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0" windowWidth="16380" windowHeight="8190" tabRatio="500" firstSheet="11" activeTab="11"/>
  </bookViews>
  <sheets>
    <sheet name="Real-PFG" sheetId="1" state="hidden" r:id="rId1"/>
    <sheet name="Presumido-PFG" sheetId="2" state="hidden" r:id="rId2"/>
    <sheet name="Real-CV-BCCPA Nova- 1 Férias" sheetId="3" state="hidden" r:id="rId3"/>
    <sheet name="Real-CV-BCCPA Antiga- 1 Férias" sheetId="4" state="hidden" r:id="rId4"/>
    <sheet name="Anexo IV-PFG " sheetId="5" state="hidden" r:id="rId5"/>
    <sheet name="Anexo III-PFG" sheetId="6" state="hidden" r:id="rId6"/>
    <sheet name="Desoneração-Real-PFG" sheetId="7" state="hidden" r:id="rId7"/>
    <sheet name="INSUMOS" sheetId="8" state="hidden" r:id="rId8"/>
    <sheet name="CÁLCULO DO Nº DE SERVENTES" sheetId="9" state="hidden" r:id="rId9"/>
    <sheet name="Área  Ajustada" sheetId="10" r:id="rId10"/>
    <sheet name="Área total" sheetId="12" r:id="rId11"/>
    <sheet name="Planilha de Custos PE 01.2024" sheetId="11" r:id="rId12"/>
    <sheet name="QTDE Serventes " sheetId="13" r:id="rId13"/>
    <sheet name="MATERIAIS" sheetId="14" r:id="rId14"/>
    <sheet name="Supervisor" sheetId="15" r:id="rId15"/>
    <sheet name="Serviços eventuais " sheetId="16" r:id="rId16"/>
    <sheet name="Resumo" sheetId="17" r:id="rId17"/>
  </sheets>
  <externalReferences>
    <externalReference r:id="rId18"/>
    <externalReference r:id="rId19"/>
    <externalReference r:id="rId20"/>
  </externalReferences>
  <definedNames>
    <definedName name="_xlnm._FilterDatabase" localSheetId="9" hidden="1">'Área  Ajustada'!$A$449:$G$511</definedName>
    <definedName name="Excel_BuiltIn_Print_Area" localSheetId="5">#REF!</definedName>
    <definedName name="Excel_BuiltIn_Print_Area" localSheetId="4">#REF!</definedName>
    <definedName name="Excel_BuiltIn_Print_Area" localSheetId="6">#REF!</definedName>
    <definedName name="Excel_BuiltIn_Print_Area" localSheetId="1">#REF!</definedName>
    <definedName name="Excel_BuiltIn_Print_Area" localSheetId="0">#REF!</definedName>
  </definedNames>
  <calcPr calcId="145621" iterateDelta="1E-4"/>
  <fileRecoveryPr repairLoad="1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G13" i="16" l="1"/>
  <c r="G14" i="16" s="1"/>
  <c r="G10" i="16"/>
  <c r="G12" i="16" s="1"/>
  <c r="G18" i="16" s="1"/>
  <c r="G9" i="16"/>
  <c r="G8" i="16"/>
  <c r="G7" i="16"/>
  <c r="G6" i="16"/>
  <c r="G5" i="16"/>
  <c r="G11" i="16" s="1"/>
  <c r="G17" i="16" s="1"/>
  <c r="G367" i="15"/>
  <c r="G360" i="15"/>
  <c r="G361" i="15" s="1"/>
  <c r="F360" i="15"/>
  <c r="G358" i="15"/>
  <c r="F358" i="15"/>
  <c r="F351" i="15"/>
  <c r="F350" i="15"/>
  <c r="F349" i="15"/>
  <c r="F346" i="15"/>
  <c r="D346" i="15"/>
  <c r="G346" i="15" s="1"/>
  <c r="F345" i="15"/>
  <c r="G344" i="15"/>
  <c r="F344" i="15"/>
  <c r="D344" i="15"/>
  <c r="F343" i="15"/>
  <c r="F342" i="15"/>
  <c r="F341" i="15"/>
  <c r="F338" i="15"/>
  <c r="F337" i="15"/>
  <c r="F336" i="15"/>
  <c r="F335" i="15"/>
  <c r="F334" i="15"/>
  <c r="F333" i="15"/>
  <c r="F332" i="15"/>
  <c r="G322" i="15"/>
  <c r="F310" i="15"/>
  <c r="H309" i="15"/>
  <c r="F300" i="15"/>
  <c r="F299" i="15"/>
  <c r="F296" i="15"/>
  <c r="F295" i="15"/>
  <c r="F292" i="15"/>
  <c r="F291" i="15"/>
  <c r="G282" i="15"/>
  <c r="G281" i="15"/>
  <c r="G280" i="15"/>
  <c r="G277" i="15"/>
  <c r="D345" i="15" s="1"/>
  <c r="G345" i="15" s="1"/>
  <c r="G276" i="15"/>
  <c r="G278" i="15" s="1"/>
  <c r="G273" i="15"/>
  <c r="G272" i="15"/>
  <c r="G274" i="15" s="1"/>
  <c r="G269" i="15"/>
  <c r="D343" i="15" s="1"/>
  <c r="G343" i="15" s="1"/>
  <c r="G268" i="15"/>
  <c r="G265" i="15"/>
  <c r="G266" i="15" s="1"/>
  <c r="G264" i="15"/>
  <c r="G261" i="15"/>
  <c r="G262" i="15" s="1"/>
  <c r="G260" i="15"/>
  <c r="G252" i="15"/>
  <c r="D338" i="15" s="1"/>
  <c r="G338" i="15" s="1"/>
  <c r="G251" i="15"/>
  <c r="G247" i="15"/>
  <c r="G248" i="15" s="1"/>
  <c r="D337" i="15" s="1"/>
  <c r="G337" i="15" s="1"/>
  <c r="G243" i="15"/>
  <c r="G244" i="15" s="1"/>
  <c r="D336" i="15" s="1"/>
  <c r="G336" i="15" s="1"/>
  <c r="G240" i="15"/>
  <c r="D335" i="15" s="1"/>
  <c r="G335" i="15" s="1"/>
  <c r="G239" i="15"/>
  <c r="G236" i="15"/>
  <c r="D334" i="15" s="1"/>
  <c r="G334" i="15" s="1"/>
  <c r="G235" i="15"/>
  <c r="G231" i="15"/>
  <c r="G232" i="15" s="1"/>
  <c r="D333" i="15" s="1"/>
  <c r="G333" i="15" s="1"/>
  <c r="G227" i="15"/>
  <c r="G228" i="15" s="1"/>
  <c r="D332" i="15" s="1"/>
  <c r="G332" i="15" s="1"/>
  <c r="H185" i="15"/>
  <c r="I154" i="15"/>
  <c r="I124" i="15"/>
  <c r="I102" i="15"/>
  <c r="I97" i="15"/>
  <c r="I110" i="15" s="1"/>
  <c r="I118" i="15" s="1"/>
  <c r="H91" i="15"/>
  <c r="H85" i="15"/>
  <c r="I67" i="15"/>
  <c r="I68" i="15" s="1"/>
  <c r="I64" i="15"/>
  <c r="H37" i="15"/>
  <c r="F354" i="15" s="1"/>
  <c r="F355" i="15" s="1"/>
  <c r="H34" i="15"/>
  <c r="F352" i="15" s="1"/>
  <c r="H29" i="15"/>
  <c r="F347" i="15" s="1"/>
  <c r="H21" i="15"/>
  <c r="F339" i="15" s="1"/>
  <c r="F363" i="15" s="1"/>
  <c r="E102" i="14"/>
  <c r="F102" i="14" s="1"/>
  <c r="E101" i="14"/>
  <c r="F101" i="14" s="1"/>
  <c r="E100" i="14"/>
  <c r="F100" i="14" s="1"/>
  <c r="E99" i="14"/>
  <c r="F99" i="14" s="1"/>
  <c r="F98" i="14"/>
  <c r="E98" i="14"/>
  <c r="E97" i="14"/>
  <c r="F97" i="14" s="1"/>
  <c r="E96" i="14"/>
  <c r="F96" i="14" s="1"/>
  <c r="G95" i="14"/>
  <c r="F95" i="14"/>
  <c r="E95" i="14"/>
  <c r="G94" i="14"/>
  <c r="E94" i="14"/>
  <c r="F94" i="14" s="1"/>
  <c r="G93" i="14"/>
  <c r="E93" i="14"/>
  <c r="F93" i="14" s="1"/>
  <c r="G92" i="14"/>
  <c r="F92" i="14"/>
  <c r="E92" i="14"/>
  <c r="E103" i="14" s="1"/>
  <c r="E104" i="14" s="1"/>
  <c r="E105" i="14" s="1"/>
  <c r="G91" i="14"/>
  <c r="F91" i="14"/>
  <c r="E91" i="14"/>
  <c r="G85" i="14"/>
  <c r="E85" i="14"/>
  <c r="G84" i="14"/>
  <c r="E84" i="14"/>
  <c r="G83" i="14"/>
  <c r="E83" i="14"/>
  <c r="E82" i="14"/>
  <c r="G82" i="14" s="1"/>
  <c r="G81" i="14"/>
  <c r="E81" i="14"/>
  <c r="G80" i="14"/>
  <c r="E80" i="14"/>
  <c r="G79" i="14"/>
  <c r="E79" i="14"/>
  <c r="E78" i="14"/>
  <c r="G78" i="14" s="1"/>
  <c r="E77" i="14"/>
  <c r="G77" i="14" s="1"/>
  <c r="G76" i="14"/>
  <c r="E76" i="14"/>
  <c r="G75" i="14"/>
  <c r="E75" i="14"/>
  <c r="E74" i="14"/>
  <c r="G74" i="14" s="1"/>
  <c r="E73" i="14"/>
  <c r="G73" i="14" s="1"/>
  <c r="G72" i="14"/>
  <c r="E72" i="14"/>
  <c r="E66" i="14"/>
  <c r="G66" i="14" s="1"/>
  <c r="G65" i="14"/>
  <c r="E65" i="14"/>
  <c r="G64" i="14"/>
  <c r="E64" i="14"/>
  <c r="G63" i="14"/>
  <c r="E63" i="14"/>
  <c r="E62" i="14"/>
  <c r="G62" i="14" s="1"/>
  <c r="E61" i="14"/>
  <c r="G61" i="14" s="1"/>
  <c r="G60" i="14"/>
  <c r="E60" i="14"/>
  <c r="G59" i="14"/>
  <c r="E59" i="14"/>
  <c r="E58" i="14"/>
  <c r="G58" i="14" s="1"/>
  <c r="E57" i="14"/>
  <c r="G57" i="14" s="1"/>
  <c r="G56" i="14"/>
  <c r="E56" i="14"/>
  <c r="G55" i="14"/>
  <c r="E55" i="14"/>
  <c r="E54" i="14"/>
  <c r="G54" i="14" s="1"/>
  <c r="G53" i="14"/>
  <c r="E53" i="14"/>
  <c r="G52" i="14"/>
  <c r="E52" i="14"/>
  <c r="D46" i="14"/>
  <c r="F46" i="14" s="1"/>
  <c r="D45" i="14"/>
  <c r="F45" i="14" s="1"/>
  <c r="F44" i="14"/>
  <c r="D44" i="14"/>
  <c r="F43" i="14"/>
  <c r="D43" i="14"/>
  <c r="F37" i="14"/>
  <c r="D37" i="14"/>
  <c r="F36" i="14"/>
  <c r="D36" i="14"/>
  <c r="F35" i="14"/>
  <c r="D35" i="14"/>
  <c r="D34" i="14"/>
  <c r="F34" i="14" s="1"/>
  <c r="F33" i="14"/>
  <c r="D33" i="14"/>
  <c r="F32" i="14"/>
  <c r="D32" i="14"/>
  <c r="F31" i="14"/>
  <c r="D31" i="14"/>
  <c r="D30" i="14"/>
  <c r="F30" i="14" s="1"/>
  <c r="D29" i="14"/>
  <c r="F29" i="14" s="1"/>
  <c r="F28" i="14"/>
  <c r="D28" i="14"/>
  <c r="F27" i="14"/>
  <c r="D27" i="14"/>
  <c r="D26" i="14"/>
  <c r="F26" i="14" s="1"/>
  <c r="D25" i="14"/>
  <c r="F25" i="14" s="1"/>
  <c r="F24" i="14"/>
  <c r="D24" i="14"/>
  <c r="F23" i="14"/>
  <c r="D23" i="14"/>
  <c r="D22" i="14"/>
  <c r="F22" i="14" s="1"/>
  <c r="F21" i="14"/>
  <c r="D21" i="14"/>
  <c r="F20" i="14"/>
  <c r="D20" i="14"/>
  <c r="F19" i="14"/>
  <c r="D19" i="14"/>
  <c r="D18" i="14"/>
  <c r="F18" i="14" s="1"/>
  <c r="F17" i="14"/>
  <c r="D17" i="14"/>
  <c r="F16" i="14"/>
  <c r="D16" i="14"/>
  <c r="F15" i="14"/>
  <c r="D15" i="14"/>
  <c r="D14" i="14"/>
  <c r="F14" i="14" s="1"/>
  <c r="D13" i="14"/>
  <c r="F13" i="14" s="1"/>
  <c r="F12" i="14"/>
  <c r="D12" i="14"/>
  <c r="F11" i="14"/>
  <c r="D11" i="14"/>
  <c r="D10" i="14"/>
  <c r="F10" i="14" s="1"/>
  <c r="D9" i="14"/>
  <c r="F9" i="14" s="1"/>
  <c r="F8" i="14"/>
  <c r="D8" i="14"/>
  <c r="F7" i="14"/>
  <c r="D7" i="14"/>
  <c r="F6" i="14"/>
  <c r="D5" i="14"/>
  <c r="F5" i="14" s="1"/>
  <c r="D4" i="14"/>
  <c r="F4" i="14" s="1"/>
  <c r="K23" i="13"/>
  <c r="K21" i="13"/>
  <c r="G21" i="13"/>
  <c r="H21" i="13" s="1"/>
  <c r="O21" i="13" s="1"/>
  <c r="F21" i="13"/>
  <c r="I21" i="13" s="1"/>
  <c r="E21" i="13"/>
  <c r="K20" i="13"/>
  <c r="E20" i="13"/>
  <c r="F20" i="13" s="1"/>
  <c r="K19" i="13"/>
  <c r="K18" i="13"/>
  <c r="K17" i="13"/>
  <c r="K16" i="13"/>
  <c r="D16" i="13"/>
  <c r="E16" i="13" s="1"/>
  <c r="K15" i="13"/>
  <c r="K14" i="13"/>
  <c r="F14" i="13"/>
  <c r="I14" i="13" s="1"/>
  <c r="E14" i="13"/>
  <c r="K13" i="13"/>
  <c r="E13" i="13"/>
  <c r="K12" i="13"/>
  <c r="E12" i="13"/>
  <c r="K11" i="13"/>
  <c r="I11" i="13"/>
  <c r="E11" i="13"/>
  <c r="F11" i="13" s="1"/>
  <c r="G11" i="13" s="1"/>
  <c r="H11" i="13" s="1"/>
  <c r="O11" i="13" s="1"/>
  <c r="K10" i="13"/>
  <c r="K9" i="13"/>
  <c r="K8" i="13"/>
  <c r="I8" i="13"/>
  <c r="F8" i="13"/>
  <c r="G8" i="13" s="1"/>
  <c r="H8" i="13" s="1"/>
  <c r="O8" i="13" s="1"/>
  <c r="E8" i="13"/>
  <c r="K7" i="13"/>
  <c r="K6" i="13"/>
  <c r="K5" i="13"/>
  <c r="K4" i="13"/>
  <c r="C21" i="12"/>
  <c r="C20" i="12"/>
  <c r="C19" i="12"/>
  <c r="H33" i="11" s="1"/>
  <c r="C18" i="12"/>
  <c r="D18" i="13" s="1"/>
  <c r="E18" i="13" s="1"/>
  <c r="C12" i="12"/>
  <c r="C11" i="12"/>
  <c r="C8" i="12"/>
  <c r="G369" i="11"/>
  <c r="G362" i="11"/>
  <c r="G363" i="11" s="1"/>
  <c r="F362" i="11"/>
  <c r="G360" i="11"/>
  <c r="F360" i="11"/>
  <c r="N355" i="11"/>
  <c r="F353" i="11"/>
  <c r="F352" i="11"/>
  <c r="F348" i="11"/>
  <c r="F346" i="11"/>
  <c r="D346" i="11"/>
  <c r="G346" i="11" s="1"/>
  <c r="F345" i="11"/>
  <c r="F344" i="11"/>
  <c r="D344" i="11"/>
  <c r="G344" i="11" s="1"/>
  <c r="G343" i="11"/>
  <c r="F343" i="11"/>
  <c r="F337" i="11"/>
  <c r="D337" i="11"/>
  <c r="G337" i="11" s="1"/>
  <c r="G324" i="11"/>
  <c r="F312" i="11"/>
  <c r="F311" i="11"/>
  <c r="H311" i="11" s="1"/>
  <c r="F302" i="11"/>
  <c r="F301" i="11"/>
  <c r="F298" i="11"/>
  <c r="F297" i="11"/>
  <c r="F294" i="11"/>
  <c r="F293" i="11"/>
  <c r="G283" i="11"/>
  <c r="D348" i="11" s="1"/>
  <c r="G348" i="11" s="1"/>
  <c r="G282" i="11"/>
  <c r="G278" i="11"/>
  <c r="G275" i="11"/>
  <c r="G274" i="11"/>
  <c r="G276" i="11" s="1"/>
  <c r="G272" i="11"/>
  <c r="G271" i="11"/>
  <c r="D345" i="11" s="1"/>
  <c r="G345" i="11" s="1"/>
  <c r="G270" i="11"/>
  <c r="G268" i="11"/>
  <c r="G267" i="11"/>
  <c r="G266" i="11"/>
  <c r="G263" i="11"/>
  <c r="D343" i="11" s="1"/>
  <c r="G262" i="11"/>
  <c r="G264" i="11" s="1"/>
  <c r="F245" i="11"/>
  <c r="G239" i="11"/>
  <c r="G240" i="11" s="1"/>
  <c r="G226" i="11"/>
  <c r="H185" i="11"/>
  <c r="I154" i="11"/>
  <c r="I102" i="11"/>
  <c r="I97" i="11"/>
  <c r="I110" i="11" s="1"/>
  <c r="I118" i="11" s="1"/>
  <c r="H91" i="11"/>
  <c r="H85" i="11"/>
  <c r="I64" i="11"/>
  <c r="I68" i="11" s="1"/>
  <c r="H37" i="11"/>
  <c r="F356" i="11" s="1"/>
  <c r="F357" i="11" s="1"/>
  <c r="D547" i="10"/>
  <c r="B547" i="10"/>
  <c r="D542" i="10"/>
  <c r="B542" i="10"/>
  <c r="D541" i="10"/>
  <c r="B537" i="10"/>
  <c r="D536" i="10"/>
  <c r="D537" i="10" s="1"/>
  <c r="D533" i="10"/>
  <c r="B533" i="10"/>
  <c r="D532" i="10"/>
  <c r="B529" i="10"/>
  <c r="D528" i="10"/>
  <c r="D529" i="10" s="1"/>
  <c r="C17" i="12" s="1"/>
  <c r="H31" i="11" s="1"/>
  <c r="D524" i="10"/>
  <c r="C15" i="12" s="1"/>
  <c r="B524" i="10"/>
  <c r="D523" i="10"/>
  <c r="B520" i="10"/>
  <c r="D519" i="10"/>
  <c r="D520" i="10" s="1"/>
  <c r="D516" i="10"/>
  <c r="B516" i="10"/>
  <c r="D515" i="10"/>
  <c r="B511" i="10"/>
  <c r="D510" i="10"/>
  <c r="D509" i="10"/>
  <c r="D508" i="10"/>
  <c r="D507" i="10"/>
  <c r="D506" i="10"/>
  <c r="D505" i="10"/>
  <c r="D504" i="10"/>
  <c r="D503" i="10"/>
  <c r="D502" i="10"/>
  <c r="D501" i="10"/>
  <c r="D500" i="10"/>
  <c r="D499" i="10"/>
  <c r="D498" i="10"/>
  <c r="D497" i="10"/>
  <c r="D496" i="10"/>
  <c r="D495" i="10"/>
  <c r="D494" i="10"/>
  <c r="D493" i="10"/>
  <c r="D492" i="10"/>
  <c r="D491" i="10"/>
  <c r="D490" i="10"/>
  <c r="D489" i="10"/>
  <c r="D488" i="10"/>
  <c r="D487" i="10"/>
  <c r="D486" i="10"/>
  <c r="D485" i="10"/>
  <c r="D484" i="10"/>
  <c r="D483" i="10"/>
  <c r="D482" i="10"/>
  <c r="D481" i="10"/>
  <c r="D480" i="10"/>
  <c r="D479" i="10"/>
  <c r="D478" i="10"/>
  <c r="D477" i="10"/>
  <c r="D476" i="10"/>
  <c r="D475" i="10"/>
  <c r="D474" i="10"/>
  <c r="D473" i="10"/>
  <c r="D472" i="10"/>
  <c r="D471" i="10"/>
  <c r="D470" i="10"/>
  <c r="D469" i="10"/>
  <c r="D468" i="10"/>
  <c r="D467" i="10"/>
  <c r="D466" i="10"/>
  <c r="D465" i="10"/>
  <c r="D464" i="10"/>
  <c r="D463" i="10"/>
  <c r="D462" i="10"/>
  <c r="D461" i="10"/>
  <c r="D460" i="10"/>
  <c r="D459" i="10"/>
  <c r="D458" i="10"/>
  <c r="D457" i="10"/>
  <c r="D456" i="10"/>
  <c r="D511" i="10" s="1"/>
  <c r="C10" i="12" s="1"/>
  <c r="D455" i="10"/>
  <c r="D454" i="10"/>
  <c r="D453" i="10"/>
  <c r="D452" i="10"/>
  <c r="D451" i="10"/>
  <c r="D450" i="10"/>
  <c r="B447" i="10"/>
  <c r="D446" i="10"/>
  <c r="D445" i="10"/>
  <c r="D444" i="10"/>
  <c r="D443" i="10"/>
  <c r="D442" i="10"/>
  <c r="D441" i="10"/>
  <c r="D440" i="10"/>
  <c r="D439" i="10"/>
  <c r="D438" i="10"/>
  <c r="D437" i="10"/>
  <c r="D436" i="10"/>
  <c r="D435" i="10"/>
  <c r="D434" i="10"/>
  <c r="D433" i="10"/>
  <c r="D432" i="10"/>
  <c r="D431" i="10"/>
  <c r="D430" i="10"/>
  <c r="D429" i="10"/>
  <c r="D428" i="10"/>
  <c r="D427" i="10"/>
  <c r="D426" i="10"/>
  <c r="D425" i="10"/>
  <c r="D424" i="10"/>
  <c r="D423" i="10"/>
  <c r="D422" i="10"/>
  <c r="D447" i="10" s="1"/>
  <c r="C9" i="12" s="1"/>
  <c r="D421" i="10"/>
  <c r="D418" i="10"/>
  <c r="B418" i="10"/>
  <c r="D407" i="10"/>
  <c r="D406" i="10"/>
  <c r="D405" i="10"/>
  <c r="D404" i="10"/>
  <c r="G403" i="10"/>
  <c r="D403" i="10"/>
  <c r="D402" i="10"/>
  <c r="D401" i="10"/>
  <c r="D400" i="10"/>
  <c r="D399" i="10"/>
  <c r="D398" i="10"/>
  <c r="D397" i="10"/>
  <c r="D396" i="10"/>
  <c r="D395" i="10"/>
  <c r="D394" i="10"/>
  <c r="D393" i="10"/>
  <c r="D392" i="10"/>
  <c r="D391" i="10"/>
  <c r="D390" i="10"/>
  <c r="D389" i="10"/>
  <c r="D388" i="10"/>
  <c r="D387" i="10"/>
  <c r="D386" i="10"/>
  <c r="D385" i="10"/>
  <c r="D384" i="10"/>
  <c r="D383" i="10"/>
  <c r="D382" i="10"/>
  <c r="D381" i="10"/>
  <c r="B380" i="10"/>
  <c r="B408" i="10" s="1"/>
  <c r="D379" i="10"/>
  <c r="D378" i="10"/>
  <c r="B375" i="10"/>
  <c r="D374" i="10"/>
  <c r="D373" i="10"/>
  <c r="D372" i="10"/>
  <c r="D371" i="10"/>
  <c r="D370" i="10"/>
  <c r="D369" i="10"/>
  <c r="D368" i="10"/>
  <c r="D367" i="10"/>
  <c r="D366" i="10"/>
  <c r="D365" i="10"/>
  <c r="D364" i="10"/>
  <c r="D363" i="10"/>
  <c r="D362" i="10"/>
  <c r="D361" i="10"/>
  <c r="D360" i="10"/>
  <c r="D359" i="10"/>
  <c r="D358" i="10"/>
  <c r="D357" i="10"/>
  <c r="D356" i="10"/>
  <c r="D355" i="10"/>
  <c r="D354" i="10"/>
  <c r="D353" i="10"/>
  <c r="D352" i="10"/>
  <c r="D351" i="10"/>
  <c r="D350" i="10"/>
  <c r="D349" i="10"/>
  <c r="D348" i="10"/>
  <c r="D347" i="10"/>
  <c r="D346" i="10"/>
  <c r="D345" i="10"/>
  <c r="D344" i="10"/>
  <c r="D343" i="10"/>
  <c r="D342" i="10"/>
  <c r="D341" i="10"/>
  <c r="D340" i="10"/>
  <c r="D339" i="10"/>
  <c r="D338" i="10"/>
  <c r="D337" i="10"/>
  <c r="D336" i="10"/>
  <c r="D335" i="10"/>
  <c r="D334" i="10"/>
  <c r="D375" i="10" s="1"/>
  <c r="C6" i="12" s="1"/>
  <c r="D333" i="10"/>
  <c r="D332" i="10"/>
  <c r="D331" i="10"/>
  <c r="D330" i="10"/>
  <c r="B327" i="10"/>
  <c r="B552" i="10" s="1"/>
  <c r="D325" i="10"/>
  <c r="D324" i="10"/>
  <c r="D323" i="10"/>
  <c r="D322" i="10"/>
  <c r="D321" i="10"/>
  <c r="D320" i="10"/>
  <c r="D319" i="10"/>
  <c r="D318" i="10"/>
  <c r="D317" i="10"/>
  <c r="D316" i="10"/>
  <c r="D315" i="10"/>
  <c r="D314" i="10"/>
  <c r="D313" i="10"/>
  <c r="D312" i="10"/>
  <c r="D311" i="10"/>
  <c r="D310" i="10"/>
  <c r="D309" i="10"/>
  <c r="D308" i="10"/>
  <c r="D307" i="10"/>
  <c r="D306" i="10"/>
  <c r="D305" i="10"/>
  <c r="D304" i="10"/>
  <c r="D303" i="10"/>
  <c r="D302" i="10"/>
  <c r="D301" i="10"/>
  <c r="D300" i="10"/>
  <c r="D299" i="10"/>
  <c r="D298" i="10"/>
  <c r="D297" i="10"/>
  <c r="D296" i="10"/>
  <c r="D295" i="10"/>
  <c r="D294" i="10"/>
  <c r="D293" i="10"/>
  <c r="D292" i="10"/>
  <c r="D291" i="10"/>
  <c r="D290" i="10"/>
  <c r="D289" i="10"/>
  <c r="D288" i="10"/>
  <c r="D287" i="10"/>
  <c r="D286" i="10"/>
  <c r="D285" i="10"/>
  <c r="D284" i="10"/>
  <c r="D283" i="10"/>
  <c r="D282" i="10"/>
  <c r="D281" i="10"/>
  <c r="D280" i="10"/>
  <c r="D279" i="10"/>
  <c r="D278" i="10"/>
  <c r="D277" i="10"/>
  <c r="D276" i="10"/>
  <c r="D275" i="10"/>
  <c r="D274" i="10"/>
  <c r="D273" i="10"/>
  <c r="D272" i="10"/>
  <c r="D271" i="10"/>
  <c r="D270" i="10"/>
  <c r="D269" i="10"/>
  <c r="D268" i="10"/>
  <c r="D267" i="10"/>
  <c r="D266" i="10"/>
  <c r="D265" i="10"/>
  <c r="D264" i="10"/>
  <c r="D263" i="10"/>
  <c r="D262" i="10"/>
  <c r="D261" i="10"/>
  <c r="D260" i="10"/>
  <c r="D259" i="10"/>
  <c r="D258" i="10"/>
  <c r="D257" i="10"/>
  <c r="D256" i="10"/>
  <c r="D255" i="10"/>
  <c r="D254" i="10"/>
  <c r="D253" i="10"/>
  <c r="D252" i="10"/>
  <c r="D251" i="10"/>
  <c r="D250" i="10"/>
  <c r="D249" i="10"/>
  <c r="D248" i="10"/>
  <c r="D247" i="10"/>
  <c r="D246" i="10"/>
  <c r="D245" i="10"/>
  <c r="D244" i="10"/>
  <c r="D243" i="10"/>
  <c r="D242" i="10"/>
  <c r="D241" i="10"/>
  <c r="D240" i="10"/>
  <c r="D239" i="10"/>
  <c r="D238" i="10"/>
  <c r="D237" i="10"/>
  <c r="D236" i="10"/>
  <c r="D235" i="10"/>
  <c r="D234" i="10"/>
  <c r="D233" i="10"/>
  <c r="D232" i="10"/>
  <c r="D231" i="10"/>
  <c r="D230" i="10"/>
  <c r="D229" i="10"/>
  <c r="D228" i="10"/>
  <c r="D227" i="10"/>
  <c r="D226" i="10"/>
  <c r="D225" i="10"/>
  <c r="D224" i="10"/>
  <c r="D223" i="10"/>
  <c r="D222" i="10"/>
  <c r="D221" i="10"/>
  <c r="D220" i="10"/>
  <c r="D219" i="10"/>
  <c r="D218" i="10"/>
  <c r="D217" i="10"/>
  <c r="D216" i="10"/>
  <c r="D215" i="10"/>
  <c r="D214" i="10"/>
  <c r="D213" i="10"/>
  <c r="D212" i="10"/>
  <c r="D211" i="10"/>
  <c r="D210" i="10"/>
  <c r="D209" i="10"/>
  <c r="D208" i="10"/>
  <c r="D207" i="10"/>
  <c r="D206" i="10"/>
  <c r="D205" i="10"/>
  <c r="D204" i="10"/>
  <c r="D203" i="10"/>
  <c r="D202" i="10"/>
  <c r="D201" i="10"/>
  <c r="D200" i="10"/>
  <c r="D199" i="10"/>
  <c r="D198" i="10"/>
  <c r="D197" i="10"/>
  <c r="D196" i="10"/>
  <c r="D195" i="10"/>
  <c r="D194" i="10"/>
  <c r="D193" i="10"/>
  <c r="D192" i="10"/>
  <c r="D191" i="10"/>
  <c r="D190" i="10"/>
  <c r="D189" i="10"/>
  <c r="D188" i="10"/>
  <c r="D187" i="10"/>
  <c r="D186" i="10"/>
  <c r="D185" i="10"/>
  <c r="D184" i="10"/>
  <c r="D183" i="10"/>
  <c r="D182" i="10"/>
  <c r="D181" i="10"/>
  <c r="D180" i="10"/>
  <c r="D179" i="10"/>
  <c r="D178" i="10"/>
  <c r="D177" i="10"/>
  <c r="D176" i="10"/>
  <c r="D175" i="10"/>
  <c r="D174" i="10"/>
  <c r="D173" i="10"/>
  <c r="D172" i="10"/>
  <c r="D171" i="10"/>
  <c r="D170" i="10"/>
  <c r="D169" i="10"/>
  <c r="D168" i="10"/>
  <c r="D167" i="10"/>
  <c r="D166" i="10"/>
  <c r="D165" i="10"/>
  <c r="D164" i="10"/>
  <c r="D163" i="10"/>
  <c r="D162" i="10"/>
  <c r="D161" i="10"/>
  <c r="D160" i="10"/>
  <c r="D159" i="10"/>
  <c r="D158" i="10"/>
  <c r="D157" i="10"/>
  <c r="D156" i="10"/>
  <c r="D155" i="10"/>
  <c r="D154" i="10"/>
  <c r="D153" i="10"/>
  <c r="D152" i="10"/>
  <c r="D151" i="10"/>
  <c r="D150" i="10"/>
  <c r="D149" i="10"/>
  <c r="D148" i="10"/>
  <c r="D147" i="10"/>
  <c r="D146" i="10"/>
  <c r="D145" i="10"/>
  <c r="D144" i="10"/>
  <c r="D143" i="10"/>
  <c r="D142" i="10"/>
  <c r="D141" i="10"/>
  <c r="D140" i="10"/>
  <c r="D139" i="10"/>
  <c r="D138" i="10"/>
  <c r="D137" i="10"/>
  <c r="D136" i="10"/>
  <c r="D135" i="10"/>
  <c r="D134" i="10"/>
  <c r="D133" i="10"/>
  <c r="D132" i="10"/>
  <c r="D131" i="10"/>
  <c r="D130" i="10"/>
  <c r="D129" i="10"/>
  <c r="D128" i="10"/>
  <c r="D127" i="10"/>
  <c r="D126" i="10"/>
  <c r="D125" i="10"/>
  <c r="D124" i="10"/>
  <c r="D123" i="10"/>
  <c r="D122" i="10"/>
  <c r="D121" i="10"/>
  <c r="D120" i="10"/>
  <c r="D119" i="10"/>
  <c r="D118" i="10"/>
  <c r="D117" i="10"/>
  <c r="D116" i="10"/>
  <c r="D115" i="10"/>
  <c r="D114" i="10"/>
  <c r="D113" i="10"/>
  <c r="D112" i="10"/>
  <c r="D111" i="10"/>
  <c r="D110" i="10"/>
  <c r="D109" i="10"/>
  <c r="D108" i="10"/>
  <c r="D107" i="10"/>
  <c r="D106" i="10"/>
  <c r="D105" i="10"/>
  <c r="D104" i="10"/>
  <c r="D103" i="10"/>
  <c r="D102" i="10"/>
  <c r="D101" i="10"/>
  <c r="D100" i="10"/>
  <c r="D99" i="10"/>
  <c r="D98" i="10"/>
  <c r="D97" i="10"/>
  <c r="D96" i="10"/>
  <c r="D95" i="10"/>
  <c r="D94" i="10"/>
  <c r="D93" i="10"/>
  <c r="D92" i="10"/>
  <c r="D91" i="10"/>
  <c r="D90" i="10"/>
  <c r="D89" i="10"/>
  <c r="D88" i="10"/>
  <c r="D87" i="10"/>
  <c r="D86" i="10"/>
  <c r="D85" i="10"/>
  <c r="D84" i="10"/>
  <c r="D83" i="10"/>
  <c r="D82" i="10"/>
  <c r="D81" i="10"/>
  <c r="D80" i="10"/>
  <c r="D79" i="10"/>
  <c r="D78" i="10"/>
  <c r="D77" i="10"/>
  <c r="D76" i="10"/>
  <c r="D75" i="10"/>
  <c r="D74" i="10"/>
  <c r="D73" i="10"/>
  <c r="D72" i="10"/>
  <c r="D71" i="10"/>
  <c r="D70" i="10"/>
  <c r="D69" i="10"/>
  <c r="D68" i="10"/>
  <c r="D67" i="10"/>
  <c r="D66" i="10"/>
  <c r="D65" i="10"/>
  <c r="D64" i="10"/>
  <c r="D63" i="10"/>
  <c r="D62" i="10"/>
  <c r="D61" i="10"/>
  <c r="D60" i="10"/>
  <c r="D59" i="10"/>
  <c r="D58" i="10"/>
  <c r="D57" i="10"/>
  <c r="D56" i="10"/>
  <c r="D55" i="10"/>
  <c r="D54" i="10"/>
  <c r="D53" i="10"/>
  <c r="D52" i="10"/>
  <c r="D51" i="10"/>
  <c r="D50" i="10"/>
  <c r="D49" i="10"/>
  <c r="D48" i="10"/>
  <c r="D47" i="10"/>
  <c r="D46" i="10"/>
  <c r="D45" i="10"/>
  <c r="D44" i="10"/>
  <c r="D43" i="10"/>
  <c r="D42" i="10"/>
  <c r="D41" i="10"/>
  <c r="D40" i="10"/>
  <c r="D39" i="10"/>
  <c r="D38" i="10"/>
  <c r="D37" i="10"/>
  <c r="D36" i="10"/>
  <c r="D35" i="10"/>
  <c r="D34" i="10"/>
  <c r="D33" i="10"/>
  <c r="D32" i="10"/>
  <c r="D31" i="10"/>
  <c r="D30" i="10"/>
  <c r="D29" i="10"/>
  <c r="D28" i="10"/>
  <c r="D27" i="10"/>
  <c r="D26" i="10"/>
  <c r="D25" i="10"/>
  <c r="D24" i="10"/>
  <c r="D23" i="10"/>
  <c r="D22" i="10"/>
  <c r="D21" i="10"/>
  <c r="D20" i="10"/>
  <c r="D19" i="10"/>
  <c r="D18" i="10"/>
  <c r="D17" i="10"/>
  <c r="D16" i="10"/>
  <c r="D15" i="10"/>
  <c r="D14" i="10"/>
  <c r="D13" i="10"/>
  <c r="D327" i="10" s="1"/>
  <c r="C5" i="12" s="1"/>
  <c r="B10" i="10"/>
  <c r="D8" i="10"/>
  <c r="D7" i="10"/>
  <c r="D6" i="10"/>
  <c r="D10" i="10" s="1"/>
  <c r="C4" i="12" s="1"/>
  <c r="D5" i="10"/>
  <c r="K21" i="9"/>
  <c r="D20" i="9"/>
  <c r="K19" i="9"/>
  <c r="F19" i="9"/>
  <c r="E19" i="9"/>
  <c r="K18" i="9"/>
  <c r="F18" i="9"/>
  <c r="I18" i="9" s="1"/>
  <c r="E18" i="9"/>
  <c r="K17" i="9"/>
  <c r="E17" i="9"/>
  <c r="F17" i="9" s="1"/>
  <c r="I17" i="9" s="1"/>
  <c r="K16" i="9"/>
  <c r="E16" i="9"/>
  <c r="F16" i="9" s="1"/>
  <c r="I16" i="9" s="1"/>
  <c r="K15" i="9"/>
  <c r="G15" i="9"/>
  <c r="H15" i="9" s="1"/>
  <c r="O15" i="9" s="1"/>
  <c r="F15" i="9"/>
  <c r="I15" i="9" s="1"/>
  <c r="E15" i="9"/>
  <c r="K14" i="9"/>
  <c r="E14" i="9"/>
  <c r="K13" i="9"/>
  <c r="E13" i="9"/>
  <c r="F13" i="9" s="1"/>
  <c r="I13" i="9" s="1"/>
  <c r="K12" i="9"/>
  <c r="E12" i="9"/>
  <c r="K11" i="9"/>
  <c r="F11" i="9"/>
  <c r="I11" i="9" s="1"/>
  <c r="E11" i="9"/>
  <c r="K10" i="9"/>
  <c r="F10" i="9"/>
  <c r="I10" i="9" s="1"/>
  <c r="E10" i="9"/>
  <c r="K9" i="9"/>
  <c r="E9" i="9"/>
  <c r="O8" i="9"/>
  <c r="K8" i="9"/>
  <c r="H8" i="9"/>
  <c r="F8" i="9"/>
  <c r="I8" i="9" s="1"/>
  <c r="E8" i="9"/>
  <c r="G8" i="9" s="1"/>
  <c r="K7" i="9"/>
  <c r="F7" i="9"/>
  <c r="I7" i="9" s="1"/>
  <c r="E7" i="9"/>
  <c r="K6" i="9"/>
  <c r="F6" i="9"/>
  <c r="I6" i="9" s="1"/>
  <c r="E6" i="9"/>
  <c r="K5" i="9"/>
  <c r="F5" i="9"/>
  <c r="I5" i="9" s="1"/>
  <c r="E5" i="9"/>
  <c r="K4" i="9"/>
  <c r="I4" i="9"/>
  <c r="G4" i="9"/>
  <c r="H4" i="9" s="1"/>
  <c r="O4" i="9" s="1"/>
  <c r="E4" i="9"/>
  <c r="F4" i="9" s="1"/>
  <c r="K3" i="9"/>
  <c r="I3" i="9"/>
  <c r="G3" i="9"/>
  <c r="H3" i="9" s="1"/>
  <c r="O3" i="9" s="1"/>
  <c r="F3" i="9"/>
  <c r="E3" i="9"/>
  <c r="K2" i="9"/>
  <c r="F2" i="9"/>
  <c r="I2" i="9" s="1"/>
  <c r="E2" i="9"/>
  <c r="H106" i="8"/>
  <c r="E90" i="8"/>
  <c r="E89" i="8"/>
  <c r="E88" i="8"/>
  <c r="E87" i="8"/>
  <c r="E86" i="8"/>
  <c r="E85" i="8"/>
  <c r="E84" i="8"/>
  <c r="E83" i="8"/>
  <c r="E78" i="8"/>
  <c r="G78" i="8" s="1"/>
  <c r="C78" i="8"/>
  <c r="E77" i="8"/>
  <c r="G77" i="8" s="1"/>
  <c r="G76" i="8"/>
  <c r="E76" i="8"/>
  <c r="G75" i="8"/>
  <c r="E75" i="8"/>
  <c r="G74" i="8"/>
  <c r="E74" i="8"/>
  <c r="E73" i="8"/>
  <c r="G73" i="8" s="1"/>
  <c r="G72" i="8"/>
  <c r="E72" i="8"/>
  <c r="G71" i="8"/>
  <c r="E71" i="8"/>
  <c r="G70" i="8"/>
  <c r="E70" i="8"/>
  <c r="E69" i="8"/>
  <c r="G69" i="8" s="1"/>
  <c r="G68" i="8"/>
  <c r="E68" i="8"/>
  <c r="G67" i="8"/>
  <c r="E67" i="8"/>
  <c r="G62" i="8"/>
  <c r="E62" i="8"/>
  <c r="G61" i="8"/>
  <c r="E61" i="8"/>
  <c r="E60" i="8"/>
  <c r="G60" i="8" s="1"/>
  <c r="G59" i="8"/>
  <c r="E59" i="8"/>
  <c r="G58" i="8"/>
  <c r="E58" i="8"/>
  <c r="G57" i="8"/>
  <c r="E57" i="8"/>
  <c r="E56" i="8"/>
  <c r="G56" i="8" s="1"/>
  <c r="G55" i="8"/>
  <c r="E55" i="8"/>
  <c r="G54" i="8"/>
  <c r="E54" i="8"/>
  <c r="G53" i="8"/>
  <c r="E53" i="8"/>
  <c r="E52" i="8"/>
  <c r="G52" i="8" s="1"/>
  <c r="G51" i="8"/>
  <c r="E51" i="8"/>
  <c r="G50" i="8"/>
  <c r="E50" i="8"/>
  <c r="G49" i="8"/>
  <c r="E49" i="8"/>
  <c r="E48" i="8"/>
  <c r="G48" i="8" s="1"/>
  <c r="G47" i="8"/>
  <c r="E47" i="8"/>
  <c r="G46" i="8"/>
  <c r="E46" i="8"/>
  <c r="G45" i="8"/>
  <c r="E45" i="8"/>
  <c r="E44" i="8"/>
  <c r="G44" i="8" s="1"/>
  <c r="G43" i="8"/>
  <c r="E43" i="8"/>
  <c r="G42" i="8"/>
  <c r="E42" i="8"/>
  <c r="G41" i="8"/>
  <c r="E41" i="8"/>
  <c r="E40" i="8"/>
  <c r="G40" i="8" s="1"/>
  <c r="G39" i="8"/>
  <c r="E39" i="8"/>
  <c r="G38" i="8"/>
  <c r="E38" i="8"/>
  <c r="G37" i="8"/>
  <c r="E37" i="8"/>
  <c r="E36" i="8"/>
  <c r="G36" i="8" s="1"/>
  <c r="G35" i="8"/>
  <c r="E35" i="8"/>
  <c r="G34" i="8"/>
  <c r="G63" i="8" s="1"/>
  <c r="G64" i="8" s="1"/>
  <c r="E34" i="8"/>
  <c r="D29" i="8"/>
  <c r="F29" i="8" s="1"/>
  <c r="D28" i="8"/>
  <c r="F28" i="8" s="1"/>
  <c r="D27" i="8"/>
  <c r="F27" i="8" s="1"/>
  <c r="F22" i="8"/>
  <c r="D22" i="8"/>
  <c r="D21" i="8"/>
  <c r="F21" i="8" s="1"/>
  <c r="F20" i="8"/>
  <c r="D20" i="8"/>
  <c r="F19" i="8"/>
  <c r="D19" i="8"/>
  <c r="F18" i="8"/>
  <c r="D18" i="8"/>
  <c r="D17" i="8"/>
  <c r="F17" i="8" s="1"/>
  <c r="F16" i="8"/>
  <c r="D16" i="8"/>
  <c r="F15" i="8"/>
  <c r="D15" i="8"/>
  <c r="F14" i="8"/>
  <c r="D14" i="8"/>
  <c r="D13" i="8"/>
  <c r="F13" i="8" s="1"/>
  <c r="F12" i="8"/>
  <c r="D12" i="8"/>
  <c r="F11" i="8"/>
  <c r="D11" i="8"/>
  <c r="F10" i="8"/>
  <c r="D10" i="8"/>
  <c r="D9" i="8"/>
  <c r="F9" i="8" s="1"/>
  <c r="F8" i="8"/>
  <c r="D8" i="8"/>
  <c r="F7" i="8"/>
  <c r="D7" i="8"/>
  <c r="F6" i="8"/>
  <c r="D6" i="8"/>
  <c r="G344" i="7"/>
  <c r="G337" i="7"/>
  <c r="G338" i="7" s="1"/>
  <c r="F337" i="7"/>
  <c r="G335" i="7"/>
  <c r="F335" i="7"/>
  <c r="F328" i="7"/>
  <c r="F327" i="7"/>
  <c r="F326" i="7"/>
  <c r="F324" i="7"/>
  <c r="K323" i="7"/>
  <c r="F323" i="7"/>
  <c r="F322" i="7"/>
  <c r="F321" i="7"/>
  <c r="F320" i="7"/>
  <c r="F319" i="7"/>
  <c r="F318" i="7"/>
  <c r="F316" i="7"/>
  <c r="F315" i="7"/>
  <c r="F314" i="7"/>
  <c r="F313" i="7"/>
  <c r="G313" i="7" s="1"/>
  <c r="F312" i="7"/>
  <c r="G311" i="7"/>
  <c r="F311" i="7"/>
  <c r="F310" i="7"/>
  <c r="F309" i="7"/>
  <c r="G301" i="7"/>
  <c r="F291" i="7"/>
  <c r="H290" i="7"/>
  <c r="F290" i="7"/>
  <c r="F283" i="7"/>
  <c r="F282" i="7"/>
  <c r="F279" i="7"/>
  <c r="F278" i="7"/>
  <c r="F275" i="7"/>
  <c r="G265" i="7"/>
  <c r="G261" i="7"/>
  <c r="G257" i="7"/>
  <c r="G253" i="7"/>
  <c r="G249" i="7"/>
  <c r="G245" i="7"/>
  <c r="G231" i="7"/>
  <c r="G223" i="7"/>
  <c r="G222" i="7"/>
  <c r="I202" i="7"/>
  <c r="H189" i="7"/>
  <c r="I166" i="7"/>
  <c r="I157" i="7"/>
  <c r="I118" i="7"/>
  <c r="I110" i="7"/>
  <c r="K108" i="7"/>
  <c r="I102" i="7"/>
  <c r="H85" i="7"/>
  <c r="H91" i="7" s="1"/>
  <c r="I64" i="7"/>
  <c r="I68" i="7" s="1"/>
  <c r="I62" i="7"/>
  <c r="I97" i="7" s="1"/>
  <c r="H37" i="7"/>
  <c r="H34" i="7"/>
  <c r="F329" i="7" s="1"/>
  <c r="H29" i="7"/>
  <c r="M28" i="7"/>
  <c r="J28" i="7"/>
  <c r="L28" i="7" s="1"/>
  <c r="H21" i="7"/>
  <c r="G344" i="6"/>
  <c r="G337" i="6"/>
  <c r="G338" i="6" s="1"/>
  <c r="F337" i="6"/>
  <c r="G335" i="6"/>
  <c r="F335" i="6"/>
  <c r="F329" i="6"/>
  <c r="F328" i="6"/>
  <c r="F327" i="6"/>
  <c r="F326" i="6"/>
  <c r="K323" i="6"/>
  <c r="F323" i="6"/>
  <c r="F322" i="6"/>
  <c r="F321" i="6"/>
  <c r="F320" i="6"/>
  <c r="F319" i="6"/>
  <c r="F318" i="6"/>
  <c r="F316" i="6"/>
  <c r="F340" i="6" s="1"/>
  <c r="F315" i="6"/>
  <c r="F314" i="6"/>
  <c r="F313" i="6"/>
  <c r="G313" i="6" s="1"/>
  <c r="F312" i="6"/>
  <c r="F311" i="6"/>
  <c r="G311" i="6" s="1"/>
  <c r="F310" i="6"/>
  <c r="F309" i="6"/>
  <c r="G301" i="6"/>
  <c r="F291" i="6"/>
  <c r="F290" i="6"/>
  <c r="H290" i="6" s="1"/>
  <c r="F283" i="6"/>
  <c r="F282" i="6"/>
  <c r="F279" i="6"/>
  <c r="F278" i="6"/>
  <c r="F275" i="6"/>
  <c r="F274" i="6"/>
  <c r="G265" i="6"/>
  <c r="G261" i="6"/>
  <c r="G257" i="6"/>
  <c r="G253" i="6"/>
  <c r="G249" i="6"/>
  <c r="G231" i="6"/>
  <c r="G222" i="6"/>
  <c r="G223" i="6" s="1"/>
  <c r="I202" i="6"/>
  <c r="H189" i="6"/>
  <c r="I166" i="6"/>
  <c r="I157" i="6"/>
  <c r="J143" i="6"/>
  <c r="I124" i="6"/>
  <c r="K102" i="6"/>
  <c r="K108" i="6" s="1"/>
  <c r="I102" i="6"/>
  <c r="L98" i="6"/>
  <c r="K98" i="6"/>
  <c r="K97" i="6"/>
  <c r="H91" i="6"/>
  <c r="I62" i="6"/>
  <c r="I64" i="6" s="1"/>
  <c r="I68" i="6" s="1"/>
  <c r="H37" i="6"/>
  <c r="F331" i="6" s="1"/>
  <c r="F332" i="6" s="1"/>
  <c r="H34" i="6"/>
  <c r="H29" i="6"/>
  <c r="F324" i="6" s="1"/>
  <c r="M28" i="6"/>
  <c r="J28" i="6"/>
  <c r="L28" i="6" s="1"/>
  <c r="H21" i="6"/>
  <c r="G343" i="5"/>
  <c r="G337" i="5"/>
  <c r="G336" i="5"/>
  <c r="F336" i="5"/>
  <c r="G334" i="5"/>
  <c r="F334" i="5"/>
  <c r="F330" i="5"/>
  <c r="F331" i="5" s="1"/>
  <c r="F327" i="5"/>
  <c r="F326" i="5"/>
  <c r="F325" i="5"/>
  <c r="K322" i="5"/>
  <c r="F322" i="5"/>
  <c r="F321" i="5"/>
  <c r="F320" i="5"/>
  <c r="F319" i="5"/>
  <c r="F318" i="5"/>
  <c r="D318" i="5"/>
  <c r="G318" i="5" s="1"/>
  <c r="F317" i="5"/>
  <c r="F315" i="5"/>
  <c r="F314" i="5"/>
  <c r="F313" i="5"/>
  <c r="G312" i="5"/>
  <c r="F312" i="5"/>
  <c r="F311" i="5"/>
  <c r="F310" i="5"/>
  <c r="G310" i="5" s="1"/>
  <c r="F309" i="5"/>
  <c r="F308" i="5"/>
  <c r="G300" i="5"/>
  <c r="F290" i="5"/>
  <c r="F289" i="5"/>
  <c r="H289" i="5" s="1"/>
  <c r="F282" i="5"/>
  <c r="F278" i="5"/>
  <c r="F274" i="5"/>
  <c r="F273" i="5"/>
  <c r="G264" i="5"/>
  <c r="G260" i="5"/>
  <c r="G256" i="5"/>
  <c r="G252" i="5"/>
  <c r="G248" i="5"/>
  <c r="G250" i="5" s="1"/>
  <c r="G244" i="5"/>
  <c r="G230" i="5"/>
  <c r="G221" i="5"/>
  <c r="G222" i="5" s="1"/>
  <c r="H188" i="5"/>
  <c r="I166" i="5"/>
  <c r="I201" i="5" s="1"/>
  <c r="I157" i="5"/>
  <c r="J143" i="5"/>
  <c r="I124" i="5"/>
  <c r="K102" i="5"/>
  <c r="K108" i="5" s="1"/>
  <c r="I102" i="5"/>
  <c r="K98" i="5"/>
  <c r="K97" i="5"/>
  <c r="L98" i="5" s="1"/>
  <c r="I97" i="5"/>
  <c r="I110" i="5" s="1"/>
  <c r="I118" i="5" s="1"/>
  <c r="H91" i="5"/>
  <c r="H85" i="5"/>
  <c r="I64" i="5"/>
  <c r="I68" i="5" s="1"/>
  <c r="I62" i="5"/>
  <c r="H37" i="5"/>
  <c r="H34" i="5"/>
  <c r="F328" i="5" s="1"/>
  <c r="H29" i="5"/>
  <c r="H45" i="5" s="1"/>
  <c r="M28" i="5"/>
  <c r="J28" i="5"/>
  <c r="L28" i="5" s="1"/>
  <c r="H21" i="5"/>
  <c r="G370" i="4"/>
  <c r="G363" i="4"/>
  <c r="G364" i="4" s="1"/>
  <c r="F363" i="4"/>
  <c r="G361" i="4"/>
  <c r="F361" i="4"/>
  <c r="F358" i="4"/>
  <c r="F354" i="4"/>
  <c r="F353" i="4"/>
  <c r="F352" i="4"/>
  <c r="F350" i="4"/>
  <c r="K349" i="4"/>
  <c r="F349" i="4"/>
  <c r="F348" i="4"/>
  <c r="F347" i="4"/>
  <c r="F346" i="4"/>
  <c r="F345" i="4"/>
  <c r="F344" i="4"/>
  <c r="F342" i="4"/>
  <c r="F341" i="4"/>
  <c r="F340" i="4"/>
  <c r="F339" i="4"/>
  <c r="G339" i="4" s="1"/>
  <c r="F338" i="4"/>
  <c r="F337" i="4"/>
  <c r="G337" i="4" s="1"/>
  <c r="F336" i="4"/>
  <c r="F335" i="4"/>
  <c r="G325" i="4"/>
  <c r="F313" i="4"/>
  <c r="F312" i="4"/>
  <c r="H312" i="4" s="1"/>
  <c r="F303" i="4"/>
  <c r="F302" i="4"/>
  <c r="F299" i="4"/>
  <c r="F295" i="4"/>
  <c r="F294" i="4"/>
  <c r="G283" i="4"/>
  <c r="G279" i="4"/>
  <c r="G275" i="4"/>
  <c r="G271" i="4"/>
  <c r="G267" i="4"/>
  <c r="G263" i="4"/>
  <c r="G247" i="4"/>
  <c r="G239" i="4"/>
  <c r="G238" i="4"/>
  <c r="G235" i="4"/>
  <c r="D336" i="4" s="1"/>
  <c r="G336" i="4" s="1"/>
  <c r="H188" i="4"/>
  <c r="I166" i="4"/>
  <c r="I201" i="4" s="1"/>
  <c r="I157" i="4"/>
  <c r="I110" i="4"/>
  <c r="I118" i="4" s="1"/>
  <c r="I102" i="4"/>
  <c r="H91" i="4"/>
  <c r="H85" i="4"/>
  <c r="I68" i="4"/>
  <c r="I62" i="4"/>
  <c r="I64" i="4" s="1"/>
  <c r="H45" i="4"/>
  <c r="H37" i="4"/>
  <c r="F357" i="4" s="1"/>
  <c r="H34" i="4"/>
  <c r="F355" i="4" s="1"/>
  <c r="H29" i="4"/>
  <c r="G367" i="3"/>
  <c r="G360" i="3"/>
  <c r="G361" i="3" s="1"/>
  <c r="F360" i="3"/>
  <c r="G358" i="3"/>
  <c r="F358" i="3"/>
  <c r="F351" i="3"/>
  <c r="F350" i="3"/>
  <c r="F349" i="3"/>
  <c r="D349" i="3"/>
  <c r="G349" i="3" s="1"/>
  <c r="F347" i="3"/>
  <c r="K346" i="3"/>
  <c r="F346" i="3"/>
  <c r="F345" i="3"/>
  <c r="D345" i="3"/>
  <c r="G345" i="3" s="1"/>
  <c r="F344" i="3"/>
  <c r="F343" i="3"/>
  <c r="F342" i="3"/>
  <c r="F341" i="3"/>
  <c r="F338" i="3"/>
  <c r="F337" i="3"/>
  <c r="G336" i="3"/>
  <c r="F336" i="3"/>
  <c r="F335" i="3"/>
  <c r="G334" i="3"/>
  <c r="F334" i="3"/>
  <c r="F333" i="3"/>
  <c r="F332" i="3"/>
  <c r="G322" i="3"/>
  <c r="F310" i="3"/>
  <c r="H309" i="3"/>
  <c r="F309" i="3"/>
  <c r="F300" i="3"/>
  <c r="F299" i="3"/>
  <c r="F296" i="3"/>
  <c r="F295" i="3"/>
  <c r="H293" i="3"/>
  <c r="F292" i="3"/>
  <c r="F291" i="3"/>
  <c r="G280" i="3"/>
  <c r="G278" i="3"/>
  <c r="G276" i="3"/>
  <c r="G272" i="3"/>
  <c r="G268" i="3"/>
  <c r="G264" i="3"/>
  <c r="G260" i="3"/>
  <c r="G244" i="3"/>
  <c r="G235" i="3"/>
  <c r="G236" i="3" s="1"/>
  <c r="I198" i="3"/>
  <c r="H185" i="3"/>
  <c r="I163" i="3"/>
  <c r="I154" i="3"/>
  <c r="I118" i="3"/>
  <c r="I110" i="3"/>
  <c r="I102" i="3"/>
  <c r="H91" i="3"/>
  <c r="H85" i="3"/>
  <c r="I68" i="3"/>
  <c r="I194" i="3" s="1"/>
  <c r="I62" i="3"/>
  <c r="I64" i="3" s="1"/>
  <c r="H37" i="3"/>
  <c r="F354" i="3" s="1"/>
  <c r="F355" i="3" s="1"/>
  <c r="H34" i="3"/>
  <c r="F352" i="3" s="1"/>
  <c r="H21" i="3"/>
  <c r="F339" i="3" s="1"/>
  <c r="G343" i="2"/>
  <c r="G336" i="2"/>
  <c r="G337" i="2" s="1"/>
  <c r="F336" i="2"/>
  <c r="G334" i="2"/>
  <c r="F334" i="2"/>
  <c r="F330" i="2"/>
  <c r="F331" i="2" s="1"/>
  <c r="F327" i="2"/>
  <c r="F326" i="2"/>
  <c r="F325" i="2"/>
  <c r="K322" i="2"/>
  <c r="F322" i="2"/>
  <c r="F321" i="2"/>
  <c r="F320" i="2"/>
  <c r="F319" i="2"/>
  <c r="F318" i="2"/>
  <c r="F317" i="2"/>
  <c r="F315" i="2"/>
  <c r="F314" i="2"/>
  <c r="F313" i="2"/>
  <c r="F312" i="2"/>
  <c r="G312" i="2" s="1"/>
  <c r="F311" i="2"/>
  <c r="F310" i="2"/>
  <c r="G310" i="2" s="1"/>
  <c r="F309" i="2"/>
  <c r="F308" i="2"/>
  <c r="G300" i="2"/>
  <c r="F290" i="2"/>
  <c r="F289" i="2"/>
  <c r="H289" i="2" s="1"/>
  <c r="F282" i="2"/>
  <c r="F281" i="2"/>
  <c r="F278" i="2"/>
  <c r="F277" i="2"/>
  <c r="F273" i="2"/>
  <c r="G264" i="2"/>
  <c r="G260" i="2"/>
  <c r="G256" i="2"/>
  <c r="G252" i="2"/>
  <c r="G248" i="2"/>
  <c r="G244" i="2"/>
  <c r="G230" i="2"/>
  <c r="G221" i="2"/>
  <c r="G222" i="2" s="1"/>
  <c r="H188" i="2"/>
  <c r="I166" i="2"/>
  <c r="I201" i="2" s="1"/>
  <c r="I157" i="2"/>
  <c r="J143" i="2"/>
  <c r="K102" i="2"/>
  <c r="K108" i="2" s="1"/>
  <c r="I102" i="2"/>
  <c r="L98" i="2"/>
  <c r="K98" i="2"/>
  <c r="K97" i="2"/>
  <c r="I97" i="2"/>
  <c r="H91" i="2"/>
  <c r="H85" i="2"/>
  <c r="I75" i="2"/>
  <c r="I64" i="2"/>
  <c r="I68" i="2" s="1"/>
  <c r="I62" i="2"/>
  <c r="H37" i="2"/>
  <c r="H34" i="2"/>
  <c r="H29" i="2"/>
  <c r="F323" i="2" s="1"/>
  <c r="M28" i="2"/>
  <c r="J28" i="2"/>
  <c r="L28" i="2" s="1"/>
  <c r="H21" i="2"/>
  <c r="G343" i="1"/>
  <c r="G336" i="1"/>
  <c r="G337" i="1" s="1"/>
  <c r="F336" i="1"/>
  <c r="G334" i="1"/>
  <c r="F334" i="1"/>
  <c r="F328" i="1"/>
  <c r="F327" i="1"/>
  <c r="F326" i="1"/>
  <c r="G326" i="1" s="1"/>
  <c r="D326" i="1"/>
  <c r="F325" i="1"/>
  <c r="F322" i="1"/>
  <c r="F321" i="1"/>
  <c r="F320" i="1"/>
  <c r="F319" i="1"/>
  <c r="F318" i="1"/>
  <c r="F317" i="1"/>
  <c r="F314" i="1"/>
  <c r="F313" i="1"/>
  <c r="G312" i="1"/>
  <c r="F312" i="1"/>
  <c r="F311" i="1"/>
  <c r="G310" i="1"/>
  <c r="F310" i="1"/>
  <c r="F309" i="1"/>
  <c r="F308" i="1"/>
  <c r="G300" i="1"/>
  <c r="F290" i="1"/>
  <c r="H289" i="1"/>
  <c r="F289" i="1"/>
  <c r="F282" i="1"/>
  <c r="F281" i="1"/>
  <c r="H279" i="1"/>
  <c r="F278" i="1"/>
  <c r="F277" i="1"/>
  <c r="F274" i="1"/>
  <c r="G264" i="1"/>
  <c r="G260" i="1"/>
  <c r="G256" i="1"/>
  <c r="G252" i="1"/>
  <c r="G248" i="1"/>
  <c r="G244" i="1"/>
  <c r="G230" i="1"/>
  <c r="G222" i="1"/>
  <c r="H188" i="1"/>
  <c r="I166" i="1"/>
  <c r="I201" i="1" s="1"/>
  <c r="I157" i="1"/>
  <c r="I124" i="1"/>
  <c r="I110" i="1"/>
  <c r="I118" i="1" s="1"/>
  <c r="I102" i="1"/>
  <c r="I97" i="1"/>
  <c r="H85" i="1"/>
  <c r="H91" i="1" s="1"/>
  <c r="I64" i="1"/>
  <c r="I68" i="1" s="1"/>
  <c r="H37" i="1"/>
  <c r="F330" i="1" s="1"/>
  <c r="F331" i="1" s="1"/>
  <c r="H34" i="1"/>
  <c r="H29" i="1"/>
  <c r="F323" i="1" s="1"/>
  <c r="H21" i="1"/>
  <c r="F315" i="1" s="1"/>
  <c r="F339" i="1" s="1"/>
  <c r="H45" i="1" l="1"/>
  <c r="F339" i="2"/>
  <c r="H45" i="2"/>
  <c r="F328" i="2"/>
  <c r="I126" i="1"/>
  <c r="I197" i="1"/>
  <c r="I127" i="2"/>
  <c r="H138" i="3"/>
  <c r="I126" i="3"/>
  <c r="I197" i="5"/>
  <c r="I75" i="5"/>
  <c r="I126" i="5"/>
  <c r="B135" i="5"/>
  <c r="I76" i="5"/>
  <c r="I128" i="5" s="1"/>
  <c r="I75" i="1"/>
  <c r="I76" i="1"/>
  <c r="F363" i="3"/>
  <c r="I126" i="2"/>
  <c r="I76" i="2"/>
  <c r="I123" i="2" s="1"/>
  <c r="I197" i="2"/>
  <c r="B135" i="2"/>
  <c r="H20" i="11"/>
  <c r="F340" i="11" s="1"/>
  <c r="D10" i="13"/>
  <c r="E10" i="13" s="1"/>
  <c r="B135" i="1"/>
  <c r="G16" i="13"/>
  <c r="H16" i="13" s="1"/>
  <c r="O16" i="13" s="1"/>
  <c r="F16" i="13"/>
  <c r="I16" i="13" s="1"/>
  <c r="F323" i="5"/>
  <c r="F339" i="5" s="1"/>
  <c r="B97" i="8"/>
  <c r="D97" i="8" s="1"/>
  <c r="F97" i="8" s="1"/>
  <c r="I110" i="2"/>
  <c r="I118" i="2" s="1"/>
  <c r="I127" i="3"/>
  <c r="I126" i="6"/>
  <c r="I127" i="6" s="1"/>
  <c r="B135" i="6"/>
  <c r="I75" i="6"/>
  <c r="I125" i="6"/>
  <c r="I76" i="6"/>
  <c r="I198" i="6"/>
  <c r="D9" i="13"/>
  <c r="E9" i="13" s="1"/>
  <c r="H19" i="11"/>
  <c r="F339" i="11" s="1"/>
  <c r="D15" i="13"/>
  <c r="E15" i="13" s="1"/>
  <c r="H27" i="11"/>
  <c r="I125" i="3"/>
  <c r="I75" i="3"/>
  <c r="B134" i="3"/>
  <c r="F331" i="7"/>
  <c r="F332" i="7" s="1"/>
  <c r="H45" i="7"/>
  <c r="I76" i="3"/>
  <c r="I127" i="4"/>
  <c r="I75" i="4"/>
  <c r="I197" i="4"/>
  <c r="I138" i="4"/>
  <c r="I125" i="4"/>
  <c r="I126" i="4" s="1"/>
  <c r="B134" i="4"/>
  <c r="G9" i="9"/>
  <c r="H9" i="9" s="1"/>
  <c r="O9" i="9" s="1"/>
  <c r="F9" i="9"/>
  <c r="I9" i="9" s="1"/>
  <c r="I76" i="4"/>
  <c r="I89" i="7"/>
  <c r="I76" i="7"/>
  <c r="B135" i="7"/>
  <c r="I86" i="7"/>
  <c r="I126" i="7"/>
  <c r="I127" i="7" s="1"/>
  <c r="I75" i="7"/>
  <c r="I77" i="7" s="1"/>
  <c r="I116" i="7" s="1"/>
  <c r="I198" i="7"/>
  <c r="I88" i="7"/>
  <c r="F366" i="4"/>
  <c r="G79" i="8"/>
  <c r="I127" i="5"/>
  <c r="F23" i="8"/>
  <c r="F340" i="7"/>
  <c r="B134" i="11"/>
  <c r="I83" i="11"/>
  <c r="I89" i="11"/>
  <c r="I127" i="11"/>
  <c r="I88" i="11"/>
  <c r="I76" i="11"/>
  <c r="I194" i="11"/>
  <c r="I125" i="11"/>
  <c r="I126" i="11" s="1"/>
  <c r="I86" i="11"/>
  <c r="I84" i="11"/>
  <c r="I75" i="11"/>
  <c r="I77" i="11" s="1"/>
  <c r="I116" i="11" s="1"/>
  <c r="F30" i="8"/>
  <c r="I97" i="6"/>
  <c r="I110" i="6" s="1"/>
  <c r="I118" i="6" s="1"/>
  <c r="G6" i="9"/>
  <c r="H6" i="9" s="1"/>
  <c r="O6" i="9" s="1"/>
  <c r="G11" i="9"/>
  <c r="H11" i="9" s="1"/>
  <c r="O11" i="9" s="1"/>
  <c r="D4" i="13"/>
  <c r="H14" i="11"/>
  <c r="H45" i="6"/>
  <c r="E91" i="8"/>
  <c r="E21" i="9"/>
  <c r="G2" i="9"/>
  <c r="H2" i="9" s="1"/>
  <c r="O2" i="9" s="1"/>
  <c r="G5" i="9"/>
  <c r="H5" i="9" s="1"/>
  <c r="O5" i="9" s="1"/>
  <c r="G18" i="13"/>
  <c r="H18" i="13" s="1"/>
  <c r="O18" i="13" s="1"/>
  <c r="F18" i="13"/>
  <c r="I18" i="13" s="1"/>
  <c r="I19" i="9"/>
  <c r="G19" i="9"/>
  <c r="H19" i="9" s="1"/>
  <c r="O19" i="9" s="1"/>
  <c r="D6" i="13"/>
  <c r="E6" i="13" s="1"/>
  <c r="H16" i="11"/>
  <c r="F336" i="11" s="1"/>
  <c r="I20" i="13"/>
  <c r="G20" i="13"/>
  <c r="H20" i="13" s="1"/>
  <c r="O20" i="13" s="1"/>
  <c r="G10" i="9"/>
  <c r="H10" i="9" s="1"/>
  <c r="O10" i="9" s="1"/>
  <c r="F12" i="9"/>
  <c r="I12" i="9" s="1"/>
  <c r="G12" i="9"/>
  <c r="H12" i="9" s="1"/>
  <c r="O12" i="9" s="1"/>
  <c r="G14" i="9"/>
  <c r="H14" i="9" s="1"/>
  <c r="O14" i="9" s="1"/>
  <c r="F14" i="9"/>
  <c r="I14" i="9" s="1"/>
  <c r="G7" i="9"/>
  <c r="H7" i="9" s="1"/>
  <c r="O7" i="9" s="1"/>
  <c r="D5" i="13"/>
  <c r="E5" i="13" s="1"/>
  <c r="H15" i="11"/>
  <c r="F335" i="11" s="1"/>
  <c r="F103" i="14"/>
  <c r="B115" i="14" s="1"/>
  <c r="D115" i="14" s="1"/>
  <c r="F115" i="14" s="1"/>
  <c r="I159" i="11" s="1"/>
  <c r="I125" i="15"/>
  <c r="I194" i="15"/>
  <c r="B134" i="15"/>
  <c r="I76" i="15"/>
  <c r="I127" i="15"/>
  <c r="I75" i="15"/>
  <c r="D380" i="10"/>
  <c r="D408" i="10" s="1"/>
  <c r="C7" i="12" s="1"/>
  <c r="G14" i="13"/>
  <c r="H14" i="13" s="1"/>
  <c r="O14" i="13" s="1"/>
  <c r="G103" i="14"/>
  <c r="G339" i="15"/>
  <c r="G16" i="9"/>
  <c r="H16" i="9" s="1"/>
  <c r="O16" i="9" s="1"/>
  <c r="F39" i="14"/>
  <c r="H34" i="11"/>
  <c r="F354" i="11" s="1"/>
  <c r="F351" i="11"/>
  <c r="D17" i="13"/>
  <c r="E17" i="13" s="1"/>
  <c r="D19" i="13"/>
  <c r="E19" i="13" s="1"/>
  <c r="F48" i="14"/>
  <c r="G68" i="14"/>
  <c r="G284" i="11"/>
  <c r="G356" i="11"/>
  <c r="G357" i="11" s="1"/>
  <c r="F13" i="13"/>
  <c r="I13" i="13" s="1"/>
  <c r="G18" i="9"/>
  <c r="H18" i="9" s="1"/>
  <c r="O18" i="9" s="1"/>
  <c r="G13" i="9"/>
  <c r="H13" i="9" s="1"/>
  <c r="O13" i="9" s="1"/>
  <c r="G17" i="9"/>
  <c r="H17" i="9" s="1"/>
  <c r="O17" i="9" s="1"/>
  <c r="G87" i="14"/>
  <c r="D341" i="15"/>
  <c r="G341" i="15" s="1"/>
  <c r="G270" i="15"/>
  <c r="G19" i="16"/>
  <c r="G24" i="16" s="1"/>
  <c r="G26" i="16" s="1"/>
  <c r="F13" i="17" s="1"/>
  <c r="D342" i="15"/>
  <c r="G342" i="15" s="1"/>
  <c r="F12" i="13"/>
  <c r="I12" i="13" s="1"/>
  <c r="H45" i="15"/>
  <c r="I124" i="2" l="1"/>
  <c r="I129" i="2"/>
  <c r="D7" i="13"/>
  <c r="E7" i="13" s="1"/>
  <c r="H18" i="11"/>
  <c r="F338" i="11" s="1"/>
  <c r="C22" i="12"/>
  <c r="I129" i="6"/>
  <c r="E134" i="4"/>
  <c r="I77" i="4"/>
  <c r="G15" i="13"/>
  <c r="H15" i="13" s="1"/>
  <c r="O15" i="13" s="1"/>
  <c r="F15" i="13"/>
  <c r="I15" i="13" s="1"/>
  <c r="G347" i="15"/>
  <c r="G13" i="13"/>
  <c r="H13" i="13" s="1"/>
  <c r="O13" i="13" s="1"/>
  <c r="C117" i="14"/>
  <c r="B117" i="14"/>
  <c r="D117" i="14" s="1"/>
  <c r="F117" i="14" s="1"/>
  <c r="I159" i="15" s="1"/>
  <c r="I163" i="15" s="1"/>
  <c r="I198" i="15" s="1"/>
  <c r="F334" i="11"/>
  <c r="H21" i="11"/>
  <c r="B96" i="8"/>
  <c r="D96" i="8" s="1"/>
  <c r="F96" i="8" s="1"/>
  <c r="F31" i="8"/>
  <c r="I87" i="11"/>
  <c r="I90" i="11"/>
  <c r="I128" i="7"/>
  <c r="I146" i="4"/>
  <c r="H134" i="4"/>
  <c r="I134" i="4"/>
  <c r="I126" i="15"/>
  <c r="I128" i="15"/>
  <c r="K139" i="3"/>
  <c r="K138" i="3"/>
  <c r="K140" i="3" s="1"/>
  <c r="K141" i="3" s="1"/>
  <c r="I138" i="3"/>
  <c r="M137" i="3"/>
  <c r="F9" i="13"/>
  <c r="I9" i="13" s="1"/>
  <c r="G88" i="14"/>
  <c r="B113" i="14"/>
  <c r="D113" i="14" s="1"/>
  <c r="F113" i="14" s="1"/>
  <c r="I161" i="11" s="1"/>
  <c r="B108" i="14"/>
  <c r="F40" i="14"/>
  <c r="G12" i="13"/>
  <c r="H12" i="13" s="1"/>
  <c r="O12" i="13" s="1"/>
  <c r="D22" i="13"/>
  <c r="E4" i="13"/>
  <c r="I123" i="11"/>
  <c r="G80" i="8"/>
  <c r="B100" i="8"/>
  <c r="D100" i="8" s="1"/>
  <c r="F100" i="8" s="1"/>
  <c r="I90" i="7"/>
  <c r="I87" i="7"/>
  <c r="I125" i="5"/>
  <c r="I129" i="5" s="1"/>
  <c r="B110" i="14"/>
  <c r="D110" i="14" s="1"/>
  <c r="F110" i="14" s="1"/>
  <c r="G69" i="14"/>
  <c r="I77" i="3"/>
  <c r="I123" i="3"/>
  <c r="I77" i="6"/>
  <c r="I128" i="6"/>
  <c r="I128" i="2"/>
  <c r="I77" i="5"/>
  <c r="I125" i="2"/>
  <c r="F21" i="9"/>
  <c r="G21" i="9" s="1"/>
  <c r="H21" i="9" s="1"/>
  <c r="O21" i="9" s="1"/>
  <c r="I85" i="7"/>
  <c r="K138" i="4"/>
  <c r="M138" i="4" s="1"/>
  <c r="F10" i="13"/>
  <c r="I10" i="13" s="1"/>
  <c r="I127" i="1"/>
  <c r="I129" i="1" s="1"/>
  <c r="F49" i="14"/>
  <c r="B109" i="14"/>
  <c r="D109" i="14" s="1"/>
  <c r="F109" i="14" s="1"/>
  <c r="I77" i="15"/>
  <c r="F19" i="13"/>
  <c r="I19" i="13" s="1"/>
  <c r="G22" i="16"/>
  <c r="D13" i="17" s="1"/>
  <c r="F5" i="13"/>
  <c r="I5" i="13" s="1"/>
  <c r="F6" i="13"/>
  <c r="I6" i="13" s="1"/>
  <c r="B102" i="8"/>
  <c r="D102" i="8" s="1"/>
  <c r="F102" i="8" s="1"/>
  <c r="E92" i="8"/>
  <c r="I85" i="11"/>
  <c r="I91" i="11" s="1"/>
  <c r="I117" i="11" s="1"/>
  <c r="I119" i="11" s="1"/>
  <c r="B95" i="8"/>
  <c r="F24" i="8"/>
  <c r="I125" i="7"/>
  <c r="I123" i="7"/>
  <c r="I128" i="1"/>
  <c r="I77" i="1"/>
  <c r="I123" i="4"/>
  <c r="I77" i="2"/>
  <c r="F17" i="13"/>
  <c r="I17" i="13" s="1"/>
  <c r="I84" i="7"/>
  <c r="F347" i="11"/>
  <c r="H29" i="11"/>
  <c r="F349" i="11" s="1"/>
  <c r="H135" i="1" l="1"/>
  <c r="I199" i="1"/>
  <c r="I195" i="11"/>
  <c r="E134" i="11"/>
  <c r="I128" i="3"/>
  <c r="I124" i="3"/>
  <c r="I116" i="2"/>
  <c r="I85" i="2"/>
  <c r="I88" i="2"/>
  <c r="I84" i="2"/>
  <c r="I90" i="2"/>
  <c r="I83" i="2"/>
  <c r="I87" i="2"/>
  <c r="I89" i="2"/>
  <c r="I86" i="2"/>
  <c r="H135" i="5"/>
  <c r="I199" i="5"/>
  <c r="I124" i="4"/>
  <c r="I128" i="4" s="1"/>
  <c r="I199" i="4" s="1"/>
  <c r="G19" i="13"/>
  <c r="H19" i="13" s="1"/>
  <c r="O19" i="13" s="1"/>
  <c r="G10" i="13"/>
  <c r="H10" i="13" s="1"/>
  <c r="O10" i="13" s="1"/>
  <c r="H135" i="6"/>
  <c r="I200" i="6"/>
  <c r="I116" i="15"/>
  <c r="I85" i="15"/>
  <c r="I90" i="15"/>
  <c r="I87" i="15"/>
  <c r="I83" i="15"/>
  <c r="I86" i="15"/>
  <c r="I89" i="15"/>
  <c r="I84" i="15"/>
  <c r="I88" i="15"/>
  <c r="L138" i="3"/>
  <c r="H45" i="11"/>
  <c r="F341" i="11"/>
  <c r="F365" i="11" s="1"/>
  <c r="G6" i="13"/>
  <c r="H6" i="13" s="1"/>
  <c r="O6" i="13" s="1"/>
  <c r="I84" i="1"/>
  <c r="I85" i="1"/>
  <c r="I116" i="1"/>
  <c r="I87" i="1"/>
  <c r="I90" i="1"/>
  <c r="I83" i="1"/>
  <c r="I89" i="1"/>
  <c r="I86" i="1"/>
  <c r="I88" i="1"/>
  <c r="I129" i="7"/>
  <c r="I124" i="7"/>
  <c r="I116" i="5"/>
  <c r="I83" i="5"/>
  <c r="I90" i="5"/>
  <c r="I85" i="5"/>
  <c r="D108" i="14"/>
  <c r="F108" i="14" s="1"/>
  <c r="F111" i="14" s="1"/>
  <c r="B111" i="14"/>
  <c r="I142" i="4"/>
  <c r="I141" i="4"/>
  <c r="I140" i="4"/>
  <c r="I139" i="4"/>
  <c r="I91" i="7"/>
  <c r="I117" i="7" s="1"/>
  <c r="I119" i="7" s="1"/>
  <c r="G5" i="13"/>
  <c r="H5" i="13" s="1"/>
  <c r="O5" i="13" s="1"/>
  <c r="I116" i="6"/>
  <c r="I119" i="6" s="1"/>
  <c r="I90" i="6"/>
  <c r="I91" i="6" s="1"/>
  <c r="I117" i="6" s="1"/>
  <c r="I128" i="11"/>
  <c r="I124" i="11"/>
  <c r="F7" i="13"/>
  <c r="I7" i="13" s="1"/>
  <c r="G7" i="13"/>
  <c r="H7" i="13" s="1"/>
  <c r="O7" i="13" s="1"/>
  <c r="I199" i="2"/>
  <c r="H135" i="2"/>
  <c r="E23" i="13"/>
  <c r="F4" i="13"/>
  <c r="I4" i="13" s="1"/>
  <c r="G17" i="13"/>
  <c r="H17" i="13" s="1"/>
  <c r="O17" i="13" s="1"/>
  <c r="D95" i="8"/>
  <c r="F95" i="8" s="1"/>
  <c r="F98" i="8" s="1"/>
  <c r="F104" i="8" s="1"/>
  <c r="B98" i="8"/>
  <c r="I21" i="9"/>
  <c r="L23" i="9"/>
  <c r="I116" i="3"/>
  <c r="I83" i="3"/>
  <c r="I87" i="3"/>
  <c r="I85" i="3"/>
  <c r="I90" i="3"/>
  <c r="I88" i="3"/>
  <c r="I89" i="3"/>
  <c r="I84" i="3"/>
  <c r="I86" i="3"/>
  <c r="G9" i="13"/>
  <c r="H9" i="13" s="1"/>
  <c r="O9" i="13" s="1"/>
  <c r="I196" i="15"/>
  <c r="H134" i="15"/>
  <c r="I116" i="4"/>
  <c r="I86" i="4"/>
  <c r="I84" i="4"/>
  <c r="I90" i="4"/>
  <c r="I85" i="4"/>
  <c r="I89" i="4"/>
  <c r="I88" i="4"/>
  <c r="I83" i="4"/>
  <c r="I87" i="4"/>
  <c r="E135" i="6" l="1"/>
  <c r="I135" i="6" s="1"/>
  <c r="I199" i="6"/>
  <c r="I196" i="3"/>
  <c r="H134" i="3"/>
  <c r="I142" i="3"/>
  <c r="I91" i="2"/>
  <c r="I117" i="2" s="1"/>
  <c r="I199" i="7"/>
  <c r="E135" i="7"/>
  <c r="I135" i="7" s="1"/>
  <c r="I91" i="1"/>
  <c r="I117" i="1" s="1"/>
  <c r="C11" i="17"/>
  <c r="C14" i="17" s="1"/>
  <c r="G23" i="13"/>
  <c r="H23" i="13" s="1"/>
  <c r="O23" i="13" s="1"/>
  <c r="F23" i="13"/>
  <c r="I23" i="13" s="1"/>
  <c r="I144" i="4"/>
  <c r="I147" i="4"/>
  <c r="I156" i="4" s="1"/>
  <c r="I158" i="4" s="1"/>
  <c r="I200" i="4" s="1"/>
  <c r="I91" i="5"/>
  <c r="I117" i="5" s="1"/>
  <c r="I119" i="5"/>
  <c r="F119" i="14"/>
  <c r="I160" i="11"/>
  <c r="I163" i="11" s="1"/>
  <c r="I198" i="11" s="1"/>
  <c r="I91" i="15"/>
  <c r="I117" i="15" s="1"/>
  <c r="I119" i="15" s="1"/>
  <c r="I91" i="4"/>
  <c r="I117" i="4" s="1"/>
  <c r="I119" i="4" s="1"/>
  <c r="I119" i="1"/>
  <c r="D98" i="8"/>
  <c r="B104" i="8"/>
  <c r="D104" i="8" s="1"/>
  <c r="G4" i="13"/>
  <c r="H4" i="13" s="1"/>
  <c r="O4" i="13" s="1"/>
  <c r="H134" i="11"/>
  <c r="I134" i="11" s="1"/>
  <c r="I196" i="11"/>
  <c r="I200" i="7"/>
  <c r="H135" i="7"/>
  <c r="I119" i="2"/>
  <c r="I91" i="3"/>
  <c r="I117" i="3" s="1"/>
  <c r="I119" i="3" s="1"/>
  <c r="B119" i="14"/>
  <c r="D119" i="14" s="1"/>
  <c r="D111" i="14"/>
  <c r="E134" i="3" l="1"/>
  <c r="I134" i="3" s="1"/>
  <c r="I195" i="3"/>
  <c r="I198" i="4"/>
  <c r="I202" i="4" s="1"/>
  <c r="I172" i="4"/>
  <c r="I143" i="11"/>
  <c r="I141" i="11"/>
  <c r="I140" i="11"/>
  <c r="I139" i="11"/>
  <c r="I138" i="11"/>
  <c r="I195" i="15"/>
  <c r="E134" i="15"/>
  <c r="I134" i="15" s="1"/>
  <c r="I198" i="2"/>
  <c r="E135" i="2"/>
  <c r="I135" i="2" s="1"/>
  <c r="O24" i="13"/>
  <c r="O25" i="13" s="1"/>
  <c r="E135" i="5"/>
  <c r="I135" i="5" s="1"/>
  <c r="I198" i="5"/>
  <c r="I198" i="1"/>
  <c r="E135" i="1"/>
  <c r="I135" i="1" s="1"/>
  <c r="I139" i="7"/>
  <c r="I144" i="7"/>
  <c r="I141" i="7"/>
  <c r="I140" i="7"/>
  <c r="I137" i="7"/>
  <c r="I143" i="7"/>
  <c r="I137" i="6"/>
  <c r="I143" i="6"/>
  <c r="I142" i="6"/>
  <c r="I140" i="6"/>
  <c r="I144" i="6"/>
  <c r="I139" i="6"/>
  <c r="I137" i="2" l="1"/>
  <c r="I144" i="2"/>
  <c r="I143" i="2"/>
  <c r="I142" i="2"/>
  <c r="I141" i="2"/>
  <c r="I140" i="2"/>
  <c r="I139" i="2"/>
  <c r="I140" i="3"/>
  <c r="I139" i="3"/>
  <c r="I144" i="3" s="1"/>
  <c r="I153" i="3" s="1"/>
  <c r="I155" i="3" s="1"/>
  <c r="I143" i="3"/>
  <c r="I141" i="3"/>
  <c r="K137" i="3"/>
  <c r="I145" i="7"/>
  <c r="I139" i="5"/>
  <c r="I137" i="5"/>
  <c r="I143" i="5"/>
  <c r="I142" i="5"/>
  <c r="I144" i="5"/>
  <c r="I141" i="5"/>
  <c r="I140" i="5"/>
  <c r="I139" i="15"/>
  <c r="I138" i="15"/>
  <c r="I143" i="15"/>
  <c r="I141" i="15"/>
  <c r="I140" i="15"/>
  <c r="I173" i="4"/>
  <c r="I145" i="6"/>
  <c r="I139" i="1"/>
  <c r="I137" i="1"/>
  <c r="I143" i="1"/>
  <c r="I144" i="1"/>
  <c r="I142" i="1"/>
  <c r="I141" i="1"/>
  <c r="I140" i="1"/>
  <c r="I144" i="11"/>
  <c r="I153" i="11" s="1"/>
  <c r="I155" i="11" s="1"/>
  <c r="I147" i="7" l="1"/>
  <c r="I156" i="7"/>
  <c r="I158" i="7" s="1"/>
  <c r="I145" i="2"/>
  <c r="I174" i="4"/>
  <c r="I175" i="4" s="1"/>
  <c r="I176" i="4" s="1"/>
  <c r="I197" i="3"/>
  <c r="I199" i="3" s="1"/>
  <c r="I169" i="3"/>
  <c r="I145" i="1"/>
  <c r="I197" i="11"/>
  <c r="I199" i="11" s="1"/>
  <c r="I169" i="11"/>
  <c r="I147" i="6"/>
  <c r="I156" i="6"/>
  <c r="I158" i="6" s="1"/>
  <c r="I144" i="15"/>
  <c r="I153" i="15" s="1"/>
  <c r="I155" i="15" s="1"/>
  <c r="I145" i="5"/>
  <c r="I180" i="4" l="1"/>
  <c r="I179" i="4"/>
  <c r="I188" i="4" s="1"/>
  <c r="I170" i="3"/>
  <c r="I197" i="15"/>
  <c r="I199" i="15" s="1"/>
  <c r="I169" i="15"/>
  <c r="I170" i="11"/>
  <c r="I186" i="4"/>
  <c r="I203" i="4" s="1"/>
  <c r="I204" i="4" s="1"/>
  <c r="I147" i="2"/>
  <c r="I156" i="2"/>
  <c r="I158" i="2" s="1"/>
  <c r="I201" i="6"/>
  <c r="I203" i="6" s="1"/>
  <c r="I172" i="6"/>
  <c r="I201" i="7"/>
  <c r="I203" i="7" s="1"/>
  <c r="I172" i="7"/>
  <c r="I156" i="1"/>
  <c r="I158" i="1" s="1"/>
  <c r="I147" i="1"/>
  <c r="I147" i="5"/>
  <c r="I156" i="5"/>
  <c r="I158" i="5" s="1"/>
  <c r="I200" i="5" l="1"/>
  <c r="I202" i="5" s="1"/>
  <c r="I172" i="5"/>
  <c r="I171" i="11"/>
  <c r="I172" i="11" s="1"/>
  <c r="I170" i="15"/>
  <c r="I200" i="1"/>
  <c r="I202" i="1" s="1"/>
  <c r="I172" i="1"/>
  <c r="I173" i="6"/>
  <c r="I174" i="6" s="1"/>
  <c r="I175" i="6" s="1"/>
  <c r="I173" i="7"/>
  <c r="I174" i="7" s="1"/>
  <c r="I175" i="7" s="1"/>
  <c r="I176" i="7"/>
  <c r="I200" i="2"/>
  <c r="I202" i="2" s="1"/>
  <c r="I172" i="2"/>
  <c r="I171" i="3"/>
  <c r="I172" i="3" s="1"/>
  <c r="I173" i="3" s="1"/>
  <c r="G313" i="4"/>
  <c r="H313" i="4" s="1"/>
  <c r="E280" i="4"/>
  <c r="G280" i="4" s="1"/>
  <c r="E272" i="4"/>
  <c r="G272" i="4" s="1"/>
  <c r="E264" i="4"/>
  <c r="G264" i="4" s="1"/>
  <c r="E230" i="4"/>
  <c r="G230" i="4" s="1"/>
  <c r="G231" i="4" s="1"/>
  <c r="D335" i="4" s="1"/>
  <c r="G335" i="4" s="1"/>
  <c r="E276" i="4"/>
  <c r="G276" i="4" s="1"/>
  <c r="E284" i="4"/>
  <c r="G284" i="4" s="1"/>
  <c r="G303" i="4"/>
  <c r="H303" i="4" s="1"/>
  <c r="E254" i="4"/>
  <c r="G254" i="4" s="1"/>
  <c r="G255" i="4" s="1"/>
  <c r="D341" i="4" s="1"/>
  <c r="G341" i="4" s="1"/>
  <c r="E234" i="4"/>
  <c r="E250" i="4"/>
  <c r="G250" i="4" s="1"/>
  <c r="G251" i="4" s="1"/>
  <c r="D340" i="4" s="1"/>
  <c r="G340" i="4" s="1"/>
  <c r="G299" i="4"/>
  <c r="H299" i="4" s="1"/>
  <c r="E268" i="4"/>
  <c r="G268" i="4" s="1"/>
  <c r="E242" i="4"/>
  <c r="G242" i="4" s="1"/>
  <c r="G243" i="4" s="1"/>
  <c r="D338" i="4" s="1"/>
  <c r="G338" i="4" s="1"/>
  <c r="G295" i="4"/>
  <c r="H295" i="4" s="1"/>
  <c r="I173" i="11"/>
  <c r="D346" i="4" l="1"/>
  <c r="G346" i="4" s="1"/>
  <c r="G273" i="4"/>
  <c r="I179" i="7"/>
  <c r="I186" i="7"/>
  <c r="I181" i="7"/>
  <c r="I180" i="7"/>
  <c r="D348" i="4"/>
  <c r="G348" i="4" s="1"/>
  <c r="G281" i="4"/>
  <c r="I171" i="15"/>
  <c r="I172" i="15" s="1"/>
  <c r="I173" i="15" s="1"/>
  <c r="D354" i="4"/>
  <c r="G354" i="4" s="1"/>
  <c r="H304" i="4"/>
  <c r="I176" i="3"/>
  <c r="I177" i="3"/>
  <c r="I182" i="3"/>
  <c r="I176" i="6"/>
  <c r="D357" i="4"/>
  <c r="G357" i="4" s="1"/>
  <c r="G358" i="4" s="1"/>
  <c r="H314" i="4"/>
  <c r="I182" i="11"/>
  <c r="I177" i="11"/>
  <c r="I176" i="11"/>
  <c r="D347" i="4"/>
  <c r="G347" i="4" s="1"/>
  <c r="G277" i="4"/>
  <c r="I173" i="2"/>
  <c r="D349" i="4"/>
  <c r="G349" i="4" s="1"/>
  <c r="G285" i="4"/>
  <c r="H296" i="4"/>
  <c r="D352" i="4"/>
  <c r="G352" i="4" s="1"/>
  <c r="G355" i="4" s="1"/>
  <c r="D345" i="4"/>
  <c r="G345" i="4" s="1"/>
  <c r="G269" i="4"/>
  <c r="G342" i="4"/>
  <c r="I173" i="5"/>
  <c r="D353" i="4"/>
  <c r="G353" i="4" s="1"/>
  <c r="H300" i="4"/>
  <c r="D344" i="4"/>
  <c r="G344" i="4" s="1"/>
  <c r="G265" i="4"/>
  <c r="I173" i="1"/>
  <c r="I177" i="15" l="1"/>
  <c r="I176" i="15"/>
  <c r="I185" i="15" s="1"/>
  <c r="I182" i="15"/>
  <c r="I174" i="1"/>
  <c r="I175" i="1" s="1"/>
  <c r="I183" i="15"/>
  <c r="I200" i="15" s="1"/>
  <c r="I201" i="15" s="1"/>
  <c r="I181" i="6"/>
  <c r="I180" i="6"/>
  <c r="I179" i="6"/>
  <c r="I186" i="6"/>
  <c r="G350" i="4"/>
  <c r="G366" i="4" s="1"/>
  <c r="I185" i="11"/>
  <c r="I183" i="11"/>
  <c r="I200" i="11" s="1"/>
  <c r="I201" i="11" s="1"/>
  <c r="I185" i="3"/>
  <c r="I183" i="3"/>
  <c r="I200" i="3" s="1"/>
  <c r="I201" i="3" s="1"/>
  <c r="I174" i="5"/>
  <c r="I175" i="5" s="1"/>
  <c r="I176" i="5" s="1"/>
  <c r="I187" i="7"/>
  <c r="I204" i="7" s="1"/>
  <c r="I205" i="7" s="1"/>
  <c r="I189" i="7"/>
  <c r="I174" i="2"/>
  <c r="I175" i="2" s="1"/>
  <c r="I176" i="2" s="1"/>
  <c r="I185" i="2" l="1"/>
  <c r="I180" i="2"/>
  <c r="I179" i="2"/>
  <c r="G372" i="4"/>
  <c r="G368" i="4"/>
  <c r="I185" i="5"/>
  <c r="I180" i="5"/>
  <c r="I179" i="5"/>
  <c r="I188" i="5" s="1"/>
  <c r="E243" i="11"/>
  <c r="G243" i="11" s="1"/>
  <c r="E231" i="11"/>
  <c r="G231" i="11" s="1"/>
  <c r="G232" i="11" s="1"/>
  <c r="D335" i="11" s="1"/>
  <c r="G335" i="11" s="1"/>
  <c r="G298" i="11"/>
  <c r="H298" i="11" s="1"/>
  <c r="E249" i="11"/>
  <c r="G249" i="11" s="1"/>
  <c r="G250" i="11" s="1"/>
  <c r="D339" i="11" s="1"/>
  <c r="G339" i="11" s="1"/>
  <c r="G302" i="11"/>
  <c r="H302" i="11" s="1"/>
  <c r="E253" i="11"/>
  <c r="G253" i="11" s="1"/>
  <c r="G254" i="11" s="1"/>
  <c r="D340" i="11" s="1"/>
  <c r="G340" i="11" s="1"/>
  <c r="E235" i="11"/>
  <c r="G235" i="11" s="1"/>
  <c r="G236" i="11" s="1"/>
  <c r="D336" i="11" s="1"/>
  <c r="G336" i="11" s="1"/>
  <c r="G312" i="11"/>
  <c r="G294" i="11"/>
  <c r="H294" i="11" s="1"/>
  <c r="G245" i="11"/>
  <c r="H245" i="11" s="1"/>
  <c r="G246" i="11" s="1"/>
  <c r="D338" i="11" s="1"/>
  <c r="G338" i="11" s="1"/>
  <c r="E227" i="11"/>
  <c r="G227" i="11" s="1"/>
  <c r="G228" i="11" s="1"/>
  <c r="D334" i="11" s="1"/>
  <c r="G334" i="11" s="1"/>
  <c r="E279" i="11"/>
  <c r="G279" i="11" s="1"/>
  <c r="I176" i="1"/>
  <c r="G283" i="7"/>
  <c r="H283" i="7" s="1"/>
  <c r="G291" i="7"/>
  <c r="H291" i="7" s="1"/>
  <c r="G279" i="7"/>
  <c r="H279" i="7" s="1"/>
  <c r="E254" i="7"/>
  <c r="G254" i="7" s="1"/>
  <c r="E238" i="7"/>
  <c r="G238" i="7" s="1"/>
  <c r="G239" i="7" s="1"/>
  <c r="D315" i="7" s="1"/>
  <c r="G315" i="7" s="1"/>
  <c r="E250" i="7"/>
  <c r="G250" i="7" s="1"/>
  <c r="E234" i="7"/>
  <c r="G234" i="7" s="1"/>
  <c r="G235" i="7" s="1"/>
  <c r="D314" i="7" s="1"/>
  <c r="G314" i="7" s="1"/>
  <c r="G275" i="7"/>
  <c r="H275" i="7" s="1"/>
  <c r="E214" i="7"/>
  <c r="G214" i="7" s="1"/>
  <c r="G215" i="7" s="1"/>
  <c r="D309" i="7" s="1"/>
  <c r="G309" i="7" s="1"/>
  <c r="E258" i="7"/>
  <c r="G258" i="7" s="1"/>
  <c r="E262" i="7"/>
  <c r="G262" i="7" s="1"/>
  <c r="E226" i="7"/>
  <c r="G226" i="7" s="1"/>
  <c r="G227" i="7" s="1"/>
  <c r="D312" i="7" s="1"/>
  <c r="G312" i="7" s="1"/>
  <c r="E246" i="7"/>
  <c r="G246" i="7" s="1"/>
  <c r="E266" i="7"/>
  <c r="G266" i="7" s="1"/>
  <c r="E218" i="7"/>
  <c r="G218" i="7" s="1"/>
  <c r="G219" i="7" s="1"/>
  <c r="D310" i="7" s="1"/>
  <c r="G310" i="7" s="1"/>
  <c r="G292" i="15"/>
  <c r="H292" i="15" s="1"/>
  <c r="G310" i="15"/>
  <c r="H310" i="15" s="1"/>
  <c r="G365" i="15"/>
  <c r="D12" i="17" s="1"/>
  <c r="F12" i="17" s="1"/>
  <c r="G296" i="15"/>
  <c r="H296" i="15" s="1"/>
  <c r="G300" i="15"/>
  <c r="H300" i="15" s="1"/>
  <c r="I189" i="6"/>
  <c r="I187" i="6"/>
  <c r="I204" i="6" s="1"/>
  <c r="I205" i="6" s="1"/>
  <c r="I186" i="5"/>
  <c r="I203" i="5" s="1"/>
  <c r="I204" i="5" s="1"/>
  <c r="G296" i="3"/>
  <c r="H296" i="3" s="1"/>
  <c r="G292" i="3"/>
  <c r="E265" i="3"/>
  <c r="G265" i="3" s="1"/>
  <c r="G300" i="3"/>
  <c r="H300" i="3" s="1"/>
  <c r="E273" i="3"/>
  <c r="G273" i="3" s="1"/>
  <c r="E247" i="3"/>
  <c r="G247" i="3" s="1"/>
  <c r="G248" i="3" s="1"/>
  <c r="D337" i="3" s="1"/>
  <c r="G337" i="3" s="1"/>
  <c r="E231" i="3"/>
  <c r="G231" i="3" s="1"/>
  <c r="G232" i="3" s="1"/>
  <c r="D333" i="3" s="1"/>
  <c r="G333" i="3" s="1"/>
  <c r="E281" i="3"/>
  <c r="G281" i="3" s="1"/>
  <c r="G310" i="3"/>
  <c r="H310" i="3" s="1"/>
  <c r="E261" i="3"/>
  <c r="G261" i="3" s="1"/>
  <c r="E227" i="3"/>
  <c r="G227" i="3" s="1"/>
  <c r="G228" i="3" s="1"/>
  <c r="D332" i="3" s="1"/>
  <c r="G332" i="3" s="1"/>
  <c r="G339" i="3" s="1"/>
  <c r="E269" i="3"/>
  <c r="G269" i="3" s="1"/>
  <c r="E239" i="3"/>
  <c r="G239" i="3" s="1"/>
  <c r="G240" i="3" s="1"/>
  <c r="D335" i="3" s="1"/>
  <c r="G335" i="3" s="1"/>
  <c r="E277" i="3"/>
  <c r="E251" i="3"/>
  <c r="G251" i="3" s="1"/>
  <c r="G252" i="3" s="1"/>
  <c r="D338" i="3" s="1"/>
  <c r="G338" i="3" s="1"/>
  <c r="D341" i="3" l="1"/>
  <c r="G341" i="3" s="1"/>
  <c r="G262" i="3"/>
  <c r="D354" i="15"/>
  <c r="G354" i="15" s="1"/>
  <c r="G355" i="15" s="1"/>
  <c r="H311" i="15"/>
  <c r="G316" i="7"/>
  <c r="H284" i="7"/>
  <c r="D328" i="7"/>
  <c r="G328" i="7" s="1"/>
  <c r="D331" i="7"/>
  <c r="G331" i="7" s="1"/>
  <c r="G332" i="7" s="1"/>
  <c r="H292" i="7"/>
  <c r="D354" i="3"/>
  <c r="G354" i="3" s="1"/>
  <c r="G355" i="3" s="1"/>
  <c r="H311" i="3"/>
  <c r="H297" i="3"/>
  <c r="D350" i="3"/>
  <c r="G350" i="3" s="1"/>
  <c r="D349" i="15"/>
  <c r="G349" i="15" s="1"/>
  <c r="H293" i="15"/>
  <c r="D326" i="7"/>
  <c r="G326" i="7" s="1"/>
  <c r="G329" i="7" s="1"/>
  <c r="H276" i="7"/>
  <c r="I185" i="1"/>
  <c r="I180" i="1"/>
  <c r="I179" i="1"/>
  <c r="D353" i="11"/>
  <c r="G353" i="11" s="1"/>
  <c r="H303" i="11"/>
  <c r="D347" i="11"/>
  <c r="G347" i="11" s="1"/>
  <c r="G349" i="11" s="1"/>
  <c r="G280" i="11"/>
  <c r="D321" i="7"/>
  <c r="G321" i="7" s="1"/>
  <c r="G259" i="7"/>
  <c r="D346" i="3"/>
  <c r="G346" i="3" s="1"/>
  <c r="G282" i="3"/>
  <c r="E238" i="6"/>
  <c r="G238" i="6" s="1"/>
  <c r="G239" i="6" s="1"/>
  <c r="D315" i="6" s="1"/>
  <c r="G315" i="6" s="1"/>
  <c r="G291" i="6"/>
  <c r="H291" i="6" s="1"/>
  <c r="G275" i="6"/>
  <c r="H275" i="6" s="1"/>
  <c r="E218" i="6"/>
  <c r="G218" i="6" s="1"/>
  <c r="G219" i="6" s="1"/>
  <c r="D310" i="6" s="1"/>
  <c r="G310" i="6" s="1"/>
  <c r="E258" i="6"/>
  <c r="G258" i="6" s="1"/>
  <c r="E214" i="6"/>
  <c r="G214" i="6" s="1"/>
  <c r="G215" i="6" s="1"/>
  <c r="D309" i="6" s="1"/>
  <c r="G309" i="6" s="1"/>
  <c r="G279" i="6"/>
  <c r="H279" i="6" s="1"/>
  <c r="E266" i="6"/>
  <c r="G266" i="6" s="1"/>
  <c r="E226" i="6"/>
  <c r="G226" i="6" s="1"/>
  <c r="G227" i="6" s="1"/>
  <c r="D312" i="6" s="1"/>
  <c r="G312" i="6" s="1"/>
  <c r="E254" i="6"/>
  <c r="G254" i="6" s="1"/>
  <c r="E262" i="6"/>
  <c r="G262" i="6" s="1"/>
  <c r="E234" i="6"/>
  <c r="G234" i="6" s="1"/>
  <c r="G235" i="6" s="1"/>
  <c r="D314" i="6" s="1"/>
  <c r="G314" i="6" s="1"/>
  <c r="G283" i="6"/>
  <c r="H283" i="6" s="1"/>
  <c r="E250" i="6"/>
  <c r="G250" i="6" s="1"/>
  <c r="E246" i="6"/>
  <c r="G246" i="6" s="1"/>
  <c r="D323" i="7"/>
  <c r="G323" i="7" s="1"/>
  <c r="G267" i="7"/>
  <c r="D319" i="7"/>
  <c r="G319" i="7" s="1"/>
  <c r="G251" i="7"/>
  <c r="G341" i="11"/>
  <c r="H299" i="11"/>
  <c r="D352" i="11"/>
  <c r="G352" i="11" s="1"/>
  <c r="D318" i="7"/>
  <c r="G318" i="7" s="1"/>
  <c r="G247" i="7"/>
  <c r="I188" i="2"/>
  <c r="I186" i="2"/>
  <c r="I203" i="2" s="1"/>
  <c r="I204" i="2" s="1"/>
  <c r="D342" i="3"/>
  <c r="G342" i="3" s="1"/>
  <c r="G266" i="3"/>
  <c r="G282" i="5"/>
  <c r="H282" i="5" s="1"/>
  <c r="E225" i="5"/>
  <c r="G225" i="5" s="1"/>
  <c r="G226" i="5" s="1"/>
  <c r="D311" i="5" s="1"/>
  <c r="G311" i="5" s="1"/>
  <c r="E213" i="5"/>
  <c r="G213" i="5" s="1"/>
  <c r="G214" i="5" s="1"/>
  <c r="D308" i="5" s="1"/>
  <c r="G308" i="5" s="1"/>
  <c r="G315" i="5" s="1"/>
  <c r="E249" i="5"/>
  <c r="E237" i="5"/>
  <c r="G237" i="5" s="1"/>
  <c r="G238" i="5" s="1"/>
  <c r="D314" i="5" s="1"/>
  <c r="G314" i="5" s="1"/>
  <c r="G290" i="5"/>
  <c r="H290" i="5" s="1"/>
  <c r="E257" i="5"/>
  <c r="G257" i="5" s="1"/>
  <c r="G278" i="5"/>
  <c r="H278" i="5" s="1"/>
  <c r="E265" i="5"/>
  <c r="G265" i="5" s="1"/>
  <c r="E233" i="5"/>
  <c r="G233" i="5" s="1"/>
  <c r="G234" i="5" s="1"/>
  <c r="D313" i="5" s="1"/>
  <c r="G313" i="5" s="1"/>
  <c r="E245" i="5"/>
  <c r="G245" i="5" s="1"/>
  <c r="E217" i="5"/>
  <c r="G217" i="5" s="1"/>
  <c r="G218" i="5" s="1"/>
  <c r="D309" i="5" s="1"/>
  <c r="G309" i="5" s="1"/>
  <c r="G274" i="5"/>
  <c r="H274" i="5" s="1"/>
  <c r="E253" i="5"/>
  <c r="G253" i="5" s="1"/>
  <c r="E261" i="5"/>
  <c r="G261" i="5" s="1"/>
  <c r="G274" i="3"/>
  <c r="D344" i="3"/>
  <c r="G344" i="3" s="1"/>
  <c r="D351" i="15"/>
  <c r="G351" i="15" s="1"/>
  <c r="H301" i="15"/>
  <c r="D320" i="7"/>
  <c r="G320" i="7" s="1"/>
  <c r="G255" i="7"/>
  <c r="D351" i="11"/>
  <c r="G351" i="11" s="1"/>
  <c r="G354" i="11" s="1"/>
  <c r="H295" i="11"/>
  <c r="D343" i="3"/>
  <c r="G343" i="3" s="1"/>
  <c r="G270" i="3"/>
  <c r="H301" i="3"/>
  <c r="D351" i="3"/>
  <c r="G351" i="3" s="1"/>
  <c r="D350" i="15"/>
  <c r="G350" i="15" s="1"/>
  <c r="H297" i="15"/>
  <c r="D322" i="7"/>
  <c r="G322" i="7" s="1"/>
  <c r="G263" i="7"/>
  <c r="H280" i="7"/>
  <c r="D327" i="7"/>
  <c r="G327" i="7" s="1"/>
  <c r="D319" i="5" l="1"/>
  <c r="G319" i="5" s="1"/>
  <c r="G254" i="5"/>
  <c r="E265" i="2"/>
  <c r="G265" i="2" s="1"/>
  <c r="E257" i="2"/>
  <c r="G257" i="2" s="1"/>
  <c r="E249" i="2"/>
  <c r="G249" i="2" s="1"/>
  <c r="E237" i="2"/>
  <c r="G237" i="2" s="1"/>
  <c r="G238" i="2" s="1"/>
  <c r="D314" i="2" s="1"/>
  <c r="G314" i="2" s="1"/>
  <c r="G278" i="2"/>
  <c r="H278" i="2" s="1"/>
  <c r="E233" i="2"/>
  <c r="G233" i="2" s="1"/>
  <c r="G234" i="2" s="1"/>
  <c r="D313" i="2" s="1"/>
  <c r="G313" i="2" s="1"/>
  <c r="E217" i="2"/>
  <c r="G217" i="2" s="1"/>
  <c r="G218" i="2" s="1"/>
  <c r="D309" i="2" s="1"/>
  <c r="G309" i="2" s="1"/>
  <c r="E245" i="2"/>
  <c r="G245" i="2" s="1"/>
  <c r="G282" i="2"/>
  <c r="H282" i="2" s="1"/>
  <c r="E253" i="2"/>
  <c r="G253" i="2" s="1"/>
  <c r="E213" i="2"/>
  <c r="G213" i="2" s="1"/>
  <c r="G214" i="2" s="1"/>
  <c r="D308" i="2" s="1"/>
  <c r="G308" i="2" s="1"/>
  <c r="E261" i="2"/>
  <c r="G261" i="2" s="1"/>
  <c r="E225" i="2"/>
  <c r="G225" i="2" s="1"/>
  <c r="G226" i="2" s="1"/>
  <c r="D311" i="2" s="1"/>
  <c r="G311" i="2" s="1"/>
  <c r="G274" i="2"/>
  <c r="H274" i="2" s="1"/>
  <c r="G290" i="2"/>
  <c r="H290" i="2" s="1"/>
  <c r="D320" i="6"/>
  <c r="G320" i="6" s="1"/>
  <c r="G255" i="6"/>
  <c r="D331" i="6"/>
  <c r="G331" i="6" s="1"/>
  <c r="G332" i="6" s="1"/>
  <c r="H292" i="6"/>
  <c r="D326" i="6"/>
  <c r="G326" i="6" s="1"/>
  <c r="H276" i="6"/>
  <c r="D325" i="5"/>
  <c r="G325" i="5" s="1"/>
  <c r="H275" i="5"/>
  <c r="G352" i="15"/>
  <c r="G363" i="15" s="1"/>
  <c r="G369" i="15" s="1"/>
  <c r="D330" i="5"/>
  <c r="G330" i="5" s="1"/>
  <c r="G331" i="5" s="1"/>
  <c r="H291" i="5"/>
  <c r="D323" i="6"/>
  <c r="G323" i="6" s="1"/>
  <c r="G267" i="6"/>
  <c r="G352" i="3"/>
  <c r="G340" i="7"/>
  <c r="D322" i="6"/>
  <c r="G322" i="6" s="1"/>
  <c r="G263" i="6"/>
  <c r="D317" i="5"/>
  <c r="G317" i="5" s="1"/>
  <c r="G246" i="5"/>
  <c r="G324" i="7"/>
  <c r="H280" i="6"/>
  <c r="D327" i="6"/>
  <c r="G327" i="6" s="1"/>
  <c r="I188" i="1"/>
  <c r="I186" i="1"/>
  <c r="I203" i="1" s="1"/>
  <c r="I204" i="1" s="1"/>
  <c r="D321" i="5"/>
  <c r="G321" i="5" s="1"/>
  <c r="G262" i="5"/>
  <c r="G247" i="6"/>
  <c r="D318" i="6"/>
  <c r="G318" i="6" s="1"/>
  <c r="D319" i="6"/>
  <c r="G319" i="6" s="1"/>
  <c r="G251" i="6"/>
  <c r="G316" i="6"/>
  <c r="D322" i="5"/>
  <c r="G322" i="5" s="1"/>
  <c r="G266" i="5"/>
  <c r="D328" i="6"/>
  <c r="G328" i="6" s="1"/>
  <c r="H284" i="6"/>
  <c r="G258" i="5"/>
  <c r="D320" i="5"/>
  <c r="G320" i="5" s="1"/>
  <c r="D327" i="5"/>
  <c r="G327" i="5" s="1"/>
  <c r="H283" i="5"/>
  <c r="D321" i="6"/>
  <c r="G321" i="6" s="1"/>
  <c r="G259" i="6"/>
  <c r="D326" i="5"/>
  <c r="G326" i="5" s="1"/>
  <c r="H279" i="5"/>
  <c r="G365" i="11"/>
  <c r="G347" i="3"/>
  <c r="G363" i="3" s="1"/>
  <c r="D326" i="2" l="1"/>
  <c r="G326" i="2" s="1"/>
  <c r="H279" i="2"/>
  <c r="G369" i="3"/>
  <c r="G365" i="3"/>
  <c r="G324" i="6"/>
  <c r="G329" i="6"/>
  <c r="G340" i="6" s="1"/>
  <c r="D321" i="2"/>
  <c r="G321" i="2" s="1"/>
  <c r="G262" i="2"/>
  <c r="H275" i="2"/>
  <c r="D325" i="2"/>
  <c r="G325" i="2" s="1"/>
  <c r="G315" i="2"/>
  <c r="D318" i="2"/>
  <c r="G318" i="2" s="1"/>
  <c r="G250" i="2"/>
  <c r="G254" i="2"/>
  <c r="D319" i="2"/>
  <c r="G319" i="2" s="1"/>
  <c r="D320" i="2"/>
  <c r="G320" i="2" s="1"/>
  <c r="G258" i="2"/>
  <c r="G328" i="5"/>
  <c r="G371" i="11"/>
  <c r="G367" i="11"/>
  <c r="D11" i="17" s="1"/>
  <c r="G323" i="5"/>
  <c r="D327" i="2"/>
  <c r="G327" i="2" s="1"/>
  <c r="H283" i="2"/>
  <c r="D322" i="2"/>
  <c r="G322" i="2" s="1"/>
  <c r="G266" i="2"/>
  <c r="D317" i="2"/>
  <c r="G317" i="2" s="1"/>
  <c r="G246" i="2"/>
  <c r="G346" i="7"/>
  <c r="G342" i="7"/>
  <c r="E253" i="1"/>
  <c r="G253" i="1" s="1"/>
  <c r="G282" i="1"/>
  <c r="H282" i="1" s="1"/>
  <c r="E213" i="1"/>
  <c r="G213" i="1" s="1"/>
  <c r="G214" i="1" s="1"/>
  <c r="D308" i="1" s="1"/>
  <c r="G308" i="1" s="1"/>
  <c r="G315" i="1" s="1"/>
  <c r="E261" i="1"/>
  <c r="G261" i="1" s="1"/>
  <c r="G274" i="1"/>
  <c r="H274" i="1" s="1"/>
  <c r="E225" i="1"/>
  <c r="G225" i="1" s="1"/>
  <c r="G226" i="1" s="1"/>
  <c r="D311" i="1" s="1"/>
  <c r="G311" i="1" s="1"/>
  <c r="G290" i="1"/>
  <c r="H290" i="1" s="1"/>
  <c r="E257" i="1"/>
  <c r="G257" i="1" s="1"/>
  <c r="E245" i="1"/>
  <c r="G245" i="1" s="1"/>
  <c r="E217" i="1"/>
  <c r="G217" i="1" s="1"/>
  <c r="G218" i="1" s="1"/>
  <c r="D309" i="1" s="1"/>
  <c r="G309" i="1" s="1"/>
  <c r="G278" i="1"/>
  <c r="E237" i="1"/>
  <c r="G237" i="1" s="1"/>
  <c r="G238" i="1" s="1"/>
  <c r="D314" i="1" s="1"/>
  <c r="G314" i="1" s="1"/>
  <c r="E265" i="1"/>
  <c r="G265" i="1" s="1"/>
  <c r="E233" i="1"/>
  <c r="G233" i="1" s="1"/>
  <c r="G234" i="1" s="1"/>
  <c r="D313" i="1" s="1"/>
  <c r="G313" i="1" s="1"/>
  <c r="E249" i="1"/>
  <c r="G249" i="1" s="1"/>
  <c r="D330" i="2"/>
  <c r="G330" i="2" s="1"/>
  <c r="G331" i="2" s="1"/>
  <c r="H291" i="2"/>
  <c r="G346" i="6" l="1"/>
  <c r="G342" i="6"/>
  <c r="D317" i="1"/>
  <c r="G317" i="1" s="1"/>
  <c r="G246" i="1"/>
  <c r="D319" i="1"/>
  <c r="G319" i="1" s="1"/>
  <c r="G254" i="1"/>
  <c r="D330" i="1"/>
  <c r="G330" i="1" s="1"/>
  <c r="G331" i="1" s="1"/>
  <c r="H291" i="1"/>
  <c r="G339" i="5"/>
  <c r="D14" i="17"/>
  <c r="F11" i="17"/>
  <c r="F14" i="17" s="1"/>
  <c r="H283" i="1"/>
  <c r="D327" i="1"/>
  <c r="G327" i="1" s="1"/>
  <c r="D320" i="1"/>
  <c r="G320" i="1" s="1"/>
  <c r="G258" i="1"/>
  <c r="D318" i="1"/>
  <c r="G318" i="1" s="1"/>
  <c r="G250" i="1"/>
  <c r="D322" i="1"/>
  <c r="G322" i="1" s="1"/>
  <c r="G266" i="1"/>
  <c r="H275" i="1"/>
  <c r="D325" i="1"/>
  <c r="G325" i="1" s="1"/>
  <c r="G328" i="1" s="1"/>
  <c r="D321" i="1"/>
  <c r="G321" i="1" s="1"/>
  <c r="G262" i="1"/>
  <c r="G323" i="2"/>
  <c r="G339" i="2" s="1"/>
  <c r="G328" i="2"/>
  <c r="G345" i="2" l="1"/>
  <c r="G341" i="2"/>
  <c r="G323" i="1"/>
  <c r="G339" i="1" s="1"/>
  <c r="G345" i="5"/>
  <c r="G341" i="5"/>
  <c r="G345" i="1" l="1"/>
  <c r="G341" i="1"/>
</calcChain>
</file>

<file path=xl/comments1.xml><?xml version="1.0" encoding="utf-8"?>
<comments xmlns="http://schemas.openxmlformats.org/spreadsheetml/2006/main">
  <authors>
    <author/>
  </authors>
  <commentList>
    <comment ref="M27" authorId="0">
      <text>
        <r>
          <rPr>
            <sz val="10"/>
            <color rgb="FF000000"/>
            <rFont val="Arial"/>
            <charset val="134"/>
          </rPr>
          <t>======
ID#AAABE2qZeto
    (2024-01-23 18:03:06)
em horas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M27" authorId="0">
      <text>
        <r>
          <rPr>
            <sz val="10"/>
            <color rgb="FF000000"/>
            <rFont val="Arial"/>
            <charset val="134"/>
          </rPr>
          <t>======
ID#AAABE2qZetg
    (2024-01-23 18:03:06)
em horas</t>
        </r>
      </text>
    </comment>
  </commentList>
</comments>
</file>

<file path=xl/comments3.xml><?xml version="1.0" encoding="utf-8"?>
<comments xmlns="http://schemas.openxmlformats.org/spreadsheetml/2006/main">
  <authors>
    <author/>
  </authors>
  <commentList>
    <comment ref="M27" authorId="0">
      <text>
        <r>
          <rPr>
            <sz val="10"/>
            <color rgb="FF000000"/>
            <rFont val="Arial"/>
            <charset val="134"/>
          </rPr>
          <t>======
ID#AAABE2qZetY
    (2024-01-23 18:03:06)
em horas</t>
        </r>
      </text>
    </comment>
  </commentList>
</comments>
</file>

<file path=xl/comments4.xml><?xml version="1.0" encoding="utf-8"?>
<comments xmlns="http://schemas.openxmlformats.org/spreadsheetml/2006/main">
  <authors>
    <author/>
  </authors>
  <commentList>
    <comment ref="M27" authorId="0">
      <text>
        <r>
          <rPr>
            <sz val="10"/>
            <color rgb="FF000000"/>
            <rFont val="Arial"/>
            <charset val="134"/>
          </rPr>
          <t>======
ID#AAABE2qZets
    (2024-01-23 18:03:06)
em horas</t>
        </r>
      </text>
    </comment>
  </commentList>
</comments>
</file>

<file path=xl/comments5.xml><?xml version="1.0" encoding="utf-8"?>
<comments xmlns="http://schemas.openxmlformats.org/spreadsheetml/2006/main">
  <authors>
    <author/>
  </authors>
  <commentList>
    <comment ref="M27" authorId="0">
      <text>
        <r>
          <rPr>
            <sz val="10"/>
            <color rgb="FF000000"/>
            <rFont val="Arial"/>
            <charset val="134"/>
          </rPr>
          <t>======
ID#AAABE2qZetw
    (2024-01-23 18:03:06)
em horas</t>
        </r>
      </text>
    </comment>
  </commentList>
</comments>
</file>

<file path=xl/comments6.xml><?xml version="1.0" encoding="utf-8"?>
<comments xmlns="http://schemas.openxmlformats.org/spreadsheetml/2006/main">
  <authors>
    <author/>
  </authors>
  <commentList>
    <comment ref="M27" authorId="0">
      <text>
        <r>
          <rPr>
            <sz val="10"/>
            <color rgb="FF000000"/>
            <rFont val="Arial"/>
            <charset val="134"/>
          </rPr>
          <t>======
ID#AAABE2qZetk
    (2024-01-23 18:03:06)
em horas</t>
        </r>
      </text>
    </comment>
  </commentList>
</comments>
</file>

<file path=xl/sharedStrings.xml><?xml version="1.0" encoding="utf-8"?>
<sst xmlns="http://schemas.openxmlformats.org/spreadsheetml/2006/main" count="5997" uniqueCount="1234">
  <si>
    <r>
      <rPr>
        <b/>
        <sz val="18"/>
        <color rgb="FF800080"/>
        <rFont val="Arial"/>
        <charset val="134"/>
      </rPr>
      <t xml:space="preserve">LIMPEZA - Regime de Tributação: </t>
    </r>
    <r>
      <rPr>
        <b/>
        <sz val="18"/>
        <color rgb="FF0000FF"/>
        <rFont val="Arial"/>
        <charset val="134"/>
      </rPr>
      <t>Lucro Real</t>
    </r>
    <r>
      <rPr>
        <b/>
        <sz val="18"/>
        <color rgb="FF800080"/>
        <rFont val="Arial"/>
        <charset val="134"/>
      </rPr>
      <t xml:space="preserve"> </t>
    </r>
    <r>
      <rPr>
        <b/>
        <sz val="10"/>
        <color rgb="FF800080"/>
        <rFont val="Arial"/>
        <charset val="134"/>
      </rPr>
      <t xml:space="preserve">SLIDES - PREENCHIDO     </t>
    </r>
  </si>
  <si>
    <r>
      <rPr>
        <b/>
        <sz val="18"/>
        <color rgb="FF000000"/>
        <rFont val="Arial"/>
        <charset val="134"/>
      </rPr>
      <t xml:space="preserve">ANEXO ----  </t>
    </r>
    <r>
      <rPr>
        <b/>
        <sz val="18"/>
        <color rgb="FFFF0000"/>
        <rFont val="Arial"/>
        <charset val="134"/>
      </rPr>
      <t xml:space="preserve">do Pregão SRRF10 nº 20/2023
</t>
    </r>
    <r>
      <rPr>
        <b/>
        <sz val="16"/>
        <color rgb="FF0000FF"/>
        <rFont val="Arial"/>
        <charset val="134"/>
      </rPr>
      <t xml:space="preserve">Pagamento pelo Fato Gerador
</t>
    </r>
    <r>
      <rPr>
        <b/>
        <sz val="18"/>
        <color rgb="FF000000"/>
        <rFont val="Arial"/>
        <charset val="134"/>
      </rPr>
      <t xml:space="preserve">MODELO DE PLANILHA DE CUSTOS E FORMAÇÃO DE PREÇOS </t>
    </r>
    <r>
      <rPr>
        <b/>
        <sz val="18"/>
        <color rgb="FF800080"/>
        <rFont val="Arial"/>
        <charset val="134"/>
      </rPr>
      <t xml:space="preserve"> </t>
    </r>
  </si>
  <si>
    <t>Nº do processo:</t>
  </si>
  <si>
    <t xml:space="preserve">11080.003234/2023-29 </t>
  </si>
  <si>
    <t>Licitação nº:</t>
  </si>
  <si>
    <t>Pregão SRRF10 nº 20/2023</t>
  </si>
  <si>
    <r>
      <rPr>
        <b/>
        <sz val="10"/>
        <color rgb="FF000000"/>
        <rFont val="Arial"/>
        <charset val="134"/>
      </rPr>
      <t xml:space="preserve">Dia: </t>
    </r>
    <r>
      <rPr>
        <b/>
        <sz val="10"/>
        <color rgb="FFFF0000"/>
        <rFont val="Arial"/>
        <charset val="134"/>
      </rPr>
      <t>29/12/2023 às 14h30min</t>
    </r>
  </si>
  <si>
    <t>DISCRIMINAÇÃO DOS SERVIÇOS (DADOS REFERENTES À CONTRATAÇÃO)</t>
  </si>
  <si>
    <t>A</t>
  </si>
  <si>
    <t>Data de apresentação da proposta (dia/mês/ano)</t>
  </si>
  <si>
    <t>B</t>
  </si>
  <si>
    <t>Município/UF</t>
  </si>
  <si>
    <t xml:space="preserve">Porto Alegre/RS </t>
  </si>
  <si>
    <t>C</t>
  </si>
  <si>
    <t>Ano do Acordo, Convenção ou Dissídio Coletivo</t>
  </si>
  <si>
    <t>01/01/23 a 31/12/23
SEEAC/SINDASSEIO/RS 
(que engloba POA)</t>
  </si>
  <si>
    <t>D</t>
  </si>
  <si>
    <r>
      <rPr>
        <b/>
        <sz val="10"/>
        <color rgb="FF000000"/>
        <rFont val="Arial"/>
        <charset val="134"/>
      </rPr>
      <t xml:space="preserve">Número de meses de execução contratual </t>
    </r>
    <r>
      <rPr>
        <b/>
        <strike/>
        <sz val="8"/>
        <color rgb="FF0000FF"/>
        <rFont val="Arial"/>
        <charset val="134"/>
      </rPr>
      <t xml:space="preserve"> (OBS a ser excluída: se o prazo do contrato for superior a 12 meses, a planilha poderá ter fórmulas diferentes no Módulo 3 e no Submódulo 4.1, letra B em diante)</t>
    </r>
  </si>
  <si>
    <t>IDENTIFICAÇÃO DO SERVIÇO</t>
  </si>
  <si>
    <t xml:space="preserve">Tipo de Serviço: 
                                Limpeza e Conservação Predial                                                                                                   </t>
  </si>
  <si>
    <t>Unidade
 de 
Medida</t>
  </si>
  <si>
    <t>Quantidade total a contratar (Em função da unidade de medida)</t>
  </si>
  <si>
    <t>a) Áreas internas - Pisos acarpetados</t>
  </si>
  <si>
    <t>m2</t>
  </si>
  <si>
    <t>b) Áreas internas - Pisos frios</t>
  </si>
  <si>
    <t>c) Áreas internas - Laboratórios</t>
  </si>
  <si>
    <t>d) Áreas internas - Almoxarifados/galpões</t>
  </si>
  <si>
    <t>e) Áreas internas - Oficinas</t>
  </si>
  <si>
    <t>f) Áreas internas - Áreas com espaços livres - saguão, hall e salão</t>
  </si>
  <si>
    <r>
      <rPr>
        <b/>
        <sz val="10"/>
        <color rgb="FF0000FF"/>
        <rFont val="Arial"/>
        <charset val="134"/>
      </rPr>
      <t>g) Banheiros</t>
    </r>
    <r>
      <rPr>
        <b/>
        <sz val="10"/>
        <color rgb="FF009900"/>
        <rFont val="Arial"/>
        <charset val="134"/>
      </rPr>
      <t xml:space="preserve"> </t>
    </r>
    <r>
      <rPr>
        <b/>
        <sz val="10"/>
        <color rgb="FFFF0000"/>
        <rFont val="Arial"/>
        <charset val="134"/>
      </rPr>
      <t>(de 20% só para fixação – se for banheiro de 40% exige planilha separada)</t>
    </r>
  </si>
  <si>
    <t>TOTAL DA ÁREA INTERNA</t>
  </si>
  <si>
    <t>a) Áreas externas - Pisos pavimentados adjacentes/contíguos às edificações</t>
  </si>
  <si>
    <t>b) Áreas externas -  Varrição de passeios e arruamentos</t>
  </si>
  <si>
    <t>c) Áreas externas -  Pátios com áreas verdes com alta frequência</t>
  </si>
  <si>
    <t>d) Áreas externas -  Pátios com áreas verdes com média frequência</t>
  </si>
  <si>
    <t>e) Áreas externas -  Pátios com áreas verdes com baixa frequência</t>
  </si>
  <si>
    <t>f) Áreas externas -  Coleta de detritos em pátios e áreas verdes com frequência diária</t>
  </si>
  <si>
    <t>TOTAL DA ÁREA EXTERNA</t>
  </si>
  <si>
    <t>a) Esquadrias externas - Face externa com exposição a situação de risco</t>
  </si>
  <si>
    <t>b) Esquadrias externas - Face externa sem exposição a situação de risco</t>
  </si>
  <si>
    <t>c) Esquadrias externas - Face interna</t>
  </si>
  <si>
    <t>TOTAL DA ÁREA DA ESQUADRIA EXTERNA - FACE INTERNA/EXTERNA</t>
  </si>
  <si>
    <t>a) Fachada envidraçada</t>
  </si>
  <si>
    <t>TOTAL DA ÁREA DA FACHADA ENVIDRAÇADA</t>
  </si>
  <si>
    <t>a) Áreas hospitalares e assemelhadas</t>
  </si>
  <si>
    <r>
      <rPr>
        <b/>
        <sz val="10"/>
        <color rgb="FF000000"/>
        <rFont val="Arial"/>
        <charset val="134"/>
      </rPr>
      <t xml:space="preserve">                                                                                                     </t>
    </r>
    <r>
      <rPr>
        <b/>
        <sz val="10"/>
        <color rgb="FFFF0000"/>
        <rFont val="Arial"/>
        <charset val="134"/>
      </rPr>
      <t>TOTAL DAS ÁREAS HOSPITALARES</t>
    </r>
  </si>
  <si>
    <t>a) Outras áreas (especificar)</t>
  </si>
  <si>
    <t>TOTAL DAS OUTRAS ÁREAS (ESPECIFICAR)</t>
  </si>
  <si>
    <t xml:space="preserve">TOTAL GERAL </t>
  </si>
  <si>
    <t>Nota 1: Esta tabela poderá ser adaptada às características do serviço contratado, inclusive no que concerne às rubricas e suas respectivas provisões e/ou estimativas, desde que haja justificativa.
Nota 2: As provisões constantes desta planilha poderão  ser desnecessárias quando se tratar de determinados serviços que prescindam da dedicação exclusiva dos trabalhadores da contratada para com a Administração.</t>
  </si>
  <si>
    <r>
      <rPr>
        <b/>
        <sz val="15"/>
        <color rgb="FF000000"/>
        <rFont val="Arial"/>
        <charset val="134"/>
      </rPr>
      <t xml:space="preserve">1. MÓDULOS 
</t>
    </r>
    <r>
      <rPr>
        <b/>
        <sz val="12"/>
        <color rgb="FF000000"/>
        <rFont val="Arial"/>
        <charset val="134"/>
      </rPr>
      <t xml:space="preserve">Mão de obra
</t>
    </r>
    <r>
      <rPr>
        <b/>
        <sz val="11"/>
        <color rgb="FF000000"/>
        <rFont val="Arial"/>
        <charset val="134"/>
      </rPr>
      <t>Mão de obra vinculada à execução contratual</t>
    </r>
  </si>
  <si>
    <t>Dados para composição dos custos referente à mão de obra</t>
  </si>
  <si>
    <t>Tipo de Serviço (mesmo serviço com características distintas)</t>
  </si>
  <si>
    <t xml:space="preserve"> limpeza e conservação</t>
  </si>
  <si>
    <t>Classificação Brasileira de Ocupações (CBO)</t>
  </si>
  <si>
    <r>
      <rPr>
        <b/>
        <sz val="10"/>
        <color rgb="FF000000"/>
        <rFont val="Arial"/>
        <charset val="134"/>
      </rPr>
      <t xml:space="preserve">Salário Normativo da Categoria Profissional - </t>
    </r>
    <r>
      <rPr>
        <b/>
        <sz val="10"/>
        <color rgb="FF0000FF"/>
        <rFont val="Arial"/>
        <charset val="134"/>
      </rPr>
      <t xml:space="preserve">para a jornada de </t>
    </r>
    <r>
      <rPr>
        <b/>
        <sz val="12"/>
        <color rgb="FF0000FF"/>
        <rFont val="Arial"/>
        <charset val="134"/>
      </rPr>
      <t>44</t>
    </r>
    <r>
      <rPr>
        <b/>
        <sz val="10"/>
        <color rgb="FF0000FF"/>
        <rFont val="Arial"/>
        <charset val="134"/>
      </rPr>
      <t xml:space="preserve"> h/sem</t>
    </r>
  </si>
  <si>
    <t>Categoria Profissional (vinculada à execução contratual)</t>
  </si>
  <si>
    <t xml:space="preserve">      servente de limpeza</t>
  </si>
  <si>
    <t>Data-Base da Categoria (dia/mês/ano)</t>
  </si>
  <si>
    <t>1º de janeiro de 2023</t>
  </si>
  <si>
    <t>Nota 1:  Deverá ser elaborado um quadro para cada tipo de serviço.
Nota 2: A planilha será calculada considerando o valor mensal do empregado.</t>
  </si>
  <si>
    <t>Módulo 1: Composição da Remuneração</t>
  </si>
  <si>
    <t xml:space="preserve">Composição da Remuneração </t>
  </si>
  <si>
    <t>Percentual
(R$)</t>
  </si>
  <si>
    <t xml:space="preserve">Valor
(R$) </t>
  </si>
  <si>
    <r>
      <rPr>
        <b/>
        <sz val="10"/>
        <color rgb="FF000000"/>
        <rFont val="Arial"/>
        <charset val="134"/>
      </rPr>
      <t xml:space="preserve">Salário-Base    </t>
    </r>
    <r>
      <rPr>
        <b/>
        <sz val="10"/>
        <color rgb="FFFF0000"/>
        <rFont val="Arial"/>
        <charset val="134"/>
      </rPr>
      <t xml:space="preserve">(valor para somente 1 servente de limpeza) 
             </t>
    </r>
    <r>
      <rPr>
        <b/>
        <sz val="10"/>
        <color rgb="FF0000FF"/>
        <rFont val="Arial"/>
        <charset val="134"/>
      </rPr>
      <t xml:space="preserve">para a jornada de </t>
    </r>
    <r>
      <rPr>
        <b/>
        <sz val="12"/>
        <color rgb="FF0000FF"/>
        <rFont val="Arial"/>
        <charset val="134"/>
      </rPr>
      <t>40</t>
    </r>
    <r>
      <rPr>
        <b/>
        <sz val="10"/>
        <color rgb="FF0000FF"/>
        <rFont val="Arial"/>
        <charset val="134"/>
      </rPr>
      <t xml:space="preserve"> horas semanais </t>
    </r>
    <r>
      <rPr>
        <b/>
        <sz val="10"/>
        <color rgb="FFFF0000"/>
        <rFont val="Arial"/>
        <charset val="134"/>
      </rPr>
      <t>Cálculo do valor: (40/6)x30xR$(SB/220)</t>
    </r>
  </si>
  <si>
    <r>
      <rPr>
        <b/>
        <sz val="10"/>
        <color rgb="FF000000"/>
        <rFont val="Arial"/>
        <charset val="134"/>
      </rPr>
      <t xml:space="preserve">Adicional de Periculosidade </t>
    </r>
    <r>
      <rPr>
        <b/>
        <sz val="10"/>
        <color rgb="FF0000FF"/>
        <rFont val="Arial"/>
        <charset val="134"/>
      </rPr>
      <t>(excluir esta linha, como regra)</t>
    </r>
  </si>
  <si>
    <r>
      <rPr>
        <b/>
        <sz val="10"/>
        <color rgb="FF000000"/>
        <rFont val="Arial"/>
        <charset val="134"/>
      </rPr>
      <t>Adicional de Insalubridade</t>
    </r>
    <r>
      <rPr>
        <b/>
        <sz val="8"/>
        <color rgb="FF000000"/>
        <rFont val="Arial"/>
        <charset val="134"/>
      </rPr>
      <t xml:space="preserve"> </t>
    </r>
    <r>
      <rPr>
        <b/>
        <sz val="7"/>
        <color rgb="FFFF0000"/>
        <rFont val="Arial"/>
        <charset val="134"/>
      </rPr>
      <t>(20% do SB proporcionalizado conf cláus 4 e 17 da CCT 2023)</t>
    </r>
  </si>
  <si>
    <r>
      <rPr>
        <b/>
        <sz val="10"/>
        <color rgb="FF000000"/>
        <rFont val="Arial"/>
        <charset val="134"/>
      </rPr>
      <t xml:space="preserve">Adicional Noturno  </t>
    </r>
    <r>
      <rPr>
        <b/>
        <sz val="10"/>
        <color rgb="FF0000FF"/>
        <rFont val="Arial"/>
        <charset val="134"/>
      </rPr>
      <t xml:space="preserve"> (excluir esta linha, se for limpeza diurna)</t>
    </r>
  </si>
  <si>
    <t>E</t>
  </si>
  <si>
    <r>
      <rPr>
        <b/>
        <sz val="10"/>
        <color rgb="FF000000"/>
        <rFont val="Arial"/>
        <charset val="134"/>
      </rPr>
      <t xml:space="preserve">Adicional de Hora Noturna Reduzida </t>
    </r>
    <r>
      <rPr>
        <b/>
        <sz val="10"/>
        <color rgb="FF3333FF"/>
        <rFont val="Arial"/>
        <charset val="134"/>
      </rPr>
      <t xml:space="preserve"> (excluir esta linha, se for limpeza diurna)</t>
    </r>
  </si>
  <si>
    <t>F</t>
  </si>
  <si>
    <t xml:space="preserve">Outros (especificar)                                          </t>
  </si>
  <si>
    <t xml:space="preserve">OBSERVAÇÃO: DEVERÁ SER ZERADA NO MÊS EM QUE O TITULAR GOZAR FÉRIAS                              Total </t>
  </si>
  <si>
    <t>Nota1:  O Módulo 1 refere-se ao valor mensal devido ao empregado pela prestação do serviço no período de 12 meses.</t>
  </si>
  <si>
    <t>Módulo 2 – Encargos e Benefícios Anuais, Mensais e Diários</t>
  </si>
  <si>
    <t>Submódulo 2.1 – 13º (décimo terceiro) Salário, Férias e Adicional de Férias</t>
  </si>
  <si>
    <t>2.1</t>
  </si>
  <si>
    <r>
      <rPr>
        <b/>
        <sz val="11"/>
        <color rgb="FF000000"/>
        <rFont val="Arial"/>
        <charset val="134"/>
      </rPr>
      <t>13º (décimo terceiro) Salário, Férias</t>
    </r>
    <r>
      <rPr>
        <b/>
        <sz val="11"/>
        <color rgb="FFFF0000"/>
        <rFont val="Arial"/>
        <charset val="134"/>
      </rPr>
      <t xml:space="preserve"> </t>
    </r>
    <r>
      <rPr>
        <b/>
        <sz val="11"/>
        <color rgb="FF000000"/>
        <rFont val="Arial"/>
        <charset val="134"/>
      </rPr>
      <t xml:space="preserve"> e Adicional de Férias</t>
    </r>
  </si>
  <si>
    <t>Valor (R$)</t>
  </si>
  <si>
    <r>
      <rPr>
        <b/>
        <sz val="10"/>
        <color rgb="FF000000"/>
        <rFont val="Arial"/>
        <charset val="134"/>
      </rPr>
      <t xml:space="preserve">13º (décimo terceiro) Salário                 </t>
    </r>
    <r>
      <rPr>
        <b/>
        <sz val="10"/>
        <color rgb="FFFF0000"/>
        <rFont val="Arial"/>
        <charset val="134"/>
      </rPr>
      <t>Cálculo do valor = Rem/12</t>
    </r>
    <r>
      <rPr>
        <b/>
        <sz val="10"/>
        <color rgb="FF000000"/>
        <rFont val="Arial"/>
        <charset val="134"/>
      </rPr>
      <t xml:space="preserve">  </t>
    </r>
    <r>
      <rPr>
        <b/>
        <sz val="10"/>
        <color rgb="FF0000FF"/>
        <rFont val="Arial"/>
        <charset val="134"/>
      </rPr>
      <t xml:space="preserve">   </t>
    </r>
  </si>
  <si>
    <r>
      <rPr>
        <b/>
        <sz val="10"/>
        <color rgb="FF000000"/>
        <rFont val="Arial"/>
        <charset val="134"/>
      </rPr>
      <t xml:space="preserve">Férias e Adicional de Férias </t>
    </r>
    <r>
      <rPr>
        <b/>
        <sz val="11"/>
        <color rgb="FF000000"/>
        <rFont val="Arial"/>
        <charset val="134"/>
      </rPr>
      <t xml:space="preserve"> </t>
    </r>
    <r>
      <rPr>
        <b/>
        <sz val="10"/>
        <color rgb="FFFF0000"/>
        <rFont val="Arial"/>
        <charset val="134"/>
      </rPr>
      <t xml:space="preserve">Cálculo do valor = [ Rem + (Rem/3)] / 12]
</t>
    </r>
    <r>
      <rPr>
        <b/>
        <sz val="8"/>
        <color rgb="FF0000FF"/>
        <rFont val="Arial"/>
        <charset val="134"/>
      </rPr>
      <t>É obrigatório utilizar a mesma fórmula deste item de custo ou o percentual de 11,11%, em face da sistemática de execução contratual que zera o Módulo 1 quando o empregado residente gozar férias, conforme pág. 35 do Caderno de Logística do Pagamento pelo Fato Gerador. O item Férias, no Pagamento pelo Fato Gerador, é custo renovável e não será excluído por ocasião da prorrogação.</t>
    </r>
  </si>
  <si>
    <t>Total</t>
  </si>
  <si>
    <r>
      <rPr>
        <sz val="9"/>
        <color rgb="FF000000"/>
        <rFont val="Arial"/>
        <charset val="134"/>
      </rPr>
      <t>Nota 1:  Como a planilha de custos e formação de preços é calculada mensalmente, provisiona-se proporcionalmente 1/12 (um doze avos) dos valores referentes à gratificação natalina,</t>
    </r>
    <r>
      <rPr>
        <b/>
        <sz val="9"/>
        <color rgb="FFFF0000"/>
        <rFont val="Arial"/>
        <charset val="134"/>
      </rPr>
      <t xml:space="preserve"> </t>
    </r>
    <r>
      <rPr>
        <sz val="9"/>
        <color rgb="FF000000"/>
        <rFont val="Arial"/>
        <charset val="134"/>
      </rPr>
      <t xml:space="preserve">férias e adicional de férias.
Nota 2:  O adicional de férias contido no Submódulo 2.1 corresponde a 1/3 (um terço) da remuneração que por sua vez é dividido por 12 (doze) conforme Nota 1 acima.
</t>
    </r>
    <r>
      <rPr>
        <b/>
        <strike/>
        <sz val="9"/>
        <color rgb="FFFF0000"/>
        <rFont val="Arial"/>
        <charset val="134"/>
      </rPr>
      <t>Nota 3: Levando em consideração a vigência contratual prevista no art. 57 da Lei nº 8.666/93, de 23 de junho de 1993, a rubrica férias tem como objetivo principal suprir a necessidade do pagamento das férias remuneradas ao final do contrato de 12 meses. Esta rubrica, quando da prorrogação contratual, torna-se custo não renovável.</t>
    </r>
    <r>
      <rPr>
        <strike/>
        <sz val="9"/>
        <color rgb="FF000000"/>
        <rFont val="Arial"/>
        <charset val="134"/>
      </rPr>
      <t xml:space="preserve"> </t>
    </r>
    <r>
      <rPr>
        <b/>
        <strike/>
        <sz val="9"/>
        <color rgb="FF3333FF"/>
        <rFont val="Arial"/>
        <charset val="134"/>
      </rPr>
      <t>EXCLUIR A NOTA 3, POIS É UM CUSTO RENOVÁVEL NO PFG+A90</t>
    </r>
  </si>
  <si>
    <r>
      <rPr>
        <b/>
        <sz val="11"/>
        <color rgb="FF000000"/>
        <rFont val="Arial"/>
        <charset val="134"/>
      </rPr>
      <t>Submódulo 2.2 - Encargos Previdenciários (GPS), Fundo de Garantia por Tempo de Serviço (FGTS) e outras contribuições</t>
    </r>
    <r>
      <rPr>
        <b/>
        <sz val="11"/>
        <color rgb="FF0000FF"/>
        <rFont val="Arial"/>
        <charset val="134"/>
      </rPr>
      <t xml:space="preserve"> (Base de cálculo: Módulo 1 + Submódulo 2.1)</t>
    </r>
  </si>
  <si>
    <t>2.2</t>
  </si>
  <si>
    <t>GPS, FGTS e outras contribuições</t>
  </si>
  <si>
    <t>Percentual (%)</t>
  </si>
  <si>
    <t>Valor
 (R$)</t>
  </si>
  <si>
    <t>INSS</t>
  </si>
  <si>
    <t>Salário Educação</t>
  </si>
  <si>
    <r>
      <rPr>
        <b/>
        <sz val="10"/>
        <color rgb="FF000000"/>
        <rFont val="Arial"/>
        <charset val="134"/>
      </rPr>
      <t xml:space="preserve">RAT x FAP
</t>
    </r>
    <r>
      <rPr>
        <b/>
        <sz val="7"/>
        <color rgb="FFFF0000"/>
        <rFont val="Arial"/>
        <charset val="134"/>
      </rPr>
      <t>Cálculo do valor: % do RAT (Riscos Ambientais do Trabalho) x FAP (Fator Acidentário de Prevenção de cada empresa)</t>
    </r>
  </si>
  <si>
    <t>RAT =</t>
  </si>
  <si>
    <t xml:space="preserve"> FAP =</t>
  </si>
  <si>
    <t>SESC ou SESI</t>
  </si>
  <si>
    <t>SENAC ou SENAI</t>
  </si>
  <si>
    <t>SEBRAE</t>
  </si>
  <si>
    <t>G</t>
  </si>
  <si>
    <t>H</t>
  </si>
  <si>
    <t>FGTS</t>
  </si>
  <si>
    <t>Nota 1: Os percentuais dos encargos previdenciários, do FGTS e demais contribuições são aqueles estabelecidos pela legislação vigente.
Nota 2: O SAT a depender do grau de risco do serviço irá variar entre 1%, para risco leve, de 2% para risco médio, e de 3% para risco grave.
Nota 3: Esses percentuais incidem sobre o Módulo 1, o Submódulo 2.1.</t>
  </si>
  <si>
    <t>Submódulo 2.3 – Benefícios Mensais e Diários</t>
  </si>
  <si>
    <t>2.3</t>
  </si>
  <si>
    <t>Benefícios Mensais e Diários</t>
  </si>
  <si>
    <r>
      <rPr>
        <b/>
        <sz val="10"/>
        <color rgb="FF000000"/>
        <rFont val="Arial"/>
        <charset val="134"/>
      </rPr>
      <t xml:space="preserve">Transporte                                               </t>
    </r>
    <r>
      <rPr>
        <b/>
        <sz val="10"/>
        <color rgb="FFFF0000"/>
        <rFont val="Arial"/>
        <charset val="134"/>
      </rPr>
      <t>Cálculo do valor: [(2xVTx22) – (6%xSB)]</t>
    </r>
  </si>
  <si>
    <r>
      <rPr>
        <b/>
        <sz val="9"/>
        <color rgb="FF000000"/>
        <rFont val="Arial"/>
        <charset val="134"/>
      </rPr>
      <t xml:space="preserve">      </t>
    </r>
    <r>
      <rPr>
        <b/>
        <sz val="9"/>
        <color rgb="FFFF0000"/>
        <rFont val="Arial"/>
        <charset val="134"/>
      </rPr>
      <t xml:space="preserve">A.1) Valor da passagem do transporte coletivo no município de prestação dos serviços: </t>
    </r>
  </si>
  <si>
    <t>-</t>
  </si>
  <si>
    <r>
      <rPr>
        <b/>
        <sz val="9"/>
        <color rgb="FF000000"/>
        <rFont val="Arial"/>
        <charset val="134"/>
      </rPr>
      <t xml:space="preserve">     </t>
    </r>
    <r>
      <rPr>
        <b/>
        <sz val="9"/>
        <color rgb="FFFF0000"/>
        <rFont val="Arial"/>
        <charset val="134"/>
      </rPr>
      <t xml:space="preserve"> A.2) Quantidade de passagens por dia por empregado: </t>
    </r>
  </si>
  <si>
    <r>
      <rPr>
        <b/>
        <sz val="9"/>
        <color rgb="FF000000"/>
        <rFont val="Arial"/>
        <charset val="134"/>
      </rPr>
      <t xml:space="preserve">      </t>
    </r>
    <r>
      <rPr>
        <b/>
        <sz val="9"/>
        <color rgb="FFFF0000"/>
        <rFont val="Arial"/>
        <charset val="134"/>
      </rPr>
      <t>A.3) Quantidade de dias do mês de recebimento de passagens</t>
    </r>
  </si>
  <si>
    <r>
      <rPr>
        <sz val="9"/>
        <color rgb="FF000000"/>
        <rFont val="Arial"/>
        <charset val="134"/>
      </rPr>
      <t xml:space="preserve">     </t>
    </r>
    <r>
      <rPr>
        <b/>
        <sz val="9"/>
        <color rgb="FFFF0000"/>
        <rFont val="Arial"/>
        <charset val="134"/>
      </rPr>
      <t xml:space="preserve">A.4) Participação do empregado em percentual do salário-base </t>
    </r>
    <r>
      <rPr>
        <b/>
        <sz val="8"/>
        <color rgb="FFFF0000"/>
        <rFont val="Arial"/>
        <charset val="134"/>
      </rPr>
      <t>(cláus. 20 CCT 2023)</t>
    </r>
  </si>
  <si>
    <r>
      <rPr>
        <b/>
        <sz val="10"/>
        <color rgb="FF000000"/>
        <rFont val="Arial"/>
        <charset val="134"/>
      </rPr>
      <t xml:space="preserve">Auxílio-Refeição/Alimentação </t>
    </r>
    <r>
      <rPr>
        <b/>
        <sz val="8"/>
        <color rgb="FFFF0000"/>
        <rFont val="Arial"/>
        <charset val="134"/>
      </rPr>
      <t>Cálculo do valor = [(22xVA)x(1-</t>
    </r>
    <r>
      <rPr>
        <b/>
        <sz val="10"/>
        <color rgb="FF0000FF"/>
        <rFont val="Arial"/>
        <charset val="134"/>
      </rPr>
      <t>0,19%</t>
    </r>
    <r>
      <rPr>
        <b/>
        <sz val="8"/>
        <color rgb="FFFF0000"/>
        <rFont val="Arial"/>
        <charset val="134"/>
      </rPr>
      <t>)]</t>
    </r>
  </si>
  <si>
    <r>
      <rPr>
        <b/>
        <sz val="9"/>
        <color rgb="FF000000"/>
        <rFont val="Arial"/>
        <charset val="134"/>
      </rPr>
      <t xml:space="preserve">      </t>
    </r>
    <r>
      <rPr>
        <b/>
        <sz val="9"/>
        <color rgb="FFFF0000"/>
        <rFont val="Arial"/>
        <charset val="134"/>
      </rPr>
      <t xml:space="preserve">B.1) Valor do auxílio-alimentação (cláusula 18 da CCT 2023): </t>
    </r>
  </si>
  <si>
    <r>
      <rPr>
        <b/>
        <sz val="9"/>
        <color rgb="FF000000"/>
        <rFont val="Arial"/>
        <charset val="134"/>
      </rPr>
      <t xml:space="preserve">    </t>
    </r>
    <r>
      <rPr>
        <b/>
        <sz val="9"/>
        <color rgb="FFFF0000"/>
        <rFont val="Arial"/>
        <charset val="134"/>
      </rPr>
      <t xml:space="preserve">  B.2) Quantidade de dias do mês de recebimento de auxílio-alimentação</t>
    </r>
  </si>
  <si>
    <t xml:space="preserve">     B.3) Participação do empregado em percentual sobre o auxílio-alimentação</t>
  </si>
  <si>
    <t>Assistência Médica e Familiar</t>
  </si>
  <si>
    <t>Auxílio-creche</t>
  </si>
  <si>
    <t>sumiu</t>
  </si>
  <si>
    <r>
      <rPr>
        <b/>
        <sz val="10"/>
        <color rgb="FF000000"/>
        <rFont val="Arial"/>
        <charset val="134"/>
      </rPr>
      <t xml:space="preserve">Plano de Benefício Social Familiar </t>
    </r>
    <r>
      <rPr>
        <b/>
        <sz val="10"/>
        <color rgb="FFFF0000"/>
        <rFont val="Arial"/>
        <charset val="134"/>
      </rPr>
      <t xml:space="preserve">(cláusula 29 da CCT 2023)  </t>
    </r>
    <r>
      <rPr>
        <b/>
        <sz val="10"/>
        <color rgb="FF0000FF"/>
        <rFont val="Arial"/>
        <charset val="134"/>
      </rPr>
      <t>Sem participação do empregado</t>
    </r>
    <r>
      <rPr>
        <b/>
        <sz val="10"/>
        <color rgb="FF000000"/>
        <rFont val="Arial"/>
        <charset val="134"/>
      </rPr>
      <t xml:space="preserve"> </t>
    </r>
    <r>
      <rPr>
        <b/>
        <sz val="10"/>
        <color rgb="FF3333FF"/>
        <rFont val="Arial"/>
        <charset val="134"/>
      </rPr>
      <t>-  Novo valor vigora a partir de 01/02/2023</t>
    </r>
  </si>
  <si>
    <t xml:space="preserve">Outros (especificar)                                            </t>
  </si>
  <si>
    <t xml:space="preserve">Total </t>
  </si>
  <si>
    <t>Nota 1: o valor informado deverá ser o custo real do insumo (descontado o valor eventualmente pago pelo empregado).
Nota 2: Observar a previsão dos benefícios contidos em Acordos, Convenções e Dissídios Coletivos de Trabalho e atentar-se ao disposto no artigo 6º desta Instrução Normativa.</t>
  </si>
  <si>
    <t>Quadro-Resumo do Módulo 2 – Encargos e Benefícios Anuais, Mensais e Diários</t>
  </si>
  <si>
    <t>Encargos e Benefícios Anuais, Mensais e Diários</t>
  </si>
  <si>
    <t>13º (décimo terceiro) Salário, Férias e Adicional de Férias</t>
  </si>
  <si>
    <t>Módulo 3 - Provisão para Rescisão</t>
  </si>
  <si>
    <t>Provisão para Rescisão (do titular)</t>
  </si>
  <si>
    <t>Valor  (R$)</t>
  </si>
  <si>
    <r>
      <rPr>
        <b/>
        <sz val="10"/>
        <color rgb="FF000000"/>
        <rFont val="Arial"/>
        <charset val="134"/>
      </rPr>
      <t xml:space="preserve">Aviso Prévio Indenizado   </t>
    </r>
    <r>
      <rPr>
        <b/>
        <sz val="8"/>
        <color rgb="FFFF0000"/>
        <rFont val="Arial"/>
        <charset val="134"/>
      </rPr>
      <t xml:space="preserve">  Cálculo do valor = [Rem/12 + 13º/12 + (Férias + 1/3 Férias)/12] x (30/30=1) x 5% de rotatividade anual   - Os reflexos de 13º, F e 1/3F são referentes a 1 mês de APInd - </t>
    </r>
    <r>
      <rPr>
        <b/>
        <sz val="8"/>
        <color rgb="FF0000FF"/>
        <rFont val="Arial"/>
        <charset val="134"/>
      </rPr>
      <t>Na prorrogação, serão considerados 3 dias conforme Lei nº 12.506/2011</t>
    </r>
  </si>
  <si>
    <t>Incidência do FGTS sobre o Aviso Prévio Indenizado</t>
  </si>
  <si>
    <r>
      <rPr>
        <b/>
        <sz val="10"/>
        <color rgb="FF000000"/>
        <rFont val="Arial"/>
        <charset val="134"/>
      </rPr>
      <t xml:space="preserve">Multa do FGTS sobre o Aviso Prévio Indenizado                                    </t>
    </r>
    <r>
      <rPr>
        <b/>
        <sz val="10"/>
        <color rgb="FFFF0000"/>
        <rFont val="Arial"/>
        <charset val="134"/>
      </rPr>
      <t>Cálculo do valor = [40%x8%x(Rem+13º+Férias+1/3xFérias)]x5% de rotatividade</t>
    </r>
  </si>
  <si>
    <r>
      <rPr>
        <b/>
        <sz val="10"/>
        <color rgb="FF000000"/>
        <rFont val="Arial"/>
        <charset val="134"/>
      </rPr>
      <t>Aviso Prévio Trabalhado</t>
    </r>
    <r>
      <rPr>
        <b/>
        <sz val="10"/>
        <color rgb="FFFF0000"/>
        <rFont val="Arial"/>
        <charset val="134"/>
      </rPr>
      <t xml:space="preserve"> </t>
    </r>
    <r>
      <rPr>
        <b/>
        <sz val="9"/>
        <color rgb="FFFF0000"/>
        <rFont val="Arial"/>
        <charset val="134"/>
      </rPr>
      <t>Cálculo do valor= [(Rem/30)x7]/</t>
    </r>
    <r>
      <rPr>
        <b/>
        <sz val="11"/>
        <color rgb="FF0000FF"/>
        <rFont val="Arial"/>
        <charset val="134"/>
      </rPr>
      <t>12</t>
    </r>
    <r>
      <rPr>
        <b/>
        <sz val="9"/>
        <color rgb="FFFF0000"/>
        <rFont val="Arial"/>
        <charset val="134"/>
      </rPr>
      <t xml:space="preserve"> meses do contratox</t>
    </r>
    <r>
      <rPr>
        <b/>
        <sz val="9"/>
        <color rgb="FF0000FF"/>
        <rFont val="Arial"/>
        <charset val="134"/>
      </rPr>
      <t>100%</t>
    </r>
    <r>
      <rPr>
        <b/>
        <sz val="9"/>
        <color rgb="FFFF0000"/>
        <rFont val="Arial"/>
        <charset val="134"/>
      </rPr>
      <t xml:space="preserve"> dos empregados </t>
    </r>
    <r>
      <rPr>
        <b/>
        <sz val="8"/>
        <color rgb="FFFF0000"/>
        <rFont val="Arial"/>
        <charset val="134"/>
      </rPr>
      <t xml:space="preserve">- ao final do contrato.  </t>
    </r>
    <r>
      <rPr>
        <b/>
        <sz val="8"/>
        <color rgb="FF0000FF"/>
        <rFont val="Arial"/>
        <charset val="134"/>
      </rPr>
      <t>Na prorrogação, serão considerados 3 dias conforme Lei nº 12.506/2011</t>
    </r>
  </si>
  <si>
    <t xml:space="preserve">Incidência de GPS, FGTS e outras contribuições sobre o Aviso Prévio Trabalhado         </t>
  </si>
  <si>
    <r>
      <rPr>
        <b/>
        <sz val="10"/>
        <color rgb="FF000000"/>
        <rFont val="Arial"/>
        <charset val="134"/>
      </rPr>
      <t xml:space="preserve">Multa do FGTS sobre o Aviso Prévio Trabalhado                                         </t>
    </r>
    <r>
      <rPr>
        <b/>
        <sz val="10"/>
        <color rgb="FFFF0000"/>
        <rFont val="Arial"/>
        <charset val="134"/>
      </rPr>
      <t>Cálculo do valor = [40%x8%x(Rem+13º+Férias+1/3xFérias)]x</t>
    </r>
    <r>
      <rPr>
        <b/>
        <sz val="10"/>
        <color rgb="FF0000FF"/>
        <rFont val="Arial"/>
        <charset val="134"/>
      </rPr>
      <t>100%</t>
    </r>
    <r>
      <rPr>
        <b/>
        <sz val="10"/>
        <color rgb="FFFF0000"/>
        <rFont val="Arial"/>
        <charset val="134"/>
      </rPr>
      <t xml:space="preserve"> dos empregados</t>
    </r>
  </si>
  <si>
    <t>Módulo 4 - Custo de Reposição do Profissional Ausente</t>
  </si>
  <si>
    <t xml:space="preserve">Nota 1: Os itens que contemplam o módulo 4 se referem ao custo dos dias trabalhados pelo repositor/substituto quando o empregado alocado na prestação do serviço estiver ausente, conforme as previsões estabelecidas na legislação. </t>
  </si>
  <si>
    <r>
      <rPr>
        <b/>
        <sz val="11"/>
        <color rgb="FF000000"/>
        <rFont val="Arial"/>
        <charset val="134"/>
      </rPr>
      <t>Base de cálculo para o Custo de Reposição do Profissional Ausente (substituto):</t>
    </r>
    <r>
      <rPr>
        <b/>
        <sz val="11"/>
        <color rgb="FF0000FF"/>
        <rFont val="Arial"/>
        <charset val="134"/>
      </rPr>
      <t xml:space="preserve"> BCCPA = MÓDULO 1 + MÓDULO 2 + MÓDULO 3 </t>
    </r>
  </si>
  <si>
    <t>MÓD 1 =</t>
  </si>
  <si>
    <t>MÓD 2 =</t>
  </si>
  <si>
    <t>MÓD 3 =</t>
  </si>
  <si>
    <t>n</t>
  </si>
  <si>
    <t xml:space="preserve">Submódulo 4.1 – Substituto nas Ausências Legais </t>
  </si>
  <si>
    <t>Custo diário BRUTO do substituto = BCCPA/30=</t>
  </si>
  <si>
    <t>4.1</t>
  </si>
  <si>
    <t>Substituto nas Ausências Legais</t>
  </si>
  <si>
    <r>
      <rPr>
        <b/>
        <sz val="12"/>
        <color rgb="FF000000"/>
        <rFont val="Arial"/>
        <charset val="134"/>
      </rPr>
      <t>Substituto na cobertura de Férias</t>
    </r>
    <r>
      <rPr>
        <b/>
        <sz val="10"/>
        <color rgb="FF000000"/>
        <rFont val="Arial"/>
        <charset val="134"/>
      </rPr>
      <t xml:space="preserve"> </t>
    </r>
    <r>
      <rPr>
        <b/>
        <sz val="9"/>
        <color rgb="FFFF3300"/>
        <rFont val="Arial"/>
        <charset val="134"/>
      </rPr>
      <t>Cálculo do Valor =</t>
    </r>
    <r>
      <rPr>
        <b/>
        <sz val="9"/>
        <color rgb="FF0000FF"/>
        <rFont val="Arial"/>
        <charset val="134"/>
      </rPr>
      <t xml:space="preserve"> BCCPA</t>
    </r>
    <r>
      <rPr>
        <b/>
        <sz val="9"/>
        <color rgb="FFFF3300"/>
        <rFont val="Arial"/>
        <charset val="134"/>
      </rPr>
      <t xml:space="preserve"> / 12
</t>
    </r>
    <r>
      <rPr>
        <b/>
        <sz val="8"/>
        <color rgb="FF0000FF"/>
        <rFont val="Arial"/>
        <charset val="134"/>
      </rPr>
      <t>É obrigatório utilizar a mesma fórmula deste item de custo em face da sistemática de execução contratual que zera o Módulo 1 quando o empregado residente gozar férias, conforme pág. 35 do Caderno de Logística do Pagamento pelo Fato Gerador. Caso contrário, a contratada não disporá de recursos para pagar o substituto.</t>
    </r>
  </si>
  <si>
    <r>
      <rPr>
        <b/>
        <sz val="12"/>
        <color rgb="FF000000"/>
        <rFont val="Arial"/>
        <charset val="134"/>
      </rPr>
      <t xml:space="preserve">Substituto na cobertura de Ausências Legais </t>
    </r>
    <r>
      <rPr>
        <b/>
        <sz val="10"/>
        <color rgb="FFFF0000"/>
        <rFont val="Arial"/>
        <charset val="134"/>
      </rPr>
      <t>Cálculo do valor = [(</t>
    </r>
    <r>
      <rPr>
        <b/>
        <sz val="10"/>
        <color rgb="FF0000FF"/>
        <rFont val="Arial"/>
        <charset val="134"/>
      </rPr>
      <t>BCCPA</t>
    </r>
    <r>
      <rPr>
        <b/>
        <sz val="10"/>
        <color rgb="FFFF0000"/>
        <rFont val="Arial"/>
        <charset val="134"/>
      </rPr>
      <t>/30)x1dia]/12</t>
    </r>
  </si>
  <si>
    <r>
      <rPr>
        <b/>
        <sz val="12"/>
        <color rgb="FF000000"/>
        <rFont val="Arial"/>
        <charset val="134"/>
      </rPr>
      <t xml:space="preserve">Substituto na cobertura de Licença-Paternidade
</t>
    </r>
    <r>
      <rPr>
        <b/>
        <sz val="10"/>
        <color rgb="FFFF0000"/>
        <rFont val="Arial"/>
        <charset val="134"/>
      </rPr>
      <t>Cálculo do valor = {[(</t>
    </r>
    <r>
      <rPr>
        <b/>
        <sz val="10"/>
        <color rgb="FF0000FF"/>
        <rFont val="Arial"/>
        <charset val="134"/>
      </rPr>
      <t>BCCPA</t>
    </r>
    <r>
      <rPr>
        <b/>
        <sz val="10"/>
        <color rgb="FFFF0000"/>
        <rFont val="Arial"/>
        <charset val="134"/>
      </rPr>
      <t>/30)x5dias]/12}x1,5%</t>
    </r>
  </si>
  <si>
    <r>
      <rPr>
        <b/>
        <sz val="12"/>
        <color rgb="FF000000"/>
        <rFont val="Arial"/>
        <charset val="134"/>
      </rPr>
      <t xml:space="preserve">Substituto na cobertura de Ausência por acidente de trabalho
</t>
    </r>
    <r>
      <rPr>
        <b/>
        <sz val="8"/>
        <color rgb="FFFF0000"/>
        <rFont val="Arial"/>
        <charset val="134"/>
      </rPr>
      <t>Cálculo do valor = [(</t>
    </r>
    <r>
      <rPr>
        <b/>
        <sz val="8"/>
        <color rgb="FF0000FF"/>
        <rFont val="Arial"/>
        <charset val="134"/>
      </rPr>
      <t>BCCPA</t>
    </r>
    <r>
      <rPr>
        <b/>
        <sz val="8"/>
        <color rgb="FFFF0000"/>
        <rFont val="Arial"/>
        <charset val="134"/>
      </rPr>
      <t>)/30x0,97dias]/12</t>
    </r>
  </si>
  <si>
    <r>
      <rPr>
        <b/>
        <sz val="12"/>
        <color rgb="FF000000"/>
        <rFont val="Arial"/>
        <charset val="134"/>
      </rPr>
      <t xml:space="preserve">Substituto na cobertura de Afastamento Maternidade 
</t>
    </r>
    <r>
      <rPr>
        <b/>
        <sz val="8"/>
        <color rgb="FFFF0000"/>
        <rFont val="Arial"/>
        <charset val="134"/>
      </rPr>
      <t xml:space="preserve">Cálculo do valor = BCCPAx(4/12)x2%   
</t>
    </r>
    <r>
      <rPr>
        <b/>
        <sz val="8"/>
        <color rgb="FF0000FF"/>
        <rFont val="Arial"/>
        <charset val="134"/>
      </rPr>
      <t>Só no PFG se zera o Mód 1 e o 13º nos 4 meses de afastamento, além do VA e do VT, por isso o BCCPA é completo, conforme orientação da SEGES/MGI</t>
    </r>
  </si>
  <si>
    <r>
      <rPr>
        <b/>
        <sz val="10"/>
        <color rgb="FF000000"/>
        <rFont val="Arial"/>
        <charset val="134"/>
      </rPr>
      <t xml:space="preserve">Substituto na cobertura de Ausência por doença
</t>
    </r>
    <r>
      <rPr>
        <b/>
        <sz val="10"/>
        <color rgb="FFFF0000"/>
        <rFont val="Arial"/>
        <charset val="134"/>
      </rPr>
      <t>Cálculo do valor = [(</t>
    </r>
    <r>
      <rPr>
        <b/>
        <sz val="10"/>
        <color rgb="FF0000FF"/>
        <rFont val="Arial"/>
        <charset val="134"/>
      </rPr>
      <t>BCCPA</t>
    </r>
    <r>
      <rPr>
        <b/>
        <sz val="10"/>
        <color rgb="FFFF0000"/>
        <rFont val="Arial"/>
        <charset val="134"/>
      </rPr>
      <t xml:space="preserve">)/30)x3dias]/12 
</t>
    </r>
    <r>
      <rPr>
        <b/>
        <sz val="8"/>
        <color rgb="FF0000FF"/>
        <rFont val="Arial"/>
        <charset val="134"/>
      </rPr>
      <t>Incluído por permissão da IN Seges nº 5/2017, Anexo VII-B, item 1.7, alíneas "b" e "c".5.</t>
    </r>
  </si>
  <si>
    <r>
      <rPr>
        <b/>
        <sz val="10"/>
        <color rgb="FF000000"/>
        <rFont val="Arial"/>
        <charset val="134"/>
      </rPr>
      <t xml:space="preserve">Cálculo do número de dias por ano do Submodulo 4.1 para fins de fiscalização do contrato, sendo 30 para o Substituto  na cobertura de Férias = </t>
    </r>
    <r>
      <rPr>
        <b/>
        <sz val="10"/>
        <color rgb="FFFF0000"/>
        <rFont val="Arial"/>
        <charset val="134"/>
      </rPr>
      <t xml:space="preserve">(12 x total do 4.1) / custo diário </t>
    </r>
    <r>
      <rPr>
        <b/>
        <sz val="8"/>
        <color rgb="FF000000"/>
        <rFont val="Arial"/>
        <charset val="134"/>
      </rPr>
      <t>-</t>
    </r>
    <r>
      <rPr>
        <b/>
        <sz val="7"/>
        <color rgb="FF000000"/>
        <rFont val="Arial"/>
        <charset val="134"/>
      </rPr>
      <t xml:space="preserve"> Fórmula original: total do 4.1 =  (custo diário x nº de dias) / 12 - isola-se  o nº de dias</t>
    </r>
  </si>
  <si>
    <t>Submódulo 4.2 – Substituto na Intrajornada</t>
  </si>
  <si>
    <t xml:space="preserve">4.2 </t>
  </si>
  <si>
    <t>Substituto na Intrajornada</t>
  </si>
  <si>
    <t>Substituto na cobertura de Intervalo para repouso ou alimentação</t>
  </si>
  <si>
    <t>Quadro-Resumo do Módulo 4 – Custo de Reposição do Profissional Ausente</t>
  </si>
  <si>
    <t>Custo de Reposição do Profissional Ausente</t>
  </si>
  <si>
    <t>4.2</t>
  </si>
  <si>
    <t>Módulo 5 – Insumos Diversos</t>
  </si>
  <si>
    <t>Insumos diversos</t>
  </si>
  <si>
    <r>
      <rPr>
        <b/>
        <sz val="10"/>
        <color rgb="FF000000"/>
        <rFont val="Arial"/>
        <charset val="134"/>
      </rPr>
      <t>Uniformes</t>
    </r>
    <r>
      <rPr>
        <b/>
        <sz val="10"/>
        <color rgb="FF0000FF"/>
        <rFont val="Arial"/>
        <charset val="134"/>
      </rPr>
      <t xml:space="preserve"> </t>
    </r>
  </si>
  <si>
    <r>
      <rPr>
        <b/>
        <sz val="10"/>
        <color rgb="FF000000"/>
        <rFont val="Arial"/>
        <charset val="134"/>
      </rPr>
      <t>Materiais</t>
    </r>
    <r>
      <rPr>
        <b/>
        <sz val="10"/>
        <color rgb="FF0000FF"/>
        <rFont val="Arial"/>
        <charset val="134"/>
      </rPr>
      <t xml:space="preserve"> </t>
    </r>
  </si>
  <si>
    <r>
      <rPr>
        <b/>
        <sz val="10"/>
        <color rgb="FF000000"/>
        <rFont val="Arial"/>
        <charset val="134"/>
      </rPr>
      <t>Equipamentos</t>
    </r>
    <r>
      <rPr>
        <b/>
        <sz val="10"/>
        <color rgb="FF0000FF"/>
        <rFont val="Arial"/>
        <charset val="134"/>
      </rPr>
      <t xml:space="preserve"> </t>
    </r>
  </si>
  <si>
    <t xml:space="preserve">Outros (especificar) </t>
  </si>
  <si>
    <t>0.00</t>
  </si>
  <si>
    <t>Nota: Valores mensais por empregado.</t>
  </si>
  <si>
    <t>Módulo 6 -  Custos Indiretos, Lucro e Tributos</t>
  </si>
  <si>
    <t xml:space="preserve">Custos Indiretos, Lucro e Tributos </t>
  </si>
  <si>
    <t>Valor
(R$)</t>
  </si>
  <si>
    <t>BASE DE CÁLCULO DOS CUSTOS INDIRETOS  = (Total do Módulo 1 – Composição da  Remuneração + Total do Módulo 2 - Encargos e Benefícios Anuais, Mensais e Diários + Total do Módulo 3 – Provisão da Rescisão + Total do Módulo 4 - Custo de Reposição do Profissional Ausente + Total do Módulo 5 - Insumos Diversos)</t>
  </si>
  <si>
    <t>Custos Indiretos</t>
  </si>
  <si>
    <t>BASE DE CÁLCULO DO LUCRO =  (Total do Módulo 1 – Composição da  Remuneração + Total do Módulo 2 - Encargos e Benefícios Anuais, Mensais e Diários + Total do Módulo 3 – Provisão da Rescisão + Total do Módulo 4 - Custo de Reposição do Profissional Ausente + Total do Módulo 5 - Insumos Diversos + Custos Indiretos)</t>
  </si>
  <si>
    <t>Lucro</t>
  </si>
  <si>
    <t>BASE DE CÁLCULO DOS TRIBUTOS = (Total do Módulo 1 – Composição da  Remuneração + Total do Módulo 2 - Encargos e Benefícios Anuais, Mensais e Diários + Total do Módulo 3 – Provisão da Rescisão + Total do Módulo 4 - Custo de Reposição do Profissional Ausente + Total do Módulo 5 - Insumos Diversos + Custos Indiretos + Lucro)</t>
  </si>
  <si>
    <t>Tributos</t>
  </si>
  <si>
    <t>C.1    Tributos Federais (especificar)</t>
  </si>
  <si>
    <r>
      <rPr>
        <sz val="12"/>
        <color rgb="FF000000"/>
        <rFont val="Arial"/>
        <charset val="134"/>
      </rPr>
      <t xml:space="preserve">  </t>
    </r>
    <r>
      <rPr>
        <b/>
        <sz val="12"/>
        <color rgb="FF000000"/>
        <rFont val="Arial"/>
        <charset val="134"/>
      </rPr>
      <t>a) Cofins</t>
    </r>
    <r>
      <rPr>
        <b/>
        <sz val="10"/>
        <color rgb="FF000000"/>
        <rFont val="Arial"/>
        <charset val="134"/>
      </rPr>
      <t xml:space="preserve">  </t>
    </r>
    <r>
      <rPr>
        <sz val="8"/>
        <color rgb="FFFF0000"/>
        <rFont val="Arial"/>
        <charset val="134"/>
      </rPr>
      <t xml:space="preserve">(depende do regime de tributação - utilizada a hipótese de Lucro Real)
</t>
    </r>
    <r>
      <rPr>
        <b/>
        <sz val="8"/>
        <color rgb="FF0000FF"/>
        <rFont val="Arial"/>
        <charset val="134"/>
      </rPr>
      <t>Os licitantes optantes ou obrigados ao regime não cumulativo da Cofins devem cotar a alíquota média, com demonstração.</t>
    </r>
  </si>
  <si>
    <r>
      <rPr>
        <sz val="12"/>
        <color rgb="FF000000"/>
        <rFont val="Arial"/>
        <charset val="134"/>
      </rPr>
      <t xml:space="preserve">  </t>
    </r>
    <r>
      <rPr>
        <b/>
        <sz val="12"/>
        <color rgb="FF000000"/>
        <rFont val="Arial"/>
        <charset val="134"/>
      </rPr>
      <t>b) PIS</t>
    </r>
    <r>
      <rPr>
        <b/>
        <sz val="10"/>
        <color rgb="FF000000"/>
        <rFont val="Arial"/>
        <charset val="134"/>
      </rPr>
      <t xml:space="preserve"> </t>
    </r>
    <r>
      <rPr>
        <sz val="9"/>
        <color rgb="FFFF0000"/>
        <rFont val="Arial"/>
        <charset val="134"/>
      </rPr>
      <t xml:space="preserve">(depende do regime de tributação - utilizada a hipótese de Lucro Real)
</t>
    </r>
    <r>
      <rPr>
        <b/>
        <sz val="8"/>
        <color rgb="FF0000FF"/>
        <rFont val="Arial"/>
        <charset val="134"/>
      </rPr>
      <t>Os licitantes optantes ou obrigados ao regime não cumulativo do PIS devem cotar a alíquota média, com demonstração.</t>
    </r>
  </si>
  <si>
    <r>
      <rPr>
        <b/>
        <sz val="12"/>
        <color rgb="FF000000"/>
        <rFont val="Arial"/>
        <charset val="134"/>
      </rPr>
      <t xml:space="preserve"> c) IRPJ</t>
    </r>
    <r>
      <rPr>
        <b/>
        <sz val="12"/>
        <color rgb="FFFF0000"/>
        <rFont val="Arial"/>
        <charset val="134"/>
      </rPr>
      <t xml:space="preserve"> </t>
    </r>
    <r>
      <rPr>
        <b/>
        <sz val="12"/>
        <color rgb="FF0000FF"/>
        <rFont val="Arial"/>
        <charset val="134"/>
      </rPr>
      <t>-</t>
    </r>
    <r>
      <rPr>
        <b/>
        <sz val="9"/>
        <color rgb="FF0000FF"/>
        <rFont val="Arial"/>
        <charset val="134"/>
      </rPr>
      <t xml:space="preserve">  Em face dos Acórdãos TCU nºs 950/2007-P e 205/2018-P, os licitantes não podem cotar expressamente este tributo.</t>
    </r>
  </si>
  <si>
    <r>
      <rPr>
        <b/>
        <sz val="12"/>
        <color rgb="FF000000"/>
        <rFont val="Arial"/>
        <charset val="134"/>
      </rPr>
      <t xml:space="preserve"> d) CSLL </t>
    </r>
    <r>
      <rPr>
        <b/>
        <sz val="10"/>
        <color rgb="FF0000FF"/>
        <rFont val="Arial"/>
        <charset val="134"/>
      </rPr>
      <t xml:space="preserve">- </t>
    </r>
    <r>
      <rPr>
        <b/>
        <sz val="9"/>
        <color rgb="FF0000FF"/>
        <rFont val="Arial"/>
        <charset val="134"/>
      </rPr>
      <t xml:space="preserve"> Em face dos Acórdãos TCU nºs 950/2007-P e 205/2018-P, os licitantes não podem cotar expressamente este tributo.</t>
    </r>
  </si>
  <si>
    <t>C.2   Tributos Estaduais (especificar)</t>
  </si>
  <si>
    <t>C.3   Tributos Municipais (especificar):</t>
  </si>
  <si>
    <r>
      <rPr>
        <sz val="12"/>
        <color rgb="FF000000"/>
        <rFont val="Arial"/>
        <charset val="134"/>
      </rPr>
      <t xml:space="preserve">  </t>
    </r>
    <r>
      <rPr>
        <b/>
        <sz val="12"/>
        <color rgb="FF000000"/>
        <rFont val="Arial"/>
        <charset val="134"/>
      </rPr>
      <t xml:space="preserve">a) ISS </t>
    </r>
    <r>
      <rPr>
        <b/>
        <sz val="10"/>
        <color rgb="FF000000"/>
        <rFont val="Arial"/>
        <charset val="134"/>
      </rPr>
      <t xml:space="preserve">             </t>
    </r>
    <r>
      <rPr>
        <sz val="10"/>
        <color rgb="FFFF0000"/>
        <rFont val="Arial"/>
        <charset val="134"/>
      </rPr>
      <t>(Decreto Municipal POA nº 15.416/2006 - art. 96, § 1º, inc. II)</t>
    </r>
  </si>
  <si>
    <t xml:space="preserve">Percentual Total e Valor Total de Tributos  </t>
  </si>
  <si>
    <t>Cálculo dos Tributos</t>
  </si>
  <si>
    <t xml:space="preserve">                  Base de Cálculo para os Tributos</t>
  </si>
  <si>
    <t xml:space="preserve"> = ( ---------------------------------------------------------------- ) x Alíquota do Tributo</t>
  </si>
  <si>
    <t xml:space="preserve">         1 - (Total de Tributos em % dividido por 100)</t>
  </si>
  <si>
    <t>Nota 1: Custos Indiretos, Lucro e Tributos por empregado.
Nota 2: O valor referente a tributos é obtido aplicando-se o percentual sobre o valor do faturamento.</t>
  </si>
  <si>
    <r>
      <rPr>
        <b/>
        <sz val="12"/>
        <color rgb="FF000000"/>
        <rFont val="Arial"/>
        <charset val="134"/>
      </rPr>
      <t xml:space="preserve">
</t>
    </r>
    <r>
      <rPr>
        <b/>
        <sz val="11"/>
        <color rgb="FF000000"/>
        <rFont val="Arial"/>
        <charset val="134"/>
      </rPr>
      <t xml:space="preserve">2. QUADRO-RESUMO DO CUSTO POR EMPREGADO
</t>
    </r>
  </si>
  <si>
    <t xml:space="preserve">                          Mão de obra vinculada à execução contratual (valor por empregado)</t>
  </si>
  <si>
    <t>Módulo 1 - Composição da Remuneração</t>
  </si>
  <si>
    <t>Módulo 3 – Provisão para Rescisão</t>
  </si>
  <si>
    <t>Módulo 4 – Custo de Reposição do Profissional Ausente</t>
  </si>
  <si>
    <t xml:space="preserve">Módulo 5 - Insumos Diversos </t>
  </si>
  <si>
    <t>Subtotal (A + B + C + D + E)</t>
  </si>
  <si>
    <t>Módulo 6 - Custos Indiretos, Lucro e Tributos</t>
  </si>
  <si>
    <t>Valor Total por Empregado</t>
  </si>
  <si>
    <t>3.  COMPLEMENTO DOS SERVIÇOS DE LIMPEZA E CONSERVAÇÃO</t>
  </si>
  <si>
    <t>PREÇO MENSAL UNITÁRIO POR M² (metro quadrado)</t>
  </si>
  <si>
    <r>
      <rPr>
        <b/>
        <sz val="10"/>
        <color rgb="FF000000"/>
        <rFont val="Arial"/>
        <charset val="134"/>
      </rPr>
      <t xml:space="preserve">ÁREA INTERNA (Fórmulas exemplificativas de cálculo para área interna - alíneas "a" e "b" do subitem 3.1 do Anexo VI-B; para as demais alíneas, deverão ser incluídos novos campos na planilha com a metragem adequada).
</t>
    </r>
    <r>
      <rPr>
        <b/>
        <sz val="14"/>
        <color rgb="FF0000FF"/>
        <rFont val="Arial"/>
        <charset val="134"/>
      </rPr>
      <t>Excluir esta observação</t>
    </r>
    <r>
      <rPr>
        <b/>
        <sz val="14"/>
        <color rgb="FF000000"/>
        <rFont val="Arial"/>
        <charset val="134"/>
      </rPr>
      <t>)</t>
    </r>
  </si>
  <si>
    <r>
      <rPr>
        <b/>
        <sz val="9"/>
        <color rgb="FF000000"/>
        <rFont val="Arial"/>
        <charset val="134"/>
      </rPr>
      <t xml:space="preserve">MÃO DE OBRA 
       </t>
    </r>
    <r>
      <rPr>
        <b/>
        <sz val="8"/>
        <color rgb="FF000000"/>
        <rFont val="Arial"/>
        <charset val="134"/>
      </rPr>
      <t>ENCARREGADO / SERVENTE</t>
    </r>
  </si>
  <si>
    <t xml:space="preserve">(1) 
PRODUTIVIDADE
(1/M²)
</t>
  </si>
  <si>
    <t>(2)
    PREÇO HOMEM-MÊS     (R$)</t>
  </si>
  <si>
    <t>(1 X 2)
SUBTOTAL
(R$/M²)</t>
  </si>
  <si>
    <t>ENC. / Pisos acarpetados</t>
  </si>
  <si>
    <t xml:space="preserve"> 1/(30 x 1000)</t>
  </si>
  <si>
    <t>SERV. / Pisos acarpetados</t>
  </si>
  <si>
    <t>1/1000</t>
  </si>
  <si>
    <t>TOTAL</t>
  </si>
  <si>
    <t>ENC. / Pisos frios</t>
  </si>
  <si>
    <t>SERV. / Pisos frios</t>
  </si>
  <si>
    <t>ENC. / Laboratórios</t>
  </si>
  <si>
    <t xml:space="preserve"> 1/(30 x 405)</t>
  </si>
  <si>
    <t>SERV. / Laboratórios</t>
  </si>
  <si>
    <t>1/405</t>
  </si>
  <si>
    <t xml:space="preserve">ENC. / Almoxarifados/galpões </t>
  </si>
  <si>
    <t xml:space="preserve"> 1/(30 x 2000)</t>
  </si>
  <si>
    <t>SERV./Almoxarifados/galpões</t>
  </si>
  <si>
    <t>1/2000</t>
  </si>
  <si>
    <t>ENC. / Oficinas</t>
  </si>
  <si>
    <t xml:space="preserve"> 1/(30 x 1500)</t>
  </si>
  <si>
    <t>SERV. / Oficinas</t>
  </si>
  <si>
    <t>1/1500</t>
  </si>
  <si>
    <t>ENC. / Áreas com espaços livres - saguão, hall e salão</t>
  </si>
  <si>
    <t xml:space="preserve"> 1/(30 x 1250)</t>
  </si>
  <si>
    <t>SERV. / Áreas com espaços livres - saguão, hall e salão</t>
  </si>
  <si>
    <t>1/1250</t>
  </si>
  <si>
    <t>ENC. / Banheiros</t>
  </si>
  <si>
    <t>1(30 x 250)</t>
  </si>
  <si>
    <t>SERV. / Banheiros</t>
  </si>
  <si>
    <t>1/250</t>
  </si>
  <si>
    <t>P = produtividade de referência do trabalhador prevista no subitem 3.1.</t>
  </si>
  <si>
    <r>
      <rPr>
        <b/>
        <sz val="10"/>
        <color rgb="FF000000"/>
        <rFont val="Arial"/>
        <charset val="134"/>
      </rPr>
      <t xml:space="preserve">ÁREA EXTERNA (Fórmulas exemplificativas de cálculo para área externa - alíneas "a", "c" , "d" e "e" do subitem 3.2 do Anexo VI-B; para as demais alíneas, deverão ser incluídos novos campos na planilha com a metragem adequada).
</t>
    </r>
    <r>
      <rPr>
        <b/>
        <sz val="14"/>
        <color rgb="FF0000FF"/>
        <rFont val="Arial"/>
        <charset val="134"/>
      </rPr>
      <t>Excluir esta observação)</t>
    </r>
  </si>
  <si>
    <t xml:space="preserve">(1)
PRODUTIVIDADE
(1/M²)
</t>
  </si>
  <si>
    <t>(2)
PREÇO HOMEM-MÊS
(R$)</t>
  </si>
  <si>
    <t>ENC. / Pisos pavimentados adjacentes/contíguos às edificações</t>
  </si>
  <si>
    <t>1/(30 x 2250)</t>
  </si>
  <si>
    <t>SERV. / Pisos pavimentados adjacentes/contíguos às edificações</t>
  </si>
  <si>
    <t>1/2250</t>
  </si>
  <si>
    <t>ENC. / Varrição de passeios e arruamentos</t>
  </si>
  <si>
    <t>1/(30 x 7500)</t>
  </si>
  <si>
    <t>SERV. / Varrição de passeios e arruamentos</t>
  </si>
  <si>
    <t>1/7500</t>
  </si>
  <si>
    <t>ENC. / pátios e áreas verdes com alta frequência</t>
  </si>
  <si>
    <t>SERV. / Pátios e áreas verdes com alta frequência</t>
  </si>
  <si>
    <t>Enc. / Pátios e áreas verdes com média frequência</t>
  </si>
  <si>
    <t>SERV. / Pátios e áreas verdes com média frequência</t>
  </si>
  <si>
    <t>ENC. / Pátios e áreas verdes com baixa frequência</t>
  </si>
  <si>
    <t>SERV. / Pátios e áreas verdes com baixa frequência</t>
  </si>
  <si>
    <t>ENC. / Coleta de detritos em pátio e áreas verdes com frequência diária</t>
  </si>
  <si>
    <t>1/(30 x 100000)</t>
  </si>
  <si>
    <t>SERV. / Coleta de detritos em pátios e áreas verdes com frequência diária</t>
  </si>
  <si>
    <t>1/100000</t>
  </si>
  <si>
    <t>P = produtividade de referência do trabalhador prevista no subitem 3.2.</t>
  </si>
  <si>
    <r>
      <rPr>
        <b/>
        <sz val="10"/>
        <color rgb="FF000000"/>
        <rFont val="Arial"/>
        <charset val="134"/>
      </rPr>
      <t xml:space="preserve">ESQUADRIA EXTERNA (Fórmulas exemplificativas de cálculo para esquadria externa - alíneas "b" e "c" do subitem 3.3 do Anexo VI-B; para as demais alíneas, deverão ser incluídos novos campos na planilha com a metragem adequada).
</t>
    </r>
    <r>
      <rPr>
        <b/>
        <sz val="14"/>
        <color rgb="FF0000FF"/>
        <rFont val="Arial"/>
        <charset val="134"/>
      </rPr>
      <t>Excluir esta observação)</t>
    </r>
  </si>
  <si>
    <r>
      <rPr>
        <b/>
        <sz val="9"/>
        <color rgb="FF000000"/>
        <rFont val="Arial"/>
        <charset val="134"/>
      </rPr>
      <t xml:space="preserve">MÃO DE OBRA 
       </t>
    </r>
    <r>
      <rPr>
        <b/>
        <sz val="8"/>
        <color rgb="FF000000"/>
        <rFont val="Arial"/>
        <charset val="134"/>
      </rPr>
      <t>ENCARREGADO / SERVENTE</t>
    </r>
  </si>
  <si>
    <t xml:space="preserve">(1)
PRODUTIVIDADE 
(1/M²)
</t>
  </si>
  <si>
    <r>
      <rPr>
        <b/>
        <sz val="10"/>
        <color rgb="FF000000"/>
        <rFont val="Arial"/>
        <charset val="134"/>
      </rPr>
      <t xml:space="preserve">(2) FREQUÊNCIA NO </t>
    </r>
    <r>
      <rPr>
        <b/>
        <sz val="10"/>
        <color rgb="FFFF0000"/>
        <rFont val="Arial"/>
        <charset val="134"/>
      </rPr>
      <t xml:space="preserve">MÊS </t>
    </r>
    <r>
      <rPr>
        <b/>
        <sz val="10"/>
        <color rgb="FF000000"/>
        <rFont val="Arial"/>
        <charset val="134"/>
      </rPr>
      <t xml:space="preserve">(HORAS)
</t>
    </r>
  </si>
  <si>
    <r>
      <rPr>
        <b/>
        <sz val="10"/>
        <color rgb="FF000000"/>
        <rFont val="Arial"/>
        <charset val="134"/>
      </rPr>
      <t xml:space="preserve">(3)
 JORNADA DE TRABALHO NO </t>
    </r>
    <r>
      <rPr>
        <b/>
        <sz val="10"/>
        <color rgb="FFFF0000"/>
        <rFont val="Arial"/>
        <charset val="134"/>
      </rPr>
      <t xml:space="preserve">MÊS
</t>
    </r>
    <r>
      <rPr>
        <b/>
        <sz val="10"/>
        <color rgb="FF000000"/>
        <rFont val="Arial"/>
        <charset val="134"/>
      </rPr>
      <t xml:space="preserve"> (HORAS)</t>
    </r>
  </si>
  <si>
    <t>(4) 
= (1 X 2 X 3)
Ki****</t>
  </si>
  <si>
    <t>(5)
PREÇO HOMEM-MÊS 
(R$)</t>
  </si>
  <si>
    <t>(6) = (4 X 5)
 SUBTOTAL
 (R$/M²)</t>
  </si>
  <si>
    <t>ENC. / Face externa com exposição a situação de risco</t>
  </si>
  <si>
    <t>1/(30x145)</t>
  </si>
  <si>
    <t>1/188,76</t>
  </si>
  <si>
    <t>SERV. / Face externa com exposição a situação de risco</t>
  </si>
  <si>
    <t>1/145</t>
  </si>
  <si>
    <t>ENC. / Face externa sem exposição a situação de risco</t>
  </si>
  <si>
    <t>1/(30x340)</t>
  </si>
  <si>
    <t>SERV. / Face externa sem exposição a situação de risco</t>
  </si>
  <si>
    <t>1/340</t>
  </si>
  <si>
    <t>ENC. / Face interna</t>
  </si>
  <si>
    <t>SERV. / Face interna</t>
  </si>
  <si>
    <t>P = produtividade de referência do trabalhador prevista no subitem 3.3.</t>
  </si>
  <si>
    <t>FACHADA ENVIDRAÇADA – FACE EXTERNA</t>
  </si>
  <si>
    <t>(1)
PRODUTIVIDADE (1/M²)</t>
  </si>
  <si>
    <r>
      <rPr>
        <sz val="10"/>
        <color rgb="FF000000"/>
        <rFont val="Arial"/>
        <charset val="134"/>
      </rPr>
      <t xml:space="preserve">(2) FREQUÊNCIA NO </t>
    </r>
    <r>
      <rPr>
        <b/>
        <sz val="10"/>
        <color rgb="FF000000"/>
        <rFont val="Arial"/>
        <charset val="134"/>
      </rPr>
      <t xml:space="preserve">MÊS </t>
    </r>
    <r>
      <rPr>
        <b/>
        <strike/>
        <sz val="10"/>
        <color rgb="FFFF0000"/>
        <rFont val="Arial"/>
        <charset val="134"/>
      </rPr>
      <t>(???) SEMESTRE</t>
    </r>
    <r>
      <rPr>
        <strike/>
        <sz val="10"/>
        <color rgb="FFFF0000"/>
        <rFont val="Arial"/>
        <charset val="134"/>
      </rPr>
      <t xml:space="preserve"> </t>
    </r>
    <r>
      <rPr>
        <sz val="10"/>
        <color rgb="FF000000"/>
        <rFont val="Arial"/>
        <charset val="134"/>
      </rPr>
      <t>(HORAS)</t>
    </r>
  </si>
  <si>
    <r>
      <rPr>
        <sz val="10"/>
        <color rgb="FF000000"/>
        <rFont val="Arial"/>
        <charset val="134"/>
      </rPr>
      <t xml:space="preserve">(3)
JORNADA DE TRABALHO NO </t>
    </r>
    <r>
      <rPr>
        <b/>
        <sz val="10"/>
        <color rgb="FF000000"/>
        <rFont val="Arial"/>
        <charset val="134"/>
      </rPr>
      <t xml:space="preserve">SEMESTRE </t>
    </r>
    <r>
      <rPr>
        <sz val="10"/>
        <color rgb="FF000000"/>
        <rFont val="Arial"/>
        <charset val="134"/>
      </rPr>
      <t>(HORAS)</t>
    </r>
  </si>
  <si>
    <r>
      <rPr>
        <sz val="10"/>
        <color rgb="FF000000"/>
        <rFont val="Arial"/>
        <charset val="134"/>
      </rPr>
      <t xml:space="preserve">(4) 
= (1 X 2 X 3)                               </t>
    </r>
    <r>
      <rPr>
        <b/>
        <sz val="10"/>
        <color rgb="FF000000"/>
        <rFont val="Arial"/>
        <charset val="134"/>
      </rPr>
      <t>Ke</t>
    </r>
    <r>
      <rPr>
        <sz val="10"/>
        <color rgb="FF000000"/>
        <rFont val="Arial"/>
        <charset val="134"/>
      </rPr>
      <t>****</t>
    </r>
  </si>
  <si>
    <t>(5) PREÇO HOMEM-MÊS (R$)</t>
  </si>
  <si>
    <t>(4 X 5)
                  SUBTOTAL                      (R$/M²)</t>
  </si>
  <si>
    <t>Encarregado</t>
  </si>
  <si>
    <t>1/(4x145)</t>
  </si>
  <si>
    <t>1/1.132,60</t>
  </si>
  <si>
    <t>Servente</t>
  </si>
  <si>
    <t>P = produtividade de referência do trabalhador prevista no subitem 3.4.</t>
  </si>
  <si>
    <t>ÁREA MÉDICO- HOSPITALAR E ASSEMELHADOS</t>
  </si>
  <si>
    <r>
      <rPr>
        <b/>
        <sz val="10"/>
        <color rgb="FF000000"/>
        <rFont val="Arial"/>
        <charset val="134"/>
      </rPr>
      <t xml:space="preserve">MÃO DE OBRA
</t>
    </r>
    <r>
      <rPr>
        <b/>
        <sz val="8"/>
        <color rgb="FF000000"/>
        <rFont val="Arial"/>
        <charset val="134"/>
      </rPr>
      <t>ENCARREGADO / SERVENTE</t>
    </r>
  </si>
  <si>
    <t>(1) 
PRODUTIVIDADE
(1/M²)</t>
  </si>
  <si>
    <t>(2)
PREÇO HOMEM-MÊS        (R$)</t>
  </si>
  <si>
    <t>1(30 x 405)</t>
  </si>
  <si>
    <t>P = produtividade de referência do trabalhador prevista no subitem 3.5.</t>
  </si>
  <si>
    <r>
      <rPr>
        <sz val="10"/>
        <color rgb="FF000000"/>
        <rFont val="Arial"/>
        <charset val="134"/>
      </rPr>
      <t xml:space="preserve">* Caso as produtividades mínimas adotadas sejam diferentes, estes valores das planilhas, bem como os coeficientes deles decorrentes (Ki e </t>
    </r>
    <r>
      <rPr>
        <b/>
        <sz val="10"/>
        <color rgb="FF000000"/>
        <rFont val="Arial"/>
        <charset val="134"/>
      </rPr>
      <t>Ke</t>
    </r>
    <r>
      <rPr>
        <sz val="10"/>
        <color rgb="FF000000"/>
        <rFont val="Arial"/>
        <charset val="134"/>
      </rPr>
      <t xml:space="preserve">) deverão ser adequados à nova situação. </t>
    </r>
    <r>
      <rPr>
        <b/>
        <sz val="10"/>
        <color rgb="FF000000"/>
        <rFont val="Arial"/>
        <charset val="134"/>
      </rPr>
      <t xml:space="preserve">(OBS: refere-se às produtividades)
</t>
    </r>
    <r>
      <rPr>
        <sz val="10"/>
        <color rgb="FF000000"/>
        <rFont val="Arial"/>
        <charset val="134"/>
      </rPr>
      <t xml:space="preserve">** Caso a relação entre serventes e encarregado seja diferente, os valores das planilhas, bem como os coeficientes deles decorrentes (Ki e </t>
    </r>
    <r>
      <rPr>
        <b/>
        <sz val="10"/>
        <color rgb="FF000000"/>
        <rFont val="Arial"/>
        <charset val="134"/>
      </rPr>
      <t>Ke</t>
    </r>
    <r>
      <rPr>
        <sz val="10"/>
        <color rgb="FF000000"/>
        <rFont val="Arial"/>
        <charset val="134"/>
      </rPr>
      <t xml:space="preserve">) deverão ser adequados à nova situação. </t>
    </r>
    <r>
      <rPr>
        <b/>
        <sz val="10"/>
        <color rgb="FF000000"/>
        <rFont val="Arial"/>
        <charset val="134"/>
      </rPr>
      <t xml:space="preserve">(OBS: refere-se aos 30 serventes ou 4 encarregados)
</t>
    </r>
    <r>
      <rPr>
        <sz val="10"/>
        <color rgb="FF000000"/>
        <rFont val="Arial"/>
        <charset val="134"/>
      </rPr>
      <t xml:space="preserve">*** Frequência sugerida em horas por mês. Caso a frequência adotada em horas, por mês ou semestre, seja diferente, os valores, bem como os coeficientes deles decorrentes (Ki e </t>
    </r>
    <r>
      <rPr>
        <b/>
        <sz val="10"/>
        <color rgb="FF000000"/>
        <rFont val="Arial"/>
        <charset val="134"/>
      </rPr>
      <t>Ke</t>
    </r>
    <r>
      <rPr>
        <sz val="10"/>
        <color rgb="FF000000"/>
        <rFont val="Arial"/>
        <charset val="134"/>
      </rPr>
      <t xml:space="preserve">) deverão ser adequados à nova situação. </t>
    </r>
    <r>
      <rPr>
        <b/>
        <sz val="10"/>
        <color rgb="FF000000"/>
        <rFont val="Arial"/>
        <charset val="134"/>
      </rPr>
      <t>(OBS: refere-se às 16h da esquadria ou 8h da fachada)</t>
    </r>
    <r>
      <rPr>
        <sz val="10"/>
        <color rgb="FF000000"/>
        <rFont val="Arial"/>
        <charset val="134"/>
      </rPr>
      <t xml:space="preserve">  </t>
    </r>
  </si>
  <si>
    <t>4. VALOR MENSAL DOS SERVIÇOS</t>
  </si>
  <si>
    <t>TIPO DE ÁREA</t>
  </si>
  <si>
    <t>PREÇO MENSAL UNITÁRIO (R$/M²)</t>
  </si>
  <si>
    <t>ÁREA
(M²)</t>
  </si>
  <si>
    <t>SUBTOTAL
(R$)</t>
  </si>
  <si>
    <t xml:space="preserve">g) Áreas internas -  Banheiros </t>
  </si>
  <si>
    <t>b) Áreas externas - Varrição de passeios e arruamentos</t>
  </si>
  <si>
    <t>c) Área externa - Pátios e áreas verdes com alta frequência</t>
  </si>
  <si>
    <t>d) Áreas externas - Pátios e áreas verdes com média frequência</t>
  </si>
  <si>
    <t>e) Áreas externas - Pátios e áreas verdes com baixa frequência</t>
  </si>
  <si>
    <t>f) Áreas externas - Coleta de detritos em pátios e áreas verdes com frequência diária</t>
  </si>
  <si>
    <t>b) Áreas externas - Face externa sem exposição a situação de risco</t>
  </si>
  <si>
    <t>c) Áreas externas - Face interna</t>
  </si>
  <si>
    <t>TOTAL DA ESQUADRIA EXTERNA</t>
  </si>
  <si>
    <t>a) Fachadas envidraçadas</t>
  </si>
  <si>
    <t>TOTAL DA FACHADA ENVIDRAÇADA</t>
  </si>
  <si>
    <t>TOTAL DAS ÁREAS HOSPITALES E ASSEMELHADAS</t>
  </si>
  <si>
    <t>Valor mensal do serviço</t>
  </si>
  <si>
    <t>Número de meses do contrato</t>
  </si>
  <si>
    <r>
      <rPr>
        <b/>
        <sz val="14"/>
        <color rgb="FF000000"/>
        <rFont val="Arial"/>
        <charset val="134"/>
      </rPr>
      <t xml:space="preserve">Valor global da proposta </t>
    </r>
    <r>
      <rPr>
        <b/>
        <sz val="10"/>
        <color rgb="FF000000"/>
        <rFont val="Arial"/>
        <charset val="134"/>
      </rPr>
      <t>(valor mensal do serviço x nº de meses do contrato)</t>
    </r>
  </si>
  <si>
    <r>
      <rPr>
        <b/>
        <sz val="10"/>
        <color rgb="FF000000"/>
        <rFont val="Arial"/>
        <charset val="134"/>
      </rPr>
      <t xml:space="preserve">QUANTIDADE DE PESSOAL ALOCADO NA EXECUÇÃO CONTRATUAL (item 6.2.e do Anexo VII da IN nº 5/2017  e </t>
    </r>
    <r>
      <rPr>
        <b/>
        <sz val="10"/>
        <color rgb="FFFF0000"/>
        <rFont val="Arial"/>
        <charset val="134"/>
      </rPr>
      <t>item 6.5.4."e" do edital)</t>
    </r>
  </si>
  <si>
    <t>Tipo de Mão de Obra</t>
  </si>
  <si>
    <t>Quantidade de Pessoal</t>
  </si>
  <si>
    <r>
      <rPr>
        <b/>
        <sz val="10"/>
        <color rgb="FF000000"/>
        <rFont val="Arial"/>
        <charset val="134"/>
      </rPr>
      <t xml:space="preserve"> MATERIAIS, MÁQUINAS E EQUIPAMENTOS ALOCADOS NA EXECUÇÃO CONTRATUAL  (item 6.2.f do Anexo VII da IN nº 5/2017  e </t>
    </r>
    <r>
      <rPr>
        <b/>
        <sz val="10"/>
        <color rgb="FFFF0000"/>
        <rFont val="Arial"/>
        <charset val="134"/>
      </rPr>
      <t>item 6.5.4.f do edital</t>
    </r>
    <r>
      <rPr>
        <b/>
        <sz val="10"/>
        <color rgb="FF000000"/>
        <rFont val="Arial"/>
        <charset val="134"/>
      </rPr>
      <t>)</t>
    </r>
  </si>
  <si>
    <t>Especificação dos Materiais/Máquinas/Equipamentos</t>
  </si>
  <si>
    <t xml:space="preserve">Quantidade </t>
  </si>
  <si>
    <r>
      <rPr>
        <b/>
        <sz val="18"/>
        <color rgb="FF800080"/>
        <rFont val="Arial"/>
        <charset val="134"/>
      </rPr>
      <t xml:space="preserve">LIMPEZA - Regime de Tributação: </t>
    </r>
    <r>
      <rPr>
        <b/>
        <sz val="18"/>
        <color rgb="FF0000FF"/>
        <rFont val="Arial"/>
        <charset val="134"/>
      </rPr>
      <t>Lucro Presumido</t>
    </r>
  </si>
  <si>
    <t>11080.003234/2023-29</t>
  </si>
  <si>
    <t>Porto Alegre/RS</t>
  </si>
  <si>
    <t xml:space="preserve">Quantidade total a contratar (Em função da unidade de medida) </t>
  </si>
  <si>
    <t>Sal. Norm.</t>
  </si>
  <si>
    <t>Horas/mês</t>
  </si>
  <si>
    <t>R$/Hora</t>
  </si>
  <si>
    <t>Ad. Not.</t>
  </si>
  <si>
    <t>Nr. HE Mês</t>
  </si>
  <si>
    <t>% Adic HE</t>
  </si>
  <si>
    <t>Insalubridade</t>
  </si>
  <si>
    <t>Periculosidade</t>
  </si>
  <si>
    <t>R$/pass</t>
  </si>
  <si>
    <t>Dias úteis/mês</t>
  </si>
  <si>
    <t>Aliment.</t>
  </si>
  <si>
    <r>
      <rPr>
        <b/>
        <sz val="10"/>
        <color rgb="FF000000"/>
        <rFont val="Arial"/>
        <charset val="134"/>
      </rPr>
      <t xml:space="preserve">Salário-Base    </t>
    </r>
    <r>
      <rPr>
        <b/>
        <sz val="10"/>
        <color rgb="FFFF0000"/>
        <rFont val="Arial"/>
        <charset val="134"/>
      </rPr>
      <t xml:space="preserve">(valor para somente 1 servente de limpeza) 
</t>
    </r>
    <r>
      <rPr>
        <b/>
        <sz val="10"/>
        <color rgb="FF0000FF"/>
        <rFont val="Arial"/>
        <charset val="134"/>
      </rPr>
      <t xml:space="preserve">para a jornada de </t>
    </r>
    <r>
      <rPr>
        <b/>
        <sz val="12"/>
        <color rgb="FF0000FF"/>
        <rFont val="Arial"/>
        <charset val="134"/>
      </rPr>
      <t>40</t>
    </r>
    <r>
      <rPr>
        <b/>
        <sz val="10"/>
        <color rgb="FF0000FF"/>
        <rFont val="Arial"/>
        <charset val="134"/>
      </rPr>
      <t xml:space="preserve"> horas semanais - </t>
    </r>
    <r>
      <rPr>
        <b/>
        <sz val="9"/>
        <color rgb="FFFF0000"/>
        <rFont val="Arial"/>
        <charset val="134"/>
      </rPr>
      <t xml:space="preserve">Cálculo do valor: (40/6)x30xR$(SB/220) </t>
    </r>
    <r>
      <rPr>
        <b/>
        <sz val="8"/>
        <color rgb="FFFF0000"/>
        <rFont val="Arial"/>
        <charset val="134"/>
      </rPr>
      <t>- Cláusula 4ª CCT 2023</t>
    </r>
  </si>
  <si>
    <r>
      <rPr>
        <b/>
        <sz val="10"/>
        <color rgb="FF000000"/>
        <rFont val="Arial"/>
        <charset val="134"/>
      </rPr>
      <t>Adicional de Insalubridade</t>
    </r>
    <r>
      <rPr>
        <b/>
        <sz val="8"/>
        <color rgb="FFFF0000"/>
        <rFont val="Arial"/>
        <charset val="134"/>
      </rPr>
      <t>(20% do SB proporcionalizado conf cláus 4ª e 17 da CCT 2023)</t>
    </r>
  </si>
  <si>
    <r>
      <rPr>
        <sz val="9"/>
        <color rgb="FF000000"/>
        <rFont val="Arial"/>
        <charset val="134"/>
      </rPr>
      <t>Nota 1:  Como a planilha de custos e formação de preços é calculada mensalmente, provisiona-se proporcionalmente 1/12 (um doze avos) dos valores referentes à gratificação natalina, férias e adicional de férias.
Nota 2:  O adicional de férias</t>
    </r>
    <r>
      <rPr>
        <b/>
        <sz val="9"/>
        <color rgb="FFFF0000"/>
        <rFont val="Arial"/>
        <charset val="134"/>
      </rPr>
      <t xml:space="preserve"> </t>
    </r>
    <r>
      <rPr>
        <sz val="9"/>
        <color rgb="FF000000"/>
        <rFont val="Arial"/>
        <charset val="134"/>
      </rPr>
      <t xml:space="preserve">contido no Submódulo 2.1 corresponde a 1/3 (um terço) da remuneração que por sua vez é dividido por 12 (doze) conforme Nota 1 acima.
</t>
    </r>
    <r>
      <rPr>
        <b/>
        <strike/>
        <sz val="9"/>
        <color rgb="FFFF0000"/>
        <rFont val="Arial"/>
        <charset val="134"/>
      </rPr>
      <t xml:space="preserve">Nota 3: Levando em consideração a vigência contratual prevista no art. 57 da Lei nº 8.666/93, de 23 de junho de 1993, a rubrica férias tem como objetivo principal suprir a necessidade do pagamento das férias remuneradas ao final do contrato de 12 meses. Esta rubrica, quando da prorrogação contratual, torna-se custo não renovável. </t>
    </r>
    <r>
      <rPr>
        <b/>
        <strike/>
        <sz val="9"/>
        <color rgb="FF3333FF"/>
        <rFont val="Arial"/>
        <charset val="134"/>
      </rPr>
      <t>EXCLUIR A NOTA 3, POIS É UM CUSTO RENOVÁVEL NO PFG</t>
    </r>
  </si>
  <si>
    <t>INCRA</t>
  </si>
  <si>
    <r>
      <rPr>
        <b/>
        <sz val="9"/>
        <color rgb="FF000000"/>
        <rFont val="Arial"/>
        <charset val="134"/>
      </rPr>
      <t xml:space="preserve">     </t>
    </r>
    <r>
      <rPr>
        <b/>
        <sz val="9"/>
        <color rgb="FFFF0000"/>
        <rFont val="Arial"/>
        <charset val="134"/>
      </rPr>
      <t xml:space="preserve"> A.2) Quantidade de passagens por dia por empregado:</t>
    </r>
  </si>
  <si>
    <r>
      <rPr>
        <b/>
        <sz val="10"/>
        <color rgb="FF000000"/>
        <rFont val="Arial"/>
        <charset val="134"/>
      </rPr>
      <t xml:space="preserve">Plano de Benefício Social Familiar </t>
    </r>
    <r>
      <rPr>
        <b/>
        <sz val="10"/>
        <color rgb="FFFF0000"/>
        <rFont val="Arial"/>
        <charset val="134"/>
      </rPr>
      <t xml:space="preserve">(cláusula 29 da CCT 2023)  </t>
    </r>
    <r>
      <rPr>
        <b/>
        <sz val="10"/>
        <color rgb="FF0000FF"/>
        <rFont val="Arial"/>
        <charset val="134"/>
      </rPr>
      <t>Sem participação do empregado -  Novo valor vigora a partir de 01/02/2023</t>
    </r>
  </si>
  <si>
    <t>Nota 1: o valor informado deverá ser o custo real do insumo (descontado o valor eventualmente pago pelo empregado).
Nota 2: Observar a previsão dos benefícios contidos em Acordos, Convenções e Dissídios Coletivos de Trabalho e atentar-se ao disposto no ar</t>
  </si>
  <si>
    <r>
      <rPr>
        <b/>
        <sz val="10"/>
        <color rgb="FF000000"/>
        <rFont val="Arial"/>
        <charset val="134"/>
      </rPr>
      <t xml:space="preserve">Aviso Prévio Indenizado     </t>
    </r>
    <r>
      <rPr>
        <b/>
        <sz val="8"/>
        <color rgb="FFFF0000"/>
        <rFont val="Arial"/>
        <charset val="134"/>
      </rPr>
      <t xml:space="preserve"> Cálculo do valor = [Rem/12 + 13º/12 + (Férias + 1/3 Férias)/12] x (30/30=1) x 5% de rotatividade anual  - Os reflexos de 13º, F e 1/3F são referentes a 1 mês de APInd - </t>
    </r>
    <r>
      <rPr>
        <b/>
        <sz val="8"/>
        <color rgb="FF0000FF"/>
        <rFont val="Arial"/>
        <charset val="134"/>
      </rPr>
      <t>Na prorrogação, serão considerados 3 dias conforme Lei nº 12.506/2011.</t>
    </r>
  </si>
  <si>
    <r>
      <rPr>
        <b/>
        <sz val="10"/>
        <color rgb="FF000000"/>
        <rFont val="Arial"/>
        <charset val="134"/>
      </rPr>
      <t>Aviso Prévio Trabalhado</t>
    </r>
    <r>
      <rPr>
        <b/>
        <sz val="10"/>
        <color rgb="FFFF0000"/>
        <rFont val="Arial"/>
        <charset val="134"/>
      </rPr>
      <t xml:space="preserve"> </t>
    </r>
    <r>
      <rPr>
        <b/>
        <sz val="9"/>
        <color rgb="FFFF0000"/>
        <rFont val="Arial"/>
        <charset val="134"/>
      </rPr>
      <t>Cálculo do valor= [(Rem/30)x7]/</t>
    </r>
    <r>
      <rPr>
        <b/>
        <sz val="11"/>
        <color rgb="FF0000FF"/>
        <rFont val="Arial"/>
        <charset val="134"/>
      </rPr>
      <t>12</t>
    </r>
    <r>
      <rPr>
        <b/>
        <sz val="9"/>
        <color rgb="FFFF0000"/>
        <rFont val="Arial"/>
        <charset val="134"/>
      </rPr>
      <t xml:space="preserve"> meses do contratox</t>
    </r>
    <r>
      <rPr>
        <b/>
        <sz val="9"/>
        <color rgb="FF0000FF"/>
        <rFont val="Arial"/>
        <charset val="134"/>
      </rPr>
      <t>100%</t>
    </r>
    <r>
      <rPr>
        <b/>
        <sz val="9"/>
        <color rgb="FFFF0000"/>
        <rFont val="Arial"/>
        <charset val="134"/>
      </rPr>
      <t xml:space="preserve"> dos empregados </t>
    </r>
    <r>
      <rPr>
        <b/>
        <sz val="8"/>
        <color rgb="FFFF0000"/>
        <rFont val="Arial"/>
        <charset val="134"/>
      </rPr>
      <t>- ao final do contrato</t>
    </r>
    <r>
      <rPr>
        <b/>
        <sz val="10"/>
        <color rgb="FF000000"/>
        <rFont val="Arial"/>
        <charset val="134"/>
      </rPr>
      <t xml:space="preserve"> - </t>
    </r>
    <r>
      <rPr>
        <b/>
        <sz val="8"/>
        <color rgb="FF0000FF"/>
        <rFont val="Arial"/>
        <charset val="134"/>
      </rPr>
      <t>Na prorrogação, serão considerados 3 dias conforme Lei nº 12.506/2011.</t>
    </r>
  </si>
  <si>
    <r>
      <rPr>
        <b/>
        <sz val="11"/>
        <color rgb="FF000000"/>
        <rFont val="Arial"/>
        <charset val="134"/>
      </rPr>
      <t>Base de cálculo para o Custo de Reposição do Profissional Ausente (substituto):</t>
    </r>
    <r>
      <rPr>
        <b/>
        <sz val="11"/>
        <color rgb="FF0000FF"/>
        <rFont val="Arial"/>
        <charset val="134"/>
      </rPr>
      <t xml:space="preserve"> BCCPA = MÓDULO 1 + MÓDULO 2 + MÓDULO 3</t>
    </r>
  </si>
  <si>
    <r>
      <rPr>
        <b/>
        <sz val="12"/>
        <color rgb="FF000000"/>
        <rFont val="Arial"/>
        <charset val="134"/>
      </rPr>
      <t xml:space="preserve">Substituto na cobertura de Ausência por acidente de trabalho
</t>
    </r>
    <r>
      <rPr>
        <b/>
        <sz val="8"/>
        <color rgb="FFFF0000"/>
        <rFont val="Arial"/>
        <charset val="134"/>
      </rPr>
      <t>Cálculo do valor = [(</t>
    </r>
    <r>
      <rPr>
        <b/>
        <sz val="8"/>
        <color rgb="FF0000FF"/>
        <rFont val="Arial"/>
        <charset val="134"/>
      </rPr>
      <t>BCCPA</t>
    </r>
    <r>
      <rPr>
        <b/>
        <sz val="8"/>
        <color rgb="FFFF0000"/>
        <rFont val="Arial"/>
        <charset val="134"/>
      </rPr>
      <t xml:space="preserve">)/30x0,97dias]/12 </t>
    </r>
  </si>
  <si>
    <t>BASE DE CÁLCULO DOS TRIBUTOS = (Total do Módulo 1 – Composição da  Remuneração + Total do Módulo 2 - Encargos e Benefícios Anuais, Mensais e Diários + Total do Módulo 3 – Provisão da Rescisão +Total do Módulo 4 - Custo de Reposição do Profissional Ausente + Total do Módulo 5 - Insumos Diversos + Custos Indiretos + Lucro)</t>
  </si>
  <si>
    <r>
      <rPr>
        <sz val="12"/>
        <color rgb="FF000000"/>
        <rFont val="Arial"/>
        <charset val="134"/>
      </rPr>
      <t xml:space="preserve">  </t>
    </r>
    <r>
      <rPr>
        <b/>
        <sz val="12"/>
        <color rgb="FF000000"/>
        <rFont val="Arial"/>
        <charset val="134"/>
      </rPr>
      <t>a) Cofins</t>
    </r>
    <r>
      <rPr>
        <b/>
        <sz val="10"/>
        <color rgb="FF000000"/>
        <rFont val="Arial"/>
        <charset val="134"/>
      </rPr>
      <t xml:space="preserve">  </t>
    </r>
    <r>
      <rPr>
        <sz val="8"/>
        <color rgb="FFFF0000"/>
        <rFont val="Arial"/>
        <charset val="134"/>
      </rPr>
      <t xml:space="preserve">(depende do regime de tributação - utilizada a hipótese de Lucro Presumido)
</t>
    </r>
    <r>
      <rPr>
        <b/>
        <sz val="8"/>
        <color rgb="FF0000FF"/>
        <rFont val="Arial"/>
        <charset val="134"/>
      </rPr>
      <t>Os licitantes optantes ou obrigados ao regime não cumulativo da Cofins devem cotar a alíquota média, com demonstração</t>
    </r>
  </si>
  <si>
    <r>
      <rPr>
        <sz val="12"/>
        <color rgb="FF000000"/>
        <rFont val="Arial"/>
        <charset val="134"/>
      </rPr>
      <t xml:space="preserve">  </t>
    </r>
    <r>
      <rPr>
        <b/>
        <sz val="12"/>
        <color rgb="FF000000"/>
        <rFont val="Arial"/>
        <charset val="134"/>
      </rPr>
      <t>b) PIS</t>
    </r>
    <r>
      <rPr>
        <b/>
        <sz val="10"/>
        <color rgb="FF000000"/>
        <rFont val="Arial"/>
        <charset val="134"/>
      </rPr>
      <t xml:space="preserve"> </t>
    </r>
    <r>
      <rPr>
        <sz val="9"/>
        <color rgb="FFFF0000"/>
        <rFont val="Arial"/>
        <charset val="134"/>
      </rPr>
      <t xml:space="preserve">(depende do regime de tributação - utilizada a hipótese de Lucro Presumido)
</t>
    </r>
    <r>
      <rPr>
        <b/>
        <sz val="8"/>
        <color rgb="FF0000FF"/>
        <rFont val="Arial"/>
        <charset val="134"/>
      </rPr>
      <t>Os licitantes optantes ou obrigados ao regime não cumulativo do PIS devem cotar a alíquota média, com demonstração</t>
    </r>
  </si>
  <si>
    <t>IV - MATERIAIS, MÁQUINAS E EQUIPAMENTOS ALOCADOS NA EXECUÇÃO CONTRATUAL  (inciso VI do art. 21 da IN 2/2008 e item 6.5.4.f do edital)</t>
  </si>
  <si>
    <r>
      <rPr>
        <sz val="10"/>
        <color rgb="FF000000"/>
        <rFont val="Arial"/>
        <charset val="134"/>
      </rPr>
      <t xml:space="preserve">* Caso as produtividades mínimas adotadas sejam diferentes, estes valores das planilhas, bem como os coeficientes deles decorrentes (Ki e Ke) deverão ser adequados à nova situação. </t>
    </r>
    <r>
      <rPr>
        <b/>
        <sz val="10"/>
        <color rgb="FF000000"/>
        <rFont val="Arial"/>
        <charset val="134"/>
      </rPr>
      <t xml:space="preserve">(OBS: refere-se às produtividades)
</t>
    </r>
    <r>
      <rPr>
        <sz val="10"/>
        <color rgb="FF000000"/>
        <rFont val="Arial"/>
        <charset val="134"/>
      </rPr>
      <t xml:space="preserve">** Caso a relação entre serventes e encarregado seja diferente, os valores das planilhas, bem como os coeficientes deles decorrentes (Ki e Ke) deverão ser adequados à nova situação. (OBS: refere-se aos 30 serventes ou 4 encarregados)
*** Frequência sugerida em horas por mês. Caso a frequência adotada em horas, por mês ou semestre, seja diferente, os valores, bem como os coeficientes deles decorrentes (Ki e Ke) deverão ser adequados à nova situação. </t>
    </r>
    <r>
      <rPr>
        <b/>
        <sz val="10"/>
        <color rgb="FF000000"/>
        <rFont val="Arial"/>
        <charset val="134"/>
      </rPr>
      <t xml:space="preserve">(OBS: refere-se às 16h da esquadria ou 8h da fachada)  </t>
    </r>
  </si>
  <si>
    <r>
      <rPr>
        <b/>
        <sz val="18"/>
        <color rgb="FF800080"/>
        <rFont val="Arial"/>
        <charset val="134"/>
      </rPr>
      <t xml:space="preserve">LIMPEZA - Regime de Tributação: </t>
    </r>
    <r>
      <rPr>
        <b/>
        <sz val="18"/>
        <color rgb="FF0000FF"/>
        <rFont val="Arial"/>
        <charset val="134"/>
      </rPr>
      <t xml:space="preserve">Lucro Real </t>
    </r>
  </si>
  <si>
    <r>
      <rPr>
        <b/>
        <sz val="18"/>
        <color rgb="FF000000"/>
        <rFont val="Arial"/>
        <charset val="134"/>
      </rPr>
      <t xml:space="preserve">ANEXO ----  </t>
    </r>
    <r>
      <rPr>
        <b/>
        <sz val="18"/>
        <color rgb="FFFF0000"/>
        <rFont val="Arial"/>
        <charset val="134"/>
      </rPr>
      <t xml:space="preserve">do Pregão SRRF10 nº 20/2023 – </t>
    </r>
    <r>
      <rPr>
        <b/>
        <sz val="18"/>
        <color rgb="FF0000FF"/>
        <rFont val="Arial"/>
        <charset val="134"/>
      </rPr>
      <t xml:space="preserve">CONTA VINCULADA 
</t>
    </r>
    <r>
      <rPr>
        <b/>
        <sz val="18"/>
        <color rgb="FF000000"/>
        <rFont val="Arial"/>
        <charset val="134"/>
      </rPr>
      <t xml:space="preserve">MODELO DE PLANILHA DE CUSTOS E FORMAÇÃO DE PREÇOS </t>
    </r>
    <r>
      <rPr>
        <b/>
        <sz val="18"/>
        <color rgb="FF800080"/>
        <rFont val="Arial"/>
        <charset val="134"/>
      </rPr>
      <t xml:space="preserve"> </t>
    </r>
  </si>
  <si>
    <r>
      <rPr>
        <b/>
        <sz val="10"/>
        <color rgb="FF000000"/>
        <rFont val="Arial"/>
        <charset val="134"/>
      </rPr>
      <t xml:space="preserve">Dia: </t>
    </r>
    <r>
      <rPr>
        <b/>
        <sz val="10"/>
        <color rgb="FFFF0000"/>
        <rFont val="Arial"/>
        <charset val="134"/>
      </rPr>
      <t xml:space="preserve">29/12/2023 às 14h30min </t>
    </r>
  </si>
  <si>
    <t xml:space="preserve">DISCRIMINAÇÃO DOS SERVIÇOS (DADOS REFERENTES À CONTRATAÇÃO) </t>
  </si>
  <si>
    <t xml:space="preserve">IDENTIFICAÇÃO DO SERVIÇO </t>
  </si>
  <si>
    <t>g) Banheiros (de 20% só para fixação – se for banheiro de 40% exige planilha separada)</t>
  </si>
  <si>
    <r>
      <rPr>
        <b/>
        <sz val="10"/>
        <color rgb="FF000000"/>
        <rFont val="Arial"/>
        <charset val="134"/>
      </rPr>
      <t xml:space="preserve">Salário-Base    </t>
    </r>
    <r>
      <rPr>
        <b/>
        <sz val="10"/>
        <color rgb="FFFF0000"/>
        <rFont val="Arial"/>
        <charset val="134"/>
      </rPr>
      <t xml:space="preserve">(valor para somente 1 servente de limpeza) 
</t>
    </r>
    <r>
      <rPr>
        <b/>
        <sz val="10"/>
        <color rgb="FF0000FF"/>
        <rFont val="Arial"/>
        <charset val="134"/>
      </rPr>
      <t xml:space="preserve">para a jornada de </t>
    </r>
    <r>
      <rPr>
        <b/>
        <sz val="12"/>
        <color rgb="FF0000FF"/>
        <rFont val="Arial"/>
        <charset val="134"/>
      </rPr>
      <t>40</t>
    </r>
    <r>
      <rPr>
        <b/>
        <sz val="10"/>
        <color rgb="FF0000FF"/>
        <rFont val="Arial"/>
        <charset val="134"/>
      </rPr>
      <t xml:space="preserve"> horas semanais </t>
    </r>
    <r>
      <rPr>
        <b/>
        <sz val="9"/>
        <color rgb="FFFF0000"/>
        <rFont val="Arial"/>
        <charset val="134"/>
      </rPr>
      <t>Cálculo do valor: (40/6)x30xR$(SB/220)</t>
    </r>
    <r>
      <rPr>
        <b/>
        <sz val="9"/>
        <color rgb="FF000000"/>
        <rFont val="Arial"/>
        <charset val="134"/>
      </rPr>
      <t xml:space="preserve"> </t>
    </r>
    <r>
      <rPr>
        <b/>
        <sz val="9"/>
        <color rgb="FFFF0000"/>
        <rFont val="Arial"/>
        <charset val="134"/>
      </rPr>
      <t>-</t>
    </r>
    <r>
      <rPr>
        <b/>
        <sz val="10"/>
        <color rgb="FFFF0000"/>
        <rFont val="Arial"/>
        <charset val="134"/>
      </rPr>
      <t xml:space="preserve"> </t>
    </r>
    <r>
      <rPr>
        <b/>
        <sz val="8"/>
        <color rgb="FFFF0000"/>
        <rFont val="Arial"/>
        <charset val="134"/>
      </rPr>
      <t>Cláusula 4ª CCT 2023</t>
    </r>
  </si>
  <si>
    <r>
      <rPr>
        <b/>
        <sz val="11"/>
        <color rgb="FF000000"/>
        <rFont val="Arial"/>
        <charset val="134"/>
      </rPr>
      <t xml:space="preserve">Submódulo 2.1 – 13º (décimo terceiro) Salário </t>
    </r>
    <r>
      <rPr>
        <b/>
        <strike/>
        <sz val="11"/>
        <color rgb="FFFF3300"/>
        <rFont val="Arial"/>
        <charset val="134"/>
      </rPr>
      <t>(Férias???)</t>
    </r>
    <r>
      <rPr>
        <b/>
        <sz val="11"/>
        <color rgb="FF009900"/>
        <rFont val="Arial"/>
        <charset val="134"/>
      </rPr>
      <t xml:space="preserve"> </t>
    </r>
    <r>
      <rPr>
        <b/>
        <sz val="11"/>
        <color rgb="FF000000"/>
        <rFont val="Arial"/>
        <charset val="134"/>
      </rPr>
      <t>e Adicional de Férias</t>
    </r>
  </si>
  <si>
    <r>
      <rPr>
        <b/>
        <sz val="11"/>
        <color rgb="FF000000"/>
        <rFont val="Arial"/>
        <charset val="134"/>
      </rPr>
      <t xml:space="preserve">13º (décimo terceiro) Salário </t>
    </r>
    <r>
      <rPr>
        <b/>
        <strike/>
        <sz val="10"/>
        <color rgb="FFFF3300"/>
        <rFont val="Arial"/>
        <charset val="134"/>
      </rPr>
      <t>(Férias???)</t>
    </r>
    <r>
      <rPr>
        <b/>
        <sz val="10"/>
        <color rgb="FFFF3300"/>
        <rFont val="Arial"/>
        <charset val="134"/>
      </rPr>
      <t xml:space="preserve"> </t>
    </r>
    <r>
      <rPr>
        <b/>
        <sz val="11"/>
        <color rgb="FF000000"/>
        <rFont val="Arial"/>
        <charset val="134"/>
      </rPr>
      <t>e Adicional de Férias</t>
    </r>
  </si>
  <si>
    <r>
      <rPr>
        <b/>
        <sz val="10"/>
        <color rgb="FF000000"/>
        <rFont val="Arial"/>
        <charset val="134"/>
      </rPr>
      <t>13º (décimo terceiro) Salário</t>
    </r>
    <r>
      <rPr>
        <b/>
        <sz val="11"/>
        <color rgb="FF000000"/>
        <rFont val="Arial"/>
        <charset val="134"/>
      </rPr>
      <t xml:space="preserve"> </t>
    </r>
    <r>
      <rPr>
        <b/>
        <sz val="8"/>
        <color rgb="FFFF0000"/>
        <rFont val="Arial"/>
        <charset val="134"/>
      </rPr>
      <t>Obrigatória a cotação de 8,33% sobre o valor do Módulo 1 – Composição da Remuneração, conforme Anexo XII da IN 5/17</t>
    </r>
  </si>
  <si>
    <r>
      <rPr>
        <b/>
        <strike/>
        <sz val="10"/>
        <color rgb="FFFF0000"/>
        <rFont val="Arial"/>
        <charset val="134"/>
      </rPr>
      <t>(Férias??? e) Adicional de Férias</t>
    </r>
    <r>
      <rPr>
        <b/>
        <strike/>
        <sz val="10"/>
        <color rgb="FF009900"/>
        <rFont val="Arial"/>
        <charset val="134"/>
      </rPr>
      <t xml:space="preserve"> </t>
    </r>
    <r>
      <rPr>
        <b/>
        <strike/>
        <sz val="8"/>
        <color rgb="FFFF0000"/>
        <rFont val="Arial"/>
        <charset val="134"/>
      </rPr>
      <t>Obrigatória a cotação de 3,025% sobre o valor do Módulo 1 - Composição da Remuneração, conforme Anexo XII da IN 5/17 (Férias + Adicional = 12,10% = 9,075% + 3,025%).</t>
    </r>
    <r>
      <rPr>
        <b/>
        <strike/>
        <sz val="8"/>
        <color rgb="FF0047FF"/>
        <rFont val="Arial"/>
        <charset val="134"/>
      </rPr>
      <t xml:space="preserve"> </t>
    </r>
    <r>
      <rPr>
        <b/>
        <strike/>
        <sz val="10"/>
        <color rgb="FF0047FF"/>
        <rFont val="Arial"/>
        <charset val="134"/>
      </rPr>
      <t>É vedada a cotação de Férias neste Submódulo, em face de tratar-se de Conta Vinculada. O custo do empregado substituto, quando o titular gozar férias, deverá ser previsto no Submódulo 4.1.A. Isso demonstra que a provisão de Férias neste Submódulo não teria  finalidade, em razão de que o pagamento do titular no seu mês de gozo de férias será feito pelo Módulo 1 - Composição da Remuneração.</t>
    </r>
    <r>
      <rPr>
        <b/>
        <strike/>
        <sz val="10"/>
        <color rgb="FF0000FF"/>
        <rFont val="Arial"/>
        <charset val="134"/>
      </rPr>
      <t xml:space="preserve"> Na hipótese de o contrato não ser prorrogado, o pagamento relativo a Férias do empregado deverá ser efetivado pela provisão feita no Submódulo 4.1.A</t>
    </r>
  </si>
  <si>
    <t>OBS a ser excluída: Se o prazo do contrato for superior a 12 meses, complementar  o item "B" acima com a seguinte redação: "Além disso, como o prazo do contrato é superior a 12 meses, não cabe cotar o item Férias, conforme recomendação da SEGES/MGI"</t>
  </si>
  <si>
    <r>
      <rPr>
        <sz val="9"/>
        <color rgb="FF000000"/>
        <rFont val="Arial"/>
        <charset val="134"/>
      </rPr>
      <t xml:space="preserve">Nota 1:  Como a planilha de custos e formação de preços é calculada mensalmente, provisiona-se proporcionalmente 1/12 (um doze avos) dos valores referentes à gratificação natalina, </t>
    </r>
    <r>
      <rPr>
        <b/>
        <strike/>
        <sz val="9"/>
        <color rgb="FFFF0000"/>
        <rFont val="Arial"/>
        <charset val="134"/>
      </rPr>
      <t>férias</t>
    </r>
    <r>
      <rPr>
        <sz val="9"/>
        <color rgb="FF000000"/>
        <rFont val="Arial"/>
        <charset val="134"/>
      </rPr>
      <t xml:space="preserve"> e adicional de férias.
</t>
    </r>
    <r>
      <rPr>
        <strike/>
        <sz val="9"/>
        <color rgb="FF000000"/>
        <rFont val="Arial"/>
        <charset val="134"/>
      </rPr>
      <t xml:space="preserve">Nota 2:  O adicional de férias contido no Submódulo 2.1 corresponde a 1/3 (um terço) da remuneração que por sua vez é dividido por 12 (doze) conforme Nota 1 acima. </t>
    </r>
    <r>
      <rPr>
        <b/>
        <strike/>
        <sz val="9"/>
        <color rgb="FFFF0000"/>
        <rFont val="Arial"/>
        <charset val="134"/>
      </rPr>
      <t xml:space="preserve">(Alterar a redação da Nota 2 quando for CV. Ver sugestão abaixo)
</t>
    </r>
    <r>
      <rPr>
        <b/>
        <sz val="9"/>
        <color rgb="FF0000FF"/>
        <rFont val="Arial"/>
        <charset val="134"/>
      </rPr>
      <t xml:space="preserve">Nota 2: O adicional de férias contido no Submódulo 2.1 corresponde a 3,025% do Módulo 1, em face do Anexo XII da IN nº 5/2017 exigir 12,10% no somatório de Férias + 1/3 de Férias (9,075% + 3,025%).
</t>
    </r>
    <r>
      <rPr>
        <b/>
        <strike/>
        <sz val="9"/>
        <color rgb="FFFF0000"/>
        <rFont val="Arial"/>
        <charset val="134"/>
      </rPr>
      <t>Nota 3: Levando em consideração a vigência contratual prevista no art. 57 da Lei nº 8.666/93, de 23 de junho de 1993, a rubrica férias tem como objetivo principal suprir a necessidade do pagamento das férias remuneradas ao final do contrato de 12 meses. Esta rubrica, quando da prorrogação contratual, torna-se custo não renovável.</t>
    </r>
    <r>
      <rPr>
        <sz val="9"/>
        <color rgb="FF000000"/>
        <rFont val="Arial"/>
        <charset val="134"/>
      </rPr>
      <t xml:space="preserve"> </t>
    </r>
    <r>
      <rPr>
        <b/>
        <strike/>
        <sz val="9"/>
        <color rgb="FF3333FF"/>
        <rFont val="Arial"/>
        <charset val="134"/>
      </rPr>
      <t>EXCLUIR A NOTA 3 E A PALAVRA "FÉRIAS" DA NOTA 1.</t>
    </r>
  </si>
  <si>
    <r>
      <rPr>
        <b/>
        <sz val="11"/>
        <color rgb="FF000000"/>
        <rFont val="Arial"/>
        <charset val="134"/>
      </rPr>
      <t xml:space="preserve">Submódulo 2.2 - Encargos Previdenciários (GPS), Fundo de Garantia por Tempo de Serviço (FGTS) e outras contribuições </t>
    </r>
    <r>
      <rPr>
        <b/>
        <sz val="11"/>
        <color rgb="FF0000FF"/>
        <rFont val="Arial"/>
        <charset val="134"/>
      </rPr>
      <t>(Base de cálculo: Módulo 1 + Submódulo 2.1)</t>
    </r>
  </si>
  <si>
    <r>
      <rPr>
        <sz val="9"/>
        <color rgb="FF000000"/>
        <rFont val="Arial"/>
        <charset val="134"/>
      </rPr>
      <t>Nota 1: Os percentuais dos encargos previdenciários, do FGTS e demais contribuições são aqueles estabelecidos pela legislação vigente.
Nota 2: O SAT a depender do grau de risco do serviço irá variar entre 1%, para risco leve, de 2% para risco médio, e de 3% para risco grave.
Nota 3: Esses percentuais incidem sobre o Módulo 1, o Submódulo 2.1.</t>
    </r>
    <r>
      <rPr>
        <sz val="9"/>
        <color rgb="FF009900"/>
        <rFont val="Arial"/>
        <charset val="134"/>
      </rPr>
      <t>.</t>
    </r>
  </si>
  <si>
    <r>
      <rPr>
        <b/>
        <sz val="9"/>
        <color rgb="FF000000"/>
        <rFont val="Arial"/>
        <charset val="134"/>
      </rPr>
      <t xml:space="preserve">      </t>
    </r>
    <r>
      <rPr>
        <b/>
        <sz val="9"/>
        <color rgb="FFFF0000"/>
        <rFont val="Arial"/>
        <charset val="134"/>
      </rPr>
      <t xml:space="preserve">A.3) Quantidade de dias do mês de recebimento de passagens </t>
    </r>
  </si>
  <si>
    <r>
      <rPr>
        <b/>
        <sz val="10"/>
        <color rgb="FF000000"/>
        <rFont val="Arial"/>
        <charset val="134"/>
      </rPr>
      <t xml:space="preserve">Plano de Benefício Social Familiar </t>
    </r>
    <r>
      <rPr>
        <b/>
        <sz val="10"/>
        <color rgb="FFFF0000"/>
        <rFont val="Arial"/>
        <charset val="134"/>
      </rPr>
      <t xml:space="preserve">(cláusula 29 da CCT 2023)  </t>
    </r>
    <r>
      <rPr>
        <b/>
        <sz val="10"/>
        <color rgb="FF0000FF"/>
        <rFont val="Arial"/>
        <charset val="134"/>
      </rPr>
      <t>Sem participação do empregado - Novo valor vigora a partir de 01/02/2023</t>
    </r>
  </si>
  <si>
    <r>
      <rPr>
        <b/>
        <sz val="10"/>
        <color rgb="FF000000"/>
        <rFont val="Arial"/>
        <charset val="134"/>
      </rPr>
      <t xml:space="preserve">13º (décimo terceiro) Salário </t>
    </r>
    <r>
      <rPr>
        <b/>
        <strike/>
        <sz val="10"/>
        <color rgb="FFFF3300"/>
        <rFont val="Arial"/>
        <charset val="134"/>
      </rPr>
      <t>(Férias???)</t>
    </r>
    <r>
      <rPr>
        <b/>
        <strike/>
        <sz val="10"/>
        <color rgb="FF009933"/>
        <rFont val="Arial"/>
        <charset val="134"/>
      </rPr>
      <t xml:space="preserve"> </t>
    </r>
    <r>
      <rPr>
        <b/>
        <sz val="10"/>
        <color rgb="FF000000"/>
        <rFont val="Arial"/>
        <charset val="134"/>
      </rPr>
      <t>e Adicional de Férias</t>
    </r>
  </si>
  <si>
    <t>Provisão para Rescisão</t>
  </si>
  <si>
    <r>
      <rPr>
        <b/>
        <sz val="10"/>
        <color rgb="FF000000"/>
        <rFont val="Arial"/>
        <charset val="134"/>
      </rPr>
      <t xml:space="preserve">Aviso Prévio Indenizado    </t>
    </r>
    <r>
      <rPr>
        <b/>
        <sz val="9"/>
        <color rgb="FFFF0000"/>
        <rFont val="Arial"/>
        <charset val="134"/>
      </rPr>
      <t xml:space="preserve">Cálculo do valor = [Rem/12 + 13º/12 + (Férias + 1/3 Férias)/12] x (30/30=1) x 5% de rotatividade anual </t>
    </r>
    <r>
      <rPr>
        <b/>
        <sz val="8"/>
        <color rgb="FFFF0000"/>
        <rFont val="Arial"/>
        <charset val="134"/>
      </rPr>
      <t xml:space="preserve">- Os reflexos de 13º, F e 1/3F são referentes a 1 mês de APInd - </t>
    </r>
    <r>
      <rPr>
        <b/>
        <sz val="8"/>
        <color rgb="FF0000FF"/>
        <rFont val="Arial"/>
        <charset val="134"/>
      </rPr>
      <t>Na prorrogação, poderão ser considerados 3 dias conforme Lei nº 12.506/2011, dependendo da análise do nº de ocorrências deste evento no período.</t>
    </r>
  </si>
  <si>
    <r>
      <rPr>
        <b/>
        <sz val="10"/>
        <color rgb="FF000000"/>
        <rFont val="Arial"/>
        <charset val="134"/>
      </rPr>
      <t xml:space="preserve">Aviso Prévio Trabalhado </t>
    </r>
    <r>
      <rPr>
        <b/>
        <sz val="9"/>
        <color rgb="FFFF0000"/>
        <rFont val="Arial"/>
        <charset val="134"/>
      </rPr>
      <t>Cálculo do valor= [(Rem/30)x7]/</t>
    </r>
    <r>
      <rPr>
        <b/>
        <sz val="11"/>
        <color rgb="FF0000FF"/>
        <rFont val="Arial"/>
        <charset val="134"/>
      </rPr>
      <t>12</t>
    </r>
    <r>
      <rPr>
        <b/>
        <sz val="9"/>
        <color rgb="FFFF0000"/>
        <rFont val="Arial"/>
        <charset val="134"/>
      </rPr>
      <t xml:space="preserve"> meses do contratox</t>
    </r>
    <r>
      <rPr>
        <b/>
        <sz val="9"/>
        <color rgb="FF0000FF"/>
        <rFont val="Arial"/>
        <charset val="134"/>
      </rPr>
      <t>100%</t>
    </r>
    <r>
      <rPr>
        <b/>
        <sz val="9"/>
        <color rgb="FFFF0000"/>
        <rFont val="Arial"/>
        <charset val="134"/>
      </rPr>
      <t xml:space="preserve"> dos empregados </t>
    </r>
    <r>
      <rPr>
        <b/>
        <sz val="8"/>
        <color rgb="FFFF0000"/>
        <rFont val="Arial"/>
        <charset val="134"/>
      </rPr>
      <t>- ao final do contrato</t>
    </r>
    <r>
      <rPr>
        <b/>
        <sz val="10"/>
        <color rgb="FF000000"/>
        <rFont val="Arial"/>
        <charset val="134"/>
      </rPr>
      <t xml:space="preserve"> - </t>
    </r>
    <r>
      <rPr>
        <b/>
        <sz val="8"/>
        <color rgb="FF0000FF"/>
        <rFont val="Arial"/>
        <charset val="134"/>
      </rPr>
      <t xml:space="preserve"> Na prorrogação, poderão ser considerados 3 dias conforme Lei nº 12.506/2011, dependendo da análise do nº de ocorrências deste evento no período.</t>
    </r>
  </si>
  <si>
    <r>
      <rPr>
        <b/>
        <sz val="10"/>
        <color rgb="FF000000"/>
        <rFont val="Arial"/>
        <charset val="134"/>
      </rPr>
      <t xml:space="preserve">Multa do FGTS sobre o Aviso Prévio Trabalhado e sobre o Aviso Prévio Indenizado </t>
    </r>
    <r>
      <rPr>
        <b/>
        <sz val="8"/>
        <color rgb="FFFF0000"/>
        <rFont val="Arial"/>
        <charset val="134"/>
      </rPr>
      <t>Obrigatória a cotação de 4% sobre o valor do Módulo 1 – Composição da Remuneração, conforme Anexo XII da IN Seges nº 5/2017</t>
    </r>
  </si>
  <si>
    <r>
      <rPr>
        <b/>
        <sz val="11"/>
        <color rgb="FF0000FF"/>
        <rFont val="Arial"/>
        <charset val="134"/>
      </rPr>
      <t xml:space="preserve">Base de cálculo para o Custo de Reposição do Profissional Ausente (substituto): BCCPA = MÓDULO 1 + MÓDULO 2 (-VA - VT) + FÉRIAS + MÓDULO 3 - </t>
    </r>
    <r>
      <rPr>
        <b/>
        <sz val="11"/>
        <color rgb="FFFF0000"/>
        <rFont val="Arial"/>
        <charset val="134"/>
      </rPr>
      <t>exceto o 1) Substituto da cobertura de Férias; e 2) o Afastamento Maternidade, pois que neste a Rem e o 13º podem ser compensados pelo INSS,  e que têm cálculos diferenciados, conforme neles constam.</t>
    </r>
  </si>
  <si>
    <r>
      <rPr>
        <b/>
        <sz val="11"/>
        <color rgb="FF0000FF"/>
        <rFont val="Arial"/>
        <charset val="134"/>
      </rPr>
      <t xml:space="preserve">MÓD 2 </t>
    </r>
    <r>
      <rPr>
        <b/>
        <sz val="10"/>
        <color rgb="FFFF0000"/>
        <rFont val="Arial"/>
        <charset val="134"/>
      </rPr>
      <t>(sem VA e VT)</t>
    </r>
    <r>
      <rPr>
        <b/>
        <sz val="11"/>
        <color rgb="FF0000FF"/>
        <rFont val="Arial"/>
        <charset val="134"/>
      </rPr>
      <t xml:space="preserve"> + Férias =</t>
    </r>
  </si>
  <si>
    <r>
      <rPr>
        <b/>
        <sz val="12"/>
        <color rgb="FF000000"/>
        <rFont val="Arial"/>
        <charset val="134"/>
      </rPr>
      <t>Substituto na cobertura de Férias</t>
    </r>
    <r>
      <rPr>
        <b/>
        <sz val="10"/>
        <color rgb="FF000000"/>
        <rFont val="Arial"/>
        <charset val="134"/>
      </rPr>
      <t xml:space="preserve"> </t>
    </r>
    <r>
      <rPr>
        <b/>
        <sz val="9"/>
        <color rgb="FFFF0000"/>
        <rFont val="Arial"/>
        <charset val="134"/>
      </rPr>
      <t xml:space="preserve">Obrigatória a cotação de 9,075% sobre o valor do (Módulo 1 - Composição da Remuneração  </t>
    </r>
    <r>
      <rPr>
        <b/>
        <sz val="9"/>
        <color rgb="FF3333FF"/>
        <rFont val="Arial"/>
        <charset val="134"/>
      </rPr>
      <t>mais o</t>
    </r>
    <r>
      <rPr>
        <b/>
        <sz val="9"/>
        <color rgb="FF000000"/>
        <rFont val="Arial"/>
        <charset val="134"/>
      </rPr>
      <t xml:space="preserve"> </t>
    </r>
    <r>
      <rPr>
        <b/>
        <sz val="9"/>
        <color rgb="FFFF0000"/>
        <rFont val="Arial"/>
        <charset val="134"/>
      </rPr>
      <t xml:space="preserve">percentual do Submódulo 2.2 sobre o cálculo anterior, conforme Anexo XII da IN 5/17 (Férias + Adicional = 12,10% = 9,075% + 3,025%) </t>
    </r>
  </si>
  <si>
    <r>
      <rPr>
        <b/>
        <sz val="12"/>
        <color rgb="FF000000"/>
        <rFont val="Arial"/>
        <charset val="134"/>
      </rPr>
      <t xml:space="preserve">Substituto na cobertura de Ausência por acidente de trabalho
</t>
    </r>
    <r>
      <rPr>
        <b/>
        <sz val="8"/>
        <color rgb="FFFF0000"/>
        <rFont val="Arial"/>
        <charset val="134"/>
      </rPr>
      <t>Cálculo do valor = [(</t>
    </r>
    <r>
      <rPr>
        <b/>
        <sz val="8"/>
        <color rgb="FF0000FF"/>
        <rFont val="Arial"/>
        <charset val="134"/>
      </rPr>
      <t>BCCPA</t>
    </r>
    <r>
      <rPr>
        <b/>
        <sz val="8"/>
        <color rgb="FFFF0000"/>
        <rFont val="Arial"/>
        <charset val="134"/>
      </rPr>
      <t>)  sobre a Rem)/30x0,97 dias]/12</t>
    </r>
  </si>
  <si>
    <r>
      <rPr>
        <b/>
        <sz val="12"/>
        <color rgb="FF000000"/>
        <rFont val="Arial"/>
        <charset val="134"/>
      </rPr>
      <t xml:space="preserve">Substituto na cobertura de Afastamento Maternidade
</t>
    </r>
    <r>
      <rPr>
        <b/>
        <sz val="8"/>
        <color rgb="FFFF0000"/>
        <rFont val="Arial"/>
        <charset val="134"/>
      </rPr>
      <t>Cálculo do valor = [((Férias + Férias / 3) + SUB2.2 x (Férias + Férias / 3)) x (4/12)] x 2% + [( FGTS x Rem + SUB 2.2 x 13º</t>
    </r>
    <r>
      <rPr>
        <b/>
        <sz val="8"/>
        <color rgb="FF3333FF"/>
        <rFont val="Arial"/>
        <charset val="134"/>
      </rPr>
      <t xml:space="preserve"> </t>
    </r>
    <r>
      <rPr>
        <b/>
        <sz val="8"/>
        <color rgb="FFFF0000"/>
        <rFont val="Arial"/>
        <charset val="134"/>
      </rPr>
      <t xml:space="preserve">+ SUB2.3 – VA – VT + MÓD3) x (4/12)] } x 2%     
</t>
    </r>
    <r>
      <rPr>
        <b/>
        <sz val="7"/>
        <color rgb="FF0000FF"/>
        <rFont val="Arial"/>
        <charset val="134"/>
      </rPr>
      <t>Não incide Contribuição Previdenciária Patronal (INSS + 3ªs entidades) sobre a Remuneração da empregada residente nos 4 meses de Afastamento, conforme Solução de Consulta Cosit/RFB nº 27/2023, publicada na pág. 20 da Seção 1 do DOU de 09/02/2023. A Remuneração e o 13º da empregada residente poderão ser compensados, por isso não constam da fórmula.</t>
    </r>
  </si>
  <si>
    <r>
      <rPr>
        <sz val="12"/>
        <color rgb="FF000000"/>
        <rFont val="Arial"/>
        <charset val="134"/>
      </rPr>
      <t xml:space="preserve">  </t>
    </r>
    <r>
      <rPr>
        <b/>
        <sz val="12"/>
        <color rgb="FF000000"/>
        <rFont val="Arial"/>
        <charset val="134"/>
      </rPr>
      <t>a) Cofins</t>
    </r>
    <r>
      <rPr>
        <b/>
        <sz val="10"/>
        <color rgb="FF000000"/>
        <rFont val="Arial"/>
        <charset val="134"/>
      </rPr>
      <t xml:space="preserve">  </t>
    </r>
    <r>
      <rPr>
        <sz val="8"/>
        <color rgb="FFFF0000"/>
        <rFont val="Arial"/>
        <charset val="134"/>
      </rPr>
      <t xml:space="preserve">(depende do regime de tributação - utilizada a hipótese de Lucro Real)
</t>
    </r>
    <r>
      <rPr>
        <b/>
        <sz val="8"/>
        <color rgb="FF0000FF"/>
        <rFont val="Arial"/>
        <charset val="134"/>
      </rPr>
      <t>Os licitantes optantes ou obrigados ao regime não cumulativo da Cofins devem cotar a alíquota média, com demonstração</t>
    </r>
  </si>
  <si>
    <r>
      <rPr>
        <sz val="12"/>
        <color rgb="FF000000"/>
        <rFont val="Arial"/>
        <charset val="134"/>
      </rPr>
      <t xml:space="preserve">  </t>
    </r>
    <r>
      <rPr>
        <b/>
        <sz val="12"/>
        <color rgb="FF000000"/>
        <rFont val="Arial"/>
        <charset val="134"/>
      </rPr>
      <t>b) PIS</t>
    </r>
    <r>
      <rPr>
        <b/>
        <sz val="10"/>
        <color rgb="FF000000"/>
        <rFont val="Arial"/>
        <charset val="134"/>
      </rPr>
      <t xml:space="preserve"> </t>
    </r>
    <r>
      <rPr>
        <sz val="9"/>
        <color rgb="FFFF0000"/>
        <rFont val="Arial"/>
        <charset val="134"/>
      </rPr>
      <t xml:space="preserve">(depende do regime de tributação - utilizada a hipótese de Lucro Real)
</t>
    </r>
    <r>
      <rPr>
        <b/>
        <sz val="8"/>
        <color rgb="FF0000FF"/>
        <rFont val="Arial"/>
        <charset val="134"/>
      </rPr>
      <t>Os licitantes optantes ou obrigados ao regime não cumulativo do PIS devem cotar a alíquota média, com demonstração</t>
    </r>
  </si>
  <si>
    <r>
      <rPr>
        <b/>
        <sz val="12"/>
        <color rgb="FF000000"/>
        <rFont val="Arial"/>
        <charset val="134"/>
      </rPr>
      <t xml:space="preserve"> c) IRPJ</t>
    </r>
    <r>
      <rPr>
        <b/>
        <sz val="12"/>
        <color rgb="FFFF0000"/>
        <rFont val="Arial"/>
        <charset val="134"/>
      </rPr>
      <t xml:space="preserve"> </t>
    </r>
    <r>
      <rPr>
        <b/>
        <sz val="12"/>
        <color rgb="FF0000FF"/>
        <rFont val="Arial"/>
        <charset val="134"/>
      </rPr>
      <t>-</t>
    </r>
    <r>
      <rPr>
        <b/>
        <sz val="9"/>
        <color rgb="FF0000FF"/>
        <rFont val="Arial"/>
        <charset val="134"/>
      </rPr>
      <t xml:space="preserve">  Em face dos Acórdãos TCU nºs 950/2007-P e 205/2018-P, os licitante não podem cotar expressamente este tributo.</t>
    </r>
  </si>
  <si>
    <t>OBS: OS QUADROS-RESUMOS 3 E 4 ABAIXO NÃO TÊM UTILIDADE PARA LIMPEZA E VIGILÂNCIA QUE POSSUEM COMPLEMENTO ESPECÍFICO - ASSIM, DEVEM SER EXCLUÍDOS PARA ESSES 2 OBJETOS</t>
  </si>
  <si>
    <t>3. QUADRO-RESUMO DO VALOR MENSAL DOS SERVIÇOS</t>
  </si>
  <si>
    <t>Tipo de Serviço 
(A)</t>
  </si>
  <si>
    <t>Valor Proposto por Empregado 
(B)</t>
  </si>
  <si>
    <t>Quantidade de Empregados por Posto 
(C)</t>
  </si>
  <si>
    <t>Valor Proposto por Posto
(D) = (B x C)</t>
  </si>
  <si>
    <t>Quantidade de Postos 
(E)</t>
  </si>
  <si>
    <t>Valor Total do Serviço 
(F) = (D x E)</t>
  </si>
  <si>
    <t>I             Serviço 1 (indicar)</t>
  </si>
  <si>
    <t>R$</t>
  </si>
  <si>
    <t>II           Serviço 2 (indicar)</t>
  </si>
  <si>
    <t>N         Serviço N (indicar)</t>
  </si>
  <si>
    <t>Valor Mensal dos Serviços (I +  II  + N)</t>
  </si>
  <si>
    <t>4. QUADRO DEMONSTRATIVO DO VALOR GLOBAL DA PROPOSTA</t>
  </si>
  <si>
    <t>VALOR GLOBAL DA PROPOSTA</t>
  </si>
  <si>
    <t>DESCRIÇÃO</t>
  </si>
  <si>
    <t>VALOR (R$)</t>
  </si>
  <si>
    <t>A         Valor proposto por unidade de medida*</t>
  </si>
  <si>
    <t>B         Valor mensal do serviço</t>
  </si>
  <si>
    <t>C         Valor global da proposta                                                                                                                                                              (Valor mensal do serviço multiplicado pelo número de meses do contrato).</t>
  </si>
  <si>
    <t>Nota: Informar o valor da unidade de medida por tipo de serviço.</t>
  </si>
  <si>
    <t>(2)
PREÇO HOMEM-MÊS                   (R$)</t>
  </si>
  <si>
    <t xml:space="preserve"> 1/(30** x 1000*)</t>
  </si>
  <si>
    <t>1/1000*</t>
  </si>
  <si>
    <t xml:space="preserve"> 1/(30** x 405*)</t>
  </si>
  <si>
    <t>1/405*</t>
  </si>
  <si>
    <t xml:space="preserve"> 1/(30** x 2000*)</t>
  </si>
  <si>
    <t>1/2000*</t>
  </si>
  <si>
    <t xml:space="preserve"> 1/(30** x 1500*)</t>
  </si>
  <si>
    <t>1/1500*</t>
  </si>
  <si>
    <t xml:space="preserve"> 1/(30** x 1250*)</t>
  </si>
  <si>
    <t>1/1250*</t>
  </si>
  <si>
    <t>1(30** x 250*)</t>
  </si>
  <si>
    <t>1/250*</t>
  </si>
  <si>
    <t xml:space="preserve">OBS: No caso de o edital permitir a alteração das produtividades da coluna (1), deve-se, também, proceder à alteração na fórmula das células da coluna (1x2), pois que as frações das células da coluna (1) estão em forma de texto. </t>
  </si>
  <si>
    <t>(1)
PRODUTIVIDADE
(1/M²)</t>
  </si>
  <si>
    <t>1/(30** x 2250*)</t>
  </si>
  <si>
    <t>1/2250*</t>
  </si>
  <si>
    <t>1/(30** x 7500*)</t>
  </si>
  <si>
    <t>1/7500*</t>
  </si>
  <si>
    <t>1/(30** x 100000*)</t>
  </si>
  <si>
    <t>1/100000*</t>
  </si>
  <si>
    <t>(1)
PRODUTIVIDADE 
(1/M²)</t>
  </si>
  <si>
    <r>
      <rPr>
        <b/>
        <sz val="10"/>
        <color rgb="FF000000"/>
        <rFont val="Arial"/>
        <charset val="134"/>
      </rPr>
      <t xml:space="preserve">(2) FREQUÊNCIA NO </t>
    </r>
    <r>
      <rPr>
        <b/>
        <sz val="10"/>
        <color rgb="FFFF0000"/>
        <rFont val="Arial"/>
        <charset val="134"/>
      </rPr>
      <t xml:space="preserve">MÊS </t>
    </r>
    <r>
      <rPr>
        <b/>
        <sz val="10"/>
        <color rgb="FF000000"/>
        <rFont val="Arial"/>
        <charset val="134"/>
      </rPr>
      <t>(HORAS)</t>
    </r>
  </si>
  <si>
    <t>1/(30**x145)</t>
  </si>
  <si>
    <t>16***</t>
  </si>
  <si>
    <t>1/145*</t>
  </si>
  <si>
    <t>1/(30**x340*)</t>
  </si>
  <si>
    <t>1/340*</t>
  </si>
  <si>
    <t>1/(30**x340)</t>
  </si>
  <si>
    <t xml:space="preserve">OBS: No caso de alteração das produtividades da coluna (1) e da jornada de trabalho da coluna (3), deve-se, também, proceder à alteração na fórmula das células da coluna (4), pois que as frações das células das colunas (1) e (3) estão em forma de texto.  </t>
  </si>
  <si>
    <r>
      <rPr>
        <sz val="10"/>
        <color rgb="FF000000"/>
        <rFont val="Arial"/>
        <charset val="134"/>
      </rPr>
      <t xml:space="preserve">(2) FREQUÊNCIA NO </t>
    </r>
    <r>
      <rPr>
        <b/>
        <sz val="10"/>
        <color rgb="FF000000"/>
        <rFont val="Arial"/>
        <charset val="134"/>
      </rPr>
      <t xml:space="preserve">MÊS </t>
    </r>
    <r>
      <rPr>
        <b/>
        <strike/>
        <sz val="10"/>
        <color rgb="FFFF0000"/>
        <rFont val="Arial"/>
        <charset val="134"/>
      </rPr>
      <t>(???) SEMESTRE</t>
    </r>
    <r>
      <rPr>
        <strike/>
        <sz val="10"/>
        <color rgb="FF000000"/>
        <rFont val="Arial"/>
        <charset val="134"/>
      </rPr>
      <t xml:space="preserve"> </t>
    </r>
    <r>
      <rPr>
        <sz val="10"/>
        <color rgb="FF000000"/>
        <rFont val="Arial"/>
        <charset val="134"/>
      </rPr>
      <t>(HORAS)</t>
    </r>
  </si>
  <si>
    <t>1/(4**x145*)</t>
  </si>
  <si>
    <t>8***</t>
  </si>
  <si>
    <t>1(30** x 405*)</t>
  </si>
  <si>
    <r>
      <rPr>
        <sz val="10"/>
        <color rgb="FF000000"/>
        <rFont val="Arial"/>
        <charset val="134"/>
      </rPr>
      <t xml:space="preserve">* Caso as produtividades mínimas adotadas sejam diferentes, estes valores das planilhas, bem como os coeficientes deles decorrentes (Ki e Ke) deverão ser adequados à nova situação. </t>
    </r>
    <r>
      <rPr>
        <b/>
        <sz val="10"/>
        <color rgb="FF000000"/>
        <rFont val="Arial"/>
        <charset val="134"/>
      </rPr>
      <t xml:space="preserve">(OBS: refere-se às produtividades)
</t>
    </r>
    <r>
      <rPr>
        <sz val="10"/>
        <color rgb="FF000000"/>
        <rFont val="Arial"/>
        <charset val="134"/>
      </rPr>
      <t xml:space="preserve">** Caso a relação entre serventes e encarregado seja diferente, os valores das planilhas, bem como os coeficientes deles decorrentes (Ki e Ke) deverão ser adequados à nova situação. </t>
    </r>
    <r>
      <rPr>
        <b/>
        <sz val="10"/>
        <color rgb="FF000000"/>
        <rFont val="Arial"/>
        <charset val="134"/>
      </rPr>
      <t xml:space="preserve">(OBS: refere-se aos 30 serventes ou 4 encarregados)
</t>
    </r>
    <r>
      <rPr>
        <sz val="10"/>
        <color rgb="FF000000"/>
        <rFont val="Arial"/>
        <charset val="134"/>
      </rPr>
      <t xml:space="preserve">*** Frequência sugerida em horas por mês. Caso a frequência adotada em horas, por mês ou semestre, seja diferente, os valores, bem como os coeficientes deles decorrentes (Ki e Ke) deverão ser adequados à nova situação. </t>
    </r>
    <r>
      <rPr>
        <b/>
        <sz val="10"/>
        <color rgb="FF000000"/>
        <rFont val="Arial"/>
        <charset val="134"/>
      </rPr>
      <t xml:space="preserve">(OBS: refere-se às 16h da esquadria ou 8h da fachada)  </t>
    </r>
  </si>
  <si>
    <r>
      <rPr>
        <b/>
        <sz val="10"/>
        <color rgb="FF000000"/>
        <rFont val="Arial"/>
        <charset val="134"/>
      </rPr>
      <t xml:space="preserve">QUANTIDADE DE PESSOAL ALOCADO NA EXECUÇÃO CONTRATUAL (item 6.2.e do Anexo VII da IN nº 5/2017  e </t>
    </r>
    <r>
      <rPr>
        <b/>
        <sz val="10"/>
        <color rgb="FFFF0000"/>
        <rFont val="Arial"/>
        <charset val="134"/>
      </rPr>
      <t>item 6.5.4.e do edital</t>
    </r>
    <r>
      <rPr>
        <b/>
        <sz val="10"/>
        <color rgb="FF000000"/>
        <rFont val="Arial"/>
        <charset val="134"/>
      </rPr>
      <t>)</t>
    </r>
  </si>
  <si>
    <r>
      <rPr>
        <b/>
        <sz val="10"/>
        <color rgb="FF000000"/>
        <rFont val="Arial"/>
        <charset val="134"/>
      </rPr>
      <t xml:space="preserve"> MATERIAIS, MÁQUINAS E EQUIPAMENTOS ALOCADOS NA EXECUÇÃO CONTRATUAL (item 6.2.f do Anexo VII da IN nº 5/2017  e  </t>
    </r>
    <r>
      <rPr>
        <b/>
        <sz val="10"/>
        <color rgb="FFFF0000"/>
        <rFont val="Arial"/>
        <charset val="134"/>
      </rPr>
      <t>item 6.5.4.f do edital</t>
    </r>
    <r>
      <rPr>
        <b/>
        <sz val="10"/>
        <color rgb="FF000000"/>
        <rFont val="Arial"/>
        <charset val="134"/>
      </rPr>
      <t>)</t>
    </r>
  </si>
  <si>
    <r>
      <rPr>
        <b/>
        <sz val="18"/>
        <color rgb="FF000000"/>
        <rFont val="Arial"/>
        <charset val="134"/>
      </rPr>
      <t xml:space="preserve">ANEXO ----  </t>
    </r>
    <r>
      <rPr>
        <b/>
        <sz val="18"/>
        <color rgb="FFFF0000"/>
        <rFont val="Arial"/>
        <charset val="134"/>
      </rPr>
      <t xml:space="preserve">do Pregão SRRF10 nº 20/2023 – </t>
    </r>
    <r>
      <rPr>
        <b/>
        <sz val="18"/>
        <color rgb="FF0000FF"/>
        <rFont val="Arial"/>
        <charset val="134"/>
      </rPr>
      <t xml:space="preserve">CONTA VINCULADA
MODELAGEM DO 4.1.A DA IN 2/2008
</t>
    </r>
    <r>
      <rPr>
        <b/>
        <sz val="18"/>
        <color rgb="FF000000"/>
        <rFont val="Arial"/>
        <charset val="134"/>
      </rPr>
      <t xml:space="preserve">MODELO DE PLANILHA DE CUSTOS E FORMAÇÃO DE PREÇOS </t>
    </r>
    <r>
      <rPr>
        <b/>
        <sz val="18"/>
        <color rgb="FF800080"/>
        <rFont val="Arial"/>
        <charset val="134"/>
      </rPr>
      <t xml:space="preserve"> </t>
    </r>
  </si>
  <si>
    <r>
      <rPr>
        <b/>
        <sz val="10"/>
        <color rgb="FF000000"/>
        <rFont val="Arial"/>
        <charset val="134"/>
      </rPr>
      <t xml:space="preserve">Salário-Base    </t>
    </r>
    <r>
      <rPr>
        <b/>
        <sz val="10"/>
        <color rgb="FFFF0000"/>
        <rFont val="Arial"/>
        <charset val="134"/>
      </rPr>
      <t xml:space="preserve">(valor para somente 1 servente de limpeza) 
</t>
    </r>
    <r>
      <rPr>
        <b/>
        <sz val="10"/>
        <color rgb="FF0000FF"/>
        <rFont val="Arial"/>
        <charset val="134"/>
      </rPr>
      <t xml:space="preserve">para a jornada de </t>
    </r>
    <r>
      <rPr>
        <b/>
        <sz val="12"/>
        <color rgb="FF0000FF"/>
        <rFont val="Arial"/>
        <charset val="134"/>
      </rPr>
      <t>40</t>
    </r>
    <r>
      <rPr>
        <b/>
        <sz val="10"/>
        <color rgb="FF0000FF"/>
        <rFont val="Arial"/>
        <charset val="134"/>
      </rPr>
      <t xml:space="preserve"> horas semanais </t>
    </r>
    <r>
      <rPr>
        <b/>
        <sz val="9"/>
        <color rgb="FFFF0000"/>
        <rFont val="Arial"/>
        <charset val="134"/>
      </rPr>
      <t xml:space="preserve">Cálculo do valor: (40/6)x30xR$(SB/220) </t>
    </r>
    <r>
      <rPr>
        <b/>
        <sz val="8"/>
        <color rgb="FFFF0000"/>
        <rFont val="Arial"/>
        <charset val="134"/>
      </rPr>
      <t>- Cláusula 4ª CCT 2023</t>
    </r>
  </si>
  <si>
    <r>
      <rPr>
        <b/>
        <sz val="10"/>
        <color rgb="FF000000"/>
        <rFont val="Arial"/>
        <charset val="134"/>
      </rPr>
      <t>Adicional de Insalubridade</t>
    </r>
    <r>
      <rPr>
        <b/>
        <sz val="8"/>
        <color rgb="FFFF0000"/>
        <rFont val="Arial"/>
        <charset val="134"/>
      </rPr>
      <t>(20% do SB proporcionalizado conf cláus 4ª  e 17 da CCT 2023)</t>
    </r>
  </si>
  <si>
    <r>
      <rPr>
        <b/>
        <strike/>
        <sz val="10"/>
        <color rgb="FFFF0000"/>
        <rFont val="Arial"/>
        <charset val="134"/>
      </rPr>
      <t>(Férias??? e) Adicional de Férias</t>
    </r>
    <r>
      <rPr>
        <b/>
        <strike/>
        <sz val="10"/>
        <color rgb="FF009900"/>
        <rFont val="Arial"/>
        <charset val="134"/>
      </rPr>
      <t xml:space="preserve"> </t>
    </r>
    <r>
      <rPr>
        <b/>
        <strike/>
        <sz val="9"/>
        <color rgb="FFFF0000"/>
        <rFont val="Arial"/>
        <charset val="134"/>
      </rPr>
      <t xml:space="preserve">Obrigatória a cotação de 3,025% sobre o valor do Módulo 1 - Composição da Remuneração, conforme Anexo XII da IN 5/17 (Férias + Adicional = 12,10% = 9,075% + 3,025%). </t>
    </r>
    <r>
      <rPr>
        <b/>
        <strike/>
        <sz val="9"/>
        <color rgb="FF3333FF"/>
        <rFont val="Arial"/>
        <charset val="134"/>
      </rPr>
      <t>É vedada a cotação de Férias neste Submódulo, em face de tratar-se de Conta Vinculada. O custo do empregado substituto, quando o titular gozar férias, deverá ser previsto no Submódulo 4.1.A. Isso demonstra que a provisão de Férias neste Submódulo não teria  finalidade, em razão de que o pagamento do titular no seu mês de gozo de férias será feito pelo Módulo 1 - Composição da Remuneração.</t>
    </r>
    <r>
      <rPr>
        <b/>
        <strike/>
        <sz val="10"/>
        <color rgb="FF0000FF"/>
        <rFont val="Arial"/>
        <charset val="134"/>
      </rPr>
      <t xml:space="preserve"> </t>
    </r>
    <r>
      <rPr>
        <b/>
        <strike/>
        <sz val="9"/>
        <color rgb="FF0000FF"/>
        <rFont val="Arial"/>
        <charset val="134"/>
      </rPr>
      <t xml:space="preserve"> Na hipótese de o contrato não ser prorrogado, o pagamento relativo a Férias do empregado deverá ser efetivado pela provisão feita no Submódulo 4.1.A</t>
    </r>
  </si>
  <si>
    <r>
      <rPr>
        <sz val="9"/>
        <color rgb="FF000000"/>
        <rFont val="Arial"/>
        <charset val="134"/>
      </rPr>
      <t xml:space="preserve">Nota 1:  Como a planilha de custos e formação de preços é calculada mensalmente, provisiona-se proporcionalmente 1/12 (um doze avos) dos valores referentes à gratificação natalina, </t>
    </r>
    <r>
      <rPr>
        <b/>
        <strike/>
        <sz val="9"/>
        <color rgb="FFFF0000"/>
        <rFont val="Arial"/>
        <charset val="134"/>
      </rPr>
      <t>férias</t>
    </r>
    <r>
      <rPr>
        <sz val="9"/>
        <color rgb="FF000000"/>
        <rFont val="Arial"/>
        <charset val="134"/>
      </rPr>
      <t xml:space="preserve"> e adicional de férias.
</t>
    </r>
    <r>
      <rPr>
        <strike/>
        <sz val="9"/>
        <color rgb="FF000000"/>
        <rFont val="Arial"/>
        <charset val="134"/>
      </rPr>
      <t>Nota 2:  O adicional de férias contido no Submódulo 2.1 corresponde a 1/3 (um terço) da remuneração que por sua vez é dividido por 12 (doze) conforme Nota 1 acima.</t>
    </r>
    <r>
      <rPr>
        <strike/>
        <sz val="9"/>
        <color rgb="FFFF0000"/>
        <rFont val="Arial"/>
        <charset val="134"/>
      </rPr>
      <t xml:space="preserve"> </t>
    </r>
    <r>
      <rPr>
        <b/>
        <strike/>
        <sz val="9"/>
        <color rgb="FFFF0000"/>
        <rFont val="Arial"/>
        <charset val="134"/>
      </rPr>
      <t xml:space="preserve">(Alterar a redação da Nota 2 quando for CV. Ver sugestão abaixo)
</t>
    </r>
    <r>
      <rPr>
        <b/>
        <sz val="9"/>
        <color rgb="FF0000FF"/>
        <rFont val="Arial"/>
        <charset val="134"/>
      </rPr>
      <t xml:space="preserve">Nota 2: O adicional de férias contido no Submódulo 2.1 corresponde a 3,025% do Módulo 1, em face do Anexo XII da IN nº 5/2017 exigir 12,10% no somatório de Férias + 1/3 de Férias (9,075% + 3,025%).
</t>
    </r>
    <r>
      <rPr>
        <b/>
        <strike/>
        <sz val="9"/>
        <color rgb="FFFF0000"/>
        <rFont val="Arial"/>
        <charset val="134"/>
      </rPr>
      <t>Nota 3: Levando em consideração a vigência contratual prevista no art. 57 da Lei nº 8.666/93, de 23 de junho de 1993, a rubrica férias tem como objetivo principal suprir a necessidade do pagamento das férias remuneradas ao final do contrato de 12 meses. Esta rubrica, quando da prorrogação contratual, torna-se custo não renovável.</t>
    </r>
    <r>
      <rPr>
        <sz val="9"/>
        <color rgb="FF000000"/>
        <rFont val="Arial"/>
        <charset val="134"/>
      </rPr>
      <t xml:space="preserve"> </t>
    </r>
    <r>
      <rPr>
        <b/>
        <strike/>
        <sz val="9"/>
        <color rgb="FF3333FF"/>
        <rFont val="Arial"/>
        <charset val="134"/>
      </rPr>
      <t>EXCLUIR A NOTA 3 E A PALAVRA "FÉRIAS" DA NOTA 1.</t>
    </r>
  </si>
  <si>
    <r>
      <rPr>
        <b/>
        <sz val="10"/>
        <color rgb="FF000000"/>
        <rFont val="Arial"/>
        <charset val="134"/>
      </rPr>
      <t xml:space="preserve">Plano de Benefício Social Familiar </t>
    </r>
    <r>
      <rPr>
        <b/>
        <sz val="10"/>
        <color rgb="FFFF0000"/>
        <rFont val="Arial"/>
        <charset val="134"/>
      </rPr>
      <t xml:space="preserve">(cláusula 29 da CCT 2023) </t>
    </r>
    <r>
      <rPr>
        <b/>
        <sz val="10"/>
        <color rgb="FF0000FF"/>
        <rFont val="Arial"/>
        <charset val="134"/>
      </rPr>
      <t>Sem participação do empregado  -  Novo valor vigora a partir de 01/02/2023</t>
    </r>
  </si>
  <si>
    <r>
      <rPr>
        <b/>
        <sz val="10"/>
        <color rgb="FF000000"/>
        <rFont val="Arial"/>
        <charset val="134"/>
      </rPr>
      <t xml:space="preserve">Aviso Prévio Indenizado    </t>
    </r>
    <r>
      <rPr>
        <b/>
        <sz val="10"/>
        <color rgb="FFFF0000"/>
        <rFont val="Arial"/>
        <charset val="134"/>
      </rPr>
      <t xml:space="preserve"> </t>
    </r>
    <r>
      <rPr>
        <b/>
        <sz val="8"/>
        <color rgb="FFFF0000"/>
        <rFont val="Arial"/>
        <charset val="134"/>
      </rPr>
      <t xml:space="preserve">Cálculo do valor = [Rem/12 + 13º/12 + (Férias + 1/3 Férias)/12] x (30/30=1) x 5% de rotatividade anual - Os reflexos de 13º, F e 1/3F são referentes a 1 mês de APInd - </t>
    </r>
    <r>
      <rPr>
        <b/>
        <sz val="8"/>
        <color rgb="FF0000FF"/>
        <rFont val="Arial"/>
        <charset val="134"/>
      </rPr>
      <t>Na prorrogação, poderão ser considerados 3 dias conforme Lei nº 12.506/2011, dependendo da análise do nº de ocorrências deste evento no período.</t>
    </r>
  </si>
  <si>
    <r>
      <rPr>
        <b/>
        <sz val="10"/>
        <color rgb="FF000000"/>
        <rFont val="Arial"/>
        <charset val="134"/>
      </rPr>
      <t>Multa do FGTS sobre o Aviso Prévio Trabalhado e sobre o Aviso Prévio Indenizado</t>
    </r>
    <r>
      <rPr>
        <b/>
        <sz val="8"/>
        <color rgb="FFFF0000"/>
        <rFont val="Arial"/>
        <charset val="134"/>
      </rPr>
      <t>Obrigatória a cotação de 4% sobre o valor do Módulo 1 – Composição da Remuneração, conforme Anexo XII da IN Seges nº 5/2017</t>
    </r>
  </si>
  <si>
    <r>
      <rPr>
        <b/>
        <sz val="11"/>
        <color rgb="FF0000FF"/>
        <rFont val="Arial"/>
        <charset val="134"/>
      </rPr>
      <t xml:space="preserve">Base de cálculo para o Custo de Reposição do Profissional Ausente (substituto): BCCPA = Remuneração + 13º + Férias + 1/3Férias  - </t>
    </r>
    <r>
      <rPr>
        <b/>
        <sz val="11"/>
        <color rgb="FFFF0000"/>
        <rFont val="Arial"/>
        <charset val="134"/>
      </rPr>
      <t>exceto o 1) Substituto da cobertura de Férias; e 2) o Afastamento Maternidade, pois que neste a Rem e o 13º podem ser compensados pelo INSS,  e que têm cálculos diferenciados, conforme neles constam – Conforme item 89 do Relatório do Acórdão TCU nº 1.753/2008 do Plenário.</t>
    </r>
  </si>
  <si>
    <t>Rem =</t>
  </si>
  <si>
    <t>13º =</t>
  </si>
  <si>
    <t>Férias + 1/Férias =</t>
  </si>
  <si>
    <r>
      <rPr>
        <b/>
        <sz val="12"/>
        <color rgb="FF000000"/>
        <rFont val="Arial"/>
        <charset val="134"/>
      </rPr>
      <t>Substituto na cobertura de Férias</t>
    </r>
    <r>
      <rPr>
        <b/>
        <sz val="10"/>
        <color rgb="FF000000"/>
        <rFont val="Arial"/>
        <charset val="134"/>
      </rPr>
      <t xml:space="preserve"> </t>
    </r>
    <r>
      <rPr>
        <b/>
        <sz val="9"/>
        <color rgb="FFFF3300"/>
        <rFont val="Arial"/>
        <charset val="134"/>
      </rPr>
      <t>Obrigatória a cotação de 9,075% sobre o valor do Módulo 1 - Composição da Remuneração, conforme Anexo XII da IN 5/17 (Férias + Adicional = 12,10% = 9,075% + 3,025%)</t>
    </r>
  </si>
  <si>
    <r>
      <rPr>
        <b/>
        <sz val="12"/>
        <color rgb="FF000000"/>
        <rFont val="Arial"/>
        <charset val="134"/>
      </rPr>
      <t xml:space="preserve">Substituto na cobertura de Ausência por acidente de trabalho
</t>
    </r>
    <r>
      <rPr>
        <b/>
        <sz val="10"/>
        <color rgb="FFFF0000"/>
        <rFont val="Arial"/>
        <charset val="134"/>
      </rPr>
      <t>Cálculo do valor =[(</t>
    </r>
    <r>
      <rPr>
        <b/>
        <sz val="10"/>
        <color rgb="FF0000FF"/>
        <rFont val="Arial"/>
        <charset val="134"/>
      </rPr>
      <t>BCCPA</t>
    </r>
    <r>
      <rPr>
        <b/>
        <sz val="10"/>
        <color rgb="FFFF0000"/>
        <rFont val="Arial"/>
        <charset val="134"/>
      </rPr>
      <t>)/30x0,97dias]/12</t>
    </r>
  </si>
  <si>
    <t>Incidência dos encargos do Submódulo 2.2 sobre os itens A, B, C, D e E</t>
  </si>
  <si>
    <r>
      <rPr>
        <b/>
        <sz val="12"/>
        <color rgb="FF000000"/>
        <rFont val="Arial"/>
        <charset val="134"/>
      </rPr>
      <t xml:space="preserve">Substituto na cobertura de Afastamento Maternidade
</t>
    </r>
    <r>
      <rPr>
        <b/>
        <sz val="8"/>
        <color rgb="FFFF0000"/>
        <rFont val="Arial"/>
        <charset val="134"/>
      </rPr>
      <t>Cálculo do valor = [(Férias + Férias / 3) x (4/12)] x 2%</t>
    </r>
    <r>
      <rPr>
        <b/>
        <sz val="8"/>
        <color rgb="FF000000"/>
        <rFont val="Arial"/>
        <charset val="134"/>
      </rPr>
      <t xml:space="preserve"> </t>
    </r>
    <r>
      <rPr>
        <b/>
        <sz val="8"/>
        <color rgb="FFFF0000"/>
        <rFont val="Arial"/>
        <charset val="134"/>
      </rPr>
      <t>+ [(Férias + Férias / 3) x (SUB 2.2) x (4/12)] x 2% +</t>
    </r>
    <r>
      <rPr>
        <b/>
        <sz val="8"/>
        <color rgb="FF000000"/>
        <rFont val="Arial"/>
        <charset val="134"/>
      </rPr>
      <t xml:space="preserve"> </t>
    </r>
    <r>
      <rPr>
        <b/>
        <sz val="8"/>
        <color rgb="FFFF0000"/>
        <rFont val="Arial"/>
        <charset val="134"/>
      </rPr>
      <t xml:space="preserve">[(FGTS x Rem + SUB 2.2 x 13º) x (4/12)] x 2%
</t>
    </r>
    <r>
      <rPr>
        <b/>
        <sz val="8"/>
        <color rgb="FF0000FF"/>
        <rFont val="Arial"/>
        <charset val="134"/>
      </rPr>
      <t>Não incide Contribuição Previdenciária Patronal (INSS + 3ªs entidades) sobre a Remuneração da empregada residente nos 4 meses de Afastamento, conforme Solução de Consulta Cosit/RFB nº 27/2023, públicada na pág. 20 da Seção 1 do DOU de 09/02/2023. A Remuneração e o 13º da empregada residente poderão ser compensados, por isso não constam da fórmula.</t>
    </r>
  </si>
  <si>
    <r>
      <rPr>
        <b/>
        <sz val="18"/>
        <color rgb="FF800080"/>
        <rFont val="Arial"/>
        <charset val="134"/>
      </rPr>
      <t xml:space="preserve">LIMPEZA - Regime de Tributação: </t>
    </r>
    <r>
      <rPr>
        <b/>
        <sz val="18"/>
        <color rgb="FF0000FF"/>
        <rFont val="Arial"/>
        <charset val="134"/>
      </rPr>
      <t>Simples Anexo IV</t>
    </r>
    <r>
      <rPr>
        <b/>
        <sz val="18"/>
        <color rgb="FF800080"/>
        <rFont val="Arial"/>
        <charset val="134"/>
      </rPr>
      <t xml:space="preserve"> </t>
    </r>
  </si>
  <si>
    <r>
      <rPr>
        <b/>
        <sz val="10"/>
        <color rgb="FF000000"/>
        <rFont val="Arial"/>
        <charset val="134"/>
      </rPr>
      <t xml:space="preserve">Número de meses de execução contratual  </t>
    </r>
    <r>
      <rPr>
        <b/>
        <strike/>
        <sz val="8"/>
        <color rgb="FF0000FF"/>
        <rFont val="Arial"/>
        <charset val="134"/>
      </rPr>
      <t xml:space="preserve"> (OBS a ser excluída: se o prazo do contrato for superior a 12 meses, a planilha poderá ter fórmulas diferentes no Módulo 3 e no Submódulo 4.1, letra B em diante)</t>
    </r>
  </si>
  <si>
    <r>
      <rPr>
        <b/>
        <sz val="10"/>
        <color rgb="FF000000"/>
        <rFont val="Arial"/>
        <charset val="134"/>
      </rPr>
      <t>Adicional de Insalubridade</t>
    </r>
    <r>
      <rPr>
        <b/>
        <sz val="8"/>
        <color rgb="FF000000"/>
        <rFont val="Arial"/>
        <charset val="134"/>
      </rPr>
      <t xml:space="preserve"> </t>
    </r>
    <r>
      <rPr>
        <b/>
        <sz val="7"/>
        <color rgb="FFFF0000"/>
        <rFont val="Arial"/>
        <charset val="134"/>
      </rPr>
      <t>(20% do SB proporcionalizado conf cláus 4ª e 17 da CCT 2023)</t>
    </r>
  </si>
  <si>
    <r>
      <rPr>
        <sz val="9"/>
        <color rgb="FF000000"/>
        <rFont val="Arial"/>
        <charset val="134"/>
      </rPr>
      <t xml:space="preserve">Nota 1:  Como a planilha de custos e formação de preços é calculada mensalmente, provisiona-se proporcionalmente 1/12 (um doze avos) dos valores referentes à gratificação natalina, férias e adicional de férias.
Nota 2:  O adicional de férias contido no Submódulo 2.1 corresponde a 1/3 (um terço) da remuneração que por sua vez é dividido por 12 (doze) conforme Nota 1 acima.
</t>
    </r>
    <r>
      <rPr>
        <b/>
        <strike/>
        <sz val="9"/>
        <color rgb="FFFF0000"/>
        <rFont val="Arial"/>
        <charset val="134"/>
      </rPr>
      <t xml:space="preserve">Nota 3: Levando em consideração a vigência contratual prevista no art. 57 da Lei nº 8.666/93, de 23 de junho de 1993, a rubrica férias tem como objetivo principal suprir a necessidade do pagamento das férias remuneradas ao final do contrato de 12 meses. Esta rubrica, quando da prorrogação contratual, torna-se custo não renovável. </t>
    </r>
    <r>
      <rPr>
        <b/>
        <strike/>
        <sz val="9"/>
        <color rgb="FF3333FF"/>
        <rFont val="Arial"/>
        <charset val="134"/>
      </rPr>
      <t>EXCLUIR A NOTA 3, POIS É UM CUSTO RENOVÁVEL NO PFG</t>
    </r>
  </si>
  <si>
    <r>
      <rPr>
        <b/>
        <sz val="10"/>
        <color rgb="FF000000"/>
        <rFont val="Arial"/>
        <charset val="134"/>
      </rPr>
      <t xml:space="preserve">Aviso Prévio Indenizado   </t>
    </r>
    <r>
      <rPr>
        <b/>
        <sz val="8"/>
        <color rgb="FFFF0000"/>
        <rFont val="Arial"/>
        <charset val="134"/>
      </rPr>
      <t xml:space="preserve">Cálculo do valor = [Rem/12 + 13º/12 + (Férias + 1/3 Férias)/12] x (30/30=1) x 5% de rotatividade anual - Os reflexos de 13º, F e 1/3F são referentes a 1 mês de APInd - </t>
    </r>
    <r>
      <rPr>
        <b/>
        <sz val="8"/>
        <color rgb="FF0000FF"/>
        <rFont val="Arial"/>
        <charset val="134"/>
      </rPr>
      <t>Na prorrogação, serão considerados 3 dias conforme Lei nº 12.506/2011.</t>
    </r>
  </si>
  <si>
    <r>
      <rPr>
        <b/>
        <sz val="10"/>
        <color rgb="FF000000"/>
        <rFont val="Arial"/>
        <charset val="134"/>
      </rPr>
      <t>Aviso Prévio Trabalhado</t>
    </r>
    <r>
      <rPr>
        <b/>
        <sz val="10"/>
        <color rgb="FFFF0000"/>
        <rFont val="Arial"/>
        <charset val="134"/>
      </rPr>
      <t xml:space="preserve"> </t>
    </r>
    <r>
      <rPr>
        <b/>
        <sz val="9"/>
        <color rgb="FFFF0000"/>
        <rFont val="Arial"/>
        <charset val="134"/>
      </rPr>
      <t>Cálculo do valor= [(Rem/30)x7]/</t>
    </r>
    <r>
      <rPr>
        <b/>
        <sz val="11"/>
        <color rgb="FF0000FF"/>
        <rFont val="Arial"/>
        <charset val="134"/>
      </rPr>
      <t>12</t>
    </r>
    <r>
      <rPr>
        <b/>
        <sz val="9"/>
        <color rgb="FFFF0000"/>
        <rFont val="Arial"/>
        <charset val="134"/>
      </rPr>
      <t xml:space="preserve"> meses do contratox</t>
    </r>
    <r>
      <rPr>
        <b/>
        <sz val="9"/>
        <color rgb="FF0000FF"/>
        <rFont val="Arial"/>
        <charset val="134"/>
      </rPr>
      <t>100%</t>
    </r>
    <r>
      <rPr>
        <b/>
        <sz val="9"/>
        <color rgb="FFFF0000"/>
        <rFont val="Arial"/>
        <charset val="134"/>
      </rPr>
      <t xml:space="preserve"> dos empregados </t>
    </r>
    <r>
      <rPr>
        <b/>
        <sz val="8"/>
        <color rgb="FFFF0000"/>
        <rFont val="Arial"/>
        <charset val="134"/>
      </rPr>
      <t>- ao final do contrato</t>
    </r>
    <r>
      <rPr>
        <b/>
        <sz val="10"/>
        <color rgb="FF000000"/>
        <rFont val="Arial"/>
        <charset val="134"/>
      </rPr>
      <t xml:space="preserve"> </t>
    </r>
    <r>
      <rPr>
        <b/>
        <sz val="8"/>
        <color rgb="FF0000FF"/>
        <rFont val="Arial"/>
        <charset val="134"/>
      </rPr>
      <t>- Na prorrogação, serão considerados 3 dias conforme Lei nº 12.506/2011.</t>
    </r>
  </si>
  <si>
    <r>
      <rPr>
        <b/>
        <sz val="11"/>
        <color rgb="FF000000"/>
        <rFont val="Arial"/>
        <charset val="134"/>
      </rPr>
      <t>Base de cálculo para o Custo de Reposição do Profissional Ausente (substituto):</t>
    </r>
    <r>
      <rPr>
        <b/>
        <sz val="11"/>
        <color rgb="FF0000FF"/>
        <rFont val="Arial"/>
        <charset val="134"/>
      </rPr>
      <t xml:space="preserve"> BCCPA = MÓDULO 1 + MÓDULO 2 + MÓDULO 3 </t>
    </r>
    <r>
      <rPr>
        <b/>
        <sz val="11"/>
        <color rgb="FFFF0000"/>
        <rFont val="Arial"/>
        <charset val="134"/>
      </rPr>
      <t>- exceto o Afastamento Maternidade, eis que a Rem e o 13º podem ser compensados pelo INSS, sendo que tem cálculo diferenciado, conforme nele consta.</t>
    </r>
  </si>
  <si>
    <t xml:space="preserve">Substituto na cobertura de Licença-Paternidade
Cálculo do valor = {[(BCCPA/30)x5dias]/12}x1,5% </t>
  </si>
  <si>
    <r>
      <rPr>
        <b/>
        <sz val="10"/>
        <color rgb="FF000000"/>
        <rFont val="Arial"/>
        <charset val="134"/>
      </rPr>
      <t>Substituto na cobertura de Ausência por doença</t>
    </r>
    <r>
      <rPr>
        <b/>
        <sz val="10"/>
        <color rgb="FFFF0000"/>
        <rFont val="Arial"/>
        <charset val="134"/>
      </rPr>
      <t xml:space="preserve"> </t>
    </r>
    <r>
      <rPr>
        <b/>
        <sz val="10"/>
        <color rgb="FF0000FF"/>
        <rFont val="Arial"/>
        <charset val="134"/>
      </rPr>
      <t xml:space="preserve">(incluído)
</t>
    </r>
    <r>
      <rPr>
        <b/>
        <sz val="10"/>
        <color rgb="FFFF0000"/>
        <rFont val="Arial"/>
        <charset val="134"/>
      </rPr>
      <t>Cálculo do valor = [(</t>
    </r>
    <r>
      <rPr>
        <b/>
        <sz val="10"/>
        <color rgb="FF0000FF"/>
        <rFont val="Arial"/>
        <charset val="134"/>
      </rPr>
      <t>BCCPA</t>
    </r>
    <r>
      <rPr>
        <b/>
        <sz val="10"/>
        <color rgb="FFFF0000"/>
        <rFont val="Arial"/>
        <charset val="134"/>
      </rPr>
      <t xml:space="preserve">)/30)x3dias]/12 
</t>
    </r>
    <r>
      <rPr>
        <b/>
        <sz val="8"/>
        <color rgb="FF0000FF"/>
        <rFont val="Arial"/>
        <charset val="134"/>
      </rPr>
      <t>Incluído por permissão da IN Seges nº 5/2017, Anexo VII-B, item 1.7, alíneas "b" e "c".5.</t>
    </r>
  </si>
  <si>
    <r>
      <rPr>
        <sz val="12"/>
        <color rgb="FF000000"/>
        <rFont val="Arial"/>
        <charset val="134"/>
      </rPr>
      <t xml:space="preserve">  </t>
    </r>
    <r>
      <rPr>
        <b/>
        <sz val="12"/>
        <color rgb="FF000000"/>
        <rFont val="Arial"/>
        <charset val="134"/>
      </rPr>
      <t>a) Cofins</t>
    </r>
    <r>
      <rPr>
        <b/>
        <sz val="10"/>
        <color rgb="FF000000"/>
        <rFont val="Arial"/>
        <charset val="134"/>
      </rPr>
      <t xml:space="preserve">  </t>
    </r>
    <r>
      <rPr>
        <sz val="8"/>
        <color rgb="FFFF0000"/>
        <rFont val="Arial"/>
        <charset val="134"/>
      </rPr>
      <t xml:space="preserve">(depende do regime de tributação - utilizada a hipótese de Simples-Anexo IV)
</t>
    </r>
    <r>
      <rPr>
        <b/>
        <sz val="8"/>
        <color rgb="FF0000FF"/>
        <rFont val="Arial"/>
        <charset val="134"/>
      </rPr>
      <t>Os licitantes optantes ou obrigados ao regime não cumulativo da Cofins devem cotar a alíquota média, com demonstração</t>
    </r>
    <r>
      <rPr>
        <sz val="12"/>
        <color rgb="FF000000"/>
        <rFont val="Arial"/>
        <charset val="134"/>
      </rPr>
      <t xml:space="preserve">. </t>
    </r>
    <r>
      <rPr>
        <b/>
        <sz val="8"/>
        <color rgb="FF0000FF"/>
        <rFont val="Arial"/>
        <charset val="134"/>
      </rPr>
      <t>Os licitantes optantes do regime pelo Simples Nacional devem cotar a alíquota média, com demonstração</t>
    </r>
  </si>
  <si>
    <r>
      <rPr>
        <sz val="12"/>
        <color rgb="FF000000"/>
        <rFont val="Arial"/>
        <charset val="134"/>
      </rPr>
      <t xml:space="preserve">  </t>
    </r>
    <r>
      <rPr>
        <b/>
        <sz val="12"/>
        <color rgb="FF000000"/>
        <rFont val="Arial"/>
        <charset val="134"/>
      </rPr>
      <t>b) PIS</t>
    </r>
    <r>
      <rPr>
        <b/>
        <sz val="10"/>
        <color rgb="FF000000"/>
        <rFont val="Arial"/>
        <charset val="134"/>
      </rPr>
      <t xml:space="preserve"> </t>
    </r>
    <r>
      <rPr>
        <sz val="9"/>
        <color rgb="FFFF0000"/>
        <rFont val="Arial"/>
        <charset val="134"/>
      </rPr>
      <t xml:space="preserve">(depende do regime de tributação - utilizada a hipótese do Simples-Anexo IV)
</t>
    </r>
    <r>
      <rPr>
        <b/>
        <sz val="8"/>
        <color rgb="FF0000FF"/>
        <rFont val="Arial"/>
        <charset val="134"/>
      </rPr>
      <t>Os licitantes optantes ou obrigados ao regime não cumulativo do PIS devem cotar a alíquota média, com demonstração</t>
    </r>
    <r>
      <rPr>
        <sz val="12"/>
        <color rgb="FF000000"/>
        <rFont val="Arial"/>
        <charset val="134"/>
      </rPr>
      <t>.</t>
    </r>
    <r>
      <rPr>
        <b/>
        <sz val="8"/>
        <color rgb="FF0000FF"/>
        <rFont val="Arial"/>
        <charset val="134"/>
      </rPr>
      <t>Os licitantes optantes do regime pelo Simples Nacional devem cotar a alíquota média, com demonstração</t>
    </r>
  </si>
  <si>
    <r>
      <rPr>
        <sz val="12"/>
        <color rgb="FF000000"/>
        <rFont val="Arial"/>
        <charset val="134"/>
      </rPr>
      <t xml:space="preserve">  </t>
    </r>
    <r>
      <rPr>
        <b/>
        <sz val="12"/>
        <color rgb="FF000000"/>
        <rFont val="Arial"/>
        <charset val="134"/>
      </rPr>
      <t xml:space="preserve">a) ISS </t>
    </r>
    <r>
      <rPr>
        <b/>
        <sz val="10"/>
        <color rgb="FF000000"/>
        <rFont val="Arial"/>
        <charset val="134"/>
      </rPr>
      <t xml:space="preserve">       </t>
    </r>
  </si>
  <si>
    <r>
      <rPr>
        <sz val="10"/>
        <color rgb="FF000000"/>
        <rFont val="Arial"/>
        <charset val="134"/>
      </rPr>
      <t>* Caso as produtividades mínimas adotadas sejam diferentes, estes valores das planilhas, bem como os coeficientes deles decorrentes (Ki e Ke) deverão ser adequados à nova situação.</t>
    </r>
    <r>
      <rPr>
        <b/>
        <sz val="10"/>
        <color rgb="FF000000"/>
        <rFont val="Arial"/>
        <charset val="134"/>
      </rPr>
      <t xml:space="preserve"> (OBS: refere-se às produtividades)
</t>
    </r>
    <r>
      <rPr>
        <sz val="10"/>
        <color rgb="FF000000"/>
        <rFont val="Arial"/>
        <charset val="134"/>
      </rPr>
      <t xml:space="preserve">** Caso a relação entre serventes e encarregado seja diferente, os valores das planilhas, bem como os coeficientes deles decorrentes (Ki e Ke) deverão ser adequados à nova situação. </t>
    </r>
    <r>
      <rPr>
        <b/>
        <sz val="10"/>
        <color rgb="FF000000"/>
        <rFont val="Arial"/>
        <charset val="134"/>
      </rPr>
      <t xml:space="preserve">(OBS: refere-se aos 30 serventes ou 4 encarregados)
</t>
    </r>
    <r>
      <rPr>
        <sz val="10"/>
        <color rgb="FF000000"/>
        <rFont val="Arial"/>
        <charset val="134"/>
      </rPr>
      <t xml:space="preserve">*** Frequência sugerida em horas por mês. Caso a frequência adotada em horas, por mês ou semestre, seja diferente, os valores, bem como os coeficientes deles decorrentes (Ki e Ke) deverão ser adequados à nova situação. </t>
    </r>
    <r>
      <rPr>
        <b/>
        <sz val="10"/>
        <color rgb="FF000000"/>
        <rFont val="Arial"/>
        <charset val="134"/>
      </rPr>
      <t xml:space="preserve">(OBS: refere-se às 16h da esquadria ou 8h da fachada)  </t>
    </r>
  </si>
  <si>
    <r>
      <rPr>
        <b/>
        <sz val="18"/>
        <color rgb="FF800080"/>
        <rFont val="Arial"/>
        <charset val="134"/>
      </rPr>
      <t xml:space="preserve">LIMPEZA - Regime de Tributação: </t>
    </r>
    <r>
      <rPr>
        <b/>
        <sz val="18"/>
        <color rgb="FF0000FF"/>
        <rFont val="Arial"/>
        <charset val="134"/>
      </rPr>
      <t>Simples Anexo IIII</t>
    </r>
    <r>
      <rPr>
        <b/>
        <sz val="18"/>
        <color rgb="FF800080"/>
        <rFont val="Arial"/>
        <charset val="134"/>
      </rPr>
      <t xml:space="preserve"> </t>
    </r>
  </si>
  <si>
    <r>
      <rPr>
        <sz val="9"/>
        <color rgb="FF000000"/>
        <rFont val="Arial"/>
        <charset val="134"/>
      </rPr>
      <t xml:space="preserve">Nota 1:  Como a planilha de custos e formação de preços é calculada mensalmente, provisiona-se proporcionalmente 1/12 (um doze avos) dos valores referentes à gratificação natalina, férias e adicional de férias.
Nota 2:  O adicional de férias contido no Submódulo 2.1 corresponde a 1/3 (um terço) da remuneração que por sua vez é dividido por 12 (doze) conforme Nota 1 acima.
</t>
    </r>
    <r>
      <rPr>
        <strike/>
        <sz val="9"/>
        <color rgb="FFFF0000"/>
        <rFont val="Arial"/>
        <charset val="134"/>
      </rPr>
      <t>Nota 3: Levando em consideração a vigência contratual prevista no art. 57 da Lei nº 8.666/93, de 23 de junho de 1993, a rubrica férias tem como objetivo principal suprir a necessidade do pagamento das férias remuneradas ao final do contrato de 12 meses. Esta rubrica, quando da prorrogação contratual, torna-se custo não renovável.</t>
    </r>
    <r>
      <rPr>
        <strike/>
        <sz val="9"/>
        <color rgb="FF000000"/>
        <rFont val="Arial"/>
        <charset val="134"/>
      </rPr>
      <t xml:space="preserve"> </t>
    </r>
    <r>
      <rPr>
        <b/>
        <strike/>
        <sz val="9"/>
        <color rgb="FF3333FF"/>
        <rFont val="Arial"/>
        <charset val="134"/>
      </rPr>
      <t>EXCLUIR A NOTA 3, POIS É UM CUSTO RENOVÁVEL NO PFG</t>
    </r>
  </si>
  <si>
    <t>Nota 1: Os percentuais dos encargos previdenciários, do FGTS e demais contribuições são aqueles estabelecidos pela legislação vigente.
Nota 2: Observar a previsão dos benefícios contidos em Acordos, Convenções e Dissídios Coletivos de Trabalho e atentar-se ao disposto no artigo 6º desta Instrução Normativa.</t>
  </si>
  <si>
    <r>
      <rPr>
        <b/>
        <sz val="10"/>
        <color rgb="FF000000"/>
        <rFont val="Arial"/>
        <charset val="134"/>
      </rPr>
      <t xml:space="preserve">Plano de Benefício Social Familiar </t>
    </r>
    <r>
      <rPr>
        <b/>
        <sz val="10"/>
        <color rgb="FFFF0000"/>
        <rFont val="Arial"/>
        <charset val="134"/>
      </rPr>
      <t xml:space="preserve">(cláusula 29 da CCT 2023) </t>
    </r>
    <r>
      <rPr>
        <b/>
        <sz val="10"/>
        <color rgb="FF0000FF"/>
        <rFont val="Arial"/>
        <charset val="134"/>
      </rPr>
      <t>Sem participação do empregado - Novo valor vigora a partir de 01/02/2023</t>
    </r>
  </si>
  <si>
    <t>Nota 1: o valor informado deverá ser o custo real do insumo (descontado o valor eventualmente pago pelo empregado).
Nota 2: O SAT a depender do grau de risco do serviço irá variar entre 1%, para risco leve, de 2% para risco médio, e de 3% para risco grave.
Nota 3: Esses percentuais incidem sobre o Módulo 1, o Submódulo 2.1.</t>
  </si>
  <si>
    <r>
      <rPr>
        <b/>
        <sz val="10"/>
        <color rgb="FF000000"/>
        <rFont val="Arial"/>
        <charset val="134"/>
      </rPr>
      <t>Aviso Prévio Indenizado</t>
    </r>
    <r>
      <rPr>
        <b/>
        <sz val="8"/>
        <color rgb="FFFF0000"/>
        <rFont val="Arial"/>
        <charset val="134"/>
      </rPr>
      <t xml:space="preserve"> - Cálculo do valor = [Rem/12 + 13º/12 + (Férias + 1/3 Férias)/12] x (30/30=1) x 5% de rotatividade anual - Os reflexos de 13º, F e 1/3F são referentes a 1 mês de APInd -</t>
    </r>
    <r>
      <rPr>
        <b/>
        <sz val="8"/>
        <color rgb="FF0000FF"/>
        <rFont val="Arial"/>
        <charset val="134"/>
      </rPr>
      <t xml:space="preserve"> Na prorrogação, serão considerados 3 dias conforme Lei nº 12.506/2011.</t>
    </r>
  </si>
  <si>
    <t>INSS/CPP (inclui o RAT)</t>
  </si>
  <si>
    <r>
      <rPr>
        <sz val="12"/>
        <color rgb="FF000000"/>
        <rFont val="Arial"/>
        <charset val="134"/>
      </rPr>
      <t xml:space="preserve">  </t>
    </r>
    <r>
      <rPr>
        <b/>
        <sz val="12"/>
        <color rgb="FF000000"/>
        <rFont val="Arial"/>
        <charset val="134"/>
      </rPr>
      <t>a) Cofins</t>
    </r>
    <r>
      <rPr>
        <b/>
        <sz val="10"/>
        <color rgb="FF000000"/>
        <rFont val="Arial"/>
        <charset val="134"/>
      </rPr>
      <t xml:space="preserve">  </t>
    </r>
    <r>
      <rPr>
        <sz val="8"/>
        <color rgb="FFFF0000"/>
        <rFont val="Arial"/>
        <charset val="134"/>
      </rPr>
      <t xml:space="preserve">(depende do regime de tributação - utilizada a hipótese de Simples-Anexo III)
</t>
    </r>
    <r>
      <rPr>
        <b/>
        <sz val="8"/>
        <color rgb="FF0000FF"/>
        <rFont val="Arial"/>
        <charset val="134"/>
      </rPr>
      <t>Os licitantes optantes ou obrigados ao regime não cumulativo da Cofins devem cotar a alíquota média, com demonstração. Os licitantes optantes do regime pelo Simples Nacional devem cotar a alíquota média, com demonstração</t>
    </r>
  </si>
  <si>
    <r>
      <rPr>
        <sz val="12"/>
        <color rgb="FF000000"/>
        <rFont val="Arial"/>
        <charset val="134"/>
      </rPr>
      <t xml:space="preserve">  </t>
    </r>
    <r>
      <rPr>
        <b/>
        <sz val="12"/>
        <color rgb="FF000000"/>
        <rFont val="Arial"/>
        <charset val="134"/>
      </rPr>
      <t>b) PIS</t>
    </r>
    <r>
      <rPr>
        <b/>
        <sz val="10"/>
        <color rgb="FF000000"/>
        <rFont val="Arial"/>
        <charset val="134"/>
      </rPr>
      <t xml:space="preserve"> </t>
    </r>
    <r>
      <rPr>
        <sz val="9"/>
        <color rgb="FFFF0000"/>
        <rFont val="Arial"/>
        <charset val="134"/>
      </rPr>
      <t xml:space="preserve">(depende do regime de tributação - utilizada a hipótese do Simples-Anexo III)
</t>
    </r>
    <r>
      <rPr>
        <b/>
        <sz val="8"/>
        <color rgb="FF0000FF"/>
        <rFont val="Arial"/>
        <charset val="134"/>
      </rPr>
      <t>Os licitantes optantes ou obrigados ao regime não cumulativo da Cofins devem cotar a alíquota média, com demonstração. Os licitantes optantes do regime pelo Simples Nacional devem cotar a alíquota média, com demonstração</t>
    </r>
  </si>
  <si>
    <r>
      <rPr>
        <sz val="12"/>
        <color rgb="FF000000"/>
        <rFont val="Arial"/>
        <charset val="134"/>
      </rPr>
      <t xml:space="preserve">  </t>
    </r>
    <r>
      <rPr>
        <b/>
        <sz val="12"/>
        <color rgb="FF000000"/>
        <rFont val="Arial"/>
        <charset val="134"/>
      </rPr>
      <t xml:space="preserve">a) ISS </t>
    </r>
    <r>
      <rPr>
        <b/>
        <sz val="10"/>
        <color rgb="FF000000"/>
        <rFont val="Arial"/>
        <charset val="134"/>
      </rPr>
      <t xml:space="preserve"> </t>
    </r>
  </si>
  <si>
    <r>
      <rPr>
        <b/>
        <sz val="18"/>
        <color rgb="FF800080"/>
        <rFont val="Arial"/>
        <charset val="134"/>
      </rPr>
      <t xml:space="preserve">LIMPEZA - Regime de Tributação: </t>
    </r>
    <r>
      <rPr>
        <b/>
        <sz val="18"/>
        <color rgb="FF0000FF"/>
        <rFont val="Arial"/>
        <charset val="134"/>
      </rPr>
      <t>Desoneração da Folha</t>
    </r>
  </si>
  <si>
    <r>
      <rPr>
        <b/>
        <sz val="10"/>
        <color rgb="FF000000"/>
        <rFont val="Arial"/>
        <charset val="134"/>
      </rPr>
      <t>Adicional de Insalubridade</t>
    </r>
    <r>
      <rPr>
        <b/>
        <sz val="8"/>
        <color rgb="FF000000"/>
        <rFont val="Arial"/>
        <charset val="134"/>
      </rPr>
      <t xml:space="preserve"> </t>
    </r>
    <r>
      <rPr>
        <b/>
        <sz val="8"/>
        <color rgb="FFFF0000"/>
        <rFont val="Arial"/>
        <charset val="134"/>
      </rPr>
      <t>(20% do SB proporcionalizado conf cláus 4ª e 17 da CCT 2023)</t>
    </r>
  </si>
  <si>
    <r>
      <rPr>
        <sz val="9"/>
        <color rgb="FF000000"/>
        <rFont val="Arial"/>
        <charset val="134"/>
      </rPr>
      <t xml:space="preserve">Nota 1:  Como a planilha de custos e formação de preços é calculada mensalmente, provisiona-se proporcionalmente 1/12 (um doze avos) dos valores referentes à gratificação natalina, férias e adicional de férias.
Nota 2:  O adicional de férias contido no Submódulo 2.1 corresponde a 1/3 (um terço) da remuneração que por sua vez é dividido por 12 (doze) conforme Nota 1 acima.
</t>
    </r>
    <r>
      <rPr>
        <b/>
        <strike/>
        <sz val="9"/>
        <color rgb="FFFF0000"/>
        <rFont val="Arial"/>
        <charset val="134"/>
      </rPr>
      <t>Nota 3: Levando em consideração a vigência contratual prevista no art. 57 da Lei nº 8.666/93, de 23 de junho de 1993, a rubrica férias tem como objetivo principal suprir a necessidade do pagamento das férias remuneradas ao final do contrato de 12 meses. Esta rubrica, quando da prorrogação contratual, torna-se custo não renovável.</t>
    </r>
    <r>
      <rPr>
        <strike/>
        <sz val="9"/>
        <color rgb="FF000000"/>
        <rFont val="Arial"/>
        <charset val="134"/>
      </rPr>
      <t xml:space="preserve"> </t>
    </r>
    <r>
      <rPr>
        <b/>
        <strike/>
        <sz val="9"/>
        <color rgb="FF3333FF"/>
        <rFont val="Arial"/>
        <charset val="134"/>
      </rPr>
      <t>EXCLUIR A NOTA 3, POIS É UM CUSTO RENOVÁVEL NO PFG</t>
    </r>
  </si>
  <si>
    <r>
      <rPr>
        <b/>
        <sz val="10"/>
        <color rgb="FF000000"/>
        <rFont val="Arial"/>
        <charset val="134"/>
      </rPr>
      <t xml:space="preserve">Aviso Prévio Indenizado  </t>
    </r>
    <r>
      <rPr>
        <b/>
        <sz val="8"/>
        <color rgb="FFFF0000"/>
        <rFont val="Arial"/>
        <charset val="134"/>
      </rPr>
      <t xml:space="preserve">Cálculo do valor = [Rem/12 + 13º/12 + (Férias + 1/3 Férias)/12] x (30/30=1) x 5% de rotatividade anual - Os reflexos de 13º, F e 1/3F são referentes a 1 mês de APInd - </t>
    </r>
    <r>
      <rPr>
        <b/>
        <sz val="8"/>
        <color rgb="FF0000FF"/>
        <rFont val="Arial"/>
        <charset val="134"/>
      </rPr>
      <t>Na prorrogação, serão considerados 3 dias conforme Lei nº 12.506/2011.</t>
    </r>
  </si>
  <si>
    <r>
      <rPr>
        <b/>
        <sz val="12"/>
        <color rgb="FF000000"/>
        <rFont val="Arial"/>
        <charset val="134"/>
      </rPr>
      <t>Substituto na cobertura de Ausência por acidente de trabalho</t>
    </r>
    <r>
      <rPr>
        <b/>
        <sz val="8"/>
        <color rgb="FFFF0000"/>
        <rFont val="Arial"/>
        <charset val="134"/>
      </rPr>
      <t xml:space="preserve">                                       Cálculo do valor = [(</t>
    </r>
    <r>
      <rPr>
        <b/>
        <sz val="8"/>
        <color rgb="FF0000FF"/>
        <rFont val="Arial"/>
        <charset val="134"/>
      </rPr>
      <t>BCCPA</t>
    </r>
    <r>
      <rPr>
        <b/>
        <sz val="8"/>
        <color rgb="FFFF0000"/>
        <rFont val="Arial"/>
        <charset val="134"/>
      </rPr>
      <t>)/30x0,97 dias]/12</t>
    </r>
  </si>
  <si>
    <t>BASE DE CÁLCULO DO LUCRO =  (Total do Módulo 1 – Composição da  Remuneração + Total do Módulo 2 - Encargos e Benefícios Anuais, Mensais e Diários + Total do Módulo 3 – Provisão da Rescisão+ Total do Módulo 4 - Custo de Reposição do Profissional Ausente + Total do Módulo 5 - Insumos Diversos + Custos Indiretos)</t>
  </si>
  <si>
    <t>CPRB (INSS)</t>
  </si>
  <si>
    <r>
      <rPr>
        <sz val="10"/>
        <color rgb="FF000000"/>
        <rFont val="Arial"/>
        <charset val="134"/>
      </rPr>
      <t>* Caso as produtividades mínimas adotadas sejam diferentes, estes valores das planilhas, bem como os coeficientes deles decorrentes (Ki e Ke) deverão ser adequados à nova situação.</t>
    </r>
    <r>
      <rPr>
        <b/>
        <sz val="10"/>
        <color rgb="FF000000"/>
        <rFont val="Arial"/>
        <charset val="134"/>
      </rPr>
      <t xml:space="preserve"> (OBS: refere-se às produtividades)
</t>
    </r>
    <r>
      <rPr>
        <sz val="10"/>
        <color rgb="FF000000"/>
        <rFont val="Arial"/>
        <charset val="134"/>
      </rPr>
      <t>** Caso a relação entre serventes e encarregado seja diferente, os valores das planilhas, bem como os coeficientes deles decorrentes (Ki e Ke) deverão ser adequados à nova situação.</t>
    </r>
    <r>
      <rPr>
        <b/>
        <sz val="10"/>
        <color rgb="FF000000"/>
        <rFont val="Arial"/>
        <charset val="134"/>
      </rPr>
      <t xml:space="preserve"> (OBS: refere-se aos 30 serventes ou 4 encarregados)
</t>
    </r>
    <r>
      <rPr>
        <sz val="10"/>
        <color rgb="FF000000"/>
        <rFont val="Arial"/>
        <charset val="134"/>
      </rPr>
      <t>*** Frequência sugerida em horas por mês. Caso a frequência adotada em horas, por mês ou semestre, seja diferente, os valores, bem como os coeficientes deles decorrentes (Ki e Ke) deverão ser adequados à nova situação.</t>
    </r>
    <r>
      <rPr>
        <b/>
        <sz val="10"/>
        <color rgb="FF000000"/>
        <rFont val="Arial"/>
        <charset val="134"/>
      </rPr>
      <t xml:space="preserve"> (OBS: refere-se às 16h da esquadria ou 8h da fachada)  </t>
    </r>
  </si>
  <si>
    <t>INSUMOS DIVERSOS</t>
  </si>
  <si>
    <t>Materiais de Limpeza – SANEANTES DOMISSANITÁRIOS</t>
  </si>
  <si>
    <t>Unidade</t>
  </si>
  <si>
    <t>Quantidade Mensal</t>
  </si>
  <si>
    <t>Quantidade Anual</t>
  </si>
  <si>
    <t>Valor Unitário</t>
  </si>
  <si>
    <t>Custo Anual</t>
  </si>
  <si>
    <t>Água Sanitária de 1ª qualidade, galão de 5 litros</t>
  </si>
  <si>
    <t>galão</t>
  </si>
  <si>
    <t>Álcool, de 1ª qualidade, 92º e 93º</t>
  </si>
  <si>
    <t>litro</t>
  </si>
  <si>
    <t>Brilho Inox, em aerosol, frasco com 420 g</t>
  </si>
  <si>
    <t>unidade</t>
  </si>
  <si>
    <t>Cera líquida concentrada, galão de 5 litros</t>
  </si>
  <si>
    <t>Cloro líquido, galão de 5 litros</t>
  </si>
  <si>
    <t>Desinfetante concentrado, galão de 5 litros</t>
  </si>
  <si>
    <t>Detergente multiúso, galão de 5 litros</t>
  </si>
  <si>
    <t>Detergente neutro para lavar louça, galão de 5 litros</t>
  </si>
  <si>
    <t>Limpa pedra, galão de 5 litros</t>
  </si>
  <si>
    <t>Limpa vidros, 500ml</t>
  </si>
  <si>
    <t>Limpador para limpeza pesada (500 ml)</t>
  </si>
  <si>
    <t>Lustra móveis lavanda (200 ml)</t>
  </si>
  <si>
    <t>Removedor de ceras e impermeabilizantes, galão de 5 litros</t>
  </si>
  <si>
    <t xml:space="preserve">Sabão em barra, pacote 5 unidades </t>
  </si>
  <si>
    <t>pacote</t>
  </si>
  <si>
    <t>Sabão em pó multi-ação - 1kg</t>
  </si>
  <si>
    <t>Sabonete em pedra</t>
  </si>
  <si>
    <t>Saponáceo em pó, detergente com 300g</t>
  </si>
  <si>
    <t>CISTO ANUAL DOS SANEANTES DOMISSANITÁRIOS</t>
  </si>
  <si>
    <t>CUSTO MENSAL DOS SANEANTES DOMISSANITÁRIOS</t>
  </si>
  <si>
    <r>
      <rPr>
        <b/>
        <sz val="10"/>
        <color rgb="FF000080"/>
        <rFont val="Arial"/>
        <charset val="134"/>
      </rPr>
      <t xml:space="preserve">Materiais de Limpeza – </t>
    </r>
    <r>
      <rPr>
        <b/>
        <sz val="15"/>
        <color rgb="FF000080"/>
        <rFont val="Arial"/>
        <charset val="134"/>
      </rPr>
      <t>COMPLEMENTARES</t>
    </r>
  </si>
  <si>
    <t>Papel higiênico branco de 1ª qualidade, contendo 30m cada rolo, folha dupla, (fardo com 64 rolos).</t>
  </si>
  <si>
    <t>fardo</t>
  </si>
  <si>
    <t>Papel toalha, branco, 3 dobras, pacote com 1.250 fls de 22,5 x 26cm</t>
  </si>
  <si>
    <t>Sabonete líquido para mãos, cremoso, 5 litros</t>
  </si>
  <si>
    <t>CUSTO ANUAL DOS MATERIAIS DE LIMPEZA – COMPLEMENTARES</t>
  </si>
  <si>
    <t>CUSTO MENSAL DOS  MATERIAIS DE LIMPEZA – COMPLEMENTARES</t>
  </si>
  <si>
    <t>UTENSÍLIOS</t>
  </si>
  <si>
    <t>Quantidade a disponibilizar</t>
  </si>
  <si>
    <t>Vida Útil   (em meses)</t>
  </si>
  <si>
    <t>Balde plástico, 20 litros</t>
  </si>
  <si>
    <t>Desentupidor de pia</t>
  </si>
  <si>
    <t>Desentupidor de vaso sanitário</t>
  </si>
  <si>
    <t>Disco br 350mm, limpador preto</t>
  </si>
  <si>
    <t>Escova nylon manual, cerdas duras</t>
  </si>
  <si>
    <t>Escova para vaso sanitário</t>
  </si>
  <si>
    <t>Esfregão MOP Vassoura tira pó a seco, rodo mágico com cabo retrátil</t>
  </si>
  <si>
    <t>Espanador</t>
  </si>
  <si>
    <t>espátula limpa vidro</t>
  </si>
  <si>
    <t>espátula rígida 12cm, cabo de madeira ou pvc</t>
  </si>
  <si>
    <t>Esponja dupla face, embalagem c/10 unidades</t>
  </si>
  <si>
    <t>Extensão elétrica, cabide 20m</t>
  </si>
  <si>
    <t>Flanela branca para limpeza, de 1ª qualidade, 30x40cm</t>
  </si>
  <si>
    <t>Kit Unger Completo – Limpeza de Vidro</t>
  </si>
  <si>
    <t>Lã de aço (pacote com 8 unidades)</t>
  </si>
  <si>
    <t>Mangueira de borracha ¾, rolo de 30m</t>
  </si>
  <si>
    <t>Pá de Lixo, com cabo longo</t>
  </si>
  <si>
    <t>Pano de chão/saco alvejado, 45x70 cm</t>
  </si>
  <si>
    <t>Pincel chato, nº 16, para limpeza teclado computador</t>
  </si>
  <si>
    <t>Rastelo 14 dentes reforçado, cabo de madeira</t>
  </si>
  <si>
    <t>Rodo com  2 borrachas - 40cm de largura, com cabo</t>
  </si>
  <si>
    <t>Rodo mágico extensível, limpa vidros e janelas</t>
  </si>
  <si>
    <t>Saco de lixo 100L, pacote com 100un, cor preta</t>
  </si>
  <si>
    <t>Saco de lixo 200L, pacote com 100un, cor preta</t>
  </si>
  <si>
    <t>Saco de lixo 20L, pacote com 100un, cor preta</t>
  </si>
  <si>
    <t>Saco para aspirador de pó, embalagem com 3 unidades</t>
  </si>
  <si>
    <t>Vassoura limpar teto</t>
  </si>
  <si>
    <t>Vassoura nylon nº 03</t>
  </si>
  <si>
    <t>Vassoura tipo gari, 60 cm</t>
  </si>
  <si>
    <t xml:space="preserve">CUSTO ANUAL DOS UTENSÍLIOS </t>
  </si>
  <si>
    <t xml:space="preserve">CUSTO MENSAL DOS UTENSÍLIOS </t>
  </si>
  <si>
    <t>EQUIPAMENTOS</t>
  </si>
  <si>
    <t>Depreciação (em meses)</t>
  </si>
  <si>
    <t>Aspirador de pó / água</t>
  </si>
  <si>
    <t>Bomba pulverizadora manual, de 20 litros</t>
  </si>
  <si>
    <t>Carrinho de mão, pneu c/câmara</t>
  </si>
  <si>
    <t>Kit Carrinho MOP, balde espremedor Am 30 litros, placa</t>
  </si>
  <si>
    <t>Cortador de Grama/Roçaceira a fio de nylon, a gasolina</t>
  </si>
  <si>
    <t>Enceradeira industrial</t>
  </si>
  <si>
    <t>Escada de alumínio botafogo 7 degraus</t>
  </si>
  <si>
    <t>Dispenser copos descartáveis (água e café)</t>
  </si>
  <si>
    <t>Dispenser para papel tolha</t>
  </si>
  <si>
    <t>Dispenser para sabonete líquido</t>
  </si>
  <si>
    <t>Embalador para guarda-chuvas molhados, com reposição dos refis sempre que necessário. (um para cada local de prestação dos serviços)</t>
  </si>
  <si>
    <t>Placa sinalizadora "piso molhado"</t>
  </si>
  <si>
    <t xml:space="preserve">CUSTO ANUAL DOS EQUIPAMENTOS </t>
  </si>
  <si>
    <t xml:space="preserve">CUSTO MENSAL DOS EQUIPAMENTOS </t>
  </si>
  <si>
    <t>UNIFORMES</t>
  </si>
  <si>
    <t>Bota de borracha cano médio</t>
  </si>
  <si>
    <t>Camiseta gola redonda</t>
  </si>
  <si>
    <t>Conjunto de calça e jaleco em microfibra gabardine</t>
  </si>
  <si>
    <t>conjunto</t>
  </si>
  <si>
    <t>Jaqueta/Japona de Nylon</t>
  </si>
  <si>
    <t>Luva de raspa de couro</t>
  </si>
  <si>
    <t>par</t>
  </si>
  <si>
    <t>Luva látex forrada</t>
  </si>
  <si>
    <t>Meias de algodão (pacote com 3 unidades)</t>
  </si>
  <si>
    <t>Tênis macio e confortável</t>
  </si>
  <si>
    <t>CUSTO ANUAL DOS UNIFORMES PARA 1 SERVENTE</t>
  </si>
  <si>
    <t>CUSTO MENSAL DOS UNIFORMES PARA 1 SERVENTE</t>
  </si>
  <si>
    <t>QUADRO RESUMO</t>
  </si>
  <si>
    <t>CUSTO ANUAL</t>
  </si>
  <si>
    <t>CUSTO MENSAL</t>
  </si>
  <si>
    <t>Custo Mensal por SERVENTE</t>
  </si>
  <si>
    <t xml:space="preserve">Materiais de Limpeza – SANEANTES DOMISSANITÁRIOS </t>
  </si>
  <si>
    <t>Materiais de Limpeza – COMPLEMENTARES</t>
  </si>
  <si>
    <t>Materiais de Limpeza – UTENSÍLIOS</t>
  </si>
  <si>
    <t>MATERIAIS</t>
  </si>
  <si>
    <t>TOTAIS</t>
  </si>
  <si>
    <t>Quantidade da mão de obra alocada na prestação dos serviços (informação oriunda da aba 'cálculo de serventes')</t>
  </si>
  <si>
    <t>OBS (1): os custos totais com materiais e equipamentos são fixos, qualquer que seja a produtividade adotada pois são fixados em função da área a ser limpa e conservada e não dependem do quantitativo de mão de obra utilizada.</t>
  </si>
  <si>
    <t xml:space="preserve">OBS (2): os custos totais com uniformes dependem do número de serventes, o qual varia de acordo com a produtividade adotada. </t>
  </si>
  <si>
    <t>OBS (3): a vida útil, os quantitativos e os preços dos insumos são apenas uma simulação feita para fins didáticos, sem o caráter de estudo técnico ou qualquer métrica, portanto não devem ser copiados, mas sim ajustados à realidade de cada contrato.</t>
  </si>
  <si>
    <t>tipo de piso</t>
  </si>
  <si>
    <r>
      <rPr>
        <sz val="10"/>
        <color rgb="FF000000"/>
        <rFont val="Arial"/>
        <charset val="134"/>
      </rPr>
      <t xml:space="preserve">produtividade (m² /             serv x mês)    de 40h semanais    (8h diárias) </t>
    </r>
    <r>
      <rPr>
        <b/>
        <sz val="10"/>
        <color rgb="FFFF0000"/>
        <rFont val="Arial"/>
        <charset val="134"/>
      </rPr>
      <t>PREENCHER</t>
    </r>
  </si>
  <si>
    <r>
      <rPr>
        <sz val="10"/>
        <color rgb="FF000000"/>
        <rFont val="Arial"/>
        <charset val="134"/>
      </rPr>
      <t xml:space="preserve">área (m²) a ser contratada </t>
    </r>
    <r>
      <rPr>
        <b/>
        <sz val="10"/>
        <color rgb="FF0000FF"/>
        <rFont val="Arial"/>
        <charset val="134"/>
      </rPr>
      <t>PREENCHER</t>
    </r>
  </si>
  <si>
    <t>(1)                  número de empregados necessários para a execução da tarefa</t>
  </si>
  <si>
    <t xml:space="preserve">(2)                             exclusão dos empregados que cumprem integralmente a jornada diária  </t>
  </si>
  <si>
    <t>(3) empregado que cumprirá jornada diária menor</t>
  </si>
  <si>
    <t>(4)                   jornada diária em minutos do empregado que completará a execução da tarefa</t>
  </si>
  <si>
    <t>(5) Número de empregados que a contratada deverá alocar para a prestação dos serviços</t>
  </si>
  <si>
    <t>ÁREAS INTERNAS</t>
  </si>
  <si>
    <t>pisos acarpetados</t>
  </si>
  <si>
    <t>empregados com jornada diária de</t>
  </si>
  <si>
    <t xml:space="preserve">horas e mais </t>
  </si>
  <si>
    <t>empregado com jornada diária de</t>
  </si>
  <si>
    <t>minutos.</t>
  </si>
  <si>
    <t>pisos frios</t>
  </si>
  <si>
    <t>laboratórios</t>
  </si>
  <si>
    <t>almoxarifados/ galpões</t>
  </si>
  <si>
    <t>oficinas</t>
  </si>
  <si>
    <t>áreas com espaços livres - saguão, hall e salão</t>
  </si>
  <si>
    <t>banheiros</t>
  </si>
  <si>
    <t>ÁREAS EXTERNAS</t>
  </si>
  <si>
    <t>pisos pavimentados adjacentes/contíguos às edificações</t>
  </si>
  <si>
    <t>varrição de passeios e arruamentos</t>
  </si>
  <si>
    <t>pátios e áreas verdes com alta frequência</t>
  </si>
  <si>
    <t>pátios e áreas verdes com média frequência</t>
  </si>
  <si>
    <t>pátios e áreas verdes com baixa frequência</t>
  </si>
  <si>
    <t>coleta de detritos em pátios e áreas verdes com frequência diária</t>
  </si>
  <si>
    <t>ESQUADRIAS EXTERNAS</t>
  </si>
  <si>
    <r>
      <rPr>
        <sz val="10"/>
        <color rgb="FF000000"/>
        <rFont val="Arial"/>
        <charset val="134"/>
      </rPr>
      <t xml:space="preserve">face externa </t>
    </r>
    <r>
      <rPr>
        <b/>
        <sz val="10"/>
        <color rgb="FF000000"/>
        <rFont val="Arial"/>
        <charset val="134"/>
      </rPr>
      <t>com</t>
    </r>
    <r>
      <rPr>
        <sz val="10"/>
        <color rgb="FF000000"/>
        <rFont val="Arial"/>
        <charset val="134"/>
      </rPr>
      <t xml:space="preserve"> exposição a situação de risco</t>
    </r>
  </si>
  <si>
    <r>
      <rPr>
        <sz val="10"/>
        <color rgb="FF000000"/>
        <rFont val="Arial"/>
        <charset val="134"/>
      </rPr>
      <t xml:space="preserve">face externa </t>
    </r>
    <r>
      <rPr>
        <b/>
        <sz val="10"/>
        <color rgb="FF000000"/>
        <rFont val="Arial"/>
        <charset val="134"/>
      </rPr>
      <t xml:space="preserve">sem </t>
    </r>
    <r>
      <rPr>
        <sz val="10"/>
        <color rgb="FF000000"/>
        <rFont val="Arial"/>
        <charset val="134"/>
      </rPr>
      <t>exposição a situação de risco</t>
    </r>
  </si>
  <si>
    <t>face interna</t>
  </si>
  <si>
    <t>FACHADAS ENVIDRAÇADAS</t>
  </si>
  <si>
    <t>fachadas envidraçadas</t>
  </si>
  <si>
    <t>ÁREAS HOSPITALARES E ASSEMELHADAS</t>
  </si>
  <si>
    <t>áreas hospitalares e assemelhadas</t>
  </si>
  <si>
    <t>TOTAL (TODAS AS ÁREAS NO MESMO PRÉDIO)</t>
  </si>
  <si>
    <t>Aproximadamente 
2,43 horas</t>
  </si>
  <si>
    <t>JORNADA DIÁRIA (HORAS)</t>
  </si>
  <si>
    <t>horas</t>
  </si>
  <si>
    <t>NÚMERO TOTAL DE SERVENTES EM JORNADA DE 8 HORAS</t>
  </si>
  <si>
    <t>Cálculo total do nº de serventes = (preço mensal dos serviços / valor do homem-mês) = R$ ----------- / ---------- = 10,36 = -------</t>
  </si>
  <si>
    <t>Notas Explicativas:</t>
  </si>
  <si>
    <t>1) coluna (5) - número de empregados necessários para a execução da tarefa: cada número inteiro significa um empregado. Quando há fração significa que além dos empregados que cumprem integralmente a jornada diária contratada, é necessário empregado com jornada diária menor.</t>
  </si>
  <si>
    <r>
      <rPr>
        <sz val="14"/>
        <color rgb="FF000000"/>
        <rFont val="Arial"/>
        <charset val="134"/>
      </rPr>
      <t xml:space="preserve">3) A produtividade da </t>
    </r>
    <r>
      <rPr>
        <b/>
        <sz val="14"/>
        <color rgb="FF000000"/>
        <rFont val="Arial"/>
        <charset val="134"/>
      </rPr>
      <t>esquadria externa</t>
    </r>
    <r>
      <rPr>
        <sz val="14"/>
        <color rgb="FF000000"/>
        <rFont val="Arial"/>
        <charset val="134"/>
      </rPr>
      <t xml:space="preserve"> deve ser calculada considerando a metodologia de trabalho que, no Anexo VII-D da IN 5/17 que prevê incidência </t>
    </r>
    <r>
      <rPr>
        <b/>
        <sz val="14"/>
        <color rgb="FF000000"/>
        <rFont val="Arial"/>
        <charset val="134"/>
      </rPr>
      <t>quinzenal</t>
    </r>
    <r>
      <rPr>
        <sz val="14"/>
        <color rgb="FF000000"/>
        <rFont val="Arial"/>
        <charset val="134"/>
      </rPr>
      <t xml:space="preserve"> para a limpeza desse tipo de área. </t>
    </r>
  </si>
  <si>
    <r>
      <rPr>
        <sz val="14"/>
        <color rgb="FF000000"/>
        <rFont val="Arial"/>
        <charset val="134"/>
      </rPr>
      <t xml:space="preserve">4) A produtividade da </t>
    </r>
    <r>
      <rPr>
        <b/>
        <sz val="14"/>
        <color rgb="FF000000"/>
        <rFont val="Arial"/>
        <charset val="134"/>
      </rPr>
      <t>fachada envidraçada</t>
    </r>
    <r>
      <rPr>
        <sz val="14"/>
        <color rgb="FF000000"/>
        <rFont val="Arial"/>
        <charset val="134"/>
      </rPr>
      <t xml:space="preserve"> deve ser calculada considerando a metodologia de trabalho que, no Anexo VII-D da IN 5/17 que prevê incidência </t>
    </r>
    <r>
      <rPr>
        <b/>
        <sz val="14"/>
        <color rgb="FF000000"/>
        <rFont val="Arial"/>
        <charset val="134"/>
      </rPr>
      <t>semestral</t>
    </r>
    <r>
      <rPr>
        <sz val="14"/>
        <color rgb="FF000000"/>
        <rFont val="Arial"/>
        <charset val="134"/>
      </rPr>
      <t xml:space="preserve"> para a limpeza desse tipo de área. </t>
    </r>
  </si>
  <si>
    <t>Observações:</t>
  </si>
  <si>
    <t>Deve ser preenchida uma planilha para cada local de prestação de serviços (ISSQN, VT, VA, Insalubridade/periculosidade e horários poderão ser diferenciados, além da quantidade de serventes)</t>
  </si>
  <si>
    <t>Preencher somente as células das seguintes colunas: C (produtividade) e D (área)</t>
  </si>
  <si>
    <t xml:space="preserve">Se as áreas se localizarem em prédios/locais diferentes, cada linha trará o seu próprio totalizador. </t>
  </si>
  <si>
    <t xml:space="preserve"> Em destaque  o número de empregados que a contratada deve disponibilizar para a prestação dos serviços tarefa a tarefa, em cada tipo de área, com suas respectivas jornadas diárias.</t>
  </si>
  <si>
    <t xml:space="preserve">Área Interna 1ª linha - Metodologia - Coluna 5 = (2.000 / 800) = 2,5 empregados                                               Coluna 8 = 0,5 x 8 horas x 60 minutos = 240 minutos </t>
  </si>
  <si>
    <t>Esquadrias Externas 1ª linha - Metodologia - Coluna 5 = (100/130)*(16/188,76) = 0,06520286 empregados             Coluna 8 = 0,06520286 x 8 horas x 60 minutos = 31,2973739547 minutos (deveria ser semestral e não quinzenal)</t>
  </si>
  <si>
    <t xml:space="preserve">Fachadas Envidraçadas - Metodologia - Coluna 5 = (70/130)*(8/1132,6) =  0,003803366      Coluna 8 = 0,003803366  x 8 horas x 60 minutos = 1,8256156699 minutos </t>
  </si>
  <si>
    <t>Cálculo total do nº de serventes = (preço mensal dos serviços / valor do homem-mês)</t>
  </si>
  <si>
    <t xml:space="preserve">Planilha desenvolvida por Diógenes Felipe Fuques Carvalho (DRF-Santa Maria/RS) e José Hélio Justo (Superintendência da RFB da 10ª RF / Porto Alegre) </t>
  </si>
  <si>
    <t>ÁREAS AJUSTADAS</t>
  </si>
  <si>
    <t>Descrição – Tipo de Área: Interna, Piso Acarpetado</t>
  </si>
  <si>
    <t>Frequência Semanal</t>
  </si>
  <si>
    <t>Área Ajustada a Frequência Semanal</t>
  </si>
  <si>
    <t>Auditório 9º andar TN</t>
  </si>
  <si>
    <t>Auditório 923 TS</t>
  </si>
  <si>
    <t>Auditório Térreo Rui Cruise</t>
  </si>
  <si>
    <t>Auditório 823 TS</t>
  </si>
  <si>
    <t>Descrição – Tipo de Área: Interna, Piso Frio</t>
  </si>
  <si>
    <t>Salas de estudo 110</t>
  </si>
  <si>
    <t>Salas de estudo 111</t>
  </si>
  <si>
    <t>Salas de estudo 112</t>
  </si>
  <si>
    <t>Espaço para atividade administrativa 113</t>
  </si>
  <si>
    <t>Biblioteca</t>
  </si>
  <si>
    <t>Espaço para atividade administrativa 118</t>
  </si>
  <si>
    <t>Espaço para atividade administrativa 119</t>
  </si>
  <si>
    <t>CIRCULAÇÃO SOBRELOJA</t>
  </si>
  <si>
    <t>CIRCULAÇÃO SL SACADA ENTRE VIDRO</t>
  </si>
  <si>
    <t>DEPOSITO MATERIAL LIMPEZA</t>
  </si>
  <si>
    <t>DEPOSITO MATERIAL ESCOLAR</t>
  </si>
  <si>
    <t>DEPOSITO MESAS E CADEIRAS</t>
  </si>
  <si>
    <t>DEPOSITO MATERIAL INFRA</t>
  </si>
  <si>
    <t>ADM LIMPEZA E INFRA</t>
  </si>
  <si>
    <t>SALA DE AULA</t>
  </si>
  <si>
    <t>SALA DCE</t>
  </si>
  <si>
    <t>Depósito 223</t>
  </si>
  <si>
    <t>CIRCULAÇÃO 2°</t>
  </si>
  <si>
    <t>Espaço de TAE</t>
  </si>
  <si>
    <t>SALA FORNOS</t>
  </si>
  <si>
    <t>EXPANSÃO CURSO</t>
  </si>
  <si>
    <t>ALMOXARIFADO</t>
  </si>
  <si>
    <t>SALA LAVAGEM MA</t>
  </si>
  <si>
    <t>ESPAÇO CONVIVENCIA MA</t>
  </si>
  <si>
    <t>COORD GESTÃO AMBIENTAL</t>
  </si>
  <si>
    <t>GABINETE PROFESSOR</t>
  </si>
  <si>
    <t>SALA BALANÇAS</t>
  </si>
  <si>
    <t>CIRCULAÇÃO 3° AREA E SERV MA</t>
  </si>
  <si>
    <t>CIRCULAÇÃO 3° AREA SA 329 A 333</t>
  </si>
  <si>
    <t>CIRCULAÇÃO PANIFICAÇÃO 3°</t>
  </si>
  <si>
    <t>NEABI</t>
  </si>
  <si>
    <t>COPA</t>
  </si>
  <si>
    <t>QUIMICA FLORENCE</t>
  </si>
  <si>
    <t>SALA IMPRESSÃO</t>
  </si>
  <si>
    <t>NAPNE</t>
  </si>
  <si>
    <t>Espaço para atividade administrativa</t>
  </si>
  <si>
    <t>Espaço para coordenação</t>
  </si>
  <si>
    <t>CAE 516 E 517 UNIDAS</t>
  </si>
  <si>
    <t>CAE</t>
  </si>
  <si>
    <t>CRE</t>
  </si>
  <si>
    <t>CGA</t>
  </si>
  <si>
    <t>ARQUIVO CGA</t>
  </si>
  <si>
    <t>ARQUIVO CRE</t>
  </si>
  <si>
    <t>NAPNE LIBRAS</t>
  </si>
  <si>
    <t>CIRCULAÇÃO GERAL 5</t>
  </si>
  <si>
    <t>Coord. Biblioteconomia</t>
  </si>
  <si>
    <t>ALMOXARIFADO 6</t>
  </si>
  <si>
    <t>SALA BOLSISTAS</t>
  </si>
  <si>
    <t>PROJETO LIFE</t>
  </si>
  <si>
    <t>CIRCULAÇÃO BIBLIOTECONOMIA 6</t>
  </si>
  <si>
    <t>CIRCULAÇÃO GERAL 6</t>
  </si>
  <si>
    <t>SALA DE FORNOS</t>
  </si>
  <si>
    <t xml:space="preserve">ALMOXARIFADO 7 </t>
  </si>
  <si>
    <t>SALA DESCARTE RESIDUOS</t>
  </si>
  <si>
    <t>SALA PREP AULAS PRATICAS</t>
  </si>
  <si>
    <t>SALA DE REUNIÕES</t>
  </si>
  <si>
    <t>DEPOSITO DTI</t>
  </si>
  <si>
    <t>DTI</t>
  </si>
  <si>
    <t>DTI COPA</t>
  </si>
  <si>
    <t>DTI - CPD</t>
  </si>
  <si>
    <t>CIRCULAÇÃO 7</t>
  </si>
  <si>
    <t>DDI COMUNICAÇÕES</t>
  </si>
  <si>
    <t>DDI</t>
  </si>
  <si>
    <t>Espaço de convivência</t>
  </si>
  <si>
    <t>DEPOSITO ARQUIVO</t>
  </si>
  <si>
    <t>SALA IMPRESSAO</t>
  </si>
  <si>
    <t>DPPI</t>
  </si>
  <si>
    <t>DEXT</t>
  </si>
  <si>
    <t>CIRCULAÇÃO 8</t>
  </si>
  <si>
    <t>DIREÇÃO</t>
  </si>
  <si>
    <t>DGP</t>
  </si>
  <si>
    <t>DA</t>
  </si>
  <si>
    <t>CIRCULAÇÃO 9 AREA 2</t>
  </si>
  <si>
    <t>CIRCULAÇÃO 9 AREA 3</t>
  </si>
  <si>
    <t>POALAB</t>
  </si>
  <si>
    <t>CFTV</t>
  </si>
  <si>
    <t>CORREDOR ELEVADOR SOCIAL</t>
  </si>
  <si>
    <t>ÁREA CONVIVENCIA POALAB</t>
  </si>
  <si>
    <t>CIRCULAÇÃO 25 A 17</t>
  </si>
  <si>
    <t>ENTRADA DE SERVIÇO COM M P 55</t>
  </si>
  <si>
    <t>CIRCULAÇÃO 17</t>
  </si>
  <si>
    <t xml:space="preserve">DEP ARQ </t>
  </si>
  <si>
    <t>ANT GREMIO</t>
  </si>
  <si>
    <t>VESTIARIO PROX MASC DGX</t>
  </si>
  <si>
    <t>SALAO FESTAS DEPOSITO</t>
  </si>
  <si>
    <t>SALA TÉCNICA SOLAR</t>
  </si>
  <si>
    <t>DEPOSITO INFRA 10°</t>
  </si>
  <si>
    <t>CIRCULAÇÃO RESERVATÓRIO</t>
  </si>
  <si>
    <t>SALA DE AULA MINI AUDITÓRIO</t>
  </si>
  <si>
    <t>SALAS PROFESSORES</t>
  </si>
  <si>
    <t>CONVENIENCIA</t>
  </si>
  <si>
    <t>SALA DE SOM</t>
  </si>
  <si>
    <t>ESTUDIO4</t>
  </si>
  <si>
    <t>SALA TUTORES</t>
  </si>
  <si>
    <t>NEAD</t>
  </si>
  <si>
    <t>ESTUDIO5</t>
  </si>
  <si>
    <t>NEAD ALMOXARIFADO</t>
  </si>
  <si>
    <t>SACADA 1</t>
  </si>
  <si>
    <t>PROPEL</t>
  </si>
  <si>
    <t>COORD. PROPEL</t>
  </si>
  <si>
    <t>INCUBADORA</t>
  </si>
  <si>
    <t>SACADA 2</t>
  </si>
  <si>
    <t>SALA REUNIÃO</t>
  </si>
  <si>
    <t>SALA TÉCNICA</t>
  </si>
  <si>
    <t>BOLSISTA</t>
  </si>
  <si>
    <t>SALA DE ESTUDO</t>
  </si>
  <si>
    <t>SACADA 3</t>
  </si>
  <si>
    <t>DEPOSITO SPU</t>
  </si>
  <si>
    <t>SACADA 4</t>
  </si>
  <si>
    <t>CIRCULAÇÃO ANDAR 8 A 9</t>
  </si>
  <si>
    <t>CIRCULAÇÃO ANDAR 9 A 10</t>
  </si>
  <si>
    <t>CIRCULAÇÃO ANDAR 10 A 11</t>
  </si>
  <si>
    <t>MPEI</t>
  </si>
  <si>
    <t>SUPORTE TECNICO</t>
  </si>
  <si>
    <t>SALA DE REUNIÃO</t>
  </si>
  <si>
    <t>SACADA 4 9°</t>
  </si>
  <si>
    <t>SACADA 1 10°</t>
  </si>
  <si>
    <t>PROJETO UCA</t>
  </si>
  <si>
    <t>SACADA 2 10°</t>
  </si>
  <si>
    <t>SALA TECNICA</t>
  </si>
  <si>
    <t>SACADA 3 10°</t>
  </si>
  <si>
    <t>DEPOSITO INFRA</t>
  </si>
  <si>
    <t>ACADEMIA</t>
  </si>
  <si>
    <t>VESTIARIO ACADEMIA FEM 10°</t>
  </si>
  <si>
    <t>VESTIARIO ACADEMIA MASC 10°</t>
  </si>
  <si>
    <t>ESTUDIO 1</t>
  </si>
  <si>
    <t xml:space="preserve">SALA ESTUDOS </t>
  </si>
  <si>
    <t>SALA DE INSTRUMENTOS</t>
  </si>
  <si>
    <t>ESTUDIO 2</t>
  </si>
  <si>
    <t>DEPOSITO</t>
  </si>
  <si>
    <t>SECRETARIA PRELUDIO</t>
  </si>
  <si>
    <t>CONVIVÊNCIA PRELUDIO</t>
  </si>
  <si>
    <t>ARQUIVO (10, 11, 12, 13,14)</t>
  </si>
  <si>
    <t>EP ANTIGO AUDITORIO</t>
  </si>
  <si>
    <t>DEPOSITO PAT</t>
  </si>
  <si>
    <t>DEPOSITO PAT2</t>
  </si>
  <si>
    <t>DEPOSITO 4T P</t>
  </si>
  <si>
    <t>SALA DE JOGOS</t>
  </si>
  <si>
    <t>CORREDOR PRELUDIO TERREO</t>
  </si>
  <si>
    <t>CORREDOR SALA 11 ATE GARAGEM</t>
  </si>
  <si>
    <t>CIRC</t>
  </si>
  <si>
    <t>CIRC SALA 108 A BANH</t>
  </si>
  <si>
    <t xml:space="preserve">Escritório de Projetos </t>
  </si>
  <si>
    <t>Refeitorio Salão</t>
  </si>
  <si>
    <t>Refeitório Área de preparo</t>
  </si>
  <si>
    <t>Refeitório Área de armazenamento</t>
  </si>
  <si>
    <t xml:space="preserve">Refeitório Área Hall </t>
  </si>
  <si>
    <t>Descrição – Tipo de Área: Interna, Laboratórios</t>
  </si>
  <si>
    <t>Laboratório de informática</t>
  </si>
  <si>
    <t>LAB CONFEITARIA</t>
  </si>
  <si>
    <t>LAB. PADARIA</t>
  </si>
  <si>
    <t>LAB TEC DE ALIMENTOS</t>
  </si>
  <si>
    <t>LAB BIOINDICAÇÃO MA</t>
  </si>
  <si>
    <t>LAB GEOTECNOLOGIAS</t>
  </si>
  <si>
    <t>LAB BIORREMEDIAÇÃO</t>
  </si>
  <si>
    <t>LAB DE MICROSCOPIA</t>
  </si>
  <si>
    <t>LAB ANÁLISE INSTRUMENTAIS</t>
  </si>
  <si>
    <t>LAB ANÁLISE AMBIENTAIS</t>
  </si>
  <si>
    <t>LAB SECRETARIADO</t>
  </si>
  <si>
    <t>LAB SEG TRAB</t>
  </si>
  <si>
    <t>LAB MICROBIOLOGIA</t>
  </si>
  <si>
    <t>LAB CÉLUAS ANIMAIS</t>
  </si>
  <si>
    <t>LAB TECIDOS VEGETAIS</t>
  </si>
  <si>
    <t>LAB PRESERVAÇÃO DE ACERVO</t>
  </si>
  <si>
    <t>LAB TEC ASSISTIVAS</t>
  </si>
  <si>
    <t>LAB DE PESQUISA</t>
  </si>
  <si>
    <t>LAB BIOLOGIA MOLECULAR</t>
  </si>
  <si>
    <t>LAB BIOQUIMICA</t>
  </si>
  <si>
    <t>LAB MICROSCOPIA</t>
  </si>
  <si>
    <t>LAB HISTOLOGIA</t>
  </si>
  <si>
    <t>LABORATORIO DE LAVAGEM</t>
  </si>
  <si>
    <t>LABORATORIO ENS CIÊNCIAS</t>
  </si>
  <si>
    <t>LAB QUIMICA QUANTITATIVA</t>
  </si>
  <si>
    <t>LAB QUIMICA ORGANICA</t>
  </si>
  <si>
    <t>LAB QUIMICA QUALITATIVA</t>
  </si>
  <si>
    <t>LABORATORIO INSTRUMENTAL</t>
  </si>
  <si>
    <t>LAB PROJETOS</t>
  </si>
  <si>
    <t xml:space="preserve">LABORATORIO </t>
  </si>
  <si>
    <t>LAB INF ESP</t>
  </si>
  <si>
    <t>LAB PESQUISA</t>
  </si>
  <si>
    <t>LAB DE HARDWARE</t>
  </si>
  <si>
    <t>LAB ENSINO</t>
  </si>
  <si>
    <t>LABORATORIO LIFE</t>
  </si>
  <si>
    <t>Descrição – Tipo de Área: Interna: escadas e Garagem</t>
  </si>
  <si>
    <t>Frequência Semestral</t>
  </si>
  <si>
    <t>Área Ajustada a Frequência Semestral</t>
  </si>
  <si>
    <t>ESCADA ATRIO AO 2°</t>
  </si>
  <si>
    <t>ESCADA ELEV SERV 29,78</t>
  </si>
  <si>
    <t>ESCADA ELEV SOCIAL 9,15</t>
  </si>
  <si>
    <t>ESCADA 2° ATÉ O 4° ANDAR</t>
  </si>
  <si>
    <t>ESCADA1 PRELUDIO</t>
  </si>
  <si>
    <t>ESCADA2 PRELUDIO</t>
  </si>
  <si>
    <t>ESCADA 4 + ANTECAMERA ANDAR 1</t>
  </si>
  <si>
    <t>ESCADA 5 + ANTECAMERA ANDAR 1</t>
  </si>
  <si>
    <t>ESCADA 4 + ANTECAMERA ANDAR 2</t>
  </si>
  <si>
    <t>ESCADA 5 + ANTECAMERA ANDAR 2</t>
  </si>
  <si>
    <t>ESCADA 4 + ANTECAMERA ANDAR 3</t>
  </si>
  <si>
    <t>ESCADA 5 + ANTECAMERA ANDAR 3</t>
  </si>
  <si>
    <t>ESCADA 4 + ANTECAMERA ANDAR 4</t>
  </si>
  <si>
    <t>ESCADA 5 + ANTECAMERA ANDAR 4</t>
  </si>
  <si>
    <t>ESCADA 4 + ANTECAMERA ANDAR 5</t>
  </si>
  <si>
    <t>ESCADA 5 + ANTECAMERA ANDAR 5</t>
  </si>
  <si>
    <t>ESCADA 4 + ANTECAMERA ANDAR 6</t>
  </si>
  <si>
    <t>ESCADA 5 + ANTECAMERA ANDAR 6</t>
  </si>
  <si>
    <t>ESCADA 4 + ANTECAMERA ANDAR 7</t>
  </si>
  <si>
    <t>ESCADA 5 + ANTECAMERA ANDAR 7</t>
  </si>
  <si>
    <t>ESCADA 4 + ANTECAMERA ANDAR 8</t>
  </si>
  <si>
    <t>ESCADA 5 + ANTECAMERA ANDAR 8</t>
  </si>
  <si>
    <t>ESCADA 4 + ANTECAMERA ANDAR 9</t>
  </si>
  <si>
    <t>ESCADA 5 + ANTECAMERA ANDAR 9</t>
  </si>
  <si>
    <t>ESCADA 4 + ANTECAMERA ANDAR 10</t>
  </si>
  <si>
    <t>ESCADA 5 + ANTECAMERA ANDAR 10</t>
  </si>
  <si>
    <t>ESCADA 4 + ANTECAMERA ANDAR 11</t>
  </si>
  <si>
    <t>ESCADA 5 + ANTECAMERA ANDAR 11</t>
  </si>
  <si>
    <t xml:space="preserve">ESCADA 3 TERREO  A 1 </t>
  </si>
  <si>
    <t xml:space="preserve">Garagem </t>
  </si>
  <si>
    <t>Descrição – Tipo de Área: Interna, Oficinas</t>
  </si>
  <si>
    <t>Descrição – Tipo de Área: Interna, Áreas com espaços livres - saguão, hall e salão</t>
  </si>
  <si>
    <t xml:space="preserve">ATRIO RECEPÇÃO </t>
  </si>
  <si>
    <t>HALL PRELUDIO</t>
  </si>
  <si>
    <t>QUADRA POLIESPORTIVA E CIRCULAR</t>
  </si>
  <si>
    <t>CIRCULAÇÃO  HALL SOCIAL 3</t>
  </si>
  <si>
    <t>CIRCULAÇÃO  HALL SOCIAL 7</t>
  </si>
  <si>
    <t>CIRCULAÇÃO  HALL SOCIAL 8</t>
  </si>
  <si>
    <t>CIRCULAÇÃO  HALL SOCIAL 9</t>
  </si>
  <si>
    <t>CIRCULAÇÃO  HALL SOCIAL 4</t>
  </si>
  <si>
    <t>CIRCULAÇÃO  4 HALL S A HS</t>
  </si>
  <si>
    <t>CIRCULAÇÃO  HALL SOCIAL 5</t>
  </si>
  <si>
    <t>CIRCULAÇÃO  HALL SOCIAL 6</t>
  </si>
  <si>
    <t>HALL ELEV SOCIAL TERREO</t>
  </si>
  <si>
    <t>HALL CASA DE MAQUINA</t>
  </si>
  <si>
    <t>HALL1, 2 CIRC1,2,3,4 PRELUDIO 1P</t>
  </si>
  <si>
    <t>HALL CIRC  ANDAR 1</t>
  </si>
  <si>
    <t>HALL CIRC  ANDAR 2</t>
  </si>
  <si>
    <t>HALL CIRC  ANDAR 3</t>
  </si>
  <si>
    <t>HALL CIRC  ANDAR 4</t>
  </si>
  <si>
    <t>HALL CIRC  ANDAR 5</t>
  </si>
  <si>
    <t>HALL CIRC  ANDAR 6</t>
  </si>
  <si>
    <t>HALL CIRC  ANDAR 7</t>
  </si>
  <si>
    <t>HALL CIRC  ANDAR 8</t>
  </si>
  <si>
    <t>HALL CIRC  ANDAR 9</t>
  </si>
  <si>
    <t>HALL CIRC  ANDAR 10</t>
  </si>
  <si>
    <t>HALL CIRC  ANDAR 11</t>
  </si>
  <si>
    <t>HALL</t>
  </si>
  <si>
    <t>Descrição – Tipo de Área: Interna, Banheiros</t>
  </si>
  <si>
    <t xml:space="preserve">BANHEIRO MASC PROX BIBLIOT </t>
  </si>
  <si>
    <t>BANHEIRO FEM PROX BIBLIOT</t>
  </si>
  <si>
    <t>BANHEIRO PNE PROX BIBLIOT</t>
  </si>
  <si>
    <t>BANHEIRO FEM 2° 1PNE +3BOX +3 TORN</t>
  </si>
  <si>
    <t>BANHEIRO MASC 2° 1PNE +3BOX + 4 TORN</t>
  </si>
  <si>
    <t>BANHEIRO VESTIARIO TER 2 -3</t>
  </si>
  <si>
    <t>BANHEIRO VESTIARIO TER T -1</t>
  </si>
  <si>
    <t>BANHEIRO VESTIARIO TER 1 -3</t>
  </si>
  <si>
    <t>BANHEIRO FEM 3° 1PNE +2BOX +3 TORN</t>
  </si>
  <si>
    <t>BANHEIRO MASC 3° 1PNE +3BOX + 3 TORN</t>
  </si>
  <si>
    <t>BANHEIRO PANIFICAÇÃO 1</t>
  </si>
  <si>
    <t>BANHEIRO PANIFICAÇÃO 2</t>
  </si>
  <si>
    <t>BANHEIRO PANIFICAÇÃO 3</t>
  </si>
  <si>
    <t>BANHEIRO FEM 4° 1PNE +2BOX +3 TORN</t>
  </si>
  <si>
    <t>BANHEIRO MASC 4° 1PNE +3BOX + 3 TORN</t>
  </si>
  <si>
    <t>BANHEIRO FEM 5° 1PNE +2BOX +3 TORN</t>
  </si>
  <si>
    <t>BANHEIRO MASC 5° 1PNE +3BOX + 3 TORN</t>
  </si>
  <si>
    <t>BANHEIRO FEM 6° 1PNE +2BOX +3 TORN</t>
  </si>
  <si>
    <t>BANHEIRO MASC 6° 1PNE +3BOX + 3 TORN</t>
  </si>
  <si>
    <t>BANHEIRO FEM 7° 1PNE +2BOX +3 TORN</t>
  </si>
  <si>
    <t>BANHEIRO MASC 7° 1PNE +3BOX + 3 TORN</t>
  </si>
  <si>
    <t>BANHEIRO FEM 8° 1PNE +2BOX +3 TORN</t>
  </si>
  <si>
    <t>BANHEIRO MASC 8° 1PNE +3BOX + 3 TORN</t>
  </si>
  <si>
    <t>BANHEIRO MASC 9° 1</t>
  </si>
  <si>
    <t>BANHEIRO MASC 9° 2</t>
  </si>
  <si>
    <t>BANHEIRO MASC 9° 3</t>
  </si>
  <si>
    <t>BANHEIRO FEM 9° 1</t>
  </si>
  <si>
    <t>BANHEIRO FEM 9° 2</t>
  </si>
  <si>
    <t>BANHEIRO FEM 9° 3</t>
  </si>
  <si>
    <t>BANHEIRO PNE1 ANDAR 8</t>
  </si>
  <si>
    <t>BANHEIRO FEM ANDAR 8</t>
  </si>
  <si>
    <t>BANHEIRO MASC ANDAR 8</t>
  </si>
  <si>
    <t>BANHEIRO PNE1 ANDAR 9</t>
  </si>
  <si>
    <t>BANHEIRO FEM ANDAR 9</t>
  </si>
  <si>
    <t>BANHEIRO MASC ANDAR 9</t>
  </si>
  <si>
    <t>BANHEIRO PNE1 ANDAR 10</t>
  </si>
  <si>
    <t>BANHEIRO FEM ANDAR 10</t>
  </si>
  <si>
    <t>BANHEIRO MASC ANDAR 10</t>
  </si>
  <si>
    <t>BANHEIRO PNE2 ANDAR 8</t>
  </si>
  <si>
    <t>BANHEIRO SG1 ANDAR 8</t>
  </si>
  <si>
    <t>BANHEIRO SG2 ANDAR 8</t>
  </si>
  <si>
    <t>BANHEIRO PNE2 ANDAR 9</t>
  </si>
  <si>
    <t>BANHEIRO SG1 ANDAR 9</t>
  </si>
  <si>
    <t>BANHEIRO SG2 ANDAR 9</t>
  </si>
  <si>
    <t>BANHEIRO PNE2 ANDAR 10</t>
  </si>
  <si>
    <t>BANHEIRO SG1 ANDAR 10</t>
  </si>
  <si>
    <t>BANHEIRO SG2 ANDAR 10</t>
  </si>
  <si>
    <t>BANHEIRO MASC AUD T</t>
  </si>
  <si>
    <t>BANHEIRO FEMININO AUD T</t>
  </si>
  <si>
    <t>BANHEIRO PRELUDIO SEM GEN 1T P</t>
  </si>
  <si>
    <t>BANHEIRO PRELUDIO SEM GEN 2T P</t>
  </si>
  <si>
    <t>BANHEIRO SERVIDORES/USER 3T P</t>
  </si>
  <si>
    <t>BANHEIRO/VESTIARIO SEG/INFRA 5TS</t>
  </si>
  <si>
    <t>BANHEIRO 1 1PAV PRELUDIO</t>
  </si>
  <si>
    <t>BANHEIRO 2 1PAV PRELUDIO</t>
  </si>
  <si>
    <t>BANHEIRO 3 1PAV PRELUDIO</t>
  </si>
  <si>
    <t>BANHEIRO 4 1PAV PRELUDIO</t>
  </si>
  <si>
    <t>BANHEIROS 2º</t>
  </si>
  <si>
    <t>Descrição – Tipo de Área: Externa, Pisos pavimentados adjacentes / contíguos às edificações</t>
  </si>
  <si>
    <t>Descrição – Tipo de Área: Externa, Varrição de passeios e arruamentos</t>
  </si>
  <si>
    <t>Descrição – Tipo de Área: Externa, Pátios e áreas verdes com baixa frequência</t>
  </si>
  <si>
    <t xml:space="preserve">Patios com áreas verdes com baixa frequencia </t>
  </si>
  <si>
    <t>Descrição – Tipo de Área: Esquadrias Externas, Face externa com exposição a situação de risco</t>
  </si>
  <si>
    <t>Frequência Quinzenal</t>
  </si>
  <si>
    <t>Área Ajustada a Frequência Quizenal</t>
  </si>
  <si>
    <t>Esquadrias Externas - Face Externa com exposição ao risco</t>
  </si>
  <si>
    <t>Descrição – Tipo de Área: Esquadrias Externas, Face externa sem exposição a situação de risco</t>
  </si>
  <si>
    <t>Esquadrias Externas - Face Externa</t>
  </si>
  <si>
    <t>Descrição – Tipo de Área: Esquadrias Externas, Face interna</t>
  </si>
  <si>
    <t>Esquadrias Externas - Face Interna</t>
  </si>
  <si>
    <t>Descrição – Tipo de Área: Fachadas Envidraçadas</t>
  </si>
  <si>
    <t>Descrição – Tipo de Área: Hospitalares e assemelhadas</t>
  </si>
  <si>
    <t xml:space="preserve">Dia: </t>
  </si>
  <si>
    <t>Porto Alegre</t>
  </si>
  <si>
    <t>Número de meses de execução contratual</t>
  </si>
  <si>
    <t>d) Áreas internas - Almoxarifado</t>
  </si>
  <si>
    <t>e) Áreas internas - Áreas com espaços livres -  quadra, garagem e escadas</t>
  </si>
  <si>
    <t xml:space="preserve">g) Banheiros </t>
  </si>
  <si>
    <r>
      <rPr>
        <b/>
        <sz val="10"/>
        <color rgb="FF000000"/>
        <rFont val="Arial"/>
        <charset val="134"/>
      </rPr>
      <t xml:space="preserve">Salário-Base    </t>
    </r>
    <r>
      <rPr>
        <b/>
        <sz val="10"/>
        <color rgb="FFFF0000"/>
        <rFont val="Arial"/>
        <charset val="134"/>
      </rPr>
      <t xml:space="preserve">(valor para somente 1 servente de limpeza) 
</t>
    </r>
    <r>
      <rPr>
        <b/>
        <sz val="10"/>
        <color rgb="FF0000FF"/>
        <rFont val="Arial"/>
        <charset val="134"/>
      </rPr>
      <t xml:space="preserve">para a jornada de </t>
    </r>
    <r>
      <rPr>
        <b/>
        <sz val="12"/>
        <color rgb="FF0000FF"/>
        <rFont val="Arial"/>
        <charset val="134"/>
      </rPr>
      <t>40</t>
    </r>
    <r>
      <rPr>
        <b/>
        <sz val="10"/>
        <color rgb="FF0000FF"/>
        <rFont val="Arial"/>
        <charset val="134"/>
      </rPr>
      <t xml:space="preserve"> horas semanais </t>
    </r>
    <r>
      <rPr>
        <b/>
        <sz val="9"/>
        <color rgb="FFFF0000"/>
        <rFont val="Arial"/>
        <charset val="134"/>
      </rPr>
      <t>Cálculo do valor: (40/6)x30xR$(SB/220)</t>
    </r>
    <r>
      <rPr>
        <b/>
        <sz val="10"/>
        <color rgb="FFFF0000"/>
        <rFont val="Arial"/>
        <charset val="134"/>
      </rPr>
      <t xml:space="preserve"> </t>
    </r>
  </si>
  <si>
    <r>
      <rPr>
        <b/>
        <sz val="10"/>
        <color rgb="FF000000"/>
        <rFont val="Arial"/>
        <charset val="134"/>
      </rPr>
      <t>Adicional de Insalubridade</t>
    </r>
    <r>
      <rPr>
        <b/>
        <sz val="8"/>
        <color rgb="FF000000"/>
        <rFont val="Arial"/>
        <charset val="134"/>
      </rPr>
      <t xml:space="preserve"> </t>
    </r>
    <r>
      <rPr>
        <b/>
        <sz val="8"/>
        <color rgb="FFFF0000"/>
        <rFont val="Arial"/>
        <charset val="134"/>
      </rPr>
      <t xml:space="preserve"> (% do SB proporcionalizado conf CCT)</t>
    </r>
  </si>
  <si>
    <r>
      <rPr>
        <b/>
        <sz val="11"/>
        <color rgb="FF000000"/>
        <rFont val="Arial"/>
        <charset val="134"/>
      </rPr>
      <t>Submódulo 2.1 – 13º (décimo terceiro) Salário, Férias</t>
    </r>
    <r>
      <rPr>
        <b/>
        <sz val="11"/>
        <color rgb="FF009900"/>
        <rFont val="Arial"/>
        <charset val="134"/>
      </rPr>
      <t xml:space="preserve"> </t>
    </r>
    <r>
      <rPr>
        <b/>
        <sz val="11"/>
        <color rgb="FF000000"/>
        <rFont val="Arial"/>
        <charset val="134"/>
      </rPr>
      <t>e Adicional de Férias</t>
    </r>
  </si>
  <si>
    <r>
      <rPr>
        <b/>
        <sz val="10"/>
        <color rgb="FFFF0000"/>
        <rFont val="Arial"/>
        <charset val="134"/>
      </rPr>
      <t>Férias e Adicional de Férias</t>
    </r>
    <r>
      <rPr>
        <b/>
        <sz val="10"/>
        <color rgb="FF009900"/>
        <rFont val="Arial"/>
        <charset val="134"/>
      </rPr>
      <t xml:space="preserve"> </t>
    </r>
    <r>
      <rPr>
        <b/>
        <sz val="8"/>
        <color rgb="FFFF0000"/>
        <rFont val="Arial"/>
        <charset val="134"/>
      </rPr>
      <t>Obrigatória a cotação de 12,10% sobre o valor do Módulo 1 - Composição da Remuneração, conforme Anexo XII da IN 5/17 (Férias + Adicional = 12,10% = 9,075% + 3,025%).</t>
    </r>
    <r>
      <rPr>
        <b/>
        <sz val="10"/>
        <color rgb="FFFF0000"/>
        <rFont val="Arial"/>
        <charset val="134"/>
      </rPr>
      <t xml:space="preserve"> </t>
    </r>
    <r>
      <rPr>
        <b/>
        <sz val="8"/>
        <color rgb="FF0000FF"/>
        <rFont val="Arial"/>
        <charset val="134"/>
      </rPr>
      <t>.  Na prorrogação, será excluído o item Férias (9,075%) em cumprimento da Nota 3, permanecendo somente o Adicional de Férias (3,025%)</t>
    </r>
  </si>
  <si>
    <t>OBS a ser excluída: Se o prazo do contrato for superior a 12 meses, não cabe aportar Férias neste Submódulo,  conforme recomendação da SEGES/MGI. E esta modelagem não deve ser adotada</t>
  </si>
  <si>
    <r>
      <rPr>
        <sz val="9"/>
        <color rgb="FF000000"/>
        <rFont val="Arial"/>
        <charset val="134"/>
      </rPr>
      <t xml:space="preserve">Nota 1:  Como a planilha de custos e formação de preços é calculada mensalmente, provisiona-se proporcionalmente 1/12 (um doze avos) dos valores referentes à gratificação natalina, </t>
    </r>
    <r>
      <rPr>
        <b/>
        <sz val="9"/>
        <color rgb="FF000000"/>
        <rFont val="Arial"/>
        <charset val="134"/>
      </rPr>
      <t>férias</t>
    </r>
    <r>
      <rPr>
        <sz val="9"/>
        <color rgb="FF000000"/>
        <rFont val="Arial"/>
        <charset val="134"/>
      </rPr>
      <t xml:space="preserve"> e adicional de férias.
</t>
    </r>
    <r>
      <rPr>
        <b/>
        <sz val="9"/>
        <color rgb="FF0000FF"/>
        <rFont val="Arial"/>
        <charset val="134"/>
      </rPr>
      <t xml:space="preserve">Nota 2: As Férias e o  Adicional de Férias contidos no Submódulo 2.1 correspondem a 9,075% e 3,025%, respectivamente, do Módulo 1, em face do Anexo XII da IN nº 5/2017 exigir 12,10% no somatório de Férias + 1/3 de Férias (9,075% + 3,025%).
</t>
    </r>
    <r>
      <rPr>
        <b/>
        <sz val="9"/>
        <color rgb="FFFF0000"/>
        <rFont val="Arial"/>
        <charset val="134"/>
      </rPr>
      <t>Nota 3: Levando em consideração a vigência contratual inicial de 12 (doze) meses, a rubrica férias tem como objetivo principal suprir a necessidade do pagamento das férias remuneradas ao final do contrato de 12 meses. Esta rubrica, quando da prorrogação contratual, torna-se custo não renovável.</t>
    </r>
  </si>
  <si>
    <r>
      <rPr>
        <sz val="9"/>
        <color rgb="FF000000"/>
        <rFont val="Arial"/>
        <charset val="134"/>
      </rPr>
      <t xml:space="preserve">     </t>
    </r>
    <r>
      <rPr>
        <b/>
        <sz val="9"/>
        <color rgb="FFFF0000"/>
        <rFont val="Arial"/>
        <charset val="134"/>
      </rPr>
      <t>A.4) Participação do empregado em percentual do salário-base</t>
    </r>
  </si>
  <si>
    <r>
      <rPr>
        <b/>
        <sz val="9"/>
        <color rgb="FF000000"/>
        <rFont val="Arial"/>
        <charset val="134"/>
      </rPr>
      <t xml:space="preserve">      </t>
    </r>
    <r>
      <rPr>
        <b/>
        <sz val="9"/>
        <color rgb="FFFF0000"/>
        <rFont val="Arial"/>
        <charset val="134"/>
      </rPr>
      <t xml:space="preserve">B.1) Valor do auxílio-alimentação: </t>
    </r>
  </si>
  <si>
    <r>
      <rPr>
        <b/>
        <sz val="10"/>
        <color rgb="FF000000"/>
        <rFont val="Arial"/>
        <charset val="134"/>
      </rPr>
      <t xml:space="preserve">Plano de Benefício Social Familiar </t>
    </r>
    <r>
      <rPr>
        <b/>
        <sz val="10"/>
        <color rgb="FFFF0000"/>
        <rFont val="Arial"/>
        <charset val="134"/>
      </rPr>
      <t xml:space="preserve">  </t>
    </r>
    <r>
      <rPr>
        <b/>
        <sz val="10"/>
        <color rgb="FF0000FF"/>
        <rFont val="Arial"/>
        <charset val="134"/>
      </rPr>
      <t xml:space="preserve">Sem participação do empregado </t>
    </r>
  </si>
  <si>
    <r>
      <rPr>
        <b/>
        <sz val="11"/>
        <color rgb="FF0000FF"/>
        <rFont val="Arial"/>
        <charset val="134"/>
      </rPr>
      <t>Base de cálculo para o Custo de Reposição do Profissional Ausente (substituto):</t>
    </r>
    <r>
      <rPr>
        <b/>
        <sz val="11"/>
        <color rgb="FFFF0000"/>
        <rFont val="Arial"/>
        <charset val="134"/>
      </rPr>
      <t xml:space="preserve"> </t>
    </r>
    <r>
      <rPr>
        <b/>
        <sz val="11"/>
        <color rgb="FF0000FF"/>
        <rFont val="Arial"/>
        <charset val="134"/>
      </rPr>
      <t xml:space="preserve">BCCPA = MÓDULO 1 + MÓDULO 2 (-VA - VT) + MÓDULO 3 </t>
    </r>
    <r>
      <rPr>
        <b/>
        <sz val="11"/>
        <color rgb="FFFF0000"/>
        <rFont val="Arial"/>
        <charset val="134"/>
      </rPr>
      <t>- exceto o Afastamento Maternidade, pois que a Rem e o 13º podem ser compensados pelo INSS,  e que tem cálculo diferenciado, conforme nele consta.</t>
    </r>
  </si>
  <si>
    <r>
      <rPr>
        <b/>
        <sz val="11"/>
        <color rgb="FF0000FF"/>
        <rFont val="Arial"/>
        <charset val="134"/>
      </rPr>
      <t xml:space="preserve">MÓD 2 </t>
    </r>
    <r>
      <rPr>
        <b/>
        <sz val="10"/>
        <color rgb="FFFF0000"/>
        <rFont val="Arial"/>
        <charset val="134"/>
      </rPr>
      <t>(sem VA e VT)</t>
    </r>
    <r>
      <rPr>
        <b/>
        <sz val="11"/>
        <color rgb="FF0000FF"/>
        <rFont val="Arial"/>
        <charset val="134"/>
      </rPr>
      <t xml:space="preserve">  =</t>
    </r>
  </si>
  <si>
    <r>
      <rPr>
        <b/>
        <sz val="12"/>
        <color rgb="FF000000"/>
        <rFont val="Arial"/>
        <charset val="134"/>
      </rPr>
      <t>Substituto na cobertura de Férias</t>
    </r>
    <r>
      <rPr>
        <b/>
        <sz val="10"/>
        <color rgb="FF000000"/>
        <rFont val="Arial"/>
        <charset val="134"/>
      </rPr>
      <t xml:space="preserve"> </t>
    </r>
    <r>
      <rPr>
        <b/>
        <sz val="10"/>
        <color rgb="FFFF0000"/>
        <rFont val="Arial"/>
        <charset val="134"/>
      </rPr>
      <t xml:space="preserve">Cálculo do valor = BCCPA/12
</t>
    </r>
    <r>
      <rPr>
        <b/>
        <sz val="8"/>
        <color rgb="FF0000FF"/>
        <rFont val="Arial"/>
        <charset val="134"/>
      </rPr>
      <t>É obrigatória a adoção da mesma fórmula deste item de custo, pois que na primeira prorrogação de 12 meses as Férias do 2.1.B deverão ser excluidas. Caso contrário, a contratada não disporá de recursos para pagar o substituto a partir da segunda Férias. Ver Acórdãos TCU n.ºs 158/2022 e 436/2022, ambos do Plenário.</t>
    </r>
  </si>
  <si>
    <r>
      <rPr>
        <b/>
        <sz val="12"/>
        <color rgb="FF000000"/>
        <rFont val="Arial"/>
        <charset val="134"/>
      </rPr>
      <t xml:space="preserve">Substituto na cobertura de Ausência por acidente de trabalho                        </t>
    </r>
    <r>
      <rPr>
        <b/>
        <sz val="8"/>
        <color rgb="FFFF0000"/>
        <rFont val="Arial"/>
        <charset val="134"/>
      </rPr>
      <t>Cálculo do valor = [(</t>
    </r>
    <r>
      <rPr>
        <b/>
        <sz val="8"/>
        <color rgb="FF3333FF"/>
        <rFont val="Arial"/>
        <charset val="134"/>
      </rPr>
      <t>BCCPA</t>
    </r>
    <r>
      <rPr>
        <b/>
        <sz val="8"/>
        <color rgb="FFFF0000"/>
        <rFont val="Arial"/>
        <charset val="134"/>
      </rPr>
      <t>)/30x0,97 dias]/12</t>
    </r>
  </si>
  <si>
    <r>
      <rPr>
        <b/>
        <sz val="12"/>
        <color rgb="FF000000"/>
        <rFont val="Arial"/>
        <charset val="134"/>
      </rPr>
      <t xml:space="preserve">Substituto na cobertura de Afastamento Maternidade 
</t>
    </r>
    <r>
      <rPr>
        <b/>
        <sz val="8"/>
        <color rgb="FFFF0000"/>
        <rFont val="Arial"/>
        <charset val="134"/>
      </rPr>
      <t>Cálculo do valor = [((Férias + Férias / 3) + SUB2.2 x (Férias + Férias / 3)) x (4/12)] x 2% + [(FGTS x Rem + SUB 2.2 x 13º + SUB2.3 – VA – VT + MÓD3) x (4/12)] } x 2%</t>
    </r>
    <r>
      <rPr>
        <b/>
        <sz val="10"/>
        <color rgb="FF000000"/>
        <rFont val="Arial"/>
        <charset val="134"/>
      </rPr>
      <t xml:space="preserve"> 
</t>
    </r>
    <r>
      <rPr>
        <b/>
        <sz val="7"/>
        <color rgb="FF0000FF"/>
        <rFont val="Arial"/>
        <charset val="134"/>
      </rPr>
      <t>Não incide Contribuição Previdenciária Patronal (INSS + 3ªs entidades) sobre a Remuneração da empregada residente nos 4 meses de Afastamento, conforme Solução de Consulta Cosit/RFB nº 27/2023, publicada na pág. 20 da Seção 1 do DOU de 09/02/2023. A Remuneração e o 13º da empregada residente poderão ser compensados, por isso não constam da fórmula.</t>
    </r>
  </si>
  <si>
    <r>
      <rPr>
        <b/>
        <sz val="12"/>
        <color rgb="FF000000"/>
        <rFont val="Arial"/>
        <charset val="134"/>
      </rPr>
      <t xml:space="preserve">Substituto na cobertura de Ausência por doença
</t>
    </r>
    <r>
      <rPr>
        <b/>
        <sz val="10"/>
        <color rgb="FFFF0000"/>
        <rFont val="Arial"/>
        <charset val="134"/>
      </rPr>
      <t>Cálculo do valor = [(</t>
    </r>
    <r>
      <rPr>
        <b/>
        <sz val="10"/>
        <color rgb="FF3333FF"/>
        <rFont val="Arial"/>
        <charset val="134"/>
      </rPr>
      <t>BCCPA</t>
    </r>
    <r>
      <rPr>
        <b/>
        <sz val="10"/>
        <color rgb="FFFF0000"/>
        <rFont val="Arial"/>
        <charset val="134"/>
      </rPr>
      <t>)/30)x3dias]/12</t>
    </r>
  </si>
  <si>
    <r>
      <rPr>
        <sz val="12"/>
        <color rgb="FF000000"/>
        <rFont val="Arial"/>
        <charset val="134"/>
      </rPr>
      <t xml:space="preserve">  </t>
    </r>
    <r>
      <rPr>
        <b/>
        <sz val="12"/>
        <color rgb="FF000000"/>
        <rFont val="Arial"/>
        <charset val="134"/>
      </rPr>
      <t>b) PIS</t>
    </r>
    <r>
      <rPr>
        <b/>
        <sz val="10"/>
        <color rgb="FF000000"/>
        <rFont val="Arial"/>
        <charset val="134"/>
      </rPr>
      <t xml:space="preserve"> </t>
    </r>
    <r>
      <rPr>
        <sz val="9"/>
        <color rgb="FFFF0000"/>
        <rFont val="Arial"/>
        <charset val="134"/>
      </rPr>
      <t xml:space="preserve">(depende do regime de tributação - utilizada a hipótese de Lucro Real)
</t>
    </r>
    <r>
      <rPr>
        <b/>
        <sz val="8"/>
        <color rgb="FF0000FF"/>
        <rFont val="Arial"/>
        <charset val="134"/>
      </rPr>
      <t>Os licitantes optantes ou obrigados ao regime não cumulativo do PIS devem cotar a alíquota médi</t>
    </r>
    <r>
      <rPr>
        <b/>
        <sz val="10"/>
        <color rgb="FF0000FF"/>
        <rFont val="Arial"/>
        <charset val="134"/>
      </rPr>
      <t>a</t>
    </r>
    <r>
      <rPr>
        <b/>
        <sz val="8"/>
        <color rgb="FF0000FF"/>
        <rFont val="Arial"/>
        <charset val="134"/>
      </rPr>
      <t>, com demonstração</t>
    </r>
  </si>
  <si>
    <t>a) ISS              (LEI MUNICIPAL Nº 7.100, DE 20 DE DEZEMBRO DE 2017, TABELA IV)</t>
  </si>
  <si>
    <t xml:space="preserve">ÁREA INTERNA (Fórmulas exemplificativas de cálculo para área interna - alíneas "a" e "b" do subitem 3.1 do Anexo VI-B; para as demais alíneas, deverão ser incluídos novos campos na planilha com a metragem adequada).
</t>
  </si>
  <si>
    <t>1/1200*</t>
  </si>
  <si>
    <t>1/1800*</t>
  </si>
  <si>
    <t>1/450*</t>
  </si>
  <si>
    <t>ENC. / Almoxarifado</t>
  </si>
  <si>
    <t>SERV./Almoxarifado</t>
  </si>
  <si>
    <t>1/2500*</t>
  </si>
  <si>
    <t>ENC. /  Áreas com espaços livres -  quadra, garagem e escadas</t>
  </si>
  <si>
    <t>SERV. /  Áreas com espaços livres -  quadra, garagem e escadas</t>
  </si>
  <si>
    <t>1/1/1200</t>
  </si>
  <si>
    <t>ENC. /  Áreas com espaços livres - saguão, hall e salão</t>
  </si>
  <si>
    <t>SERV. /  Áreas com espaços livres - saguão, hall e salão</t>
  </si>
  <si>
    <t>1/300*</t>
  </si>
  <si>
    <t xml:space="preserve">ÁREA EXTERNA (Fórmulas exemplificativas de cálculo para área externa - alíneas "a", "c" , "d" e "e" do subitem 3.2 do Anexo VI-B; para as demais alíneas, deverão ser incluídos novos campos na planilha com a metragem adequada).
</t>
  </si>
  <si>
    <t>1/2700*</t>
  </si>
  <si>
    <t xml:space="preserve">ESQUADRIA EXTERNA (Fórmulas exemplificativas de cálculo para esquadria externa - alíneas "b" e "c" do subitem 3.3 do Anexo VI-B; para as demais alíneas, deverão ser incluídos novos campos na planilha com a metragem adequada).
</t>
  </si>
  <si>
    <t>1/380*</t>
  </si>
  <si>
    <t>1/160*</t>
  </si>
  <si>
    <t xml:space="preserve">d) Áreas internas - Almoxarifado </t>
  </si>
  <si>
    <t>f) Áreas internas - Áreas com espaços livres -  quadra, garagem e escadas.</t>
  </si>
  <si>
    <t>f) Áreas internas - Áreas com espaços livres - saguão, hall</t>
  </si>
  <si>
    <t>TOTAL DAS ÁREAS HOSPITALARES E ASSEMELHADAS</t>
  </si>
  <si>
    <t>QUANTIDADE DE PESSOAL ALOCADO NA EXECUÇÃO CONTRATUAL (item 6.2.e do Anexo VII da IN nº 5/2017  e item 6.5.4.e do edital)</t>
  </si>
  <si>
    <t xml:space="preserve">NOTA: a parcela mensal a título de aviso prévio trabalhado será no percentual máximo de 1,94% no primeiro ano, e, em caso de prorrogação do contrato, o percentual máximo dessa parcela será de 0,194% a cada ano de prorrogação, a ser incluído por ocasião da formulação do aditivo da prorrogação do contrato, conforme a Lei 12.506/2011" </t>
  </si>
  <si>
    <t>ÁREAS TOTAIS</t>
  </si>
  <si>
    <t>Tipo de piso</t>
  </si>
  <si>
    <t>Pisos acarpetados</t>
  </si>
  <si>
    <t>Pisos frios</t>
  </si>
  <si>
    <t>Laboratórios</t>
  </si>
  <si>
    <t xml:space="preserve">Garagem e Escadas </t>
  </si>
  <si>
    <t>Oficinas</t>
  </si>
  <si>
    <t>Áreas com espaços livres - saguão, hall e salão</t>
  </si>
  <si>
    <t>Banheiros</t>
  </si>
  <si>
    <t>Pisos pavimentados adjacentes/contíguos às edificações</t>
  </si>
  <si>
    <t>Varrição de passeios e arruamentos</t>
  </si>
  <si>
    <t>Pátios e áreas verdes com alta frequência</t>
  </si>
  <si>
    <t>Pátios e áreas verdes com média frequência</t>
  </si>
  <si>
    <t>Pátios e áreas verdes com baixa frequência</t>
  </si>
  <si>
    <t>Coleta de detritos em pátios e áreas verdes com frequência diária</t>
  </si>
  <si>
    <t>Face externa com exposição a situação de risco</t>
  </si>
  <si>
    <t>Face externa sem exposição a situação de risco</t>
  </si>
  <si>
    <t>Face interna</t>
  </si>
  <si>
    <t>Fachadas envidraçadas</t>
  </si>
  <si>
    <t>Áreas hospitalares e assemelhadas</t>
  </si>
  <si>
    <t>Cálculo Quantidade de Serventes</t>
  </si>
  <si>
    <t>Produtividade (m² /serv x mês) de 44h semanais (8h diárias)</t>
  </si>
  <si>
    <t>área (m²) a ser contratada PREENCHER</t>
  </si>
  <si>
    <t>(1) número de empregados necessários para a execução da tarefa</t>
  </si>
  <si>
    <t>(2) exclusão dos empregados que cumprem integralmente a jornada diária</t>
  </si>
  <si>
    <t>(4) jornada diária em minutos do empregado que completará a execução da tarefa</t>
  </si>
  <si>
    <t>Número de empregados que a contratada deverá alocar para a prestacão dos serviços</t>
  </si>
  <si>
    <t>horas e mais</t>
  </si>
  <si>
    <t xml:space="preserve">Garagem e escadas </t>
  </si>
  <si>
    <t>face externa com exposição a situação de risco</t>
  </si>
  <si>
    <t>face externa sem exposição a situação de risco</t>
  </si>
  <si>
    <t>TOTAL ÁREAS M²</t>
  </si>
  <si>
    <t>TOTAL SERVENTES&gt;&gt;&gt;</t>
  </si>
  <si>
    <t>HORAS</t>
  </si>
  <si>
    <t>44 h/sem</t>
  </si>
  <si>
    <t>MIN</t>
  </si>
  <si>
    <t>Cálculo total do nº de serventes = (preço mensal dos serviços / valor do homem-mês) = R$ ----------- / ---------- = ----- = -------</t>
  </si>
  <si>
    <t>3) A produtividade da esquadria externa deve ser calculada considerando a metodologia de trabalho que, no Anexo VII-D da IN 5/17 que prevê incidência quinzenal para a limpeza desse tipo de área.</t>
  </si>
  <si>
    <t>4) A produtividade da fachada envidraçada deve ser calculada considerando a metodologia de trabalho que, no Anexo VII-D da IN 5/17 que prevê incidência semestral para a limpeza desse tipo de área.</t>
  </si>
  <si>
    <t>Preencher somente as células das seguintes colunas: 3(produtividade) e 4 (área)</t>
  </si>
  <si>
    <t>Se as áreas se localizarem em prédios/locais diferentes, cada linha trará o seu próprio totalizador.</t>
  </si>
  <si>
    <t>Em destaque o número de empregados que a contratada deve disponibilizar para a prestação dos serviços tarefa a tarefa, em cada tipo de área, com suas respectivas jornadas diárias.</t>
  </si>
  <si>
    <t>Área Interna 1ª linha - Metodologia - Coluna 5 = (2.000 / 800) = 2,5 empregados Coluna 8 = 0,5 x 8 horas x 60 minutos = 240 minutos</t>
  </si>
  <si>
    <t>Esquadrias Externas 1ª linha - Metodologia - Coluna 5 = (100/130)*(16/188,76) = 0,06520286 empregados Coluna 8 = 0,06520286 x 8 horas x 60 minutos = 31,2973739547 minutos (deveria ser semestral e não quinzenal)</t>
  </si>
  <si>
    <t>Fachadas Envidraçadas - Metodologia - Coluna 5 = (70/130)*(8/1132,6) = 0,003803366 Coluna 8 = 0,003803366 x 8 horas x 60 minutos = 1,8256156699 minutos</t>
  </si>
  <si>
    <t>Planilha desenvolvida por Diógenes Felipe Fuques Carvalho (DRF-Santa Maria/RS) e José Hélio Justo (Superintendência da RFB da 10ª RF / Porto Alegre)</t>
  </si>
  <si>
    <t>MATERIAIS DE LIMPEZA - SANEANTES DOMISSANITÁRIOS
Disponibilidade mensal</t>
  </si>
  <si>
    <t>Álcool líquido 48º. Embalagem de 1 litro.</t>
  </si>
  <si>
    <t>Álcool líquido 70º. Embalagem de 1 litro.</t>
  </si>
  <si>
    <t>Álcool em gel 70º. Emabalagem de 5 litros.</t>
  </si>
  <si>
    <t>Álcool líquido 92º. Embalagem de 1 litro.</t>
  </si>
  <si>
    <t>Cera Antiderrapante Acrílica 5 litros</t>
  </si>
  <si>
    <t>Desengraxante 5l Alcalino</t>
  </si>
  <si>
    <t>Detergente Limpa Pisos Neutro 5 litros</t>
  </si>
  <si>
    <t>Detergente Limpeza Pesada Tradicional 5 litros</t>
  </si>
  <si>
    <t>Touca sanfonada descartável, com elástico duplo. Caixa com 100 unidades.</t>
  </si>
  <si>
    <t>caixa</t>
  </si>
  <si>
    <t>Removedor de cera. Bombona 5 litros.</t>
  </si>
  <si>
    <t>Sabonete líquido antisséptico de uso exclusivo em cozinhas industriais e refeitórios conforme norma da ANVISA. PH neutro sem perfume. Bombona 5 liltros.</t>
  </si>
  <si>
    <t>Hipoclorito de sódio/ Água sanitária. Sem Perfume. Bombona 5 litros</t>
  </si>
  <si>
    <t>Lustra móveis. Embalagem 500 ml.</t>
  </si>
  <si>
    <t>500 m</t>
  </si>
  <si>
    <t>Desinfetante líquido aromatizado. Bombona de 5 litros.</t>
  </si>
  <si>
    <t>Detergente líquido neutro. Embalagem 500 ml.</t>
  </si>
  <si>
    <t>500 ml</t>
  </si>
  <si>
    <t>Detergente multiuso a ser usado em fórmicas, paredes e divisórias. Bombona de 5 litros.</t>
  </si>
  <si>
    <t>Saponáceo líquido. Embalagem de 500 ml.</t>
  </si>
  <si>
    <t>Esponja dupla face para limpeza. Cores diversas.</t>
  </si>
  <si>
    <t>Fibra de limpeza de uso geral (fribaço). Pacote com 5 unidades.</t>
  </si>
  <si>
    <t>Pacote 5 unidades</t>
  </si>
  <si>
    <t>Flanela para limpeza de algodão. Cores diversas.</t>
  </si>
  <si>
    <t>Pano de limpeza multiuso com agente bactericida. Bobina de 300 m. Cores diversas.</t>
  </si>
  <si>
    <t>Saco alvejado para limpeza – tamanho 50cmx70cm liso.</t>
  </si>
  <si>
    <t>Refil mop algodão compatível com o cabo.</t>
  </si>
  <si>
    <t>Limpa vidros. Frasco de 500 ml.</t>
  </si>
  <si>
    <t>Odorizador de ambiente. Frasco de 360 ml.</t>
  </si>
  <si>
    <t>360 ml</t>
  </si>
  <si>
    <t>Sabão líquido, embalagem de 5 litros, padrão de qualidade OMO.</t>
  </si>
  <si>
    <t>Saco para lixo - 100 litros - Azul - pacote com 100 unidades, capacidade para 24kg</t>
  </si>
  <si>
    <t>Saco para lixo -100 litros - Preto - pacote com 100 unidades, capacidade para 24 kg</t>
  </si>
  <si>
    <t>Saco para lixo - 40 litros - Azul - pacote com 100 unidades</t>
  </si>
  <si>
    <t>Saco para lixo - 40 litros - Preto - pacote com 100 unidades</t>
  </si>
  <si>
    <t>Fósforo, caixa com 300 unidades.</t>
  </si>
  <si>
    <t>Sacos (refil) para o embalador de guarda-chuva. Pacote com 1.000 unidades.</t>
  </si>
  <si>
    <t>Tira cola 120ml</t>
  </si>
  <si>
    <t>un</t>
  </si>
  <si>
    <t>grafite em pó 25g</t>
  </si>
  <si>
    <t>CUSTO ANUAL DOS SANEANTES DOMISSANITÁRIOS</t>
  </si>
  <si>
    <r>
      <rPr>
        <b/>
        <sz val="10"/>
        <color rgb="FF000080"/>
        <rFont val="Arial"/>
        <charset val="134"/>
      </rPr>
      <t xml:space="preserve">Materiais de Limpeza/higiene – </t>
    </r>
    <r>
      <rPr>
        <b/>
        <sz val="15"/>
        <color rgb="FF000080"/>
        <rFont val="Arial"/>
        <charset val="134"/>
      </rPr>
      <t>COMPLEMENTARES COM REPOSIÇÃO</t>
    </r>
  </si>
  <si>
    <t>Sabonete líquido. Bombona com 5 litros.</t>
  </si>
  <si>
    <t>Papel higiênico branco com 30m cada rolo. Compatível com dispenser</t>
  </si>
  <si>
    <t>Fardo 64 rolos</t>
  </si>
  <si>
    <t>Papel higiênico rolão com 300m x 10cm. Compatível com dispenser.</t>
  </si>
  <si>
    <t>Fardo 8 rolos</t>
  </si>
  <si>
    <t>Papel toalha branco, interfolhas, pacote com 1250folhas de 22,5 x 26cm. Compatível com dispenser.</t>
  </si>
  <si>
    <t>Pacote 1.250 folhas</t>
  </si>
  <si>
    <r>
      <rPr>
        <b/>
        <sz val="15"/>
        <color rgb="FF000080"/>
        <rFont val="Arial"/>
        <charset val="134"/>
      </rPr>
      <t xml:space="preserve">MATERIAIS COMPLEMENTARES – UTENSÍLIOS
</t>
    </r>
    <r>
      <rPr>
        <b/>
        <sz val="10"/>
        <color rgb="FF000080"/>
        <rFont val="Arial"/>
        <charset val="134"/>
      </rPr>
      <t>Disponibilidade no início do contrato com reposição quando precisar</t>
    </r>
  </si>
  <si>
    <t>Escova para sanitário</t>
  </si>
  <si>
    <t xml:space="preserve">unidade </t>
  </si>
  <si>
    <t>Balde plástico 15 litros</t>
  </si>
  <si>
    <t>Balde com rodízio e espremedor, 30 litros</t>
  </si>
  <si>
    <t>Mangueira plástica ¾ com 25m e adaptadores</t>
  </si>
  <si>
    <t>Mangueira plástica ¾ com 50m e adaptadores</t>
  </si>
  <si>
    <t>Pá de recolhimento de lixo com cabo longo</t>
  </si>
  <si>
    <t>Placa sinalizadora: "Cuidado, piso molhado"</t>
  </si>
  <si>
    <t>Vassoura de nylon c/ cabo longo – 120 cm - unidade padrão de qualidade BETANIN</t>
  </si>
  <si>
    <t>Vasculhador para teto / vassoura limpa teto tipo girafa com cabo </t>
  </si>
  <si>
    <t>Rodo de madeira com espuma 30 cm com cabo de madeira 120 cm</t>
  </si>
  <si>
    <t>Rodo 48 cm</t>
  </si>
  <si>
    <t>Ácido cloridrico- popular limpeza de pedra, bombona de 5 litros</t>
  </si>
  <si>
    <t>Espatula de aço inox 10cm</t>
  </si>
  <si>
    <t>Extensão elétrica com cabo pp 3x2,5mm com 50 m de comprimento.</t>
  </si>
  <si>
    <t>Escada em Alumínio com 10 degraus</t>
  </si>
  <si>
    <t>Escada em Alumínio com 3 degraus</t>
  </si>
  <si>
    <t>Andaime para uso em área interna (limpeza de espaços com pé-direito duplo - 8 peças de 1,00m x 1,50m)</t>
  </si>
  <si>
    <t>Kit completo - limpeza de vidro</t>
  </si>
  <si>
    <t>Máquina de lavar – tanquinho</t>
  </si>
  <si>
    <t>Secadora de roupas</t>
  </si>
  <si>
    <t>Carrinho de limpeza, com mop completo</t>
  </si>
  <si>
    <t>Relógio ponto</t>
  </si>
  <si>
    <t>Aspirador de pó portátil</t>
  </si>
  <si>
    <t>Lavadora de alta pressão profissional 2000Psi</t>
  </si>
  <si>
    <t>Roçadeira (para os contornos e acabamentos) a bateria 18v</t>
  </si>
  <si>
    <t>Lavadora e secadora de pisos para a limpeza de salas e biblioteca, com desempenho equivalente a 8 pessoas na operação. Modelo de referência: Kärcher BD 50/50.</t>
  </si>
  <si>
    <t>Extratora que permite pulverizar, escovar e aspirar em uma única passagem. Modelo de referência: Kärcher Puzzi 4/30.</t>
  </si>
  <si>
    <t>UNIFORMES E EPI'S</t>
  </si>
  <si>
    <t>TOTAL POR POSTOS</t>
  </si>
  <si>
    <t>ENCARREGADO</t>
  </si>
  <si>
    <t>Calça brim operacional</t>
  </si>
  <si>
    <t>peça</t>
  </si>
  <si>
    <t>Camiseta de algodão</t>
  </si>
  <si>
    <t>Calçado fechado de segurança, impermeável e antiderrapante</t>
  </si>
  <si>
    <t>Jaqueta forrada</t>
  </si>
  <si>
    <t>Blusa de frio</t>
  </si>
  <si>
    <t>Avental de PVC impermeável</t>
  </si>
  <si>
    <t>Capa de chuva</t>
  </si>
  <si>
    <t>Luva de látex forrada com palma antiderrapante</t>
  </si>
  <si>
    <t xml:space="preserve">par </t>
  </si>
  <si>
    <t>Luva de látex cano longo</t>
  </si>
  <si>
    <t>Máscara Descartável para pó</t>
  </si>
  <si>
    <t>Óculos de Proteção</t>
  </si>
  <si>
    <t xml:space="preserve">CUSTO ANUAL DOS UNIFORMES </t>
  </si>
  <si>
    <t>CUSTO MENSAL POR QUANTIDADE DE SERVENTES</t>
  </si>
  <si>
    <t>UNIFORMES E EPIs</t>
  </si>
  <si>
    <t>UNIFORMES E EPIs ENCARREGADO</t>
  </si>
  <si>
    <r>
      <rPr>
        <b/>
        <sz val="10"/>
        <color rgb="FF000080"/>
        <rFont val="Arial"/>
        <charset val="134"/>
      </rPr>
      <t xml:space="preserve">Quantidade estimada da mão de obra alocada na prestação dos serviços: 
</t>
    </r>
    <r>
      <rPr>
        <b/>
        <sz val="10"/>
        <color rgb="FFFF0000"/>
        <rFont val="Arial"/>
        <charset val="134"/>
      </rPr>
      <t>TOTAL DE POSTOS (ARRED)</t>
    </r>
  </si>
  <si>
    <t xml:space="preserve">Outros (adicional de líder)                                      </t>
  </si>
  <si>
    <t>1/160</t>
  </si>
  <si>
    <t>PREÇO ESTIMADO PARA SERVIÇOS EVENTUAIS</t>
  </si>
  <si>
    <t>Serviço eventual de limpeza, higienização e desinfecção dos reservatórios de água, com emissão de laudo bacteriológico</t>
  </si>
  <si>
    <t>UNIDADE</t>
  </si>
  <si>
    <t>SERVIÇO</t>
  </si>
  <si>
    <t>LOCAL DO SERVIÇO</t>
  </si>
  <si>
    <t>VOLUME (m³)</t>
  </si>
  <si>
    <t>QUANT.</t>
  </si>
  <si>
    <t>VALOR UNITÁRIO (R$)</t>
  </si>
  <si>
    <t>VALOR
TOTAL
(R$)</t>
  </si>
  <si>
    <t>IFRS Campus Porto Alegre</t>
  </si>
  <si>
    <r>
      <rPr>
        <sz val="9"/>
        <color rgb="FF000000"/>
        <rFont val="Arial"/>
        <charset val="134"/>
      </rPr>
      <t xml:space="preserve">Serviços de limpeza, higienização e desinfecção dos reservatórios de </t>
    </r>
    <r>
      <rPr>
        <b/>
        <sz val="9"/>
        <color rgb="FF000000"/>
        <rFont val="Arial"/>
        <charset val="134"/>
      </rPr>
      <t>água potável</t>
    </r>
  </si>
  <si>
    <t>Caixa de água</t>
  </si>
  <si>
    <t>5 m³</t>
  </si>
  <si>
    <t>10 m³</t>
  </si>
  <si>
    <t>30 m³</t>
  </si>
  <si>
    <r>
      <rPr>
        <sz val="9"/>
        <color rgb="FF000000"/>
        <rFont val="Arial"/>
        <charset val="134"/>
      </rPr>
      <t xml:space="preserve">Serviços de limpeza, higienização e desinfecção dos reservatórios de </t>
    </r>
    <r>
      <rPr>
        <b/>
        <sz val="9"/>
        <color rgb="FF000000"/>
        <rFont val="Arial"/>
        <charset val="134"/>
      </rPr>
      <t>reserva para</t>
    </r>
    <r>
      <rPr>
        <sz val="9"/>
        <color rgb="FF000000"/>
        <rFont val="Arial"/>
        <charset val="134"/>
      </rPr>
      <t xml:space="preserve"> </t>
    </r>
    <r>
      <rPr>
        <b/>
        <sz val="9"/>
        <color rgb="FF000000"/>
        <rFont val="Arial"/>
        <charset val="134"/>
      </rPr>
      <t>incêndio</t>
    </r>
  </si>
  <si>
    <t>15 m³</t>
  </si>
  <si>
    <t>TOTAL DO IFRS CAMPUS PORTO ALEGRE (ÁGUA POTÁVEL)</t>
  </si>
  <si>
    <t>TOTAL IFRS CAMPUS PORTO ALEGRE (RESERVA INCÊNDIO)</t>
  </si>
  <si>
    <t>Escritório de Projetos</t>
  </si>
  <si>
    <t>3,7 m³</t>
  </si>
  <si>
    <t>TOTAL DO ESCRITÓRIO DE PROJETOS (ÁGUA POTÁVEL)</t>
  </si>
  <si>
    <t>QUANTIDADE MÁXIMA ANUAL</t>
  </si>
  <si>
    <t>TOTAL ANUAL IFRS CAMPUS PORTO ALEGRE (ÁGUA POTÁVEL)</t>
  </si>
  <si>
    <t>TOTAL ANUAL IFRS CAMPUS PORTO ALEGRE (RESERVA INCÊNDIO)</t>
  </si>
  <si>
    <t>TOTAL ANUAL ESCRITÓRIO DE PROJETOS (ÁGUA POTÁVEL)</t>
  </si>
  <si>
    <t>Serviços Eventuais – Valores máximos -  Total anual</t>
  </si>
  <si>
    <t>Serviços Eventuais – Valores máximos -  Total 60 meses</t>
  </si>
  <si>
    <t>Ministério da Educação</t>
  </si>
  <si>
    <t>Secretaria de Educação Tecnológica</t>
  </si>
  <si>
    <t>Instituto Federal de Educação, Ciência e Tecnologia do Rio Grande do Sul - IFRS</t>
  </si>
  <si>
    <t>Campus Porto Alegre</t>
  </si>
  <si>
    <t>Resumo da Proposta</t>
  </si>
  <si>
    <t>TIPO DE SERVIÇO</t>
  </si>
  <si>
    <t>Quantidade de Postos/Mão de Obra a ser alocados</t>
  </si>
  <si>
    <t>VALOR TOTAL POR MÊS (R$)</t>
  </si>
  <si>
    <t>VALOR TOTAL 60 MESES (R$)</t>
  </si>
  <si>
    <t>Serviços de Limpeza e Conservação, COM banheiros. Postos com jornada de 44h semanais de seg a sábado.</t>
  </si>
  <si>
    <t xml:space="preserve"> </t>
  </si>
  <si>
    <t xml:space="preserve">Encarregado </t>
  </si>
  <si>
    <t xml:space="preserve">Serviços Eventuais </t>
  </si>
  <si>
    <t>Declaro para devidos fins que:</t>
  </si>
  <si>
    <t>1. Estou CIENTE e de ACORDO com as condições previstas Projeto Básico.</t>
  </si>
  <si>
    <t>2. Que não emprego menor de 18 anos em trabalho noturno, perigoso ou insalubre e não emprega menor de 16 anos, salvo menor, a partir de 14 anos, na condição de aprendiz, nos termos do artigo 7°, XXXIII, da Constituição.</t>
  </si>
  <si>
    <t>3. Que a proposta foi elaborada de forma independente, nos termos da Instrução Normativa SLTI/MP nº 5, de 26 de maio de 2017.</t>
  </si>
  <si>
    <t>4. Que não possuo, em sua cadeia produtiva, empregados executando trabalho degradante ou forçado, observando o disposto nos incisos III e IV do art. 1º e no inciso III do art. 5º da Constituição Federal.</t>
  </si>
  <si>
    <t>5. Que para elaboração da presenta proposta foram considerados todos os custos diretos, indiretos, impostos, despesas de pessoa e insumos.</t>
  </si>
  <si>
    <t>6. Que a validade da presente proposta é de 60 dias.</t>
  </si>
  <si>
    <t>Razão Social:</t>
  </si>
  <si>
    <t>CNPJ:</t>
  </si>
  <si>
    <t xml:space="preserve">          Carimbo</t>
  </si>
  <si>
    <t>Responsável pela Empresa:</t>
  </si>
  <si>
    <t>CPF do Responsável:</t>
  </si>
  <si>
    <t>Cargo ou Função:</t>
  </si>
  <si>
    <t>26/12/2023 - SINDIASSEIO
Nº DE REGISTRO NO MTE: RS004971/2024</t>
  </si>
  <si>
    <r>
      <t xml:space="preserve">ANEXO III  </t>
    </r>
    <r>
      <rPr>
        <b/>
        <sz val="18"/>
        <color rgb="FFFF0000"/>
        <rFont val="Arial"/>
        <charset val="134"/>
      </rPr>
      <t xml:space="preserve">do Pregão 90007/2024 – </t>
    </r>
    <r>
      <rPr>
        <b/>
        <sz val="18"/>
        <color rgb="FF0000FF"/>
        <rFont val="Arial"/>
        <charset val="134"/>
      </rPr>
      <t xml:space="preserve">CONTA VINCULADA 
</t>
    </r>
    <r>
      <rPr>
        <b/>
        <sz val="18"/>
        <color rgb="FF000000"/>
        <rFont val="Arial"/>
        <charset val="134"/>
      </rPr>
      <t>MODELO DE PLANILHA DE CUSTOS E FORMAÇÃO DE PREÇOS</t>
    </r>
  </si>
  <si>
    <t>23368.000859/2024-31</t>
  </si>
  <si>
    <t>Pregão  90007/2024</t>
  </si>
  <si>
    <t xml:space="preserve"> Pregão  90007/2024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</si>
</sst>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7">
    <numFmt numFmtId="164" formatCode="_(&quot;R$ &quot;* #,##0.00_);_(&quot;R$ &quot;* \(#,##0.00\);_(&quot;R$ &quot;* \-??_);_(@_)"/>
    <numFmt numFmtId="165" formatCode="d/m/yyyy"/>
    <numFmt numFmtId="166" formatCode="#,##0.00_);\(#,##0.00\)"/>
    <numFmt numFmtId="167" formatCode="&quot;R$ &quot;#,##0.00"/>
    <numFmt numFmtId="168" formatCode="0;[Red]\-0"/>
    <numFmt numFmtId="169" formatCode="0.0000"/>
    <numFmt numFmtId="170" formatCode="0.0000%"/>
    <numFmt numFmtId="171" formatCode="_(* #,##0.00_);_(* \(#,##0.00\);_(* \-??_);_(@_)"/>
    <numFmt numFmtId="172" formatCode="#,##0.0000000"/>
    <numFmt numFmtId="173" formatCode="#,##0.00;[Red]#,##0.00"/>
    <numFmt numFmtId="174" formatCode="0.000%"/>
    <numFmt numFmtId="175" formatCode="0.0"/>
    <numFmt numFmtId="176" formatCode="_ * #,##0.00_ ;_ * \-#,##0.00_ ;_ * \-??_ ;_ @_ "/>
    <numFmt numFmtId="177" formatCode="_-* #,##0.00_-;\-* #,##0.00_-;_-* \-??_-;_-@_-"/>
    <numFmt numFmtId="178" formatCode="[$R$ -416]#,##0.00"/>
    <numFmt numFmtId="179" formatCode="[$R$-416]\ #,##0.00;[Red]\-[$R$-416]\ #,##0.00"/>
    <numFmt numFmtId="180" formatCode="dd/mm/yy;@"/>
  </numFmts>
  <fonts count="113">
    <font>
      <sz val="10"/>
      <color rgb="FF000000"/>
      <name val="Arial"/>
      <charset val="134"/>
    </font>
    <font>
      <sz val="10"/>
      <name val="Arial"/>
      <charset val="1"/>
    </font>
    <font>
      <sz val="9"/>
      <color rgb="FF000000"/>
      <name val="Arial"/>
      <charset val="134"/>
    </font>
    <font>
      <b/>
      <sz val="18"/>
      <color rgb="FF800080"/>
      <name val="Arial"/>
      <charset val="134"/>
    </font>
    <font>
      <b/>
      <sz val="18"/>
      <color rgb="FF0000FF"/>
      <name val="Arial"/>
      <charset val="134"/>
    </font>
    <font>
      <b/>
      <sz val="10"/>
      <color rgb="FF800080"/>
      <name val="Arial"/>
      <charset val="134"/>
    </font>
    <font>
      <b/>
      <sz val="18"/>
      <color rgb="FF000000"/>
      <name val="Arial"/>
      <charset val="134"/>
    </font>
    <font>
      <b/>
      <sz val="18"/>
      <color rgb="FFFF0000"/>
      <name val="Arial"/>
      <charset val="134"/>
    </font>
    <font>
      <b/>
      <sz val="16"/>
      <color rgb="FF0000FF"/>
      <name val="Arial"/>
      <charset val="134"/>
    </font>
    <font>
      <b/>
      <sz val="10"/>
      <color rgb="FF000000"/>
      <name val="Arial"/>
      <charset val="134"/>
    </font>
    <font>
      <b/>
      <sz val="10"/>
      <color rgb="FFFF0000"/>
      <name val="Arial"/>
      <charset val="134"/>
    </font>
    <font>
      <b/>
      <sz val="11"/>
      <color rgb="FF000000"/>
      <name val="Arial"/>
      <charset val="134"/>
    </font>
    <font>
      <b/>
      <strike/>
      <sz val="8"/>
      <color rgb="FF0000FF"/>
      <name val="Arial"/>
      <charset val="134"/>
    </font>
    <font>
      <b/>
      <sz val="9"/>
      <color rgb="FF000000"/>
      <name val="Arial"/>
      <charset val="134"/>
    </font>
    <font>
      <b/>
      <sz val="10"/>
      <color rgb="FF0000FF"/>
      <name val="Arial"/>
      <charset val="134"/>
    </font>
    <font>
      <b/>
      <sz val="10"/>
      <color rgb="FF009900"/>
      <name val="Arial"/>
      <charset val="134"/>
    </font>
    <font>
      <sz val="10"/>
      <color rgb="FFFF0000"/>
      <name val="Arial"/>
      <charset val="134"/>
    </font>
    <font>
      <b/>
      <sz val="15"/>
      <color rgb="FF000000"/>
      <name val="Arial"/>
      <charset val="134"/>
    </font>
    <font>
      <b/>
      <sz val="12"/>
      <color rgb="FF000000"/>
      <name val="Arial"/>
      <charset val="134"/>
    </font>
    <font>
      <b/>
      <sz val="11"/>
      <color rgb="FFFF0000"/>
      <name val="Arial"/>
      <charset val="134"/>
    </font>
    <font>
      <b/>
      <sz val="12"/>
      <color rgb="FF0000FF"/>
      <name val="Arial"/>
      <charset val="134"/>
    </font>
    <font>
      <b/>
      <sz val="8"/>
      <color rgb="FF000000"/>
      <name val="Arial"/>
      <charset val="134"/>
    </font>
    <font>
      <b/>
      <sz val="7"/>
      <color rgb="FFFF0000"/>
      <name val="Arial"/>
      <charset val="134"/>
    </font>
    <font>
      <b/>
      <sz val="10"/>
      <color rgb="FF3333FF"/>
      <name val="Arial"/>
      <charset val="134"/>
    </font>
    <font>
      <b/>
      <sz val="10"/>
      <color rgb="FF006B6B"/>
      <name val="Arial"/>
      <charset val="134"/>
    </font>
    <font>
      <sz val="10"/>
      <color rgb="FF009900"/>
      <name val="Arial"/>
      <charset val="134"/>
    </font>
    <font>
      <b/>
      <sz val="8"/>
      <color rgb="FF0000FF"/>
      <name val="Arial"/>
      <charset val="134"/>
    </font>
    <font>
      <b/>
      <sz val="12"/>
      <color rgb="FF006B6B"/>
      <name val="Arial"/>
      <charset val="134"/>
    </font>
    <font>
      <b/>
      <sz val="9"/>
      <color rgb="FFFF0000"/>
      <name val="Arial"/>
      <charset val="134"/>
    </font>
    <font>
      <b/>
      <strike/>
      <sz val="9"/>
      <color rgb="FFFF0000"/>
      <name val="Arial"/>
      <charset val="134"/>
    </font>
    <font>
      <strike/>
      <sz val="9"/>
      <color rgb="FF000000"/>
      <name val="Arial"/>
      <charset val="134"/>
    </font>
    <font>
      <b/>
      <strike/>
      <sz val="9"/>
      <color rgb="FF3333FF"/>
      <name val="Arial"/>
      <charset val="134"/>
    </font>
    <font>
      <b/>
      <sz val="11"/>
      <color rgb="FF0000FF"/>
      <name val="Arial"/>
      <charset val="134"/>
    </font>
    <font>
      <b/>
      <sz val="8"/>
      <color rgb="FFFF0000"/>
      <name val="Arial"/>
      <charset val="134"/>
    </font>
    <font>
      <b/>
      <strike/>
      <sz val="10"/>
      <color rgb="FF009900"/>
      <name val="Arial"/>
      <charset val="134"/>
    </font>
    <font>
      <b/>
      <sz val="9"/>
      <color rgb="FF0000FF"/>
      <name val="Arial"/>
      <charset val="134"/>
    </font>
    <font>
      <b/>
      <sz val="14"/>
      <color rgb="FF000000"/>
      <name val="Arial"/>
      <charset val="134"/>
    </font>
    <font>
      <b/>
      <sz val="9"/>
      <color rgb="FFFF3300"/>
      <name val="Arial"/>
      <charset val="134"/>
    </font>
    <font>
      <b/>
      <sz val="7"/>
      <color rgb="FF000000"/>
      <name val="Arial"/>
      <charset val="134"/>
    </font>
    <font>
      <b/>
      <sz val="14"/>
      <color rgb="FFFF0000"/>
      <name val="Arial"/>
      <charset val="134"/>
    </font>
    <font>
      <sz val="12"/>
      <color rgb="FF000000"/>
      <name val="Arial"/>
      <charset val="134"/>
    </font>
    <font>
      <sz val="8"/>
      <color rgb="FFFF0000"/>
      <name val="Arial"/>
      <charset val="134"/>
    </font>
    <font>
      <sz val="9"/>
      <color rgb="FFFF0000"/>
      <name val="Arial"/>
      <charset val="134"/>
    </font>
    <font>
      <b/>
      <sz val="12"/>
      <color rgb="FFFF0000"/>
      <name val="Arial"/>
      <charset val="134"/>
    </font>
    <font>
      <b/>
      <sz val="14"/>
      <color rgb="FF0000FF"/>
      <name val="Arial"/>
      <charset val="134"/>
    </font>
    <font>
      <b/>
      <strike/>
      <sz val="10"/>
      <color rgb="FFFF0000"/>
      <name val="Arial"/>
      <charset val="134"/>
    </font>
    <font>
      <strike/>
      <sz val="10"/>
      <color rgb="FFFF0000"/>
      <name val="Arial"/>
      <charset val="134"/>
    </font>
    <font>
      <b/>
      <sz val="10"/>
      <color rgb="FFFF6600"/>
      <name val="Arial"/>
      <charset val="134"/>
    </font>
    <font>
      <b/>
      <sz val="10"/>
      <color rgb="FF0047FF"/>
      <name val="Arial"/>
      <charset val="134"/>
    </font>
    <font>
      <b/>
      <strike/>
      <sz val="11"/>
      <color rgb="FFFF3300"/>
      <name val="Arial"/>
      <charset val="134"/>
    </font>
    <font>
      <b/>
      <sz val="11"/>
      <color rgb="FF009900"/>
      <name val="Arial"/>
      <charset val="134"/>
    </font>
    <font>
      <b/>
      <strike/>
      <sz val="10"/>
      <color rgb="FFFF3300"/>
      <name val="Arial"/>
      <charset val="134"/>
    </font>
    <font>
      <b/>
      <sz val="10"/>
      <color rgb="FFFF3300"/>
      <name val="Arial"/>
      <charset val="134"/>
    </font>
    <font>
      <b/>
      <strike/>
      <sz val="8"/>
      <color rgb="FFFF0000"/>
      <name val="Arial"/>
      <charset val="134"/>
    </font>
    <font>
      <b/>
      <strike/>
      <sz val="8"/>
      <color rgb="FF0047FF"/>
      <name val="Arial"/>
      <charset val="134"/>
    </font>
    <font>
      <b/>
      <strike/>
      <sz val="10"/>
      <color rgb="FF0047FF"/>
      <name val="Arial"/>
      <charset val="134"/>
    </font>
    <font>
      <b/>
      <strike/>
      <sz val="10"/>
      <color rgb="FF0000FF"/>
      <name val="Arial"/>
      <charset val="134"/>
    </font>
    <font>
      <sz val="9"/>
      <color rgb="FF009900"/>
      <name val="Arial"/>
      <charset val="134"/>
    </font>
    <font>
      <b/>
      <strike/>
      <sz val="10"/>
      <color rgb="FF009933"/>
      <name val="Arial"/>
      <charset val="134"/>
    </font>
    <font>
      <b/>
      <sz val="9"/>
      <color rgb="FF3333FF"/>
      <name val="Arial"/>
      <charset val="134"/>
    </font>
    <font>
      <b/>
      <sz val="12"/>
      <color rgb="FF000000"/>
      <name val="Calibri"/>
      <charset val="134"/>
    </font>
    <font>
      <b/>
      <sz val="8"/>
      <color rgb="FF3333FF"/>
      <name val="Arial"/>
      <charset val="134"/>
    </font>
    <font>
      <b/>
      <sz val="7"/>
      <color rgb="FF0000FF"/>
      <name val="Arial"/>
      <charset val="134"/>
    </font>
    <font>
      <sz val="8"/>
      <color rgb="FF000000"/>
      <name val="Arial"/>
      <charset val="134"/>
    </font>
    <font>
      <strike/>
      <sz val="10"/>
      <color rgb="FF000000"/>
      <name val="Arial"/>
      <charset val="134"/>
    </font>
    <font>
      <b/>
      <strike/>
      <sz val="9"/>
      <color rgb="FF0000FF"/>
      <name val="Arial"/>
      <charset val="134"/>
    </font>
    <font>
      <strike/>
      <sz val="9"/>
      <color rgb="FFFF0000"/>
      <name val="Arial"/>
      <charset val="134"/>
    </font>
    <font>
      <b/>
      <sz val="13"/>
      <color rgb="FF000000"/>
      <name val="Arial"/>
      <charset val="134"/>
    </font>
    <font>
      <b/>
      <sz val="14"/>
      <color rgb="FF000080"/>
      <name val="Arial"/>
      <charset val="134"/>
    </font>
    <font>
      <b/>
      <sz val="10"/>
      <color rgb="FF000080"/>
      <name val="Arial"/>
      <charset val="134"/>
    </font>
    <font>
      <b/>
      <sz val="15"/>
      <color rgb="FF000080"/>
      <name val="Arial"/>
      <charset val="134"/>
    </font>
    <font>
      <b/>
      <sz val="12"/>
      <color rgb="FF000080"/>
      <name val="Arial"/>
      <charset val="134"/>
    </font>
    <font>
      <b/>
      <sz val="15"/>
      <color rgb="FF0000FF"/>
      <name val="Arial"/>
      <charset val="134"/>
    </font>
    <font>
      <sz val="12"/>
      <color rgb="FFFF0000"/>
      <name val="Arial"/>
      <charset val="134"/>
    </font>
    <font>
      <b/>
      <sz val="15"/>
      <color rgb="FFFF0000"/>
      <name val="Arial"/>
      <charset val="134"/>
    </font>
    <font>
      <sz val="14"/>
      <color rgb="FF000000"/>
      <name val="Arial"/>
      <charset val="134"/>
    </font>
    <font>
      <b/>
      <sz val="10"/>
      <color rgb="FF000000"/>
      <name val="Arial"/>
      <charset val="1"/>
    </font>
    <font>
      <sz val="10"/>
      <color rgb="FF000000"/>
      <name val="Arial"/>
      <charset val="1"/>
    </font>
    <font>
      <b/>
      <sz val="15"/>
      <color rgb="FF000000"/>
      <name val="Arial"/>
      <charset val="1"/>
    </font>
    <font>
      <sz val="11"/>
      <color rgb="FF000000"/>
      <name val="Arial"/>
      <charset val="1"/>
    </font>
    <font>
      <b/>
      <sz val="12"/>
      <color rgb="FF000000"/>
      <name val="Arial"/>
      <charset val="1"/>
    </font>
    <font>
      <sz val="12"/>
      <color rgb="FF000000"/>
      <name val="Arial"/>
      <charset val="1"/>
    </font>
    <font>
      <b/>
      <sz val="10"/>
      <color rgb="FFFF0000"/>
      <name val="Arial"/>
      <charset val="1"/>
    </font>
    <font>
      <b/>
      <sz val="11"/>
      <color rgb="FFFF0000"/>
      <name val="Arial"/>
      <charset val="1"/>
    </font>
    <font>
      <b/>
      <sz val="12"/>
      <name val="Arial"/>
      <charset val="1"/>
    </font>
    <font>
      <b/>
      <sz val="14"/>
      <color rgb="FF000000"/>
      <name val="Arial"/>
      <charset val="1"/>
    </font>
    <font>
      <sz val="10"/>
      <color rgb="FF000000"/>
      <name val="Calibri"/>
      <charset val="1"/>
    </font>
    <font>
      <sz val="14"/>
      <color rgb="FF000000"/>
      <name val="Arial"/>
      <charset val="1"/>
    </font>
    <font>
      <b/>
      <sz val="14"/>
      <color rgb="FFFF0000"/>
      <name val="Arial"/>
      <charset val="1"/>
    </font>
    <font>
      <sz val="10"/>
      <color rgb="FF000000"/>
      <name val="Arial"/>
      <family val="2"/>
      <charset val="1"/>
    </font>
    <font>
      <sz val="10"/>
      <color rgb="FFFFFFFF"/>
      <name val="Arial"/>
      <charset val="134"/>
    </font>
    <font>
      <sz val="11"/>
      <color rgb="FFFFFFFF"/>
      <name val="Rawline"/>
      <charset val="134"/>
    </font>
    <font>
      <sz val="12"/>
      <color rgb="FFFF0000"/>
      <name val="Calibri"/>
      <charset val="134"/>
    </font>
    <font>
      <sz val="12"/>
      <color rgb="FF000000"/>
      <name val="Calibri"/>
      <charset val="134"/>
    </font>
    <font>
      <sz val="11"/>
      <color rgb="FF000000"/>
      <name val="Arial"/>
      <charset val="134"/>
    </font>
    <font>
      <sz val="11"/>
      <color rgb="FFFFFFFF"/>
      <name val="Arial"/>
      <charset val="134"/>
    </font>
    <font>
      <sz val="10"/>
      <name val="Arial"/>
      <family val="2"/>
      <charset val="1"/>
    </font>
    <font>
      <sz val="10"/>
      <name val="Arial"/>
      <charset val="134"/>
    </font>
    <font>
      <b/>
      <sz val="12"/>
      <color rgb="FFFFFFFF"/>
      <name val="Arial"/>
      <charset val="134"/>
    </font>
    <font>
      <sz val="11"/>
      <color rgb="FF000000"/>
      <name val="Calibri"/>
      <charset val="134"/>
    </font>
    <font>
      <b/>
      <sz val="9"/>
      <color rgb="FF000000"/>
      <name val="Calibri"/>
      <charset val="134"/>
    </font>
    <font>
      <sz val="9"/>
      <color rgb="FF000000"/>
      <name val="Calibri"/>
      <charset val="134"/>
    </font>
    <font>
      <b/>
      <sz val="11"/>
      <color rgb="FF000000"/>
      <name val="Calibri"/>
      <charset val="134"/>
    </font>
    <font>
      <sz val="11"/>
      <name val="Arial"/>
      <charset val="134"/>
    </font>
    <font>
      <b/>
      <sz val="16"/>
      <color rgb="FF000000"/>
      <name val="Arial"/>
      <charset val="1"/>
    </font>
    <font>
      <b/>
      <sz val="18"/>
      <color rgb="FF000000"/>
      <name val="Arial"/>
      <charset val="1"/>
    </font>
    <font>
      <sz val="9"/>
      <color rgb="FF000000"/>
      <name val="Arial"/>
      <charset val="1"/>
    </font>
    <font>
      <sz val="12"/>
      <name val="Arial"/>
      <charset val="1"/>
    </font>
    <font>
      <sz val="14"/>
      <name val="Arial"/>
      <charset val="1"/>
    </font>
    <font>
      <b/>
      <sz val="14"/>
      <name val="Arial"/>
      <charset val="1"/>
    </font>
    <font>
      <sz val="9"/>
      <name val="Arial"/>
      <charset val="1"/>
    </font>
    <font>
      <sz val="11"/>
      <name val="Arial"/>
      <charset val="1"/>
    </font>
    <font>
      <sz val="10"/>
      <color rgb="FF000000"/>
      <name val="Arial"/>
      <charset val="134"/>
    </font>
  </fonts>
  <fills count="18">
    <fill>
      <patternFill patternType="none"/>
    </fill>
    <fill>
      <patternFill patternType="gray125"/>
    </fill>
    <fill>
      <patternFill patternType="solid">
        <fgColor rgb="FFFFFFFF"/>
        <bgColor rgb="FFEFEFEF"/>
      </patternFill>
    </fill>
    <fill>
      <patternFill patternType="solid">
        <fgColor rgb="FFFFFF99"/>
        <bgColor rgb="FFFFFF66"/>
      </patternFill>
    </fill>
    <fill>
      <patternFill patternType="solid">
        <fgColor rgb="FFFFFF00"/>
        <bgColor rgb="FFFFFF66"/>
      </patternFill>
    </fill>
    <fill>
      <patternFill patternType="solid">
        <fgColor rgb="FFFFFF66"/>
        <bgColor rgb="FFFFFF99"/>
      </patternFill>
    </fill>
    <fill>
      <patternFill patternType="solid">
        <fgColor rgb="FFDEEAF6"/>
        <bgColor rgb="FFEFEFEF"/>
      </patternFill>
    </fill>
    <fill>
      <patternFill patternType="solid">
        <fgColor rgb="FFCCFFFF"/>
        <bgColor rgb="FFDEEAF6"/>
      </patternFill>
    </fill>
    <fill>
      <patternFill patternType="solid">
        <fgColor rgb="FF9999FF"/>
        <bgColor rgb="FFCC99FF"/>
      </patternFill>
    </fill>
    <fill>
      <patternFill patternType="solid">
        <fgColor rgb="FF00FFFF"/>
        <bgColor rgb="FF00FFFF"/>
      </patternFill>
    </fill>
    <fill>
      <patternFill patternType="solid">
        <fgColor rgb="FFBFBFBF"/>
        <bgColor rgb="FFB6D7A8"/>
      </patternFill>
    </fill>
    <fill>
      <patternFill patternType="solid">
        <fgColor rgb="FFD9D9D9"/>
        <bgColor rgb="FFDDDDDD"/>
      </patternFill>
    </fill>
    <fill>
      <patternFill patternType="solid">
        <fgColor rgb="FFB6D7A8"/>
        <bgColor rgb="FFBFBFBF"/>
      </patternFill>
    </fill>
    <fill>
      <patternFill patternType="solid">
        <fgColor rgb="FFEFEFEF"/>
        <bgColor rgb="FFDEEAF6"/>
      </patternFill>
    </fill>
    <fill>
      <patternFill patternType="solid">
        <fgColor rgb="FFFF0000"/>
        <bgColor rgb="FFFF3300"/>
      </patternFill>
    </fill>
    <fill>
      <patternFill patternType="solid">
        <fgColor rgb="FF6AA84F"/>
        <bgColor rgb="FF969696"/>
      </patternFill>
    </fill>
    <fill>
      <patternFill patternType="solid">
        <fgColor rgb="FFFFD966"/>
        <bgColor rgb="FFFFFF66"/>
      </patternFill>
    </fill>
    <fill>
      <patternFill patternType="solid">
        <fgColor rgb="FFDDDDDD"/>
        <bgColor rgb="FFD9D9D9"/>
      </patternFill>
    </fill>
  </fills>
  <borders count="3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">
    <xf numFmtId="0" fontId="0" fillId="0" borderId="0"/>
    <xf numFmtId="176" fontId="112" fillId="0" borderId="0" applyBorder="0" applyProtection="0"/>
    <xf numFmtId="164" fontId="1" fillId="0" borderId="0" applyBorder="0" applyProtection="0"/>
    <xf numFmtId="0" fontId="1" fillId="0" borderId="0"/>
  </cellStyleXfs>
  <cellXfs count="746">
    <xf numFmtId="0" fontId="0" fillId="0" borderId="0" xfId="0"/>
    <xf numFmtId="0" fontId="10" fillId="3" borderId="1" xfId="0" applyFont="1" applyFill="1" applyBorder="1" applyAlignment="1">
      <alignment horizontal="right" vertical="center" wrapText="1"/>
    </xf>
    <xf numFmtId="0" fontId="14" fillId="0" borderId="1" xfId="0" applyFont="1" applyBorder="1" applyAlignment="1">
      <alignment horizontal="left" vertical="center" wrapText="1"/>
    </xf>
    <xf numFmtId="2" fontId="9" fillId="0" borderId="1" xfId="0" applyNumberFormat="1" applyFont="1" applyBorder="1" applyAlignment="1">
      <alignment horizontal="right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left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9" fillId="3" borderId="2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165" fontId="10" fillId="0" borderId="1" xfId="0" applyNumberFormat="1" applyFont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left" vertical="center" wrapText="1"/>
    </xf>
    <xf numFmtId="0" fontId="10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 wrapText="1"/>
    </xf>
    <xf numFmtId="0" fontId="6" fillId="0" borderId="0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2" fillId="0" borderId="0" xfId="0" applyFont="1" applyAlignment="1"/>
    <xf numFmtId="0" fontId="2" fillId="2" borderId="0" xfId="0" applyFont="1" applyFill="1" applyBorder="1" applyAlignment="1"/>
    <xf numFmtId="0" fontId="9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2" fontId="9" fillId="0" borderId="1" xfId="0" applyNumberFormat="1" applyFont="1" applyBorder="1" applyAlignment="1">
      <alignment horizontal="right" vertical="center" wrapText="1"/>
    </xf>
    <xf numFmtId="0" fontId="13" fillId="0" borderId="0" xfId="0" applyFont="1" applyAlignment="1"/>
    <xf numFmtId="4" fontId="9" fillId="0" borderId="1" xfId="0" applyNumberFormat="1" applyFont="1" applyBorder="1" applyAlignment="1">
      <alignment horizontal="right" vertical="center" wrapText="1"/>
    </xf>
    <xf numFmtId="0" fontId="0" fillId="0" borderId="1" xfId="0" applyFont="1" applyBorder="1" applyAlignment="1">
      <alignment horizontal="center" vertical="center"/>
    </xf>
    <xf numFmtId="0" fontId="2" fillId="0" borderId="0" xfId="0" applyFont="1" applyAlignment="1">
      <alignment horizontal="center"/>
    </xf>
    <xf numFmtId="4" fontId="2" fillId="0" borderId="0" xfId="0" applyNumberFormat="1" applyFont="1" applyAlignment="1"/>
    <xf numFmtId="10" fontId="2" fillId="0" borderId="0" xfId="0" applyNumberFormat="1" applyFont="1" applyAlignment="1"/>
    <xf numFmtId="0" fontId="2" fillId="0" borderId="0" xfId="0" applyFont="1" applyAlignment="1">
      <alignment horizontal="center" vertical="center"/>
    </xf>
    <xf numFmtId="4" fontId="2" fillId="0" borderId="0" xfId="0" applyNumberFormat="1" applyFont="1" applyAlignment="1">
      <alignment horizontal="center" vertical="center"/>
    </xf>
    <xf numFmtId="166" fontId="2" fillId="0" borderId="0" xfId="0" applyNumberFormat="1" applyFont="1" applyAlignment="1">
      <alignment vertical="center"/>
    </xf>
    <xf numFmtId="0" fontId="9" fillId="4" borderId="2" xfId="0" applyFont="1" applyFill="1" applyBorder="1" applyAlignment="1">
      <alignment horizontal="center" vertical="center"/>
    </xf>
    <xf numFmtId="0" fontId="9" fillId="4" borderId="4" xfId="0" applyFont="1" applyFill="1" applyBorder="1" applyAlignment="1">
      <alignment vertical="center"/>
    </xf>
    <xf numFmtId="4" fontId="16" fillId="4" borderId="4" xfId="0" applyNumberFormat="1" applyFont="1" applyFill="1" applyBorder="1" applyAlignment="1">
      <alignment horizontal="right" vertical="center" wrapText="1"/>
    </xf>
    <xf numFmtId="0" fontId="0" fillId="4" borderId="5" xfId="0" applyFont="1" applyFill="1" applyBorder="1" applyAlignment="1">
      <alignment horizontal="right" vertical="center" wrapText="1"/>
    </xf>
    <xf numFmtId="4" fontId="10" fillId="0" borderId="1" xfId="0" applyNumberFormat="1" applyFont="1" applyBorder="1" applyAlignment="1">
      <alignment horizontal="right" vertical="center"/>
    </xf>
    <xf numFmtId="0" fontId="2" fillId="0" borderId="0" xfId="0" applyFont="1" applyAlignment="1">
      <alignment vertical="center"/>
    </xf>
    <xf numFmtId="10" fontId="2" fillId="0" borderId="0" xfId="0" applyNumberFormat="1" applyFont="1" applyAlignment="1">
      <alignment horizontal="center" vertical="center"/>
    </xf>
    <xf numFmtId="164" fontId="2" fillId="0" borderId="0" xfId="0" applyNumberFormat="1" applyFont="1" applyAlignment="1">
      <alignment vertical="center"/>
    </xf>
    <xf numFmtId="0" fontId="11" fillId="3" borderId="3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4" fontId="9" fillId="0" borderId="1" xfId="0" applyNumberFormat="1" applyFont="1" applyBorder="1" applyAlignment="1">
      <alignment vertical="center"/>
    </xf>
    <xf numFmtId="10" fontId="9" fillId="0" borderId="1" xfId="0" applyNumberFormat="1" applyFont="1" applyBorder="1" applyAlignment="1">
      <alignment horizontal="center" vertical="center"/>
    </xf>
    <xf numFmtId="10" fontId="9" fillId="0" borderId="1" xfId="0" applyNumberFormat="1" applyFont="1" applyBorder="1" applyAlignment="1">
      <alignment vertical="center"/>
    </xf>
    <xf numFmtId="4" fontId="24" fillId="0" borderId="1" xfId="0" applyNumberFormat="1" applyFont="1" applyBorder="1" applyAlignment="1">
      <alignment vertical="center"/>
    </xf>
    <xf numFmtId="4" fontId="11" fillId="3" borderId="1" xfId="0" applyNumberFormat="1" applyFont="1" applyFill="1" applyBorder="1" applyAlignment="1">
      <alignment vertical="center"/>
    </xf>
    <xf numFmtId="0" fontId="11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2" fontId="9" fillId="0" borderId="1" xfId="0" applyNumberFormat="1" applyFont="1" applyBorder="1" applyAlignment="1">
      <alignment horizontal="right" vertical="center"/>
    </xf>
    <xf numFmtId="2" fontId="9" fillId="3" borderId="1" xfId="0" applyNumberFormat="1" applyFont="1" applyFill="1" applyBorder="1" applyAlignment="1">
      <alignment horizontal="right" vertical="center"/>
    </xf>
    <xf numFmtId="0" fontId="2" fillId="5" borderId="0" xfId="0" applyFont="1" applyFill="1" applyBorder="1" applyAlignment="1"/>
    <xf numFmtId="0" fontId="11" fillId="3" borderId="2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10" fontId="9" fillId="0" borderId="1" xfId="0" applyNumberFormat="1" applyFont="1" applyBorder="1" applyAlignment="1">
      <alignment horizontal="right" vertical="center"/>
    </xf>
    <xf numFmtId="4" fontId="9" fillId="0" borderId="1" xfId="0" applyNumberFormat="1" applyFont="1" applyBorder="1" applyAlignment="1">
      <alignment horizontal="right" vertical="center"/>
    </xf>
    <xf numFmtId="0" fontId="9" fillId="0" borderId="1" xfId="0" applyFont="1" applyBorder="1" applyAlignment="1">
      <alignment horizontal="right" vertical="center" wrapText="1"/>
    </xf>
    <xf numFmtId="9" fontId="9" fillId="0" borderId="1" xfId="0" applyNumberFormat="1" applyFont="1" applyBorder="1" applyAlignment="1">
      <alignment horizontal="left" vertical="center" wrapText="1"/>
    </xf>
    <xf numFmtId="169" fontId="9" fillId="0" borderId="1" xfId="0" applyNumberFormat="1" applyFont="1" applyBorder="1" applyAlignment="1">
      <alignment horizontal="left" vertical="center" wrapText="1"/>
    </xf>
    <xf numFmtId="170" fontId="9" fillId="0" borderId="1" xfId="0" applyNumberFormat="1" applyFont="1" applyBorder="1" applyAlignment="1">
      <alignment horizontal="right" vertical="center"/>
    </xf>
    <xf numFmtId="170" fontId="9" fillId="3" borderId="1" xfId="0" applyNumberFormat="1" applyFont="1" applyFill="1" applyBorder="1" applyAlignment="1">
      <alignment horizontal="right" vertical="center"/>
    </xf>
    <xf numFmtId="4" fontId="9" fillId="3" borderId="1" xfId="0" applyNumberFormat="1" applyFont="1" applyFill="1" applyBorder="1" applyAlignment="1">
      <alignment horizontal="right" vertical="center"/>
    </xf>
    <xf numFmtId="0" fontId="9" fillId="4" borderId="2" xfId="0" applyFont="1" applyFill="1" applyBorder="1" applyAlignment="1">
      <alignment horizontal="right" vertical="center"/>
    </xf>
    <xf numFmtId="0" fontId="0" fillId="4" borderId="4" xfId="0" applyFont="1" applyFill="1" applyBorder="1" applyAlignment="1">
      <alignment horizontal="right" vertical="center"/>
    </xf>
    <xf numFmtId="10" fontId="9" fillId="4" borderId="4" xfId="0" applyNumberFormat="1" applyFont="1" applyFill="1" applyBorder="1" applyAlignment="1">
      <alignment horizontal="right" vertical="center"/>
    </xf>
    <xf numFmtId="4" fontId="9" fillId="4" borderId="5" xfId="0" applyNumberFormat="1" applyFont="1" applyFill="1" applyBorder="1" applyAlignment="1">
      <alignment horizontal="right" vertical="center"/>
    </xf>
    <xf numFmtId="0" fontId="11" fillId="3" borderId="1" xfId="0" applyFont="1" applyFill="1" applyBorder="1" applyAlignment="1">
      <alignment horizontal="center" vertical="center"/>
    </xf>
    <xf numFmtId="167" fontId="28" fillId="0" borderId="1" xfId="0" applyNumberFormat="1" applyFont="1" applyBorder="1" applyAlignment="1">
      <alignment vertical="center"/>
    </xf>
    <xf numFmtId="4" fontId="9" fillId="0" borderId="1" xfId="0" applyNumberFormat="1" applyFont="1" applyBorder="1" applyAlignment="1">
      <alignment horizontal="center" vertical="center"/>
    </xf>
    <xf numFmtId="0" fontId="13" fillId="0" borderId="1" xfId="0" applyFont="1" applyBorder="1" applyAlignment="1">
      <alignment horizontal="left" vertical="center" wrapText="1"/>
    </xf>
    <xf numFmtId="4" fontId="28" fillId="0" borderId="1" xfId="0" applyNumberFormat="1" applyFont="1" applyBorder="1" applyAlignment="1">
      <alignment vertical="center"/>
    </xf>
    <xf numFmtId="3" fontId="28" fillId="0" borderId="1" xfId="0" applyNumberFormat="1" applyFont="1" applyBorder="1" applyAlignment="1">
      <alignment vertical="center"/>
    </xf>
    <xf numFmtId="10" fontId="28" fillId="0" borderId="1" xfId="0" applyNumberFormat="1" applyFont="1" applyBorder="1" applyAlignment="1">
      <alignment horizontal="right" vertical="center" wrapText="1"/>
    </xf>
    <xf numFmtId="0" fontId="34" fillId="0" borderId="1" xfId="0" applyFont="1" applyBorder="1" applyAlignment="1">
      <alignment horizontal="center" vertical="center"/>
    </xf>
    <xf numFmtId="10" fontId="28" fillId="0" borderId="1" xfId="0" applyNumberFormat="1" applyFont="1" applyBorder="1" applyAlignment="1">
      <alignment vertical="center"/>
    </xf>
    <xf numFmtId="4" fontId="34" fillId="0" borderId="1" xfId="0" applyNumberFormat="1" applyFont="1" applyBorder="1" applyAlignment="1">
      <alignment horizontal="center" vertical="center" wrapText="1"/>
    </xf>
    <xf numFmtId="4" fontId="9" fillId="0" borderId="1" xfId="0" applyNumberFormat="1" applyFont="1" applyBorder="1" applyAlignment="1">
      <alignment horizontal="center" vertical="center" wrapText="1"/>
    </xf>
    <xf numFmtId="0" fontId="0" fillId="3" borderId="1" xfId="0" applyFont="1" applyFill="1" applyBorder="1" applyAlignment="1">
      <alignment horizontal="center" vertical="center"/>
    </xf>
    <xf numFmtId="4" fontId="9" fillId="3" borderId="1" xfId="0" applyNumberFormat="1" applyFont="1" applyFill="1" applyBorder="1" applyAlignment="1">
      <alignment horizontal="right" vertical="center" wrapText="1"/>
    </xf>
    <xf numFmtId="0" fontId="32" fillId="0" borderId="6" xfId="0" applyFont="1" applyBorder="1" applyAlignment="1">
      <alignment horizontal="right" vertical="center" wrapText="1"/>
    </xf>
    <xf numFmtId="4" fontId="32" fillId="0" borderId="6" xfId="0" applyNumberFormat="1" applyFont="1" applyBorder="1" applyAlignment="1">
      <alignment horizontal="left" vertical="center" wrapText="1"/>
    </xf>
    <xf numFmtId="0" fontId="32" fillId="4" borderId="6" xfId="0" applyFont="1" applyFill="1" applyBorder="1" applyAlignment="1">
      <alignment horizontal="right" vertical="center" wrapText="1"/>
    </xf>
    <xf numFmtId="0" fontId="32" fillId="4" borderId="6" xfId="0" applyFont="1" applyFill="1" applyBorder="1" applyAlignment="1">
      <alignment horizontal="left" vertical="center" wrapText="1"/>
    </xf>
    <xf numFmtId="4" fontId="36" fillId="0" borderId="6" xfId="0" applyNumberFormat="1" applyFont="1" applyBorder="1" applyAlignment="1">
      <alignment horizontal="right" vertical="center" wrapText="1"/>
    </xf>
    <xf numFmtId="0" fontId="19" fillId="0" borderId="7" xfId="0" applyFont="1" applyBorder="1" applyAlignment="1">
      <alignment horizontal="right" vertical="center" wrapText="1"/>
    </xf>
    <xf numFmtId="0" fontId="11" fillId="3" borderId="3" xfId="0" applyFont="1" applyFill="1" applyBorder="1" applyAlignment="1">
      <alignment horizontal="center"/>
    </xf>
    <xf numFmtId="0" fontId="11" fillId="3" borderId="1" xfId="0" applyFont="1" applyFill="1" applyBorder="1" applyAlignment="1">
      <alignment horizontal="center"/>
    </xf>
    <xf numFmtId="0" fontId="9" fillId="2" borderId="1" xfId="0" applyFont="1" applyFill="1" applyBorder="1" applyAlignment="1">
      <alignment horizontal="center" vertical="center"/>
    </xf>
    <xf numFmtId="4" fontId="11" fillId="2" borderId="1" xfId="0" applyNumberFormat="1" applyFont="1" applyFill="1" applyBorder="1" applyAlignment="1">
      <alignment horizontal="right" vertical="center"/>
    </xf>
    <xf numFmtId="4" fontId="9" fillId="3" borderId="1" xfId="0" applyNumberFormat="1" applyFont="1" applyFill="1" applyBorder="1" applyAlignment="1">
      <alignment horizontal="right"/>
    </xf>
    <xf numFmtId="0" fontId="9" fillId="4" borderId="2" xfId="0" applyFont="1" applyFill="1" applyBorder="1" applyAlignment="1">
      <alignment vertical="center"/>
    </xf>
    <xf numFmtId="0" fontId="9" fillId="4" borderId="5" xfId="0" applyFont="1" applyFill="1" applyBorder="1" applyAlignment="1">
      <alignment vertical="center"/>
    </xf>
    <xf numFmtId="4" fontId="39" fillId="6" borderId="1" xfId="0" applyNumberFormat="1" applyFont="1" applyFill="1" applyBorder="1" applyAlignment="1">
      <alignment horizontal="right" vertical="center"/>
    </xf>
    <xf numFmtId="4" fontId="11" fillId="3" borderId="1" xfId="0" applyNumberFormat="1" applyFont="1" applyFill="1" applyBorder="1" applyAlignment="1">
      <alignment horizontal="center" vertical="center"/>
    </xf>
    <xf numFmtId="0" fontId="36" fillId="4" borderId="2" xfId="0" applyFont="1" applyFill="1" applyBorder="1" applyAlignment="1">
      <alignment horizontal="center" vertical="center"/>
    </xf>
    <xf numFmtId="0" fontId="0" fillId="4" borderId="4" xfId="0" applyFont="1" applyFill="1" applyBorder="1" applyAlignment="1">
      <alignment horizontal="center" vertical="center"/>
    </xf>
    <xf numFmtId="0" fontId="0" fillId="4" borderId="5" xfId="0" applyFont="1" applyFill="1" applyBorder="1" applyAlignment="1">
      <alignment horizontal="center" vertical="center"/>
    </xf>
    <xf numFmtId="4" fontId="11" fillId="3" borderId="1" xfId="0" applyNumberFormat="1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10" fontId="10" fillId="0" borderId="1" xfId="0" applyNumberFormat="1" applyFont="1" applyBorder="1" applyAlignment="1">
      <alignment horizontal="center" vertical="center"/>
    </xf>
    <xf numFmtId="10" fontId="9" fillId="0" borderId="1" xfId="0" applyNumberFormat="1" applyFont="1" applyBorder="1" applyAlignment="1">
      <alignment horizontal="right" vertical="center" wrapText="1"/>
    </xf>
    <xf numFmtId="10" fontId="9" fillId="0" borderId="1" xfId="0" applyNumberFormat="1" applyFont="1" applyBorder="1" applyAlignment="1">
      <alignment horizontal="center" vertical="center" wrapText="1"/>
    </xf>
    <xf numFmtId="10" fontId="10" fillId="0" borderId="1" xfId="0" applyNumberFormat="1" applyFont="1" applyBorder="1" applyAlignment="1">
      <alignment horizontal="right" vertical="center"/>
    </xf>
    <xf numFmtId="49" fontId="9" fillId="0" borderId="1" xfId="0" applyNumberFormat="1" applyFont="1" applyBorder="1" applyAlignment="1">
      <alignment horizontal="center" vertical="center" wrapText="1"/>
    </xf>
    <xf numFmtId="0" fontId="2" fillId="3" borderId="0" xfId="0" applyFont="1" applyFill="1" applyBorder="1" applyAlignment="1"/>
    <xf numFmtId="49" fontId="9" fillId="0" borderId="2" xfId="0" applyNumberFormat="1" applyFont="1" applyBorder="1" applyAlignment="1">
      <alignment horizontal="center" vertical="center" wrapText="1"/>
    </xf>
    <xf numFmtId="0" fontId="9" fillId="0" borderId="0" xfId="0" applyFont="1" applyAlignment="1">
      <alignment horizontal="left" vertical="center" wrapText="1"/>
    </xf>
    <xf numFmtId="171" fontId="10" fillId="0" borderId="0" xfId="0" applyNumberFormat="1" applyFont="1" applyAlignment="1">
      <alignment horizontal="left"/>
    </xf>
    <xf numFmtId="171" fontId="10" fillId="2" borderId="0" xfId="0" applyNumberFormat="1" applyFont="1" applyFill="1" applyBorder="1" applyAlignment="1">
      <alignment horizontal="left"/>
    </xf>
    <xf numFmtId="171" fontId="2" fillId="0" borderId="0" xfId="0" applyNumberFormat="1" applyFont="1" applyAlignment="1"/>
    <xf numFmtId="171" fontId="2" fillId="0" borderId="0" xfId="0" applyNumberFormat="1" applyFont="1" applyAlignment="1">
      <alignment vertical="center"/>
    </xf>
    <xf numFmtId="0" fontId="9" fillId="0" borderId="0" xfId="0" applyFont="1" applyAlignment="1"/>
    <xf numFmtId="0" fontId="9" fillId="2" borderId="0" xfId="0" applyFont="1" applyFill="1" applyBorder="1" applyAlignment="1"/>
    <xf numFmtId="0" fontId="13" fillId="3" borderId="1" xfId="0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left" wrapText="1"/>
    </xf>
    <xf numFmtId="0" fontId="13" fillId="0" borderId="9" xfId="0" applyFont="1" applyBorder="1" applyAlignment="1">
      <alignment horizontal="left" vertical="top"/>
    </xf>
    <xf numFmtId="49" fontId="10" fillId="0" borderId="1" xfId="0" applyNumberFormat="1" applyFont="1" applyBorder="1" applyAlignment="1">
      <alignment horizontal="center" vertical="center"/>
    </xf>
    <xf numFmtId="0" fontId="0" fillId="0" borderId="0" xfId="0" applyFont="1" applyAlignment="1">
      <alignment horizontal="left" vertical="top"/>
    </xf>
    <xf numFmtId="0" fontId="9" fillId="3" borderId="1" xfId="0" applyFont="1" applyFill="1" applyBorder="1" applyAlignment="1">
      <alignment horizontal="center" vertical="top" wrapText="1"/>
    </xf>
    <xf numFmtId="0" fontId="16" fillId="0" borderId="1" xfId="0" applyFont="1" applyBorder="1" applyAlignment="1">
      <alignment horizontal="left" wrapText="1"/>
    </xf>
    <xf numFmtId="49" fontId="28" fillId="0" borderId="1" xfId="0" applyNumberFormat="1" applyFont="1" applyBorder="1" applyAlignment="1">
      <alignment horizontal="center" vertical="center"/>
    </xf>
    <xf numFmtId="172" fontId="10" fillId="0" borderId="1" xfId="0" applyNumberFormat="1" applyFont="1" applyBorder="1" applyAlignment="1">
      <alignment horizontal="center" vertical="center"/>
    </xf>
    <xf numFmtId="49" fontId="10" fillId="0" borderId="1" xfId="0" applyNumberFormat="1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0" fillId="3" borderId="1" xfId="0" applyFont="1" applyFill="1" applyBorder="1" applyAlignment="1">
      <alignment horizontal="center" vertical="top" wrapText="1"/>
    </xf>
    <xf numFmtId="0" fontId="0" fillId="0" borderId="1" xfId="0" applyFont="1" applyBorder="1" applyAlignment="1"/>
    <xf numFmtId="172" fontId="10" fillId="0" borderId="1" xfId="0" applyNumberFormat="1" applyFont="1" applyBorder="1" applyAlignment="1"/>
    <xf numFmtId="4" fontId="10" fillId="0" borderId="1" xfId="0" applyNumberFormat="1" applyFont="1" applyBorder="1" applyAlignment="1"/>
    <xf numFmtId="0" fontId="9" fillId="2" borderId="0" xfId="0" applyFont="1" applyFill="1" applyBorder="1" applyAlignment="1">
      <alignment horizontal="right" vertical="center" wrapText="1"/>
    </xf>
    <xf numFmtId="0" fontId="9" fillId="3" borderId="3" xfId="0" applyFont="1" applyFill="1" applyBorder="1" applyAlignment="1">
      <alignment horizontal="center" vertical="center" wrapText="1"/>
    </xf>
    <xf numFmtId="166" fontId="9" fillId="0" borderId="1" xfId="0" applyNumberFormat="1" applyFont="1" applyBorder="1" applyAlignment="1">
      <alignment horizontal="right"/>
    </xf>
    <xf numFmtId="166" fontId="9" fillId="0" borderId="1" xfId="0" applyNumberFormat="1" applyFont="1" applyBorder="1" applyAlignment="1">
      <alignment horizontal="right" vertical="center"/>
    </xf>
    <xf numFmtId="166" fontId="10" fillId="3" borderId="1" xfId="0" applyNumberFormat="1" applyFont="1" applyFill="1" applyBorder="1" applyAlignment="1">
      <alignment horizontal="right"/>
    </xf>
    <xf numFmtId="4" fontId="9" fillId="0" borderId="3" xfId="0" applyNumberFormat="1" applyFont="1" applyBorder="1" applyAlignment="1">
      <alignment horizontal="right" wrapText="1"/>
    </xf>
    <xf numFmtId="4" fontId="9" fillId="0" borderId="1" xfId="0" applyNumberFormat="1" applyFont="1" applyBorder="1" applyAlignment="1">
      <alignment horizontal="right" wrapText="1"/>
    </xf>
    <xf numFmtId="166" fontId="10" fillId="3" borderId="1" xfId="0" applyNumberFormat="1" applyFont="1" applyFill="1" applyBorder="1" applyAlignment="1">
      <alignment horizontal="right" vertical="center"/>
    </xf>
    <xf numFmtId="166" fontId="9" fillId="0" borderId="3" xfId="0" applyNumberFormat="1" applyFont="1" applyBorder="1" applyAlignment="1">
      <alignment horizontal="right"/>
    </xf>
    <xf numFmtId="166" fontId="10" fillId="0" borderId="3" xfId="0" applyNumberFormat="1" applyFont="1" applyBorder="1" applyAlignment="1">
      <alignment horizontal="right"/>
    </xf>
    <xf numFmtId="166" fontId="10" fillId="0" borderId="1" xfId="0" applyNumberFormat="1" applyFont="1" applyBorder="1" applyAlignment="1">
      <alignment horizontal="right"/>
    </xf>
    <xf numFmtId="166" fontId="10" fillId="0" borderId="4" xfId="0" applyNumberFormat="1" applyFont="1" applyBorder="1" applyAlignment="1">
      <alignment horizontal="right"/>
    </xf>
    <xf numFmtId="0" fontId="9" fillId="0" borderId="0" xfId="0" applyFont="1" applyAlignment="1">
      <alignment horizontal="center" vertical="center" wrapText="1"/>
    </xf>
    <xf numFmtId="174" fontId="9" fillId="0" borderId="1" xfId="0" applyNumberFormat="1" applyFont="1" applyBorder="1" applyAlignment="1">
      <alignment horizontal="center" vertical="center"/>
    </xf>
    <xf numFmtId="10" fontId="8" fillId="0" borderId="1" xfId="0" applyNumberFormat="1" applyFont="1" applyBorder="1" applyAlignment="1">
      <alignment horizontal="right" vertical="center"/>
    </xf>
    <xf numFmtId="174" fontId="60" fillId="0" borderId="1" xfId="0" applyNumberFormat="1" applyFont="1" applyBorder="1" applyAlignment="1">
      <alignment horizontal="center" vertical="center" wrapText="1"/>
    </xf>
    <xf numFmtId="10" fontId="60" fillId="0" borderId="1" xfId="0" applyNumberFormat="1" applyFont="1" applyBorder="1" applyAlignment="1">
      <alignment vertical="center" wrapText="1"/>
    </xf>
    <xf numFmtId="49" fontId="9" fillId="7" borderId="1" xfId="0" applyNumberFormat="1" applyFont="1" applyFill="1" applyBorder="1" applyAlignment="1">
      <alignment horizontal="center" vertical="center" wrapText="1"/>
    </xf>
    <xf numFmtId="0" fontId="9" fillId="7" borderId="1" xfId="0" applyFont="1" applyFill="1" applyBorder="1" applyAlignment="1">
      <alignment horizontal="center" vertical="center" wrapText="1"/>
    </xf>
    <xf numFmtId="0" fontId="13" fillId="7" borderId="1" xfId="0" applyFont="1" applyFill="1" applyBorder="1" applyAlignment="1">
      <alignment horizontal="center" vertical="center" wrapText="1"/>
    </xf>
    <xf numFmtId="0" fontId="0" fillId="7" borderId="1" xfId="0" applyFont="1" applyFill="1" applyBorder="1" applyAlignment="1">
      <alignment horizontal="left" vertical="center" wrapText="1"/>
    </xf>
    <xf numFmtId="0" fontId="2" fillId="7" borderId="1" xfId="0" applyFont="1" applyFill="1" applyBorder="1" applyAlignment="1">
      <alignment horizontal="center" vertical="center" wrapText="1"/>
    </xf>
    <xf numFmtId="0" fontId="0" fillId="7" borderId="1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left" vertical="top"/>
    </xf>
    <xf numFmtId="0" fontId="14" fillId="0" borderId="6" xfId="0" applyFont="1" applyBorder="1" applyAlignment="1">
      <alignment horizontal="right" vertical="center" wrapText="1"/>
    </xf>
    <xf numFmtId="174" fontId="67" fillId="0" borderId="1" xfId="0" applyNumberFormat="1" applyFont="1" applyBorder="1" applyAlignment="1">
      <alignment horizontal="center" vertical="center" wrapText="1"/>
    </xf>
    <xf numFmtId="4" fontId="9" fillId="0" borderId="5" xfId="0" applyNumberFormat="1" applyFont="1" applyBorder="1" applyAlignment="1">
      <alignment horizontal="right" vertical="center"/>
    </xf>
    <xf numFmtId="0" fontId="9" fillId="0" borderId="6" xfId="0" applyFont="1" applyBorder="1" applyAlignment="1">
      <alignment horizontal="center" vertical="center"/>
    </xf>
    <xf numFmtId="4" fontId="9" fillId="0" borderId="6" xfId="0" applyNumberFormat="1" applyFont="1" applyBorder="1" applyAlignment="1">
      <alignment horizontal="right" vertical="center"/>
    </xf>
    <xf numFmtId="4" fontId="9" fillId="2" borderId="1" xfId="0" applyNumberFormat="1" applyFont="1" applyFill="1" applyBorder="1" applyAlignment="1">
      <alignment horizontal="right" vertical="center"/>
    </xf>
    <xf numFmtId="10" fontId="20" fillId="0" borderId="1" xfId="0" applyNumberFormat="1" applyFont="1" applyBorder="1" applyAlignment="1">
      <alignment horizontal="right" vertical="center"/>
    </xf>
    <xf numFmtId="0" fontId="45" fillId="0" borderId="2" xfId="0" applyFont="1" applyBorder="1" applyAlignment="1">
      <alignment horizontal="center" vertical="center"/>
    </xf>
    <xf numFmtId="10" fontId="14" fillId="0" borderId="1" xfId="0" applyNumberFormat="1" applyFont="1" applyBorder="1" applyAlignment="1">
      <alignment horizontal="right" vertical="center"/>
    </xf>
    <xf numFmtId="4" fontId="14" fillId="0" borderId="1" xfId="0" applyNumberFormat="1" applyFont="1" applyBorder="1" applyAlignment="1">
      <alignment horizontal="right" vertical="center"/>
    </xf>
    <xf numFmtId="0" fontId="0" fillId="0" borderId="0" xfId="0" applyFont="1" applyAlignment="1">
      <alignment vertical="center"/>
    </xf>
    <xf numFmtId="0" fontId="69" fillId="8" borderId="11" xfId="0" applyFont="1" applyFill="1" applyBorder="1" applyAlignment="1">
      <alignment horizontal="center" vertical="center" wrapText="1"/>
    </xf>
    <xf numFmtId="171" fontId="69" fillId="8" borderId="11" xfId="0" applyNumberFormat="1" applyFont="1" applyFill="1" applyBorder="1" applyAlignment="1">
      <alignment horizontal="center" vertical="center" wrapText="1"/>
    </xf>
    <xf numFmtId="0" fontId="0" fillId="0" borderId="11" xfId="0" applyFont="1" applyBorder="1" applyAlignment="1">
      <alignment horizontal="left" vertical="center" wrapText="1"/>
    </xf>
    <xf numFmtId="0" fontId="0" fillId="0" borderId="11" xfId="0" applyFont="1" applyBorder="1" applyAlignment="1">
      <alignment horizontal="center" vertical="center" wrapText="1"/>
    </xf>
    <xf numFmtId="4" fontId="0" fillId="0" borderId="11" xfId="0" applyNumberFormat="1" applyFont="1" applyBorder="1" applyAlignment="1">
      <alignment horizontal="right" vertical="center" wrapText="1"/>
    </xf>
    <xf numFmtId="171" fontId="0" fillId="0" borderId="11" xfId="0" applyNumberFormat="1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/>
    </xf>
    <xf numFmtId="4" fontId="0" fillId="0" borderId="11" xfId="0" applyNumberFormat="1" applyFont="1" applyBorder="1" applyAlignment="1">
      <alignment horizontal="right" vertical="center"/>
    </xf>
    <xf numFmtId="0" fontId="0" fillId="0" borderId="11" xfId="0" applyFont="1" applyBorder="1" applyAlignment="1">
      <alignment horizontal="left" vertical="center"/>
    </xf>
    <xf numFmtId="1" fontId="0" fillId="0" borderId="11" xfId="0" applyNumberFormat="1" applyFont="1" applyBorder="1" applyAlignment="1">
      <alignment horizontal="center" vertical="center"/>
    </xf>
    <xf numFmtId="171" fontId="9" fillId="8" borderId="11" xfId="0" applyNumberFormat="1" applyFont="1" applyFill="1" applyBorder="1" applyAlignment="1">
      <alignment horizontal="right" vertical="center"/>
    </xf>
    <xf numFmtId="0" fontId="69" fillId="0" borderId="0" xfId="0" applyFont="1" applyAlignment="1">
      <alignment horizontal="center" vertical="center" wrapText="1"/>
    </xf>
    <xf numFmtId="171" fontId="69" fillId="0" borderId="0" xfId="0" applyNumberFormat="1" applyFont="1" applyAlignment="1">
      <alignment horizontal="right" vertical="center"/>
    </xf>
    <xf numFmtId="171" fontId="0" fillId="0" borderId="11" xfId="0" applyNumberFormat="1" applyFont="1" applyBorder="1" applyAlignment="1">
      <alignment horizontal="right" vertical="center"/>
    </xf>
    <xf numFmtId="171" fontId="9" fillId="8" borderId="11" xfId="0" applyNumberFormat="1" applyFont="1" applyFill="1" applyBorder="1" applyAlignment="1">
      <alignment horizontal="center" vertical="center" wrapText="1"/>
    </xf>
    <xf numFmtId="4" fontId="9" fillId="8" borderId="11" xfId="0" applyNumberFormat="1" applyFont="1" applyFill="1" applyBorder="1" applyAlignment="1">
      <alignment vertical="center"/>
    </xf>
    <xf numFmtId="0" fontId="0" fillId="0" borderId="0" xfId="0" applyFont="1" applyAlignment="1">
      <alignment horizontal="center" vertical="center"/>
    </xf>
    <xf numFmtId="171" fontId="0" fillId="0" borderId="0" xfId="0" applyNumberFormat="1" applyFont="1" applyAlignment="1">
      <alignment horizontal="right" vertical="center"/>
    </xf>
    <xf numFmtId="0" fontId="70" fillId="8" borderId="11" xfId="0" applyFont="1" applyFill="1" applyBorder="1" applyAlignment="1">
      <alignment horizontal="center" vertical="center" wrapText="1"/>
    </xf>
    <xf numFmtId="0" fontId="0" fillId="0" borderId="11" xfId="0" applyFont="1" applyBorder="1" applyAlignment="1">
      <alignment vertical="center" wrapText="1"/>
    </xf>
    <xf numFmtId="175" fontId="0" fillId="0" borderId="11" xfId="0" applyNumberFormat="1" applyFont="1" applyBorder="1" applyAlignment="1">
      <alignment horizontal="center" vertical="center"/>
    </xf>
    <xf numFmtId="0" fontId="0" fillId="0" borderId="11" xfId="0" applyFont="1" applyBorder="1" applyAlignment="1">
      <alignment horizontal="left" vertical="center" shrinkToFit="1"/>
    </xf>
    <xf numFmtId="4" fontId="9" fillId="8" borderId="11" xfId="0" applyNumberFormat="1" applyFont="1" applyFill="1" applyBorder="1" applyAlignment="1">
      <alignment horizontal="right" vertical="center"/>
    </xf>
    <xf numFmtId="0" fontId="2" fillId="0" borderId="11" xfId="0" applyFont="1" applyBorder="1" applyAlignment="1">
      <alignment horizontal="left" vertical="center" wrapText="1"/>
    </xf>
    <xf numFmtId="0" fontId="2" fillId="0" borderId="11" xfId="0" applyFont="1" applyBorder="1" applyAlignment="1">
      <alignment horizontal="center" vertical="center" wrapText="1"/>
    </xf>
    <xf numFmtId="0" fontId="68" fillId="8" borderId="11" xfId="0" applyFont="1" applyFill="1" applyBorder="1" applyAlignment="1">
      <alignment horizontal="center" vertical="center" wrapText="1"/>
    </xf>
    <xf numFmtId="0" fontId="70" fillId="8" borderId="11" xfId="0" applyFont="1" applyFill="1" applyBorder="1" applyAlignment="1">
      <alignment horizontal="center" vertical="center"/>
    </xf>
    <xf numFmtId="4" fontId="0" fillId="0" borderId="11" xfId="0" applyNumberFormat="1" applyFont="1" applyBorder="1" applyAlignment="1">
      <alignment vertical="center"/>
    </xf>
    <xf numFmtId="4" fontId="0" fillId="0" borderId="0" xfId="0" applyNumberFormat="1" applyFont="1" applyAlignment="1">
      <alignment vertical="center"/>
    </xf>
    <xf numFmtId="4" fontId="9" fillId="0" borderId="0" xfId="0" applyNumberFormat="1" applyFont="1" applyAlignment="1">
      <alignment vertical="center"/>
    </xf>
    <xf numFmtId="4" fontId="69" fillId="0" borderId="0" xfId="0" applyNumberFormat="1" applyFont="1" applyAlignment="1">
      <alignment horizontal="right" vertical="center"/>
    </xf>
    <xf numFmtId="0" fontId="72" fillId="8" borderId="11" xfId="0" applyFont="1" applyFill="1" applyBorder="1" applyAlignment="1">
      <alignment vertical="center"/>
    </xf>
    <xf numFmtId="0" fontId="0" fillId="0" borderId="1" xfId="0" applyFont="1" applyBorder="1" applyAlignment="1">
      <alignment vertical="center"/>
    </xf>
    <xf numFmtId="3" fontId="19" fillId="0" borderId="1" xfId="0" applyNumberFormat="1" applyFont="1" applyBorder="1" applyAlignment="1">
      <alignment vertical="center"/>
    </xf>
    <xf numFmtId="3" fontId="20" fillId="0" borderId="1" xfId="0" applyNumberFormat="1" applyFont="1" applyBorder="1" applyAlignment="1">
      <alignment vertical="center"/>
    </xf>
    <xf numFmtId="0" fontId="40" fillId="3" borderId="1" xfId="0" applyFont="1" applyFill="1" applyBorder="1" applyAlignment="1">
      <alignment horizontal="center" vertical="center" wrapText="1"/>
    </xf>
    <xf numFmtId="0" fontId="0" fillId="0" borderId="0" xfId="0" applyFont="1" applyAlignment="1">
      <alignment vertical="center" wrapText="1"/>
    </xf>
    <xf numFmtId="1" fontId="0" fillId="0" borderId="0" xfId="0" applyNumberFormat="1" applyFont="1" applyAlignment="1">
      <alignment vertical="center"/>
    </xf>
    <xf numFmtId="0" fontId="0" fillId="0" borderId="1" xfId="0" applyFont="1" applyBorder="1" applyAlignment="1">
      <alignment vertical="center" wrapText="1"/>
    </xf>
    <xf numFmtId="0" fontId="9" fillId="0" borderId="1" xfId="0" applyFont="1" applyBorder="1" applyAlignment="1">
      <alignment vertical="center" wrapText="1"/>
    </xf>
    <xf numFmtId="0" fontId="19" fillId="0" borderId="1" xfId="0" applyFont="1" applyBorder="1" applyAlignment="1">
      <alignment vertical="center"/>
    </xf>
    <xf numFmtId="0" fontId="19" fillId="0" borderId="1" xfId="0" applyFont="1" applyBorder="1" applyAlignment="1">
      <alignment vertical="center" wrapText="1"/>
    </xf>
    <xf numFmtId="0" fontId="0" fillId="0" borderId="0" xfId="0" applyFont="1" applyAlignment="1">
      <alignment horizontal="center" vertical="center" wrapText="1"/>
    </xf>
    <xf numFmtId="3" fontId="20" fillId="0" borderId="0" xfId="0" applyNumberFormat="1" applyFont="1" applyAlignment="1">
      <alignment vertical="center"/>
    </xf>
    <xf numFmtId="0" fontId="10" fillId="0" borderId="0" xfId="0" applyFont="1" applyAlignment="1">
      <alignment horizontal="center" vertical="center"/>
    </xf>
    <xf numFmtId="0" fontId="40" fillId="0" borderId="0" xfId="0" applyFont="1" applyAlignment="1">
      <alignment horizontal="center" vertical="center" wrapText="1"/>
    </xf>
    <xf numFmtId="0" fontId="36" fillId="0" borderId="1" xfId="0" applyFont="1" applyBorder="1" applyAlignment="1">
      <alignment horizontal="center" vertical="center"/>
    </xf>
    <xf numFmtId="0" fontId="36" fillId="3" borderId="1" xfId="0" applyFont="1" applyFill="1" applyBorder="1" applyAlignment="1">
      <alignment horizontal="center" vertical="center" wrapText="1"/>
    </xf>
    <xf numFmtId="0" fontId="9" fillId="0" borderId="0" xfId="0" applyFont="1" applyAlignment="1">
      <alignment vertical="center" wrapText="1"/>
    </xf>
    <xf numFmtId="0" fontId="9" fillId="0" borderId="0" xfId="0" applyFont="1" applyAlignment="1">
      <alignment vertical="center"/>
    </xf>
    <xf numFmtId="3" fontId="18" fillId="0" borderId="0" xfId="0" applyNumberFormat="1" applyFont="1" applyAlignment="1">
      <alignment vertical="center"/>
    </xf>
    <xf numFmtId="0" fontId="18" fillId="0" borderId="0" xfId="0" applyFont="1" applyAlignment="1">
      <alignment horizontal="center" vertical="center"/>
    </xf>
    <xf numFmtId="0" fontId="40" fillId="0" borderId="0" xfId="0" applyFont="1" applyAlignment="1">
      <alignment vertical="center"/>
    </xf>
    <xf numFmtId="0" fontId="74" fillId="4" borderId="11" xfId="0" applyFont="1" applyFill="1" applyBorder="1" applyAlignment="1">
      <alignment horizontal="center" vertical="center"/>
    </xf>
    <xf numFmtId="0" fontId="18" fillId="4" borderId="11" xfId="0" applyFont="1" applyFill="1" applyBorder="1" applyAlignment="1">
      <alignment horizontal="left" vertical="center"/>
    </xf>
    <xf numFmtId="0" fontId="40" fillId="0" borderId="0" xfId="0" applyFont="1" applyAlignment="1">
      <alignment horizontal="right" vertical="center"/>
    </xf>
    <xf numFmtId="0" fontId="40" fillId="0" borderId="0" xfId="0" applyFont="1" applyAlignment="1">
      <alignment horizontal="center" vertical="center"/>
    </xf>
    <xf numFmtId="0" fontId="75" fillId="0" borderId="0" xfId="0" applyFont="1" applyAlignment="1">
      <alignment vertical="center"/>
    </xf>
    <xf numFmtId="0" fontId="75" fillId="0" borderId="0" xfId="0" applyFont="1" applyAlignment="1">
      <alignment horizontal="center" vertical="center"/>
    </xf>
    <xf numFmtId="0" fontId="76" fillId="10" borderId="1" xfId="0" applyFont="1" applyFill="1" applyBorder="1" applyAlignment="1">
      <alignment horizontal="center" vertical="center" wrapText="1"/>
    </xf>
    <xf numFmtId="0" fontId="76" fillId="0" borderId="0" xfId="0" applyFont="1" applyAlignment="1">
      <alignment horizontal="center" vertical="center" wrapText="1"/>
    </xf>
    <xf numFmtId="0" fontId="76" fillId="10" borderId="3" xfId="0" applyFont="1" applyFill="1" applyBorder="1" applyAlignment="1">
      <alignment horizontal="center" vertical="center" wrapText="1"/>
    </xf>
    <xf numFmtId="0" fontId="76" fillId="10" borderId="7" xfId="0" applyFont="1" applyFill="1" applyBorder="1" applyAlignment="1">
      <alignment horizontal="center" vertical="center" wrapText="1"/>
    </xf>
    <xf numFmtId="0" fontId="77" fillId="0" borderId="3" xfId="0" applyFont="1" applyBorder="1" applyAlignment="1"/>
    <xf numFmtId="0" fontId="77" fillId="0" borderId="7" xfId="0" applyFont="1" applyBorder="1" applyAlignment="1">
      <alignment horizontal="center"/>
    </xf>
    <xf numFmtId="2" fontId="77" fillId="0" borderId="7" xfId="0" applyNumberFormat="1" applyFont="1" applyBorder="1" applyAlignment="1">
      <alignment horizontal="center"/>
    </xf>
    <xf numFmtId="4" fontId="76" fillId="10" borderId="5" xfId="0" applyNumberFormat="1" applyFont="1" applyFill="1" applyBorder="1" applyAlignment="1">
      <alignment horizontal="center" vertical="center" wrapText="1"/>
    </xf>
    <xf numFmtId="0" fontId="76" fillId="10" borderId="5" xfId="0" applyFont="1" applyFill="1" applyBorder="1" applyAlignment="1">
      <alignment horizontal="center" vertical="center" wrapText="1"/>
    </xf>
    <xf numFmtId="0" fontId="0" fillId="0" borderId="1" xfId="0" applyFont="1" applyBorder="1" applyAlignment="1"/>
    <xf numFmtId="4" fontId="0" fillId="0" borderId="1" xfId="0" applyNumberFormat="1" applyFont="1" applyBorder="1" applyAlignment="1">
      <alignment horizontal="right"/>
    </xf>
    <xf numFmtId="0" fontId="77" fillId="0" borderId="1" xfId="0" applyFont="1" applyBorder="1" applyAlignment="1">
      <alignment horizontal="center"/>
    </xf>
    <xf numFmtId="2" fontId="77" fillId="0" borderId="1" xfId="0" applyNumberFormat="1" applyFont="1" applyBorder="1" applyAlignment="1">
      <alignment horizontal="center"/>
    </xf>
    <xf numFmtId="4" fontId="0" fillId="0" borderId="5" xfId="0" applyNumberFormat="1" applyFont="1" applyBorder="1" applyAlignment="1">
      <alignment horizontal="right"/>
    </xf>
    <xf numFmtId="0" fontId="77" fillId="0" borderId="5" xfId="0" applyFont="1" applyBorder="1" applyAlignment="1">
      <alignment horizontal="center"/>
    </xf>
    <xf numFmtId="2" fontId="77" fillId="0" borderId="5" xfId="0" applyNumberFormat="1" applyFont="1" applyBorder="1" applyAlignment="1">
      <alignment horizontal="center"/>
    </xf>
    <xf numFmtId="0" fontId="0" fillId="0" borderId="1" xfId="0" applyFont="1" applyBorder="1" applyAlignment="1">
      <alignment horizontal="right"/>
    </xf>
    <xf numFmtId="2" fontId="76" fillId="10" borderId="5" xfId="0" applyNumberFormat="1" applyFont="1" applyFill="1" applyBorder="1" applyAlignment="1">
      <alignment horizontal="center" vertical="center" wrapText="1"/>
    </xf>
    <xf numFmtId="176" fontId="0" fillId="0" borderId="0" xfId="1" applyFont="1" applyBorder="1" applyAlignment="1" applyProtection="1"/>
    <xf numFmtId="177" fontId="0" fillId="0" borderId="0" xfId="0" applyNumberFormat="1" applyFont="1" applyAlignment="1"/>
    <xf numFmtId="0" fontId="77" fillId="0" borderId="1" xfId="0" applyFont="1" applyBorder="1" applyAlignment="1"/>
    <xf numFmtId="176" fontId="0" fillId="0" borderId="1" xfId="1" applyFont="1" applyBorder="1" applyAlignment="1" applyProtection="1"/>
    <xf numFmtId="0" fontId="76" fillId="10" borderId="5" xfId="0" applyFont="1" applyFill="1" applyBorder="1" applyAlignment="1">
      <alignment horizontal="right" vertical="center" wrapText="1"/>
    </xf>
    <xf numFmtId="4" fontId="77" fillId="0" borderId="7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176" fontId="2" fillId="0" borderId="0" xfId="1" applyFont="1" applyBorder="1" applyAlignment="1" applyProtection="1"/>
    <xf numFmtId="0" fontId="2" fillId="0" borderId="0" xfId="0" applyFont="1" applyAlignment="1">
      <alignment horizontal="right"/>
    </xf>
    <xf numFmtId="0" fontId="13" fillId="3" borderId="6" xfId="0" applyFont="1" applyFill="1" applyBorder="1" applyAlignment="1">
      <alignment horizontal="center" vertical="center" wrapText="1"/>
    </xf>
    <xf numFmtId="0" fontId="0" fillId="0" borderId="2" xfId="0" applyFont="1" applyBorder="1" applyAlignment="1">
      <alignment wrapText="1"/>
    </xf>
    <xf numFmtId="0" fontId="76" fillId="10" borderId="1" xfId="0" applyFont="1" applyFill="1" applyBorder="1" applyAlignment="1">
      <alignment horizontal="left" vertical="center" wrapText="1"/>
    </xf>
    <xf numFmtId="4" fontId="77" fillId="0" borderId="1" xfId="0" applyNumberFormat="1" applyFont="1" applyBorder="1"/>
    <xf numFmtId="0" fontId="77" fillId="11" borderId="1" xfId="0" applyFont="1" applyFill="1" applyBorder="1" applyAlignment="1"/>
    <xf numFmtId="4" fontId="77" fillId="11" borderId="1" xfId="0" applyNumberFormat="1" applyFont="1" applyFill="1" applyBorder="1"/>
    <xf numFmtId="4" fontId="77" fillId="11" borderId="1" xfId="0" applyNumberFormat="1" applyFont="1" applyFill="1" applyBorder="1" applyAlignment="1"/>
    <xf numFmtId="4" fontId="77" fillId="0" borderId="1" xfId="0" applyNumberFormat="1" applyFont="1" applyBorder="1"/>
    <xf numFmtId="4" fontId="76" fillId="10" borderId="1" xfId="0" applyNumberFormat="1" applyFont="1" applyFill="1" applyBorder="1" applyAlignment="1">
      <alignment horizontal="right" vertical="center" wrapText="1"/>
    </xf>
    <xf numFmtId="0" fontId="0" fillId="0" borderId="8" xfId="0" applyBorder="1"/>
    <xf numFmtId="0" fontId="0" fillId="0" borderId="9" xfId="0" applyBorder="1"/>
    <xf numFmtId="0" fontId="0" fillId="0" borderId="9" xfId="0" applyBorder="1" applyAlignment="1">
      <alignment horizontal="center"/>
    </xf>
    <xf numFmtId="0" fontId="0" fillId="0" borderId="7" xfId="0" applyBorder="1" applyAlignment="1">
      <alignment horizontal="center"/>
    </xf>
    <xf numFmtId="0" fontId="76" fillId="0" borderId="3" xfId="0" applyFont="1" applyBorder="1" applyAlignment="1">
      <alignment horizontal="center" vertical="center"/>
    </xf>
    <xf numFmtId="0" fontId="76" fillId="0" borderId="7" xfId="0" applyFont="1" applyBorder="1" applyAlignment="1">
      <alignment horizontal="center" vertical="center"/>
    </xf>
    <xf numFmtId="0" fontId="76" fillId="0" borderId="7" xfId="0" applyFont="1" applyBorder="1" applyAlignment="1">
      <alignment horizontal="center" vertical="center" wrapText="1"/>
    </xf>
    <xf numFmtId="0" fontId="77" fillId="0" borderId="7" xfId="0" applyFont="1" applyBorder="1"/>
    <xf numFmtId="3" fontId="79" fillId="0" borderId="7" xfId="0" applyNumberFormat="1" applyFont="1" applyBorder="1" applyAlignment="1">
      <alignment horizontal="center"/>
    </xf>
    <xf numFmtId="4" fontId="80" fillId="0" borderId="7" xfId="0" applyNumberFormat="1" applyFont="1" applyBorder="1" applyAlignment="1">
      <alignment horizontal="center"/>
    </xf>
    <xf numFmtId="0" fontId="80" fillId="0" borderId="7" xfId="0" applyFont="1" applyBorder="1" applyAlignment="1">
      <alignment horizontal="center"/>
    </xf>
    <xf numFmtId="0" fontId="81" fillId="3" borderId="7" xfId="0" applyFont="1" applyFill="1" applyBorder="1" applyAlignment="1">
      <alignment horizontal="center"/>
    </xf>
    <xf numFmtId="2" fontId="81" fillId="3" borderId="7" xfId="0" applyNumberFormat="1" applyFont="1" applyFill="1" applyBorder="1" applyAlignment="1">
      <alignment horizontal="center"/>
    </xf>
    <xf numFmtId="0" fontId="79" fillId="0" borderId="7" xfId="0" applyFont="1" applyBorder="1" applyAlignment="1">
      <alignment horizontal="center"/>
    </xf>
    <xf numFmtId="0" fontId="76" fillId="0" borderId="7" xfId="0" applyFont="1" applyBorder="1"/>
    <xf numFmtId="3" fontId="77" fillId="0" borderId="7" xfId="0" applyNumberFormat="1" applyFont="1" applyBorder="1" applyAlignment="1">
      <alignment horizontal="center"/>
    </xf>
    <xf numFmtId="0" fontId="77" fillId="0" borderId="3" xfId="0" applyFont="1" applyBorder="1"/>
    <xf numFmtId="0" fontId="77" fillId="0" borderId="12" xfId="0" applyFont="1" applyBorder="1"/>
    <xf numFmtId="0" fontId="77" fillId="0" borderId="13" xfId="0" applyFont="1" applyBorder="1"/>
    <xf numFmtId="0" fontId="77" fillId="0" borderId="13" xfId="0" applyFont="1" applyBorder="1" applyAlignment="1">
      <alignment horizontal="center"/>
    </xf>
    <xf numFmtId="4" fontId="80" fillId="0" borderId="13" xfId="0" applyNumberFormat="1" applyFont="1" applyBorder="1" applyAlignment="1">
      <alignment horizontal="center"/>
    </xf>
    <xf numFmtId="4" fontId="83" fillId="0" borderId="1" xfId="0" applyNumberFormat="1" applyFont="1" applyBorder="1" applyAlignment="1">
      <alignment horizontal="center"/>
    </xf>
    <xf numFmtId="0" fontId="82" fillId="0" borderId="0" xfId="0" applyFont="1" applyAlignment="1">
      <alignment horizontal="center"/>
    </xf>
    <xf numFmtId="0" fontId="80" fillId="0" borderId="3" xfId="0" applyFont="1" applyBorder="1" applyAlignment="1">
      <alignment horizontal="center"/>
    </xf>
    <xf numFmtId="2" fontId="82" fillId="0" borderId="0" xfId="0" applyNumberFormat="1" applyFont="1" applyAlignment="1">
      <alignment horizontal="center"/>
    </xf>
    <xf numFmtId="0" fontId="81" fillId="0" borderId="0" xfId="0" applyFont="1" applyAlignment="1">
      <alignment horizontal="center"/>
    </xf>
    <xf numFmtId="0" fontId="77" fillId="0" borderId="0" xfId="0" applyFont="1" applyAlignment="1">
      <alignment horizontal="center"/>
    </xf>
    <xf numFmtId="2" fontId="81" fillId="0" borderId="0" xfId="0" applyNumberFormat="1" applyFont="1" applyAlignment="1">
      <alignment horizontal="center"/>
    </xf>
    <xf numFmtId="2" fontId="84" fillId="4" borderId="5" xfId="0" applyNumberFormat="1" applyFont="1" applyFill="1" applyBorder="1" applyAlignment="1">
      <alignment horizontal="center"/>
    </xf>
    <xf numFmtId="0" fontId="85" fillId="3" borderId="5" xfId="0" applyFont="1" applyFill="1" applyBorder="1" applyAlignment="1">
      <alignment horizontal="center"/>
    </xf>
    <xf numFmtId="0" fontId="81" fillId="3" borderId="5" xfId="0" applyFont="1" applyFill="1" applyBorder="1" applyAlignment="1">
      <alignment horizontal="center"/>
    </xf>
    <xf numFmtId="2" fontId="85" fillId="3" borderId="5" xfId="0" applyNumberFormat="1" applyFont="1" applyFill="1" applyBorder="1" applyAlignment="1">
      <alignment horizontal="center"/>
    </xf>
    <xf numFmtId="0" fontId="77" fillId="0" borderId="0" xfId="0" applyFont="1"/>
    <xf numFmtId="0" fontId="80" fillId="0" borderId="0" xfId="0" applyFont="1" applyAlignment="1">
      <alignment horizontal="center"/>
    </xf>
    <xf numFmtId="0" fontId="86" fillId="0" borderId="0" xfId="0" applyFont="1" applyAlignment="1">
      <alignment horizontal="center"/>
    </xf>
    <xf numFmtId="0" fontId="80" fillId="0" borderId="0" xfId="0" applyFont="1"/>
    <xf numFmtId="0" fontId="81" fillId="0" borderId="0" xfId="0" applyFont="1"/>
    <xf numFmtId="0" fontId="87" fillId="0" borderId="0" xfId="0" applyFont="1"/>
    <xf numFmtId="0" fontId="87" fillId="0" borderId="0" xfId="0" applyFont="1" applyAlignment="1">
      <alignment horizontal="center"/>
    </xf>
    <xf numFmtId="0" fontId="85" fillId="0" borderId="0" xfId="0" applyFont="1"/>
    <xf numFmtId="0" fontId="87" fillId="0" borderId="0" xfId="0" applyFont="1" applyAlignment="1"/>
    <xf numFmtId="178" fontId="0" fillId="0" borderId="0" xfId="0" applyNumberFormat="1" applyFont="1" applyAlignment="1">
      <alignment vertical="center"/>
    </xf>
    <xf numFmtId="0" fontId="0" fillId="0" borderId="0" xfId="0" applyFont="1" applyAlignment="1">
      <alignment vertical="center"/>
    </xf>
    <xf numFmtId="0" fontId="69" fillId="8" borderId="14" xfId="0" applyFont="1" applyFill="1" applyBorder="1" applyAlignment="1">
      <alignment horizontal="center" vertical="center" wrapText="1"/>
    </xf>
    <xf numFmtId="171" fontId="69" fillId="8" borderId="14" xfId="0" applyNumberFormat="1" applyFont="1" applyFill="1" applyBorder="1" applyAlignment="1">
      <alignment horizontal="center" vertical="center" wrapText="1"/>
    </xf>
    <xf numFmtId="0" fontId="89" fillId="0" borderId="1" xfId="0" applyFont="1" applyBorder="1" applyAlignment="1">
      <alignment wrapText="1"/>
    </xf>
    <xf numFmtId="0" fontId="89" fillId="0" borderId="1" xfId="0" applyFont="1" applyBorder="1" applyAlignment="1">
      <alignment horizontal="center" wrapText="1"/>
    </xf>
    <xf numFmtId="0" fontId="89" fillId="2" borderId="1" xfId="0" applyFont="1" applyFill="1" applyBorder="1" applyAlignment="1">
      <alignment horizontal="center" wrapText="1"/>
    </xf>
    <xf numFmtId="4" fontId="89" fillId="12" borderId="1" xfId="0" applyNumberFormat="1" applyFont="1" applyFill="1" applyBorder="1" applyAlignment="1">
      <alignment horizontal="right" vertical="center"/>
    </xf>
    <xf numFmtId="171" fontId="89" fillId="0" borderId="1" xfId="0" applyNumberFormat="1" applyFont="1" applyBorder="1" applyAlignment="1">
      <alignment horizontal="center" vertical="center" wrapText="1"/>
    </xf>
    <xf numFmtId="0" fontId="89" fillId="2" borderId="1" xfId="0" applyFont="1" applyFill="1" applyBorder="1" applyAlignment="1">
      <alignment wrapText="1"/>
    </xf>
    <xf numFmtId="0" fontId="89" fillId="0" borderId="1" xfId="0" applyFont="1" applyBorder="1" applyAlignment="1">
      <alignment horizontal="left" wrapText="1"/>
    </xf>
    <xf numFmtId="1" fontId="89" fillId="2" borderId="1" xfId="0" applyNumberFormat="1" applyFont="1" applyFill="1" applyBorder="1" applyAlignment="1">
      <alignment horizontal="center"/>
    </xf>
    <xf numFmtId="0" fontId="89" fillId="0" borderId="1" xfId="0" applyFont="1" applyBorder="1" applyAlignment="1"/>
    <xf numFmtId="0" fontId="89" fillId="2" borderId="1" xfId="0" applyFont="1" applyFill="1" applyBorder="1" applyAlignment="1">
      <alignment horizontal="center"/>
    </xf>
    <xf numFmtId="0" fontId="89" fillId="0" borderId="15" xfId="0" applyFont="1" applyBorder="1" applyAlignment="1">
      <alignment horizontal="left" vertical="center" wrapText="1"/>
    </xf>
    <xf numFmtId="0" fontId="89" fillId="2" borderId="1" xfId="0" applyFont="1" applyFill="1" applyBorder="1" applyAlignment="1">
      <alignment horizontal="center" vertical="center" wrapText="1"/>
    </xf>
    <xf numFmtId="171" fontId="89" fillId="0" borderId="16" xfId="0" applyNumberFormat="1" applyFont="1" applyBorder="1" applyAlignment="1">
      <alignment horizontal="center" vertical="center" wrapText="1"/>
    </xf>
    <xf numFmtId="178" fontId="90" fillId="0" borderId="0" xfId="0" applyNumberFormat="1" applyFont="1" applyAlignment="1">
      <alignment vertical="center"/>
    </xf>
    <xf numFmtId="0" fontId="90" fillId="0" borderId="0" xfId="0" applyFont="1" applyAlignment="1">
      <alignment vertical="center"/>
    </xf>
    <xf numFmtId="0" fontId="91" fillId="2" borderId="0" xfId="0" applyFont="1" applyFill="1" applyAlignment="1">
      <alignment horizontal="left"/>
    </xf>
    <xf numFmtId="0" fontId="89" fillId="0" borderId="15" xfId="0" applyFont="1" applyBorder="1" applyAlignment="1">
      <alignment horizontal="left" vertical="center"/>
    </xf>
    <xf numFmtId="171" fontId="89" fillId="2" borderId="16" xfId="0" applyNumberFormat="1" applyFont="1" applyFill="1" applyBorder="1" applyAlignment="1">
      <alignment horizontal="center" vertical="center" wrapText="1"/>
    </xf>
    <xf numFmtId="0" fontId="89" fillId="0" borderId="4" xfId="0" applyFont="1" applyBorder="1" applyAlignment="1"/>
    <xf numFmtId="0" fontId="89" fillId="0" borderId="15" xfId="0" applyFont="1" applyBorder="1" applyAlignment="1">
      <alignment wrapText="1"/>
    </xf>
    <xf numFmtId="0" fontId="89" fillId="2" borderId="4" xfId="0" applyFont="1" applyFill="1" applyBorder="1" applyAlignment="1">
      <alignment wrapText="1"/>
    </xf>
    <xf numFmtId="0" fontId="89" fillId="0" borderId="4" xfId="0" applyFont="1" applyBorder="1" applyAlignment="1">
      <alignment horizontal="left" wrapText="1"/>
    </xf>
    <xf numFmtId="0" fontId="92" fillId="0" borderId="0" xfId="0" applyFont="1" applyAlignment="1">
      <alignment horizontal="left" wrapText="1"/>
    </xf>
    <xf numFmtId="0" fontId="93" fillId="0" borderId="0" xfId="0" applyFont="1" applyAlignment="1">
      <alignment horizontal="center" wrapText="1"/>
    </xf>
    <xf numFmtId="0" fontId="93" fillId="13" borderId="0" xfId="0" applyFont="1" applyFill="1" applyAlignment="1">
      <alignment horizontal="center" wrapText="1"/>
    </xf>
    <xf numFmtId="4" fontId="0" fillId="12" borderId="17" xfId="0" applyNumberFormat="1" applyFont="1" applyFill="1" applyBorder="1" applyAlignment="1">
      <alignment horizontal="right" vertical="center"/>
    </xf>
    <xf numFmtId="171" fontId="0" fillId="0" borderId="18" xfId="0" applyNumberFormat="1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69" fillId="0" borderId="0" xfId="0" applyFont="1" applyAlignment="1">
      <alignment horizontal="center" vertical="center" wrapText="1"/>
    </xf>
    <xf numFmtId="171" fontId="69" fillId="0" borderId="0" xfId="0" applyNumberFormat="1" applyFont="1" applyAlignment="1">
      <alignment horizontal="right" vertical="center"/>
    </xf>
    <xf numFmtId="0" fontId="89" fillId="2" borderId="19" xfId="0" applyFont="1" applyFill="1" applyBorder="1" applyAlignment="1">
      <alignment horizontal="left" vertical="center" wrapText="1"/>
    </xf>
    <xf numFmtId="0" fontId="89" fillId="0" borderId="20" xfId="0" applyFont="1" applyBorder="1" applyAlignment="1">
      <alignment horizontal="center" vertical="center" wrapText="1"/>
    </xf>
    <xf numFmtId="0" fontId="89" fillId="2" borderId="20" xfId="0" applyFont="1" applyFill="1" applyBorder="1" applyAlignment="1">
      <alignment horizontal="center" vertical="center" wrapText="1"/>
    </xf>
    <xf numFmtId="0" fontId="89" fillId="2" borderId="20" xfId="0" applyFont="1" applyFill="1" applyBorder="1" applyAlignment="1">
      <alignment horizontal="center" vertical="center"/>
    </xf>
    <xf numFmtId="4" fontId="0" fillId="12" borderId="20" xfId="0" applyNumberFormat="1" applyFont="1" applyFill="1" applyBorder="1" applyAlignment="1">
      <alignment horizontal="right" vertical="center"/>
    </xf>
    <xf numFmtId="171" fontId="0" fillId="0" borderId="21" xfId="0" applyNumberFormat="1" applyFont="1" applyBorder="1" applyAlignment="1">
      <alignment horizontal="right" vertical="center"/>
    </xf>
    <xf numFmtId="0" fontId="89" fillId="0" borderId="22" xfId="0" applyFont="1" applyBorder="1" applyAlignment="1">
      <alignment wrapText="1"/>
    </xf>
    <xf numFmtId="4" fontId="0" fillId="12" borderId="1" xfId="0" applyNumberFormat="1" applyFont="1" applyFill="1" applyBorder="1" applyAlignment="1">
      <alignment horizontal="right" vertical="center"/>
    </xf>
    <xf numFmtId="171" fontId="0" fillId="0" borderId="16" xfId="0" applyNumberFormat="1" applyFont="1" applyBorder="1" applyAlignment="1">
      <alignment horizontal="right" vertical="center"/>
    </xf>
    <xf numFmtId="0" fontId="89" fillId="2" borderId="22" xfId="0" applyFont="1" applyFill="1" applyBorder="1" applyAlignment="1">
      <alignment wrapText="1"/>
    </xf>
    <xf numFmtId="171" fontId="0" fillId="2" borderId="16" xfId="0" applyNumberFormat="1" applyFont="1" applyFill="1" applyBorder="1" applyAlignment="1">
      <alignment horizontal="right" vertical="center"/>
    </xf>
    <xf numFmtId="0" fontId="0" fillId="2" borderId="23" xfId="0" applyFont="1" applyFill="1" applyBorder="1" applyAlignment="1">
      <alignment horizontal="left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2" borderId="24" xfId="0" applyFont="1" applyFill="1" applyBorder="1" applyAlignment="1">
      <alignment horizontal="center" vertical="center" wrapText="1"/>
    </xf>
    <xf numFmtId="0" fontId="0" fillId="2" borderId="24" xfId="0" applyFont="1" applyFill="1" applyBorder="1" applyAlignment="1">
      <alignment horizontal="center" vertical="center"/>
    </xf>
    <xf numFmtId="4" fontId="0" fillId="12" borderId="24" xfId="0" applyNumberFormat="1" applyFont="1" applyFill="1" applyBorder="1" applyAlignment="1">
      <alignment horizontal="right" vertical="center"/>
    </xf>
    <xf numFmtId="171" fontId="0" fillId="0" borderId="25" xfId="0" applyNumberFormat="1" applyFont="1" applyBorder="1" applyAlignment="1">
      <alignment horizontal="right" vertical="center"/>
    </xf>
    <xf numFmtId="0" fontId="0" fillId="0" borderId="0" xfId="0" applyFont="1" applyAlignment="1">
      <alignment horizontal="center" vertical="center"/>
    </xf>
    <xf numFmtId="171" fontId="94" fillId="0" borderId="0" xfId="0" applyNumberFormat="1" applyFont="1" applyAlignment="1">
      <alignment horizontal="right" vertical="center"/>
    </xf>
    <xf numFmtId="0" fontId="70" fillId="8" borderId="14" xfId="0" applyFont="1" applyFill="1" applyBorder="1" applyAlignment="1">
      <alignment horizontal="center" vertical="center" wrapText="1"/>
    </xf>
    <xf numFmtId="178" fontId="69" fillId="8" borderId="11" xfId="0" applyNumberFormat="1" applyFont="1" applyFill="1" applyBorder="1" applyAlignment="1">
      <alignment horizontal="center" vertical="center" wrapText="1"/>
    </xf>
    <xf numFmtId="0" fontId="89" fillId="0" borderId="19" xfId="0" applyFont="1" applyBorder="1" applyAlignment="1">
      <alignment horizontal="left" vertical="center" wrapText="1"/>
    </xf>
    <xf numFmtId="175" fontId="89" fillId="2" borderId="20" xfId="0" applyNumberFormat="1" applyFont="1" applyFill="1" applyBorder="1" applyAlignment="1">
      <alignment horizontal="center" vertical="center"/>
    </xf>
    <xf numFmtId="4" fontId="89" fillId="12" borderId="20" xfId="0" applyNumberFormat="1" applyFont="1" applyFill="1" applyBorder="1" applyAlignment="1">
      <alignment horizontal="right" vertical="center"/>
    </xf>
    <xf numFmtId="178" fontId="89" fillId="0" borderId="21" xfId="0" applyNumberFormat="1" applyFont="1" applyBorder="1" applyAlignment="1">
      <alignment horizontal="right" vertical="center"/>
    </xf>
    <xf numFmtId="0" fontId="89" fillId="0" borderId="22" xfId="0" applyFont="1" applyBorder="1" applyAlignment="1">
      <alignment horizontal="left" vertical="center" wrapText="1"/>
    </xf>
    <xf numFmtId="0" fontId="89" fillId="0" borderId="1" xfId="0" applyFont="1" applyBorder="1" applyAlignment="1">
      <alignment horizontal="center" vertical="center" wrapText="1"/>
    </xf>
    <xf numFmtId="0" fontId="89" fillId="2" borderId="1" xfId="0" applyFont="1" applyFill="1" applyBorder="1" applyAlignment="1">
      <alignment horizontal="center" vertical="center"/>
    </xf>
    <xf numFmtId="175" fontId="89" fillId="2" borderId="1" xfId="0" applyNumberFormat="1" applyFont="1" applyFill="1" applyBorder="1" applyAlignment="1">
      <alignment horizontal="center" vertical="center"/>
    </xf>
    <xf numFmtId="178" fontId="89" fillId="0" borderId="16" xfId="0" applyNumberFormat="1" applyFont="1" applyBorder="1" applyAlignment="1">
      <alignment horizontal="right" vertical="center"/>
    </xf>
    <xf numFmtId="0" fontId="95" fillId="2" borderId="0" xfId="0" applyFont="1" applyFill="1" applyAlignment="1">
      <alignment horizontal="left"/>
    </xf>
    <xf numFmtId="0" fontId="89" fillId="0" borderId="22" xfId="0" applyFont="1" applyBorder="1" applyAlignment="1">
      <alignment vertical="center" wrapText="1"/>
    </xf>
    <xf numFmtId="0" fontId="89" fillId="0" borderId="5" xfId="0" applyFont="1" applyBorder="1" applyAlignment="1"/>
    <xf numFmtId="0" fontId="89" fillId="0" borderId="26" xfId="0" applyFont="1" applyBorder="1" applyAlignment="1"/>
    <xf numFmtId="0" fontId="89" fillId="0" borderId="6" xfId="0" applyFont="1" applyBorder="1" applyAlignment="1">
      <alignment horizontal="center" wrapText="1"/>
    </xf>
    <xf numFmtId="0" fontId="89" fillId="2" borderId="6" xfId="0" applyFont="1" applyFill="1" applyBorder="1" applyAlignment="1">
      <alignment horizontal="center" wrapText="1"/>
    </xf>
    <xf numFmtId="175" fontId="89" fillId="2" borderId="24" xfId="0" applyNumberFormat="1" applyFont="1" applyFill="1" applyBorder="1" applyAlignment="1">
      <alignment horizontal="center" vertical="center"/>
    </xf>
    <xf numFmtId="4" fontId="89" fillId="12" borderId="24" xfId="0" applyNumberFormat="1" applyFont="1" applyFill="1" applyBorder="1" applyAlignment="1">
      <alignment horizontal="right" vertical="center"/>
    </xf>
    <xf numFmtId="178" fontId="9" fillId="8" borderId="11" xfId="0" applyNumberFormat="1" applyFont="1" applyFill="1" applyBorder="1" applyAlignment="1">
      <alignment horizontal="right" vertical="center"/>
    </xf>
    <xf numFmtId="0" fontId="89" fillId="0" borderId="19" xfId="0" applyFont="1" applyBorder="1" applyAlignment="1">
      <alignment vertical="center" wrapText="1"/>
    </xf>
    <xf numFmtId="0" fontId="89" fillId="0" borderId="20" xfId="0" applyFont="1" applyBorder="1" applyAlignment="1">
      <alignment horizontal="center" vertical="center"/>
    </xf>
    <xf numFmtId="0" fontId="89" fillId="2" borderId="3" xfId="0" applyFont="1" applyFill="1" applyBorder="1" applyAlignment="1">
      <alignment horizontal="center" vertical="center"/>
    </xf>
    <xf numFmtId="175" fontId="89" fillId="2" borderId="3" xfId="0" applyNumberFormat="1" applyFont="1" applyFill="1" applyBorder="1" applyAlignment="1">
      <alignment horizontal="center" vertical="center"/>
    </xf>
    <xf numFmtId="0" fontId="89" fillId="0" borderId="1" xfId="0" applyFont="1" applyBorder="1" applyAlignment="1">
      <alignment horizontal="center" vertical="center"/>
    </xf>
    <xf numFmtId="0" fontId="89" fillId="14" borderId="22" xfId="0" applyFont="1" applyFill="1" applyBorder="1" applyAlignment="1">
      <alignment vertical="center" wrapText="1"/>
    </xf>
    <xf numFmtId="0" fontId="89" fillId="14" borderId="1" xfId="0" applyFont="1" applyFill="1" applyBorder="1" applyAlignment="1">
      <alignment horizontal="center" vertical="center"/>
    </xf>
    <xf numFmtId="4" fontId="89" fillId="14" borderId="1" xfId="0" applyNumberFormat="1" applyFont="1" applyFill="1" applyBorder="1" applyAlignment="1">
      <alignment horizontal="right" vertical="center"/>
    </xf>
    <xf numFmtId="178" fontId="89" fillId="14" borderId="16" xfId="0" applyNumberFormat="1" applyFont="1" applyFill="1" applyBorder="1" applyAlignment="1">
      <alignment horizontal="right" vertical="center"/>
    </xf>
    <xf numFmtId="0" fontId="89" fillId="0" borderId="5" xfId="0" applyFont="1" applyBorder="1" applyAlignment="1">
      <alignment horizontal="left" wrapText="1"/>
    </xf>
    <xf numFmtId="0" fontId="89" fillId="0" borderId="1" xfId="0" applyFont="1" applyBorder="1" applyAlignment="1">
      <alignment horizontal="center"/>
    </xf>
    <xf numFmtId="0" fontId="89" fillId="0" borderId="5" xfId="0" applyFont="1" applyBorder="1" applyAlignment="1">
      <alignment wrapText="1"/>
    </xf>
    <xf numFmtId="0" fontId="0" fillId="0" borderId="26" xfId="0" applyFont="1" applyBorder="1" applyAlignment="1"/>
    <xf numFmtId="0" fontId="0" fillId="0" borderId="6" xfId="0" applyFont="1" applyBorder="1" applyAlignment="1">
      <alignment horizontal="center"/>
    </xf>
    <xf numFmtId="0" fontId="0" fillId="2" borderId="6" xfId="0" applyFont="1" applyFill="1" applyBorder="1" applyAlignment="1">
      <alignment horizontal="center"/>
    </xf>
    <xf numFmtId="0" fontId="93" fillId="2" borderId="6" xfId="0" applyFont="1" applyFill="1" applyBorder="1" applyAlignment="1">
      <alignment horizontal="center" wrapText="1"/>
    </xf>
    <xf numFmtId="178" fontId="0" fillId="0" borderId="25" xfId="0" applyNumberFormat="1" applyFont="1" applyBorder="1" applyAlignment="1">
      <alignment horizontal="right" vertical="center"/>
    </xf>
    <xf numFmtId="178" fontId="9" fillId="8" borderId="11" xfId="0" applyNumberFormat="1" applyFont="1" applyFill="1" applyBorder="1" applyAlignment="1">
      <alignment vertical="center"/>
    </xf>
    <xf numFmtId="171" fontId="69" fillId="8" borderId="27" xfId="0" applyNumberFormat="1" applyFont="1" applyFill="1" applyBorder="1" applyAlignment="1">
      <alignment horizontal="center" vertical="center" wrapText="1"/>
    </xf>
    <xf numFmtId="171" fontId="69" fillId="8" borderId="1" xfId="0" applyNumberFormat="1" applyFont="1" applyFill="1" applyBorder="1" applyAlignment="1">
      <alignment horizontal="center" vertical="center" wrapText="1"/>
    </xf>
    <xf numFmtId="1" fontId="89" fillId="0" borderId="20" xfId="0" applyNumberFormat="1" applyFont="1" applyBorder="1" applyAlignment="1">
      <alignment horizontal="center" vertical="center"/>
    </xf>
    <xf numFmtId="4" fontId="89" fillId="0" borderId="21" xfId="0" applyNumberFormat="1" applyFont="1" applyBorder="1" applyAlignment="1">
      <alignment horizontal="right" vertical="center"/>
    </xf>
    <xf numFmtId="4" fontId="89" fillId="0" borderId="28" xfId="0" applyNumberFormat="1" applyFont="1" applyBorder="1" applyAlignment="1">
      <alignment horizontal="right" vertical="center"/>
    </xf>
    <xf numFmtId="178" fontId="96" fillId="0" borderId="1" xfId="0" applyNumberFormat="1" applyFont="1" applyBorder="1" applyAlignment="1">
      <alignment vertical="center"/>
    </xf>
    <xf numFmtId="1" fontId="89" fillId="0" borderId="1" xfId="0" applyNumberFormat="1" applyFont="1" applyBorder="1" applyAlignment="1">
      <alignment horizontal="center" vertical="center"/>
    </xf>
    <xf numFmtId="4" fontId="89" fillId="0" borderId="16" xfId="0" applyNumberFormat="1" applyFont="1" applyBorder="1" applyAlignment="1">
      <alignment horizontal="right" vertical="center"/>
    </xf>
    <xf numFmtId="0" fontId="89" fillId="0" borderId="23" xfId="0" applyFont="1" applyBorder="1" applyAlignment="1">
      <alignment vertical="center" wrapText="1"/>
    </xf>
    <xf numFmtId="0" fontId="89" fillId="0" borderId="24" xfId="0" applyFont="1" applyBorder="1" applyAlignment="1">
      <alignment horizontal="center" vertical="center"/>
    </xf>
    <xf numFmtId="1" fontId="89" fillId="0" borderId="24" xfId="0" applyNumberFormat="1" applyFont="1" applyBorder="1" applyAlignment="1">
      <alignment horizontal="center" vertical="center"/>
    </xf>
    <xf numFmtId="4" fontId="89" fillId="0" borderId="25" xfId="0" applyNumberFormat="1" applyFont="1" applyBorder="1" applyAlignment="1">
      <alignment horizontal="right" vertical="center"/>
    </xf>
    <xf numFmtId="4" fontId="9" fillId="8" borderId="29" xfId="0" applyNumberFormat="1" applyFont="1" applyFill="1" applyBorder="1" applyAlignment="1">
      <alignment horizontal="right" vertical="center"/>
    </xf>
    <xf numFmtId="176" fontId="0" fillId="0" borderId="0" xfId="1" applyFont="1" applyBorder="1" applyAlignment="1" applyProtection="1">
      <alignment vertical="center"/>
    </xf>
    <xf numFmtId="171" fontId="97" fillId="0" borderId="0" xfId="0" applyNumberFormat="1" applyFont="1" applyAlignment="1">
      <alignment horizontal="right" vertical="center"/>
    </xf>
    <xf numFmtId="178" fontId="97" fillId="0" borderId="0" xfId="0" applyNumberFormat="1" applyFont="1" applyAlignment="1">
      <alignment vertical="center"/>
    </xf>
    <xf numFmtId="4" fontId="9" fillId="8" borderId="0" xfId="0" applyNumberFormat="1" applyFont="1" applyFill="1" applyAlignment="1">
      <alignment horizontal="right" vertical="center"/>
    </xf>
    <xf numFmtId="4" fontId="0" fillId="0" borderId="19" xfId="0" applyNumberFormat="1" applyFont="1" applyBorder="1" applyAlignment="1">
      <alignment vertical="center"/>
    </xf>
    <xf numFmtId="4" fontId="0" fillId="0" borderId="22" xfId="0" applyNumberFormat="1" applyFont="1" applyBorder="1" applyAlignment="1">
      <alignment vertical="center"/>
    </xf>
    <xf numFmtId="4" fontId="0" fillId="0" borderId="23" xfId="0" applyNumberFormat="1" applyFont="1" applyBorder="1" applyAlignment="1">
      <alignment vertical="center"/>
    </xf>
    <xf numFmtId="4" fontId="0" fillId="0" borderId="0" xfId="0" applyNumberFormat="1" applyFont="1" applyAlignment="1">
      <alignment vertical="center"/>
    </xf>
    <xf numFmtId="171" fontId="0" fillId="0" borderId="27" xfId="0" applyNumberFormat="1" applyFont="1" applyBorder="1" applyAlignment="1">
      <alignment vertical="center"/>
    </xf>
    <xf numFmtId="178" fontId="0" fillId="0" borderId="30" xfId="0" applyNumberFormat="1" applyFont="1" applyBorder="1" applyAlignment="1"/>
    <xf numFmtId="4" fontId="9" fillId="0" borderId="27" xfId="0" applyNumberFormat="1" applyFont="1" applyBorder="1" applyAlignment="1">
      <alignment vertical="center"/>
    </xf>
    <xf numFmtId="4" fontId="9" fillId="0" borderId="30" xfId="0" applyNumberFormat="1" applyFont="1" applyBorder="1" applyAlignment="1">
      <alignment horizontal="right" vertical="center"/>
    </xf>
    <xf numFmtId="0" fontId="0" fillId="0" borderId="30" xfId="0" applyFont="1" applyBorder="1" applyAlignment="1"/>
    <xf numFmtId="0" fontId="0" fillId="0" borderId="31" xfId="0" applyFont="1" applyBorder="1" applyAlignment="1"/>
    <xf numFmtId="171" fontId="9" fillId="0" borderId="27" xfId="0" applyNumberFormat="1" applyFont="1" applyBorder="1" applyAlignment="1">
      <alignment horizontal="center" vertical="center"/>
    </xf>
    <xf numFmtId="4" fontId="9" fillId="0" borderId="0" xfId="0" applyNumberFormat="1" applyFont="1" applyAlignment="1">
      <alignment vertical="center"/>
    </xf>
    <xf numFmtId="4" fontId="69" fillId="0" borderId="0" xfId="0" applyNumberFormat="1" applyFont="1" applyAlignment="1">
      <alignment horizontal="right" vertical="center"/>
    </xf>
    <xf numFmtId="171" fontId="0" fillId="0" borderId="0" xfId="0" applyNumberFormat="1" applyFont="1" applyAlignment="1">
      <alignment horizontal="right" vertical="center"/>
    </xf>
    <xf numFmtId="0" fontId="94" fillId="0" borderId="0" xfId="0" applyFont="1" applyAlignment="1"/>
    <xf numFmtId="0" fontId="0" fillId="0" borderId="0" xfId="0" applyFont="1" applyAlignment="1">
      <alignment horizontal="left" vertical="center"/>
    </xf>
    <xf numFmtId="4" fontId="99" fillId="0" borderId="0" xfId="0" applyNumberFormat="1" applyFont="1" applyAlignment="1"/>
    <xf numFmtId="0" fontId="100" fillId="3" borderId="1" xfId="0" applyFont="1" applyFill="1" applyBorder="1" applyAlignment="1">
      <alignment horizontal="center" vertical="center"/>
    </xf>
    <xf numFmtId="4" fontId="100" fillId="3" borderId="1" xfId="0" applyNumberFormat="1" applyFont="1" applyFill="1" applyBorder="1" applyAlignment="1">
      <alignment horizontal="center" vertical="center" wrapText="1"/>
    </xf>
    <xf numFmtId="0" fontId="100" fillId="3" borderId="1" xfId="0" applyFont="1" applyFill="1" applyBorder="1" applyAlignment="1">
      <alignment horizontal="center" vertical="center" wrapText="1"/>
    </xf>
    <xf numFmtId="0" fontId="2" fillId="0" borderId="8" xfId="0" applyFont="1" applyBorder="1" applyAlignment="1">
      <alignment horizontal="left" vertical="center" wrapText="1"/>
    </xf>
    <xf numFmtId="0" fontId="101" fillId="0" borderId="8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4" fontId="2" fillId="12" borderId="8" xfId="0" applyNumberFormat="1" applyFont="1" applyFill="1" applyBorder="1" applyAlignment="1">
      <alignment horizontal="center" vertical="center"/>
    </xf>
    <xf numFmtId="179" fontId="101" fillId="0" borderId="3" xfId="0" applyNumberFormat="1" applyFont="1" applyBorder="1" applyAlignment="1">
      <alignment horizontal="center" vertical="center"/>
    </xf>
    <xf numFmtId="179" fontId="101" fillId="17" borderId="3" xfId="0" applyNumberFormat="1" applyFont="1" applyFill="1" applyBorder="1" applyAlignment="1">
      <alignment horizontal="center" vertical="center"/>
    </xf>
    <xf numFmtId="179" fontId="101" fillId="11" borderId="3" xfId="0" applyNumberFormat="1" applyFont="1" applyFill="1" applyBorder="1" applyAlignment="1">
      <alignment horizontal="center" vertical="center"/>
    </xf>
    <xf numFmtId="0" fontId="13" fillId="3" borderId="2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left" vertical="center" wrapText="1"/>
    </xf>
    <xf numFmtId="0" fontId="2" fillId="0" borderId="2" xfId="0" applyFont="1" applyBorder="1" applyAlignment="1">
      <alignment horizontal="center" vertical="center"/>
    </xf>
    <xf numFmtId="4" fontId="2" fillId="12" borderId="2" xfId="0" applyNumberFormat="1" applyFont="1" applyFill="1" applyBorder="1" applyAlignment="1">
      <alignment horizontal="center" vertical="center"/>
    </xf>
    <xf numFmtId="0" fontId="2" fillId="17" borderId="3" xfId="0" applyFont="1" applyFill="1" applyBorder="1" applyAlignment="1">
      <alignment horizontal="center" vertical="center"/>
    </xf>
    <xf numFmtId="179" fontId="60" fillId="17" borderId="3" xfId="0" applyNumberFormat="1" applyFont="1" applyFill="1" applyBorder="1" applyAlignment="1">
      <alignment horizontal="center" vertical="center"/>
    </xf>
    <xf numFmtId="179" fontId="102" fillId="15" borderId="1" xfId="0" applyNumberFormat="1" applyFont="1" applyFill="1" applyBorder="1" applyAlignment="1">
      <alignment horizontal="center" vertical="center"/>
    </xf>
    <xf numFmtId="0" fontId="18" fillId="0" borderId="0" xfId="0" applyFont="1" applyBorder="1" applyAlignment="1">
      <alignment horizontal="center" vertical="center" wrapText="1"/>
    </xf>
    <xf numFmtId="0" fontId="103" fillId="0" borderId="0" xfId="0" applyFont="1" applyBorder="1" applyAlignment="1"/>
    <xf numFmtId="0" fontId="103" fillId="0" borderId="4" xfId="0" applyFont="1" applyBorder="1" applyAlignment="1"/>
    <xf numFmtId="179" fontId="102" fillId="0" borderId="0" xfId="0" applyNumberFormat="1" applyFont="1" applyBorder="1" applyAlignment="1">
      <alignment horizontal="center" vertical="center"/>
    </xf>
    <xf numFmtId="178" fontId="102" fillId="15" borderId="1" xfId="0" applyNumberFormat="1" applyFont="1" applyFill="1" applyBorder="1" applyAlignment="1">
      <alignment horizontal="center" vertical="center"/>
    </xf>
    <xf numFmtId="0" fontId="1" fillId="0" borderId="0" xfId="3"/>
    <xf numFmtId="0" fontId="1" fillId="0" borderId="0" xfId="3" applyAlignment="1">
      <alignment horizontal="center"/>
    </xf>
    <xf numFmtId="0" fontId="76" fillId="0" borderId="0" xfId="3" applyFont="1" applyAlignment="1">
      <alignment vertical="center"/>
    </xf>
    <xf numFmtId="0" fontId="104" fillId="0" borderId="0" xfId="3" applyFont="1"/>
    <xf numFmtId="0" fontId="85" fillId="0" borderId="0" xfId="3" applyFont="1"/>
    <xf numFmtId="0" fontId="80" fillId="0" borderId="0" xfId="3" applyFont="1"/>
    <xf numFmtId="49" fontId="76" fillId="0" borderId="0" xfId="3" applyNumberFormat="1" applyFont="1" applyAlignment="1">
      <alignment vertical="center"/>
    </xf>
    <xf numFmtId="0" fontId="105" fillId="0" borderId="0" xfId="3" applyFont="1" applyAlignment="1">
      <alignment vertical="center"/>
    </xf>
    <xf numFmtId="0" fontId="106" fillId="0" borderId="0" xfId="3" applyFont="1"/>
    <xf numFmtId="0" fontId="84" fillId="10" borderId="32" xfId="3" applyFont="1" applyFill="1" applyBorder="1" applyAlignment="1">
      <alignment horizontal="center" vertical="center"/>
    </xf>
    <xf numFmtId="0" fontId="84" fillId="10" borderId="33" xfId="3" applyFont="1" applyFill="1" applyBorder="1" applyAlignment="1">
      <alignment horizontal="center" vertical="center" wrapText="1"/>
    </xf>
    <xf numFmtId="0" fontId="84" fillId="10" borderId="34" xfId="3" applyFont="1" applyFill="1" applyBorder="1" applyAlignment="1">
      <alignment horizontal="center" vertical="center" wrapText="1"/>
    </xf>
    <xf numFmtId="0" fontId="107" fillId="0" borderId="35" xfId="3" applyFont="1" applyBorder="1" applyAlignment="1">
      <alignment horizontal="justify" vertical="center" wrapText="1"/>
    </xf>
    <xf numFmtId="4" fontId="108" fillId="0" borderId="1" xfId="2" applyNumberFormat="1" applyFont="1" applyBorder="1" applyAlignment="1" applyProtection="1">
      <alignment vertical="center"/>
    </xf>
    <xf numFmtId="4" fontId="108" fillId="0" borderId="36" xfId="2" applyNumberFormat="1" applyFont="1" applyBorder="1" applyAlignment="1" applyProtection="1">
      <alignment vertical="center"/>
    </xf>
    <xf numFmtId="0" fontId="84" fillId="4" borderId="37" xfId="3" applyFont="1" applyFill="1" applyBorder="1" applyAlignment="1">
      <alignment horizontal="right" vertical="center" wrapText="1"/>
    </xf>
    <xf numFmtId="4" fontId="109" fillId="4" borderId="1" xfId="2" applyNumberFormat="1" applyFont="1" applyFill="1" applyBorder="1" applyAlignment="1" applyProtection="1">
      <alignment vertical="center"/>
    </xf>
    <xf numFmtId="4" fontId="109" fillId="4" borderId="36" xfId="2" applyNumberFormat="1" applyFont="1" applyFill="1" applyBorder="1" applyAlignment="1" applyProtection="1">
      <alignment vertical="center"/>
    </xf>
    <xf numFmtId="0" fontId="110" fillId="0" borderId="0" xfId="3" applyFont="1" applyAlignment="1">
      <alignment horizontal="center" vertical="center" wrapText="1"/>
    </xf>
    <xf numFmtId="167" fontId="111" fillId="0" borderId="0" xfId="2" applyNumberFormat="1" applyFont="1" applyBorder="1" applyAlignment="1" applyProtection="1">
      <alignment horizontal="center" vertical="center"/>
    </xf>
    <xf numFmtId="0" fontId="110" fillId="0" borderId="0" xfId="3" applyFont="1" applyAlignment="1">
      <alignment horizontal="center" vertical="center"/>
    </xf>
    <xf numFmtId="0" fontId="84" fillId="0" borderId="0" xfId="3" applyFont="1"/>
    <xf numFmtId="0" fontId="107" fillId="0" borderId="0" xfId="3" applyFont="1"/>
    <xf numFmtId="0" fontId="84" fillId="0" borderId="0" xfId="3" applyFont="1" applyAlignment="1">
      <alignment horizontal="right"/>
    </xf>
    <xf numFmtId="0" fontId="107" fillId="0" borderId="10" xfId="3" applyFont="1" applyBorder="1"/>
    <xf numFmtId="0" fontId="107" fillId="0" borderId="0" xfId="3" applyFont="1" applyAlignment="1">
      <alignment vertical="center"/>
    </xf>
    <xf numFmtId="49" fontId="107" fillId="0" borderId="0" xfId="3" applyNumberFormat="1" applyFont="1" applyAlignment="1">
      <alignment horizontal="right" vertical="center"/>
    </xf>
    <xf numFmtId="4" fontId="10" fillId="3" borderId="1" xfId="0" applyNumberFormat="1" applyFont="1" applyFill="1" applyBorder="1" applyAlignment="1">
      <alignment horizontal="right" vertical="center" wrapText="1"/>
    </xf>
    <xf numFmtId="0" fontId="9" fillId="4" borderId="1" xfId="0" applyFont="1" applyFill="1" applyBorder="1" applyAlignment="1">
      <alignment horizontal="center" vertical="center" wrapText="1"/>
    </xf>
    <xf numFmtId="4" fontId="9" fillId="0" borderId="1" xfId="0" applyNumberFormat="1" applyFont="1" applyBorder="1" applyAlignment="1">
      <alignment horizontal="right" vertical="center" wrapText="1"/>
    </xf>
    <xf numFmtId="0" fontId="0" fillId="0" borderId="1" xfId="0" applyFont="1" applyBorder="1" applyAlignment="1">
      <alignment horizontal="center" vertical="center"/>
    </xf>
    <xf numFmtId="0" fontId="10" fillId="3" borderId="1" xfId="0" applyFont="1" applyFill="1" applyBorder="1" applyAlignment="1">
      <alignment horizontal="right" vertical="center"/>
    </xf>
    <xf numFmtId="0" fontId="0" fillId="4" borderId="1" xfId="0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left" vertical="center"/>
    </xf>
    <xf numFmtId="0" fontId="10" fillId="3" borderId="3" xfId="0" applyFont="1" applyFill="1" applyBorder="1" applyAlignment="1">
      <alignment horizontal="right" vertical="center" wrapText="1"/>
    </xf>
    <xf numFmtId="0" fontId="0" fillId="4" borderId="1" xfId="0" applyFont="1" applyFill="1" applyBorder="1" applyAlignment="1">
      <alignment horizontal="center" vertical="center"/>
    </xf>
    <xf numFmtId="4" fontId="0" fillId="0" borderId="1" xfId="0" applyNumberFormat="1" applyFont="1" applyBorder="1" applyAlignment="1">
      <alignment horizontal="right" vertical="center" wrapText="1"/>
    </xf>
    <xf numFmtId="0" fontId="9" fillId="3" borderId="1" xfId="0" applyFont="1" applyFill="1" applyBorder="1" applyAlignment="1">
      <alignment horizontal="center" vertical="center"/>
    </xf>
    <xf numFmtId="4" fontId="16" fillId="3" borderId="1" xfId="0" applyNumberFormat="1" applyFont="1" applyFill="1" applyBorder="1" applyAlignment="1">
      <alignment horizontal="right" vertical="center" wrapText="1"/>
    </xf>
    <xf numFmtId="0" fontId="0" fillId="0" borderId="2" xfId="0" applyFont="1" applyBorder="1" applyAlignment="1">
      <alignment horizontal="left" vertical="center"/>
    </xf>
    <xf numFmtId="4" fontId="0" fillId="0" borderId="5" xfId="0" applyNumberFormat="1" applyFont="1" applyBorder="1" applyAlignment="1">
      <alignment horizontal="right" vertical="center" wrapText="1"/>
    </xf>
    <xf numFmtId="4" fontId="16" fillId="3" borderId="5" xfId="0" applyNumberFormat="1" applyFont="1" applyFill="1" applyBorder="1" applyAlignment="1">
      <alignment horizontal="right" vertical="center" wrapText="1"/>
    </xf>
    <xf numFmtId="0" fontId="10" fillId="0" borderId="1" xfId="0" applyFont="1" applyBorder="1" applyAlignment="1">
      <alignment horizontal="right" vertical="center" wrapText="1"/>
    </xf>
    <xf numFmtId="4" fontId="10" fillId="0" borderId="1" xfId="0" applyNumberFormat="1" applyFont="1" applyBorder="1" applyAlignment="1">
      <alignment horizontal="right" vertical="center"/>
    </xf>
    <xf numFmtId="0" fontId="9" fillId="4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left" vertical="center" wrapText="1"/>
    </xf>
    <xf numFmtId="0" fontId="17" fillId="0" borderId="1" xfId="0" applyFont="1" applyBorder="1" applyAlignment="1">
      <alignment horizontal="left" vertical="center" wrapText="1"/>
    </xf>
    <xf numFmtId="0" fontId="17" fillId="4" borderId="1" xfId="0" applyFont="1" applyFill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167" fontId="19" fillId="0" borderId="1" xfId="0" applyNumberFormat="1" applyFont="1" applyBorder="1" applyAlignment="1">
      <alignment horizontal="right" vertical="center"/>
    </xf>
    <xf numFmtId="168" fontId="19" fillId="0" borderId="1" xfId="0" applyNumberFormat="1" applyFont="1" applyBorder="1" applyAlignment="1">
      <alignment horizontal="right" vertical="center"/>
    </xf>
    <xf numFmtId="165" fontId="19" fillId="0" borderId="1" xfId="0" applyNumberFormat="1" applyFont="1" applyBorder="1" applyAlignment="1">
      <alignment horizontal="right" vertical="center" wrapText="1"/>
    </xf>
    <xf numFmtId="0" fontId="9" fillId="4" borderId="1" xfId="0" applyFont="1" applyFill="1" applyBorder="1" applyAlignment="1">
      <alignment horizontal="left" wrapText="1"/>
    </xf>
    <xf numFmtId="0" fontId="18" fillId="0" borderId="1" xfId="0" applyFont="1" applyBorder="1" applyAlignment="1">
      <alignment horizontal="left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9" fillId="0" borderId="5" xfId="0" applyFont="1" applyBorder="1" applyAlignment="1">
      <alignment horizontal="left" vertical="center" wrapText="1"/>
    </xf>
    <xf numFmtId="0" fontId="9" fillId="4" borderId="1" xfId="0" applyFont="1" applyFill="1" applyBorder="1" applyAlignment="1">
      <alignment horizontal="right" vertical="center" wrapText="1"/>
    </xf>
    <xf numFmtId="0" fontId="0" fillId="2" borderId="1" xfId="0" applyFont="1" applyFill="1" applyBorder="1" applyAlignment="1">
      <alignment horizontal="left" vertical="center" wrapText="1"/>
    </xf>
    <xf numFmtId="0" fontId="25" fillId="4" borderId="1" xfId="0" applyFont="1" applyFill="1" applyBorder="1" applyAlignment="1">
      <alignment horizontal="left" vertical="center" wrapText="1"/>
    </xf>
    <xf numFmtId="0" fontId="18" fillId="0" borderId="1" xfId="0" applyFont="1" applyBorder="1" applyAlignment="1">
      <alignment horizontal="left" vertical="center"/>
    </xf>
    <xf numFmtId="0" fontId="11" fillId="3" borderId="1" xfId="0" applyFont="1" applyFill="1" applyBorder="1" applyAlignment="1">
      <alignment horizontal="left" vertical="center"/>
    </xf>
    <xf numFmtId="0" fontId="11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left" vertical="center"/>
    </xf>
    <xf numFmtId="0" fontId="9" fillId="3" borderId="1" xfId="0" applyFont="1" applyFill="1" applyBorder="1" applyAlignment="1">
      <alignment horizontal="right" vertical="center"/>
    </xf>
    <xf numFmtId="0" fontId="27" fillId="4" borderId="1" xfId="0" applyFont="1" applyFill="1" applyBorder="1" applyAlignment="1">
      <alignment horizontal="right" vertical="center"/>
    </xf>
    <xf numFmtId="0" fontId="24" fillId="4" borderId="1" xfId="0" applyFont="1" applyFill="1" applyBorder="1" applyAlignment="1">
      <alignment horizontal="left" vertical="center" wrapText="1"/>
    </xf>
    <xf numFmtId="0" fontId="11" fillId="0" borderId="1" xfId="0" applyFont="1" applyBorder="1" applyAlignment="1">
      <alignment horizontal="left" vertical="center" wrapText="1"/>
    </xf>
    <xf numFmtId="0" fontId="11" fillId="0" borderId="1" xfId="0" applyFont="1" applyBorder="1" applyAlignment="1">
      <alignment horizontal="left" vertical="center"/>
    </xf>
    <xf numFmtId="0" fontId="9" fillId="0" borderId="2" xfId="0" applyFont="1" applyBorder="1" applyAlignment="1">
      <alignment horizontal="left" vertical="center" wrapText="1"/>
    </xf>
    <xf numFmtId="0" fontId="13" fillId="0" borderId="2" xfId="0" applyFont="1" applyBorder="1" applyAlignment="1">
      <alignment horizontal="left" vertical="center" wrapText="1"/>
    </xf>
    <xf numFmtId="0" fontId="13" fillId="0" borderId="1" xfId="0" applyFont="1" applyBorder="1" applyAlignment="1">
      <alignment horizontal="left" vertical="center" wrapText="1"/>
    </xf>
    <xf numFmtId="0" fontId="2" fillId="0" borderId="0" xfId="0" applyFont="1" applyBorder="1" applyAlignment="1"/>
    <xf numFmtId="0" fontId="28" fillId="0" borderId="2" xfId="0" applyFont="1" applyBorder="1" applyAlignment="1">
      <alignment horizontal="left" vertical="center" wrapText="1"/>
    </xf>
    <xf numFmtId="0" fontId="34" fillId="0" borderId="2" xfId="0" applyFont="1" applyBorder="1" applyAlignment="1">
      <alignment horizontal="left" vertical="center"/>
    </xf>
    <xf numFmtId="0" fontId="9" fillId="0" borderId="2" xfId="0" applyFont="1" applyBorder="1" applyAlignment="1">
      <alignment horizontal="left" vertical="center"/>
    </xf>
    <xf numFmtId="0" fontId="9" fillId="3" borderId="1" xfId="0" applyFont="1" applyFill="1" applyBorder="1" applyAlignment="1">
      <alignment horizontal="right" vertical="center" wrapText="1"/>
    </xf>
    <xf numFmtId="0" fontId="15" fillId="4" borderId="1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left" vertical="center" wrapText="1"/>
    </xf>
    <xf numFmtId="0" fontId="32" fillId="4" borderId="1" xfId="0" applyFont="1" applyFill="1" applyBorder="1" applyAlignment="1">
      <alignment horizontal="right" vertical="center" wrapText="1"/>
    </xf>
    <xf numFmtId="0" fontId="11" fillId="0" borderId="2" xfId="0" applyFont="1" applyBorder="1" applyAlignment="1">
      <alignment horizontal="left" vertical="center" wrapText="1"/>
    </xf>
    <xf numFmtId="0" fontId="11" fillId="3" borderId="3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left" vertical="center" wrapText="1"/>
    </xf>
    <xf numFmtId="0" fontId="9" fillId="6" borderId="1" xfId="0" applyFont="1" applyFill="1" applyBorder="1" applyAlignment="1">
      <alignment horizontal="left" vertical="center" wrapText="1"/>
    </xf>
    <xf numFmtId="0" fontId="9" fillId="4" borderId="1" xfId="0" applyFont="1" applyFill="1" applyBorder="1" applyAlignment="1">
      <alignment horizontal="right" vertical="center"/>
    </xf>
    <xf numFmtId="0" fontId="9" fillId="0" borderId="1" xfId="0" applyFont="1" applyBorder="1" applyAlignment="1">
      <alignment horizontal="right" vertical="center"/>
    </xf>
    <xf numFmtId="0" fontId="2" fillId="3" borderId="1" xfId="0" applyFont="1" applyFill="1" applyBorder="1" applyAlignment="1">
      <alignment horizontal="left" vertical="center" wrapText="1"/>
    </xf>
    <xf numFmtId="0" fontId="36" fillId="4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0" fontId="10" fillId="0" borderId="1" xfId="0" applyFont="1" applyBorder="1" applyAlignment="1">
      <alignment horizontal="left" vertical="center" wrapText="1"/>
    </xf>
    <xf numFmtId="0" fontId="40" fillId="0" borderId="1" xfId="0" applyFont="1" applyBorder="1" applyAlignment="1">
      <alignment horizontal="left" vertical="center" wrapText="1"/>
    </xf>
    <xf numFmtId="0" fontId="0" fillId="0" borderId="2" xfId="0" applyFont="1" applyBorder="1" applyAlignment="1">
      <alignment horizontal="left" vertical="center" wrapText="1"/>
    </xf>
    <xf numFmtId="0" fontId="18" fillId="0" borderId="2" xfId="0" applyFont="1" applyBorder="1" applyAlignment="1">
      <alignment horizontal="left" vertical="center" wrapText="1"/>
    </xf>
    <xf numFmtId="0" fontId="10" fillId="0" borderId="8" xfId="0" applyFont="1" applyBorder="1" applyAlignment="1">
      <alignment horizontal="center" vertical="center"/>
    </xf>
    <xf numFmtId="0" fontId="28" fillId="0" borderId="0" xfId="0" applyFont="1" applyBorder="1" applyAlignment="1">
      <alignment horizontal="left" vertical="center"/>
    </xf>
    <xf numFmtId="0" fontId="28" fillId="0" borderId="9" xfId="0" applyFont="1" applyBorder="1" applyAlignment="1">
      <alignment horizontal="left" vertical="center"/>
    </xf>
    <xf numFmtId="0" fontId="16" fillId="4" borderId="2" xfId="0" applyFont="1" applyFill="1" applyBorder="1" applyAlignment="1">
      <alignment vertical="center"/>
    </xf>
    <xf numFmtId="49" fontId="18" fillId="0" borderId="1" xfId="0" applyNumberFormat="1" applyFont="1" applyBorder="1" applyAlignment="1">
      <alignment horizontal="left" vertical="center" wrapText="1"/>
    </xf>
    <xf numFmtId="0" fontId="9" fillId="0" borderId="4" xfId="0" applyFont="1" applyBorder="1" applyAlignment="1">
      <alignment horizontal="left" vertical="center" wrapText="1"/>
    </xf>
    <xf numFmtId="49" fontId="9" fillId="3" borderId="2" xfId="0" applyNumberFormat="1" applyFont="1" applyFill="1" applyBorder="1" applyAlignment="1">
      <alignment horizontal="right" vertical="center" wrapText="1"/>
    </xf>
    <xf numFmtId="0" fontId="11" fillId="0" borderId="0" xfId="0" applyFont="1" applyBorder="1" applyAlignment="1">
      <alignment horizontal="center" vertical="center" wrapText="1"/>
    </xf>
    <xf numFmtId="0" fontId="18" fillId="3" borderId="0" xfId="0" applyFont="1" applyFill="1" applyBorder="1" applyAlignment="1">
      <alignment horizontal="left"/>
    </xf>
    <xf numFmtId="0" fontId="9" fillId="0" borderId="0" xfId="0" applyFont="1" applyBorder="1" applyAlignment="1">
      <alignment horizontal="left" vertical="center" wrapText="1"/>
    </xf>
    <xf numFmtId="0" fontId="9" fillId="0" borderId="9" xfId="0" applyFont="1" applyBorder="1" applyAlignment="1">
      <alignment horizontal="left" wrapText="1"/>
    </xf>
    <xf numFmtId="0" fontId="13" fillId="3" borderId="1" xfId="0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left" wrapText="1"/>
    </xf>
    <xf numFmtId="0" fontId="10" fillId="0" borderId="1" xfId="0" applyFont="1" applyBorder="1" applyAlignment="1">
      <alignment horizontal="center" vertical="center"/>
    </xf>
    <xf numFmtId="4" fontId="10" fillId="0" borderId="1" xfId="0" applyNumberFormat="1" applyFont="1" applyBorder="1" applyAlignment="1">
      <alignment horizontal="center" vertical="center"/>
    </xf>
    <xf numFmtId="4" fontId="10" fillId="0" borderId="1" xfId="0" applyNumberFormat="1" applyFont="1" applyBorder="1" applyAlignment="1">
      <alignment horizontal="center" vertical="center" wrapText="1"/>
    </xf>
    <xf numFmtId="2" fontId="10" fillId="0" borderId="1" xfId="0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right" vertical="center" wrapText="1"/>
    </xf>
    <xf numFmtId="0" fontId="13" fillId="4" borderId="1" xfId="0" applyFont="1" applyFill="1" applyBorder="1" applyAlignment="1">
      <alignment horizontal="left" wrapText="1"/>
    </xf>
    <xf numFmtId="0" fontId="0" fillId="0" borderId="3" xfId="0" applyFont="1" applyBorder="1" applyAlignment="1">
      <alignment horizontal="left" wrapText="1"/>
    </xf>
    <xf numFmtId="0" fontId="10" fillId="0" borderId="3" xfId="0" applyFont="1" applyBorder="1" applyAlignment="1">
      <alignment horizontal="center" vertical="center"/>
    </xf>
    <xf numFmtId="4" fontId="10" fillId="0" borderId="3" xfId="0" applyNumberFormat="1" applyFont="1" applyBorder="1" applyAlignment="1">
      <alignment horizontal="center" vertical="center"/>
    </xf>
    <xf numFmtId="2" fontId="10" fillId="0" borderId="1" xfId="0" applyNumberFormat="1" applyFont="1" applyBorder="1" applyAlignment="1">
      <alignment horizontal="center" vertical="center"/>
    </xf>
    <xf numFmtId="0" fontId="9" fillId="0" borderId="6" xfId="0" applyFont="1" applyBorder="1" applyAlignment="1">
      <alignment horizontal="right" vertical="center" wrapText="1"/>
    </xf>
    <xf numFmtId="2" fontId="10" fillId="0" borderId="3" xfId="0" applyNumberFormat="1" applyFont="1" applyBorder="1" applyAlignment="1">
      <alignment horizontal="center" vertical="center"/>
    </xf>
    <xf numFmtId="0" fontId="2" fillId="0" borderId="3" xfId="0" applyFont="1" applyBorder="1" applyAlignment="1">
      <alignment horizontal="left" wrapText="1"/>
    </xf>
    <xf numFmtId="0" fontId="13" fillId="0" borderId="0" xfId="0" applyFont="1" applyBorder="1" applyAlignment="1">
      <alignment horizontal="left" vertical="top"/>
    </xf>
    <xf numFmtId="0" fontId="13" fillId="0" borderId="9" xfId="0" applyFont="1" applyBorder="1" applyAlignment="1">
      <alignment horizontal="left" vertical="top"/>
    </xf>
    <xf numFmtId="0" fontId="2" fillId="0" borderId="1" xfId="0" applyFont="1" applyBorder="1" applyAlignment="1">
      <alignment horizontal="left" wrapText="1"/>
    </xf>
    <xf numFmtId="2" fontId="10" fillId="0" borderId="2" xfId="0" applyNumberFormat="1" applyFont="1" applyBorder="1" applyAlignment="1">
      <alignment horizontal="center" vertical="center" wrapText="1"/>
    </xf>
    <xf numFmtId="0" fontId="13" fillId="4" borderId="1" xfId="0" applyFont="1" applyFill="1" applyBorder="1" applyAlignment="1">
      <alignment horizontal="left"/>
    </xf>
    <xf numFmtId="0" fontId="9" fillId="3" borderId="6" xfId="0" applyFont="1" applyFill="1" applyBorder="1" applyAlignment="1">
      <alignment horizontal="right" vertical="center" wrapText="1"/>
    </xf>
    <xf numFmtId="2" fontId="10" fillId="3" borderId="1" xfId="0" applyNumberFormat="1" applyFont="1" applyFill="1" applyBorder="1" applyAlignment="1">
      <alignment horizontal="center" vertical="center" wrapText="1"/>
    </xf>
    <xf numFmtId="0" fontId="9" fillId="4" borderId="6" xfId="0" applyFont="1" applyFill="1" applyBorder="1" applyAlignment="1">
      <alignment horizontal="right" vertical="center" wrapText="1"/>
    </xf>
    <xf numFmtId="0" fontId="9" fillId="0" borderId="6" xfId="0" applyFont="1" applyBorder="1" applyAlignment="1">
      <alignment horizontal="left" vertical="center" wrapText="1"/>
    </xf>
    <xf numFmtId="0" fontId="10" fillId="0" borderId="6" xfId="0" applyFont="1" applyBorder="1" applyAlignment="1">
      <alignment horizontal="center" vertical="center" wrapText="1"/>
    </xf>
    <xf numFmtId="4" fontId="10" fillId="0" borderId="6" xfId="0" applyNumberFormat="1" applyFont="1" applyBorder="1" applyAlignment="1">
      <alignment horizontal="center" vertical="center" wrapText="1"/>
    </xf>
    <xf numFmtId="0" fontId="10" fillId="0" borderId="6" xfId="0" applyFont="1" applyBorder="1" applyAlignment="1">
      <alignment horizontal="right" vertical="center" wrapText="1"/>
    </xf>
    <xf numFmtId="0" fontId="2" fillId="0" borderId="6" xfId="0" applyFont="1" applyBorder="1" applyAlignment="1">
      <alignment horizontal="left" vertical="center" wrapText="1"/>
    </xf>
    <xf numFmtId="0" fontId="9" fillId="4" borderId="1" xfId="0" applyFont="1" applyFill="1" applyBorder="1" applyAlignment="1">
      <alignment horizontal="center"/>
    </xf>
    <xf numFmtId="0" fontId="9" fillId="0" borderId="4" xfId="0" applyFont="1" applyBorder="1" applyAlignment="1">
      <alignment horizontal="left" wrapText="1"/>
    </xf>
    <xf numFmtId="49" fontId="10" fillId="0" borderId="1" xfId="0" applyNumberFormat="1" applyFont="1" applyBorder="1" applyAlignment="1">
      <alignment horizontal="center" vertical="center"/>
    </xf>
    <xf numFmtId="0" fontId="13" fillId="4" borderId="1" xfId="0" applyFont="1" applyFill="1" applyBorder="1" applyAlignment="1">
      <alignment horizontal="left" vertical="center" wrapText="1"/>
    </xf>
    <xf numFmtId="0" fontId="0" fillId="0" borderId="3" xfId="0" applyFont="1" applyBorder="1" applyAlignment="1">
      <alignment horizontal="left" vertical="center" wrapText="1"/>
    </xf>
    <xf numFmtId="49" fontId="10" fillId="0" borderId="3" xfId="0" applyNumberFormat="1" applyFont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top" wrapText="1"/>
    </xf>
    <xf numFmtId="49" fontId="10" fillId="0" borderId="1" xfId="0" applyNumberFormat="1" applyFont="1" applyBorder="1" applyAlignment="1">
      <alignment horizontal="center" vertical="center" wrapText="1"/>
    </xf>
    <xf numFmtId="0" fontId="10" fillId="4" borderId="1" xfId="0" applyFont="1" applyFill="1" applyBorder="1" applyAlignment="1">
      <alignment wrapText="1"/>
    </xf>
    <xf numFmtId="0" fontId="9" fillId="4" borderId="1" xfId="0" applyFont="1" applyFill="1" applyBorder="1" applyAlignment="1">
      <alignment wrapText="1"/>
    </xf>
    <xf numFmtId="4" fontId="10" fillId="3" borderId="1" xfId="0" applyNumberFormat="1" applyFont="1" applyFill="1" applyBorder="1" applyAlignment="1">
      <alignment horizontal="center" vertical="center"/>
    </xf>
    <xf numFmtId="0" fontId="0" fillId="3" borderId="1" xfId="0" applyFont="1" applyFill="1" applyBorder="1" applyAlignment="1">
      <alignment horizontal="center" vertical="top" wrapText="1"/>
    </xf>
    <xf numFmtId="10" fontId="10" fillId="0" borderId="1" xfId="0" applyNumberFormat="1" applyFont="1" applyBorder="1" applyAlignment="1">
      <alignment horizontal="center"/>
    </xf>
    <xf numFmtId="4" fontId="10" fillId="0" borderId="1" xfId="0" applyNumberFormat="1" applyFont="1" applyBorder="1" applyAlignment="1">
      <alignment horizontal="center"/>
    </xf>
    <xf numFmtId="173" fontId="10" fillId="0" borderId="1" xfId="0" applyNumberFormat="1" applyFont="1" applyBorder="1" applyAlignment="1">
      <alignment horizontal="center"/>
    </xf>
    <xf numFmtId="0" fontId="9" fillId="0" borderId="9" xfId="0" applyFont="1" applyBorder="1" applyAlignment="1">
      <alignment horizontal="left" vertical="center"/>
    </xf>
    <xf numFmtId="0" fontId="0" fillId="0" borderId="1" xfId="0" applyFont="1" applyBorder="1" applyAlignment="1"/>
    <xf numFmtId="0" fontId="10" fillId="0" borderId="2" xfId="0" applyFont="1" applyBorder="1" applyAlignment="1">
      <alignment horizontal="center" wrapText="1"/>
    </xf>
    <xf numFmtId="2" fontId="10" fillId="0" borderId="1" xfId="0" applyNumberFormat="1" applyFont="1" applyBorder="1" applyAlignment="1">
      <alignment horizontal="center"/>
    </xf>
    <xf numFmtId="0" fontId="10" fillId="0" borderId="2" xfId="0" applyFont="1" applyBorder="1" applyAlignment="1">
      <alignment horizontal="center"/>
    </xf>
    <xf numFmtId="4" fontId="10" fillId="0" borderId="1" xfId="0" applyNumberFormat="1" applyFont="1" applyBorder="1" applyAlignment="1">
      <alignment horizontal="center" wrapText="1"/>
    </xf>
    <xf numFmtId="4" fontId="10" fillId="3" borderId="1" xfId="0" applyNumberFormat="1" applyFont="1" applyFill="1" applyBorder="1" applyAlignment="1">
      <alignment horizontal="center" wrapText="1"/>
    </xf>
    <xf numFmtId="0" fontId="9" fillId="4" borderId="1" xfId="0" applyFont="1" applyFill="1" applyBorder="1" applyAlignment="1"/>
    <xf numFmtId="0" fontId="0" fillId="0" borderId="10" xfId="0" applyFont="1" applyBorder="1" applyAlignment="1">
      <alignment horizontal="left" vertical="center" wrapText="1"/>
    </xf>
    <xf numFmtId="0" fontId="9" fillId="3" borderId="3" xfId="0" applyFont="1" applyFill="1" applyBorder="1" applyAlignment="1">
      <alignment horizontal="center" vertical="center"/>
    </xf>
    <xf numFmtId="0" fontId="9" fillId="3" borderId="3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left"/>
    </xf>
    <xf numFmtId="4" fontId="9" fillId="0" borderId="1" xfId="0" applyNumberFormat="1" applyFont="1" applyBorder="1" applyAlignment="1">
      <alignment horizontal="center"/>
    </xf>
    <xf numFmtId="0" fontId="9" fillId="0" borderId="1" xfId="0" applyFont="1" applyBorder="1" applyAlignment="1">
      <alignment horizontal="left" wrapText="1"/>
    </xf>
    <xf numFmtId="4" fontId="9" fillId="0" borderId="1" xfId="0" applyNumberFormat="1" applyFont="1" applyBorder="1" applyAlignment="1">
      <alignment horizontal="center" vertical="center"/>
    </xf>
    <xf numFmtId="0" fontId="10" fillId="3" borderId="1" xfId="0" applyFont="1" applyFill="1" applyBorder="1" applyAlignment="1">
      <alignment horizontal="right" wrapText="1"/>
    </xf>
    <xf numFmtId="0" fontId="9" fillId="4" borderId="1" xfId="0" applyFont="1" applyFill="1" applyBorder="1" applyAlignment="1">
      <alignment horizontal="right" wrapText="1"/>
    </xf>
    <xf numFmtId="0" fontId="9" fillId="0" borderId="3" xfId="0" applyFont="1" applyBorder="1" applyAlignment="1">
      <alignment horizontal="left" wrapText="1"/>
    </xf>
    <xf numFmtId="4" fontId="9" fillId="0" borderId="3" xfId="0" applyNumberFormat="1" applyFont="1" applyBorder="1" applyAlignment="1">
      <alignment horizontal="center"/>
    </xf>
    <xf numFmtId="0" fontId="13" fillId="0" borderId="1" xfId="0" applyFont="1" applyBorder="1" applyAlignment="1">
      <alignment horizontal="left" wrapText="1"/>
    </xf>
    <xf numFmtId="0" fontId="10" fillId="4" borderId="1" xfId="0" applyFont="1" applyFill="1" applyBorder="1" applyAlignment="1">
      <alignment horizontal="right" wrapText="1"/>
    </xf>
    <xf numFmtId="0" fontId="9" fillId="0" borderId="3" xfId="0" applyFont="1" applyBorder="1" applyAlignment="1">
      <alignment horizontal="left" vertical="center" wrapText="1"/>
    </xf>
    <xf numFmtId="4" fontId="10" fillId="0" borderId="1" xfId="0" applyNumberFormat="1" applyFont="1" applyBorder="1" applyAlignment="1">
      <alignment horizontal="right" vertical="center" wrapText="1"/>
    </xf>
    <xf numFmtId="0" fontId="9" fillId="0" borderId="3" xfId="0" applyFont="1" applyBorder="1" applyAlignment="1">
      <alignment horizontal="left"/>
    </xf>
    <xf numFmtId="0" fontId="10" fillId="0" borderId="3" xfId="0" applyFont="1" applyBorder="1" applyAlignment="1">
      <alignment horizontal="center"/>
    </xf>
    <xf numFmtId="0" fontId="10" fillId="0" borderId="1" xfId="0" applyFont="1" applyBorder="1" applyAlignment="1">
      <alignment horizontal="right" wrapText="1"/>
    </xf>
    <xf numFmtId="0" fontId="9" fillId="4" borderId="1" xfId="0" applyFont="1" applyFill="1" applyBorder="1" applyAlignment="1">
      <alignment horizontal="left"/>
    </xf>
    <xf numFmtId="0" fontId="47" fillId="0" borderId="2" xfId="0" applyFont="1" applyBorder="1" applyAlignment="1">
      <alignment horizontal="right" wrapText="1"/>
    </xf>
    <xf numFmtId="4" fontId="10" fillId="0" borderId="5" xfId="0" applyNumberFormat="1" applyFont="1" applyBorder="1" applyAlignment="1">
      <alignment horizontal="right" vertical="center" wrapText="1"/>
    </xf>
    <xf numFmtId="0" fontId="10" fillId="0" borderId="7" xfId="0" applyFont="1" applyBorder="1" applyAlignment="1">
      <alignment horizontal="right" wrapText="1"/>
    </xf>
    <xf numFmtId="0" fontId="36" fillId="0" borderId="1" xfId="0" applyFont="1" applyBorder="1" applyAlignment="1">
      <alignment horizontal="left" vertical="center" wrapText="1"/>
    </xf>
    <xf numFmtId="167" fontId="39" fillId="0" borderId="1" xfId="0" applyNumberFormat="1" applyFont="1" applyBorder="1" applyAlignment="1">
      <alignment horizontal="center" vertical="center" wrapText="1"/>
    </xf>
    <xf numFmtId="0" fontId="36" fillId="4" borderId="10" xfId="0" applyFont="1" applyFill="1" applyBorder="1" applyAlignment="1">
      <alignment horizontal="center"/>
    </xf>
    <xf numFmtId="0" fontId="39" fillId="0" borderId="1" xfId="0" applyFont="1" applyBorder="1" applyAlignment="1">
      <alignment horizontal="center" vertical="center" wrapText="1"/>
    </xf>
    <xf numFmtId="0" fontId="36" fillId="4" borderId="4" xfId="0" applyFont="1" applyFill="1" applyBorder="1" applyAlignment="1">
      <alignment horizontal="left" vertical="center" wrapText="1"/>
    </xf>
    <xf numFmtId="167" fontId="39" fillId="0" borderId="1" xfId="0" applyNumberFormat="1" applyFont="1" applyBorder="1" applyAlignment="1">
      <alignment horizontal="center" vertical="center"/>
    </xf>
    <xf numFmtId="0" fontId="9" fillId="4" borderId="1" xfId="0" applyFont="1" applyFill="1" applyBorder="1" applyAlignment="1">
      <alignment horizontal="left" vertical="center" wrapText="1"/>
    </xf>
    <xf numFmtId="0" fontId="9" fillId="0" borderId="1" xfId="0" applyFont="1" applyBorder="1" applyAlignment="1">
      <alignment horizontal="left" vertical="top"/>
    </xf>
    <xf numFmtId="0" fontId="0" fillId="0" borderId="1" xfId="0" applyFont="1" applyBorder="1" applyAlignment="1">
      <alignment horizontal="left"/>
    </xf>
    <xf numFmtId="0" fontId="0" fillId="0" borderId="1" xfId="0" applyFont="1" applyBorder="1" applyAlignment="1">
      <alignment horizontal="center"/>
    </xf>
    <xf numFmtId="0" fontId="19" fillId="0" borderId="1" xfId="0" applyFont="1" applyBorder="1" applyAlignment="1">
      <alignment horizontal="center"/>
    </xf>
    <xf numFmtId="0" fontId="9" fillId="0" borderId="1" xfId="0" applyFont="1" applyBorder="1" applyAlignment="1">
      <alignment horizontal="center" vertical="center" wrapText="1"/>
    </xf>
    <xf numFmtId="4" fontId="19" fillId="0" borderId="1" xfId="0" applyNumberFormat="1" applyFont="1" applyBorder="1" applyAlignment="1">
      <alignment horizontal="center" vertical="center" wrapText="1"/>
    </xf>
    <xf numFmtId="0" fontId="48" fillId="0" borderId="1" xfId="0" applyFont="1" applyBorder="1" applyAlignment="1">
      <alignment horizontal="left" vertical="center" wrapText="1"/>
    </xf>
    <xf numFmtId="168" fontId="11" fillId="0" borderId="1" xfId="0" applyNumberFormat="1" applyFont="1" applyBorder="1" applyAlignment="1">
      <alignment horizontal="right" vertical="center"/>
    </xf>
    <xf numFmtId="10" fontId="45" fillId="0" borderId="1" xfId="0" applyNumberFormat="1" applyFont="1" applyBorder="1" applyAlignment="1">
      <alignment horizontal="left" vertical="center" wrapText="1"/>
    </xf>
    <xf numFmtId="0" fontId="29" fillId="4" borderId="1" xfId="0" applyFont="1" applyFill="1" applyBorder="1" applyAlignment="1">
      <alignment horizontal="left" vertical="center" wrapText="1"/>
    </xf>
    <xf numFmtId="0" fontId="32" fillId="0" borderId="1" xfId="0" applyFont="1" applyBorder="1" applyAlignment="1">
      <alignment horizontal="left" vertical="center" wrapText="1"/>
    </xf>
    <xf numFmtId="49" fontId="19" fillId="7" borderId="1" xfId="0" applyNumberFormat="1" applyFont="1" applyFill="1" applyBorder="1" applyAlignment="1">
      <alignment horizontal="left" vertical="center" wrapText="1"/>
    </xf>
    <xf numFmtId="49" fontId="18" fillId="7" borderId="1" xfId="0" applyNumberFormat="1" applyFont="1" applyFill="1" applyBorder="1" applyAlignment="1">
      <alignment horizontal="left" vertical="center" wrapText="1"/>
    </xf>
    <xf numFmtId="49" fontId="9" fillId="7" borderId="1" xfId="0" applyNumberFormat="1" applyFont="1" applyFill="1" applyBorder="1" applyAlignment="1">
      <alignment horizontal="center" vertical="center" wrapText="1"/>
    </xf>
    <xf numFmtId="0" fontId="9" fillId="7" borderId="1" xfId="0" applyFont="1" applyFill="1" applyBorder="1" applyAlignment="1">
      <alignment horizontal="center" vertical="center" wrapText="1"/>
    </xf>
    <xf numFmtId="49" fontId="0" fillId="7" borderId="1" xfId="0" applyNumberFormat="1" applyFont="1" applyFill="1" applyBorder="1" applyAlignment="1">
      <alignment horizontal="left" vertical="center" wrapText="1"/>
    </xf>
    <xf numFmtId="0" fontId="0" fillId="7" borderId="1" xfId="0" applyFont="1" applyFill="1" applyBorder="1" applyAlignment="1">
      <alignment horizontal="left" vertical="center" wrapText="1"/>
    </xf>
    <xf numFmtId="49" fontId="9" fillId="7" borderId="1" xfId="0" applyNumberFormat="1" applyFont="1" applyFill="1" applyBorder="1" applyAlignment="1">
      <alignment horizontal="right" vertical="center" wrapText="1"/>
    </xf>
    <xf numFmtId="49" fontId="9" fillId="4" borderId="1" xfId="0" applyNumberFormat="1" applyFont="1" applyFill="1" applyBorder="1" applyAlignment="1">
      <alignment horizontal="right" vertical="center" wrapText="1"/>
    </xf>
    <xf numFmtId="49" fontId="18" fillId="7" borderId="1" xfId="0" applyNumberFormat="1" applyFont="1" applyFill="1" applyBorder="1" applyAlignment="1">
      <alignment horizontal="center" vertical="center" wrapText="1"/>
    </xf>
    <xf numFmtId="49" fontId="63" fillId="7" borderId="1" xfId="0" applyNumberFormat="1" applyFont="1" applyFill="1" applyBorder="1" applyAlignment="1">
      <alignment horizontal="left" vertical="center" wrapText="1"/>
    </xf>
    <xf numFmtId="49" fontId="0" fillId="7" borderId="1" xfId="0" applyNumberFormat="1" applyFont="1" applyFill="1" applyBorder="1" applyAlignment="1">
      <alignment horizontal="center" vertical="center" wrapText="1"/>
    </xf>
    <xf numFmtId="49" fontId="9" fillId="7" borderId="1" xfId="0" applyNumberFormat="1" applyFont="1" applyFill="1" applyBorder="1" applyAlignment="1">
      <alignment horizontal="left" vertical="center" wrapText="1"/>
    </xf>
    <xf numFmtId="0" fontId="11" fillId="3" borderId="6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4" borderId="3" xfId="0" applyFont="1" applyFill="1" applyBorder="1" applyAlignment="1">
      <alignment horizontal="center" vertical="center"/>
    </xf>
    <xf numFmtId="0" fontId="26" fillId="0" borderId="1" xfId="0" applyFont="1" applyBorder="1" applyAlignment="1">
      <alignment horizontal="left" vertical="center" wrapText="1"/>
    </xf>
    <xf numFmtId="0" fontId="20" fillId="0" borderId="1" xfId="0" applyFont="1" applyBorder="1" applyAlignment="1">
      <alignment horizontal="left" vertical="center" wrapText="1"/>
    </xf>
    <xf numFmtId="0" fontId="45" fillId="0" borderId="1" xfId="0" applyFont="1" applyBorder="1" applyAlignment="1">
      <alignment horizontal="left" vertical="center" wrapText="1"/>
    </xf>
    <xf numFmtId="0" fontId="68" fillId="0" borderId="0" xfId="0" applyFont="1" applyBorder="1" applyAlignment="1">
      <alignment horizontal="center" vertical="center"/>
    </xf>
    <xf numFmtId="0" fontId="69" fillId="0" borderId="0" xfId="0" applyFont="1" applyBorder="1" applyAlignment="1">
      <alignment horizontal="center" vertical="center"/>
    </xf>
    <xf numFmtId="0" fontId="9" fillId="8" borderId="11" xfId="0" applyFont="1" applyFill="1" applyBorder="1" applyAlignment="1">
      <alignment horizontal="right" vertical="center" wrapText="1"/>
    </xf>
    <xf numFmtId="0" fontId="9" fillId="8" borderId="11" xfId="0" applyFont="1" applyFill="1" applyBorder="1" applyAlignment="1">
      <alignment horizontal="right" vertical="center"/>
    </xf>
    <xf numFmtId="0" fontId="70" fillId="8" borderId="11" xfId="0" applyFont="1" applyFill="1" applyBorder="1" applyAlignment="1">
      <alignment horizontal="center" vertical="center"/>
    </xf>
    <xf numFmtId="0" fontId="70" fillId="8" borderId="11" xfId="0" applyFont="1" applyFill="1" applyBorder="1" applyAlignment="1">
      <alignment horizontal="center" vertical="center" wrapText="1"/>
    </xf>
    <xf numFmtId="4" fontId="0" fillId="0" borderId="11" xfId="0" applyNumberFormat="1" applyFont="1" applyBorder="1" applyAlignment="1">
      <alignment horizontal="right" vertical="center"/>
    </xf>
    <xf numFmtId="171" fontId="0" fillId="0" borderId="11" xfId="0" applyNumberFormat="1" applyFont="1" applyBorder="1" applyAlignment="1">
      <alignment horizontal="center" vertical="center"/>
    </xf>
    <xf numFmtId="4" fontId="9" fillId="8" borderId="11" xfId="0" applyNumberFormat="1" applyFont="1" applyFill="1" applyBorder="1" applyAlignment="1">
      <alignment horizontal="right" vertical="center"/>
    </xf>
    <xf numFmtId="171" fontId="9" fillId="8" borderId="11" xfId="0" applyNumberFormat="1" applyFont="1" applyFill="1" applyBorder="1" applyAlignment="1">
      <alignment horizontal="center" vertical="center"/>
    </xf>
    <xf numFmtId="4" fontId="0" fillId="0" borderId="11" xfId="0" applyNumberFormat="1" applyFont="1" applyBorder="1" applyAlignment="1">
      <alignment horizontal="center" vertical="center"/>
    </xf>
    <xf numFmtId="4" fontId="9" fillId="0" borderId="11" xfId="0" applyNumberFormat="1" applyFont="1" applyBorder="1" applyAlignment="1">
      <alignment horizontal="center" vertical="center"/>
    </xf>
    <xf numFmtId="4" fontId="69" fillId="8" borderId="11" xfId="0" applyNumberFormat="1" applyFont="1" applyFill="1" applyBorder="1" applyAlignment="1">
      <alignment horizontal="right" vertical="center"/>
    </xf>
    <xf numFmtId="171" fontId="14" fillId="8" borderId="11" xfId="0" applyNumberFormat="1" applyFont="1" applyFill="1" applyBorder="1" applyAlignment="1">
      <alignment horizontal="center" vertical="center"/>
    </xf>
    <xf numFmtId="0" fontId="71" fillId="8" borderId="11" xfId="0" applyFont="1" applyFill="1" applyBorder="1" applyAlignment="1">
      <alignment horizontal="center" vertical="center" wrapText="1"/>
    </xf>
    <xf numFmtId="0" fontId="73" fillId="0" borderId="0" xfId="0" applyFont="1" applyBorder="1" applyAlignment="1">
      <alignment horizontal="left" vertical="center" wrapText="1"/>
    </xf>
    <xf numFmtId="0" fontId="18" fillId="4" borderId="11" xfId="0" applyFont="1" applyFill="1" applyBorder="1" applyAlignment="1">
      <alignment horizontal="right" vertical="center"/>
    </xf>
    <xf numFmtId="0" fontId="18" fillId="9" borderId="11" xfId="0" applyFont="1" applyFill="1" applyBorder="1" applyAlignment="1">
      <alignment horizontal="right" vertical="center"/>
    </xf>
    <xf numFmtId="0" fontId="74" fillId="9" borderId="11" xfId="0" applyFont="1" applyFill="1" applyBorder="1" applyAlignment="1">
      <alignment horizontal="center" vertical="center"/>
    </xf>
    <xf numFmtId="0" fontId="36" fillId="0" borderId="0" xfId="0" applyFont="1" applyBorder="1" applyAlignment="1">
      <alignment vertical="center" wrapText="1"/>
    </xf>
    <xf numFmtId="0" fontId="75" fillId="0" borderId="0" xfId="0" applyFont="1" applyBorder="1" applyAlignment="1">
      <alignment horizontal="left" vertical="center" wrapText="1"/>
    </xf>
    <xf numFmtId="0" fontId="36" fillId="0" borderId="0" xfId="0" applyFont="1" applyBorder="1" applyAlignment="1">
      <alignment horizontal="left" vertical="center" wrapText="1"/>
    </xf>
    <xf numFmtId="0" fontId="39" fillId="0" borderId="0" xfId="0" applyFont="1" applyBorder="1" applyAlignment="1">
      <alignment horizontal="left" vertical="center"/>
    </xf>
    <xf numFmtId="0" fontId="75" fillId="0" borderId="0" xfId="0" applyFont="1" applyBorder="1" applyAlignment="1">
      <alignment horizontal="left" vertical="center"/>
    </xf>
    <xf numFmtId="0" fontId="75" fillId="3" borderId="0" xfId="0" applyFont="1" applyFill="1" applyBorder="1" applyAlignment="1">
      <alignment horizontal="left" vertical="center" wrapText="1"/>
    </xf>
    <xf numFmtId="0" fontId="75" fillId="0" borderId="0" xfId="0" applyFont="1" applyBorder="1" applyAlignment="1">
      <alignment vertical="center" wrapText="1"/>
    </xf>
    <xf numFmtId="0" fontId="36" fillId="0" borderId="0" xfId="0" applyFont="1" applyBorder="1" applyAlignment="1">
      <alignment horizontal="center" vertical="center" wrapText="1"/>
    </xf>
    <xf numFmtId="0" fontId="76" fillId="10" borderId="1" xfId="0" applyFont="1" applyFill="1" applyBorder="1" applyAlignment="1">
      <alignment horizontal="center" vertical="center" wrapText="1"/>
    </xf>
    <xf numFmtId="176" fontId="9" fillId="0" borderId="1" xfId="1" applyFont="1" applyBorder="1" applyAlignment="1" applyProtection="1">
      <alignment horizontal="right" vertical="center" wrapText="1"/>
    </xf>
    <xf numFmtId="0" fontId="53" fillId="4" borderId="1" xfId="0" applyFont="1" applyFill="1" applyBorder="1" applyAlignment="1">
      <alignment horizontal="left" vertical="center" wrapText="1"/>
    </xf>
    <xf numFmtId="0" fontId="18" fillId="0" borderId="1" xfId="0" applyFont="1" applyBorder="1" applyAlignment="1">
      <alignment horizontal="left" vertical="top" wrapText="1"/>
    </xf>
    <xf numFmtId="17" fontId="10" fillId="0" borderId="1" xfId="0" applyNumberFormat="1" applyFont="1" applyBorder="1" applyAlignment="1">
      <alignment horizontal="center" vertical="center"/>
    </xf>
    <xf numFmtId="0" fontId="9" fillId="0" borderId="12" xfId="0" applyFont="1" applyBorder="1" applyAlignment="1">
      <alignment horizontal="right" vertical="center" wrapText="1"/>
    </xf>
    <xf numFmtId="0" fontId="10" fillId="0" borderId="10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wrapText="1"/>
    </xf>
    <xf numFmtId="0" fontId="77" fillId="0" borderId="1" xfId="0" applyFont="1" applyBorder="1" applyAlignment="1">
      <alignment vertical="center"/>
    </xf>
    <xf numFmtId="0" fontId="77" fillId="11" borderId="1" xfId="0" applyFont="1" applyFill="1" applyBorder="1" applyAlignment="1">
      <alignment vertical="center"/>
    </xf>
    <xf numFmtId="0" fontId="76" fillId="10" borderId="1" xfId="0" applyFont="1" applyFill="1" applyBorder="1" applyAlignment="1">
      <alignment horizontal="left" vertical="center" wrapText="1"/>
    </xf>
    <xf numFmtId="0" fontId="78" fillId="4" borderId="6" xfId="0" applyFont="1" applyFill="1" applyBorder="1" applyAlignment="1">
      <alignment horizontal="center" vertical="center"/>
    </xf>
    <xf numFmtId="0" fontId="76" fillId="0" borderId="3" xfId="0" applyFont="1" applyBorder="1" applyAlignment="1">
      <alignment horizontal="center" vertical="center" wrapText="1"/>
    </xf>
    <xf numFmtId="0" fontId="77" fillId="0" borderId="1" xfId="0" applyFont="1" applyBorder="1" applyAlignment="1">
      <alignment horizontal="center" vertical="center"/>
    </xf>
    <xf numFmtId="0" fontId="82" fillId="0" borderId="1" xfId="0" applyFont="1" applyBorder="1" applyAlignment="1">
      <alignment horizontal="center"/>
    </xf>
    <xf numFmtId="0" fontId="84" fillId="4" borderId="3" xfId="0" applyFont="1" applyFill="1" applyBorder="1" applyAlignment="1">
      <alignment horizontal="center"/>
    </xf>
    <xf numFmtId="0" fontId="81" fillId="0" borderId="0" xfId="0" applyFont="1" applyBorder="1" applyAlignment="1">
      <alignment horizontal="right"/>
    </xf>
    <xf numFmtId="0" fontId="85" fillId="0" borderId="0" xfId="0" applyFont="1" applyBorder="1"/>
    <xf numFmtId="0" fontId="87" fillId="0" borderId="0" xfId="0" applyFont="1" applyBorder="1" applyAlignment="1">
      <alignment horizontal="left" wrapText="1"/>
    </xf>
    <xf numFmtId="0" fontId="87" fillId="0" borderId="0" xfId="0" applyFont="1" applyBorder="1" applyAlignment="1">
      <alignment horizontal="left"/>
    </xf>
    <xf numFmtId="0" fontId="85" fillId="0" borderId="0" xfId="0" applyFont="1" applyBorder="1" applyAlignment="1">
      <alignment horizontal="left"/>
    </xf>
    <xf numFmtId="0" fontId="88" fillId="0" borderId="0" xfId="0" applyFont="1" applyBorder="1" applyAlignment="1">
      <alignment horizontal="left"/>
    </xf>
    <xf numFmtId="0" fontId="87" fillId="3" borderId="0" xfId="0" applyFont="1" applyFill="1" applyBorder="1" applyAlignment="1">
      <alignment horizontal="left"/>
    </xf>
    <xf numFmtId="0" fontId="87" fillId="0" borderId="0" xfId="0" applyFont="1" applyBorder="1"/>
    <xf numFmtId="0" fontId="9" fillId="8" borderId="0" xfId="0" applyFont="1" applyFill="1" applyBorder="1" applyAlignment="1">
      <alignment horizontal="right" vertical="center"/>
    </xf>
    <xf numFmtId="0" fontId="70" fillId="8" borderId="27" xfId="0" applyFont="1" applyFill="1" applyBorder="1" applyAlignment="1">
      <alignment horizontal="center" vertical="center" wrapText="1"/>
    </xf>
    <xf numFmtId="4" fontId="0" fillId="0" borderId="20" xfId="0" applyNumberFormat="1" applyFont="1" applyBorder="1" applyAlignment="1">
      <alignment horizontal="right" vertical="center"/>
    </xf>
    <xf numFmtId="171" fontId="0" fillId="0" borderId="28" xfId="0" applyNumberFormat="1" applyFont="1" applyBorder="1" applyAlignment="1">
      <alignment horizontal="center" vertical="center"/>
    </xf>
    <xf numFmtId="4" fontId="0" fillId="0" borderId="1" xfId="0" applyNumberFormat="1" applyFont="1" applyBorder="1" applyAlignment="1">
      <alignment horizontal="right" vertical="center"/>
    </xf>
    <xf numFmtId="4" fontId="0" fillId="0" borderId="24" xfId="0" applyNumberFormat="1" applyFont="1" applyBorder="1" applyAlignment="1">
      <alignment horizontal="right" vertical="center"/>
    </xf>
    <xf numFmtId="171" fontId="9" fillId="8" borderId="27" xfId="0" applyNumberFormat="1" applyFont="1" applyFill="1" applyBorder="1" applyAlignment="1">
      <alignment horizontal="center" vertical="center"/>
    </xf>
    <xf numFmtId="171" fontId="0" fillId="0" borderId="27" xfId="0" applyNumberFormat="1" applyFont="1" applyBorder="1" applyAlignment="1">
      <alignment horizontal="center" vertical="center"/>
    </xf>
    <xf numFmtId="0" fontId="69" fillId="8" borderId="27" xfId="0" applyFont="1" applyFill="1" applyBorder="1" applyAlignment="1">
      <alignment horizontal="center" vertical="center" wrapText="1"/>
    </xf>
    <xf numFmtId="175" fontId="72" fillId="8" borderId="11" xfId="0" applyNumberFormat="1" applyFont="1" applyFill="1" applyBorder="1" applyAlignment="1">
      <alignment horizontal="center" vertical="center"/>
    </xf>
    <xf numFmtId="0" fontId="16" fillId="0" borderId="0" xfId="0" applyFont="1" applyBorder="1" applyAlignment="1">
      <alignment horizontal="left" vertical="center" wrapText="1"/>
    </xf>
    <xf numFmtId="10" fontId="9" fillId="0" borderId="1" xfId="0" applyNumberFormat="1" applyFont="1" applyBorder="1" applyAlignment="1">
      <alignment horizontal="left" vertical="center"/>
    </xf>
    <xf numFmtId="0" fontId="98" fillId="15" borderId="1" xfId="0" applyFont="1" applyFill="1" applyBorder="1" applyAlignment="1">
      <alignment horizontal="center" vertical="center"/>
    </xf>
    <xf numFmtId="0" fontId="18" fillId="16" borderId="1" xfId="0" applyFont="1" applyFill="1" applyBorder="1" applyAlignment="1">
      <alignment horizontal="center" vertical="center" wrapText="1"/>
    </xf>
    <xf numFmtId="0" fontId="13" fillId="3" borderId="8" xfId="0" applyFont="1" applyFill="1" applyBorder="1" applyAlignment="1">
      <alignment horizontal="center" vertical="center" wrapText="1"/>
    </xf>
    <xf numFmtId="0" fontId="2" fillId="0" borderId="8" xfId="0" applyFont="1" applyBorder="1" applyAlignment="1">
      <alignment horizontal="left" vertical="center" wrapText="1"/>
    </xf>
    <xf numFmtId="0" fontId="101" fillId="0" borderId="8" xfId="0" applyFont="1" applyBorder="1" applyAlignment="1">
      <alignment horizontal="center" vertical="center"/>
    </xf>
    <xf numFmtId="0" fontId="13" fillId="17" borderId="8" xfId="0" applyFont="1" applyFill="1" applyBorder="1" applyAlignment="1">
      <alignment horizontal="center" vertical="center"/>
    </xf>
    <xf numFmtId="0" fontId="13" fillId="11" borderId="8" xfId="0" applyFont="1" applyFill="1" applyBorder="1" applyAlignment="1">
      <alignment horizontal="center" vertical="center" wrapText="1"/>
    </xf>
    <xf numFmtId="0" fontId="101" fillId="17" borderId="8" xfId="0" applyFont="1" applyFill="1" applyBorder="1" applyAlignment="1">
      <alignment horizontal="center" vertical="center"/>
    </xf>
    <xf numFmtId="0" fontId="18" fillId="15" borderId="1" xfId="0" applyFont="1" applyFill="1" applyBorder="1" applyAlignment="1">
      <alignment horizontal="center" vertical="center" wrapText="1"/>
    </xf>
    <xf numFmtId="0" fontId="105" fillId="0" borderId="0" xfId="3" applyFont="1" applyBorder="1" applyAlignment="1">
      <alignment horizontal="left" vertical="center"/>
    </xf>
    <xf numFmtId="0" fontId="84" fillId="10" borderId="33" xfId="3" applyFont="1" applyFill="1" applyBorder="1" applyAlignment="1">
      <alignment horizontal="center" vertical="center" wrapText="1"/>
    </xf>
    <xf numFmtId="4" fontId="108" fillId="0" borderId="1" xfId="3" applyNumberFormat="1" applyFont="1" applyBorder="1" applyAlignment="1">
      <alignment horizontal="right" vertical="center"/>
    </xf>
    <xf numFmtId="4" fontId="108" fillId="0" borderId="1" xfId="3" applyNumberFormat="1" applyFont="1" applyBorder="1" applyAlignment="1">
      <alignment vertical="center"/>
    </xf>
    <xf numFmtId="4" fontId="109" fillId="4" borderId="1" xfId="3" applyNumberFormat="1" applyFont="1" applyFill="1" applyBorder="1" applyAlignment="1">
      <alignment horizontal="right" vertical="center"/>
    </xf>
    <xf numFmtId="0" fontId="107" fillId="0" borderId="0" xfId="3" applyFont="1" applyBorder="1" applyAlignment="1">
      <alignment horizontal="justify"/>
    </xf>
    <xf numFmtId="0" fontId="107" fillId="0" borderId="0" xfId="3" applyFont="1" applyBorder="1" applyAlignment="1">
      <alignment horizontal="justify" wrapText="1"/>
    </xf>
    <xf numFmtId="0" fontId="107" fillId="0" borderId="0" xfId="3" applyFont="1" applyBorder="1" applyAlignment="1">
      <alignment horizontal="left"/>
    </xf>
    <xf numFmtId="0" fontId="107" fillId="0" borderId="0" xfId="3" applyFont="1" applyBorder="1" applyAlignment="1">
      <alignment horizontal="center"/>
    </xf>
    <xf numFmtId="0" fontId="107" fillId="0" borderId="0" xfId="3" applyFont="1" applyBorder="1" applyAlignment="1">
      <alignment horizontal="left" vertical="center"/>
    </xf>
    <xf numFmtId="180" fontId="107" fillId="0" borderId="0" xfId="3" applyNumberFormat="1" applyFont="1" applyBorder="1" applyAlignment="1">
      <alignment horizontal="left" vertical="center"/>
    </xf>
    <xf numFmtId="165" fontId="107" fillId="0" borderId="0" xfId="3" applyNumberFormat="1" applyFont="1" applyBorder="1" applyAlignment="1">
      <alignment horizontal="left" vertical="center"/>
    </xf>
  </cellXfs>
  <cellStyles count="4">
    <cellStyle name="Moeda 2" xfId="2"/>
    <cellStyle name="Normal" xfId="0" builtinId="0"/>
    <cellStyle name="Normal 2" xfId="3"/>
    <cellStyle name="Vírgula" xfId="1" builtinId="3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9900"/>
      <rgbColor rgb="FF000080"/>
      <rgbColor rgb="FF808000"/>
      <rgbColor rgb="FF800080"/>
      <rgbColor rgb="FF006B6B"/>
      <rgbColor rgb="FFBFBFBF"/>
      <rgbColor rgb="FF808080"/>
      <rgbColor rgb="FF9999FF"/>
      <rgbColor rgb="FF993366"/>
      <rgbColor rgb="FFEFEFEF"/>
      <rgbColor rgb="FFCCFFFF"/>
      <rgbColor rgb="FF660066"/>
      <rgbColor rgb="FFFF8080"/>
      <rgbColor rgb="FF0047FF"/>
      <rgbColor rgb="FFD9D9D9"/>
      <rgbColor rgb="FF000080"/>
      <rgbColor rgb="FFFF00FF"/>
      <rgbColor rgb="FFFFFF66"/>
      <rgbColor rgb="FF00FFFF"/>
      <rgbColor rgb="FF800080"/>
      <rgbColor rgb="FF800000"/>
      <rgbColor rgb="FF009933"/>
      <rgbColor rgb="FF0000FF"/>
      <rgbColor rgb="FF00CCFF"/>
      <rgbColor rgb="FFDEEAF6"/>
      <rgbColor rgb="FFDDDDDD"/>
      <rgbColor rgb="FFFFFF99"/>
      <rgbColor rgb="FFB6D7A8"/>
      <rgbColor rgb="FFFF99CC"/>
      <rgbColor rgb="FFCC99FF"/>
      <rgbColor rgb="FFFFD966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6AA84F"/>
      <rgbColor rgb="FF003300"/>
      <rgbColor rgb="FF333300"/>
      <rgbColor rgb="FFFF3300"/>
      <rgbColor rgb="FF993366"/>
      <rgbColor rgb="FF3333FF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201240</xdr:colOff>
      <xdr:row>26</xdr:row>
      <xdr:rowOff>158760</xdr:rowOff>
    </xdr:from>
    <xdr:to>
      <xdr:col>5</xdr:col>
      <xdr:colOff>1586520</xdr:colOff>
      <xdr:row>37</xdr:row>
      <xdr:rowOff>104760</xdr:rowOff>
    </xdr:to>
    <xdr:sp macro="" textlink="">
      <xdr:nvSpPr>
        <xdr:cNvPr id="2" name="Colchete duplo 3"/>
        <xdr:cNvSpPr/>
      </xdr:nvSpPr>
      <xdr:spPr>
        <a:xfrm>
          <a:off x="5474160" y="6654960"/>
          <a:ext cx="4298760" cy="2041200"/>
        </a:xfrm>
        <a:prstGeom prst="bracketPair">
          <a:avLst>
            <a:gd name="adj" fmla="val 16667"/>
          </a:avLst>
        </a:prstGeom>
        <a:noFill/>
        <a:ln w="0">
          <a:solidFill>
            <a:srgbClr val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1</xdr:col>
      <xdr:colOff>76320</xdr:colOff>
      <xdr:row>1</xdr:row>
      <xdr:rowOff>76320</xdr:rowOff>
    </xdr:from>
    <xdr:to>
      <xdr:col>1</xdr:col>
      <xdr:colOff>2427480</xdr:colOff>
      <xdr:row>5</xdr:row>
      <xdr:rowOff>151560</xdr:rowOff>
    </xdr:to>
    <xdr:pic>
      <xdr:nvPicPr>
        <xdr:cNvPr id="3" name="Imagem 2" descr="logo_reitoria"/>
        <xdr:cNvPicPr/>
      </xdr:nvPicPr>
      <xdr:blipFill>
        <a:blip xmlns:r="http://schemas.openxmlformats.org/officeDocument/2006/relationships" r:embed="rId1"/>
        <a:stretch/>
      </xdr:blipFill>
      <xdr:spPr>
        <a:xfrm>
          <a:off x="500400" y="238320"/>
          <a:ext cx="2351160" cy="923040"/>
        </a:xfrm>
        <a:prstGeom prst="rect">
          <a:avLst/>
        </a:prstGeom>
        <a:ln w="0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emirjunior/Downloads/Limpeza-2020-com%20links%20-%20PGF%20e%20CV%20-%20para%20o%20Curso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emir/Downloads/Planilha%20Poa%20Modelo%20de%20RG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oberto/Downloads/&#193;reas%20Ajustadas%20Limpeza%20-%20Cfe%20Farroupilh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l BCCPA-IN 5-PFG"/>
      <sheetName val="Real-CV-BCCPA Nova-com 12,10"/>
      <sheetName val="INSUMOS"/>
      <sheetName val="CÁLCULO DO Nº DE SERVENTES"/>
    </sheetNames>
    <sheetDataSet>
      <sheetData sheetId="0"/>
      <sheetData sheetId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Áreas Ajustadas"/>
      <sheetName val="Áreas Totais"/>
      <sheetName val="Cálculo Qtd"/>
      <sheetName val="Insumos"/>
      <sheetName val="Plan_Custos Completa"/>
      <sheetName val="Resumo"/>
    </sheetNames>
    <sheetDataSet>
      <sheetData sheetId="0">
        <row r="412">
          <cell r="D412">
            <v>0</v>
          </cell>
        </row>
        <row r="510">
          <cell r="D510">
            <v>0</v>
          </cell>
        </row>
        <row r="514">
          <cell r="D514">
            <v>0</v>
          </cell>
        </row>
        <row r="527">
          <cell r="D527">
            <v>380.16</v>
          </cell>
        </row>
        <row r="536">
          <cell r="D536">
            <v>0</v>
          </cell>
        </row>
        <row r="541">
          <cell r="D541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ÁREAS AJUSTADAS"/>
      <sheetName val="ÁREAS TOTAIS após ajuste"/>
      <sheetName val="Plan_Custos Completa"/>
      <sheetName val="Plan_Custos Sem Insumos"/>
      <sheetName val="Cálculo Quantidade"/>
      <sheetName val="Insumos"/>
      <sheetName val="qtd roberto"/>
    </sheetNames>
    <sheetDataSet>
      <sheetData sheetId="0"/>
      <sheetData sheetId="1">
        <row r="16">
          <cell r="C16">
            <v>0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1000"/>
  <sheetViews>
    <sheetView zoomScaleNormal="100" workbookViewId="0"/>
  </sheetViews>
  <sheetFormatPr defaultColWidth="12.5703125" defaultRowHeight="12.75"/>
  <cols>
    <col min="1" max="1" width="13.28515625" customWidth="1"/>
    <col min="2" max="2" width="11.140625" customWidth="1"/>
    <col min="3" max="3" width="13.28515625" customWidth="1"/>
    <col min="4" max="4" width="10.140625" customWidth="1"/>
    <col min="6" max="6" width="11.28515625" customWidth="1"/>
    <col min="7" max="7" width="9.85546875" customWidth="1"/>
    <col min="8" max="8" width="13.5703125" customWidth="1"/>
    <col min="9" max="9" width="14.5703125" customWidth="1"/>
    <col min="10" max="10" width="10.7109375" customWidth="1"/>
    <col min="11" max="11" width="11.140625" customWidth="1"/>
    <col min="12" max="12" width="7.5703125" customWidth="1"/>
    <col min="13" max="13" width="6.5703125" customWidth="1"/>
    <col min="14" max="15" width="9.28515625" customWidth="1"/>
    <col min="16" max="30" width="9.140625" customWidth="1"/>
  </cols>
  <sheetData>
    <row r="1" spans="1:30" ht="11.25" customHeight="1">
      <c r="A1" s="15"/>
      <c r="B1" s="15"/>
      <c r="C1" s="15"/>
      <c r="D1" s="15"/>
      <c r="E1" s="15"/>
      <c r="F1" s="15"/>
      <c r="G1" s="15"/>
      <c r="H1" s="15"/>
      <c r="I1" s="16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</row>
    <row r="2" spans="1:30" ht="23.25" customHeight="1">
      <c r="A2" s="14" t="s">
        <v>0</v>
      </c>
      <c r="B2" s="14"/>
      <c r="C2" s="14"/>
      <c r="D2" s="14"/>
      <c r="E2" s="14"/>
      <c r="F2" s="14"/>
      <c r="G2" s="14"/>
      <c r="H2" s="14"/>
      <c r="I2" s="14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</row>
    <row r="3" spans="1:30" ht="62.25" customHeight="1">
      <c r="A3" s="13" t="s">
        <v>1</v>
      </c>
      <c r="B3" s="13"/>
      <c r="C3" s="13"/>
      <c r="D3" s="13"/>
      <c r="E3" s="13"/>
      <c r="F3" s="13"/>
      <c r="G3" s="13"/>
      <c r="H3" s="13"/>
      <c r="I3" s="13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</row>
    <row r="4" spans="1:30" ht="15.75" customHeight="1">
      <c r="A4" s="12" t="s">
        <v>2</v>
      </c>
      <c r="B4" s="12"/>
      <c r="C4" s="12"/>
      <c r="D4" s="12"/>
      <c r="E4" s="12"/>
      <c r="F4" s="11" t="s">
        <v>3</v>
      </c>
      <c r="G4" s="11"/>
      <c r="H4" s="11"/>
      <c r="I4" s="11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</row>
    <row r="5" spans="1:30" ht="15.75" customHeight="1">
      <c r="A5" s="12" t="s">
        <v>4</v>
      </c>
      <c r="B5" s="12"/>
      <c r="C5" s="12"/>
      <c r="D5" s="12"/>
      <c r="E5" s="12"/>
      <c r="F5" s="11" t="s">
        <v>5</v>
      </c>
      <c r="G5" s="11"/>
      <c r="H5" s="11"/>
      <c r="I5" s="11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</row>
    <row r="6" spans="1:30" ht="15.75" customHeight="1">
      <c r="A6" s="12" t="s">
        <v>6</v>
      </c>
      <c r="B6" s="12"/>
      <c r="C6" s="12"/>
      <c r="D6" s="12"/>
      <c r="E6" s="12"/>
      <c r="F6" s="12"/>
      <c r="G6" s="12"/>
      <c r="H6" s="12"/>
      <c r="I6" s="12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</row>
    <row r="7" spans="1:30" ht="20.25" customHeight="1">
      <c r="A7" s="10" t="s">
        <v>7</v>
      </c>
      <c r="B7" s="10"/>
      <c r="C7" s="10"/>
      <c r="D7" s="10"/>
      <c r="E7" s="10"/>
      <c r="F7" s="10"/>
      <c r="G7" s="10"/>
      <c r="H7" s="10"/>
      <c r="I7" s="10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</row>
    <row r="8" spans="1:30" ht="15.75" customHeight="1">
      <c r="A8" s="17" t="s">
        <v>8</v>
      </c>
      <c r="B8" s="12" t="s">
        <v>9</v>
      </c>
      <c r="C8" s="12"/>
      <c r="D8" s="12"/>
      <c r="E8" s="12"/>
      <c r="F8" s="12"/>
      <c r="G8" s="12"/>
      <c r="H8" s="9">
        <v>45289</v>
      </c>
      <c r="I8" s="9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</row>
    <row r="9" spans="1:30" ht="15.75" customHeight="1">
      <c r="A9" s="17" t="s">
        <v>10</v>
      </c>
      <c r="B9" s="12" t="s">
        <v>11</v>
      </c>
      <c r="C9" s="12"/>
      <c r="D9" s="12"/>
      <c r="E9" s="12"/>
      <c r="F9" s="12"/>
      <c r="G9" s="12"/>
      <c r="H9" s="11" t="s">
        <v>12</v>
      </c>
      <c r="I9" s="11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</row>
    <row r="10" spans="1:30" ht="42" customHeight="1">
      <c r="A10" s="17" t="s">
        <v>13</v>
      </c>
      <c r="B10" s="12" t="s">
        <v>14</v>
      </c>
      <c r="C10" s="12"/>
      <c r="D10" s="12"/>
      <c r="E10" s="12"/>
      <c r="F10" s="12"/>
      <c r="G10" s="12"/>
      <c r="H10" s="11" t="s">
        <v>15</v>
      </c>
      <c r="I10" s="11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</row>
    <row r="11" spans="1:30" ht="34.5" customHeight="1">
      <c r="A11" s="17" t="s">
        <v>16</v>
      </c>
      <c r="B11" s="12" t="s">
        <v>17</v>
      </c>
      <c r="C11" s="12"/>
      <c r="D11" s="12"/>
      <c r="E11" s="12"/>
      <c r="F11" s="12"/>
      <c r="G11" s="12"/>
      <c r="H11" s="11">
        <v>12</v>
      </c>
      <c r="I11" s="11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</row>
    <row r="12" spans="1:30" ht="25.5" customHeight="1">
      <c r="A12" s="8" t="s">
        <v>18</v>
      </c>
      <c r="B12" s="8"/>
      <c r="C12" s="8"/>
      <c r="D12" s="8"/>
      <c r="E12" s="8"/>
      <c r="F12" s="8"/>
      <c r="G12" s="8"/>
      <c r="H12" s="8"/>
      <c r="I12" s="8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</row>
    <row r="13" spans="1:30" ht="43.5" customHeight="1">
      <c r="A13" s="7" t="s">
        <v>19</v>
      </c>
      <c r="B13" s="7"/>
      <c r="C13" s="7"/>
      <c r="D13" s="7"/>
      <c r="E13" s="7"/>
      <c r="F13" s="6" t="s">
        <v>20</v>
      </c>
      <c r="G13" s="6"/>
      <c r="H13" s="6" t="s">
        <v>21</v>
      </c>
      <c r="I13" s="6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</row>
    <row r="14" spans="1:30" ht="12.75" customHeight="1">
      <c r="A14" s="5" t="s">
        <v>22</v>
      </c>
      <c r="B14" s="5"/>
      <c r="C14" s="5"/>
      <c r="D14" s="5"/>
      <c r="E14" s="5"/>
      <c r="F14" s="4" t="s">
        <v>23</v>
      </c>
      <c r="G14" s="4"/>
      <c r="H14" s="3">
        <v>1183.5</v>
      </c>
      <c r="I14" s="3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</row>
    <row r="15" spans="1:30" ht="12.75" customHeight="1">
      <c r="A15" s="5" t="s">
        <v>24</v>
      </c>
      <c r="B15" s="5"/>
      <c r="C15" s="5"/>
      <c r="D15" s="5"/>
      <c r="E15" s="5"/>
      <c r="F15" s="4" t="s">
        <v>23</v>
      </c>
      <c r="G15" s="4"/>
      <c r="H15" s="3">
        <v>0</v>
      </c>
      <c r="I15" s="3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</row>
    <row r="16" spans="1:30" ht="12.75" customHeight="1">
      <c r="A16" s="5" t="s">
        <v>25</v>
      </c>
      <c r="B16" s="5"/>
      <c r="C16" s="5"/>
      <c r="D16" s="5"/>
      <c r="E16" s="5"/>
      <c r="F16" s="4" t="s">
        <v>23</v>
      </c>
      <c r="G16" s="4"/>
      <c r="H16" s="3">
        <v>283</v>
      </c>
      <c r="I16" s="3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</row>
    <row r="17" spans="1:30" ht="12.75" customHeight="1">
      <c r="A17" s="5" t="s">
        <v>26</v>
      </c>
      <c r="B17" s="5"/>
      <c r="C17" s="5"/>
      <c r="D17" s="5"/>
      <c r="E17" s="5"/>
      <c r="F17" s="4" t="s">
        <v>23</v>
      </c>
      <c r="G17" s="4"/>
      <c r="H17" s="3">
        <v>46</v>
      </c>
      <c r="I17" s="3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</row>
    <row r="18" spans="1:30" ht="12.75" customHeight="1">
      <c r="A18" s="5" t="s">
        <v>27</v>
      </c>
      <c r="B18" s="5"/>
      <c r="C18" s="5"/>
      <c r="D18" s="5"/>
      <c r="E18" s="5"/>
      <c r="F18" s="4" t="s">
        <v>23</v>
      </c>
      <c r="G18" s="4"/>
      <c r="H18" s="3">
        <v>0</v>
      </c>
      <c r="I18" s="3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</row>
    <row r="19" spans="1:30" ht="12.75" customHeight="1">
      <c r="A19" s="5" t="s">
        <v>28</v>
      </c>
      <c r="B19" s="5"/>
      <c r="C19" s="5"/>
      <c r="D19" s="5"/>
      <c r="E19" s="5"/>
      <c r="F19" s="4" t="s">
        <v>23</v>
      </c>
      <c r="G19" s="4"/>
      <c r="H19" s="3">
        <v>45</v>
      </c>
      <c r="I19" s="3"/>
      <c r="J19" s="15"/>
      <c r="K19" s="15"/>
      <c r="L19" s="22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</row>
    <row r="20" spans="1:30" ht="27" customHeight="1">
      <c r="A20" s="2" t="s">
        <v>29</v>
      </c>
      <c r="B20" s="2"/>
      <c r="C20" s="2"/>
      <c r="D20" s="2"/>
      <c r="E20" s="2"/>
      <c r="F20" s="4" t="s">
        <v>23</v>
      </c>
      <c r="G20" s="4"/>
      <c r="H20" s="3">
        <v>200</v>
      </c>
      <c r="I20" s="3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</row>
    <row r="21" spans="1:30" ht="12.75" customHeight="1">
      <c r="A21" s="1" t="s">
        <v>30</v>
      </c>
      <c r="B21" s="1"/>
      <c r="C21" s="1"/>
      <c r="D21" s="1"/>
      <c r="E21" s="1"/>
      <c r="F21" s="1"/>
      <c r="G21" s="1"/>
      <c r="H21" s="474">
        <f>ROUND(H14+H15+H16+H17+H18+H19+H20,2)</f>
        <v>1757.5</v>
      </c>
      <c r="I21" s="474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</row>
    <row r="22" spans="1:30" ht="8.25" customHeight="1">
      <c r="A22" s="475"/>
      <c r="B22" s="475"/>
      <c r="C22" s="475"/>
      <c r="D22" s="475"/>
      <c r="E22" s="475"/>
      <c r="F22" s="475"/>
      <c r="G22" s="475"/>
      <c r="H22" s="475"/>
      <c r="I22" s="47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</row>
    <row r="23" spans="1:30" ht="23.25" customHeight="1">
      <c r="A23" s="5" t="s">
        <v>31</v>
      </c>
      <c r="B23" s="5"/>
      <c r="C23" s="5"/>
      <c r="D23" s="5"/>
      <c r="E23" s="5"/>
      <c r="F23" s="4" t="s">
        <v>23</v>
      </c>
      <c r="G23" s="4"/>
      <c r="H23" s="476">
        <v>500</v>
      </c>
      <c r="I23" s="476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</row>
    <row r="24" spans="1:30" ht="12.75" customHeight="1">
      <c r="A24" s="5" t="s">
        <v>32</v>
      </c>
      <c r="B24" s="5"/>
      <c r="C24" s="5"/>
      <c r="D24" s="5"/>
      <c r="E24" s="5"/>
      <c r="F24" s="477" t="s">
        <v>23</v>
      </c>
      <c r="G24" s="477"/>
      <c r="H24" s="476">
        <v>1200</v>
      </c>
      <c r="I24" s="476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</row>
    <row r="25" spans="1:30" ht="12.75" customHeight="1">
      <c r="A25" s="5" t="s">
        <v>33</v>
      </c>
      <c r="B25" s="5"/>
      <c r="C25" s="5"/>
      <c r="D25" s="5"/>
      <c r="E25" s="5"/>
      <c r="F25" s="4" t="s">
        <v>23</v>
      </c>
      <c r="G25" s="4"/>
      <c r="H25" s="476">
        <v>100</v>
      </c>
      <c r="I25" s="476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</row>
    <row r="26" spans="1:30" ht="15.75" customHeight="1">
      <c r="A26" s="5" t="s">
        <v>34</v>
      </c>
      <c r="B26" s="5"/>
      <c r="C26" s="5"/>
      <c r="D26" s="5"/>
      <c r="E26" s="5"/>
      <c r="F26" s="477" t="s">
        <v>23</v>
      </c>
      <c r="G26" s="477"/>
      <c r="H26" s="476">
        <v>150</v>
      </c>
      <c r="I26" s="476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</row>
    <row r="27" spans="1:30" ht="14.25" customHeight="1">
      <c r="A27" s="5" t="s">
        <v>35</v>
      </c>
      <c r="B27" s="5"/>
      <c r="C27" s="5"/>
      <c r="D27" s="5"/>
      <c r="E27" s="5"/>
      <c r="F27" s="477" t="s">
        <v>23</v>
      </c>
      <c r="G27" s="477"/>
      <c r="H27" s="476">
        <v>250</v>
      </c>
      <c r="I27" s="476"/>
      <c r="J27" s="25"/>
      <c r="K27" s="25"/>
      <c r="L27" s="25"/>
      <c r="M27" s="2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</row>
    <row r="28" spans="1:30" ht="26.25" customHeight="1">
      <c r="A28" s="5" t="s">
        <v>36</v>
      </c>
      <c r="B28" s="5"/>
      <c r="C28" s="5"/>
      <c r="D28" s="5"/>
      <c r="E28" s="5"/>
      <c r="F28" s="4" t="s">
        <v>23</v>
      </c>
      <c r="G28" s="4"/>
      <c r="H28" s="476">
        <v>800</v>
      </c>
      <c r="I28" s="476"/>
      <c r="J28" s="26"/>
      <c r="K28" s="15"/>
      <c r="L28" s="15"/>
      <c r="M28" s="15"/>
      <c r="N28" s="26"/>
      <c r="O28" s="27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</row>
    <row r="29" spans="1:30" ht="15" customHeight="1">
      <c r="A29" s="1" t="s">
        <v>37</v>
      </c>
      <c r="B29" s="1"/>
      <c r="C29" s="1"/>
      <c r="D29" s="1"/>
      <c r="E29" s="1"/>
      <c r="F29" s="1"/>
      <c r="G29" s="1"/>
      <c r="H29" s="474">
        <f>ROUND(H23+H24+H25+H26+H27+H28,2)</f>
        <v>3000</v>
      </c>
      <c r="I29" s="474"/>
      <c r="J29" s="26"/>
      <c r="K29" s="15"/>
      <c r="L29" s="15"/>
      <c r="M29" s="15"/>
      <c r="N29" s="26"/>
      <c r="O29" s="27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</row>
    <row r="30" spans="1:30" ht="7.5" customHeight="1">
      <c r="A30" s="475"/>
      <c r="B30" s="475"/>
      <c r="C30" s="475"/>
      <c r="D30" s="475"/>
      <c r="E30" s="475"/>
      <c r="F30" s="475"/>
      <c r="G30" s="475"/>
      <c r="H30" s="475"/>
      <c r="I30" s="475"/>
      <c r="J30" s="15"/>
      <c r="K30" s="15"/>
      <c r="L30" s="15"/>
      <c r="M30" s="15"/>
      <c r="N30" s="26"/>
      <c r="O30" s="27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</row>
    <row r="31" spans="1:30" ht="27" customHeight="1">
      <c r="A31" s="5" t="s">
        <v>38</v>
      </c>
      <c r="B31" s="5"/>
      <c r="C31" s="5"/>
      <c r="D31" s="5"/>
      <c r="E31" s="5"/>
      <c r="F31" s="4" t="s">
        <v>23</v>
      </c>
      <c r="G31" s="4"/>
      <c r="H31" s="476">
        <v>100</v>
      </c>
      <c r="I31" s="476"/>
      <c r="J31" s="27"/>
      <c r="K31" s="27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</row>
    <row r="32" spans="1:30" ht="25.5" customHeight="1">
      <c r="A32" s="5" t="s">
        <v>39</v>
      </c>
      <c r="B32" s="5"/>
      <c r="C32" s="5"/>
      <c r="D32" s="5"/>
      <c r="E32" s="5"/>
      <c r="F32" s="4" t="s">
        <v>23</v>
      </c>
      <c r="G32" s="4"/>
      <c r="H32" s="476">
        <v>250</v>
      </c>
      <c r="I32" s="476"/>
      <c r="J32" s="27"/>
      <c r="K32" s="27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</row>
    <row r="33" spans="1:30" ht="12.75" customHeight="1">
      <c r="A33" s="5" t="s">
        <v>40</v>
      </c>
      <c r="B33" s="5"/>
      <c r="C33" s="5"/>
      <c r="D33" s="5"/>
      <c r="E33" s="5"/>
      <c r="F33" s="4" t="s">
        <v>23</v>
      </c>
      <c r="G33" s="4"/>
      <c r="H33" s="476">
        <v>350</v>
      </c>
      <c r="I33" s="476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</row>
    <row r="34" spans="1:30" ht="12.75" customHeight="1">
      <c r="A34" s="478" t="s">
        <v>41</v>
      </c>
      <c r="B34" s="478"/>
      <c r="C34" s="478"/>
      <c r="D34" s="478"/>
      <c r="E34" s="478"/>
      <c r="F34" s="478"/>
      <c r="G34" s="478"/>
      <c r="H34" s="474">
        <f>ROUND(H31+H32+H33,2)</f>
        <v>700</v>
      </c>
      <c r="I34" s="474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</row>
    <row r="35" spans="1:30" ht="7.5" customHeight="1">
      <c r="A35" s="479"/>
      <c r="B35" s="479"/>
      <c r="C35" s="479"/>
      <c r="D35" s="479"/>
      <c r="E35" s="479"/>
      <c r="F35" s="479"/>
      <c r="G35" s="479"/>
      <c r="H35" s="479"/>
      <c r="I35" s="479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</row>
    <row r="36" spans="1:30" ht="12.75" customHeight="1">
      <c r="A36" s="480" t="s">
        <v>42</v>
      </c>
      <c r="B36" s="480"/>
      <c r="C36" s="480"/>
      <c r="D36" s="480"/>
      <c r="E36" s="480"/>
      <c r="F36" s="4" t="s">
        <v>23</v>
      </c>
      <c r="G36" s="4"/>
      <c r="H36" s="476">
        <v>70</v>
      </c>
      <c r="I36" s="476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</row>
    <row r="37" spans="1:30" ht="12.75" customHeight="1">
      <c r="A37" s="481" t="s">
        <v>43</v>
      </c>
      <c r="B37" s="481"/>
      <c r="C37" s="481"/>
      <c r="D37" s="481"/>
      <c r="E37" s="481"/>
      <c r="F37" s="481"/>
      <c r="G37" s="481"/>
      <c r="H37" s="474">
        <f>H36</f>
        <v>70</v>
      </c>
      <c r="I37" s="474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</row>
    <row r="38" spans="1:30" ht="7.5" customHeight="1">
      <c r="A38" s="482"/>
      <c r="B38" s="482"/>
      <c r="C38" s="482"/>
      <c r="D38" s="482"/>
      <c r="E38" s="482"/>
      <c r="F38" s="482"/>
      <c r="G38" s="482"/>
      <c r="H38" s="482"/>
      <c r="I38" s="482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</row>
    <row r="39" spans="1:30" ht="12.75" customHeight="1">
      <c r="A39" s="480" t="s">
        <v>44</v>
      </c>
      <c r="B39" s="480"/>
      <c r="C39" s="480"/>
      <c r="D39" s="480"/>
      <c r="E39" s="480"/>
      <c r="F39" s="477" t="s">
        <v>23</v>
      </c>
      <c r="G39" s="477"/>
      <c r="H39" s="483">
        <v>0</v>
      </c>
      <c r="I39" s="483"/>
      <c r="J39" s="28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</row>
    <row r="40" spans="1:30" ht="12.75" customHeight="1">
      <c r="A40" s="484" t="s">
        <v>45</v>
      </c>
      <c r="B40" s="484"/>
      <c r="C40" s="484"/>
      <c r="D40" s="484"/>
      <c r="E40" s="484"/>
      <c r="F40" s="484"/>
      <c r="G40" s="484"/>
      <c r="H40" s="485">
        <v>0</v>
      </c>
      <c r="I40" s="485"/>
      <c r="J40" s="15"/>
      <c r="K40" s="29"/>
      <c r="L40" s="30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</row>
    <row r="41" spans="1:30" ht="8.25" customHeight="1">
      <c r="A41" s="31"/>
      <c r="B41" s="32"/>
      <c r="C41" s="32"/>
      <c r="D41" s="32"/>
      <c r="E41" s="32"/>
      <c r="F41" s="32"/>
      <c r="G41" s="32"/>
      <c r="H41" s="33"/>
      <c r="I41" s="34"/>
      <c r="J41" s="15"/>
      <c r="K41" s="29"/>
      <c r="L41" s="30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</row>
    <row r="42" spans="1:30" ht="15.75" customHeight="1">
      <c r="A42" s="486" t="s">
        <v>46</v>
      </c>
      <c r="B42" s="486"/>
      <c r="C42" s="486"/>
      <c r="D42" s="486"/>
      <c r="E42" s="486"/>
      <c r="F42" s="477" t="s">
        <v>23</v>
      </c>
      <c r="G42" s="477"/>
      <c r="H42" s="487">
        <v>0</v>
      </c>
      <c r="I42" s="487"/>
      <c r="J42" s="15"/>
      <c r="K42" s="29"/>
      <c r="L42" s="30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</row>
    <row r="43" spans="1:30" ht="15" customHeight="1">
      <c r="A43" s="478" t="s">
        <v>47</v>
      </c>
      <c r="B43" s="478"/>
      <c r="C43" s="478"/>
      <c r="D43" s="478"/>
      <c r="E43" s="478"/>
      <c r="F43" s="478"/>
      <c r="G43" s="478"/>
      <c r="H43" s="488">
        <v>0</v>
      </c>
      <c r="I43" s="488"/>
      <c r="J43" s="15"/>
      <c r="K43" s="29"/>
      <c r="L43" s="30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</row>
    <row r="44" spans="1:30" ht="7.5" customHeight="1">
      <c r="A44" s="479"/>
      <c r="B44" s="479"/>
      <c r="C44" s="479"/>
      <c r="D44" s="479"/>
      <c r="E44" s="479"/>
      <c r="F44" s="479"/>
      <c r="G44" s="479"/>
      <c r="H44" s="479"/>
      <c r="I44" s="479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</row>
    <row r="45" spans="1:30" ht="12.75" customHeight="1">
      <c r="A45" s="489" t="s">
        <v>48</v>
      </c>
      <c r="B45" s="489"/>
      <c r="C45" s="489"/>
      <c r="D45" s="489"/>
      <c r="E45" s="489"/>
      <c r="F45" s="489"/>
      <c r="G45" s="489"/>
      <c r="H45" s="490">
        <f>ROUND(H21+H29+H34+H37+H40,2)</f>
        <v>5527.5</v>
      </c>
      <c r="I45" s="490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</row>
    <row r="46" spans="1:30" ht="7.5" customHeight="1">
      <c r="A46" s="491"/>
      <c r="B46" s="491"/>
      <c r="C46" s="491"/>
      <c r="D46" s="491"/>
      <c r="E46" s="491"/>
      <c r="F46" s="491"/>
      <c r="G46" s="491"/>
      <c r="H46" s="491"/>
      <c r="I46" s="491"/>
      <c r="J46" s="36"/>
      <c r="K46" s="37"/>
      <c r="L46" s="38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</row>
    <row r="47" spans="1:30" ht="48" customHeight="1">
      <c r="A47" s="492" t="s">
        <v>49</v>
      </c>
      <c r="B47" s="492"/>
      <c r="C47" s="492"/>
      <c r="D47" s="492"/>
      <c r="E47" s="492"/>
      <c r="F47" s="492"/>
      <c r="G47" s="492"/>
      <c r="H47" s="492"/>
      <c r="I47" s="492"/>
      <c r="J47" s="36"/>
      <c r="K47" s="37"/>
      <c r="L47" s="38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</row>
    <row r="48" spans="1:30" ht="7.5" customHeight="1">
      <c r="A48" s="491"/>
      <c r="B48" s="491"/>
      <c r="C48" s="491"/>
      <c r="D48" s="491"/>
      <c r="E48" s="491"/>
      <c r="F48" s="491"/>
      <c r="G48" s="491"/>
      <c r="H48" s="491"/>
      <c r="I48" s="491"/>
      <c r="J48" s="36"/>
      <c r="K48" s="37"/>
      <c r="L48" s="38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</row>
    <row r="49" spans="1:30" ht="54" customHeight="1">
      <c r="A49" s="493" t="s">
        <v>50</v>
      </c>
      <c r="B49" s="493"/>
      <c r="C49" s="493"/>
      <c r="D49" s="493"/>
      <c r="E49" s="493"/>
      <c r="F49" s="493"/>
      <c r="G49" s="493"/>
      <c r="H49" s="493"/>
      <c r="I49" s="493"/>
      <c r="J49" s="36"/>
      <c r="K49" s="37"/>
      <c r="L49" s="38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</row>
    <row r="50" spans="1:30" ht="9.75" customHeight="1">
      <c r="A50" s="494"/>
      <c r="B50" s="494"/>
      <c r="C50" s="494"/>
      <c r="D50" s="494"/>
      <c r="E50" s="494"/>
      <c r="F50" s="494"/>
      <c r="G50" s="494"/>
      <c r="H50" s="494"/>
      <c r="I50" s="494"/>
      <c r="J50" s="36"/>
      <c r="K50" s="37"/>
      <c r="L50" s="38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</row>
    <row r="51" spans="1:30" ht="21.75" customHeight="1">
      <c r="A51" s="10" t="s">
        <v>51</v>
      </c>
      <c r="B51" s="10"/>
      <c r="C51" s="10"/>
      <c r="D51" s="10"/>
      <c r="E51" s="10"/>
      <c r="F51" s="10"/>
      <c r="G51" s="10"/>
      <c r="H51" s="10"/>
      <c r="I51" s="10"/>
      <c r="J51" s="495"/>
      <c r="K51" s="495"/>
      <c r="L51" s="495"/>
      <c r="M51" s="495"/>
      <c r="N51" s="495"/>
      <c r="O51" s="495"/>
      <c r="P51" s="495"/>
      <c r="Q51" s="495"/>
      <c r="R51" s="495"/>
      <c r="S51" s="495"/>
      <c r="T51" s="495"/>
      <c r="U51" s="495"/>
      <c r="V51" s="495"/>
      <c r="W51" s="495"/>
      <c r="X51" s="495"/>
      <c r="Y51" s="495"/>
      <c r="Z51" s="495"/>
      <c r="AA51" s="495"/>
      <c r="AB51" s="495"/>
      <c r="AC51" s="495"/>
      <c r="AD51" s="495"/>
    </row>
    <row r="52" spans="1:30" ht="15.75" customHeight="1">
      <c r="A52" s="17">
        <v>1</v>
      </c>
      <c r="B52" s="12" t="s">
        <v>52</v>
      </c>
      <c r="C52" s="12"/>
      <c r="D52" s="12"/>
      <c r="E52" s="12"/>
      <c r="F52" s="12"/>
      <c r="G52" s="12"/>
      <c r="H52" s="496" t="s">
        <v>53</v>
      </c>
      <c r="I52" s="496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</row>
    <row r="53" spans="1:30" ht="15.75" customHeight="1">
      <c r="A53" s="17">
        <v>2</v>
      </c>
      <c r="B53" s="12" t="s">
        <v>54</v>
      </c>
      <c r="C53" s="12"/>
      <c r="D53" s="12"/>
      <c r="E53" s="12"/>
      <c r="F53" s="12"/>
      <c r="G53" s="12"/>
      <c r="H53" s="497">
        <v>5143</v>
      </c>
      <c r="I53" s="497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</row>
    <row r="54" spans="1:30" ht="15.75" customHeight="1">
      <c r="A54" s="17">
        <v>3</v>
      </c>
      <c r="B54" s="12" t="s">
        <v>55</v>
      </c>
      <c r="C54" s="12"/>
      <c r="D54" s="12"/>
      <c r="E54" s="12"/>
      <c r="F54" s="12"/>
      <c r="G54" s="12"/>
      <c r="H54" s="496">
        <v>1431.04</v>
      </c>
      <c r="I54" s="496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</row>
    <row r="55" spans="1:30" ht="15.75" customHeight="1">
      <c r="A55" s="17">
        <v>4</v>
      </c>
      <c r="B55" s="12" t="s">
        <v>56</v>
      </c>
      <c r="C55" s="12"/>
      <c r="D55" s="12"/>
      <c r="E55" s="12"/>
      <c r="F55" s="12"/>
      <c r="G55" s="12"/>
      <c r="H55" s="498" t="s">
        <v>57</v>
      </c>
      <c r="I55" s="498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</row>
    <row r="56" spans="1:30" ht="15.75" customHeight="1">
      <c r="A56" s="17">
        <v>5</v>
      </c>
      <c r="B56" s="12" t="s">
        <v>58</v>
      </c>
      <c r="C56" s="12"/>
      <c r="D56" s="12"/>
      <c r="E56" s="12"/>
      <c r="F56" s="12"/>
      <c r="G56" s="12"/>
      <c r="H56" s="498" t="s">
        <v>59</v>
      </c>
      <c r="I56" s="498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</row>
    <row r="57" spans="1:30" ht="9" customHeight="1">
      <c r="A57" s="482"/>
      <c r="B57" s="482"/>
      <c r="C57" s="482"/>
      <c r="D57" s="482"/>
      <c r="E57" s="482"/>
      <c r="F57" s="482"/>
      <c r="G57" s="482"/>
      <c r="H57" s="482"/>
      <c r="I57" s="482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</row>
    <row r="58" spans="1:30" ht="22.5" customHeight="1">
      <c r="A58" s="492" t="s">
        <v>60</v>
      </c>
      <c r="B58" s="492"/>
      <c r="C58" s="492"/>
      <c r="D58" s="492"/>
      <c r="E58" s="492"/>
      <c r="F58" s="492"/>
      <c r="G58" s="492"/>
      <c r="H58" s="492"/>
      <c r="I58" s="492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</row>
    <row r="59" spans="1:30" ht="9" customHeight="1">
      <c r="A59" s="499"/>
      <c r="B59" s="499"/>
      <c r="C59" s="499"/>
      <c r="D59" s="499"/>
      <c r="E59" s="499"/>
      <c r="F59" s="499"/>
      <c r="G59" s="499"/>
      <c r="H59" s="499"/>
      <c r="I59" s="499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</row>
    <row r="60" spans="1:30" ht="22.5" customHeight="1">
      <c r="A60" s="500" t="s">
        <v>61</v>
      </c>
      <c r="B60" s="500"/>
      <c r="C60" s="500"/>
      <c r="D60" s="500"/>
      <c r="E60" s="500"/>
      <c r="F60" s="500"/>
      <c r="G60" s="500"/>
      <c r="H60" s="500"/>
      <c r="I60" s="500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</row>
    <row r="61" spans="1:30" ht="30" customHeight="1">
      <c r="A61" s="39">
        <v>1</v>
      </c>
      <c r="B61" s="501" t="s">
        <v>62</v>
      </c>
      <c r="C61" s="501"/>
      <c r="D61" s="501"/>
      <c r="E61" s="501"/>
      <c r="F61" s="501"/>
      <c r="G61" s="501"/>
      <c r="H61" s="39" t="s">
        <v>63</v>
      </c>
      <c r="I61" s="39" t="s">
        <v>64</v>
      </c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</row>
    <row r="62" spans="1:30" ht="27.75" customHeight="1">
      <c r="A62" s="17" t="s">
        <v>8</v>
      </c>
      <c r="B62" s="12" t="s">
        <v>65</v>
      </c>
      <c r="C62" s="12"/>
      <c r="D62" s="12"/>
      <c r="E62" s="12"/>
      <c r="F62" s="12"/>
      <c r="G62" s="12"/>
      <c r="H62" s="12"/>
      <c r="I62" s="42">
        <v>1300</v>
      </c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</row>
    <row r="63" spans="1:30" ht="15.75" customHeight="1">
      <c r="A63" s="17" t="s">
        <v>10</v>
      </c>
      <c r="B63" s="12" t="s">
        <v>66</v>
      </c>
      <c r="C63" s="12"/>
      <c r="D63" s="12"/>
      <c r="E63" s="12"/>
      <c r="F63" s="12"/>
      <c r="G63" s="12"/>
      <c r="H63" s="43"/>
      <c r="I63" s="42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</row>
    <row r="64" spans="1:30" ht="15.75" customHeight="1">
      <c r="A64" s="17" t="s">
        <v>13</v>
      </c>
      <c r="B64" s="502" t="s">
        <v>67</v>
      </c>
      <c r="C64" s="502"/>
      <c r="D64" s="502"/>
      <c r="E64" s="502"/>
      <c r="F64" s="502"/>
      <c r="G64" s="502"/>
      <c r="H64" s="44">
        <v>0.2</v>
      </c>
      <c r="I64" s="42">
        <f>ROUND(I62*H64,2)</f>
        <v>260</v>
      </c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</row>
    <row r="65" spans="1:30" ht="15.75" customHeight="1">
      <c r="A65" s="17" t="s">
        <v>16</v>
      </c>
      <c r="B65" s="12" t="s">
        <v>68</v>
      </c>
      <c r="C65" s="12"/>
      <c r="D65" s="12"/>
      <c r="E65" s="12"/>
      <c r="F65" s="12"/>
      <c r="G65" s="12"/>
      <c r="H65" s="12"/>
      <c r="I65" s="42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</row>
    <row r="66" spans="1:30" ht="15.75" customHeight="1">
      <c r="A66" s="17" t="s">
        <v>69</v>
      </c>
      <c r="B66" s="12" t="s">
        <v>70</v>
      </c>
      <c r="C66" s="12"/>
      <c r="D66" s="12"/>
      <c r="E66" s="12"/>
      <c r="F66" s="12"/>
      <c r="G66" s="12"/>
      <c r="H66" s="12"/>
      <c r="I66" s="4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</row>
    <row r="67" spans="1:30" ht="15.75" customHeight="1">
      <c r="A67" s="17" t="s">
        <v>71</v>
      </c>
      <c r="B67" s="12" t="s">
        <v>72</v>
      </c>
      <c r="C67" s="12"/>
      <c r="D67" s="12"/>
      <c r="E67" s="12"/>
      <c r="F67" s="12"/>
      <c r="G67" s="12"/>
      <c r="H67" s="12"/>
      <c r="I67" s="42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</row>
    <row r="68" spans="1:30" ht="15.75" customHeight="1">
      <c r="A68" s="1" t="s">
        <v>73</v>
      </c>
      <c r="B68" s="1"/>
      <c r="C68" s="1"/>
      <c r="D68" s="1"/>
      <c r="E68" s="1"/>
      <c r="F68" s="1"/>
      <c r="G68" s="1"/>
      <c r="H68" s="1"/>
      <c r="I68" s="46">
        <f>SUM(I62:I67)</f>
        <v>1560</v>
      </c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</row>
    <row r="69" spans="1:30" ht="9.75" customHeight="1">
      <c r="A69" s="503"/>
      <c r="B69" s="503"/>
      <c r="C69" s="503"/>
      <c r="D69" s="503"/>
      <c r="E69" s="503"/>
      <c r="F69" s="503"/>
      <c r="G69" s="503"/>
      <c r="H69" s="503"/>
      <c r="I69" s="503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</row>
    <row r="70" spans="1:30" ht="17.25" customHeight="1">
      <c r="A70" s="504" t="s">
        <v>74</v>
      </c>
      <c r="B70" s="504"/>
      <c r="C70" s="504"/>
      <c r="D70" s="504"/>
      <c r="E70" s="504"/>
      <c r="F70" s="504"/>
      <c r="G70" s="504"/>
      <c r="H70" s="504"/>
      <c r="I70" s="504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</row>
    <row r="71" spans="1:30" ht="10.5" customHeight="1">
      <c r="A71" s="505"/>
      <c r="B71" s="505"/>
      <c r="C71" s="505"/>
      <c r="D71" s="505"/>
      <c r="E71" s="505"/>
      <c r="F71" s="505"/>
      <c r="G71" s="505"/>
      <c r="H71" s="505"/>
      <c r="I71" s="50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</row>
    <row r="72" spans="1:30" ht="21.75" customHeight="1">
      <c r="A72" s="506" t="s">
        <v>75</v>
      </c>
      <c r="B72" s="506"/>
      <c r="C72" s="506"/>
      <c r="D72" s="506"/>
      <c r="E72" s="506"/>
      <c r="F72" s="506"/>
      <c r="G72" s="506"/>
      <c r="H72" s="506"/>
      <c r="I72" s="506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</row>
    <row r="73" spans="1:30" ht="25.5" customHeight="1">
      <c r="A73" s="507" t="s">
        <v>76</v>
      </c>
      <c r="B73" s="507"/>
      <c r="C73" s="507"/>
      <c r="D73" s="507"/>
      <c r="E73" s="507"/>
      <c r="F73" s="507"/>
      <c r="G73" s="507"/>
      <c r="H73" s="507"/>
      <c r="I73" s="507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</row>
    <row r="74" spans="1:30" ht="22.5" customHeight="1">
      <c r="A74" s="47" t="s">
        <v>77</v>
      </c>
      <c r="B74" s="508" t="s">
        <v>78</v>
      </c>
      <c r="C74" s="508"/>
      <c r="D74" s="508"/>
      <c r="E74" s="508"/>
      <c r="F74" s="508"/>
      <c r="G74" s="508"/>
      <c r="H74" s="508"/>
      <c r="I74" s="18" t="s">
        <v>79</v>
      </c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</row>
    <row r="75" spans="1:30" ht="18" customHeight="1">
      <c r="A75" s="48" t="s">
        <v>8</v>
      </c>
      <c r="B75" s="509" t="s">
        <v>80</v>
      </c>
      <c r="C75" s="509"/>
      <c r="D75" s="509"/>
      <c r="E75" s="509"/>
      <c r="F75" s="509"/>
      <c r="G75" s="509"/>
      <c r="H75" s="509"/>
      <c r="I75" s="49">
        <f>ROUND($I$68/12,2)</f>
        <v>130</v>
      </c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</row>
    <row r="76" spans="1:30" ht="57" customHeight="1">
      <c r="A76" s="48" t="s">
        <v>10</v>
      </c>
      <c r="B76" s="12" t="s">
        <v>81</v>
      </c>
      <c r="C76" s="12"/>
      <c r="D76" s="12"/>
      <c r="E76" s="12"/>
      <c r="F76" s="12"/>
      <c r="G76" s="12"/>
      <c r="H76" s="12"/>
      <c r="I76" s="49">
        <f>ROUND(($I$68+$I$68/3)/12,2)</f>
        <v>173.33</v>
      </c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</row>
    <row r="77" spans="1:30" ht="19.5" customHeight="1">
      <c r="A77" s="510" t="s">
        <v>82</v>
      </c>
      <c r="B77" s="510"/>
      <c r="C77" s="510"/>
      <c r="D77" s="510"/>
      <c r="E77" s="510"/>
      <c r="F77" s="510"/>
      <c r="G77" s="510"/>
      <c r="H77" s="510"/>
      <c r="I77" s="50">
        <f>SUM(I75+I76)</f>
        <v>303.33000000000004</v>
      </c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</row>
    <row r="78" spans="1:30" ht="10.5" customHeight="1">
      <c r="A78" s="511"/>
      <c r="B78" s="511"/>
      <c r="C78" s="511"/>
      <c r="D78" s="511"/>
      <c r="E78" s="511"/>
      <c r="F78" s="511"/>
      <c r="G78" s="511"/>
      <c r="H78" s="511"/>
      <c r="I78" s="51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  <c r="Y78" s="51"/>
      <c r="Z78" s="51"/>
      <c r="AA78" s="51"/>
      <c r="AB78" s="51"/>
      <c r="AC78" s="51"/>
      <c r="AD78" s="51"/>
    </row>
    <row r="79" spans="1:30" ht="84" customHeight="1">
      <c r="A79" s="492" t="s">
        <v>83</v>
      </c>
      <c r="B79" s="492"/>
      <c r="C79" s="492"/>
      <c r="D79" s="492"/>
      <c r="E79" s="492"/>
      <c r="F79" s="492"/>
      <c r="G79" s="492"/>
      <c r="H79" s="492"/>
      <c r="I79" s="492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</row>
    <row r="80" spans="1:30" ht="11.25" customHeight="1">
      <c r="A80" s="512"/>
      <c r="B80" s="512"/>
      <c r="C80" s="512"/>
      <c r="D80" s="512"/>
      <c r="E80" s="512"/>
      <c r="F80" s="512"/>
      <c r="G80" s="512"/>
      <c r="H80" s="512"/>
      <c r="I80" s="512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</row>
    <row r="81" spans="1:30" ht="32.25" customHeight="1">
      <c r="A81" s="513" t="s">
        <v>84</v>
      </c>
      <c r="B81" s="513"/>
      <c r="C81" s="513"/>
      <c r="D81" s="513"/>
      <c r="E81" s="513"/>
      <c r="F81" s="513"/>
      <c r="G81" s="513"/>
      <c r="H81" s="513"/>
      <c r="I81" s="513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</row>
    <row r="82" spans="1:30" ht="30" customHeight="1">
      <c r="A82" s="52" t="s">
        <v>85</v>
      </c>
      <c r="B82" s="501" t="s">
        <v>86</v>
      </c>
      <c r="C82" s="501"/>
      <c r="D82" s="501"/>
      <c r="E82" s="501"/>
      <c r="F82" s="501"/>
      <c r="G82" s="501"/>
      <c r="H82" s="40" t="s">
        <v>87</v>
      </c>
      <c r="I82" s="40" t="s">
        <v>88</v>
      </c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</row>
    <row r="83" spans="1:30" ht="15.75" customHeight="1">
      <c r="A83" s="53" t="s">
        <v>8</v>
      </c>
      <c r="B83" s="12" t="s">
        <v>89</v>
      </c>
      <c r="C83" s="12"/>
      <c r="D83" s="12"/>
      <c r="E83" s="12"/>
      <c r="F83" s="12"/>
      <c r="G83" s="12"/>
      <c r="H83" s="54">
        <v>0.2</v>
      </c>
      <c r="I83" s="55">
        <f t="shared" ref="I83:I90" si="0">ROUND(($I$68+$I$77)*H83,2)</f>
        <v>372.67</v>
      </c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</row>
    <row r="84" spans="1:30" ht="15.75" customHeight="1">
      <c r="A84" s="53" t="s">
        <v>10</v>
      </c>
      <c r="B84" s="12" t="s">
        <v>90</v>
      </c>
      <c r="C84" s="12"/>
      <c r="D84" s="12"/>
      <c r="E84" s="12"/>
      <c r="F84" s="12"/>
      <c r="G84" s="12"/>
      <c r="H84" s="54">
        <v>2.5000000000000001E-2</v>
      </c>
      <c r="I84" s="55">
        <f t="shared" si="0"/>
        <v>46.58</v>
      </c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</row>
    <row r="85" spans="1:30" ht="48.75" customHeight="1">
      <c r="A85" s="53" t="s">
        <v>13</v>
      </c>
      <c r="B85" s="12" t="s">
        <v>91</v>
      </c>
      <c r="C85" s="12"/>
      <c r="D85" s="56" t="s">
        <v>92</v>
      </c>
      <c r="E85" s="57">
        <v>0.03</v>
      </c>
      <c r="F85" s="56" t="s">
        <v>93</v>
      </c>
      <c r="G85" s="58">
        <v>1</v>
      </c>
      <c r="H85" s="59">
        <f>ROUND((E85*G85),6)</f>
        <v>0.03</v>
      </c>
      <c r="I85" s="55">
        <f t="shared" si="0"/>
        <v>55.9</v>
      </c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</row>
    <row r="86" spans="1:30" ht="15.75" customHeight="1">
      <c r="A86" s="53" t="s">
        <v>16</v>
      </c>
      <c r="B86" s="12" t="s">
        <v>94</v>
      </c>
      <c r="C86" s="12"/>
      <c r="D86" s="12"/>
      <c r="E86" s="12"/>
      <c r="F86" s="12"/>
      <c r="G86" s="12"/>
      <c r="H86" s="54">
        <v>1.4999999999999999E-2</v>
      </c>
      <c r="I86" s="55">
        <f t="shared" si="0"/>
        <v>27.95</v>
      </c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</row>
    <row r="87" spans="1:30" ht="15.75" customHeight="1">
      <c r="A87" s="53" t="s">
        <v>69</v>
      </c>
      <c r="B87" s="12" t="s">
        <v>95</v>
      </c>
      <c r="C87" s="12"/>
      <c r="D87" s="12"/>
      <c r="E87" s="12"/>
      <c r="F87" s="12"/>
      <c r="G87" s="12"/>
      <c r="H87" s="54">
        <v>0.01</v>
      </c>
      <c r="I87" s="55">
        <f t="shared" si="0"/>
        <v>18.63</v>
      </c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</row>
    <row r="88" spans="1:30" ht="15.75" customHeight="1">
      <c r="A88" s="53" t="s">
        <v>71</v>
      </c>
      <c r="B88" s="12" t="s">
        <v>96</v>
      </c>
      <c r="C88" s="12"/>
      <c r="D88" s="12"/>
      <c r="E88" s="12"/>
      <c r="F88" s="12"/>
      <c r="G88" s="12"/>
      <c r="H88" s="54">
        <v>6.0000000000000001E-3</v>
      </c>
      <c r="I88" s="55">
        <f t="shared" si="0"/>
        <v>11.18</v>
      </c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</row>
    <row r="89" spans="1:30" ht="20.25" customHeight="1">
      <c r="A89" s="53" t="s">
        <v>97</v>
      </c>
      <c r="B89" s="12" t="s">
        <v>96</v>
      </c>
      <c r="C89" s="12"/>
      <c r="D89" s="12"/>
      <c r="E89" s="12"/>
      <c r="F89" s="12"/>
      <c r="G89" s="12"/>
      <c r="H89" s="54">
        <v>2E-3</v>
      </c>
      <c r="I89" s="55">
        <f t="shared" si="0"/>
        <v>3.73</v>
      </c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</row>
    <row r="90" spans="1:30" ht="15.75" customHeight="1">
      <c r="A90" s="53" t="s">
        <v>98</v>
      </c>
      <c r="B90" s="12" t="s">
        <v>99</v>
      </c>
      <c r="C90" s="12"/>
      <c r="D90" s="12"/>
      <c r="E90" s="12"/>
      <c r="F90" s="12"/>
      <c r="G90" s="12"/>
      <c r="H90" s="54">
        <v>0.08</v>
      </c>
      <c r="I90" s="55">
        <f t="shared" si="0"/>
        <v>149.07</v>
      </c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</row>
    <row r="91" spans="1:30" ht="15.75" customHeight="1">
      <c r="A91" s="510" t="s">
        <v>82</v>
      </c>
      <c r="B91" s="510"/>
      <c r="C91" s="510"/>
      <c r="D91" s="510"/>
      <c r="E91" s="510"/>
      <c r="F91" s="510"/>
      <c r="G91" s="510"/>
      <c r="H91" s="60">
        <f>SUM(H83:H90)</f>
        <v>0.36800000000000005</v>
      </c>
      <c r="I91" s="61">
        <f>SUM(I83:I90)</f>
        <v>685.71</v>
      </c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</row>
    <row r="92" spans="1:30" ht="8.25" customHeight="1">
      <c r="A92" s="62"/>
      <c r="B92" s="63"/>
      <c r="C92" s="63"/>
      <c r="D92" s="63"/>
      <c r="E92" s="63"/>
      <c r="F92" s="63"/>
      <c r="G92" s="63"/>
      <c r="H92" s="64"/>
      <c r="I92" s="6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</row>
    <row r="93" spans="1:30" ht="35.25" customHeight="1">
      <c r="A93" s="492" t="s">
        <v>100</v>
      </c>
      <c r="B93" s="492"/>
      <c r="C93" s="492"/>
      <c r="D93" s="492"/>
      <c r="E93" s="492"/>
      <c r="F93" s="492"/>
      <c r="G93" s="492"/>
      <c r="H93" s="492"/>
      <c r="I93" s="492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</row>
    <row r="94" spans="1:30" ht="7.5" customHeight="1">
      <c r="A94" s="491"/>
      <c r="B94" s="491"/>
      <c r="C94" s="491"/>
      <c r="D94" s="491"/>
      <c r="E94" s="491"/>
      <c r="F94" s="491"/>
      <c r="G94" s="491"/>
      <c r="H94" s="491"/>
      <c r="I94" s="491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</row>
    <row r="95" spans="1:30" ht="18" customHeight="1">
      <c r="A95" s="514" t="s">
        <v>101</v>
      </c>
      <c r="B95" s="514"/>
      <c r="C95" s="514"/>
      <c r="D95" s="514"/>
      <c r="E95" s="514"/>
      <c r="F95" s="514"/>
      <c r="G95" s="514"/>
      <c r="H95" s="514"/>
      <c r="I95" s="514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</row>
    <row r="96" spans="1:30" ht="18.75" customHeight="1">
      <c r="A96" s="66" t="s">
        <v>102</v>
      </c>
      <c r="B96" s="501" t="s">
        <v>103</v>
      </c>
      <c r="C96" s="501"/>
      <c r="D96" s="501"/>
      <c r="E96" s="501"/>
      <c r="F96" s="501"/>
      <c r="G96" s="501"/>
      <c r="H96" s="501"/>
      <c r="I96" s="40" t="s">
        <v>79</v>
      </c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</row>
    <row r="97" spans="1:30" ht="15.75" customHeight="1">
      <c r="A97" s="48" t="s">
        <v>8</v>
      </c>
      <c r="B97" s="515" t="s">
        <v>104</v>
      </c>
      <c r="C97" s="515"/>
      <c r="D97" s="515"/>
      <c r="E97" s="515"/>
      <c r="F97" s="515"/>
      <c r="G97" s="515"/>
      <c r="H97" s="515"/>
      <c r="I97" s="55">
        <f>IF(ROUND((H100*H98*H99)-(I62*H101),2)&lt;0,0,ROUND((H100*H98*H99)-(I62*H101),2))</f>
        <v>133.19999999999999</v>
      </c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</row>
    <row r="98" spans="1:30" ht="25.5" customHeight="1">
      <c r="A98" s="48"/>
      <c r="B98" s="516" t="s">
        <v>105</v>
      </c>
      <c r="C98" s="516"/>
      <c r="D98" s="516"/>
      <c r="E98" s="516"/>
      <c r="F98" s="516"/>
      <c r="G98" s="516"/>
      <c r="H98" s="67">
        <v>4.8</v>
      </c>
      <c r="I98" s="68" t="s">
        <v>106</v>
      </c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</row>
    <row r="99" spans="1:30" ht="17.25" customHeight="1">
      <c r="A99" s="48"/>
      <c r="B99" s="517" t="s">
        <v>107</v>
      </c>
      <c r="C99" s="517"/>
      <c r="D99" s="517"/>
      <c r="E99" s="517"/>
      <c r="F99" s="517"/>
      <c r="G99" s="517"/>
      <c r="H99" s="70">
        <v>2</v>
      </c>
      <c r="I99" s="68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</row>
    <row r="100" spans="1:30" ht="15" customHeight="1">
      <c r="A100" s="48"/>
      <c r="B100" s="517" t="s">
        <v>108</v>
      </c>
      <c r="C100" s="517"/>
      <c r="D100" s="517"/>
      <c r="E100" s="517"/>
      <c r="F100" s="517"/>
      <c r="G100" s="517"/>
      <c r="H100" s="71">
        <v>22</v>
      </c>
      <c r="I100" s="68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</row>
    <row r="101" spans="1:30" ht="15" customHeight="1">
      <c r="A101" s="48"/>
      <c r="B101" s="518" t="s">
        <v>109</v>
      </c>
      <c r="C101" s="518"/>
      <c r="D101" s="518"/>
      <c r="E101" s="518"/>
      <c r="F101" s="518"/>
      <c r="G101" s="518"/>
      <c r="H101" s="72">
        <v>0.06</v>
      </c>
      <c r="I101" s="69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</row>
    <row r="102" spans="1:30" ht="15.75" customHeight="1">
      <c r="A102" s="48" t="s">
        <v>10</v>
      </c>
      <c r="B102" s="515" t="s">
        <v>110</v>
      </c>
      <c r="C102" s="515"/>
      <c r="D102" s="515"/>
      <c r="E102" s="515"/>
      <c r="F102" s="515"/>
      <c r="G102" s="515"/>
      <c r="H102" s="515"/>
      <c r="I102" s="55">
        <f>ROUND(H104*H103*(1-H105),2)</f>
        <v>392.04</v>
      </c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</row>
    <row r="103" spans="1:30" ht="15.75" customHeight="1">
      <c r="A103" s="48"/>
      <c r="B103" s="516" t="s">
        <v>111</v>
      </c>
      <c r="C103" s="516"/>
      <c r="D103" s="516"/>
      <c r="E103" s="516"/>
      <c r="F103" s="516"/>
      <c r="G103" s="516"/>
      <c r="H103" s="67">
        <v>22</v>
      </c>
      <c r="I103" s="68" t="s">
        <v>106</v>
      </c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</row>
    <row r="104" spans="1:30" ht="15.75" customHeight="1">
      <c r="A104" s="73"/>
      <c r="B104" s="516" t="s">
        <v>112</v>
      </c>
      <c r="C104" s="516"/>
      <c r="D104" s="516"/>
      <c r="E104" s="516"/>
      <c r="F104" s="516"/>
      <c r="G104" s="516"/>
      <c r="H104" s="71">
        <v>22</v>
      </c>
      <c r="I104" s="68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</row>
    <row r="105" spans="1:30" ht="15.75" customHeight="1">
      <c r="A105" s="73"/>
      <c r="B105" s="519" t="s">
        <v>113</v>
      </c>
      <c r="C105" s="519"/>
      <c r="D105" s="519"/>
      <c r="E105" s="519"/>
      <c r="F105" s="519"/>
      <c r="G105" s="519"/>
      <c r="H105" s="74">
        <v>0.19</v>
      </c>
      <c r="I105" s="68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</row>
    <row r="106" spans="1:30" ht="15.75" customHeight="1">
      <c r="A106" s="48" t="s">
        <v>13</v>
      </c>
      <c r="B106" s="515" t="s">
        <v>114</v>
      </c>
      <c r="C106" s="515"/>
      <c r="D106" s="515"/>
      <c r="E106" s="515"/>
      <c r="F106" s="515"/>
      <c r="G106" s="515"/>
      <c r="H106" s="515"/>
      <c r="I106" s="55">
        <v>0</v>
      </c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</row>
    <row r="107" spans="1:30" ht="15.75" customHeight="1">
      <c r="A107" s="73" t="s">
        <v>16</v>
      </c>
      <c r="B107" s="520" t="s">
        <v>115</v>
      </c>
      <c r="C107" s="520"/>
      <c r="D107" s="520"/>
      <c r="E107" s="520"/>
      <c r="F107" s="520"/>
      <c r="G107" s="520"/>
      <c r="H107" s="520"/>
      <c r="I107" s="75" t="s">
        <v>116</v>
      </c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</row>
    <row r="108" spans="1:30" ht="30.75" customHeight="1">
      <c r="A108" s="48" t="s">
        <v>16</v>
      </c>
      <c r="B108" s="12" t="s">
        <v>117</v>
      </c>
      <c r="C108" s="12"/>
      <c r="D108" s="12"/>
      <c r="E108" s="12"/>
      <c r="F108" s="12"/>
      <c r="G108" s="12"/>
      <c r="H108" s="12"/>
      <c r="I108" s="23">
        <v>18.5</v>
      </c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</row>
    <row r="109" spans="1:30" ht="15.75" customHeight="1">
      <c r="A109" s="48" t="s">
        <v>69</v>
      </c>
      <c r="B109" s="521" t="s">
        <v>118</v>
      </c>
      <c r="C109" s="521"/>
      <c r="D109" s="521"/>
      <c r="E109" s="521"/>
      <c r="F109" s="521"/>
      <c r="G109" s="521"/>
      <c r="H109" s="521"/>
      <c r="I109" s="76" t="s">
        <v>106</v>
      </c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</row>
    <row r="110" spans="1:30" ht="15.75" customHeight="1">
      <c r="A110" s="77"/>
      <c r="B110" s="510" t="s">
        <v>119</v>
      </c>
      <c r="C110" s="510"/>
      <c r="D110" s="510"/>
      <c r="E110" s="510"/>
      <c r="F110" s="510"/>
      <c r="G110" s="510"/>
      <c r="H110" s="510"/>
      <c r="I110" s="61">
        <f>SUM(I97:I108)</f>
        <v>543.74</v>
      </c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</row>
    <row r="111" spans="1:30" ht="7.5" customHeight="1">
      <c r="A111" s="491"/>
      <c r="B111" s="491"/>
      <c r="C111" s="491"/>
      <c r="D111" s="491"/>
      <c r="E111" s="491"/>
      <c r="F111" s="491"/>
      <c r="G111" s="491"/>
      <c r="H111" s="491"/>
      <c r="I111" s="491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</row>
    <row r="112" spans="1:30" ht="36" customHeight="1">
      <c r="A112" s="492" t="s">
        <v>120</v>
      </c>
      <c r="B112" s="492"/>
      <c r="C112" s="492"/>
      <c r="D112" s="492"/>
      <c r="E112" s="492"/>
      <c r="F112" s="492"/>
      <c r="G112" s="492"/>
      <c r="H112" s="492"/>
      <c r="I112" s="492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</row>
    <row r="113" spans="1:30" ht="7.5" customHeight="1">
      <c r="A113" s="475"/>
      <c r="B113" s="475"/>
      <c r="C113" s="475"/>
      <c r="D113" s="475"/>
      <c r="E113" s="475"/>
      <c r="F113" s="475"/>
      <c r="G113" s="475"/>
      <c r="H113" s="475"/>
      <c r="I113" s="47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</row>
    <row r="114" spans="1:30" ht="21.75" customHeight="1">
      <c r="A114" s="500" t="s">
        <v>121</v>
      </c>
      <c r="B114" s="500"/>
      <c r="C114" s="500"/>
      <c r="D114" s="500"/>
      <c r="E114" s="500"/>
      <c r="F114" s="500"/>
      <c r="G114" s="500"/>
      <c r="H114" s="500"/>
      <c r="I114" s="500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</row>
    <row r="115" spans="1:30" ht="29.25" customHeight="1">
      <c r="A115" s="40">
        <v>2</v>
      </c>
      <c r="B115" s="501" t="s">
        <v>122</v>
      </c>
      <c r="C115" s="501"/>
      <c r="D115" s="501"/>
      <c r="E115" s="501"/>
      <c r="F115" s="501"/>
      <c r="G115" s="501"/>
      <c r="H115" s="501"/>
      <c r="I115" s="40" t="s">
        <v>79</v>
      </c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</row>
    <row r="116" spans="1:30" ht="21.75" customHeight="1">
      <c r="A116" s="17" t="s">
        <v>77</v>
      </c>
      <c r="B116" s="12" t="s">
        <v>123</v>
      </c>
      <c r="C116" s="12"/>
      <c r="D116" s="12"/>
      <c r="E116" s="12"/>
      <c r="F116" s="12"/>
      <c r="G116" s="12"/>
      <c r="H116" s="12"/>
      <c r="I116" s="21">
        <f>I77</f>
        <v>303.33000000000004</v>
      </c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</row>
    <row r="117" spans="1:30" ht="18.75" customHeight="1">
      <c r="A117" s="17" t="s">
        <v>85</v>
      </c>
      <c r="B117" s="12" t="s">
        <v>86</v>
      </c>
      <c r="C117" s="12"/>
      <c r="D117" s="12"/>
      <c r="E117" s="12"/>
      <c r="F117" s="12"/>
      <c r="G117" s="12"/>
      <c r="H117" s="12"/>
      <c r="I117" s="21">
        <f>I91</f>
        <v>685.71</v>
      </c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</row>
    <row r="118" spans="1:30" ht="21.75" customHeight="1">
      <c r="A118" s="17" t="s">
        <v>102</v>
      </c>
      <c r="B118" s="12" t="s">
        <v>103</v>
      </c>
      <c r="C118" s="12"/>
      <c r="D118" s="12"/>
      <c r="E118" s="12"/>
      <c r="F118" s="12"/>
      <c r="G118" s="12"/>
      <c r="H118" s="12"/>
      <c r="I118" s="21">
        <f>I110</f>
        <v>543.74</v>
      </c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</row>
    <row r="119" spans="1:30" ht="21.75" customHeight="1">
      <c r="A119" s="522" t="s">
        <v>82</v>
      </c>
      <c r="B119" s="522"/>
      <c r="C119" s="522"/>
      <c r="D119" s="522"/>
      <c r="E119" s="522"/>
      <c r="F119" s="522"/>
      <c r="G119" s="522"/>
      <c r="H119" s="522"/>
      <c r="I119" s="78">
        <f>SUM(I116+I117+I118)</f>
        <v>1532.7800000000002</v>
      </c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</row>
    <row r="120" spans="1:30" ht="12" customHeight="1">
      <c r="A120" s="523"/>
      <c r="B120" s="523"/>
      <c r="C120" s="523"/>
      <c r="D120" s="523"/>
      <c r="E120" s="523"/>
      <c r="F120" s="523"/>
      <c r="G120" s="523"/>
      <c r="H120" s="523"/>
      <c r="I120" s="523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</row>
    <row r="121" spans="1:30" ht="26.25" customHeight="1">
      <c r="A121" s="506" t="s">
        <v>124</v>
      </c>
      <c r="B121" s="506"/>
      <c r="C121" s="506"/>
      <c r="D121" s="506"/>
      <c r="E121" s="506"/>
      <c r="F121" s="506"/>
      <c r="G121" s="506"/>
      <c r="H121" s="506"/>
      <c r="I121" s="506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</row>
    <row r="122" spans="1:30" ht="28.5" customHeight="1">
      <c r="A122" s="66">
        <v>3</v>
      </c>
      <c r="B122" s="524" t="s">
        <v>125</v>
      </c>
      <c r="C122" s="524"/>
      <c r="D122" s="524"/>
      <c r="E122" s="524"/>
      <c r="F122" s="524"/>
      <c r="G122" s="524"/>
      <c r="H122" s="524"/>
      <c r="I122" s="66" t="s">
        <v>126</v>
      </c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</row>
    <row r="123" spans="1:30" ht="40.5" customHeight="1">
      <c r="A123" s="48" t="s">
        <v>8</v>
      </c>
      <c r="B123" s="12" t="s">
        <v>127</v>
      </c>
      <c r="C123" s="12"/>
      <c r="D123" s="12"/>
      <c r="E123" s="12"/>
      <c r="F123" s="12"/>
      <c r="G123" s="12"/>
      <c r="H123" s="12"/>
      <c r="I123" s="55">
        <v>7.76</v>
      </c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</row>
    <row r="124" spans="1:30" ht="15.75" customHeight="1">
      <c r="A124" s="48" t="s">
        <v>10</v>
      </c>
      <c r="B124" s="509" t="s">
        <v>128</v>
      </c>
      <c r="C124" s="509"/>
      <c r="D124" s="509"/>
      <c r="E124" s="509"/>
      <c r="F124" s="509"/>
      <c r="G124" s="509"/>
      <c r="H124" s="509"/>
      <c r="I124" s="55">
        <f>ROUND($I$123*H90,2)</f>
        <v>0.62</v>
      </c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</row>
    <row r="125" spans="1:30" ht="27" customHeight="1">
      <c r="A125" s="48" t="s">
        <v>13</v>
      </c>
      <c r="B125" s="12" t="s">
        <v>129</v>
      </c>
      <c r="C125" s="12"/>
      <c r="D125" s="12"/>
      <c r="E125" s="12"/>
      <c r="F125" s="12"/>
      <c r="G125" s="12"/>
      <c r="H125" s="12"/>
      <c r="I125" s="55">
        <v>2.98</v>
      </c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</row>
    <row r="126" spans="1:30" ht="29.25" customHeight="1">
      <c r="A126" s="48" t="s">
        <v>16</v>
      </c>
      <c r="B126" s="12" t="s">
        <v>130</v>
      </c>
      <c r="C126" s="12"/>
      <c r="D126" s="12"/>
      <c r="E126" s="12"/>
      <c r="F126" s="12"/>
      <c r="G126" s="12"/>
      <c r="H126" s="12"/>
      <c r="I126" s="55">
        <f>ROUND(((($I$68/30)*7)/$H$11)*1,2)</f>
        <v>30.33</v>
      </c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</row>
    <row r="127" spans="1:30" ht="15.75" customHeight="1">
      <c r="A127" s="48" t="s">
        <v>69</v>
      </c>
      <c r="B127" s="509" t="s">
        <v>131</v>
      </c>
      <c r="C127" s="509"/>
      <c r="D127" s="509"/>
      <c r="E127" s="509"/>
      <c r="F127" s="509"/>
      <c r="G127" s="509"/>
      <c r="H127" s="509"/>
      <c r="I127" s="55">
        <f>ROUND($H$91*I126,2)</f>
        <v>11.16</v>
      </c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</row>
    <row r="128" spans="1:30" ht="27.75" customHeight="1">
      <c r="A128" s="48" t="s">
        <v>71</v>
      </c>
      <c r="B128" s="12" t="s">
        <v>132</v>
      </c>
      <c r="C128" s="12"/>
      <c r="D128" s="12"/>
      <c r="E128" s="12"/>
      <c r="F128" s="12"/>
      <c r="G128" s="12"/>
      <c r="H128" s="12"/>
      <c r="I128" s="55">
        <f>ROUND(0.08*0.4*($I$68+$I$75+$I$76)*1,2)</f>
        <v>59.63</v>
      </c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</row>
    <row r="129" spans="1:30" ht="15.75" customHeight="1">
      <c r="A129" s="510" t="s">
        <v>82</v>
      </c>
      <c r="B129" s="510"/>
      <c r="C129" s="510"/>
      <c r="D129" s="510"/>
      <c r="E129" s="510"/>
      <c r="F129" s="510"/>
      <c r="G129" s="510"/>
      <c r="H129" s="510"/>
      <c r="I129" s="61">
        <f>SUM(I123:I128)</f>
        <v>112.47999999999999</v>
      </c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</row>
    <row r="130" spans="1:30" ht="10.5" customHeight="1">
      <c r="A130" s="484"/>
      <c r="B130" s="484"/>
      <c r="C130" s="484"/>
      <c r="D130" s="484"/>
      <c r="E130" s="484"/>
      <c r="F130" s="484"/>
      <c r="G130" s="484"/>
      <c r="H130" s="484"/>
      <c r="I130" s="484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</row>
    <row r="131" spans="1:30" ht="24" customHeight="1">
      <c r="A131" s="500" t="s">
        <v>133</v>
      </c>
      <c r="B131" s="500"/>
      <c r="C131" s="500"/>
      <c r="D131" s="500"/>
      <c r="E131" s="500"/>
      <c r="F131" s="500"/>
      <c r="G131" s="500"/>
      <c r="H131" s="500"/>
      <c r="I131" s="500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</row>
    <row r="132" spans="1:30" ht="27.75" customHeight="1">
      <c r="A132" s="492" t="s">
        <v>134</v>
      </c>
      <c r="B132" s="492"/>
      <c r="C132" s="492"/>
      <c r="D132" s="492"/>
      <c r="E132" s="492"/>
      <c r="F132" s="492"/>
      <c r="G132" s="492"/>
      <c r="H132" s="492"/>
      <c r="I132" s="492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</row>
    <row r="133" spans="1:30" ht="33.75" customHeight="1">
      <c r="A133" s="513" t="s">
        <v>135</v>
      </c>
      <c r="B133" s="513"/>
      <c r="C133" s="513"/>
      <c r="D133" s="513"/>
      <c r="E133" s="513"/>
      <c r="F133" s="513"/>
      <c r="G133" s="513"/>
      <c r="H133" s="513"/>
      <c r="I133" s="513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</row>
    <row r="134" spans="1:30" ht="8.25" customHeight="1">
      <c r="A134" s="525"/>
      <c r="B134" s="525"/>
      <c r="C134" s="525"/>
      <c r="D134" s="525"/>
      <c r="E134" s="525"/>
      <c r="F134" s="525"/>
      <c r="G134" s="525"/>
      <c r="H134" s="525"/>
      <c r="I134" s="52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</row>
    <row r="135" spans="1:30" ht="30" customHeight="1">
      <c r="A135" s="79" t="s">
        <v>136</v>
      </c>
      <c r="B135" s="80">
        <f>I68</f>
        <v>1560</v>
      </c>
      <c r="C135" s="81"/>
      <c r="D135" s="79" t="s">
        <v>137</v>
      </c>
      <c r="E135" s="80">
        <f>I119</f>
        <v>1532.7800000000002</v>
      </c>
      <c r="F135" s="82"/>
      <c r="G135" s="79" t="s">
        <v>138</v>
      </c>
      <c r="H135" s="80">
        <f>I129</f>
        <v>112.47999999999999</v>
      </c>
      <c r="I135" s="83">
        <f>B135+E135+H135</f>
        <v>3205.26</v>
      </c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</row>
    <row r="136" spans="1:30" ht="7.5" customHeight="1">
      <c r="A136" s="526"/>
      <c r="B136" s="526"/>
      <c r="C136" s="526"/>
      <c r="D136" s="526"/>
      <c r="E136" s="526"/>
      <c r="F136" s="526"/>
      <c r="G136" s="526"/>
      <c r="H136" s="526"/>
      <c r="I136" s="526"/>
      <c r="J136" s="15" t="s">
        <v>139</v>
      </c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</row>
    <row r="137" spans="1:30" ht="42" customHeight="1">
      <c r="A137" s="527" t="s">
        <v>140</v>
      </c>
      <c r="B137" s="527"/>
      <c r="C137" s="527"/>
      <c r="D137" s="527"/>
      <c r="E137" s="527"/>
      <c r="F137" s="527"/>
      <c r="G137" s="489" t="s">
        <v>141</v>
      </c>
      <c r="H137" s="489"/>
      <c r="I137" s="84">
        <f>ROUND(I135/30,2)</f>
        <v>106.84</v>
      </c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</row>
    <row r="138" spans="1:30" ht="15.75" customHeight="1">
      <c r="A138" s="85" t="s">
        <v>142</v>
      </c>
      <c r="B138" s="528" t="s">
        <v>143</v>
      </c>
      <c r="C138" s="528"/>
      <c r="D138" s="528"/>
      <c r="E138" s="528"/>
      <c r="F138" s="528"/>
      <c r="G138" s="528"/>
      <c r="H138" s="528"/>
      <c r="I138" s="86" t="s">
        <v>79</v>
      </c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</row>
    <row r="139" spans="1:30" ht="45.75" customHeight="1">
      <c r="A139" s="48" t="s">
        <v>8</v>
      </c>
      <c r="B139" s="500" t="s">
        <v>144</v>
      </c>
      <c r="C139" s="500"/>
      <c r="D139" s="500"/>
      <c r="E139" s="500"/>
      <c r="F139" s="500"/>
      <c r="G139" s="500"/>
      <c r="H139" s="500"/>
      <c r="I139" s="55">
        <f>ROUND(($I$135/12),2)</f>
        <v>267.11</v>
      </c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</row>
    <row r="140" spans="1:30" ht="28.5" customHeight="1">
      <c r="A140" s="48" t="s">
        <v>10</v>
      </c>
      <c r="B140" s="500" t="s">
        <v>145</v>
      </c>
      <c r="C140" s="500"/>
      <c r="D140" s="500"/>
      <c r="E140" s="500"/>
      <c r="F140" s="500"/>
      <c r="G140" s="500"/>
      <c r="H140" s="500"/>
      <c r="I140" s="55">
        <f>ROUND((($I$135/30)*1)/12,2)</f>
        <v>8.9</v>
      </c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</row>
    <row r="141" spans="1:30" ht="26.25" customHeight="1">
      <c r="A141" s="48" t="s">
        <v>13</v>
      </c>
      <c r="B141" s="500" t="s">
        <v>146</v>
      </c>
      <c r="C141" s="500"/>
      <c r="D141" s="500"/>
      <c r="E141" s="500"/>
      <c r="F141" s="500"/>
      <c r="G141" s="500"/>
      <c r="H141" s="500"/>
      <c r="I141" s="55">
        <f>ROUND(((($I$135/30)*5)/12)*0.015,2)</f>
        <v>0.67</v>
      </c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</row>
    <row r="142" spans="1:30" ht="31.5" customHeight="1">
      <c r="A142" s="48" t="s">
        <v>16</v>
      </c>
      <c r="B142" s="500" t="s">
        <v>147</v>
      </c>
      <c r="C142" s="500"/>
      <c r="D142" s="500"/>
      <c r="E142" s="500"/>
      <c r="F142" s="500"/>
      <c r="G142" s="500"/>
      <c r="H142" s="500"/>
      <c r="I142" s="55">
        <f>ROUND((((($I$135)/30)*0.97)/12),2)</f>
        <v>8.64</v>
      </c>
      <c r="J142" s="28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</row>
    <row r="143" spans="1:30" ht="45" customHeight="1">
      <c r="A143" s="87" t="s">
        <v>69</v>
      </c>
      <c r="B143" s="529" t="s">
        <v>148</v>
      </c>
      <c r="C143" s="529"/>
      <c r="D143" s="529"/>
      <c r="E143" s="529"/>
      <c r="F143" s="529"/>
      <c r="G143" s="529"/>
      <c r="H143" s="529"/>
      <c r="I143" s="88">
        <f>ROUND(($I$135)*(4/12)*0.02,2)</f>
        <v>21.37</v>
      </c>
      <c r="J143" s="28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</row>
    <row r="144" spans="1:30" ht="43.5" customHeight="1">
      <c r="A144" s="48" t="s">
        <v>71</v>
      </c>
      <c r="B144" s="12" t="s">
        <v>149</v>
      </c>
      <c r="C144" s="12"/>
      <c r="D144" s="12"/>
      <c r="E144" s="12"/>
      <c r="F144" s="12"/>
      <c r="G144" s="12"/>
      <c r="H144" s="12"/>
      <c r="I144" s="55">
        <f>ROUND((((($I$135)/30)*3)/12),2)</f>
        <v>26.71</v>
      </c>
      <c r="J144" s="28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</row>
    <row r="145" spans="1:30" ht="15.75" customHeight="1">
      <c r="A145" s="510" t="s">
        <v>82</v>
      </c>
      <c r="B145" s="510"/>
      <c r="C145" s="510"/>
      <c r="D145" s="510"/>
      <c r="E145" s="510"/>
      <c r="F145" s="510"/>
      <c r="G145" s="510"/>
      <c r="H145" s="510"/>
      <c r="I145" s="89">
        <f>SUM(I139:I144)</f>
        <v>333.4</v>
      </c>
      <c r="J145" s="28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</row>
    <row r="146" spans="1:30" ht="9.75" customHeight="1">
      <c r="A146" s="90"/>
      <c r="B146" s="32"/>
      <c r="C146" s="32"/>
      <c r="D146" s="32"/>
      <c r="E146" s="32"/>
      <c r="F146" s="32"/>
      <c r="G146" s="32"/>
      <c r="H146" s="32"/>
      <c r="I146" s="91"/>
      <c r="J146" s="28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</row>
    <row r="147" spans="1:30" ht="36" customHeight="1">
      <c r="A147" s="530" t="s">
        <v>150</v>
      </c>
      <c r="B147" s="530"/>
      <c r="C147" s="530"/>
      <c r="D147" s="530"/>
      <c r="E147" s="530"/>
      <c r="F147" s="530"/>
      <c r="G147" s="530"/>
      <c r="H147" s="530"/>
      <c r="I147" s="92">
        <f>ROUND((12*I145)/I137,2)</f>
        <v>37.450000000000003</v>
      </c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</row>
    <row r="148" spans="1:30" ht="9.75" customHeight="1">
      <c r="A148" s="531"/>
      <c r="B148" s="531"/>
      <c r="C148" s="531"/>
      <c r="D148" s="531"/>
      <c r="E148" s="531"/>
      <c r="F148" s="531"/>
      <c r="G148" s="531"/>
      <c r="H148" s="531"/>
      <c r="I148" s="531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</row>
    <row r="149" spans="1:30" ht="20.25" customHeight="1">
      <c r="A149" s="514" t="s">
        <v>151</v>
      </c>
      <c r="B149" s="514"/>
      <c r="C149" s="514"/>
      <c r="D149" s="514"/>
      <c r="E149" s="514"/>
      <c r="F149" s="514"/>
      <c r="G149" s="514"/>
      <c r="H149" s="514"/>
      <c r="I149" s="514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</row>
    <row r="150" spans="1:30" ht="25.5" customHeight="1">
      <c r="A150" s="66" t="s">
        <v>152</v>
      </c>
      <c r="B150" s="524" t="s">
        <v>153</v>
      </c>
      <c r="C150" s="524"/>
      <c r="D150" s="524"/>
      <c r="E150" s="524"/>
      <c r="F150" s="524"/>
      <c r="G150" s="524"/>
      <c r="H150" s="524"/>
      <c r="I150" s="93" t="s">
        <v>79</v>
      </c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</row>
    <row r="151" spans="1:30" ht="13.5" customHeight="1">
      <c r="A151" s="48" t="s">
        <v>8</v>
      </c>
      <c r="B151" s="509" t="s">
        <v>154</v>
      </c>
      <c r="C151" s="509"/>
      <c r="D151" s="509"/>
      <c r="E151" s="509"/>
      <c r="F151" s="509"/>
      <c r="G151" s="509"/>
      <c r="H151" s="509"/>
      <c r="I151" s="55">
        <v>0</v>
      </c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</row>
    <row r="152" spans="1:30" ht="15.75" customHeight="1">
      <c r="A152" s="532" t="s">
        <v>82</v>
      </c>
      <c r="B152" s="532"/>
      <c r="C152" s="532"/>
      <c r="D152" s="532"/>
      <c r="E152" s="532"/>
      <c r="F152" s="532"/>
      <c r="G152" s="532"/>
      <c r="H152" s="532"/>
      <c r="I152" s="55">
        <v>0</v>
      </c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</row>
    <row r="153" spans="1:30" ht="7.5" customHeight="1">
      <c r="A153" s="533"/>
      <c r="B153" s="533"/>
      <c r="C153" s="533"/>
      <c r="D153" s="533"/>
      <c r="E153" s="533"/>
      <c r="F153" s="533"/>
      <c r="G153" s="533"/>
      <c r="H153" s="533"/>
      <c r="I153" s="533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</row>
    <row r="154" spans="1:30" ht="23.25" customHeight="1">
      <c r="A154" s="500" t="s">
        <v>155</v>
      </c>
      <c r="B154" s="500"/>
      <c r="C154" s="500"/>
      <c r="D154" s="500"/>
      <c r="E154" s="500"/>
      <c r="F154" s="500"/>
      <c r="G154" s="500"/>
      <c r="H154" s="500"/>
      <c r="I154" s="500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</row>
    <row r="155" spans="1:30" ht="27.75" customHeight="1">
      <c r="A155" s="40">
        <v>4</v>
      </c>
      <c r="B155" s="524" t="s">
        <v>156</v>
      </c>
      <c r="C155" s="524"/>
      <c r="D155" s="524"/>
      <c r="E155" s="524"/>
      <c r="F155" s="524"/>
      <c r="G155" s="524"/>
      <c r="H155" s="524"/>
      <c r="I155" s="93" t="s">
        <v>79</v>
      </c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</row>
    <row r="156" spans="1:30" ht="19.5" customHeight="1">
      <c r="A156" s="17" t="s">
        <v>142</v>
      </c>
      <c r="B156" s="509" t="s">
        <v>143</v>
      </c>
      <c r="C156" s="509"/>
      <c r="D156" s="509"/>
      <c r="E156" s="509"/>
      <c r="F156" s="509"/>
      <c r="G156" s="509"/>
      <c r="H156" s="509"/>
      <c r="I156" s="55">
        <f>I145</f>
        <v>333.4</v>
      </c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</row>
    <row r="157" spans="1:30" ht="19.5" customHeight="1">
      <c r="A157" s="17" t="s">
        <v>157</v>
      </c>
      <c r="B157" s="509" t="s">
        <v>153</v>
      </c>
      <c r="C157" s="509"/>
      <c r="D157" s="509"/>
      <c r="E157" s="509"/>
      <c r="F157" s="509"/>
      <c r="G157" s="509"/>
      <c r="H157" s="509"/>
      <c r="I157" s="55">
        <f>I152</f>
        <v>0</v>
      </c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</row>
    <row r="158" spans="1:30" ht="19.5" customHeight="1">
      <c r="A158" s="522" t="s">
        <v>82</v>
      </c>
      <c r="B158" s="522"/>
      <c r="C158" s="522"/>
      <c r="D158" s="522"/>
      <c r="E158" s="522"/>
      <c r="F158" s="522"/>
      <c r="G158" s="522"/>
      <c r="H158" s="522"/>
      <c r="I158" s="61">
        <f>SUM(I156+I157)</f>
        <v>333.4</v>
      </c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</row>
    <row r="159" spans="1:30" ht="9" customHeight="1">
      <c r="A159" s="531"/>
      <c r="B159" s="531"/>
      <c r="C159" s="531"/>
      <c r="D159" s="531"/>
      <c r="E159" s="531"/>
      <c r="F159" s="531"/>
      <c r="G159" s="531"/>
      <c r="H159" s="531"/>
      <c r="I159" s="531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</row>
    <row r="160" spans="1:30" ht="30" customHeight="1">
      <c r="A160" s="500" t="s">
        <v>158</v>
      </c>
      <c r="B160" s="500"/>
      <c r="C160" s="500"/>
      <c r="D160" s="500"/>
      <c r="E160" s="500"/>
      <c r="F160" s="500"/>
      <c r="G160" s="500"/>
      <c r="H160" s="500"/>
      <c r="I160" s="500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</row>
    <row r="161" spans="1:30" ht="25.5" customHeight="1">
      <c r="A161" s="66">
        <v>5</v>
      </c>
      <c r="B161" s="501" t="s">
        <v>159</v>
      </c>
      <c r="C161" s="501"/>
      <c r="D161" s="501"/>
      <c r="E161" s="501"/>
      <c r="F161" s="501"/>
      <c r="G161" s="501"/>
      <c r="H161" s="501"/>
      <c r="I161" s="66" t="s">
        <v>79</v>
      </c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</row>
    <row r="162" spans="1:30" ht="17.25" customHeight="1">
      <c r="A162" s="48" t="s">
        <v>8</v>
      </c>
      <c r="B162" s="12" t="s">
        <v>160</v>
      </c>
      <c r="C162" s="12"/>
      <c r="D162" s="12"/>
      <c r="E162" s="12"/>
      <c r="F162" s="12"/>
      <c r="G162" s="12"/>
      <c r="H162" s="12"/>
      <c r="I162" s="55">
        <v>56</v>
      </c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</row>
    <row r="163" spans="1:30" ht="15.75" customHeight="1">
      <c r="A163" s="48" t="s">
        <v>10</v>
      </c>
      <c r="B163" s="12" t="s">
        <v>161</v>
      </c>
      <c r="C163" s="12"/>
      <c r="D163" s="12"/>
      <c r="E163" s="12"/>
      <c r="F163" s="12"/>
      <c r="G163" s="12"/>
      <c r="H163" s="12"/>
      <c r="I163" s="23">
        <v>400</v>
      </c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</row>
    <row r="164" spans="1:30" ht="15.75" customHeight="1">
      <c r="A164" s="48" t="s">
        <v>13</v>
      </c>
      <c r="B164" s="509" t="s">
        <v>162</v>
      </c>
      <c r="C164" s="509"/>
      <c r="D164" s="509"/>
      <c r="E164" s="509"/>
      <c r="F164" s="509"/>
      <c r="G164" s="509"/>
      <c r="H164" s="509"/>
      <c r="I164" s="23">
        <v>74</v>
      </c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</row>
    <row r="165" spans="1:30" ht="15.75" customHeight="1">
      <c r="A165" s="48" t="s">
        <v>16</v>
      </c>
      <c r="B165" s="12" t="s">
        <v>163</v>
      </c>
      <c r="C165" s="12"/>
      <c r="D165" s="12"/>
      <c r="E165" s="12"/>
      <c r="F165" s="12"/>
      <c r="G165" s="12"/>
      <c r="H165" s="12"/>
      <c r="I165" s="23" t="s">
        <v>164</v>
      </c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</row>
    <row r="166" spans="1:30" ht="15.75" customHeight="1">
      <c r="A166" s="510" t="s">
        <v>119</v>
      </c>
      <c r="B166" s="510"/>
      <c r="C166" s="510"/>
      <c r="D166" s="510"/>
      <c r="E166" s="510"/>
      <c r="F166" s="510"/>
      <c r="G166" s="510"/>
      <c r="H166" s="510"/>
      <c r="I166" s="78">
        <f>SUM(I162:I165)</f>
        <v>530</v>
      </c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</row>
    <row r="167" spans="1:30" ht="8.25" customHeight="1">
      <c r="A167" s="534"/>
      <c r="B167" s="534"/>
      <c r="C167" s="534"/>
      <c r="D167" s="534"/>
      <c r="E167" s="534"/>
      <c r="F167" s="534"/>
      <c r="G167" s="534"/>
      <c r="H167" s="534"/>
      <c r="I167" s="534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</row>
    <row r="168" spans="1:30" ht="14.25" customHeight="1">
      <c r="A168" s="535" t="s">
        <v>165</v>
      </c>
      <c r="B168" s="535"/>
      <c r="C168" s="535"/>
      <c r="D168" s="535"/>
      <c r="E168" s="535"/>
      <c r="F168" s="535"/>
      <c r="G168" s="535"/>
      <c r="H168" s="535"/>
      <c r="I168" s="53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</row>
    <row r="169" spans="1:30" ht="8.25" customHeight="1">
      <c r="A169" s="94"/>
      <c r="B169" s="95"/>
      <c r="C169" s="95"/>
      <c r="D169" s="95"/>
      <c r="E169" s="95"/>
      <c r="F169" s="95"/>
      <c r="G169" s="95"/>
      <c r="H169" s="95"/>
      <c r="I169" s="96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</row>
    <row r="170" spans="1:30" ht="29.25" customHeight="1">
      <c r="A170" s="506" t="s">
        <v>166</v>
      </c>
      <c r="B170" s="506"/>
      <c r="C170" s="506"/>
      <c r="D170" s="506"/>
      <c r="E170" s="506"/>
      <c r="F170" s="506"/>
      <c r="G170" s="506"/>
      <c r="H170" s="506"/>
      <c r="I170" s="506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</row>
    <row r="171" spans="1:30" ht="32.25" customHeight="1">
      <c r="A171" s="66">
        <v>6</v>
      </c>
      <c r="B171" s="524" t="s">
        <v>167</v>
      </c>
      <c r="C171" s="524"/>
      <c r="D171" s="524"/>
      <c r="E171" s="524"/>
      <c r="F171" s="524"/>
      <c r="G171" s="524"/>
      <c r="H171" s="40" t="s">
        <v>87</v>
      </c>
      <c r="I171" s="97" t="s">
        <v>168</v>
      </c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</row>
    <row r="172" spans="1:30" ht="49.5" customHeight="1">
      <c r="A172" s="536" t="s">
        <v>169</v>
      </c>
      <c r="B172" s="536"/>
      <c r="C172" s="536"/>
      <c r="D172" s="536"/>
      <c r="E172" s="536"/>
      <c r="F172" s="536"/>
      <c r="G172" s="536"/>
      <c r="H172" s="98" t="s">
        <v>106</v>
      </c>
      <c r="I172" s="35">
        <f>SUM(I68+I119+I129+I158+I166)</f>
        <v>4068.6600000000003</v>
      </c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</row>
    <row r="173" spans="1:30" ht="15.75" customHeight="1">
      <c r="A173" s="99" t="s">
        <v>8</v>
      </c>
      <c r="B173" s="506" t="s">
        <v>170</v>
      </c>
      <c r="C173" s="506"/>
      <c r="D173" s="506"/>
      <c r="E173" s="506"/>
      <c r="F173" s="506"/>
      <c r="G173" s="506"/>
      <c r="H173" s="54">
        <v>0.03</v>
      </c>
      <c r="I173" s="55">
        <f>ROUND(H173*I172,2)</f>
        <v>122.06</v>
      </c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</row>
    <row r="174" spans="1:30" ht="51" customHeight="1">
      <c r="A174" s="536" t="s">
        <v>171</v>
      </c>
      <c r="B174" s="536"/>
      <c r="C174" s="536"/>
      <c r="D174" s="536"/>
      <c r="E174" s="536"/>
      <c r="F174" s="536"/>
      <c r="G174" s="536"/>
      <c r="H174" s="100" t="s">
        <v>106</v>
      </c>
      <c r="I174" s="35">
        <f>SUM(I68+I119+I129+I158+I166+I173)</f>
        <v>4190.72</v>
      </c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</row>
    <row r="175" spans="1:30" ht="15.75" customHeight="1">
      <c r="A175" s="99" t="s">
        <v>10</v>
      </c>
      <c r="B175" s="506" t="s">
        <v>172</v>
      </c>
      <c r="C175" s="506"/>
      <c r="D175" s="506"/>
      <c r="E175" s="506"/>
      <c r="F175" s="506"/>
      <c r="G175" s="506"/>
      <c r="H175" s="54">
        <v>6.7900000000000002E-2</v>
      </c>
      <c r="I175" s="55">
        <f>ROUND(H175*I174,2)</f>
        <v>284.55</v>
      </c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</row>
    <row r="176" spans="1:30" ht="49.5" customHeight="1">
      <c r="A176" s="536" t="s">
        <v>173</v>
      </c>
      <c r="B176" s="536"/>
      <c r="C176" s="536"/>
      <c r="D176" s="536"/>
      <c r="E176" s="536"/>
      <c r="F176" s="536"/>
      <c r="G176" s="536"/>
      <c r="H176" s="100" t="s">
        <v>106</v>
      </c>
      <c r="I176" s="35">
        <f>SUM(I172+I173+I175)</f>
        <v>4475.2700000000004</v>
      </c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</row>
    <row r="177" spans="1:30" ht="15.75" customHeight="1">
      <c r="A177" s="99" t="s">
        <v>13</v>
      </c>
      <c r="B177" s="506" t="s">
        <v>174</v>
      </c>
      <c r="C177" s="506"/>
      <c r="D177" s="506"/>
      <c r="E177" s="506"/>
      <c r="F177" s="506"/>
      <c r="G177" s="506"/>
      <c r="H177" s="43" t="s">
        <v>106</v>
      </c>
      <c r="I177" s="68" t="s">
        <v>106</v>
      </c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</row>
    <row r="178" spans="1:30" ht="15.75" customHeight="1">
      <c r="A178" s="48"/>
      <c r="B178" s="506" t="s">
        <v>175</v>
      </c>
      <c r="C178" s="506"/>
      <c r="D178" s="506"/>
      <c r="E178" s="506"/>
      <c r="F178" s="506"/>
      <c r="G178" s="506"/>
      <c r="H178" s="43" t="s">
        <v>106</v>
      </c>
      <c r="I178" s="68" t="s">
        <v>106</v>
      </c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</row>
    <row r="179" spans="1:30" ht="36" customHeight="1">
      <c r="A179" s="48"/>
      <c r="B179" s="537" t="s">
        <v>176</v>
      </c>
      <c r="C179" s="537"/>
      <c r="D179" s="537"/>
      <c r="E179" s="537"/>
      <c r="F179" s="537"/>
      <c r="G179" s="537"/>
      <c r="H179" s="101">
        <v>7.5999999999999998E-2</v>
      </c>
      <c r="I179" s="55">
        <f>ROUND(($I$176/(1-$H$188))*H179,2)</f>
        <v>385.41</v>
      </c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</row>
    <row r="180" spans="1:30" ht="36" customHeight="1">
      <c r="A180" s="48"/>
      <c r="B180" s="537" t="s">
        <v>177</v>
      </c>
      <c r="C180" s="537"/>
      <c r="D180" s="537"/>
      <c r="E180" s="537"/>
      <c r="F180" s="537"/>
      <c r="G180" s="537"/>
      <c r="H180" s="101">
        <v>1.6500000000000001E-2</v>
      </c>
      <c r="I180" s="55">
        <f>ROUND(($I$176/(1-$H$188))*H180,2)</f>
        <v>83.67</v>
      </c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</row>
    <row r="181" spans="1:30" ht="27" customHeight="1">
      <c r="A181" s="48"/>
      <c r="B181" s="500" t="s">
        <v>178</v>
      </c>
      <c r="C181" s="500"/>
      <c r="D181" s="500"/>
      <c r="E181" s="500"/>
      <c r="F181" s="500"/>
      <c r="G181" s="500"/>
      <c r="H181" s="102" t="s">
        <v>106</v>
      </c>
      <c r="I181" s="68" t="s">
        <v>106</v>
      </c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</row>
    <row r="182" spans="1:30" ht="27" customHeight="1">
      <c r="A182" s="48"/>
      <c r="B182" s="500" t="s">
        <v>179</v>
      </c>
      <c r="C182" s="500"/>
      <c r="D182" s="500"/>
      <c r="E182" s="500"/>
      <c r="F182" s="500"/>
      <c r="G182" s="500"/>
      <c r="H182" s="102" t="s">
        <v>106</v>
      </c>
      <c r="I182" s="68" t="s">
        <v>106</v>
      </c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</row>
    <row r="183" spans="1:30" ht="18" customHeight="1">
      <c r="A183" s="48"/>
      <c r="B183" s="538" t="s">
        <v>180</v>
      </c>
      <c r="C183" s="538"/>
      <c r="D183" s="538"/>
      <c r="E183" s="538"/>
      <c r="F183" s="538"/>
      <c r="G183" s="538"/>
      <c r="H183" s="102" t="s">
        <v>106</v>
      </c>
      <c r="I183" s="68" t="s">
        <v>106</v>
      </c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</row>
    <row r="184" spans="1:30" ht="18" customHeight="1">
      <c r="A184" s="48"/>
      <c r="B184" s="539" t="s">
        <v>181</v>
      </c>
      <c r="C184" s="539"/>
      <c r="D184" s="539"/>
      <c r="E184" s="539"/>
      <c r="F184" s="539"/>
      <c r="G184" s="539"/>
      <c r="H184" s="102" t="s">
        <v>106</v>
      </c>
      <c r="I184" s="68" t="s">
        <v>106</v>
      </c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</row>
    <row r="185" spans="1:30" ht="15" customHeight="1">
      <c r="A185" s="48"/>
      <c r="B185" s="537" t="s">
        <v>182</v>
      </c>
      <c r="C185" s="537"/>
      <c r="D185" s="537"/>
      <c r="E185" s="537"/>
      <c r="F185" s="537"/>
      <c r="G185" s="537"/>
      <c r="H185" s="101">
        <v>2.5000000000000001E-2</v>
      </c>
      <c r="I185" s="55">
        <f>ROUND(($I$176/(1-$H$188))*H185,2)</f>
        <v>126.78</v>
      </c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</row>
    <row r="186" spans="1:30" ht="15.75" customHeight="1">
      <c r="A186" s="510" t="s">
        <v>82</v>
      </c>
      <c r="B186" s="510"/>
      <c r="C186" s="510"/>
      <c r="D186" s="510"/>
      <c r="E186" s="510"/>
      <c r="F186" s="510"/>
      <c r="G186" s="510"/>
      <c r="H186" s="510"/>
      <c r="I186" s="61">
        <f>SUM(I173+I175+I179+I180+I185)</f>
        <v>1002.4699999999999</v>
      </c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</row>
    <row r="187" spans="1:30" ht="6.75" customHeight="1">
      <c r="A187" s="531"/>
      <c r="B187" s="531"/>
      <c r="C187" s="531"/>
      <c r="D187" s="531"/>
      <c r="E187" s="531"/>
      <c r="F187" s="531"/>
      <c r="G187" s="531"/>
      <c r="H187" s="531"/>
      <c r="I187" s="531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</row>
    <row r="188" spans="1:30" ht="15.75" customHeight="1">
      <c r="A188" s="489" t="s">
        <v>183</v>
      </c>
      <c r="B188" s="489"/>
      <c r="C188" s="489"/>
      <c r="D188" s="489"/>
      <c r="E188" s="489"/>
      <c r="F188" s="489"/>
      <c r="G188" s="489"/>
      <c r="H188" s="103">
        <f>SUM(H179:H185)</f>
        <v>0.11749999999999999</v>
      </c>
      <c r="I188" s="35">
        <f>SUM(I179:I185)</f>
        <v>595.86</v>
      </c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</row>
    <row r="189" spans="1:30" ht="12.75" customHeight="1">
      <c r="A189" s="540" t="s">
        <v>184</v>
      </c>
      <c r="B189" s="540"/>
      <c r="C189" s="541" t="s">
        <v>185</v>
      </c>
      <c r="D189" s="541"/>
      <c r="E189" s="541"/>
      <c r="F189" s="541"/>
      <c r="G189" s="541"/>
      <c r="H189" s="541"/>
      <c r="I189" s="541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</row>
    <row r="190" spans="1:30" ht="12" customHeight="1">
      <c r="A190" s="540"/>
      <c r="B190" s="540"/>
      <c r="C190" s="541" t="s">
        <v>186</v>
      </c>
      <c r="D190" s="541"/>
      <c r="E190" s="541"/>
      <c r="F190" s="541"/>
      <c r="G190" s="541"/>
      <c r="H190" s="541"/>
      <c r="I190" s="541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</row>
    <row r="191" spans="1:30" ht="13.5" customHeight="1">
      <c r="A191" s="540"/>
      <c r="B191" s="540"/>
      <c r="C191" s="542" t="s">
        <v>187</v>
      </c>
      <c r="D191" s="542"/>
      <c r="E191" s="542"/>
      <c r="F191" s="542"/>
      <c r="G191" s="542"/>
      <c r="H191" s="542"/>
      <c r="I191" s="542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</row>
    <row r="192" spans="1:30" ht="6.75" customHeight="1">
      <c r="A192" s="543"/>
      <c r="B192" s="543"/>
      <c r="C192" s="543"/>
      <c r="D192" s="543"/>
      <c r="E192" s="543"/>
      <c r="F192" s="543"/>
      <c r="G192" s="543"/>
      <c r="H192" s="543"/>
      <c r="I192" s="543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</row>
    <row r="193" spans="1:30" ht="25.5" customHeight="1">
      <c r="A193" s="492" t="s">
        <v>188</v>
      </c>
      <c r="B193" s="492"/>
      <c r="C193" s="492"/>
      <c r="D193" s="492"/>
      <c r="E193" s="492"/>
      <c r="F193" s="492"/>
      <c r="G193" s="492"/>
      <c r="H193" s="492"/>
      <c r="I193" s="492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</row>
    <row r="194" spans="1:30" ht="5.25" customHeight="1">
      <c r="A194" s="531"/>
      <c r="B194" s="531"/>
      <c r="C194" s="531"/>
      <c r="D194" s="531"/>
      <c r="E194" s="531"/>
      <c r="F194" s="531"/>
      <c r="G194" s="531"/>
      <c r="H194" s="531"/>
      <c r="I194" s="531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</row>
    <row r="195" spans="1:30" ht="21" customHeight="1">
      <c r="A195" s="544" t="s">
        <v>189</v>
      </c>
      <c r="B195" s="544"/>
      <c r="C195" s="544"/>
      <c r="D195" s="544"/>
      <c r="E195" s="544"/>
      <c r="F195" s="544"/>
      <c r="G195" s="544"/>
      <c r="H195" s="544"/>
      <c r="I195" s="544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</row>
    <row r="196" spans="1:30" ht="15" customHeight="1">
      <c r="A196" s="10" t="s">
        <v>190</v>
      </c>
      <c r="B196" s="10"/>
      <c r="C196" s="10"/>
      <c r="D196" s="10"/>
      <c r="E196" s="10"/>
      <c r="F196" s="10"/>
      <c r="G196" s="10"/>
      <c r="H196" s="10"/>
      <c r="I196" s="19" t="s">
        <v>79</v>
      </c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</row>
    <row r="197" spans="1:30" ht="15" customHeight="1">
      <c r="A197" s="104" t="s">
        <v>8</v>
      </c>
      <c r="B197" s="545" t="s">
        <v>191</v>
      </c>
      <c r="C197" s="545"/>
      <c r="D197" s="545"/>
      <c r="E197" s="545"/>
      <c r="F197" s="545"/>
      <c r="G197" s="545"/>
      <c r="H197" s="545"/>
      <c r="I197" s="23">
        <f>I68</f>
        <v>1560</v>
      </c>
      <c r="J197" s="15"/>
      <c r="K197" s="10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</row>
    <row r="198" spans="1:30" ht="15" customHeight="1">
      <c r="A198" s="104" t="s">
        <v>10</v>
      </c>
      <c r="B198" s="545" t="s">
        <v>75</v>
      </c>
      <c r="C198" s="545"/>
      <c r="D198" s="545"/>
      <c r="E198" s="545"/>
      <c r="F198" s="545"/>
      <c r="G198" s="545"/>
      <c r="H198" s="545"/>
      <c r="I198" s="23">
        <f>I119</f>
        <v>1532.7800000000002</v>
      </c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</row>
    <row r="199" spans="1:30" ht="15" customHeight="1">
      <c r="A199" s="104" t="s">
        <v>13</v>
      </c>
      <c r="B199" s="545" t="s">
        <v>192</v>
      </c>
      <c r="C199" s="545"/>
      <c r="D199" s="545"/>
      <c r="E199" s="545"/>
      <c r="F199" s="545"/>
      <c r="G199" s="545"/>
      <c r="H199" s="545"/>
      <c r="I199" s="23">
        <f>I129</f>
        <v>112.47999999999999</v>
      </c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</row>
    <row r="200" spans="1:30" ht="15" customHeight="1">
      <c r="A200" s="104" t="s">
        <v>16</v>
      </c>
      <c r="B200" s="545" t="s">
        <v>193</v>
      </c>
      <c r="C200" s="545"/>
      <c r="D200" s="545"/>
      <c r="E200" s="545"/>
      <c r="F200" s="545"/>
      <c r="G200" s="545"/>
      <c r="H200" s="545"/>
      <c r="I200" s="23">
        <f>I158</f>
        <v>333.4</v>
      </c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</row>
    <row r="201" spans="1:30" ht="15" customHeight="1">
      <c r="A201" s="104" t="s">
        <v>69</v>
      </c>
      <c r="B201" s="545" t="s">
        <v>194</v>
      </c>
      <c r="C201" s="545"/>
      <c r="D201" s="545"/>
      <c r="E201" s="545"/>
      <c r="F201" s="545"/>
      <c r="G201" s="545"/>
      <c r="H201" s="545"/>
      <c r="I201" s="23">
        <f>I166</f>
        <v>530</v>
      </c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</row>
    <row r="202" spans="1:30" ht="15" customHeight="1">
      <c r="A202" s="546" t="s">
        <v>195</v>
      </c>
      <c r="B202" s="546"/>
      <c r="C202" s="546"/>
      <c r="D202" s="546"/>
      <c r="E202" s="546"/>
      <c r="F202" s="546"/>
      <c r="G202" s="546"/>
      <c r="H202" s="546"/>
      <c r="I202" s="78">
        <f>SUM(I197:I201)</f>
        <v>4068.6600000000003</v>
      </c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</row>
    <row r="203" spans="1:30" ht="15" customHeight="1">
      <c r="A203" s="106" t="s">
        <v>71</v>
      </c>
      <c r="B203" s="545" t="s">
        <v>196</v>
      </c>
      <c r="C203" s="545"/>
      <c r="D203" s="545"/>
      <c r="E203" s="545"/>
      <c r="F203" s="545"/>
      <c r="G203" s="545"/>
      <c r="H203" s="545"/>
      <c r="I203" s="23">
        <f>I186</f>
        <v>1002.4699999999999</v>
      </c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</row>
    <row r="204" spans="1:30" ht="15" customHeight="1">
      <c r="A204" s="546" t="s">
        <v>197</v>
      </c>
      <c r="B204" s="546"/>
      <c r="C204" s="546"/>
      <c r="D204" s="546"/>
      <c r="E204" s="546"/>
      <c r="F204" s="546"/>
      <c r="G204" s="546"/>
      <c r="H204" s="546"/>
      <c r="I204" s="78">
        <f>SUM(I202:I203)</f>
        <v>5071.13</v>
      </c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</row>
    <row r="205" spans="1:30" ht="15" hidden="1" customHeight="1">
      <c r="A205" s="107"/>
      <c r="B205" s="107"/>
      <c r="C205" s="107"/>
      <c r="D205" s="107"/>
      <c r="E205" s="107"/>
      <c r="F205" s="107"/>
      <c r="G205" s="107"/>
      <c r="H205" s="108"/>
      <c r="I205" s="109"/>
      <c r="J205" s="36"/>
      <c r="K205" s="110"/>
      <c r="L205" s="36"/>
      <c r="M205" s="111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</row>
    <row r="206" spans="1:30" ht="12" customHeight="1">
      <c r="A206" s="547"/>
      <c r="B206" s="547"/>
      <c r="C206" s="547"/>
      <c r="D206" s="547"/>
      <c r="E206" s="547"/>
      <c r="F206" s="547"/>
      <c r="G206" s="547"/>
      <c r="H206" s="547"/>
      <c r="I206" s="547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</row>
    <row r="207" spans="1:30" ht="15" customHeight="1">
      <c r="A207" s="548" t="s">
        <v>198</v>
      </c>
      <c r="B207" s="548"/>
      <c r="C207" s="548"/>
      <c r="D207" s="548"/>
      <c r="E207" s="548"/>
      <c r="F207" s="548"/>
      <c r="G207" s="548"/>
      <c r="H207" s="548"/>
      <c r="I207" s="548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</row>
    <row r="208" spans="1:30" ht="11.25" customHeight="1">
      <c r="A208" s="112"/>
      <c r="B208" s="112"/>
      <c r="C208" s="112"/>
      <c r="D208" s="112"/>
      <c r="E208" s="112"/>
      <c r="F208" s="112"/>
      <c r="G208" s="112"/>
      <c r="H208" s="112"/>
      <c r="I208" s="113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</row>
    <row r="209" spans="1:30" ht="21" customHeight="1">
      <c r="A209" s="549" t="s">
        <v>199</v>
      </c>
      <c r="B209" s="549"/>
      <c r="C209" s="549"/>
      <c r="D209" s="549"/>
      <c r="E209" s="549"/>
      <c r="F209" s="549"/>
      <c r="G209" s="549"/>
      <c r="H209" s="549"/>
      <c r="I209" s="549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</row>
    <row r="210" spans="1:30" ht="45" customHeight="1">
      <c r="A210" s="550" t="s">
        <v>200</v>
      </c>
      <c r="B210" s="550"/>
      <c r="C210" s="550"/>
      <c r="D210" s="550"/>
      <c r="E210" s="550"/>
      <c r="F210" s="550"/>
      <c r="G210" s="550"/>
      <c r="H210" s="550"/>
      <c r="I210" s="550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</row>
    <row r="211" spans="1:30" ht="53.25" customHeight="1">
      <c r="A211" s="551" t="s">
        <v>201</v>
      </c>
      <c r="B211" s="551"/>
      <c r="C211" s="6" t="s">
        <v>202</v>
      </c>
      <c r="D211" s="6"/>
      <c r="E211" s="6" t="s">
        <v>203</v>
      </c>
      <c r="F211" s="6"/>
      <c r="G211" s="6" t="s">
        <v>204</v>
      </c>
      <c r="H211" s="6"/>
      <c r="I211" s="6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</row>
    <row r="212" spans="1:30" ht="14.25" customHeight="1">
      <c r="A212" s="552" t="s">
        <v>205</v>
      </c>
      <c r="B212" s="552"/>
      <c r="C212" s="553" t="s">
        <v>206</v>
      </c>
      <c r="D212" s="553"/>
      <c r="E212" s="554">
        <v>0</v>
      </c>
      <c r="F212" s="554"/>
      <c r="G212" s="554">
        <v>0</v>
      </c>
      <c r="H212" s="554"/>
      <c r="I212" s="554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</row>
    <row r="213" spans="1:30" ht="12" customHeight="1">
      <c r="A213" s="552" t="s">
        <v>207</v>
      </c>
      <c r="B213" s="552"/>
      <c r="C213" s="553" t="s">
        <v>208</v>
      </c>
      <c r="D213" s="553"/>
      <c r="E213" s="555">
        <f>I204</f>
        <v>5071.13</v>
      </c>
      <c r="F213" s="555"/>
      <c r="G213" s="556">
        <f>ROUND((1/1000)*E213,2)</f>
        <v>5.07</v>
      </c>
      <c r="H213" s="556"/>
      <c r="I213" s="556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</row>
    <row r="214" spans="1:30" ht="12" customHeight="1">
      <c r="A214" s="557" t="s">
        <v>209</v>
      </c>
      <c r="B214" s="557"/>
      <c r="C214" s="557"/>
      <c r="D214" s="557"/>
      <c r="E214" s="557"/>
      <c r="F214" s="557"/>
      <c r="G214" s="556">
        <f>SUM(G212+G213)</f>
        <v>5.07</v>
      </c>
      <c r="H214" s="556"/>
      <c r="I214" s="556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</row>
    <row r="215" spans="1:30" ht="6.75" customHeight="1">
      <c r="A215" s="558"/>
      <c r="B215" s="558"/>
      <c r="C215" s="558"/>
      <c r="D215" s="558"/>
      <c r="E215" s="558"/>
      <c r="F215" s="558"/>
      <c r="G215" s="558"/>
      <c r="H215" s="558"/>
      <c r="I215" s="558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</row>
    <row r="216" spans="1:30" ht="12" customHeight="1">
      <c r="A216" s="559" t="s">
        <v>210</v>
      </c>
      <c r="B216" s="559"/>
      <c r="C216" s="560" t="s">
        <v>206</v>
      </c>
      <c r="D216" s="560"/>
      <c r="E216" s="561">
        <v>0</v>
      </c>
      <c r="F216" s="561"/>
      <c r="G216" s="562">
        <v>0</v>
      </c>
      <c r="H216" s="562"/>
      <c r="I216" s="562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</row>
    <row r="217" spans="1:30" ht="12.75" customHeight="1">
      <c r="A217" s="552" t="s">
        <v>211</v>
      </c>
      <c r="B217" s="552"/>
      <c r="C217" s="553" t="s">
        <v>208</v>
      </c>
      <c r="D217" s="553"/>
      <c r="E217" s="554">
        <f>I204</f>
        <v>5071.13</v>
      </c>
      <c r="F217" s="554"/>
      <c r="G217" s="562">
        <f>ROUND((1/1000)*E217,2)</f>
        <v>5.07</v>
      </c>
      <c r="H217" s="562"/>
      <c r="I217" s="562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</row>
    <row r="218" spans="1:30" ht="12.75" customHeight="1">
      <c r="A218" s="563" t="s">
        <v>209</v>
      </c>
      <c r="B218" s="563"/>
      <c r="C218" s="563"/>
      <c r="D218" s="563"/>
      <c r="E218" s="563"/>
      <c r="F218" s="563"/>
      <c r="G218" s="556">
        <f>SUM(G216+G217)</f>
        <v>5.07</v>
      </c>
      <c r="H218" s="556"/>
      <c r="I218" s="556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</row>
    <row r="219" spans="1:30" ht="6.75" customHeight="1">
      <c r="A219" s="558"/>
      <c r="B219" s="558"/>
      <c r="C219" s="558"/>
      <c r="D219" s="558"/>
      <c r="E219" s="558"/>
      <c r="F219" s="558"/>
      <c r="G219" s="558"/>
      <c r="H219" s="558"/>
      <c r="I219" s="558"/>
      <c r="J219" s="15"/>
      <c r="K219" s="41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</row>
    <row r="220" spans="1:30" ht="12.75" customHeight="1">
      <c r="A220" s="559" t="s">
        <v>212</v>
      </c>
      <c r="B220" s="559"/>
      <c r="C220" s="560" t="s">
        <v>213</v>
      </c>
      <c r="D220" s="560"/>
      <c r="E220" s="564">
        <v>0</v>
      </c>
      <c r="F220" s="564"/>
      <c r="G220" s="562">
        <v>0</v>
      </c>
      <c r="H220" s="562"/>
      <c r="I220" s="562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</row>
    <row r="221" spans="1:30" ht="12.75" customHeight="1">
      <c r="A221" s="552" t="s">
        <v>214</v>
      </c>
      <c r="B221" s="552"/>
      <c r="C221" s="553" t="s">
        <v>215</v>
      </c>
      <c r="D221" s="553"/>
      <c r="E221" s="556">
        <v>0</v>
      </c>
      <c r="F221" s="556"/>
      <c r="G221" s="562">
        <v>0</v>
      </c>
      <c r="H221" s="562"/>
      <c r="I221" s="562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</row>
    <row r="222" spans="1:30" ht="12.75" customHeight="1">
      <c r="A222" s="563" t="s">
        <v>209</v>
      </c>
      <c r="B222" s="563"/>
      <c r="C222" s="563"/>
      <c r="D222" s="563"/>
      <c r="E222" s="563"/>
      <c r="F222" s="563"/>
      <c r="G222" s="556">
        <f>SUM(G220+G221)</f>
        <v>0</v>
      </c>
      <c r="H222" s="556"/>
      <c r="I222" s="556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</row>
    <row r="223" spans="1:30" ht="6" customHeight="1">
      <c r="A223" s="558"/>
      <c r="B223" s="558"/>
      <c r="C223" s="558"/>
      <c r="D223" s="558"/>
      <c r="E223" s="558"/>
      <c r="F223" s="558"/>
      <c r="G223" s="558"/>
      <c r="H223" s="558"/>
      <c r="I223" s="558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</row>
    <row r="224" spans="1:30" ht="13.5" customHeight="1">
      <c r="A224" s="565" t="s">
        <v>216</v>
      </c>
      <c r="B224" s="565"/>
      <c r="C224" s="560" t="s">
        <v>217</v>
      </c>
      <c r="D224" s="560"/>
      <c r="E224" s="561">
        <v>0</v>
      </c>
      <c r="F224" s="561"/>
      <c r="G224" s="562">
        <v>0</v>
      </c>
      <c r="H224" s="562"/>
      <c r="I224" s="562"/>
      <c r="J224" s="566"/>
      <c r="K224" s="566"/>
      <c r="L224" s="566"/>
      <c r="M224" s="566"/>
      <c r="N224" s="566"/>
      <c r="O224" s="566"/>
      <c r="P224" s="566"/>
      <c r="Q224" s="567"/>
      <c r="R224" s="567"/>
      <c r="S224" s="567"/>
      <c r="T224" s="567"/>
      <c r="U224" s="567"/>
      <c r="V224" s="567"/>
      <c r="W224" s="567"/>
      <c r="X224" s="567"/>
      <c r="Y224" s="567"/>
      <c r="Z224" s="567"/>
      <c r="AA224" s="567"/>
      <c r="AB224" s="567"/>
      <c r="AC224" s="567"/>
      <c r="AD224" s="567"/>
    </row>
    <row r="225" spans="1:30" ht="13.5" customHeight="1">
      <c r="A225" s="568" t="s">
        <v>218</v>
      </c>
      <c r="B225" s="568"/>
      <c r="C225" s="553" t="s">
        <v>219</v>
      </c>
      <c r="D225" s="553"/>
      <c r="E225" s="555">
        <f>I204</f>
        <v>5071.13</v>
      </c>
      <c r="F225" s="555"/>
      <c r="G225" s="562">
        <f>ROUND((1/2000)*E225,2)</f>
        <v>2.54</v>
      </c>
      <c r="H225" s="562"/>
      <c r="I225" s="562"/>
      <c r="J225" s="566"/>
      <c r="K225" s="566"/>
      <c r="L225" s="566"/>
      <c r="M225" s="566"/>
      <c r="N225" s="566"/>
      <c r="O225" s="566"/>
      <c r="P225" s="566"/>
      <c r="Q225" s="567"/>
      <c r="R225" s="567"/>
      <c r="S225" s="567"/>
      <c r="T225" s="567"/>
      <c r="U225" s="567"/>
      <c r="V225" s="567"/>
      <c r="W225" s="567"/>
      <c r="X225" s="567"/>
      <c r="Y225" s="567"/>
      <c r="Z225" s="567"/>
      <c r="AA225" s="567"/>
      <c r="AB225" s="567"/>
      <c r="AC225" s="567"/>
      <c r="AD225" s="567"/>
    </row>
    <row r="226" spans="1:30" ht="13.5" customHeight="1">
      <c r="A226" s="563" t="s">
        <v>209</v>
      </c>
      <c r="B226" s="563"/>
      <c r="C226" s="563"/>
      <c r="D226" s="563"/>
      <c r="E226" s="563"/>
      <c r="F226" s="563"/>
      <c r="G226" s="569">
        <f>SUM(G224+G225)</f>
        <v>2.54</v>
      </c>
      <c r="H226" s="569"/>
      <c r="I226" s="569"/>
      <c r="J226" s="566"/>
      <c r="K226" s="566"/>
      <c r="L226" s="566"/>
      <c r="M226" s="566"/>
      <c r="N226" s="566"/>
      <c r="O226" s="566"/>
      <c r="P226" s="566"/>
      <c r="Q226" s="567"/>
      <c r="R226" s="567"/>
      <c r="S226" s="567"/>
      <c r="T226" s="567"/>
      <c r="U226" s="567"/>
      <c r="V226" s="567"/>
      <c r="W226" s="567"/>
      <c r="X226" s="567"/>
      <c r="Y226" s="567"/>
      <c r="Z226" s="567"/>
      <c r="AA226" s="567"/>
      <c r="AB226" s="567"/>
      <c r="AC226" s="567"/>
      <c r="AD226" s="567"/>
    </row>
    <row r="227" spans="1:30" ht="6.75" customHeight="1">
      <c r="A227" s="570"/>
      <c r="B227" s="570"/>
      <c r="C227" s="570"/>
      <c r="D227" s="570"/>
      <c r="E227" s="570"/>
      <c r="F227" s="570"/>
      <c r="G227" s="570"/>
      <c r="H227" s="570"/>
      <c r="I227" s="570"/>
      <c r="J227" s="566"/>
      <c r="K227" s="566"/>
      <c r="L227" s="566"/>
      <c r="M227" s="566"/>
      <c r="N227" s="566"/>
      <c r="O227" s="566"/>
      <c r="P227" s="566"/>
      <c r="Q227" s="567"/>
      <c r="R227" s="567"/>
      <c r="S227" s="567"/>
      <c r="T227" s="567"/>
      <c r="U227" s="567"/>
      <c r="V227" s="567"/>
      <c r="W227" s="567"/>
      <c r="X227" s="567"/>
      <c r="Y227" s="567"/>
      <c r="Z227" s="567"/>
      <c r="AA227" s="567"/>
      <c r="AB227" s="567"/>
      <c r="AC227" s="567"/>
      <c r="AD227" s="567"/>
    </row>
    <row r="228" spans="1:30" ht="12.75" customHeight="1">
      <c r="A228" s="559" t="s">
        <v>220</v>
      </c>
      <c r="B228" s="559"/>
      <c r="C228" s="560" t="s">
        <v>221</v>
      </c>
      <c r="D228" s="560"/>
      <c r="E228" s="564">
        <v>0</v>
      </c>
      <c r="F228" s="564"/>
      <c r="G228" s="562">
        <v>0</v>
      </c>
      <c r="H228" s="562"/>
      <c r="I228" s="562"/>
      <c r="J228" s="566"/>
      <c r="K228" s="566"/>
      <c r="L228" s="566"/>
      <c r="M228" s="566"/>
      <c r="N228" s="566"/>
      <c r="O228" s="566"/>
      <c r="P228" s="566"/>
      <c r="Q228" s="567"/>
      <c r="R228" s="567"/>
      <c r="S228" s="567"/>
      <c r="T228" s="567"/>
      <c r="U228" s="567"/>
      <c r="V228" s="567"/>
      <c r="W228" s="567"/>
      <c r="X228" s="567"/>
      <c r="Y228" s="567"/>
      <c r="Z228" s="567"/>
      <c r="AA228" s="567"/>
      <c r="AB228" s="567"/>
      <c r="AC228" s="567"/>
      <c r="AD228" s="567"/>
    </row>
    <row r="229" spans="1:30" ht="12.75" customHeight="1">
      <c r="A229" s="552" t="s">
        <v>222</v>
      </c>
      <c r="B229" s="552"/>
      <c r="C229" s="553" t="s">
        <v>223</v>
      </c>
      <c r="D229" s="553"/>
      <c r="E229" s="556">
        <v>0</v>
      </c>
      <c r="F229" s="556"/>
      <c r="G229" s="562">
        <v>0</v>
      </c>
      <c r="H229" s="562"/>
      <c r="I229" s="562"/>
      <c r="J229" s="566"/>
      <c r="K229" s="566"/>
      <c r="L229" s="566"/>
      <c r="M229" s="566"/>
      <c r="N229" s="566"/>
      <c r="O229" s="566"/>
      <c r="P229" s="566"/>
      <c r="Q229" s="567"/>
      <c r="R229" s="567"/>
      <c r="S229" s="567"/>
      <c r="T229" s="567"/>
      <c r="U229" s="567"/>
      <c r="V229" s="567"/>
      <c r="W229" s="567"/>
      <c r="X229" s="567"/>
      <c r="Y229" s="567"/>
      <c r="Z229" s="567"/>
      <c r="AA229" s="567"/>
      <c r="AB229" s="567"/>
      <c r="AC229" s="567"/>
      <c r="AD229" s="567"/>
    </row>
    <row r="230" spans="1:30" ht="12.75" customHeight="1">
      <c r="A230" s="563" t="s">
        <v>209</v>
      </c>
      <c r="B230" s="563"/>
      <c r="C230" s="563"/>
      <c r="D230" s="563"/>
      <c r="E230" s="563"/>
      <c r="F230" s="563"/>
      <c r="G230" s="556">
        <f>SUM(G228+G229)</f>
        <v>0</v>
      </c>
      <c r="H230" s="556"/>
      <c r="I230" s="556"/>
      <c r="J230" s="566"/>
      <c r="K230" s="566"/>
      <c r="L230" s="566"/>
      <c r="M230" s="566"/>
      <c r="N230" s="566"/>
      <c r="O230" s="566"/>
      <c r="P230" s="566"/>
      <c r="Q230" s="567"/>
      <c r="R230" s="567"/>
      <c r="S230" s="567"/>
      <c r="T230" s="567"/>
      <c r="U230" s="567"/>
      <c r="V230" s="567"/>
      <c r="W230" s="567"/>
      <c r="X230" s="567"/>
      <c r="Y230" s="567"/>
      <c r="Z230" s="567"/>
      <c r="AA230" s="567"/>
      <c r="AB230" s="567"/>
      <c r="AC230" s="567"/>
      <c r="AD230" s="567"/>
    </row>
    <row r="231" spans="1:30" ht="7.5" customHeight="1">
      <c r="A231" s="570"/>
      <c r="B231" s="570"/>
      <c r="C231" s="570"/>
      <c r="D231" s="570"/>
      <c r="E231" s="570"/>
      <c r="F231" s="570"/>
      <c r="G231" s="570"/>
      <c r="H231" s="570"/>
      <c r="I231" s="570"/>
      <c r="J231" s="566"/>
      <c r="K231" s="566"/>
      <c r="L231" s="566"/>
      <c r="M231" s="566"/>
      <c r="N231" s="566"/>
      <c r="O231" s="566"/>
      <c r="P231" s="566"/>
      <c r="Q231" s="567"/>
      <c r="R231" s="567"/>
      <c r="S231" s="567"/>
      <c r="T231" s="567"/>
      <c r="U231" s="567"/>
      <c r="V231" s="567"/>
      <c r="W231" s="567"/>
      <c r="X231" s="567"/>
      <c r="Y231" s="567"/>
      <c r="Z231" s="567"/>
      <c r="AA231" s="567"/>
      <c r="AB231" s="567"/>
      <c r="AC231" s="567"/>
      <c r="AD231" s="567"/>
    </row>
    <row r="232" spans="1:30" ht="25.5" customHeight="1">
      <c r="A232" s="552" t="s">
        <v>224</v>
      </c>
      <c r="B232" s="552"/>
      <c r="C232" s="560" t="s">
        <v>225</v>
      </c>
      <c r="D232" s="560"/>
      <c r="E232" s="564">
        <v>0</v>
      </c>
      <c r="F232" s="564"/>
      <c r="G232" s="562">
        <v>0</v>
      </c>
      <c r="H232" s="562"/>
      <c r="I232" s="562"/>
      <c r="J232" s="566"/>
      <c r="K232" s="566"/>
      <c r="L232" s="566"/>
      <c r="M232" s="566"/>
      <c r="N232" s="566"/>
      <c r="O232" s="566"/>
      <c r="P232" s="566"/>
      <c r="Q232" s="567"/>
      <c r="R232" s="567"/>
      <c r="S232" s="567"/>
      <c r="T232" s="567"/>
      <c r="U232" s="567"/>
      <c r="V232" s="567"/>
      <c r="W232" s="567"/>
      <c r="X232" s="567"/>
      <c r="Y232" s="567"/>
      <c r="Z232" s="567"/>
      <c r="AA232" s="567"/>
      <c r="AB232" s="567"/>
      <c r="AC232" s="567"/>
      <c r="AD232" s="567"/>
    </row>
    <row r="233" spans="1:30" ht="25.5" customHeight="1">
      <c r="A233" s="552" t="s">
        <v>226</v>
      </c>
      <c r="B233" s="552"/>
      <c r="C233" s="553" t="s">
        <v>227</v>
      </c>
      <c r="D233" s="553"/>
      <c r="E233" s="555">
        <f>I204</f>
        <v>5071.13</v>
      </c>
      <c r="F233" s="555"/>
      <c r="G233" s="562">
        <f>ROUND((1/1250)*E233,2)</f>
        <v>4.0599999999999996</v>
      </c>
      <c r="H233" s="562"/>
      <c r="I233" s="562"/>
      <c r="J233" s="566"/>
      <c r="K233" s="566"/>
      <c r="L233" s="566"/>
      <c r="M233" s="566"/>
      <c r="N233" s="566"/>
      <c r="O233" s="566"/>
      <c r="P233" s="566"/>
      <c r="Q233" s="567"/>
      <c r="R233" s="567"/>
      <c r="S233" s="567"/>
      <c r="T233" s="567"/>
      <c r="U233" s="567"/>
      <c r="V233" s="567"/>
      <c r="W233" s="567"/>
      <c r="X233" s="567"/>
      <c r="Y233" s="567"/>
      <c r="Z233" s="567"/>
      <c r="AA233" s="567"/>
      <c r="AB233" s="567"/>
      <c r="AC233" s="567"/>
      <c r="AD233" s="567"/>
    </row>
    <row r="234" spans="1:30" ht="14.25" customHeight="1">
      <c r="A234" s="571" t="s">
        <v>209</v>
      </c>
      <c r="B234" s="571"/>
      <c r="C234" s="571"/>
      <c r="D234" s="571"/>
      <c r="E234" s="571"/>
      <c r="F234" s="571"/>
      <c r="G234" s="572">
        <f>SUM(G232+G233)</f>
        <v>4.0599999999999996</v>
      </c>
      <c r="H234" s="572"/>
      <c r="I234" s="572"/>
      <c r="J234" s="566"/>
      <c r="K234" s="566"/>
      <c r="L234" s="566"/>
      <c r="M234" s="566"/>
      <c r="N234" s="566"/>
      <c r="O234" s="566"/>
      <c r="P234" s="566"/>
      <c r="Q234" s="567"/>
      <c r="R234" s="567"/>
      <c r="S234" s="567"/>
      <c r="T234" s="567"/>
      <c r="U234" s="567"/>
      <c r="V234" s="567"/>
      <c r="W234" s="567"/>
      <c r="X234" s="567"/>
      <c r="Y234" s="567"/>
      <c r="Z234" s="567"/>
      <c r="AA234" s="567"/>
      <c r="AB234" s="567"/>
      <c r="AC234" s="567"/>
      <c r="AD234" s="567"/>
    </row>
    <row r="235" spans="1:30" ht="9.75" customHeight="1">
      <c r="A235" s="573"/>
      <c r="B235" s="573"/>
      <c r="C235" s="573"/>
      <c r="D235" s="573"/>
      <c r="E235" s="573"/>
      <c r="F235" s="573"/>
      <c r="G235" s="573"/>
      <c r="H235" s="573"/>
      <c r="I235" s="573"/>
      <c r="J235" s="566"/>
      <c r="K235" s="566"/>
      <c r="L235" s="566"/>
      <c r="M235" s="566"/>
      <c r="N235" s="566"/>
      <c r="O235" s="566"/>
      <c r="P235" s="566"/>
      <c r="Q235" s="567"/>
      <c r="R235" s="567"/>
      <c r="S235" s="567"/>
      <c r="T235" s="567"/>
      <c r="U235" s="567"/>
      <c r="V235" s="567"/>
      <c r="W235" s="567"/>
      <c r="X235" s="567"/>
      <c r="Y235" s="567"/>
      <c r="Z235" s="567"/>
      <c r="AA235" s="567"/>
      <c r="AB235" s="567"/>
      <c r="AC235" s="567"/>
      <c r="AD235" s="567"/>
    </row>
    <row r="236" spans="1:30" ht="14.25" customHeight="1">
      <c r="A236" s="574" t="s">
        <v>228</v>
      </c>
      <c r="B236" s="574"/>
      <c r="C236" s="575" t="s">
        <v>229</v>
      </c>
      <c r="D236" s="575"/>
      <c r="E236" s="576">
        <v>0</v>
      </c>
      <c r="F236" s="576"/>
      <c r="G236" s="556">
        <v>0</v>
      </c>
      <c r="H236" s="556"/>
      <c r="I236" s="556"/>
      <c r="J236" s="566"/>
      <c r="K236" s="566"/>
      <c r="L236" s="566"/>
      <c r="M236" s="566"/>
      <c r="N236" s="566"/>
      <c r="O236" s="566"/>
      <c r="P236" s="566"/>
      <c r="Q236" s="567"/>
      <c r="R236" s="567"/>
      <c r="S236" s="567"/>
      <c r="T236" s="567"/>
      <c r="U236" s="567"/>
      <c r="V236" s="567"/>
      <c r="W236" s="567"/>
      <c r="X236" s="567"/>
      <c r="Y236" s="567"/>
      <c r="Z236" s="567"/>
      <c r="AA236" s="567"/>
      <c r="AB236" s="567"/>
      <c r="AC236" s="567"/>
      <c r="AD236" s="567"/>
    </row>
    <row r="237" spans="1:30" ht="14.25" customHeight="1">
      <c r="A237" s="574" t="s">
        <v>230</v>
      </c>
      <c r="B237" s="574"/>
      <c r="C237" s="575" t="s">
        <v>231</v>
      </c>
      <c r="D237" s="575"/>
      <c r="E237" s="576">
        <f>I204</f>
        <v>5071.13</v>
      </c>
      <c r="F237" s="576"/>
      <c r="G237" s="556">
        <f>ROUND((1/250)*E237,2)</f>
        <v>20.28</v>
      </c>
      <c r="H237" s="556"/>
      <c r="I237" s="556"/>
      <c r="J237" s="566"/>
      <c r="K237" s="566"/>
      <c r="L237" s="566"/>
      <c r="M237" s="566"/>
      <c r="N237" s="566"/>
      <c r="O237" s="566"/>
      <c r="P237" s="566"/>
      <c r="Q237" s="567"/>
      <c r="R237" s="567"/>
      <c r="S237" s="567"/>
      <c r="T237" s="567"/>
      <c r="U237" s="567"/>
      <c r="V237" s="567"/>
      <c r="W237" s="567"/>
      <c r="X237" s="567"/>
      <c r="Y237" s="567"/>
      <c r="Z237" s="567"/>
      <c r="AA237" s="567"/>
      <c r="AB237" s="567"/>
      <c r="AC237" s="567"/>
      <c r="AD237" s="567"/>
    </row>
    <row r="238" spans="1:30" ht="14.25" customHeight="1">
      <c r="A238" s="577" t="s">
        <v>209</v>
      </c>
      <c r="B238" s="577"/>
      <c r="C238" s="577"/>
      <c r="D238" s="577"/>
      <c r="E238" s="577"/>
      <c r="F238" s="577"/>
      <c r="G238" s="556">
        <f>SUM(G236+G237)</f>
        <v>20.28</v>
      </c>
      <c r="H238" s="556"/>
      <c r="I238" s="556"/>
      <c r="J238" s="566"/>
      <c r="K238" s="566"/>
      <c r="L238" s="566"/>
      <c r="M238" s="566"/>
      <c r="N238" s="566"/>
      <c r="O238" s="566"/>
      <c r="P238" s="566"/>
      <c r="Q238" s="567"/>
      <c r="R238" s="567"/>
      <c r="S238" s="567"/>
      <c r="T238" s="567"/>
      <c r="U238" s="567"/>
      <c r="V238" s="567"/>
      <c r="W238" s="567"/>
      <c r="X238" s="567"/>
      <c r="Y238" s="567"/>
      <c r="Z238" s="567"/>
      <c r="AA238" s="567"/>
      <c r="AB238" s="567"/>
      <c r="AC238" s="567"/>
      <c r="AD238" s="567"/>
    </row>
    <row r="239" spans="1:30" ht="9.75" customHeight="1">
      <c r="A239" s="573"/>
      <c r="B239" s="573"/>
      <c r="C239" s="573"/>
      <c r="D239" s="573"/>
      <c r="E239" s="573"/>
      <c r="F239" s="573"/>
      <c r="G239" s="573"/>
      <c r="H239" s="573"/>
      <c r="I239" s="573"/>
      <c r="J239" s="566"/>
      <c r="K239" s="566"/>
      <c r="L239" s="566"/>
      <c r="M239" s="566"/>
      <c r="N239" s="566"/>
      <c r="O239" s="566"/>
      <c r="P239" s="566"/>
      <c r="Q239" s="567"/>
      <c r="R239" s="567"/>
      <c r="S239" s="567"/>
      <c r="T239" s="567"/>
      <c r="U239" s="567"/>
      <c r="V239" s="567"/>
      <c r="W239" s="567"/>
      <c r="X239" s="567"/>
      <c r="Y239" s="567"/>
      <c r="Z239" s="567"/>
      <c r="AA239" s="567"/>
      <c r="AB239" s="567"/>
      <c r="AC239" s="567"/>
      <c r="AD239" s="567"/>
    </row>
    <row r="240" spans="1:30" ht="14.25" customHeight="1">
      <c r="A240" s="578" t="s">
        <v>232</v>
      </c>
      <c r="B240" s="578"/>
      <c r="C240" s="578"/>
      <c r="D240" s="578"/>
      <c r="E240" s="578"/>
      <c r="F240" s="578"/>
      <c r="G240" s="578"/>
      <c r="H240" s="578"/>
      <c r="I240" s="578"/>
      <c r="J240" s="566"/>
      <c r="K240" s="566"/>
      <c r="L240" s="566"/>
      <c r="M240" s="566"/>
      <c r="N240" s="566"/>
      <c r="O240" s="566"/>
      <c r="P240" s="566"/>
      <c r="Q240" s="567"/>
      <c r="R240" s="567"/>
      <c r="S240" s="567"/>
      <c r="T240" s="567"/>
      <c r="U240" s="567"/>
      <c r="V240" s="567"/>
      <c r="W240" s="567"/>
      <c r="X240" s="567"/>
      <c r="Y240" s="567"/>
      <c r="Z240" s="567"/>
      <c r="AA240" s="567"/>
      <c r="AB240" s="567"/>
      <c r="AC240" s="567"/>
      <c r="AD240" s="567"/>
    </row>
    <row r="241" spans="1:30" ht="9" customHeight="1">
      <c r="A241" s="579"/>
      <c r="B241" s="579"/>
      <c r="C241" s="579"/>
      <c r="D241" s="579"/>
      <c r="E241" s="579"/>
      <c r="F241" s="579"/>
      <c r="G241" s="579"/>
      <c r="H241" s="579"/>
      <c r="I241" s="579"/>
      <c r="J241" s="566"/>
      <c r="K241" s="566"/>
      <c r="L241" s="566"/>
      <c r="M241" s="566"/>
      <c r="N241" s="566"/>
      <c r="O241" s="566"/>
      <c r="P241" s="566"/>
      <c r="Q241" s="567"/>
      <c r="R241" s="567"/>
      <c r="S241" s="567"/>
      <c r="T241" s="567"/>
      <c r="U241" s="567"/>
      <c r="V241" s="567"/>
      <c r="W241" s="567"/>
      <c r="X241" s="567"/>
      <c r="Y241" s="567"/>
      <c r="Z241" s="567"/>
      <c r="AA241" s="567"/>
      <c r="AB241" s="567"/>
      <c r="AC241" s="567"/>
      <c r="AD241" s="567"/>
    </row>
    <row r="242" spans="1:30" ht="46.5" customHeight="1">
      <c r="A242" s="580" t="s">
        <v>233</v>
      </c>
      <c r="B242" s="580"/>
      <c r="C242" s="580"/>
      <c r="D242" s="580"/>
      <c r="E242" s="580"/>
      <c r="F242" s="580"/>
      <c r="G242" s="580"/>
      <c r="H242" s="580"/>
      <c r="I242" s="580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</row>
    <row r="243" spans="1:30" ht="47.25" customHeight="1">
      <c r="A243" s="551" t="s">
        <v>201</v>
      </c>
      <c r="B243" s="551"/>
      <c r="C243" s="6" t="s">
        <v>234</v>
      </c>
      <c r="D243" s="6"/>
      <c r="E243" s="6" t="s">
        <v>235</v>
      </c>
      <c r="F243" s="6"/>
      <c r="G243" s="6" t="s">
        <v>204</v>
      </c>
      <c r="H243" s="6"/>
      <c r="I243" s="6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</row>
    <row r="244" spans="1:30" ht="39.75" customHeight="1">
      <c r="A244" s="5" t="s">
        <v>236</v>
      </c>
      <c r="B244" s="5"/>
      <c r="C244" s="581" t="s">
        <v>237</v>
      </c>
      <c r="D244" s="581"/>
      <c r="E244" s="554">
        <v>0</v>
      </c>
      <c r="F244" s="554"/>
      <c r="G244" s="554">
        <f>ROUND(1/(30*2250)*E244,2)</f>
        <v>0</v>
      </c>
      <c r="H244" s="554"/>
      <c r="I244" s="554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</row>
    <row r="245" spans="1:30" ht="42" customHeight="1">
      <c r="A245" s="5" t="s">
        <v>238</v>
      </c>
      <c r="B245" s="5"/>
      <c r="C245" s="581" t="s">
        <v>239</v>
      </c>
      <c r="D245" s="581"/>
      <c r="E245" s="554">
        <f>I204</f>
        <v>5071.13</v>
      </c>
      <c r="F245" s="554"/>
      <c r="G245" s="554">
        <f>ROUND((1/2250)*E245,2)</f>
        <v>2.25</v>
      </c>
      <c r="H245" s="554"/>
      <c r="I245" s="554"/>
      <c r="J245" s="118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</row>
    <row r="246" spans="1:30" ht="16.5" customHeight="1">
      <c r="A246" s="557" t="s">
        <v>209</v>
      </c>
      <c r="B246" s="557"/>
      <c r="C246" s="557"/>
      <c r="D246" s="557"/>
      <c r="E246" s="557"/>
      <c r="F246" s="557"/>
      <c r="G246" s="556">
        <f>SUM(G244+G245)</f>
        <v>2.25</v>
      </c>
      <c r="H246" s="556"/>
      <c r="I246" s="556"/>
      <c r="J246" s="118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</row>
    <row r="247" spans="1:30" ht="8.25" customHeight="1">
      <c r="A247" s="582"/>
      <c r="B247" s="582"/>
      <c r="C247" s="582"/>
      <c r="D247" s="582"/>
      <c r="E247" s="582"/>
      <c r="F247" s="582"/>
      <c r="G247" s="582"/>
      <c r="H247" s="582"/>
      <c r="I247" s="582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</row>
    <row r="248" spans="1:30" ht="27.75" customHeight="1">
      <c r="A248" s="583" t="s">
        <v>240</v>
      </c>
      <c r="B248" s="583"/>
      <c r="C248" s="584" t="s">
        <v>241</v>
      </c>
      <c r="D248" s="584"/>
      <c r="E248" s="561">
        <v>0</v>
      </c>
      <c r="F248" s="561"/>
      <c r="G248" s="554">
        <f>ROUND(1/(30*7500)*E248,2)</f>
        <v>0</v>
      </c>
      <c r="H248" s="554"/>
      <c r="I248" s="554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</row>
    <row r="249" spans="1:30" ht="27" customHeight="1">
      <c r="A249" s="5" t="s">
        <v>242</v>
      </c>
      <c r="B249" s="5"/>
      <c r="C249" s="581" t="s">
        <v>243</v>
      </c>
      <c r="D249" s="581"/>
      <c r="E249" s="554">
        <f>I204</f>
        <v>5071.13</v>
      </c>
      <c r="F249" s="554"/>
      <c r="G249" s="554">
        <f>ROUND((1/7500)*E249,2)</f>
        <v>0.68</v>
      </c>
      <c r="H249" s="554"/>
      <c r="I249" s="554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</row>
    <row r="250" spans="1:30" ht="16.5" customHeight="1">
      <c r="A250" s="557" t="s">
        <v>209</v>
      </c>
      <c r="B250" s="557"/>
      <c r="C250" s="557"/>
      <c r="D250" s="557"/>
      <c r="E250" s="557"/>
      <c r="F250" s="557"/>
      <c r="G250" s="556">
        <f>SUM(G248+G249)</f>
        <v>0.68</v>
      </c>
      <c r="H250" s="556"/>
      <c r="I250" s="556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</row>
    <row r="251" spans="1:30" ht="7.5" customHeight="1">
      <c r="A251" s="475"/>
      <c r="B251" s="475"/>
      <c r="C251" s="475"/>
      <c r="D251" s="475"/>
      <c r="E251" s="475"/>
      <c r="F251" s="475"/>
      <c r="G251" s="475"/>
      <c r="H251" s="475"/>
      <c r="I251" s="47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</row>
    <row r="252" spans="1:30" ht="34.5" customHeight="1">
      <c r="A252" s="583" t="s">
        <v>244</v>
      </c>
      <c r="B252" s="583"/>
      <c r="C252" s="584" t="s">
        <v>237</v>
      </c>
      <c r="D252" s="584"/>
      <c r="E252" s="561">
        <v>0</v>
      </c>
      <c r="F252" s="561"/>
      <c r="G252" s="554">
        <f>ROUND(1/(30*2250)*E252,2)</f>
        <v>0</v>
      </c>
      <c r="H252" s="554"/>
      <c r="I252" s="554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</row>
    <row r="253" spans="1:30" ht="30" customHeight="1">
      <c r="A253" s="5" t="s">
        <v>245</v>
      </c>
      <c r="B253" s="5"/>
      <c r="C253" s="581" t="s">
        <v>239</v>
      </c>
      <c r="D253" s="581"/>
      <c r="E253" s="554">
        <f>I204</f>
        <v>5071.13</v>
      </c>
      <c r="F253" s="554"/>
      <c r="G253" s="554">
        <f>ROUND((1/2250)*E253,2)</f>
        <v>2.25</v>
      </c>
      <c r="H253" s="554"/>
      <c r="I253" s="554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</row>
    <row r="254" spans="1:30" ht="15.75" customHeight="1">
      <c r="A254" s="557" t="s">
        <v>209</v>
      </c>
      <c r="B254" s="557"/>
      <c r="C254" s="557"/>
      <c r="D254" s="557"/>
      <c r="E254" s="557"/>
      <c r="F254" s="557"/>
      <c r="G254" s="556">
        <f>SUM(G252+G253)</f>
        <v>2.25</v>
      </c>
      <c r="H254" s="556"/>
      <c r="I254" s="556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</row>
    <row r="255" spans="1:30" ht="6.75" customHeight="1">
      <c r="A255" s="475"/>
      <c r="B255" s="475"/>
      <c r="C255" s="475"/>
      <c r="D255" s="475"/>
      <c r="E255" s="475"/>
      <c r="F255" s="475"/>
      <c r="G255" s="475"/>
      <c r="H255" s="475"/>
      <c r="I255" s="47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</row>
    <row r="256" spans="1:30" ht="36" customHeight="1">
      <c r="A256" s="583" t="s">
        <v>246</v>
      </c>
      <c r="B256" s="583"/>
      <c r="C256" s="584" t="s">
        <v>237</v>
      </c>
      <c r="D256" s="584"/>
      <c r="E256" s="561">
        <v>0</v>
      </c>
      <c r="F256" s="561"/>
      <c r="G256" s="554">
        <f>ROUND(1/(30*2250)*E256,2)</f>
        <v>0</v>
      </c>
      <c r="H256" s="554"/>
      <c r="I256" s="554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</row>
    <row r="257" spans="1:30" ht="36" customHeight="1">
      <c r="A257" s="5" t="s">
        <v>247</v>
      </c>
      <c r="B257" s="5"/>
      <c r="C257" s="581" t="s">
        <v>239</v>
      </c>
      <c r="D257" s="581"/>
      <c r="E257" s="554">
        <f>I204</f>
        <v>5071.13</v>
      </c>
      <c r="F257" s="554"/>
      <c r="G257" s="554">
        <f>ROUND((1/2250)*E257,2)</f>
        <v>2.25</v>
      </c>
      <c r="H257" s="554"/>
      <c r="I257" s="554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</row>
    <row r="258" spans="1:30" ht="13.5" customHeight="1">
      <c r="A258" s="557" t="s">
        <v>209</v>
      </c>
      <c r="B258" s="557"/>
      <c r="C258" s="557"/>
      <c r="D258" s="557"/>
      <c r="E258" s="557"/>
      <c r="F258" s="557"/>
      <c r="G258" s="556">
        <f>SUM(G256+G257)</f>
        <v>2.25</v>
      </c>
      <c r="H258" s="556"/>
      <c r="I258" s="556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</row>
    <row r="259" spans="1:30" ht="6.75" customHeight="1">
      <c r="A259" s="585"/>
      <c r="B259" s="585"/>
      <c r="C259" s="585"/>
      <c r="D259" s="585"/>
      <c r="E259" s="585"/>
      <c r="F259" s="585"/>
      <c r="G259" s="585"/>
      <c r="H259" s="585"/>
      <c r="I259" s="58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</row>
    <row r="260" spans="1:30" ht="30.75" customHeight="1">
      <c r="A260" s="583" t="s">
        <v>248</v>
      </c>
      <c r="B260" s="583"/>
      <c r="C260" s="584" t="s">
        <v>237</v>
      </c>
      <c r="D260" s="584"/>
      <c r="E260" s="561">
        <v>0</v>
      </c>
      <c r="F260" s="561"/>
      <c r="G260" s="554">
        <f>ROUND(1/(30*2250)*E260,2)</f>
        <v>0</v>
      </c>
      <c r="H260" s="554"/>
      <c r="I260" s="554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</row>
    <row r="261" spans="1:30" ht="28.5" customHeight="1">
      <c r="A261" s="5" t="s">
        <v>249</v>
      </c>
      <c r="B261" s="5"/>
      <c r="C261" s="581" t="s">
        <v>239</v>
      </c>
      <c r="D261" s="581"/>
      <c r="E261" s="554">
        <f>I204</f>
        <v>5071.13</v>
      </c>
      <c r="F261" s="554"/>
      <c r="G261" s="554">
        <f>ROUND((1/2250)*E261,2)</f>
        <v>2.25</v>
      </c>
      <c r="H261" s="554"/>
      <c r="I261" s="554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</row>
    <row r="262" spans="1:30" ht="18" customHeight="1">
      <c r="A262" s="522" t="s">
        <v>209</v>
      </c>
      <c r="B262" s="522"/>
      <c r="C262" s="522"/>
      <c r="D262" s="522"/>
      <c r="E262" s="522"/>
      <c r="F262" s="522"/>
      <c r="G262" s="572">
        <f>SUM(G260+G261)</f>
        <v>2.25</v>
      </c>
      <c r="H262" s="572"/>
      <c r="I262" s="572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</row>
    <row r="263" spans="1:30" ht="7.5" customHeight="1">
      <c r="A263" s="475"/>
      <c r="B263" s="475"/>
      <c r="C263" s="475"/>
      <c r="D263" s="475"/>
      <c r="E263" s="475"/>
      <c r="F263" s="475"/>
      <c r="G263" s="475"/>
      <c r="H263" s="475"/>
      <c r="I263" s="47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</row>
    <row r="264" spans="1:30" ht="39.75" customHeight="1">
      <c r="A264" s="583" t="s">
        <v>250</v>
      </c>
      <c r="B264" s="583"/>
      <c r="C264" s="584" t="s">
        <v>251</v>
      </c>
      <c r="D264" s="584"/>
      <c r="E264" s="561">
        <v>0</v>
      </c>
      <c r="F264" s="561"/>
      <c r="G264" s="554">
        <f>ROUND(1/(30*100000)*E264,2)</f>
        <v>0</v>
      </c>
      <c r="H264" s="554"/>
      <c r="I264" s="554"/>
      <c r="J264" s="15"/>
      <c r="K264" s="15"/>
      <c r="L264" s="41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</row>
    <row r="265" spans="1:30" ht="36.75" customHeight="1">
      <c r="A265" s="5" t="s">
        <v>252</v>
      </c>
      <c r="B265" s="5"/>
      <c r="C265" s="581" t="s">
        <v>253</v>
      </c>
      <c r="D265" s="581"/>
      <c r="E265" s="554">
        <f>I204</f>
        <v>5071.13</v>
      </c>
      <c r="F265" s="554"/>
      <c r="G265" s="554">
        <f>ROUND((1/100000)*E265,2)</f>
        <v>0.05</v>
      </c>
      <c r="H265" s="554"/>
      <c r="I265" s="554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</row>
    <row r="266" spans="1:30" ht="15.75" customHeight="1">
      <c r="A266" s="557" t="s">
        <v>209</v>
      </c>
      <c r="B266" s="557"/>
      <c r="C266" s="557"/>
      <c r="D266" s="557"/>
      <c r="E266" s="557"/>
      <c r="F266" s="557"/>
      <c r="G266" s="556">
        <f>SUM(G264+G265)</f>
        <v>0.05</v>
      </c>
      <c r="H266" s="556"/>
      <c r="I266" s="556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</row>
    <row r="267" spans="1:30" ht="8.25" customHeight="1">
      <c r="A267" s="503"/>
      <c r="B267" s="503"/>
      <c r="C267" s="503"/>
      <c r="D267" s="503"/>
      <c r="E267" s="503"/>
      <c r="F267" s="503"/>
      <c r="G267" s="503"/>
      <c r="H267" s="503"/>
      <c r="I267" s="503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</row>
    <row r="268" spans="1:30" ht="15.75" customHeight="1">
      <c r="A268" s="492" t="s">
        <v>254</v>
      </c>
      <c r="B268" s="492"/>
      <c r="C268" s="492"/>
      <c r="D268" s="492"/>
      <c r="E268" s="492"/>
      <c r="F268" s="492"/>
      <c r="G268" s="492"/>
      <c r="H268" s="492"/>
      <c r="I268" s="492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</row>
    <row r="269" spans="1:30" ht="10.5" customHeight="1">
      <c r="A269" s="475"/>
      <c r="B269" s="475"/>
      <c r="C269" s="475"/>
      <c r="D269" s="475"/>
      <c r="E269" s="475"/>
      <c r="F269" s="475"/>
      <c r="G269" s="475"/>
      <c r="H269" s="475"/>
      <c r="I269" s="47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</row>
    <row r="270" spans="1:30" ht="12" customHeight="1">
      <c r="A270" s="12" t="s">
        <v>255</v>
      </c>
      <c r="B270" s="12"/>
      <c r="C270" s="12"/>
      <c r="D270" s="12"/>
      <c r="E270" s="12"/>
      <c r="F270" s="12"/>
      <c r="G270" s="12"/>
      <c r="H270" s="12"/>
      <c r="I270" s="12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</row>
    <row r="271" spans="1:30" ht="36.75" customHeight="1">
      <c r="A271" s="12"/>
      <c r="B271" s="12"/>
      <c r="C271" s="12"/>
      <c r="D271" s="12"/>
      <c r="E271" s="12"/>
      <c r="F271" s="12"/>
      <c r="G271" s="12"/>
      <c r="H271" s="12"/>
      <c r="I271" s="12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</row>
    <row r="272" spans="1:30" ht="69" customHeight="1">
      <c r="A272" s="114" t="s">
        <v>256</v>
      </c>
      <c r="B272" s="119" t="s">
        <v>257</v>
      </c>
      <c r="C272" s="119" t="s">
        <v>258</v>
      </c>
      <c r="D272" s="586" t="s">
        <v>259</v>
      </c>
      <c r="E272" s="586"/>
      <c r="F272" s="119" t="s">
        <v>260</v>
      </c>
      <c r="G272" s="119" t="s">
        <v>261</v>
      </c>
      <c r="H272" s="586" t="s">
        <v>262</v>
      </c>
      <c r="I272" s="586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</row>
    <row r="273" spans="1:30" ht="63" customHeight="1">
      <c r="A273" s="120" t="s">
        <v>263</v>
      </c>
      <c r="B273" s="121" t="s">
        <v>264</v>
      </c>
      <c r="C273" s="98">
        <v>16</v>
      </c>
      <c r="D273" s="587" t="s">
        <v>265</v>
      </c>
      <c r="E273" s="587"/>
      <c r="F273" s="122">
        <v>1.95E-5</v>
      </c>
      <c r="G273" s="35">
        <v>0</v>
      </c>
      <c r="H273" s="554">
        <v>0</v>
      </c>
      <c r="I273" s="554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</row>
    <row r="274" spans="1:30" ht="65.25" customHeight="1">
      <c r="A274" s="120" t="s">
        <v>266</v>
      </c>
      <c r="B274" s="117" t="s">
        <v>267</v>
      </c>
      <c r="C274" s="98">
        <v>16</v>
      </c>
      <c r="D274" s="587" t="s">
        <v>265</v>
      </c>
      <c r="E274" s="587"/>
      <c r="F274" s="122">
        <f>ROUND((1/145)*16*(1/188.76),7)</f>
        <v>5.8460000000000001E-4</v>
      </c>
      <c r="G274" s="35">
        <f>I204</f>
        <v>5071.13</v>
      </c>
      <c r="H274" s="554">
        <f>ROUND(F274*G274,2)</f>
        <v>2.96</v>
      </c>
      <c r="I274" s="554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</row>
    <row r="275" spans="1:30" ht="12.75" customHeight="1">
      <c r="A275" s="489" t="s">
        <v>209</v>
      </c>
      <c r="B275" s="489"/>
      <c r="C275" s="489"/>
      <c r="D275" s="489"/>
      <c r="E275" s="489"/>
      <c r="F275" s="489"/>
      <c r="G275" s="489"/>
      <c r="H275" s="554">
        <f>SUM(H273+H274)</f>
        <v>2.96</v>
      </c>
      <c r="I275" s="554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</row>
    <row r="276" spans="1:30" ht="7.5" customHeight="1">
      <c r="A276" s="588"/>
      <c r="B276" s="588"/>
      <c r="C276" s="588"/>
      <c r="D276" s="588"/>
      <c r="E276" s="588"/>
      <c r="F276" s="588"/>
      <c r="G276" s="588"/>
      <c r="H276" s="588"/>
      <c r="I276" s="588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</row>
    <row r="277" spans="1:30" ht="65.25" customHeight="1">
      <c r="A277" s="120" t="s">
        <v>268</v>
      </c>
      <c r="B277" s="121" t="s">
        <v>269</v>
      </c>
      <c r="C277" s="98">
        <v>16</v>
      </c>
      <c r="D277" s="587" t="s">
        <v>265</v>
      </c>
      <c r="E277" s="587"/>
      <c r="F277" s="122">
        <f>ROUND((1/(30*340))*16*(1/188.76),7)</f>
        <v>8.3000000000000002E-6</v>
      </c>
      <c r="G277" s="35">
        <v>0</v>
      </c>
      <c r="H277" s="554">
        <v>0</v>
      </c>
      <c r="I277" s="554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</row>
    <row r="278" spans="1:30" ht="63" customHeight="1">
      <c r="A278" s="120" t="s">
        <v>270</v>
      </c>
      <c r="B278" s="117" t="s">
        <v>271</v>
      </c>
      <c r="C278" s="98">
        <v>16</v>
      </c>
      <c r="D278" s="587" t="s">
        <v>265</v>
      </c>
      <c r="E278" s="587"/>
      <c r="F278" s="122">
        <f>ROUND((1/340)*16*(1/188.76),7)</f>
        <v>2.4929999999999999E-4</v>
      </c>
      <c r="G278" s="35">
        <f>I204</f>
        <v>5071.13</v>
      </c>
      <c r="H278" s="554">
        <v>1.26</v>
      </c>
      <c r="I278" s="554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</row>
    <row r="279" spans="1:30" ht="12.75" customHeight="1">
      <c r="A279" s="557" t="s">
        <v>209</v>
      </c>
      <c r="B279" s="557"/>
      <c r="C279" s="557"/>
      <c r="D279" s="557"/>
      <c r="E279" s="557"/>
      <c r="F279" s="557"/>
      <c r="G279" s="557"/>
      <c r="H279" s="554">
        <f>SUM(H277+H278)</f>
        <v>1.26</v>
      </c>
      <c r="I279" s="554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</row>
    <row r="280" spans="1:30" ht="6.75" customHeight="1">
      <c r="A280" s="589"/>
      <c r="B280" s="589"/>
      <c r="C280" s="589"/>
      <c r="D280" s="589"/>
      <c r="E280" s="589"/>
      <c r="F280" s="589"/>
      <c r="G280" s="589"/>
      <c r="H280" s="589"/>
      <c r="I280" s="589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</row>
    <row r="281" spans="1:30" ht="24" customHeight="1">
      <c r="A281" s="115" t="s">
        <v>272</v>
      </c>
      <c r="B281" s="121" t="s">
        <v>269</v>
      </c>
      <c r="C281" s="98">
        <v>16</v>
      </c>
      <c r="D281" s="587" t="s">
        <v>265</v>
      </c>
      <c r="E281" s="587"/>
      <c r="F281" s="122">
        <f>ROUND((1/(30*340))*16*(1/188.76),7)</f>
        <v>8.3000000000000002E-6</v>
      </c>
      <c r="G281" s="35">
        <v>0</v>
      </c>
      <c r="H281" s="554">
        <v>0</v>
      </c>
      <c r="I281" s="554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</row>
    <row r="282" spans="1:30" ht="25.5" customHeight="1">
      <c r="A282" s="115" t="s">
        <v>273</v>
      </c>
      <c r="B282" s="123" t="s">
        <v>271</v>
      </c>
      <c r="C282" s="124">
        <v>16</v>
      </c>
      <c r="D282" s="587" t="s">
        <v>265</v>
      </c>
      <c r="E282" s="587"/>
      <c r="F282" s="122">
        <f>ROUND((1/340)*16*(1/188.76),7)</f>
        <v>2.4929999999999999E-4</v>
      </c>
      <c r="G282" s="35">
        <f>I204</f>
        <v>5071.13</v>
      </c>
      <c r="H282" s="554">
        <f>ROUND(F282*G282,2)</f>
        <v>1.26</v>
      </c>
      <c r="I282" s="554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</row>
    <row r="283" spans="1:30" ht="12.75" customHeight="1">
      <c r="A283" s="522" t="s">
        <v>209</v>
      </c>
      <c r="B283" s="522"/>
      <c r="C283" s="522"/>
      <c r="D283" s="522"/>
      <c r="E283" s="522"/>
      <c r="F283" s="522"/>
      <c r="G283" s="522"/>
      <c r="H283" s="590">
        <f>SUM(H281+H282)</f>
        <v>1.26</v>
      </c>
      <c r="I283" s="590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</row>
    <row r="284" spans="1:30" ht="9.75" customHeight="1">
      <c r="A284" s="503"/>
      <c r="B284" s="503"/>
      <c r="C284" s="503"/>
      <c r="D284" s="503"/>
      <c r="E284" s="503"/>
      <c r="F284" s="503"/>
      <c r="G284" s="503"/>
      <c r="H284" s="503"/>
      <c r="I284" s="503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</row>
    <row r="285" spans="1:30" ht="12.75" customHeight="1">
      <c r="A285" s="492" t="s">
        <v>274</v>
      </c>
      <c r="B285" s="492"/>
      <c r="C285" s="492"/>
      <c r="D285" s="492"/>
      <c r="E285" s="492"/>
      <c r="F285" s="492"/>
      <c r="G285" s="492"/>
      <c r="H285" s="492"/>
      <c r="I285" s="492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</row>
    <row r="286" spans="1:30" ht="7.5" customHeight="1">
      <c r="A286" s="499"/>
      <c r="B286" s="499"/>
      <c r="C286" s="499"/>
      <c r="D286" s="499"/>
      <c r="E286" s="499"/>
      <c r="F286" s="499"/>
      <c r="G286" s="499"/>
      <c r="H286" s="499"/>
      <c r="I286" s="499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</row>
    <row r="287" spans="1:30" ht="25.5" customHeight="1">
      <c r="A287" s="12" t="s">
        <v>275</v>
      </c>
      <c r="B287" s="12"/>
      <c r="C287" s="12"/>
      <c r="D287" s="12"/>
      <c r="E287" s="12"/>
      <c r="F287" s="12"/>
      <c r="G287" s="12"/>
      <c r="H287" s="12"/>
      <c r="I287" s="12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</row>
    <row r="288" spans="1:30" ht="63.75" customHeight="1">
      <c r="A288" s="114" t="s">
        <v>256</v>
      </c>
      <c r="B288" s="125" t="s">
        <v>276</v>
      </c>
      <c r="C288" s="125" t="s">
        <v>277</v>
      </c>
      <c r="D288" s="591" t="s">
        <v>278</v>
      </c>
      <c r="E288" s="591"/>
      <c r="F288" s="125" t="s">
        <v>279</v>
      </c>
      <c r="G288" s="125" t="s">
        <v>280</v>
      </c>
      <c r="H288" s="591" t="s">
        <v>281</v>
      </c>
      <c r="I288" s="591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</row>
    <row r="289" spans="1:30" ht="12.75" customHeight="1">
      <c r="A289" s="126" t="s">
        <v>282</v>
      </c>
      <c r="B289" s="123" t="s">
        <v>283</v>
      </c>
      <c r="C289" s="124">
        <v>8</v>
      </c>
      <c r="D289" s="592" t="s">
        <v>284</v>
      </c>
      <c r="E289" s="592"/>
      <c r="F289" s="127">
        <f>ROUND((1/(4*145))*8*(1/1132.6),7)</f>
        <v>1.22E-5</v>
      </c>
      <c r="G289" s="128">
        <v>0</v>
      </c>
      <c r="H289" s="593">
        <f>ROUND(F289*G289,2)</f>
        <v>0</v>
      </c>
      <c r="I289" s="593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</row>
    <row r="290" spans="1:30" ht="15" customHeight="1">
      <c r="A290" s="126" t="s">
        <v>285</v>
      </c>
      <c r="B290" s="123" t="s">
        <v>267</v>
      </c>
      <c r="C290" s="124">
        <v>8</v>
      </c>
      <c r="D290" s="594" t="s">
        <v>284</v>
      </c>
      <c r="E290" s="594"/>
      <c r="F290" s="127">
        <f>ROUND((1/145)*8*(1/1132.6),7)</f>
        <v>4.8699999999999998E-5</v>
      </c>
      <c r="G290" s="128">
        <f>I204</f>
        <v>5071.13</v>
      </c>
      <c r="H290" s="593">
        <f>ROUND(F290*G290,2)</f>
        <v>0.25</v>
      </c>
      <c r="I290" s="593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</row>
    <row r="291" spans="1:30" ht="12.75" customHeight="1">
      <c r="A291" s="522" t="s">
        <v>209</v>
      </c>
      <c r="B291" s="522"/>
      <c r="C291" s="522"/>
      <c r="D291" s="522"/>
      <c r="E291" s="522"/>
      <c r="F291" s="522"/>
      <c r="G291" s="522"/>
      <c r="H291" s="590">
        <f>SUM(H289+H290)</f>
        <v>0.25</v>
      </c>
      <c r="I291" s="590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</row>
    <row r="292" spans="1:30" ht="8.25" customHeight="1">
      <c r="A292" s="503"/>
      <c r="B292" s="503"/>
      <c r="C292" s="503"/>
      <c r="D292" s="503"/>
      <c r="E292" s="503"/>
      <c r="F292" s="503"/>
      <c r="G292" s="503"/>
      <c r="H292" s="503"/>
      <c r="I292" s="503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</row>
    <row r="293" spans="1:30" ht="12.75" customHeight="1">
      <c r="A293" s="492" t="s">
        <v>286</v>
      </c>
      <c r="B293" s="492"/>
      <c r="C293" s="492"/>
      <c r="D293" s="492"/>
      <c r="E293" s="492"/>
      <c r="F293" s="492"/>
      <c r="G293" s="492"/>
      <c r="H293" s="492"/>
      <c r="I293" s="492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</row>
    <row r="294" spans="1:30" ht="9" customHeight="1">
      <c r="A294" s="589"/>
      <c r="B294" s="589"/>
      <c r="C294" s="589"/>
      <c r="D294" s="589"/>
      <c r="E294" s="589"/>
      <c r="F294" s="589"/>
      <c r="G294" s="589"/>
      <c r="H294" s="589"/>
      <c r="I294" s="589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</row>
    <row r="295" spans="1:30" ht="12.75" customHeight="1">
      <c r="A295" s="595" t="s">
        <v>287</v>
      </c>
      <c r="B295" s="595"/>
      <c r="C295" s="595"/>
      <c r="D295" s="595"/>
      <c r="E295" s="595"/>
      <c r="F295" s="595"/>
      <c r="G295" s="595"/>
      <c r="H295" s="595"/>
      <c r="I295" s="129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</row>
    <row r="296" spans="1:30" ht="8.25" customHeight="1">
      <c r="A296" s="595"/>
      <c r="B296" s="595"/>
      <c r="C296" s="595"/>
      <c r="D296" s="595"/>
      <c r="E296" s="595"/>
      <c r="F296" s="595"/>
      <c r="G296" s="595"/>
      <c r="H296" s="595"/>
      <c r="I296" s="129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</row>
    <row r="297" spans="1:30" ht="38.25" customHeight="1">
      <c r="A297" s="6" t="s">
        <v>288</v>
      </c>
      <c r="B297" s="6"/>
      <c r="C297" s="7" t="s">
        <v>289</v>
      </c>
      <c r="D297" s="7"/>
      <c r="E297" s="6" t="s">
        <v>290</v>
      </c>
      <c r="F297" s="6"/>
      <c r="G297" s="6" t="s">
        <v>204</v>
      </c>
      <c r="H297" s="6"/>
      <c r="I297" s="6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</row>
    <row r="298" spans="1:30" ht="12.75" customHeight="1">
      <c r="A298" s="596" t="s">
        <v>282</v>
      </c>
      <c r="B298" s="596"/>
      <c r="C298" s="597" t="s">
        <v>291</v>
      </c>
      <c r="D298" s="597"/>
      <c r="E298" s="598">
        <v>0</v>
      </c>
      <c r="F298" s="598"/>
      <c r="G298" s="554">
        <v>0</v>
      </c>
      <c r="H298" s="554"/>
      <c r="I298" s="554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</row>
    <row r="299" spans="1:30" ht="12.75" customHeight="1">
      <c r="A299" s="596" t="s">
        <v>285</v>
      </c>
      <c r="B299" s="596"/>
      <c r="C299" s="599" t="s">
        <v>215</v>
      </c>
      <c r="D299" s="599"/>
      <c r="E299" s="598">
        <v>0</v>
      </c>
      <c r="F299" s="598"/>
      <c r="G299" s="600">
        <v>0</v>
      </c>
      <c r="H299" s="600"/>
      <c r="I299" s="600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</row>
    <row r="300" spans="1:30" ht="12.75" customHeight="1">
      <c r="A300" s="522" t="s">
        <v>209</v>
      </c>
      <c r="B300" s="522"/>
      <c r="C300" s="522"/>
      <c r="D300" s="522"/>
      <c r="E300" s="522"/>
      <c r="F300" s="522"/>
      <c r="G300" s="601">
        <f>SUM(G298+G299)</f>
        <v>0</v>
      </c>
      <c r="H300" s="601"/>
      <c r="I300" s="601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</row>
    <row r="301" spans="1:30" ht="12.75" customHeight="1">
      <c r="A301" s="503"/>
      <c r="B301" s="503"/>
      <c r="C301" s="503"/>
      <c r="D301" s="503"/>
      <c r="E301" s="503"/>
      <c r="F301" s="503"/>
      <c r="G301" s="503"/>
      <c r="H301" s="503"/>
      <c r="I301" s="503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</row>
    <row r="302" spans="1:30" ht="12.75" customHeight="1">
      <c r="A302" s="492" t="s">
        <v>292</v>
      </c>
      <c r="B302" s="492"/>
      <c r="C302" s="492"/>
      <c r="D302" s="492"/>
      <c r="E302" s="492"/>
      <c r="F302" s="492"/>
      <c r="G302" s="492"/>
      <c r="H302" s="492"/>
      <c r="I302" s="492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</row>
    <row r="303" spans="1:30" ht="9.75" customHeight="1">
      <c r="A303" s="602"/>
      <c r="B303" s="602"/>
      <c r="C303" s="602"/>
      <c r="D303" s="602"/>
      <c r="E303" s="602"/>
      <c r="F303" s="602"/>
      <c r="G303" s="602"/>
      <c r="H303" s="602"/>
      <c r="I303" s="602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</row>
    <row r="304" spans="1:30" ht="101.25" customHeight="1">
      <c r="A304" s="603" t="s">
        <v>293</v>
      </c>
      <c r="B304" s="603"/>
      <c r="C304" s="603"/>
      <c r="D304" s="603"/>
      <c r="E304" s="603"/>
      <c r="F304" s="603"/>
      <c r="G304" s="603"/>
      <c r="H304" s="603"/>
      <c r="I304" s="603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</row>
    <row r="305" spans="1:30" ht="11.25" customHeight="1">
      <c r="A305" s="506" t="s">
        <v>294</v>
      </c>
      <c r="B305" s="506"/>
      <c r="C305" s="506"/>
      <c r="D305" s="506"/>
      <c r="E305" s="506"/>
      <c r="F305" s="506"/>
      <c r="G305" s="506"/>
      <c r="H305" s="506"/>
      <c r="I305" s="506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</row>
    <row r="306" spans="1:30" ht="11.25" customHeight="1">
      <c r="A306" s="506"/>
      <c r="B306" s="506"/>
      <c r="C306" s="506"/>
      <c r="D306" s="506"/>
      <c r="E306" s="506"/>
      <c r="F306" s="506"/>
      <c r="G306" s="506"/>
      <c r="H306" s="506"/>
      <c r="I306" s="506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</row>
    <row r="307" spans="1:30" ht="25.5" customHeight="1">
      <c r="A307" s="604" t="s">
        <v>295</v>
      </c>
      <c r="B307" s="604"/>
      <c r="C307" s="604"/>
      <c r="D307" s="605" t="s">
        <v>296</v>
      </c>
      <c r="E307" s="605"/>
      <c r="F307" s="130" t="s">
        <v>297</v>
      </c>
      <c r="G307" s="605" t="s">
        <v>298</v>
      </c>
      <c r="H307" s="605"/>
      <c r="I307" s="60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</row>
    <row r="308" spans="1:30" ht="13.5" customHeight="1">
      <c r="A308" s="606" t="s">
        <v>22</v>
      </c>
      <c r="B308" s="606"/>
      <c r="C308" s="606"/>
      <c r="D308" s="607">
        <f>G214</f>
        <v>5.07</v>
      </c>
      <c r="E308" s="607"/>
      <c r="F308" s="131">
        <f t="shared" ref="F308:F315" si="1">H14</f>
        <v>1183.5</v>
      </c>
      <c r="G308" s="476">
        <f t="shared" ref="G308:G314" si="2">ROUND(D308*F308,2)</f>
        <v>6000.35</v>
      </c>
      <c r="H308" s="476"/>
      <c r="I308" s="476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</row>
    <row r="309" spans="1:30" ht="13.5" customHeight="1">
      <c r="A309" s="606" t="s">
        <v>24</v>
      </c>
      <c r="B309" s="606"/>
      <c r="C309" s="606"/>
      <c r="D309" s="607">
        <f>G218</f>
        <v>5.07</v>
      </c>
      <c r="E309" s="607"/>
      <c r="F309" s="131">
        <f t="shared" si="1"/>
        <v>0</v>
      </c>
      <c r="G309" s="476">
        <f t="shared" si="2"/>
        <v>0</v>
      </c>
      <c r="H309" s="476"/>
      <c r="I309" s="476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</row>
    <row r="310" spans="1:30" ht="13.5" customHeight="1">
      <c r="A310" s="606" t="s">
        <v>25</v>
      </c>
      <c r="B310" s="606"/>
      <c r="C310" s="606"/>
      <c r="D310" s="607">
        <v>0</v>
      </c>
      <c r="E310" s="607"/>
      <c r="F310" s="131">
        <f t="shared" si="1"/>
        <v>283</v>
      </c>
      <c r="G310" s="476">
        <f t="shared" si="2"/>
        <v>0</v>
      </c>
      <c r="H310" s="476"/>
      <c r="I310" s="476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</row>
    <row r="311" spans="1:30" ht="13.5" customHeight="1">
      <c r="A311" s="606" t="s">
        <v>26</v>
      </c>
      <c r="B311" s="606"/>
      <c r="C311" s="606"/>
      <c r="D311" s="607">
        <f>G226</f>
        <v>2.54</v>
      </c>
      <c r="E311" s="607"/>
      <c r="F311" s="131">
        <f t="shared" si="1"/>
        <v>46</v>
      </c>
      <c r="G311" s="476">
        <f t="shared" si="2"/>
        <v>116.84</v>
      </c>
      <c r="H311" s="476"/>
      <c r="I311" s="476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</row>
    <row r="312" spans="1:30" ht="13.5" customHeight="1">
      <c r="A312" s="606" t="s">
        <v>27</v>
      </c>
      <c r="B312" s="606"/>
      <c r="C312" s="606"/>
      <c r="D312" s="607">
        <v>0</v>
      </c>
      <c r="E312" s="607"/>
      <c r="F312" s="131">
        <f t="shared" si="1"/>
        <v>0</v>
      </c>
      <c r="G312" s="476">
        <f t="shared" si="2"/>
        <v>0</v>
      </c>
      <c r="H312" s="476"/>
      <c r="I312" s="476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</row>
    <row r="313" spans="1:30" ht="27" customHeight="1">
      <c r="A313" s="608" t="s">
        <v>28</v>
      </c>
      <c r="B313" s="608"/>
      <c r="C313" s="608"/>
      <c r="D313" s="607">
        <f>G234</f>
        <v>4.0599999999999996</v>
      </c>
      <c r="E313" s="607"/>
      <c r="F313" s="131">
        <f t="shared" si="1"/>
        <v>45</v>
      </c>
      <c r="G313" s="476">
        <f t="shared" si="2"/>
        <v>182.7</v>
      </c>
      <c r="H313" s="476"/>
      <c r="I313" s="476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</row>
    <row r="314" spans="1:30" ht="20.25" customHeight="1">
      <c r="A314" s="12" t="s">
        <v>299</v>
      </c>
      <c r="B314" s="12"/>
      <c r="C314" s="12"/>
      <c r="D314" s="609">
        <f>G238</f>
        <v>20.28</v>
      </c>
      <c r="E314" s="609"/>
      <c r="F314" s="132">
        <f t="shared" si="1"/>
        <v>200</v>
      </c>
      <c r="G314" s="476">
        <f t="shared" si="2"/>
        <v>4056</v>
      </c>
      <c r="H314" s="476"/>
      <c r="I314" s="476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</row>
    <row r="315" spans="1:30" ht="16.5" customHeight="1">
      <c r="A315" s="610" t="s">
        <v>30</v>
      </c>
      <c r="B315" s="610"/>
      <c r="C315" s="610"/>
      <c r="D315" s="610"/>
      <c r="E315" s="610"/>
      <c r="F315" s="133">
        <f t="shared" si="1"/>
        <v>1757.5</v>
      </c>
      <c r="G315" s="474">
        <f>SUM(G308:G314)</f>
        <v>10355.89</v>
      </c>
      <c r="H315" s="474"/>
      <c r="I315" s="474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</row>
    <row r="316" spans="1:30" ht="6.75" customHeight="1">
      <c r="A316" s="611"/>
      <c r="B316" s="611"/>
      <c r="C316" s="611"/>
      <c r="D316" s="611"/>
      <c r="E316" s="611"/>
      <c r="F316" s="611"/>
      <c r="G316" s="611"/>
      <c r="H316" s="611"/>
      <c r="I316" s="611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</row>
    <row r="317" spans="1:30" ht="24" customHeight="1">
      <c r="A317" s="612" t="s">
        <v>31</v>
      </c>
      <c r="B317" s="612"/>
      <c r="C317" s="612"/>
      <c r="D317" s="613">
        <f>G245</f>
        <v>2.25</v>
      </c>
      <c r="E317" s="613"/>
      <c r="F317" s="134">
        <f t="shared" ref="F317:F323" si="3">H23</f>
        <v>500</v>
      </c>
      <c r="G317" s="476">
        <f t="shared" ref="G317:G322" si="4">ROUND(D317*F317,2)</f>
        <v>1125</v>
      </c>
      <c r="H317" s="476"/>
      <c r="I317" s="476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</row>
    <row r="318" spans="1:30" ht="27.75" customHeight="1">
      <c r="A318" s="608" t="s">
        <v>300</v>
      </c>
      <c r="B318" s="608"/>
      <c r="C318" s="608"/>
      <c r="D318" s="607">
        <f>G249</f>
        <v>0.68</v>
      </c>
      <c r="E318" s="607"/>
      <c r="F318" s="135">
        <f t="shared" si="3"/>
        <v>1200</v>
      </c>
      <c r="G318" s="476">
        <f t="shared" si="4"/>
        <v>816</v>
      </c>
      <c r="H318" s="476"/>
      <c r="I318" s="476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</row>
    <row r="319" spans="1:30" ht="25.5" customHeight="1">
      <c r="A319" s="608" t="s">
        <v>301</v>
      </c>
      <c r="B319" s="608"/>
      <c r="C319" s="608"/>
      <c r="D319" s="607">
        <f>G253</f>
        <v>2.25</v>
      </c>
      <c r="E319" s="607"/>
      <c r="F319" s="135">
        <f t="shared" si="3"/>
        <v>100</v>
      </c>
      <c r="G319" s="476">
        <f t="shared" si="4"/>
        <v>225</v>
      </c>
      <c r="H319" s="476"/>
      <c r="I319" s="476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</row>
    <row r="320" spans="1:30" ht="24" customHeight="1">
      <c r="A320" s="608" t="s">
        <v>302</v>
      </c>
      <c r="B320" s="608"/>
      <c r="C320" s="608"/>
      <c r="D320" s="607">
        <f>G257</f>
        <v>2.25</v>
      </c>
      <c r="E320" s="607"/>
      <c r="F320" s="135">
        <f t="shared" si="3"/>
        <v>150</v>
      </c>
      <c r="G320" s="476">
        <f t="shared" si="4"/>
        <v>337.5</v>
      </c>
      <c r="H320" s="476"/>
      <c r="I320" s="476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</row>
    <row r="321" spans="1:30" ht="27" customHeight="1">
      <c r="A321" s="608" t="s">
        <v>303</v>
      </c>
      <c r="B321" s="608"/>
      <c r="C321" s="608"/>
      <c r="D321" s="607">
        <f>G261</f>
        <v>2.25</v>
      </c>
      <c r="E321" s="607"/>
      <c r="F321" s="135">
        <f t="shared" si="3"/>
        <v>250</v>
      </c>
      <c r="G321" s="476">
        <f t="shared" si="4"/>
        <v>562.5</v>
      </c>
      <c r="H321" s="476"/>
      <c r="I321" s="476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</row>
    <row r="322" spans="1:30" ht="24.75" customHeight="1">
      <c r="A322" s="614" t="s">
        <v>304</v>
      </c>
      <c r="B322" s="614"/>
      <c r="C322" s="614"/>
      <c r="D322" s="607">
        <f>G265</f>
        <v>0.05</v>
      </c>
      <c r="E322" s="607"/>
      <c r="F322" s="135">
        <f t="shared" si="3"/>
        <v>800</v>
      </c>
      <c r="G322" s="476">
        <f t="shared" si="4"/>
        <v>40</v>
      </c>
      <c r="H322" s="476"/>
      <c r="I322" s="476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</row>
    <row r="323" spans="1:30" ht="12.75" customHeight="1">
      <c r="A323" s="610" t="s">
        <v>37</v>
      </c>
      <c r="B323" s="610"/>
      <c r="C323" s="610"/>
      <c r="D323" s="610"/>
      <c r="E323" s="610"/>
      <c r="F323" s="136">
        <f t="shared" si="3"/>
        <v>3000</v>
      </c>
      <c r="G323" s="474">
        <f>SUM(G317:G322)</f>
        <v>3106</v>
      </c>
      <c r="H323" s="474"/>
      <c r="I323" s="474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</row>
    <row r="324" spans="1:30" ht="9" customHeight="1">
      <c r="A324" s="615"/>
      <c r="B324" s="615"/>
      <c r="C324" s="615"/>
      <c r="D324" s="615"/>
      <c r="E324" s="615"/>
      <c r="F324" s="615"/>
      <c r="G324" s="615"/>
      <c r="H324" s="615"/>
      <c r="I324" s="6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</row>
    <row r="325" spans="1:30" ht="25.5" customHeight="1">
      <c r="A325" s="612" t="s">
        <v>38</v>
      </c>
      <c r="B325" s="612"/>
      <c r="C325" s="612"/>
      <c r="D325" s="613">
        <f>H274</f>
        <v>2.96</v>
      </c>
      <c r="E325" s="613"/>
      <c r="F325" s="137">
        <f>H31</f>
        <v>100</v>
      </c>
      <c r="G325" s="476">
        <f>ROUND(D325*F325,2)</f>
        <v>296</v>
      </c>
      <c r="H325" s="476"/>
      <c r="I325" s="476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</row>
    <row r="326" spans="1:30" ht="24" customHeight="1">
      <c r="A326" s="608" t="s">
        <v>305</v>
      </c>
      <c r="B326" s="608"/>
      <c r="C326" s="608"/>
      <c r="D326" s="607">
        <f>H278</f>
        <v>1.26</v>
      </c>
      <c r="E326" s="607"/>
      <c r="F326" s="131">
        <f>H32</f>
        <v>250</v>
      </c>
      <c r="G326" s="476">
        <f>ROUND((D326*F326),2)</f>
        <v>315</v>
      </c>
      <c r="H326" s="476"/>
      <c r="I326" s="476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</row>
    <row r="327" spans="1:30" ht="13.5" customHeight="1">
      <c r="A327" s="608" t="s">
        <v>306</v>
      </c>
      <c r="B327" s="608"/>
      <c r="C327" s="608"/>
      <c r="D327" s="607">
        <f>H282</f>
        <v>1.26</v>
      </c>
      <c r="E327" s="607"/>
      <c r="F327" s="131">
        <f>H33</f>
        <v>350</v>
      </c>
      <c r="G327" s="476">
        <f>ROUND((D327*F327),2)</f>
        <v>441</v>
      </c>
      <c r="H327" s="476"/>
      <c r="I327" s="476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</row>
    <row r="328" spans="1:30" ht="12.75" customHeight="1">
      <c r="A328" s="610" t="s">
        <v>307</v>
      </c>
      <c r="B328" s="610"/>
      <c r="C328" s="610"/>
      <c r="D328" s="610"/>
      <c r="E328" s="610"/>
      <c r="F328" s="133">
        <f>H34</f>
        <v>700</v>
      </c>
      <c r="G328" s="474">
        <f>SUM(G325:G327)</f>
        <v>1052</v>
      </c>
      <c r="H328" s="474"/>
      <c r="I328" s="474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</row>
    <row r="329" spans="1:30" ht="8.25" customHeight="1">
      <c r="A329" s="615"/>
      <c r="B329" s="615"/>
      <c r="C329" s="615"/>
      <c r="D329" s="615"/>
      <c r="E329" s="615"/>
      <c r="F329" s="615"/>
      <c r="G329" s="615"/>
      <c r="H329" s="615"/>
      <c r="I329" s="6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</row>
    <row r="330" spans="1:30" ht="13.5" customHeight="1">
      <c r="A330" s="616" t="s">
        <v>308</v>
      </c>
      <c r="B330" s="616"/>
      <c r="C330" s="616"/>
      <c r="D330" s="613">
        <f>H290</f>
        <v>0.25</v>
      </c>
      <c r="E330" s="613"/>
      <c r="F330" s="138">
        <f>H37</f>
        <v>70</v>
      </c>
      <c r="G330" s="617">
        <f>ROUND((D330*F330),2)</f>
        <v>17.5</v>
      </c>
      <c r="H330" s="617"/>
      <c r="I330" s="617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</row>
    <row r="331" spans="1:30" ht="12.75" customHeight="1">
      <c r="A331" s="610" t="s">
        <v>309</v>
      </c>
      <c r="B331" s="610"/>
      <c r="C331" s="610"/>
      <c r="D331" s="610"/>
      <c r="E331" s="610"/>
      <c r="F331" s="133">
        <f>F330</f>
        <v>70</v>
      </c>
      <c r="G331" s="474">
        <f>G330</f>
        <v>17.5</v>
      </c>
      <c r="H331" s="474"/>
      <c r="I331" s="474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</row>
    <row r="332" spans="1:30" ht="6.75" customHeight="1">
      <c r="A332" s="615"/>
      <c r="B332" s="615"/>
      <c r="C332" s="615"/>
      <c r="D332" s="615"/>
      <c r="E332" s="615"/>
      <c r="F332" s="615"/>
      <c r="G332" s="615"/>
      <c r="H332" s="615"/>
      <c r="I332" s="6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</row>
    <row r="333" spans="1:30" ht="13.5" customHeight="1">
      <c r="A333" s="618" t="s">
        <v>44</v>
      </c>
      <c r="B333" s="618"/>
      <c r="C333" s="618"/>
      <c r="D333" s="619"/>
      <c r="E333" s="619"/>
      <c r="F333" s="137">
        <v>0</v>
      </c>
      <c r="G333" s="476">
        <v>0</v>
      </c>
      <c r="H333" s="476"/>
      <c r="I333" s="476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</row>
    <row r="334" spans="1:30" ht="13.5" customHeight="1">
      <c r="A334" s="620" t="s">
        <v>310</v>
      </c>
      <c r="B334" s="620"/>
      <c r="C334" s="620"/>
      <c r="D334" s="620"/>
      <c r="E334" s="620"/>
      <c r="F334" s="139">
        <f>H38</f>
        <v>0</v>
      </c>
      <c r="G334" s="617">
        <f>H333</f>
        <v>0</v>
      </c>
      <c r="H334" s="617"/>
      <c r="I334" s="617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</row>
    <row r="335" spans="1:30" ht="7.5" customHeight="1">
      <c r="A335" s="621"/>
      <c r="B335" s="621"/>
      <c r="C335" s="621"/>
      <c r="D335" s="621"/>
      <c r="E335" s="621"/>
      <c r="F335" s="621"/>
      <c r="G335" s="621"/>
      <c r="H335" s="621"/>
      <c r="I335" s="621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</row>
    <row r="336" spans="1:30" ht="12.75" customHeight="1">
      <c r="A336" s="608" t="s">
        <v>46</v>
      </c>
      <c r="B336" s="608"/>
      <c r="C336" s="608"/>
      <c r="D336" s="608"/>
      <c r="E336" s="608"/>
      <c r="F336" s="131">
        <f>H40</f>
        <v>0</v>
      </c>
      <c r="G336" s="476">
        <f>H336</f>
        <v>0</v>
      </c>
      <c r="H336" s="476"/>
      <c r="I336" s="476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</row>
    <row r="337" spans="1:30" ht="12.75" customHeight="1">
      <c r="A337" s="622" t="s">
        <v>47</v>
      </c>
      <c r="B337" s="622"/>
      <c r="C337" s="622"/>
      <c r="D337" s="622"/>
      <c r="E337" s="622"/>
      <c r="F337" s="140">
        <v>0</v>
      </c>
      <c r="G337" s="623">
        <f>G336</f>
        <v>0</v>
      </c>
      <c r="H337" s="623"/>
      <c r="I337" s="623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</row>
    <row r="338" spans="1:30" ht="7.5" customHeight="1">
      <c r="A338" s="499"/>
      <c r="B338" s="499"/>
      <c r="C338" s="499"/>
      <c r="D338" s="499"/>
      <c r="E338" s="499"/>
      <c r="F338" s="499"/>
      <c r="G338" s="499"/>
      <c r="H338" s="499"/>
      <c r="I338" s="499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</row>
    <row r="339" spans="1:30" ht="12.75" customHeight="1">
      <c r="A339" s="624" t="s">
        <v>209</v>
      </c>
      <c r="B339" s="624"/>
      <c r="C339" s="624"/>
      <c r="D339" s="624"/>
      <c r="E339" s="624"/>
      <c r="F339" s="138">
        <f>ROUND(F315+F323+F328+F331+F334+F337,2)</f>
        <v>5527.5</v>
      </c>
      <c r="G339" s="617">
        <f>SUM(G315+G323+G328+G331+G334+G337)</f>
        <v>14531.39</v>
      </c>
      <c r="H339" s="617"/>
      <c r="I339" s="617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</row>
    <row r="340" spans="1:30" ht="6.75" customHeight="1">
      <c r="A340" s="621"/>
      <c r="B340" s="621"/>
      <c r="C340" s="621"/>
      <c r="D340" s="621"/>
      <c r="E340" s="621"/>
      <c r="F340" s="621"/>
      <c r="G340" s="621"/>
      <c r="H340" s="621"/>
      <c r="I340" s="621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</row>
    <row r="341" spans="1:30" ht="18.75" customHeight="1">
      <c r="A341" s="625" t="s">
        <v>311</v>
      </c>
      <c r="B341" s="625"/>
      <c r="C341" s="625"/>
      <c r="D341" s="625"/>
      <c r="E341" s="625"/>
      <c r="F341" s="625"/>
      <c r="G341" s="626">
        <f>G339</f>
        <v>14531.39</v>
      </c>
      <c r="H341" s="626"/>
      <c r="I341" s="626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</row>
    <row r="342" spans="1:30" ht="8.25" customHeight="1">
      <c r="A342" s="627"/>
      <c r="B342" s="627"/>
      <c r="C342" s="627"/>
      <c r="D342" s="627"/>
      <c r="E342" s="627"/>
      <c r="F342" s="627"/>
      <c r="G342" s="627"/>
      <c r="H342" s="627"/>
      <c r="I342" s="627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</row>
    <row r="343" spans="1:30" ht="19.5" customHeight="1">
      <c r="A343" s="625" t="s">
        <v>312</v>
      </c>
      <c r="B343" s="625"/>
      <c r="C343" s="625"/>
      <c r="D343" s="625"/>
      <c r="E343" s="625"/>
      <c r="F343" s="625"/>
      <c r="G343" s="628">
        <f>H11</f>
        <v>12</v>
      </c>
      <c r="H343" s="628"/>
      <c r="I343" s="628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</row>
    <row r="344" spans="1:30" ht="8.25" customHeight="1">
      <c r="A344" s="629"/>
      <c r="B344" s="629"/>
      <c r="C344" s="629"/>
      <c r="D344" s="629"/>
      <c r="E344" s="629"/>
      <c r="F344" s="629"/>
      <c r="G344" s="629"/>
      <c r="H344" s="629"/>
      <c r="I344" s="629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</row>
    <row r="345" spans="1:30" ht="31.5" customHeight="1">
      <c r="A345" s="625" t="s">
        <v>313</v>
      </c>
      <c r="B345" s="625"/>
      <c r="C345" s="625"/>
      <c r="D345" s="625"/>
      <c r="E345" s="625"/>
      <c r="F345" s="625"/>
      <c r="G345" s="630">
        <f>ROUND(G339*G343,2)</f>
        <v>174376.68</v>
      </c>
      <c r="H345" s="630"/>
      <c r="I345" s="630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</row>
    <row r="346" spans="1:30" ht="8.25" customHeight="1">
      <c r="A346" s="631"/>
      <c r="B346" s="631"/>
      <c r="C346" s="631"/>
      <c r="D346" s="631"/>
      <c r="E346" s="631"/>
      <c r="F346" s="631"/>
      <c r="G346" s="631"/>
      <c r="H346" s="631"/>
      <c r="I346" s="631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</row>
    <row r="347" spans="1:30" ht="29.25" customHeight="1">
      <c r="A347" s="632" t="s">
        <v>314</v>
      </c>
      <c r="B347" s="632"/>
      <c r="C347" s="632"/>
      <c r="D347" s="632"/>
      <c r="E347" s="632"/>
      <c r="F347" s="632"/>
      <c r="G347" s="632"/>
      <c r="H347" s="632"/>
      <c r="I347" s="632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</row>
    <row r="348" spans="1:30" ht="12" customHeight="1">
      <c r="A348" s="484" t="s">
        <v>315</v>
      </c>
      <c r="B348" s="484"/>
      <c r="C348" s="484"/>
      <c r="D348" s="484"/>
      <c r="E348" s="484"/>
      <c r="F348" s="484"/>
      <c r="G348" s="484"/>
      <c r="H348" s="6" t="s">
        <v>316</v>
      </c>
      <c r="I348" s="6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</row>
    <row r="349" spans="1:30" ht="11.25" customHeight="1">
      <c r="A349" s="484"/>
      <c r="B349" s="484"/>
      <c r="C349" s="484"/>
      <c r="D349" s="484"/>
      <c r="E349" s="484"/>
      <c r="F349" s="484"/>
      <c r="G349" s="484"/>
      <c r="H349" s="6"/>
      <c r="I349" s="6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</row>
    <row r="350" spans="1:30" ht="12" customHeight="1">
      <c r="A350" s="633" t="s">
        <v>285</v>
      </c>
      <c r="B350" s="633"/>
      <c r="C350" s="633"/>
      <c r="D350" s="633"/>
      <c r="E350" s="633"/>
      <c r="F350" s="633"/>
      <c r="G350" s="633"/>
      <c r="H350" s="634"/>
      <c r="I350" s="634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</row>
    <row r="351" spans="1:30" ht="14.25" customHeight="1">
      <c r="A351" s="633" t="s">
        <v>282</v>
      </c>
      <c r="B351" s="633"/>
      <c r="C351" s="633"/>
      <c r="D351" s="633"/>
      <c r="E351" s="633"/>
      <c r="F351" s="633"/>
      <c r="G351" s="633"/>
      <c r="H351" s="634"/>
      <c r="I351" s="634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</row>
    <row r="352" spans="1:30" ht="12.75" customHeight="1">
      <c r="A352" s="608"/>
      <c r="B352" s="608"/>
      <c r="C352" s="608"/>
      <c r="D352" s="608"/>
      <c r="E352" s="608"/>
      <c r="F352" s="608"/>
      <c r="G352" s="608"/>
      <c r="H352" s="608"/>
      <c r="I352" s="608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</row>
    <row r="353" spans="1:30" ht="9" customHeight="1">
      <c r="A353" s="579"/>
      <c r="B353" s="579"/>
      <c r="C353" s="579"/>
      <c r="D353" s="579"/>
      <c r="E353" s="579"/>
      <c r="F353" s="579"/>
      <c r="G353" s="579"/>
      <c r="H353" s="579"/>
      <c r="I353" s="579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</row>
    <row r="354" spans="1:30" ht="11.25" hidden="1" customHeight="1">
      <c r="A354" s="579"/>
      <c r="B354" s="579"/>
      <c r="C354" s="579"/>
      <c r="D354" s="579"/>
      <c r="E354" s="579"/>
      <c r="F354" s="579"/>
      <c r="G354" s="579"/>
      <c r="H354" s="579"/>
      <c r="I354" s="579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</row>
    <row r="355" spans="1:30" ht="27" customHeight="1">
      <c r="A355" s="632" t="s">
        <v>317</v>
      </c>
      <c r="B355" s="632"/>
      <c r="C355" s="632"/>
      <c r="D355" s="632"/>
      <c r="E355" s="632"/>
      <c r="F355" s="632"/>
      <c r="G355" s="632"/>
      <c r="H355" s="632"/>
      <c r="I355" s="632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</row>
    <row r="356" spans="1:30" ht="12.75" customHeight="1">
      <c r="A356" s="6" t="s">
        <v>318</v>
      </c>
      <c r="B356" s="6"/>
      <c r="C356" s="6"/>
      <c r="D356" s="6"/>
      <c r="E356" s="6"/>
      <c r="F356" s="6"/>
      <c r="G356" s="6"/>
      <c r="H356" s="6" t="s">
        <v>319</v>
      </c>
      <c r="I356" s="6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</row>
    <row r="357" spans="1:30" ht="15" customHeight="1">
      <c r="A357" s="635"/>
      <c r="B357" s="635"/>
      <c r="C357" s="635"/>
      <c r="D357" s="635"/>
      <c r="E357" s="635"/>
      <c r="F357" s="635"/>
      <c r="G357" s="635"/>
      <c r="H357" s="636"/>
      <c r="I357" s="636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</row>
    <row r="358" spans="1:30" ht="12.75" customHeight="1">
      <c r="A358" s="606"/>
      <c r="B358" s="606"/>
      <c r="C358" s="606"/>
      <c r="D358" s="606"/>
      <c r="E358" s="606"/>
      <c r="F358" s="606"/>
      <c r="G358" s="606"/>
      <c r="H358" s="636"/>
      <c r="I358" s="636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</row>
    <row r="359" spans="1:30" ht="12.75" customHeight="1">
      <c r="A359" s="608"/>
      <c r="B359" s="608"/>
      <c r="C359" s="608"/>
      <c r="D359" s="608"/>
      <c r="E359" s="608"/>
      <c r="F359" s="608"/>
      <c r="G359" s="608"/>
      <c r="H359" s="636"/>
      <c r="I359" s="636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</row>
    <row r="360" spans="1:30" ht="11.25" customHeight="1">
      <c r="A360" s="15"/>
      <c r="B360" s="15"/>
      <c r="C360" s="15"/>
      <c r="D360" s="15"/>
      <c r="E360" s="15"/>
      <c r="F360" s="15"/>
      <c r="G360" s="15"/>
      <c r="H360" s="15"/>
      <c r="I360" s="16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</row>
    <row r="361" spans="1:30" ht="11.25" customHeight="1">
      <c r="A361" s="15"/>
      <c r="B361" s="15"/>
      <c r="C361" s="15"/>
      <c r="D361" s="15"/>
      <c r="E361" s="15"/>
      <c r="F361" s="15"/>
      <c r="G361" s="15"/>
      <c r="H361" s="15"/>
      <c r="I361" s="16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</row>
    <row r="362" spans="1:30" ht="11.25" customHeight="1">
      <c r="A362" s="15"/>
      <c r="B362" s="15"/>
      <c r="C362" s="15"/>
      <c r="D362" s="15"/>
      <c r="E362" s="15"/>
      <c r="F362" s="15"/>
      <c r="G362" s="15"/>
      <c r="H362" s="15"/>
      <c r="I362" s="16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</row>
    <row r="363" spans="1:30" ht="11.25" customHeight="1">
      <c r="A363" s="15"/>
      <c r="B363" s="15"/>
      <c r="C363" s="15"/>
      <c r="D363" s="15"/>
      <c r="E363" s="15"/>
      <c r="F363" s="15"/>
      <c r="G363" s="15"/>
      <c r="H363" s="15"/>
      <c r="I363" s="16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</row>
    <row r="364" spans="1:30" ht="11.25" customHeight="1">
      <c r="A364" s="15"/>
      <c r="B364" s="15"/>
      <c r="C364" s="15"/>
      <c r="D364" s="15"/>
      <c r="E364" s="15"/>
      <c r="F364" s="15"/>
      <c r="G364" s="15"/>
      <c r="H364" s="15"/>
      <c r="I364" s="16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</row>
    <row r="365" spans="1:30" ht="11.25" customHeight="1">
      <c r="A365" s="15"/>
      <c r="B365" s="15"/>
      <c r="C365" s="15"/>
      <c r="D365" s="15"/>
      <c r="E365" s="15"/>
      <c r="F365" s="15"/>
      <c r="G365" s="15"/>
      <c r="H365" s="15"/>
      <c r="I365" s="16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</row>
    <row r="366" spans="1:30" ht="11.25" customHeight="1">
      <c r="A366" s="15"/>
      <c r="B366" s="15"/>
      <c r="C366" s="15"/>
      <c r="D366" s="15"/>
      <c r="E366" s="15"/>
      <c r="F366" s="15"/>
      <c r="G366" s="15"/>
      <c r="H366" s="15"/>
      <c r="I366" s="16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</row>
    <row r="367" spans="1:30" ht="11.25" customHeight="1">
      <c r="A367" s="15"/>
      <c r="B367" s="15"/>
      <c r="C367" s="15"/>
      <c r="D367" s="15"/>
      <c r="E367" s="15"/>
      <c r="F367" s="15"/>
      <c r="G367" s="15"/>
      <c r="H367" s="15"/>
      <c r="I367" s="16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</row>
    <row r="368" spans="1:30" ht="11.25" customHeight="1">
      <c r="A368" s="15"/>
      <c r="B368" s="15"/>
      <c r="C368" s="15"/>
      <c r="D368" s="15"/>
      <c r="E368" s="15"/>
      <c r="F368" s="15"/>
      <c r="G368" s="15"/>
      <c r="H368" s="15"/>
      <c r="I368" s="16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</row>
    <row r="369" spans="1:30" ht="11.25" customHeight="1">
      <c r="A369" s="15"/>
      <c r="B369" s="15"/>
      <c r="C369" s="15"/>
      <c r="D369" s="15"/>
      <c r="E369" s="15"/>
      <c r="F369" s="15"/>
      <c r="G369" s="15"/>
      <c r="H369" s="15"/>
      <c r="I369" s="16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</row>
    <row r="370" spans="1:30" ht="11.25" customHeight="1">
      <c r="A370" s="15"/>
      <c r="B370" s="15"/>
      <c r="C370" s="15"/>
      <c r="D370" s="15"/>
      <c r="E370" s="15"/>
      <c r="F370" s="15"/>
      <c r="G370" s="15"/>
      <c r="H370" s="15"/>
      <c r="I370" s="16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</row>
    <row r="371" spans="1:30" ht="11.25" customHeight="1">
      <c r="A371" s="15"/>
      <c r="B371" s="15"/>
      <c r="C371" s="15"/>
      <c r="D371" s="15"/>
      <c r="E371" s="15"/>
      <c r="F371" s="15"/>
      <c r="G371" s="15"/>
      <c r="H371" s="15"/>
      <c r="I371" s="16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</row>
    <row r="372" spans="1:30" ht="11.25" customHeight="1">
      <c r="A372" s="15"/>
      <c r="B372" s="15"/>
      <c r="C372" s="15"/>
      <c r="D372" s="15"/>
      <c r="E372" s="15"/>
      <c r="F372" s="15"/>
      <c r="G372" s="15"/>
      <c r="H372" s="15"/>
      <c r="I372" s="16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</row>
    <row r="373" spans="1:30" ht="11.25" customHeight="1">
      <c r="A373" s="15"/>
      <c r="B373" s="15"/>
      <c r="C373" s="15"/>
      <c r="D373" s="15"/>
      <c r="E373" s="15"/>
      <c r="F373" s="15"/>
      <c r="G373" s="15"/>
      <c r="H373" s="15"/>
      <c r="I373" s="16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</row>
    <row r="374" spans="1:30" ht="11.25" customHeight="1">
      <c r="A374" s="15"/>
      <c r="B374" s="15"/>
      <c r="C374" s="15"/>
      <c r="D374" s="15"/>
      <c r="E374" s="15"/>
      <c r="F374" s="15"/>
      <c r="G374" s="15"/>
      <c r="H374" s="15"/>
      <c r="I374" s="16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</row>
    <row r="375" spans="1:30" ht="11.25" customHeight="1">
      <c r="A375" s="15"/>
      <c r="B375" s="15"/>
      <c r="C375" s="15"/>
      <c r="D375" s="15"/>
      <c r="E375" s="15"/>
      <c r="F375" s="15"/>
      <c r="G375" s="15"/>
      <c r="H375" s="15"/>
      <c r="I375" s="16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</row>
    <row r="376" spans="1:30" ht="11.25" customHeight="1">
      <c r="A376" s="15"/>
      <c r="B376" s="15"/>
      <c r="C376" s="15"/>
      <c r="D376" s="15"/>
      <c r="E376" s="15"/>
      <c r="F376" s="15"/>
      <c r="G376" s="15"/>
      <c r="H376" s="15"/>
      <c r="I376" s="16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</row>
    <row r="377" spans="1:30" ht="11.25" customHeight="1">
      <c r="A377" s="15"/>
      <c r="B377" s="15"/>
      <c r="C377" s="15"/>
      <c r="D377" s="15"/>
      <c r="E377" s="15"/>
      <c r="F377" s="15"/>
      <c r="G377" s="15"/>
      <c r="H377" s="15"/>
      <c r="I377" s="16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</row>
    <row r="378" spans="1:30" ht="11.25" customHeight="1">
      <c r="A378" s="15"/>
      <c r="B378" s="15"/>
      <c r="C378" s="15"/>
      <c r="D378" s="15"/>
      <c r="E378" s="15"/>
      <c r="F378" s="15"/>
      <c r="G378" s="15"/>
      <c r="H378" s="15"/>
      <c r="I378" s="16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</row>
    <row r="379" spans="1:30" ht="11.25" customHeight="1">
      <c r="A379" s="15"/>
      <c r="B379" s="15"/>
      <c r="C379" s="15"/>
      <c r="D379" s="15"/>
      <c r="E379" s="15"/>
      <c r="F379" s="15"/>
      <c r="G379" s="15"/>
      <c r="H379" s="15"/>
      <c r="I379" s="16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</row>
    <row r="380" spans="1:30" ht="11.25" customHeight="1">
      <c r="A380" s="15"/>
      <c r="B380" s="15"/>
      <c r="C380" s="15"/>
      <c r="D380" s="15"/>
      <c r="E380" s="15"/>
      <c r="F380" s="15"/>
      <c r="G380" s="15"/>
      <c r="H380" s="15"/>
      <c r="I380" s="16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</row>
    <row r="381" spans="1:30" ht="11.25" customHeight="1">
      <c r="A381" s="15"/>
      <c r="B381" s="15"/>
      <c r="C381" s="15"/>
      <c r="D381" s="15"/>
      <c r="E381" s="15"/>
      <c r="F381" s="15"/>
      <c r="G381" s="15"/>
      <c r="H381" s="15"/>
      <c r="I381" s="16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</row>
    <row r="382" spans="1:30" ht="11.25" customHeight="1">
      <c r="A382" s="15"/>
      <c r="B382" s="15"/>
      <c r="C382" s="15"/>
      <c r="D382" s="15"/>
      <c r="E382" s="15"/>
      <c r="F382" s="15"/>
      <c r="G382" s="15"/>
      <c r="H382" s="15"/>
      <c r="I382" s="16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</row>
    <row r="383" spans="1:30" ht="11.25" customHeight="1">
      <c r="A383" s="15"/>
      <c r="B383" s="15"/>
      <c r="C383" s="15"/>
      <c r="D383" s="15"/>
      <c r="E383" s="15"/>
      <c r="F383" s="15"/>
      <c r="G383" s="15"/>
      <c r="H383" s="15"/>
      <c r="I383" s="16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</row>
    <row r="384" spans="1:30" ht="11.25" customHeight="1">
      <c r="A384" s="15"/>
      <c r="B384" s="15"/>
      <c r="C384" s="15"/>
      <c r="D384" s="15"/>
      <c r="E384" s="15"/>
      <c r="F384" s="15"/>
      <c r="G384" s="15"/>
      <c r="H384" s="15"/>
      <c r="I384" s="16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</row>
    <row r="385" spans="1:30" ht="11.25" customHeight="1">
      <c r="A385" s="15"/>
      <c r="B385" s="15"/>
      <c r="C385" s="15"/>
      <c r="D385" s="15"/>
      <c r="E385" s="15"/>
      <c r="F385" s="15"/>
      <c r="G385" s="15"/>
      <c r="H385" s="15"/>
      <c r="I385" s="16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</row>
    <row r="386" spans="1:30" ht="11.25" customHeight="1">
      <c r="A386" s="15"/>
      <c r="B386" s="15"/>
      <c r="C386" s="15"/>
      <c r="D386" s="15"/>
      <c r="E386" s="15"/>
      <c r="F386" s="15"/>
      <c r="G386" s="15"/>
      <c r="H386" s="15"/>
      <c r="I386" s="16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</row>
    <row r="387" spans="1:30" ht="11.25" customHeight="1">
      <c r="A387" s="15"/>
      <c r="B387" s="15"/>
      <c r="C387" s="15"/>
      <c r="D387" s="15"/>
      <c r="E387" s="15"/>
      <c r="F387" s="15"/>
      <c r="G387" s="15"/>
      <c r="H387" s="15"/>
      <c r="I387" s="16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</row>
    <row r="388" spans="1:30" ht="11.25" customHeight="1">
      <c r="A388" s="15"/>
      <c r="B388" s="15"/>
      <c r="C388" s="15"/>
      <c r="D388" s="15"/>
      <c r="E388" s="15"/>
      <c r="F388" s="15"/>
      <c r="G388" s="15"/>
      <c r="H388" s="15"/>
      <c r="I388" s="16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</row>
    <row r="389" spans="1:30" ht="11.25" customHeight="1">
      <c r="A389" s="15"/>
      <c r="B389" s="15"/>
      <c r="C389" s="15"/>
      <c r="D389" s="15"/>
      <c r="E389" s="15"/>
      <c r="F389" s="15"/>
      <c r="G389" s="15"/>
      <c r="H389" s="15"/>
      <c r="I389" s="16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</row>
    <row r="390" spans="1:30" ht="11.25" customHeight="1">
      <c r="A390" s="15"/>
      <c r="B390" s="15"/>
      <c r="C390" s="15"/>
      <c r="D390" s="15"/>
      <c r="E390" s="15"/>
      <c r="F390" s="15"/>
      <c r="G390" s="15"/>
      <c r="H390" s="15"/>
      <c r="I390" s="16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</row>
    <row r="391" spans="1:30" ht="11.25" customHeight="1">
      <c r="A391" s="15"/>
      <c r="B391" s="15"/>
      <c r="C391" s="15"/>
      <c r="D391" s="15"/>
      <c r="E391" s="15"/>
      <c r="F391" s="15"/>
      <c r="G391" s="15"/>
      <c r="H391" s="15"/>
      <c r="I391" s="16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</row>
    <row r="392" spans="1:30" ht="11.25" customHeight="1">
      <c r="A392" s="15"/>
      <c r="B392" s="15"/>
      <c r="C392" s="15"/>
      <c r="D392" s="15"/>
      <c r="E392" s="15"/>
      <c r="F392" s="15"/>
      <c r="G392" s="15"/>
      <c r="H392" s="15"/>
      <c r="I392" s="16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</row>
    <row r="393" spans="1:30" ht="11.25" customHeight="1">
      <c r="A393" s="15"/>
      <c r="B393" s="15"/>
      <c r="C393" s="15"/>
      <c r="D393" s="15"/>
      <c r="E393" s="15"/>
      <c r="F393" s="15"/>
      <c r="G393" s="15"/>
      <c r="H393" s="15"/>
      <c r="I393" s="16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</row>
    <row r="394" spans="1:30" ht="11.25" customHeight="1">
      <c r="A394" s="15"/>
      <c r="B394" s="15"/>
      <c r="C394" s="15"/>
      <c r="D394" s="15"/>
      <c r="E394" s="15"/>
      <c r="F394" s="15"/>
      <c r="G394" s="15"/>
      <c r="H394" s="15"/>
      <c r="I394" s="16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</row>
    <row r="395" spans="1:30" ht="11.25" customHeight="1">
      <c r="A395" s="15"/>
      <c r="B395" s="15"/>
      <c r="C395" s="15"/>
      <c r="D395" s="15"/>
      <c r="E395" s="15"/>
      <c r="F395" s="15"/>
      <c r="G395" s="15"/>
      <c r="H395" s="15"/>
      <c r="I395" s="16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</row>
    <row r="396" spans="1:30" ht="11.25" customHeight="1">
      <c r="A396" s="15"/>
      <c r="B396" s="15"/>
      <c r="C396" s="15"/>
      <c r="D396" s="15"/>
      <c r="E396" s="15"/>
      <c r="F396" s="15"/>
      <c r="G396" s="15"/>
      <c r="H396" s="15"/>
      <c r="I396" s="16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</row>
    <row r="397" spans="1:30" ht="11.25" customHeight="1">
      <c r="A397" s="15"/>
      <c r="B397" s="15"/>
      <c r="C397" s="15"/>
      <c r="D397" s="15"/>
      <c r="E397" s="15"/>
      <c r="F397" s="15"/>
      <c r="G397" s="15"/>
      <c r="H397" s="15"/>
      <c r="I397" s="16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</row>
    <row r="398" spans="1:30" ht="11.25" customHeight="1">
      <c r="A398" s="15"/>
      <c r="B398" s="15"/>
      <c r="C398" s="15"/>
      <c r="D398" s="15"/>
      <c r="E398" s="15"/>
      <c r="F398" s="15"/>
      <c r="G398" s="15"/>
      <c r="H398" s="15"/>
      <c r="I398" s="16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</row>
    <row r="399" spans="1:30" ht="11.25" customHeight="1">
      <c r="A399" s="15"/>
      <c r="B399" s="15"/>
      <c r="C399" s="15"/>
      <c r="D399" s="15"/>
      <c r="E399" s="15"/>
      <c r="F399" s="15"/>
      <c r="G399" s="15"/>
      <c r="H399" s="15"/>
      <c r="I399" s="16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</row>
    <row r="400" spans="1:30" ht="11.25" customHeight="1">
      <c r="A400" s="15"/>
      <c r="B400" s="15"/>
      <c r="C400" s="15"/>
      <c r="D400" s="15"/>
      <c r="E400" s="15"/>
      <c r="F400" s="15"/>
      <c r="G400" s="15"/>
      <c r="H400" s="15"/>
      <c r="I400" s="16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</row>
    <row r="401" spans="1:30" ht="11.25" customHeight="1">
      <c r="A401" s="15"/>
      <c r="B401" s="15"/>
      <c r="C401" s="15"/>
      <c r="D401" s="15"/>
      <c r="E401" s="15"/>
      <c r="F401" s="15"/>
      <c r="G401" s="15"/>
      <c r="H401" s="15"/>
      <c r="I401" s="16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</row>
    <row r="402" spans="1:30" ht="11.25" customHeight="1">
      <c r="A402" s="15"/>
      <c r="B402" s="15"/>
      <c r="C402" s="15"/>
      <c r="D402" s="15"/>
      <c r="E402" s="15"/>
      <c r="F402" s="15"/>
      <c r="G402" s="15"/>
      <c r="H402" s="15"/>
      <c r="I402" s="16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</row>
    <row r="403" spans="1:30" ht="11.25" customHeight="1">
      <c r="A403" s="15"/>
      <c r="B403" s="15"/>
      <c r="C403" s="15"/>
      <c r="D403" s="15"/>
      <c r="E403" s="15"/>
      <c r="F403" s="15"/>
      <c r="G403" s="15"/>
      <c r="H403" s="15"/>
      <c r="I403" s="16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</row>
    <row r="404" spans="1:30" ht="11.25" customHeight="1">
      <c r="A404" s="15"/>
      <c r="B404" s="15"/>
      <c r="C404" s="15"/>
      <c r="D404" s="15"/>
      <c r="E404" s="15"/>
      <c r="F404" s="15"/>
      <c r="G404" s="15"/>
      <c r="H404" s="15"/>
      <c r="I404" s="16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</row>
    <row r="405" spans="1:30" ht="11.25" customHeight="1">
      <c r="A405" s="15"/>
      <c r="B405" s="15"/>
      <c r="C405" s="15"/>
      <c r="D405" s="15"/>
      <c r="E405" s="15"/>
      <c r="F405" s="15"/>
      <c r="G405" s="15"/>
      <c r="H405" s="15"/>
      <c r="I405" s="16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</row>
    <row r="406" spans="1:30" ht="11.25" customHeight="1">
      <c r="A406" s="15"/>
      <c r="B406" s="15"/>
      <c r="C406" s="15"/>
      <c r="D406" s="15"/>
      <c r="E406" s="15"/>
      <c r="F406" s="15"/>
      <c r="G406" s="15"/>
      <c r="H406" s="15"/>
      <c r="I406" s="16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</row>
    <row r="407" spans="1:30" ht="11.25" customHeight="1">
      <c r="A407" s="15"/>
      <c r="B407" s="15"/>
      <c r="C407" s="15"/>
      <c r="D407" s="15"/>
      <c r="E407" s="15"/>
      <c r="F407" s="15"/>
      <c r="G407" s="15"/>
      <c r="H407" s="15"/>
      <c r="I407" s="16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</row>
    <row r="408" spans="1:30" ht="11.25" customHeight="1">
      <c r="A408" s="15"/>
      <c r="B408" s="15"/>
      <c r="C408" s="15"/>
      <c r="D408" s="15"/>
      <c r="E408" s="15"/>
      <c r="F408" s="15"/>
      <c r="G408" s="15"/>
      <c r="H408" s="15"/>
      <c r="I408" s="16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</row>
    <row r="409" spans="1:30" ht="11.25" customHeight="1">
      <c r="A409" s="15"/>
      <c r="B409" s="15"/>
      <c r="C409" s="15"/>
      <c r="D409" s="15"/>
      <c r="E409" s="15"/>
      <c r="F409" s="15"/>
      <c r="G409" s="15"/>
      <c r="H409" s="15"/>
      <c r="I409" s="16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</row>
    <row r="410" spans="1:30" ht="11.25" customHeight="1">
      <c r="A410" s="15"/>
      <c r="B410" s="15"/>
      <c r="C410" s="15"/>
      <c r="D410" s="15"/>
      <c r="E410" s="15"/>
      <c r="F410" s="15"/>
      <c r="G410" s="15"/>
      <c r="H410" s="15"/>
      <c r="I410" s="16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</row>
    <row r="411" spans="1:30" ht="11.25" customHeight="1">
      <c r="A411" s="15"/>
      <c r="B411" s="15"/>
      <c r="C411" s="15"/>
      <c r="D411" s="15"/>
      <c r="E411" s="15"/>
      <c r="F411" s="15"/>
      <c r="G411" s="15"/>
      <c r="H411" s="15"/>
      <c r="I411" s="16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</row>
    <row r="412" spans="1:30" ht="11.25" customHeight="1">
      <c r="A412" s="15"/>
      <c r="B412" s="15"/>
      <c r="C412" s="15"/>
      <c r="D412" s="15"/>
      <c r="E412" s="15"/>
      <c r="F412" s="15"/>
      <c r="G412" s="15"/>
      <c r="H412" s="15"/>
      <c r="I412" s="16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</row>
    <row r="413" spans="1:30" ht="11.25" customHeight="1">
      <c r="A413" s="15"/>
      <c r="B413" s="15"/>
      <c r="C413" s="15"/>
      <c r="D413" s="15"/>
      <c r="E413" s="15"/>
      <c r="F413" s="15"/>
      <c r="G413" s="15"/>
      <c r="H413" s="15"/>
      <c r="I413" s="16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</row>
    <row r="414" spans="1:30" ht="11.25" customHeight="1">
      <c r="A414" s="15"/>
      <c r="B414" s="15"/>
      <c r="C414" s="15"/>
      <c r="D414" s="15"/>
      <c r="E414" s="15"/>
      <c r="F414" s="15"/>
      <c r="G414" s="15"/>
      <c r="H414" s="15"/>
      <c r="I414" s="16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</row>
    <row r="415" spans="1:30" ht="11.25" customHeight="1">
      <c r="A415" s="15"/>
      <c r="B415" s="15"/>
      <c r="C415" s="15"/>
      <c r="D415" s="15"/>
      <c r="E415" s="15"/>
      <c r="F415" s="15"/>
      <c r="G415" s="15"/>
      <c r="H415" s="15"/>
      <c r="I415" s="16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</row>
    <row r="416" spans="1:30" ht="11.25" customHeight="1">
      <c r="A416" s="15"/>
      <c r="B416" s="15"/>
      <c r="C416" s="15"/>
      <c r="D416" s="15"/>
      <c r="E416" s="15"/>
      <c r="F416" s="15"/>
      <c r="G416" s="15"/>
      <c r="H416" s="15"/>
      <c r="I416" s="16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</row>
    <row r="417" spans="1:30" ht="11.25" customHeight="1">
      <c r="A417" s="15"/>
      <c r="B417" s="15"/>
      <c r="C417" s="15"/>
      <c r="D417" s="15"/>
      <c r="E417" s="15"/>
      <c r="F417" s="15"/>
      <c r="G417" s="15"/>
      <c r="H417" s="15"/>
      <c r="I417" s="16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</row>
    <row r="418" spans="1:30" ht="11.25" customHeight="1">
      <c r="A418" s="15"/>
      <c r="B418" s="15"/>
      <c r="C418" s="15"/>
      <c r="D418" s="15"/>
      <c r="E418" s="15"/>
      <c r="F418" s="15"/>
      <c r="G418" s="15"/>
      <c r="H418" s="15"/>
      <c r="I418" s="16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</row>
    <row r="419" spans="1:30" ht="11.25" customHeight="1">
      <c r="A419" s="15"/>
      <c r="B419" s="15"/>
      <c r="C419" s="15"/>
      <c r="D419" s="15"/>
      <c r="E419" s="15"/>
      <c r="F419" s="15"/>
      <c r="G419" s="15"/>
      <c r="H419" s="15"/>
      <c r="I419" s="16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</row>
    <row r="420" spans="1:30" ht="11.25" customHeight="1">
      <c r="A420" s="15"/>
      <c r="B420" s="15"/>
      <c r="C420" s="15"/>
      <c r="D420" s="15"/>
      <c r="E420" s="15"/>
      <c r="F420" s="15"/>
      <c r="G420" s="15"/>
      <c r="H420" s="15"/>
      <c r="I420" s="16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</row>
    <row r="421" spans="1:30" ht="11.25" customHeight="1">
      <c r="A421" s="15"/>
      <c r="B421" s="15"/>
      <c r="C421" s="15"/>
      <c r="D421" s="15"/>
      <c r="E421" s="15"/>
      <c r="F421" s="15"/>
      <c r="G421" s="15"/>
      <c r="H421" s="15"/>
      <c r="I421" s="16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</row>
    <row r="422" spans="1:30" ht="11.25" customHeight="1">
      <c r="A422" s="15"/>
      <c r="B422" s="15"/>
      <c r="C422" s="15"/>
      <c r="D422" s="15"/>
      <c r="E422" s="15"/>
      <c r="F422" s="15"/>
      <c r="G422" s="15"/>
      <c r="H422" s="15"/>
      <c r="I422" s="16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</row>
    <row r="423" spans="1:30" ht="11.25" customHeight="1">
      <c r="A423" s="15"/>
      <c r="B423" s="15"/>
      <c r="C423" s="15"/>
      <c r="D423" s="15"/>
      <c r="E423" s="15"/>
      <c r="F423" s="15"/>
      <c r="G423" s="15"/>
      <c r="H423" s="15"/>
      <c r="I423" s="16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</row>
    <row r="424" spans="1:30" ht="11.25" customHeight="1">
      <c r="A424" s="15"/>
      <c r="B424" s="15"/>
      <c r="C424" s="15"/>
      <c r="D424" s="15"/>
      <c r="E424" s="15"/>
      <c r="F424" s="15"/>
      <c r="G424" s="15"/>
      <c r="H424" s="15"/>
      <c r="I424" s="16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</row>
    <row r="425" spans="1:30" ht="11.25" customHeight="1">
      <c r="A425" s="15"/>
      <c r="B425" s="15"/>
      <c r="C425" s="15"/>
      <c r="D425" s="15"/>
      <c r="E425" s="15"/>
      <c r="F425" s="15"/>
      <c r="G425" s="15"/>
      <c r="H425" s="15"/>
      <c r="I425" s="16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</row>
    <row r="426" spans="1:30" ht="11.25" customHeight="1">
      <c r="A426" s="15"/>
      <c r="B426" s="15"/>
      <c r="C426" s="15"/>
      <c r="D426" s="15"/>
      <c r="E426" s="15"/>
      <c r="F426" s="15"/>
      <c r="G426" s="15"/>
      <c r="H426" s="15"/>
      <c r="I426" s="16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</row>
    <row r="427" spans="1:30" ht="11.25" customHeight="1">
      <c r="A427" s="15"/>
      <c r="B427" s="15"/>
      <c r="C427" s="15"/>
      <c r="D427" s="15"/>
      <c r="E427" s="15"/>
      <c r="F427" s="15"/>
      <c r="G427" s="15"/>
      <c r="H427" s="15"/>
      <c r="I427" s="16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</row>
    <row r="428" spans="1:30" ht="11.25" customHeight="1">
      <c r="A428" s="15"/>
      <c r="B428" s="15"/>
      <c r="C428" s="15"/>
      <c r="D428" s="15"/>
      <c r="E428" s="15"/>
      <c r="F428" s="15"/>
      <c r="G428" s="15"/>
      <c r="H428" s="15"/>
      <c r="I428" s="16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</row>
    <row r="429" spans="1:30" ht="11.25" customHeight="1">
      <c r="A429" s="15"/>
      <c r="B429" s="15"/>
      <c r="C429" s="15"/>
      <c r="D429" s="15"/>
      <c r="E429" s="15"/>
      <c r="F429" s="15"/>
      <c r="G429" s="15"/>
      <c r="H429" s="15"/>
      <c r="I429" s="16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</row>
    <row r="430" spans="1:30" ht="11.25" customHeight="1">
      <c r="A430" s="15"/>
      <c r="B430" s="15"/>
      <c r="C430" s="15"/>
      <c r="D430" s="15"/>
      <c r="E430" s="15"/>
      <c r="F430" s="15"/>
      <c r="G430" s="15"/>
      <c r="H430" s="15"/>
      <c r="I430" s="16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</row>
    <row r="431" spans="1:30" ht="11.25" customHeight="1">
      <c r="A431" s="15"/>
      <c r="B431" s="15"/>
      <c r="C431" s="15"/>
      <c r="D431" s="15"/>
      <c r="E431" s="15"/>
      <c r="F431" s="15"/>
      <c r="G431" s="15"/>
      <c r="H431" s="15"/>
      <c r="I431" s="16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</row>
    <row r="432" spans="1:30" ht="11.25" customHeight="1">
      <c r="A432" s="15"/>
      <c r="B432" s="15"/>
      <c r="C432" s="15"/>
      <c r="D432" s="15"/>
      <c r="E432" s="15"/>
      <c r="F432" s="15"/>
      <c r="G432" s="15"/>
      <c r="H432" s="15"/>
      <c r="I432" s="16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</row>
    <row r="433" spans="1:30" ht="11.25" customHeight="1">
      <c r="A433" s="15"/>
      <c r="B433" s="15"/>
      <c r="C433" s="15"/>
      <c r="D433" s="15"/>
      <c r="E433" s="15"/>
      <c r="F433" s="15"/>
      <c r="G433" s="15"/>
      <c r="H433" s="15"/>
      <c r="I433" s="16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</row>
    <row r="434" spans="1:30" ht="11.25" customHeight="1">
      <c r="A434" s="15"/>
      <c r="B434" s="15"/>
      <c r="C434" s="15"/>
      <c r="D434" s="15"/>
      <c r="E434" s="15"/>
      <c r="F434" s="15"/>
      <c r="G434" s="15"/>
      <c r="H434" s="15"/>
      <c r="I434" s="16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</row>
    <row r="435" spans="1:30" ht="11.25" customHeight="1">
      <c r="A435" s="15"/>
      <c r="B435" s="15"/>
      <c r="C435" s="15"/>
      <c r="D435" s="15"/>
      <c r="E435" s="15"/>
      <c r="F435" s="15"/>
      <c r="G435" s="15"/>
      <c r="H435" s="15"/>
      <c r="I435" s="16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</row>
    <row r="436" spans="1:30" ht="11.25" customHeight="1">
      <c r="A436" s="15"/>
      <c r="B436" s="15"/>
      <c r="C436" s="15"/>
      <c r="D436" s="15"/>
      <c r="E436" s="15"/>
      <c r="F436" s="15"/>
      <c r="G436" s="15"/>
      <c r="H436" s="15"/>
      <c r="I436" s="16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</row>
    <row r="437" spans="1:30" ht="11.25" customHeight="1">
      <c r="A437" s="15"/>
      <c r="B437" s="15"/>
      <c r="C437" s="15"/>
      <c r="D437" s="15"/>
      <c r="E437" s="15"/>
      <c r="F437" s="15"/>
      <c r="G437" s="15"/>
      <c r="H437" s="15"/>
      <c r="I437" s="16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</row>
    <row r="438" spans="1:30" ht="11.25" customHeight="1">
      <c r="A438" s="15"/>
      <c r="B438" s="15"/>
      <c r="C438" s="15"/>
      <c r="D438" s="15"/>
      <c r="E438" s="15"/>
      <c r="F438" s="15"/>
      <c r="G438" s="15"/>
      <c r="H438" s="15"/>
      <c r="I438" s="16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</row>
    <row r="439" spans="1:30" ht="11.25" customHeight="1">
      <c r="A439" s="15"/>
      <c r="B439" s="15"/>
      <c r="C439" s="15"/>
      <c r="D439" s="15"/>
      <c r="E439" s="15"/>
      <c r="F439" s="15"/>
      <c r="G439" s="15"/>
      <c r="H439" s="15"/>
      <c r="I439" s="16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</row>
    <row r="440" spans="1:30" ht="11.25" customHeight="1">
      <c r="A440" s="15"/>
      <c r="B440" s="15"/>
      <c r="C440" s="15"/>
      <c r="D440" s="15"/>
      <c r="E440" s="15"/>
      <c r="F440" s="15"/>
      <c r="G440" s="15"/>
      <c r="H440" s="15"/>
      <c r="I440" s="16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</row>
    <row r="441" spans="1:30" ht="11.25" customHeight="1">
      <c r="A441" s="15"/>
      <c r="B441" s="15"/>
      <c r="C441" s="15"/>
      <c r="D441" s="15"/>
      <c r="E441" s="15"/>
      <c r="F441" s="15"/>
      <c r="G441" s="15"/>
      <c r="H441" s="15"/>
      <c r="I441" s="16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</row>
    <row r="442" spans="1:30" ht="11.25" customHeight="1">
      <c r="A442" s="15"/>
      <c r="B442" s="15"/>
      <c r="C442" s="15"/>
      <c r="D442" s="15"/>
      <c r="E442" s="15"/>
      <c r="F442" s="15"/>
      <c r="G442" s="15"/>
      <c r="H442" s="15"/>
      <c r="I442" s="16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</row>
    <row r="443" spans="1:30" ht="11.25" customHeight="1">
      <c r="A443" s="15"/>
      <c r="B443" s="15"/>
      <c r="C443" s="15"/>
      <c r="D443" s="15"/>
      <c r="E443" s="15"/>
      <c r="F443" s="15"/>
      <c r="G443" s="15"/>
      <c r="H443" s="15"/>
      <c r="I443" s="16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</row>
    <row r="444" spans="1:30" ht="11.25" customHeight="1">
      <c r="A444" s="15"/>
      <c r="B444" s="15"/>
      <c r="C444" s="15"/>
      <c r="D444" s="15"/>
      <c r="E444" s="15"/>
      <c r="F444" s="15"/>
      <c r="G444" s="15"/>
      <c r="H444" s="15"/>
      <c r="I444" s="16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</row>
    <row r="445" spans="1:30" ht="11.25" customHeight="1">
      <c r="A445" s="15"/>
      <c r="B445" s="15"/>
      <c r="C445" s="15"/>
      <c r="D445" s="15"/>
      <c r="E445" s="15"/>
      <c r="F445" s="15"/>
      <c r="G445" s="15"/>
      <c r="H445" s="15"/>
      <c r="I445" s="16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</row>
    <row r="446" spans="1:30" ht="11.25" customHeight="1">
      <c r="A446" s="15"/>
      <c r="B446" s="15"/>
      <c r="C446" s="15"/>
      <c r="D446" s="15"/>
      <c r="E446" s="15"/>
      <c r="F446" s="15"/>
      <c r="G446" s="15"/>
      <c r="H446" s="15"/>
      <c r="I446" s="16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</row>
    <row r="447" spans="1:30" ht="11.25" customHeight="1">
      <c r="A447" s="15"/>
      <c r="B447" s="15"/>
      <c r="C447" s="15"/>
      <c r="D447" s="15"/>
      <c r="E447" s="15"/>
      <c r="F447" s="15"/>
      <c r="G447" s="15"/>
      <c r="H447" s="15"/>
      <c r="I447" s="16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</row>
    <row r="448" spans="1:30" ht="11.25" customHeight="1">
      <c r="A448" s="15"/>
      <c r="B448" s="15"/>
      <c r="C448" s="15"/>
      <c r="D448" s="15"/>
      <c r="E448" s="15"/>
      <c r="F448" s="15"/>
      <c r="G448" s="15"/>
      <c r="H448" s="15"/>
      <c r="I448" s="16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</row>
    <row r="449" spans="1:30" ht="11.25" customHeight="1">
      <c r="A449" s="15"/>
      <c r="B449" s="15"/>
      <c r="C449" s="15"/>
      <c r="D449" s="15"/>
      <c r="E449" s="15"/>
      <c r="F449" s="15"/>
      <c r="G449" s="15"/>
      <c r="H449" s="15"/>
      <c r="I449" s="16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</row>
    <row r="450" spans="1:30" ht="11.25" customHeight="1">
      <c r="A450" s="15"/>
      <c r="B450" s="15"/>
      <c r="C450" s="15"/>
      <c r="D450" s="15"/>
      <c r="E450" s="15"/>
      <c r="F450" s="15"/>
      <c r="G450" s="15"/>
      <c r="H450" s="15"/>
      <c r="I450" s="16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</row>
    <row r="451" spans="1:30" ht="11.25" customHeight="1">
      <c r="A451" s="15"/>
      <c r="B451" s="15"/>
      <c r="C451" s="15"/>
      <c r="D451" s="15"/>
      <c r="E451" s="15"/>
      <c r="F451" s="15"/>
      <c r="G451" s="15"/>
      <c r="H451" s="15"/>
      <c r="I451" s="16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</row>
    <row r="452" spans="1:30" ht="11.25" customHeight="1">
      <c r="A452" s="15"/>
      <c r="B452" s="15"/>
      <c r="C452" s="15"/>
      <c r="D452" s="15"/>
      <c r="E452" s="15"/>
      <c r="F452" s="15"/>
      <c r="G452" s="15"/>
      <c r="H452" s="15"/>
      <c r="I452" s="16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</row>
    <row r="453" spans="1:30" ht="11.25" customHeight="1">
      <c r="A453" s="15"/>
      <c r="B453" s="15"/>
      <c r="C453" s="15"/>
      <c r="D453" s="15"/>
      <c r="E453" s="15"/>
      <c r="F453" s="15"/>
      <c r="G453" s="15"/>
      <c r="H453" s="15"/>
      <c r="I453" s="16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</row>
    <row r="454" spans="1:30" ht="11.25" customHeight="1">
      <c r="A454" s="15"/>
      <c r="B454" s="15"/>
      <c r="C454" s="15"/>
      <c r="D454" s="15"/>
      <c r="E454" s="15"/>
      <c r="F454" s="15"/>
      <c r="G454" s="15"/>
      <c r="H454" s="15"/>
      <c r="I454" s="16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</row>
    <row r="455" spans="1:30" ht="11.25" customHeight="1">
      <c r="A455" s="15"/>
      <c r="B455" s="15"/>
      <c r="C455" s="15"/>
      <c r="D455" s="15"/>
      <c r="E455" s="15"/>
      <c r="F455" s="15"/>
      <c r="G455" s="15"/>
      <c r="H455" s="15"/>
      <c r="I455" s="16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</row>
    <row r="456" spans="1:30" ht="11.25" customHeight="1">
      <c r="A456" s="15"/>
      <c r="B456" s="15"/>
      <c r="C456" s="15"/>
      <c r="D456" s="15"/>
      <c r="E456" s="15"/>
      <c r="F456" s="15"/>
      <c r="G456" s="15"/>
      <c r="H456" s="15"/>
      <c r="I456" s="16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</row>
    <row r="457" spans="1:30" ht="11.25" customHeight="1">
      <c r="A457" s="15"/>
      <c r="B457" s="15"/>
      <c r="C457" s="15"/>
      <c r="D457" s="15"/>
      <c r="E457" s="15"/>
      <c r="F457" s="15"/>
      <c r="G457" s="15"/>
      <c r="H457" s="15"/>
      <c r="I457" s="16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</row>
    <row r="458" spans="1:30" ht="11.25" customHeight="1">
      <c r="A458" s="15"/>
      <c r="B458" s="15"/>
      <c r="C458" s="15"/>
      <c r="D458" s="15"/>
      <c r="E458" s="15"/>
      <c r="F458" s="15"/>
      <c r="G458" s="15"/>
      <c r="H458" s="15"/>
      <c r="I458" s="16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</row>
    <row r="459" spans="1:30" ht="11.25" customHeight="1">
      <c r="A459" s="15"/>
      <c r="B459" s="15"/>
      <c r="C459" s="15"/>
      <c r="D459" s="15"/>
      <c r="E459" s="15"/>
      <c r="F459" s="15"/>
      <c r="G459" s="15"/>
      <c r="H459" s="15"/>
      <c r="I459" s="16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</row>
    <row r="460" spans="1:30" ht="11.25" customHeight="1">
      <c r="A460" s="15"/>
      <c r="B460" s="15"/>
      <c r="C460" s="15"/>
      <c r="D460" s="15"/>
      <c r="E460" s="15"/>
      <c r="F460" s="15"/>
      <c r="G460" s="15"/>
      <c r="H460" s="15"/>
      <c r="I460" s="16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</row>
    <row r="461" spans="1:30" ht="11.25" customHeight="1">
      <c r="A461" s="15"/>
      <c r="B461" s="15"/>
      <c r="C461" s="15"/>
      <c r="D461" s="15"/>
      <c r="E461" s="15"/>
      <c r="F461" s="15"/>
      <c r="G461" s="15"/>
      <c r="H461" s="15"/>
      <c r="I461" s="16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</row>
    <row r="462" spans="1:30" ht="11.25" customHeight="1">
      <c r="A462" s="15"/>
      <c r="B462" s="15"/>
      <c r="C462" s="15"/>
      <c r="D462" s="15"/>
      <c r="E462" s="15"/>
      <c r="F462" s="15"/>
      <c r="G462" s="15"/>
      <c r="H462" s="15"/>
      <c r="I462" s="16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</row>
    <row r="463" spans="1:30" ht="11.25" customHeight="1">
      <c r="A463" s="15"/>
      <c r="B463" s="15"/>
      <c r="C463" s="15"/>
      <c r="D463" s="15"/>
      <c r="E463" s="15"/>
      <c r="F463" s="15"/>
      <c r="G463" s="15"/>
      <c r="H463" s="15"/>
      <c r="I463" s="16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</row>
    <row r="464" spans="1:30" ht="11.25" customHeight="1">
      <c r="A464" s="15"/>
      <c r="B464" s="15"/>
      <c r="C464" s="15"/>
      <c r="D464" s="15"/>
      <c r="E464" s="15"/>
      <c r="F464" s="15"/>
      <c r="G464" s="15"/>
      <c r="H464" s="15"/>
      <c r="I464" s="16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</row>
    <row r="465" spans="1:30" ht="11.25" customHeight="1">
      <c r="A465" s="15"/>
      <c r="B465" s="15"/>
      <c r="C465" s="15"/>
      <c r="D465" s="15"/>
      <c r="E465" s="15"/>
      <c r="F465" s="15"/>
      <c r="G465" s="15"/>
      <c r="H465" s="15"/>
      <c r="I465" s="16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</row>
    <row r="466" spans="1:30" ht="11.25" customHeight="1">
      <c r="A466" s="15"/>
      <c r="B466" s="15"/>
      <c r="C466" s="15"/>
      <c r="D466" s="15"/>
      <c r="E466" s="15"/>
      <c r="F466" s="15"/>
      <c r="G466" s="15"/>
      <c r="H466" s="15"/>
      <c r="I466" s="16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</row>
    <row r="467" spans="1:30" ht="11.25" customHeight="1">
      <c r="A467" s="15"/>
      <c r="B467" s="15"/>
      <c r="C467" s="15"/>
      <c r="D467" s="15"/>
      <c r="E467" s="15"/>
      <c r="F467" s="15"/>
      <c r="G467" s="15"/>
      <c r="H467" s="15"/>
      <c r="I467" s="16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</row>
    <row r="468" spans="1:30" ht="11.25" customHeight="1">
      <c r="A468" s="15"/>
      <c r="B468" s="15"/>
      <c r="C468" s="15"/>
      <c r="D468" s="15"/>
      <c r="E468" s="15"/>
      <c r="F468" s="15"/>
      <c r="G468" s="15"/>
      <c r="H468" s="15"/>
      <c r="I468" s="16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</row>
    <row r="469" spans="1:30" ht="11.25" customHeight="1">
      <c r="A469" s="15"/>
      <c r="B469" s="15"/>
      <c r="C469" s="15"/>
      <c r="D469" s="15"/>
      <c r="E469" s="15"/>
      <c r="F469" s="15"/>
      <c r="G469" s="15"/>
      <c r="H469" s="15"/>
      <c r="I469" s="16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</row>
    <row r="470" spans="1:30" ht="11.25" customHeight="1">
      <c r="A470" s="15"/>
      <c r="B470" s="15"/>
      <c r="C470" s="15"/>
      <c r="D470" s="15"/>
      <c r="E470" s="15"/>
      <c r="F470" s="15"/>
      <c r="G470" s="15"/>
      <c r="H470" s="15"/>
      <c r="I470" s="16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</row>
    <row r="471" spans="1:30" ht="11.25" customHeight="1">
      <c r="A471" s="15"/>
      <c r="B471" s="15"/>
      <c r="C471" s="15"/>
      <c r="D471" s="15"/>
      <c r="E471" s="15"/>
      <c r="F471" s="15"/>
      <c r="G471" s="15"/>
      <c r="H471" s="15"/>
      <c r="I471" s="16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</row>
    <row r="472" spans="1:30" ht="11.25" customHeight="1">
      <c r="A472" s="15"/>
      <c r="B472" s="15"/>
      <c r="C472" s="15"/>
      <c r="D472" s="15"/>
      <c r="E472" s="15"/>
      <c r="F472" s="15"/>
      <c r="G472" s="15"/>
      <c r="H472" s="15"/>
      <c r="I472" s="16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</row>
    <row r="473" spans="1:30" ht="11.25" customHeight="1">
      <c r="A473" s="15"/>
      <c r="B473" s="15"/>
      <c r="C473" s="15"/>
      <c r="D473" s="15"/>
      <c r="E473" s="15"/>
      <c r="F473" s="15"/>
      <c r="G473" s="15"/>
      <c r="H473" s="15"/>
      <c r="I473" s="16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</row>
    <row r="474" spans="1:30" ht="11.25" customHeight="1">
      <c r="A474" s="15"/>
      <c r="B474" s="15"/>
      <c r="C474" s="15"/>
      <c r="D474" s="15"/>
      <c r="E474" s="15"/>
      <c r="F474" s="15"/>
      <c r="G474" s="15"/>
      <c r="H474" s="15"/>
      <c r="I474" s="16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</row>
    <row r="475" spans="1:30" ht="11.25" customHeight="1">
      <c r="A475" s="15"/>
      <c r="B475" s="15"/>
      <c r="C475" s="15"/>
      <c r="D475" s="15"/>
      <c r="E475" s="15"/>
      <c r="F475" s="15"/>
      <c r="G475" s="15"/>
      <c r="H475" s="15"/>
      <c r="I475" s="16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</row>
    <row r="476" spans="1:30" ht="11.25" customHeight="1">
      <c r="A476" s="15"/>
      <c r="B476" s="15"/>
      <c r="C476" s="15"/>
      <c r="D476" s="15"/>
      <c r="E476" s="15"/>
      <c r="F476" s="15"/>
      <c r="G476" s="15"/>
      <c r="H476" s="15"/>
      <c r="I476" s="16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</row>
    <row r="477" spans="1:30" ht="11.25" customHeight="1">
      <c r="A477" s="15"/>
      <c r="B477" s="15"/>
      <c r="C477" s="15"/>
      <c r="D477" s="15"/>
      <c r="E477" s="15"/>
      <c r="F477" s="15"/>
      <c r="G477" s="15"/>
      <c r="H477" s="15"/>
      <c r="I477" s="16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</row>
    <row r="478" spans="1:30" ht="11.25" customHeight="1">
      <c r="A478" s="15"/>
      <c r="B478" s="15"/>
      <c r="C478" s="15"/>
      <c r="D478" s="15"/>
      <c r="E478" s="15"/>
      <c r="F478" s="15"/>
      <c r="G478" s="15"/>
      <c r="H478" s="15"/>
      <c r="I478" s="16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</row>
    <row r="479" spans="1:30" ht="11.25" customHeight="1">
      <c r="A479" s="15"/>
      <c r="B479" s="15"/>
      <c r="C479" s="15"/>
      <c r="D479" s="15"/>
      <c r="E479" s="15"/>
      <c r="F479" s="15"/>
      <c r="G479" s="15"/>
      <c r="H479" s="15"/>
      <c r="I479" s="16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</row>
    <row r="480" spans="1:30" ht="11.25" customHeight="1">
      <c r="A480" s="15"/>
      <c r="B480" s="15"/>
      <c r="C480" s="15"/>
      <c r="D480" s="15"/>
      <c r="E480" s="15"/>
      <c r="F480" s="15"/>
      <c r="G480" s="15"/>
      <c r="H480" s="15"/>
      <c r="I480" s="16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</row>
    <row r="481" spans="1:30" ht="11.25" customHeight="1">
      <c r="A481" s="15"/>
      <c r="B481" s="15"/>
      <c r="C481" s="15"/>
      <c r="D481" s="15"/>
      <c r="E481" s="15"/>
      <c r="F481" s="15"/>
      <c r="G481" s="15"/>
      <c r="H481" s="15"/>
      <c r="I481" s="16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</row>
    <row r="482" spans="1:30" ht="11.25" customHeight="1">
      <c r="A482" s="15"/>
      <c r="B482" s="15"/>
      <c r="C482" s="15"/>
      <c r="D482" s="15"/>
      <c r="E482" s="15"/>
      <c r="F482" s="15"/>
      <c r="G482" s="15"/>
      <c r="H482" s="15"/>
      <c r="I482" s="16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</row>
    <row r="483" spans="1:30" ht="11.25" customHeight="1">
      <c r="A483" s="15"/>
      <c r="B483" s="15"/>
      <c r="C483" s="15"/>
      <c r="D483" s="15"/>
      <c r="E483" s="15"/>
      <c r="F483" s="15"/>
      <c r="G483" s="15"/>
      <c r="H483" s="15"/>
      <c r="I483" s="16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</row>
    <row r="484" spans="1:30" ht="11.25" customHeight="1">
      <c r="A484" s="15"/>
      <c r="B484" s="15"/>
      <c r="C484" s="15"/>
      <c r="D484" s="15"/>
      <c r="E484" s="15"/>
      <c r="F484" s="15"/>
      <c r="G484" s="15"/>
      <c r="H484" s="15"/>
      <c r="I484" s="16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</row>
    <row r="485" spans="1:30" ht="11.25" customHeight="1">
      <c r="A485" s="15"/>
      <c r="B485" s="15"/>
      <c r="C485" s="15"/>
      <c r="D485" s="15"/>
      <c r="E485" s="15"/>
      <c r="F485" s="15"/>
      <c r="G485" s="15"/>
      <c r="H485" s="15"/>
      <c r="I485" s="16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</row>
    <row r="486" spans="1:30" ht="11.25" customHeight="1">
      <c r="A486" s="15"/>
      <c r="B486" s="15"/>
      <c r="C486" s="15"/>
      <c r="D486" s="15"/>
      <c r="E486" s="15"/>
      <c r="F486" s="15"/>
      <c r="G486" s="15"/>
      <c r="H486" s="15"/>
      <c r="I486" s="16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</row>
    <row r="487" spans="1:30" ht="11.25" customHeight="1">
      <c r="A487" s="15"/>
      <c r="B487" s="15"/>
      <c r="C487" s="15"/>
      <c r="D487" s="15"/>
      <c r="E487" s="15"/>
      <c r="F487" s="15"/>
      <c r="G487" s="15"/>
      <c r="H487" s="15"/>
      <c r="I487" s="16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</row>
    <row r="488" spans="1:30" ht="11.25" customHeight="1">
      <c r="A488" s="15"/>
      <c r="B488" s="15"/>
      <c r="C488" s="15"/>
      <c r="D488" s="15"/>
      <c r="E488" s="15"/>
      <c r="F488" s="15"/>
      <c r="G488" s="15"/>
      <c r="H488" s="15"/>
      <c r="I488" s="16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</row>
    <row r="489" spans="1:30" ht="11.25" customHeight="1">
      <c r="A489" s="15"/>
      <c r="B489" s="15"/>
      <c r="C489" s="15"/>
      <c r="D489" s="15"/>
      <c r="E489" s="15"/>
      <c r="F489" s="15"/>
      <c r="G489" s="15"/>
      <c r="H489" s="15"/>
      <c r="I489" s="16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</row>
    <row r="490" spans="1:30" ht="11.25" customHeight="1">
      <c r="A490" s="15"/>
      <c r="B490" s="15"/>
      <c r="C490" s="15"/>
      <c r="D490" s="15"/>
      <c r="E490" s="15"/>
      <c r="F490" s="15"/>
      <c r="G490" s="15"/>
      <c r="H490" s="15"/>
      <c r="I490" s="16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</row>
    <row r="491" spans="1:30" ht="11.25" customHeight="1">
      <c r="A491" s="15"/>
      <c r="B491" s="15"/>
      <c r="C491" s="15"/>
      <c r="D491" s="15"/>
      <c r="E491" s="15"/>
      <c r="F491" s="15"/>
      <c r="G491" s="15"/>
      <c r="H491" s="15"/>
      <c r="I491" s="16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</row>
    <row r="492" spans="1:30" ht="11.25" customHeight="1">
      <c r="A492" s="15"/>
      <c r="B492" s="15"/>
      <c r="C492" s="15"/>
      <c r="D492" s="15"/>
      <c r="E492" s="15"/>
      <c r="F492" s="15"/>
      <c r="G492" s="15"/>
      <c r="H492" s="15"/>
      <c r="I492" s="16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</row>
    <row r="493" spans="1:30" ht="11.25" customHeight="1">
      <c r="A493" s="15"/>
      <c r="B493" s="15"/>
      <c r="C493" s="15"/>
      <c r="D493" s="15"/>
      <c r="E493" s="15"/>
      <c r="F493" s="15"/>
      <c r="G493" s="15"/>
      <c r="H493" s="15"/>
      <c r="I493" s="16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</row>
    <row r="494" spans="1:30" ht="11.25" customHeight="1">
      <c r="A494" s="15"/>
      <c r="B494" s="15"/>
      <c r="C494" s="15"/>
      <c r="D494" s="15"/>
      <c r="E494" s="15"/>
      <c r="F494" s="15"/>
      <c r="G494" s="15"/>
      <c r="H494" s="15"/>
      <c r="I494" s="16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</row>
    <row r="495" spans="1:30" ht="11.25" customHeight="1">
      <c r="A495" s="15"/>
      <c r="B495" s="15"/>
      <c r="C495" s="15"/>
      <c r="D495" s="15"/>
      <c r="E495" s="15"/>
      <c r="F495" s="15"/>
      <c r="G495" s="15"/>
      <c r="H495" s="15"/>
      <c r="I495" s="16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</row>
    <row r="496" spans="1:30" ht="11.25" customHeight="1">
      <c r="A496" s="15"/>
      <c r="B496" s="15"/>
      <c r="C496" s="15"/>
      <c r="D496" s="15"/>
      <c r="E496" s="15"/>
      <c r="F496" s="15"/>
      <c r="G496" s="15"/>
      <c r="H496" s="15"/>
      <c r="I496" s="16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</row>
    <row r="497" spans="1:30" ht="11.25" customHeight="1">
      <c r="A497" s="15"/>
      <c r="B497" s="15"/>
      <c r="C497" s="15"/>
      <c r="D497" s="15"/>
      <c r="E497" s="15"/>
      <c r="F497" s="15"/>
      <c r="G497" s="15"/>
      <c r="H497" s="15"/>
      <c r="I497" s="16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</row>
    <row r="498" spans="1:30" ht="11.25" customHeight="1">
      <c r="A498" s="15"/>
      <c r="B498" s="15"/>
      <c r="C498" s="15"/>
      <c r="D498" s="15"/>
      <c r="E498" s="15"/>
      <c r="F498" s="15"/>
      <c r="G498" s="15"/>
      <c r="H498" s="15"/>
      <c r="I498" s="16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</row>
    <row r="499" spans="1:30" ht="11.25" customHeight="1">
      <c r="A499" s="15"/>
      <c r="B499" s="15"/>
      <c r="C499" s="15"/>
      <c r="D499" s="15"/>
      <c r="E499" s="15"/>
      <c r="F499" s="15"/>
      <c r="G499" s="15"/>
      <c r="H499" s="15"/>
      <c r="I499" s="16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</row>
    <row r="500" spans="1:30" ht="11.25" customHeight="1">
      <c r="A500" s="15"/>
      <c r="B500" s="15"/>
      <c r="C500" s="15"/>
      <c r="D500" s="15"/>
      <c r="E500" s="15"/>
      <c r="F500" s="15"/>
      <c r="G500" s="15"/>
      <c r="H500" s="15"/>
      <c r="I500" s="16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</row>
    <row r="501" spans="1:30" ht="11.25" customHeight="1">
      <c r="A501" s="15"/>
      <c r="B501" s="15"/>
      <c r="C501" s="15"/>
      <c r="D501" s="15"/>
      <c r="E501" s="15"/>
      <c r="F501" s="15"/>
      <c r="G501" s="15"/>
      <c r="H501" s="15"/>
      <c r="I501" s="16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</row>
    <row r="502" spans="1:30" ht="11.25" customHeight="1">
      <c r="A502" s="15"/>
      <c r="B502" s="15"/>
      <c r="C502" s="15"/>
      <c r="D502" s="15"/>
      <c r="E502" s="15"/>
      <c r="F502" s="15"/>
      <c r="G502" s="15"/>
      <c r="H502" s="15"/>
      <c r="I502" s="16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</row>
    <row r="503" spans="1:30" ht="11.25" customHeight="1">
      <c r="A503" s="15"/>
      <c r="B503" s="15"/>
      <c r="C503" s="15"/>
      <c r="D503" s="15"/>
      <c r="E503" s="15"/>
      <c r="F503" s="15"/>
      <c r="G503" s="15"/>
      <c r="H503" s="15"/>
      <c r="I503" s="16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</row>
    <row r="504" spans="1:30" ht="11.25" customHeight="1">
      <c r="A504" s="15"/>
      <c r="B504" s="15"/>
      <c r="C504" s="15"/>
      <c r="D504" s="15"/>
      <c r="E504" s="15"/>
      <c r="F504" s="15"/>
      <c r="G504" s="15"/>
      <c r="H504" s="15"/>
      <c r="I504" s="16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</row>
    <row r="505" spans="1:30" ht="11.25" customHeight="1">
      <c r="A505" s="15"/>
      <c r="B505" s="15"/>
      <c r="C505" s="15"/>
      <c r="D505" s="15"/>
      <c r="E505" s="15"/>
      <c r="F505" s="15"/>
      <c r="G505" s="15"/>
      <c r="H505" s="15"/>
      <c r="I505" s="16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</row>
    <row r="506" spans="1:30" ht="11.25" customHeight="1">
      <c r="A506" s="15"/>
      <c r="B506" s="15"/>
      <c r="C506" s="15"/>
      <c r="D506" s="15"/>
      <c r="E506" s="15"/>
      <c r="F506" s="15"/>
      <c r="G506" s="15"/>
      <c r="H506" s="15"/>
      <c r="I506" s="16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</row>
    <row r="507" spans="1:30" ht="11.25" customHeight="1">
      <c r="A507" s="15"/>
      <c r="B507" s="15"/>
      <c r="C507" s="15"/>
      <c r="D507" s="15"/>
      <c r="E507" s="15"/>
      <c r="F507" s="15"/>
      <c r="G507" s="15"/>
      <c r="H507" s="15"/>
      <c r="I507" s="16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</row>
    <row r="508" spans="1:30" ht="11.25" customHeight="1">
      <c r="A508" s="15"/>
      <c r="B508" s="15"/>
      <c r="C508" s="15"/>
      <c r="D508" s="15"/>
      <c r="E508" s="15"/>
      <c r="F508" s="15"/>
      <c r="G508" s="15"/>
      <c r="H508" s="15"/>
      <c r="I508" s="16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</row>
    <row r="509" spans="1:30" ht="11.25" customHeight="1">
      <c r="A509" s="15"/>
      <c r="B509" s="15"/>
      <c r="C509" s="15"/>
      <c r="D509" s="15"/>
      <c r="E509" s="15"/>
      <c r="F509" s="15"/>
      <c r="G509" s="15"/>
      <c r="H509" s="15"/>
      <c r="I509" s="16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</row>
    <row r="510" spans="1:30" ht="11.25" customHeight="1">
      <c r="A510" s="15"/>
      <c r="B510" s="15"/>
      <c r="C510" s="15"/>
      <c r="D510" s="15"/>
      <c r="E510" s="15"/>
      <c r="F510" s="15"/>
      <c r="G510" s="15"/>
      <c r="H510" s="15"/>
      <c r="I510" s="16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</row>
    <row r="511" spans="1:30" ht="11.25" customHeight="1">
      <c r="A511" s="15"/>
      <c r="B511" s="15"/>
      <c r="C511" s="15"/>
      <c r="D511" s="15"/>
      <c r="E511" s="15"/>
      <c r="F511" s="15"/>
      <c r="G511" s="15"/>
      <c r="H511" s="15"/>
      <c r="I511" s="16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</row>
    <row r="512" spans="1:30" ht="11.25" customHeight="1">
      <c r="A512" s="15"/>
      <c r="B512" s="15"/>
      <c r="C512" s="15"/>
      <c r="D512" s="15"/>
      <c r="E512" s="15"/>
      <c r="F512" s="15"/>
      <c r="G512" s="15"/>
      <c r="H512" s="15"/>
      <c r="I512" s="16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</row>
    <row r="513" spans="1:30" ht="11.25" customHeight="1">
      <c r="A513" s="15"/>
      <c r="B513" s="15"/>
      <c r="C513" s="15"/>
      <c r="D513" s="15"/>
      <c r="E513" s="15"/>
      <c r="F513" s="15"/>
      <c r="G513" s="15"/>
      <c r="H513" s="15"/>
      <c r="I513" s="16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</row>
    <row r="514" spans="1:30" ht="11.25" customHeight="1">
      <c r="A514" s="15"/>
      <c r="B514" s="15"/>
      <c r="C514" s="15"/>
      <c r="D514" s="15"/>
      <c r="E514" s="15"/>
      <c r="F514" s="15"/>
      <c r="G514" s="15"/>
      <c r="H514" s="15"/>
      <c r="I514" s="16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</row>
    <row r="515" spans="1:30" ht="11.25" customHeight="1">
      <c r="A515" s="15"/>
      <c r="B515" s="15"/>
      <c r="C515" s="15"/>
      <c r="D515" s="15"/>
      <c r="E515" s="15"/>
      <c r="F515" s="15"/>
      <c r="G515" s="15"/>
      <c r="H515" s="15"/>
      <c r="I515" s="16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</row>
    <row r="516" spans="1:30" ht="11.25" customHeight="1">
      <c r="A516" s="15"/>
      <c r="B516" s="15"/>
      <c r="C516" s="15"/>
      <c r="D516" s="15"/>
      <c r="E516" s="15"/>
      <c r="F516" s="15"/>
      <c r="G516" s="15"/>
      <c r="H516" s="15"/>
      <c r="I516" s="16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</row>
    <row r="517" spans="1:30" ht="11.25" customHeight="1">
      <c r="A517" s="15"/>
      <c r="B517" s="15"/>
      <c r="C517" s="15"/>
      <c r="D517" s="15"/>
      <c r="E517" s="15"/>
      <c r="F517" s="15"/>
      <c r="G517" s="15"/>
      <c r="H517" s="15"/>
      <c r="I517" s="16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</row>
    <row r="518" spans="1:30" ht="11.25" customHeight="1">
      <c r="A518" s="15"/>
      <c r="B518" s="15"/>
      <c r="C518" s="15"/>
      <c r="D518" s="15"/>
      <c r="E518" s="15"/>
      <c r="F518" s="15"/>
      <c r="G518" s="15"/>
      <c r="H518" s="15"/>
      <c r="I518" s="16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</row>
    <row r="519" spans="1:30" ht="11.25" customHeight="1">
      <c r="A519" s="15"/>
      <c r="B519" s="15"/>
      <c r="C519" s="15"/>
      <c r="D519" s="15"/>
      <c r="E519" s="15"/>
      <c r="F519" s="15"/>
      <c r="G519" s="15"/>
      <c r="H519" s="15"/>
      <c r="I519" s="16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</row>
    <row r="520" spans="1:30" ht="11.25" customHeight="1">
      <c r="A520" s="15"/>
      <c r="B520" s="15"/>
      <c r="C520" s="15"/>
      <c r="D520" s="15"/>
      <c r="E520" s="15"/>
      <c r="F520" s="15"/>
      <c r="G520" s="15"/>
      <c r="H520" s="15"/>
      <c r="I520" s="16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</row>
    <row r="521" spans="1:30" ht="11.25" customHeight="1">
      <c r="A521" s="15"/>
      <c r="B521" s="15"/>
      <c r="C521" s="15"/>
      <c r="D521" s="15"/>
      <c r="E521" s="15"/>
      <c r="F521" s="15"/>
      <c r="G521" s="15"/>
      <c r="H521" s="15"/>
      <c r="I521" s="16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</row>
    <row r="522" spans="1:30" ht="11.25" customHeight="1">
      <c r="A522" s="15"/>
      <c r="B522" s="15"/>
      <c r="C522" s="15"/>
      <c r="D522" s="15"/>
      <c r="E522" s="15"/>
      <c r="F522" s="15"/>
      <c r="G522" s="15"/>
      <c r="H522" s="15"/>
      <c r="I522" s="16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</row>
    <row r="523" spans="1:30" ht="11.25" customHeight="1">
      <c r="A523" s="15"/>
      <c r="B523" s="15"/>
      <c r="C523" s="15"/>
      <c r="D523" s="15"/>
      <c r="E523" s="15"/>
      <c r="F523" s="15"/>
      <c r="G523" s="15"/>
      <c r="H523" s="15"/>
      <c r="I523" s="16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</row>
    <row r="524" spans="1:30" ht="11.25" customHeight="1">
      <c r="A524" s="15"/>
      <c r="B524" s="15"/>
      <c r="C524" s="15"/>
      <c r="D524" s="15"/>
      <c r="E524" s="15"/>
      <c r="F524" s="15"/>
      <c r="G524" s="15"/>
      <c r="H524" s="15"/>
      <c r="I524" s="16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</row>
    <row r="525" spans="1:30" ht="11.25" customHeight="1">
      <c r="A525" s="15"/>
      <c r="B525" s="15"/>
      <c r="C525" s="15"/>
      <c r="D525" s="15"/>
      <c r="E525" s="15"/>
      <c r="F525" s="15"/>
      <c r="G525" s="15"/>
      <c r="H525" s="15"/>
      <c r="I525" s="16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</row>
    <row r="526" spans="1:30" ht="11.25" customHeight="1">
      <c r="A526" s="15"/>
      <c r="B526" s="15"/>
      <c r="C526" s="15"/>
      <c r="D526" s="15"/>
      <c r="E526" s="15"/>
      <c r="F526" s="15"/>
      <c r="G526" s="15"/>
      <c r="H526" s="15"/>
      <c r="I526" s="16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</row>
    <row r="527" spans="1:30" ht="11.25" customHeight="1">
      <c r="A527" s="15"/>
      <c r="B527" s="15"/>
      <c r="C527" s="15"/>
      <c r="D527" s="15"/>
      <c r="E527" s="15"/>
      <c r="F527" s="15"/>
      <c r="G527" s="15"/>
      <c r="H527" s="15"/>
      <c r="I527" s="16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</row>
    <row r="528" spans="1:30" ht="11.25" customHeight="1">
      <c r="A528" s="15"/>
      <c r="B528" s="15"/>
      <c r="C528" s="15"/>
      <c r="D528" s="15"/>
      <c r="E528" s="15"/>
      <c r="F528" s="15"/>
      <c r="G528" s="15"/>
      <c r="H528" s="15"/>
      <c r="I528" s="16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</row>
    <row r="529" spans="1:30" ht="11.25" customHeight="1">
      <c r="A529" s="15"/>
      <c r="B529" s="15"/>
      <c r="C529" s="15"/>
      <c r="D529" s="15"/>
      <c r="E529" s="15"/>
      <c r="F529" s="15"/>
      <c r="G529" s="15"/>
      <c r="H529" s="15"/>
      <c r="I529" s="16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</row>
    <row r="530" spans="1:30" ht="11.25" customHeight="1">
      <c r="A530" s="15"/>
      <c r="B530" s="15"/>
      <c r="C530" s="15"/>
      <c r="D530" s="15"/>
      <c r="E530" s="15"/>
      <c r="F530" s="15"/>
      <c r="G530" s="15"/>
      <c r="H530" s="15"/>
      <c r="I530" s="16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</row>
    <row r="531" spans="1:30" ht="11.25" customHeight="1">
      <c r="A531" s="15"/>
      <c r="B531" s="15"/>
      <c r="C531" s="15"/>
      <c r="D531" s="15"/>
      <c r="E531" s="15"/>
      <c r="F531" s="15"/>
      <c r="G531" s="15"/>
      <c r="H531" s="15"/>
      <c r="I531" s="16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</row>
    <row r="532" spans="1:30" ht="11.25" customHeight="1">
      <c r="A532" s="15"/>
      <c r="B532" s="15"/>
      <c r="C532" s="15"/>
      <c r="D532" s="15"/>
      <c r="E532" s="15"/>
      <c r="F532" s="15"/>
      <c r="G532" s="15"/>
      <c r="H532" s="15"/>
      <c r="I532" s="16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</row>
    <row r="533" spans="1:30" ht="11.25" customHeight="1">
      <c r="A533" s="15"/>
      <c r="B533" s="15"/>
      <c r="C533" s="15"/>
      <c r="D533" s="15"/>
      <c r="E533" s="15"/>
      <c r="F533" s="15"/>
      <c r="G533" s="15"/>
      <c r="H533" s="15"/>
      <c r="I533" s="16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</row>
    <row r="534" spans="1:30" ht="11.25" customHeight="1">
      <c r="A534" s="15"/>
      <c r="B534" s="15"/>
      <c r="C534" s="15"/>
      <c r="D534" s="15"/>
      <c r="E534" s="15"/>
      <c r="F534" s="15"/>
      <c r="G534" s="15"/>
      <c r="H534" s="15"/>
      <c r="I534" s="16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</row>
    <row r="535" spans="1:30" ht="11.25" customHeight="1">
      <c r="A535" s="15"/>
      <c r="B535" s="15"/>
      <c r="C535" s="15"/>
      <c r="D535" s="15"/>
      <c r="E535" s="15"/>
      <c r="F535" s="15"/>
      <c r="G535" s="15"/>
      <c r="H535" s="15"/>
      <c r="I535" s="16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</row>
    <row r="536" spans="1:30" ht="11.25" customHeight="1">
      <c r="A536" s="15"/>
      <c r="B536" s="15"/>
      <c r="C536" s="15"/>
      <c r="D536" s="15"/>
      <c r="E536" s="15"/>
      <c r="F536" s="15"/>
      <c r="G536" s="15"/>
      <c r="H536" s="15"/>
      <c r="I536" s="16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</row>
    <row r="537" spans="1:30" ht="11.25" customHeight="1">
      <c r="A537" s="15"/>
      <c r="B537" s="15"/>
      <c r="C537" s="15"/>
      <c r="D537" s="15"/>
      <c r="E537" s="15"/>
      <c r="F537" s="15"/>
      <c r="G537" s="15"/>
      <c r="H537" s="15"/>
      <c r="I537" s="16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</row>
    <row r="538" spans="1:30" ht="11.25" customHeight="1">
      <c r="A538" s="15"/>
      <c r="B538" s="15"/>
      <c r="C538" s="15"/>
      <c r="D538" s="15"/>
      <c r="E538" s="15"/>
      <c r="F538" s="15"/>
      <c r="G538" s="15"/>
      <c r="H538" s="15"/>
      <c r="I538" s="16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</row>
    <row r="539" spans="1:30" ht="11.25" customHeight="1">
      <c r="A539" s="15"/>
      <c r="B539" s="15"/>
      <c r="C539" s="15"/>
      <c r="D539" s="15"/>
      <c r="E539" s="15"/>
      <c r="F539" s="15"/>
      <c r="G539" s="15"/>
      <c r="H539" s="15"/>
      <c r="I539" s="16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</row>
    <row r="540" spans="1:30" ht="11.25" customHeight="1">
      <c r="A540" s="15"/>
      <c r="B540" s="15"/>
      <c r="C540" s="15"/>
      <c r="D540" s="15"/>
      <c r="E540" s="15"/>
      <c r="F540" s="15"/>
      <c r="G540" s="15"/>
      <c r="H540" s="15"/>
      <c r="I540" s="16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</row>
    <row r="541" spans="1:30" ht="11.25" customHeight="1">
      <c r="A541" s="15"/>
      <c r="B541" s="15"/>
      <c r="C541" s="15"/>
      <c r="D541" s="15"/>
      <c r="E541" s="15"/>
      <c r="F541" s="15"/>
      <c r="G541" s="15"/>
      <c r="H541" s="15"/>
      <c r="I541" s="16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</row>
    <row r="542" spans="1:30" ht="11.25" customHeight="1">
      <c r="A542" s="15"/>
      <c r="B542" s="15"/>
      <c r="C542" s="15"/>
      <c r="D542" s="15"/>
      <c r="E542" s="15"/>
      <c r="F542" s="15"/>
      <c r="G542" s="15"/>
      <c r="H542" s="15"/>
      <c r="I542" s="16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</row>
    <row r="543" spans="1:30" ht="11.25" customHeight="1">
      <c r="A543" s="15"/>
      <c r="B543" s="15"/>
      <c r="C543" s="15"/>
      <c r="D543" s="15"/>
      <c r="E543" s="15"/>
      <c r="F543" s="15"/>
      <c r="G543" s="15"/>
      <c r="H543" s="15"/>
      <c r="I543" s="16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</row>
    <row r="544" spans="1:30" ht="11.25" customHeight="1">
      <c r="A544" s="15"/>
      <c r="B544" s="15"/>
      <c r="C544" s="15"/>
      <c r="D544" s="15"/>
      <c r="E544" s="15"/>
      <c r="F544" s="15"/>
      <c r="G544" s="15"/>
      <c r="H544" s="15"/>
      <c r="I544" s="16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</row>
    <row r="545" spans="1:30" ht="11.25" customHeight="1">
      <c r="A545" s="15"/>
      <c r="B545" s="15"/>
      <c r="C545" s="15"/>
      <c r="D545" s="15"/>
      <c r="E545" s="15"/>
      <c r="F545" s="15"/>
      <c r="G545" s="15"/>
      <c r="H545" s="15"/>
      <c r="I545" s="16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</row>
    <row r="546" spans="1:30" ht="11.25" customHeight="1">
      <c r="A546" s="15"/>
      <c r="B546" s="15"/>
      <c r="C546" s="15"/>
      <c r="D546" s="15"/>
      <c r="E546" s="15"/>
      <c r="F546" s="15"/>
      <c r="G546" s="15"/>
      <c r="H546" s="15"/>
      <c r="I546" s="16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</row>
    <row r="547" spans="1:30" ht="11.25" customHeight="1">
      <c r="A547" s="15"/>
      <c r="B547" s="15"/>
      <c r="C547" s="15"/>
      <c r="D547" s="15"/>
      <c r="E547" s="15"/>
      <c r="F547" s="15"/>
      <c r="G547" s="15"/>
      <c r="H547" s="15"/>
      <c r="I547" s="16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</row>
    <row r="548" spans="1:30" ht="11.25" customHeight="1">
      <c r="A548" s="15"/>
      <c r="B548" s="15"/>
      <c r="C548" s="15"/>
      <c r="D548" s="15"/>
      <c r="E548" s="15"/>
      <c r="F548" s="15"/>
      <c r="G548" s="15"/>
      <c r="H548" s="15"/>
      <c r="I548" s="16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</row>
    <row r="549" spans="1:30" ht="11.25" customHeight="1">
      <c r="A549" s="15"/>
      <c r="B549" s="15"/>
      <c r="C549" s="15"/>
      <c r="D549" s="15"/>
      <c r="E549" s="15"/>
      <c r="F549" s="15"/>
      <c r="G549" s="15"/>
      <c r="H549" s="15"/>
      <c r="I549" s="16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</row>
    <row r="550" spans="1:30" ht="11.25" customHeight="1">
      <c r="A550" s="15"/>
      <c r="B550" s="15"/>
      <c r="C550" s="15"/>
      <c r="D550" s="15"/>
      <c r="E550" s="15"/>
      <c r="F550" s="15"/>
      <c r="G550" s="15"/>
      <c r="H550" s="15"/>
      <c r="I550" s="16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</row>
    <row r="551" spans="1:30" ht="11.25" customHeight="1">
      <c r="A551" s="15"/>
      <c r="B551" s="15"/>
      <c r="C551" s="15"/>
      <c r="D551" s="15"/>
      <c r="E551" s="15"/>
      <c r="F551" s="15"/>
      <c r="G551" s="15"/>
      <c r="H551" s="15"/>
      <c r="I551" s="16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</row>
    <row r="552" spans="1:30" ht="11.25" customHeight="1">
      <c r="A552" s="15"/>
      <c r="B552" s="15"/>
      <c r="C552" s="15"/>
      <c r="D552" s="15"/>
      <c r="E552" s="15"/>
      <c r="F552" s="15"/>
      <c r="G552" s="15"/>
      <c r="H552" s="15"/>
      <c r="I552" s="16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</row>
    <row r="553" spans="1:30" ht="11.25" customHeight="1">
      <c r="A553" s="15"/>
      <c r="B553" s="15"/>
      <c r="C553" s="15"/>
      <c r="D553" s="15"/>
      <c r="E553" s="15"/>
      <c r="F553" s="15"/>
      <c r="G553" s="15"/>
      <c r="H553" s="15"/>
      <c r="I553" s="16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</row>
    <row r="554" spans="1:30" ht="11.25" customHeight="1">
      <c r="A554" s="15"/>
      <c r="B554" s="15"/>
      <c r="C554" s="15"/>
      <c r="D554" s="15"/>
      <c r="E554" s="15"/>
      <c r="F554" s="15"/>
      <c r="G554" s="15"/>
      <c r="H554" s="15"/>
      <c r="I554" s="16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</row>
    <row r="555" spans="1:30" ht="11.25" customHeight="1">
      <c r="A555" s="15"/>
      <c r="B555" s="15"/>
      <c r="C555" s="15"/>
      <c r="D555" s="15"/>
      <c r="E555" s="15"/>
      <c r="F555" s="15"/>
      <c r="G555" s="15"/>
      <c r="H555" s="15"/>
      <c r="I555" s="16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</row>
    <row r="556" spans="1:30" ht="11.25" customHeight="1">
      <c r="A556" s="15"/>
      <c r="B556" s="15"/>
      <c r="C556" s="15"/>
      <c r="D556" s="15"/>
      <c r="E556" s="15"/>
      <c r="F556" s="15"/>
      <c r="G556" s="15"/>
      <c r="H556" s="15"/>
      <c r="I556" s="16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</row>
    <row r="557" spans="1:30" ht="11.25" customHeight="1">
      <c r="A557" s="15"/>
      <c r="B557" s="15"/>
      <c r="C557" s="15"/>
      <c r="D557" s="15"/>
      <c r="E557" s="15"/>
      <c r="F557" s="15"/>
      <c r="G557" s="15"/>
      <c r="H557" s="15"/>
      <c r="I557" s="16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</row>
    <row r="558" spans="1:30" ht="11.25" customHeight="1">
      <c r="A558" s="15"/>
      <c r="B558" s="15"/>
      <c r="C558" s="15"/>
      <c r="D558" s="15"/>
      <c r="E558" s="15"/>
      <c r="F558" s="15"/>
      <c r="G558" s="15"/>
      <c r="H558" s="15"/>
      <c r="I558" s="16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</row>
    <row r="559" spans="1:30" ht="11.25" customHeight="1">
      <c r="A559" s="15"/>
      <c r="B559" s="15"/>
      <c r="C559" s="15"/>
      <c r="D559" s="15"/>
      <c r="E559" s="15"/>
      <c r="F559" s="15"/>
      <c r="G559" s="15"/>
      <c r="H559" s="15"/>
      <c r="I559" s="16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</row>
    <row r="560" spans="1:30" ht="11.25" customHeight="1">
      <c r="A560" s="15"/>
      <c r="B560" s="15"/>
      <c r="C560" s="15"/>
      <c r="D560" s="15"/>
      <c r="E560" s="15"/>
      <c r="F560" s="15"/>
      <c r="G560" s="15"/>
      <c r="H560" s="15"/>
      <c r="I560" s="16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</row>
    <row r="561" spans="1:30" ht="11.25" customHeight="1">
      <c r="A561" s="15"/>
      <c r="B561" s="15"/>
      <c r="C561" s="15"/>
      <c r="D561" s="15"/>
      <c r="E561" s="15"/>
      <c r="F561" s="15"/>
      <c r="G561" s="15"/>
      <c r="H561" s="15"/>
      <c r="I561" s="16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</row>
    <row r="562" spans="1:30" ht="11.25" customHeight="1">
      <c r="A562" s="15"/>
      <c r="B562" s="15"/>
      <c r="C562" s="15"/>
      <c r="D562" s="15"/>
      <c r="E562" s="15"/>
      <c r="F562" s="15"/>
      <c r="G562" s="15"/>
      <c r="H562" s="15"/>
      <c r="I562" s="16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</row>
    <row r="563" spans="1:30" ht="11.25" customHeight="1">
      <c r="A563" s="15"/>
      <c r="B563" s="15"/>
      <c r="C563" s="15"/>
      <c r="D563" s="15"/>
      <c r="E563" s="15"/>
      <c r="F563" s="15"/>
      <c r="G563" s="15"/>
      <c r="H563" s="15"/>
      <c r="I563" s="16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</row>
    <row r="564" spans="1:30" ht="11.25" customHeight="1">
      <c r="A564" s="15"/>
      <c r="B564" s="15"/>
      <c r="C564" s="15"/>
      <c r="D564" s="15"/>
      <c r="E564" s="15"/>
      <c r="F564" s="15"/>
      <c r="G564" s="15"/>
      <c r="H564" s="15"/>
      <c r="I564" s="16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</row>
    <row r="565" spans="1:30" ht="11.25" customHeight="1">
      <c r="A565" s="15"/>
      <c r="B565" s="15"/>
      <c r="C565" s="15"/>
      <c r="D565" s="15"/>
      <c r="E565" s="15"/>
      <c r="F565" s="15"/>
      <c r="G565" s="15"/>
      <c r="H565" s="15"/>
      <c r="I565" s="16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</row>
    <row r="566" spans="1:30" ht="11.25" customHeight="1">
      <c r="A566" s="15"/>
      <c r="B566" s="15"/>
      <c r="C566" s="15"/>
      <c r="D566" s="15"/>
      <c r="E566" s="15"/>
      <c r="F566" s="15"/>
      <c r="G566" s="15"/>
      <c r="H566" s="15"/>
      <c r="I566" s="16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</row>
    <row r="567" spans="1:30" ht="11.25" customHeight="1">
      <c r="A567" s="15"/>
      <c r="B567" s="15"/>
      <c r="C567" s="15"/>
      <c r="D567" s="15"/>
      <c r="E567" s="15"/>
      <c r="F567" s="15"/>
      <c r="G567" s="15"/>
      <c r="H567" s="15"/>
      <c r="I567" s="16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</row>
    <row r="568" spans="1:30" ht="11.25" customHeight="1">
      <c r="A568" s="15"/>
      <c r="B568" s="15"/>
      <c r="C568" s="15"/>
      <c r="D568" s="15"/>
      <c r="E568" s="15"/>
      <c r="F568" s="15"/>
      <c r="G568" s="15"/>
      <c r="H568" s="15"/>
      <c r="I568" s="16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</row>
    <row r="569" spans="1:30" ht="11.25" customHeight="1">
      <c r="A569" s="15"/>
      <c r="B569" s="15"/>
      <c r="C569" s="15"/>
      <c r="D569" s="15"/>
      <c r="E569" s="15"/>
      <c r="F569" s="15"/>
      <c r="G569" s="15"/>
      <c r="H569" s="15"/>
      <c r="I569" s="16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</row>
    <row r="570" spans="1:30" ht="11.25" customHeight="1">
      <c r="A570" s="15"/>
      <c r="B570" s="15"/>
      <c r="C570" s="15"/>
      <c r="D570" s="15"/>
      <c r="E570" s="15"/>
      <c r="F570" s="15"/>
      <c r="G570" s="15"/>
      <c r="H570" s="15"/>
      <c r="I570" s="16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</row>
    <row r="571" spans="1:30" ht="11.25" customHeight="1">
      <c r="A571" s="15"/>
      <c r="B571" s="15"/>
      <c r="C571" s="15"/>
      <c r="D571" s="15"/>
      <c r="E571" s="15"/>
      <c r="F571" s="15"/>
      <c r="G571" s="15"/>
      <c r="H571" s="15"/>
      <c r="I571" s="16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</row>
    <row r="572" spans="1:30" ht="11.25" customHeight="1">
      <c r="A572" s="15"/>
      <c r="B572" s="15"/>
      <c r="C572" s="15"/>
      <c r="D572" s="15"/>
      <c r="E572" s="15"/>
      <c r="F572" s="15"/>
      <c r="G572" s="15"/>
      <c r="H572" s="15"/>
      <c r="I572" s="16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</row>
    <row r="573" spans="1:30" ht="11.25" customHeight="1">
      <c r="A573" s="15"/>
      <c r="B573" s="15"/>
      <c r="C573" s="15"/>
      <c r="D573" s="15"/>
      <c r="E573" s="15"/>
      <c r="F573" s="15"/>
      <c r="G573" s="15"/>
      <c r="H573" s="15"/>
      <c r="I573" s="16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</row>
    <row r="574" spans="1:30" ht="11.25" customHeight="1">
      <c r="A574" s="15"/>
      <c r="B574" s="15"/>
      <c r="C574" s="15"/>
      <c r="D574" s="15"/>
      <c r="E574" s="15"/>
      <c r="F574" s="15"/>
      <c r="G574" s="15"/>
      <c r="H574" s="15"/>
      <c r="I574" s="16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</row>
    <row r="575" spans="1:30" ht="11.25" customHeight="1">
      <c r="A575" s="15"/>
      <c r="B575" s="15"/>
      <c r="C575" s="15"/>
      <c r="D575" s="15"/>
      <c r="E575" s="15"/>
      <c r="F575" s="15"/>
      <c r="G575" s="15"/>
      <c r="H575" s="15"/>
      <c r="I575" s="16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</row>
    <row r="576" spans="1:30" ht="11.25" customHeight="1">
      <c r="A576" s="15"/>
      <c r="B576" s="15"/>
      <c r="C576" s="15"/>
      <c r="D576" s="15"/>
      <c r="E576" s="15"/>
      <c r="F576" s="15"/>
      <c r="G576" s="15"/>
      <c r="H576" s="15"/>
      <c r="I576" s="16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</row>
    <row r="577" spans="1:30" ht="11.25" customHeight="1">
      <c r="A577" s="15"/>
      <c r="B577" s="15"/>
      <c r="C577" s="15"/>
      <c r="D577" s="15"/>
      <c r="E577" s="15"/>
      <c r="F577" s="15"/>
      <c r="G577" s="15"/>
      <c r="H577" s="15"/>
      <c r="I577" s="16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</row>
    <row r="578" spans="1:30" ht="11.25" customHeight="1">
      <c r="A578" s="15"/>
      <c r="B578" s="15"/>
      <c r="C578" s="15"/>
      <c r="D578" s="15"/>
      <c r="E578" s="15"/>
      <c r="F578" s="15"/>
      <c r="G578" s="15"/>
      <c r="H578" s="15"/>
      <c r="I578" s="16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</row>
    <row r="579" spans="1:30" ht="11.25" customHeight="1">
      <c r="A579" s="15"/>
      <c r="B579" s="15"/>
      <c r="C579" s="15"/>
      <c r="D579" s="15"/>
      <c r="E579" s="15"/>
      <c r="F579" s="15"/>
      <c r="G579" s="15"/>
      <c r="H579" s="15"/>
      <c r="I579" s="16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</row>
    <row r="580" spans="1:30" ht="11.25" customHeight="1">
      <c r="A580" s="15"/>
      <c r="B580" s="15"/>
      <c r="C580" s="15"/>
      <c r="D580" s="15"/>
      <c r="E580" s="15"/>
      <c r="F580" s="15"/>
      <c r="G580" s="15"/>
      <c r="H580" s="15"/>
      <c r="I580" s="16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</row>
    <row r="581" spans="1:30" ht="11.25" customHeight="1">
      <c r="A581" s="15"/>
      <c r="B581" s="15"/>
      <c r="C581" s="15"/>
      <c r="D581" s="15"/>
      <c r="E581" s="15"/>
      <c r="F581" s="15"/>
      <c r="G581" s="15"/>
      <c r="H581" s="15"/>
      <c r="I581" s="16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</row>
    <row r="582" spans="1:30" ht="11.25" customHeight="1">
      <c r="A582" s="15"/>
      <c r="B582" s="15"/>
      <c r="C582" s="15"/>
      <c r="D582" s="15"/>
      <c r="E582" s="15"/>
      <c r="F582" s="15"/>
      <c r="G582" s="15"/>
      <c r="H582" s="15"/>
      <c r="I582" s="16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</row>
    <row r="583" spans="1:30" ht="11.25" customHeight="1">
      <c r="A583" s="15"/>
      <c r="B583" s="15"/>
      <c r="C583" s="15"/>
      <c r="D583" s="15"/>
      <c r="E583" s="15"/>
      <c r="F583" s="15"/>
      <c r="G583" s="15"/>
      <c r="H583" s="15"/>
      <c r="I583" s="16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</row>
    <row r="584" spans="1:30" ht="11.25" customHeight="1">
      <c r="A584" s="15"/>
      <c r="B584" s="15"/>
      <c r="C584" s="15"/>
      <c r="D584" s="15"/>
      <c r="E584" s="15"/>
      <c r="F584" s="15"/>
      <c r="G584" s="15"/>
      <c r="H584" s="15"/>
      <c r="I584" s="16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</row>
    <row r="585" spans="1:30" ht="11.25" customHeight="1">
      <c r="A585" s="15"/>
      <c r="B585" s="15"/>
      <c r="C585" s="15"/>
      <c r="D585" s="15"/>
      <c r="E585" s="15"/>
      <c r="F585" s="15"/>
      <c r="G585" s="15"/>
      <c r="H585" s="15"/>
      <c r="I585" s="16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</row>
    <row r="586" spans="1:30" ht="11.25" customHeight="1">
      <c r="A586" s="15"/>
      <c r="B586" s="15"/>
      <c r="C586" s="15"/>
      <c r="D586" s="15"/>
      <c r="E586" s="15"/>
      <c r="F586" s="15"/>
      <c r="G586" s="15"/>
      <c r="H586" s="15"/>
      <c r="I586" s="16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</row>
    <row r="587" spans="1:30" ht="11.25" customHeight="1">
      <c r="A587" s="15"/>
      <c r="B587" s="15"/>
      <c r="C587" s="15"/>
      <c r="D587" s="15"/>
      <c r="E587" s="15"/>
      <c r="F587" s="15"/>
      <c r="G587" s="15"/>
      <c r="H587" s="15"/>
      <c r="I587" s="16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</row>
    <row r="588" spans="1:30" ht="11.25" customHeight="1">
      <c r="A588" s="15"/>
      <c r="B588" s="15"/>
      <c r="C588" s="15"/>
      <c r="D588" s="15"/>
      <c r="E588" s="15"/>
      <c r="F588" s="15"/>
      <c r="G588" s="15"/>
      <c r="H588" s="15"/>
      <c r="I588" s="16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</row>
    <row r="589" spans="1:30" ht="11.25" customHeight="1">
      <c r="A589" s="15"/>
      <c r="B589" s="15"/>
      <c r="C589" s="15"/>
      <c r="D589" s="15"/>
      <c r="E589" s="15"/>
      <c r="F589" s="15"/>
      <c r="G589" s="15"/>
      <c r="H589" s="15"/>
      <c r="I589" s="16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</row>
    <row r="590" spans="1:30" ht="11.25" customHeight="1">
      <c r="A590" s="15"/>
      <c r="B590" s="15"/>
      <c r="C590" s="15"/>
      <c r="D590" s="15"/>
      <c r="E590" s="15"/>
      <c r="F590" s="15"/>
      <c r="G590" s="15"/>
      <c r="H590" s="15"/>
      <c r="I590" s="16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</row>
    <row r="591" spans="1:30" ht="11.25" customHeight="1">
      <c r="A591" s="15"/>
      <c r="B591" s="15"/>
      <c r="C591" s="15"/>
      <c r="D591" s="15"/>
      <c r="E591" s="15"/>
      <c r="F591" s="15"/>
      <c r="G591" s="15"/>
      <c r="H591" s="15"/>
      <c r="I591" s="16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</row>
    <row r="592" spans="1:30" ht="11.25" customHeight="1">
      <c r="A592" s="15"/>
      <c r="B592" s="15"/>
      <c r="C592" s="15"/>
      <c r="D592" s="15"/>
      <c r="E592" s="15"/>
      <c r="F592" s="15"/>
      <c r="G592" s="15"/>
      <c r="H592" s="15"/>
      <c r="I592" s="16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</row>
    <row r="593" spans="1:30" ht="11.25" customHeight="1">
      <c r="A593" s="15"/>
      <c r="B593" s="15"/>
      <c r="C593" s="15"/>
      <c r="D593" s="15"/>
      <c r="E593" s="15"/>
      <c r="F593" s="15"/>
      <c r="G593" s="15"/>
      <c r="H593" s="15"/>
      <c r="I593" s="16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</row>
    <row r="594" spans="1:30" ht="11.25" customHeight="1">
      <c r="A594" s="15"/>
      <c r="B594" s="15"/>
      <c r="C594" s="15"/>
      <c r="D594" s="15"/>
      <c r="E594" s="15"/>
      <c r="F594" s="15"/>
      <c r="G594" s="15"/>
      <c r="H594" s="15"/>
      <c r="I594" s="16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</row>
    <row r="595" spans="1:30" ht="11.25" customHeight="1">
      <c r="A595" s="15"/>
      <c r="B595" s="15"/>
      <c r="C595" s="15"/>
      <c r="D595" s="15"/>
      <c r="E595" s="15"/>
      <c r="F595" s="15"/>
      <c r="G595" s="15"/>
      <c r="H595" s="15"/>
      <c r="I595" s="16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</row>
    <row r="596" spans="1:30" ht="11.25" customHeight="1">
      <c r="A596" s="15"/>
      <c r="B596" s="15"/>
      <c r="C596" s="15"/>
      <c r="D596" s="15"/>
      <c r="E596" s="15"/>
      <c r="F596" s="15"/>
      <c r="G596" s="15"/>
      <c r="H596" s="15"/>
      <c r="I596" s="16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</row>
    <row r="597" spans="1:30" ht="11.25" customHeight="1">
      <c r="A597" s="15"/>
      <c r="B597" s="15"/>
      <c r="C597" s="15"/>
      <c r="D597" s="15"/>
      <c r="E597" s="15"/>
      <c r="F597" s="15"/>
      <c r="G597" s="15"/>
      <c r="H597" s="15"/>
      <c r="I597" s="16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</row>
    <row r="598" spans="1:30" ht="11.25" customHeight="1">
      <c r="A598" s="15"/>
      <c r="B598" s="15"/>
      <c r="C598" s="15"/>
      <c r="D598" s="15"/>
      <c r="E598" s="15"/>
      <c r="F598" s="15"/>
      <c r="G598" s="15"/>
      <c r="H598" s="15"/>
      <c r="I598" s="16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</row>
    <row r="599" spans="1:30" ht="11.25" customHeight="1">
      <c r="A599" s="15"/>
      <c r="B599" s="15"/>
      <c r="C599" s="15"/>
      <c r="D599" s="15"/>
      <c r="E599" s="15"/>
      <c r="F599" s="15"/>
      <c r="G599" s="15"/>
      <c r="H599" s="15"/>
      <c r="I599" s="16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</row>
    <row r="600" spans="1:30" ht="11.25" customHeight="1">
      <c r="A600" s="15"/>
      <c r="B600" s="15"/>
      <c r="C600" s="15"/>
      <c r="D600" s="15"/>
      <c r="E600" s="15"/>
      <c r="F600" s="15"/>
      <c r="G600" s="15"/>
      <c r="H600" s="15"/>
      <c r="I600" s="16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</row>
    <row r="601" spans="1:30" ht="11.25" customHeight="1">
      <c r="A601" s="15"/>
      <c r="B601" s="15"/>
      <c r="C601" s="15"/>
      <c r="D601" s="15"/>
      <c r="E601" s="15"/>
      <c r="F601" s="15"/>
      <c r="G601" s="15"/>
      <c r="H601" s="15"/>
      <c r="I601" s="16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</row>
    <row r="602" spans="1:30" ht="11.25" customHeight="1">
      <c r="A602" s="15"/>
      <c r="B602" s="15"/>
      <c r="C602" s="15"/>
      <c r="D602" s="15"/>
      <c r="E602" s="15"/>
      <c r="F602" s="15"/>
      <c r="G602" s="15"/>
      <c r="H602" s="15"/>
      <c r="I602" s="16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</row>
    <row r="603" spans="1:30" ht="11.25" customHeight="1">
      <c r="A603" s="15"/>
      <c r="B603" s="15"/>
      <c r="C603" s="15"/>
      <c r="D603" s="15"/>
      <c r="E603" s="15"/>
      <c r="F603" s="15"/>
      <c r="G603" s="15"/>
      <c r="H603" s="15"/>
      <c r="I603" s="16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</row>
    <row r="604" spans="1:30" ht="11.25" customHeight="1">
      <c r="A604" s="15"/>
      <c r="B604" s="15"/>
      <c r="C604" s="15"/>
      <c r="D604" s="15"/>
      <c r="E604" s="15"/>
      <c r="F604" s="15"/>
      <c r="G604" s="15"/>
      <c r="H604" s="15"/>
      <c r="I604" s="16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</row>
    <row r="605" spans="1:30" ht="11.25" customHeight="1">
      <c r="A605" s="15"/>
      <c r="B605" s="15"/>
      <c r="C605" s="15"/>
      <c r="D605" s="15"/>
      <c r="E605" s="15"/>
      <c r="F605" s="15"/>
      <c r="G605" s="15"/>
      <c r="H605" s="15"/>
      <c r="I605" s="16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</row>
    <row r="606" spans="1:30" ht="11.25" customHeight="1">
      <c r="A606" s="15"/>
      <c r="B606" s="15"/>
      <c r="C606" s="15"/>
      <c r="D606" s="15"/>
      <c r="E606" s="15"/>
      <c r="F606" s="15"/>
      <c r="G606" s="15"/>
      <c r="H606" s="15"/>
      <c r="I606" s="16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</row>
    <row r="607" spans="1:30" ht="11.25" customHeight="1">
      <c r="A607" s="15"/>
      <c r="B607" s="15"/>
      <c r="C607" s="15"/>
      <c r="D607" s="15"/>
      <c r="E607" s="15"/>
      <c r="F607" s="15"/>
      <c r="G607" s="15"/>
      <c r="H607" s="15"/>
      <c r="I607" s="16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</row>
    <row r="608" spans="1:30" ht="11.25" customHeight="1">
      <c r="A608" s="15"/>
      <c r="B608" s="15"/>
      <c r="C608" s="15"/>
      <c r="D608" s="15"/>
      <c r="E608" s="15"/>
      <c r="F608" s="15"/>
      <c r="G608" s="15"/>
      <c r="H608" s="15"/>
      <c r="I608" s="16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</row>
    <row r="609" spans="1:30" ht="11.25" customHeight="1">
      <c r="A609" s="15"/>
      <c r="B609" s="15"/>
      <c r="C609" s="15"/>
      <c r="D609" s="15"/>
      <c r="E609" s="15"/>
      <c r="F609" s="15"/>
      <c r="G609" s="15"/>
      <c r="H609" s="15"/>
      <c r="I609" s="16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</row>
    <row r="610" spans="1:30" ht="11.25" customHeight="1">
      <c r="A610" s="15"/>
      <c r="B610" s="15"/>
      <c r="C610" s="15"/>
      <c r="D610" s="15"/>
      <c r="E610" s="15"/>
      <c r="F610" s="15"/>
      <c r="G610" s="15"/>
      <c r="H610" s="15"/>
      <c r="I610" s="16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</row>
    <row r="611" spans="1:30" ht="11.25" customHeight="1">
      <c r="A611" s="15"/>
      <c r="B611" s="15"/>
      <c r="C611" s="15"/>
      <c r="D611" s="15"/>
      <c r="E611" s="15"/>
      <c r="F611" s="15"/>
      <c r="G611" s="15"/>
      <c r="H611" s="15"/>
      <c r="I611" s="16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</row>
    <row r="612" spans="1:30" ht="11.25" customHeight="1">
      <c r="A612" s="15"/>
      <c r="B612" s="15"/>
      <c r="C612" s="15"/>
      <c r="D612" s="15"/>
      <c r="E612" s="15"/>
      <c r="F612" s="15"/>
      <c r="G612" s="15"/>
      <c r="H612" s="15"/>
      <c r="I612" s="16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</row>
    <row r="613" spans="1:30" ht="11.25" customHeight="1">
      <c r="A613" s="15"/>
      <c r="B613" s="15"/>
      <c r="C613" s="15"/>
      <c r="D613" s="15"/>
      <c r="E613" s="15"/>
      <c r="F613" s="15"/>
      <c r="G613" s="15"/>
      <c r="H613" s="15"/>
      <c r="I613" s="16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</row>
    <row r="614" spans="1:30" ht="11.25" customHeight="1">
      <c r="A614" s="15"/>
      <c r="B614" s="15"/>
      <c r="C614" s="15"/>
      <c r="D614" s="15"/>
      <c r="E614" s="15"/>
      <c r="F614" s="15"/>
      <c r="G614" s="15"/>
      <c r="H614" s="15"/>
      <c r="I614" s="16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</row>
    <row r="615" spans="1:30" ht="11.25" customHeight="1">
      <c r="A615" s="15"/>
      <c r="B615" s="15"/>
      <c r="C615" s="15"/>
      <c r="D615" s="15"/>
      <c r="E615" s="15"/>
      <c r="F615" s="15"/>
      <c r="G615" s="15"/>
      <c r="H615" s="15"/>
      <c r="I615" s="16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</row>
    <row r="616" spans="1:30" ht="11.25" customHeight="1">
      <c r="A616" s="15"/>
      <c r="B616" s="15"/>
      <c r="C616" s="15"/>
      <c r="D616" s="15"/>
      <c r="E616" s="15"/>
      <c r="F616" s="15"/>
      <c r="G616" s="15"/>
      <c r="H616" s="15"/>
      <c r="I616" s="16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</row>
    <row r="617" spans="1:30" ht="11.25" customHeight="1">
      <c r="A617" s="15"/>
      <c r="B617" s="15"/>
      <c r="C617" s="15"/>
      <c r="D617" s="15"/>
      <c r="E617" s="15"/>
      <c r="F617" s="15"/>
      <c r="G617" s="15"/>
      <c r="H617" s="15"/>
      <c r="I617" s="16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</row>
    <row r="618" spans="1:30" ht="11.25" customHeight="1">
      <c r="A618" s="15"/>
      <c r="B618" s="15"/>
      <c r="C618" s="15"/>
      <c r="D618" s="15"/>
      <c r="E618" s="15"/>
      <c r="F618" s="15"/>
      <c r="G618" s="15"/>
      <c r="H618" s="15"/>
      <c r="I618" s="16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</row>
    <row r="619" spans="1:30" ht="11.25" customHeight="1">
      <c r="A619" s="15"/>
      <c r="B619" s="15"/>
      <c r="C619" s="15"/>
      <c r="D619" s="15"/>
      <c r="E619" s="15"/>
      <c r="F619" s="15"/>
      <c r="G619" s="15"/>
      <c r="H619" s="15"/>
      <c r="I619" s="16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</row>
    <row r="620" spans="1:30" ht="11.25" customHeight="1">
      <c r="A620" s="15"/>
      <c r="B620" s="15"/>
      <c r="C620" s="15"/>
      <c r="D620" s="15"/>
      <c r="E620" s="15"/>
      <c r="F620" s="15"/>
      <c r="G620" s="15"/>
      <c r="H620" s="15"/>
      <c r="I620" s="16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</row>
    <row r="621" spans="1:30" ht="11.25" customHeight="1">
      <c r="A621" s="15"/>
      <c r="B621" s="15"/>
      <c r="C621" s="15"/>
      <c r="D621" s="15"/>
      <c r="E621" s="15"/>
      <c r="F621" s="15"/>
      <c r="G621" s="15"/>
      <c r="H621" s="15"/>
      <c r="I621" s="16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</row>
    <row r="622" spans="1:30" ht="11.25" customHeight="1">
      <c r="A622" s="15"/>
      <c r="B622" s="15"/>
      <c r="C622" s="15"/>
      <c r="D622" s="15"/>
      <c r="E622" s="15"/>
      <c r="F622" s="15"/>
      <c r="G622" s="15"/>
      <c r="H622" s="15"/>
      <c r="I622" s="16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</row>
    <row r="623" spans="1:30" ht="11.25" customHeight="1">
      <c r="A623" s="15"/>
      <c r="B623" s="15"/>
      <c r="C623" s="15"/>
      <c r="D623" s="15"/>
      <c r="E623" s="15"/>
      <c r="F623" s="15"/>
      <c r="G623" s="15"/>
      <c r="H623" s="15"/>
      <c r="I623" s="16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</row>
    <row r="624" spans="1:30" ht="11.25" customHeight="1">
      <c r="A624" s="15"/>
      <c r="B624" s="15"/>
      <c r="C624" s="15"/>
      <c r="D624" s="15"/>
      <c r="E624" s="15"/>
      <c r="F624" s="15"/>
      <c r="G624" s="15"/>
      <c r="H624" s="15"/>
      <c r="I624" s="16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</row>
    <row r="625" spans="1:30" ht="11.25" customHeight="1">
      <c r="A625" s="15"/>
      <c r="B625" s="15"/>
      <c r="C625" s="15"/>
      <c r="D625" s="15"/>
      <c r="E625" s="15"/>
      <c r="F625" s="15"/>
      <c r="G625" s="15"/>
      <c r="H625" s="15"/>
      <c r="I625" s="16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</row>
    <row r="626" spans="1:30" ht="11.25" customHeight="1">
      <c r="A626" s="15"/>
      <c r="B626" s="15"/>
      <c r="C626" s="15"/>
      <c r="D626" s="15"/>
      <c r="E626" s="15"/>
      <c r="F626" s="15"/>
      <c r="G626" s="15"/>
      <c r="H626" s="15"/>
      <c r="I626" s="16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</row>
    <row r="627" spans="1:30" ht="11.25" customHeight="1">
      <c r="A627" s="15"/>
      <c r="B627" s="15"/>
      <c r="C627" s="15"/>
      <c r="D627" s="15"/>
      <c r="E627" s="15"/>
      <c r="F627" s="15"/>
      <c r="G627" s="15"/>
      <c r="H627" s="15"/>
      <c r="I627" s="16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</row>
    <row r="628" spans="1:30" ht="11.25" customHeight="1">
      <c r="A628" s="15"/>
      <c r="B628" s="15"/>
      <c r="C628" s="15"/>
      <c r="D628" s="15"/>
      <c r="E628" s="15"/>
      <c r="F628" s="15"/>
      <c r="G628" s="15"/>
      <c r="H628" s="15"/>
      <c r="I628" s="16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</row>
    <row r="629" spans="1:30" ht="11.25" customHeight="1">
      <c r="A629" s="15"/>
      <c r="B629" s="15"/>
      <c r="C629" s="15"/>
      <c r="D629" s="15"/>
      <c r="E629" s="15"/>
      <c r="F629" s="15"/>
      <c r="G629" s="15"/>
      <c r="H629" s="15"/>
      <c r="I629" s="16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</row>
    <row r="630" spans="1:30" ht="11.25" customHeight="1">
      <c r="A630" s="15"/>
      <c r="B630" s="15"/>
      <c r="C630" s="15"/>
      <c r="D630" s="15"/>
      <c r="E630" s="15"/>
      <c r="F630" s="15"/>
      <c r="G630" s="15"/>
      <c r="H630" s="15"/>
      <c r="I630" s="16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</row>
    <row r="631" spans="1:30" ht="11.25" customHeight="1">
      <c r="A631" s="15"/>
      <c r="B631" s="15"/>
      <c r="C631" s="15"/>
      <c r="D631" s="15"/>
      <c r="E631" s="15"/>
      <c r="F631" s="15"/>
      <c r="G631" s="15"/>
      <c r="H631" s="15"/>
      <c r="I631" s="16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</row>
    <row r="632" spans="1:30" ht="11.25" customHeight="1">
      <c r="A632" s="15"/>
      <c r="B632" s="15"/>
      <c r="C632" s="15"/>
      <c r="D632" s="15"/>
      <c r="E632" s="15"/>
      <c r="F632" s="15"/>
      <c r="G632" s="15"/>
      <c r="H632" s="15"/>
      <c r="I632" s="16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</row>
    <row r="633" spans="1:30" ht="11.25" customHeight="1">
      <c r="A633" s="15"/>
      <c r="B633" s="15"/>
      <c r="C633" s="15"/>
      <c r="D633" s="15"/>
      <c r="E633" s="15"/>
      <c r="F633" s="15"/>
      <c r="G633" s="15"/>
      <c r="H633" s="15"/>
      <c r="I633" s="16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</row>
    <row r="634" spans="1:30" ht="11.25" customHeight="1">
      <c r="A634" s="15"/>
      <c r="B634" s="15"/>
      <c r="C634" s="15"/>
      <c r="D634" s="15"/>
      <c r="E634" s="15"/>
      <c r="F634" s="15"/>
      <c r="G634" s="15"/>
      <c r="H634" s="15"/>
      <c r="I634" s="16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</row>
    <row r="635" spans="1:30" ht="11.25" customHeight="1">
      <c r="A635" s="15"/>
      <c r="B635" s="15"/>
      <c r="C635" s="15"/>
      <c r="D635" s="15"/>
      <c r="E635" s="15"/>
      <c r="F635" s="15"/>
      <c r="G635" s="15"/>
      <c r="H635" s="15"/>
      <c r="I635" s="16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</row>
    <row r="636" spans="1:30" ht="11.25" customHeight="1">
      <c r="A636" s="15"/>
      <c r="B636" s="15"/>
      <c r="C636" s="15"/>
      <c r="D636" s="15"/>
      <c r="E636" s="15"/>
      <c r="F636" s="15"/>
      <c r="G636" s="15"/>
      <c r="H636" s="15"/>
      <c r="I636" s="16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</row>
    <row r="637" spans="1:30" ht="11.25" customHeight="1">
      <c r="A637" s="15"/>
      <c r="B637" s="15"/>
      <c r="C637" s="15"/>
      <c r="D637" s="15"/>
      <c r="E637" s="15"/>
      <c r="F637" s="15"/>
      <c r="G637" s="15"/>
      <c r="H637" s="15"/>
      <c r="I637" s="16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</row>
    <row r="638" spans="1:30" ht="11.25" customHeight="1">
      <c r="A638" s="15"/>
      <c r="B638" s="15"/>
      <c r="C638" s="15"/>
      <c r="D638" s="15"/>
      <c r="E638" s="15"/>
      <c r="F638" s="15"/>
      <c r="G638" s="15"/>
      <c r="H638" s="15"/>
      <c r="I638" s="16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</row>
    <row r="639" spans="1:30" ht="11.25" customHeight="1">
      <c r="A639" s="15"/>
      <c r="B639" s="15"/>
      <c r="C639" s="15"/>
      <c r="D639" s="15"/>
      <c r="E639" s="15"/>
      <c r="F639" s="15"/>
      <c r="G639" s="15"/>
      <c r="H639" s="15"/>
      <c r="I639" s="16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</row>
    <row r="640" spans="1:30" ht="11.25" customHeight="1">
      <c r="A640" s="15"/>
      <c r="B640" s="15"/>
      <c r="C640" s="15"/>
      <c r="D640" s="15"/>
      <c r="E640" s="15"/>
      <c r="F640" s="15"/>
      <c r="G640" s="15"/>
      <c r="H640" s="15"/>
      <c r="I640" s="16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</row>
    <row r="641" spans="1:30" ht="11.25" customHeight="1">
      <c r="A641" s="15"/>
      <c r="B641" s="15"/>
      <c r="C641" s="15"/>
      <c r="D641" s="15"/>
      <c r="E641" s="15"/>
      <c r="F641" s="15"/>
      <c r="G641" s="15"/>
      <c r="H641" s="15"/>
      <c r="I641" s="16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</row>
    <row r="642" spans="1:30" ht="11.25" customHeight="1">
      <c r="A642" s="15"/>
      <c r="B642" s="15"/>
      <c r="C642" s="15"/>
      <c r="D642" s="15"/>
      <c r="E642" s="15"/>
      <c r="F642" s="15"/>
      <c r="G642" s="15"/>
      <c r="H642" s="15"/>
      <c r="I642" s="16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</row>
    <row r="643" spans="1:30" ht="11.25" customHeight="1">
      <c r="A643" s="15"/>
      <c r="B643" s="15"/>
      <c r="C643" s="15"/>
      <c r="D643" s="15"/>
      <c r="E643" s="15"/>
      <c r="F643" s="15"/>
      <c r="G643" s="15"/>
      <c r="H643" s="15"/>
      <c r="I643" s="16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</row>
    <row r="644" spans="1:30" ht="11.25" customHeight="1">
      <c r="A644" s="15"/>
      <c r="B644" s="15"/>
      <c r="C644" s="15"/>
      <c r="D644" s="15"/>
      <c r="E644" s="15"/>
      <c r="F644" s="15"/>
      <c r="G644" s="15"/>
      <c r="H644" s="15"/>
      <c r="I644" s="16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</row>
    <row r="645" spans="1:30" ht="11.25" customHeight="1">
      <c r="A645" s="15"/>
      <c r="B645" s="15"/>
      <c r="C645" s="15"/>
      <c r="D645" s="15"/>
      <c r="E645" s="15"/>
      <c r="F645" s="15"/>
      <c r="G645" s="15"/>
      <c r="H645" s="15"/>
      <c r="I645" s="16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</row>
    <row r="646" spans="1:30" ht="11.25" customHeight="1">
      <c r="A646" s="15"/>
      <c r="B646" s="15"/>
      <c r="C646" s="15"/>
      <c r="D646" s="15"/>
      <c r="E646" s="15"/>
      <c r="F646" s="15"/>
      <c r="G646" s="15"/>
      <c r="H646" s="15"/>
      <c r="I646" s="16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</row>
    <row r="647" spans="1:30" ht="11.25" customHeight="1">
      <c r="A647" s="15"/>
      <c r="B647" s="15"/>
      <c r="C647" s="15"/>
      <c r="D647" s="15"/>
      <c r="E647" s="15"/>
      <c r="F647" s="15"/>
      <c r="G647" s="15"/>
      <c r="H647" s="15"/>
      <c r="I647" s="16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</row>
    <row r="648" spans="1:30" ht="11.25" customHeight="1">
      <c r="A648" s="15"/>
      <c r="B648" s="15"/>
      <c r="C648" s="15"/>
      <c r="D648" s="15"/>
      <c r="E648" s="15"/>
      <c r="F648" s="15"/>
      <c r="G648" s="15"/>
      <c r="H648" s="15"/>
      <c r="I648" s="16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</row>
    <row r="649" spans="1:30" ht="11.25" customHeight="1">
      <c r="A649" s="15"/>
      <c r="B649" s="15"/>
      <c r="C649" s="15"/>
      <c r="D649" s="15"/>
      <c r="E649" s="15"/>
      <c r="F649" s="15"/>
      <c r="G649" s="15"/>
      <c r="H649" s="15"/>
      <c r="I649" s="16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</row>
    <row r="650" spans="1:30" ht="11.25" customHeight="1">
      <c r="A650" s="15"/>
      <c r="B650" s="15"/>
      <c r="C650" s="15"/>
      <c r="D650" s="15"/>
      <c r="E650" s="15"/>
      <c r="F650" s="15"/>
      <c r="G650" s="15"/>
      <c r="H650" s="15"/>
      <c r="I650" s="16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</row>
    <row r="651" spans="1:30" ht="11.25" customHeight="1">
      <c r="A651" s="15"/>
      <c r="B651" s="15"/>
      <c r="C651" s="15"/>
      <c r="D651" s="15"/>
      <c r="E651" s="15"/>
      <c r="F651" s="15"/>
      <c r="G651" s="15"/>
      <c r="H651" s="15"/>
      <c r="I651" s="16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</row>
    <row r="652" spans="1:30" ht="11.25" customHeight="1">
      <c r="A652" s="15"/>
      <c r="B652" s="15"/>
      <c r="C652" s="15"/>
      <c r="D652" s="15"/>
      <c r="E652" s="15"/>
      <c r="F652" s="15"/>
      <c r="G652" s="15"/>
      <c r="H652" s="15"/>
      <c r="I652" s="16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</row>
    <row r="653" spans="1:30" ht="11.25" customHeight="1">
      <c r="A653" s="15"/>
      <c r="B653" s="15"/>
      <c r="C653" s="15"/>
      <c r="D653" s="15"/>
      <c r="E653" s="15"/>
      <c r="F653" s="15"/>
      <c r="G653" s="15"/>
      <c r="H653" s="15"/>
      <c r="I653" s="16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</row>
    <row r="654" spans="1:30" ht="11.25" customHeight="1">
      <c r="A654" s="15"/>
      <c r="B654" s="15"/>
      <c r="C654" s="15"/>
      <c r="D654" s="15"/>
      <c r="E654" s="15"/>
      <c r="F654" s="15"/>
      <c r="G654" s="15"/>
      <c r="H654" s="15"/>
      <c r="I654" s="16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</row>
    <row r="655" spans="1:30" ht="11.25" customHeight="1">
      <c r="A655" s="15"/>
      <c r="B655" s="15"/>
      <c r="C655" s="15"/>
      <c r="D655" s="15"/>
      <c r="E655" s="15"/>
      <c r="F655" s="15"/>
      <c r="G655" s="15"/>
      <c r="H655" s="15"/>
      <c r="I655" s="16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</row>
    <row r="656" spans="1:30" ht="11.25" customHeight="1">
      <c r="A656" s="15"/>
      <c r="B656" s="15"/>
      <c r="C656" s="15"/>
      <c r="D656" s="15"/>
      <c r="E656" s="15"/>
      <c r="F656" s="15"/>
      <c r="G656" s="15"/>
      <c r="H656" s="15"/>
      <c r="I656" s="16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</row>
    <row r="657" spans="1:30" ht="11.25" customHeight="1">
      <c r="A657" s="15"/>
      <c r="B657" s="15"/>
      <c r="C657" s="15"/>
      <c r="D657" s="15"/>
      <c r="E657" s="15"/>
      <c r="F657" s="15"/>
      <c r="G657" s="15"/>
      <c r="H657" s="15"/>
      <c r="I657" s="16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</row>
    <row r="658" spans="1:30" ht="11.25" customHeight="1">
      <c r="A658" s="15"/>
      <c r="B658" s="15"/>
      <c r="C658" s="15"/>
      <c r="D658" s="15"/>
      <c r="E658" s="15"/>
      <c r="F658" s="15"/>
      <c r="G658" s="15"/>
      <c r="H658" s="15"/>
      <c r="I658" s="16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</row>
    <row r="659" spans="1:30" ht="11.25" customHeight="1">
      <c r="A659" s="15"/>
      <c r="B659" s="15"/>
      <c r="C659" s="15"/>
      <c r="D659" s="15"/>
      <c r="E659" s="15"/>
      <c r="F659" s="15"/>
      <c r="G659" s="15"/>
      <c r="H659" s="15"/>
      <c r="I659" s="16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</row>
    <row r="660" spans="1:30" ht="11.25" customHeight="1">
      <c r="A660" s="15"/>
      <c r="B660" s="15"/>
      <c r="C660" s="15"/>
      <c r="D660" s="15"/>
      <c r="E660" s="15"/>
      <c r="F660" s="15"/>
      <c r="G660" s="15"/>
      <c r="H660" s="15"/>
      <c r="I660" s="16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</row>
    <row r="661" spans="1:30" ht="11.25" customHeight="1">
      <c r="A661" s="15"/>
      <c r="B661" s="15"/>
      <c r="C661" s="15"/>
      <c r="D661" s="15"/>
      <c r="E661" s="15"/>
      <c r="F661" s="15"/>
      <c r="G661" s="15"/>
      <c r="H661" s="15"/>
      <c r="I661" s="16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</row>
    <row r="662" spans="1:30" ht="11.25" customHeight="1">
      <c r="A662" s="15"/>
      <c r="B662" s="15"/>
      <c r="C662" s="15"/>
      <c r="D662" s="15"/>
      <c r="E662" s="15"/>
      <c r="F662" s="15"/>
      <c r="G662" s="15"/>
      <c r="H662" s="15"/>
      <c r="I662" s="16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</row>
    <row r="663" spans="1:30" ht="11.25" customHeight="1">
      <c r="A663" s="15"/>
      <c r="B663" s="15"/>
      <c r="C663" s="15"/>
      <c r="D663" s="15"/>
      <c r="E663" s="15"/>
      <c r="F663" s="15"/>
      <c r="G663" s="15"/>
      <c r="H663" s="15"/>
      <c r="I663" s="16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</row>
    <row r="664" spans="1:30" ht="11.25" customHeight="1">
      <c r="A664" s="15"/>
      <c r="B664" s="15"/>
      <c r="C664" s="15"/>
      <c r="D664" s="15"/>
      <c r="E664" s="15"/>
      <c r="F664" s="15"/>
      <c r="G664" s="15"/>
      <c r="H664" s="15"/>
      <c r="I664" s="16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</row>
    <row r="665" spans="1:30" ht="11.25" customHeight="1">
      <c r="A665" s="15"/>
      <c r="B665" s="15"/>
      <c r="C665" s="15"/>
      <c r="D665" s="15"/>
      <c r="E665" s="15"/>
      <c r="F665" s="15"/>
      <c r="G665" s="15"/>
      <c r="H665" s="15"/>
      <c r="I665" s="16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</row>
    <row r="666" spans="1:30" ht="11.25" customHeight="1">
      <c r="A666" s="15"/>
      <c r="B666" s="15"/>
      <c r="C666" s="15"/>
      <c r="D666" s="15"/>
      <c r="E666" s="15"/>
      <c r="F666" s="15"/>
      <c r="G666" s="15"/>
      <c r="H666" s="15"/>
      <c r="I666" s="16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</row>
    <row r="667" spans="1:30" ht="11.25" customHeight="1">
      <c r="A667" s="15"/>
      <c r="B667" s="15"/>
      <c r="C667" s="15"/>
      <c r="D667" s="15"/>
      <c r="E667" s="15"/>
      <c r="F667" s="15"/>
      <c r="G667" s="15"/>
      <c r="H667" s="15"/>
      <c r="I667" s="16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</row>
    <row r="668" spans="1:30" ht="11.25" customHeight="1">
      <c r="A668" s="15"/>
      <c r="B668" s="15"/>
      <c r="C668" s="15"/>
      <c r="D668" s="15"/>
      <c r="E668" s="15"/>
      <c r="F668" s="15"/>
      <c r="G668" s="15"/>
      <c r="H668" s="15"/>
      <c r="I668" s="16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</row>
    <row r="669" spans="1:30" ht="11.25" customHeight="1">
      <c r="A669" s="15"/>
      <c r="B669" s="15"/>
      <c r="C669" s="15"/>
      <c r="D669" s="15"/>
      <c r="E669" s="15"/>
      <c r="F669" s="15"/>
      <c r="G669" s="15"/>
      <c r="H669" s="15"/>
      <c r="I669" s="16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</row>
    <row r="670" spans="1:30" ht="11.25" customHeight="1">
      <c r="A670" s="15"/>
      <c r="B670" s="15"/>
      <c r="C670" s="15"/>
      <c r="D670" s="15"/>
      <c r="E670" s="15"/>
      <c r="F670" s="15"/>
      <c r="G670" s="15"/>
      <c r="H670" s="15"/>
      <c r="I670" s="16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</row>
    <row r="671" spans="1:30" ht="11.25" customHeight="1">
      <c r="A671" s="15"/>
      <c r="B671" s="15"/>
      <c r="C671" s="15"/>
      <c r="D671" s="15"/>
      <c r="E671" s="15"/>
      <c r="F671" s="15"/>
      <c r="G671" s="15"/>
      <c r="H671" s="15"/>
      <c r="I671" s="16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</row>
    <row r="672" spans="1:30" ht="11.25" customHeight="1">
      <c r="A672" s="15"/>
      <c r="B672" s="15"/>
      <c r="C672" s="15"/>
      <c r="D672" s="15"/>
      <c r="E672" s="15"/>
      <c r="F672" s="15"/>
      <c r="G672" s="15"/>
      <c r="H672" s="15"/>
      <c r="I672" s="16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</row>
    <row r="673" spans="1:30" ht="11.25" customHeight="1">
      <c r="A673" s="15"/>
      <c r="B673" s="15"/>
      <c r="C673" s="15"/>
      <c r="D673" s="15"/>
      <c r="E673" s="15"/>
      <c r="F673" s="15"/>
      <c r="G673" s="15"/>
      <c r="H673" s="15"/>
      <c r="I673" s="16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</row>
    <row r="674" spans="1:30" ht="11.25" customHeight="1">
      <c r="A674" s="15"/>
      <c r="B674" s="15"/>
      <c r="C674" s="15"/>
      <c r="D674" s="15"/>
      <c r="E674" s="15"/>
      <c r="F674" s="15"/>
      <c r="G674" s="15"/>
      <c r="H674" s="15"/>
      <c r="I674" s="16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</row>
    <row r="675" spans="1:30" ht="11.25" customHeight="1">
      <c r="A675" s="15"/>
      <c r="B675" s="15"/>
      <c r="C675" s="15"/>
      <c r="D675" s="15"/>
      <c r="E675" s="15"/>
      <c r="F675" s="15"/>
      <c r="G675" s="15"/>
      <c r="H675" s="15"/>
      <c r="I675" s="16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</row>
    <row r="676" spans="1:30" ht="11.25" customHeight="1">
      <c r="A676" s="15"/>
      <c r="B676" s="15"/>
      <c r="C676" s="15"/>
      <c r="D676" s="15"/>
      <c r="E676" s="15"/>
      <c r="F676" s="15"/>
      <c r="G676" s="15"/>
      <c r="H676" s="15"/>
      <c r="I676" s="16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</row>
    <row r="677" spans="1:30" ht="11.25" customHeight="1">
      <c r="A677" s="15"/>
      <c r="B677" s="15"/>
      <c r="C677" s="15"/>
      <c r="D677" s="15"/>
      <c r="E677" s="15"/>
      <c r="F677" s="15"/>
      <c r="G677" s="15"/>
      <c r="H677" s="15"/>
      <c r="I677" s="16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</row>
    <row r="678" spans="1:30" ht="11.25" customHeight="1">
      <c r="A678" s="15"/>
      <c r="B678" s="15"/>
      <c r="C678" s="15"/>
      <c r="D678" s="15"/>
      <c r="E678" s="15"/>
      <c r="F678" s="15"/>
      <c r="G678" s="15"/>
      <c r="H678" s="15"/>
      <c r="I678" s="16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</row>
    <row r="679" spans="1:30" ht="11.25" customHeight="1">
      <c r="A679" s="15"/>
      <c r="B679" s="15"/>
      <c r="C679" s="15"/>
      <c r="D679" s="15"/>
      <c r="E679" s="15"/>
      <c r="F679" s="15"/>
      <c r="G679" s="15"/>
      <c r="H679" s="15"/>
      <c r="I679" s="16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</row>
    <row r="680" spans="1:30" ht="11.25" customHeight="1">
      <c r="A680" s="15"/>
      <c r="B680" s="15"/>
      <c r="C680" s="15"/>
      <c r="D680" s="15"/>
      <c r="E680" s="15"/>
      <c r="F680" s="15"/>
      <c r="G680" s="15"/>
      <c r="H680" s="15"/>
      <c r="I680" s="16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</row>
    <row r="681" spans="1:30" ht="11.25" customHeight="1">
      <c r="A681" s="15"/>
      <c r="B681" s="15"/>
      <c r="C681" s="15"/>
      <c r="D681" s="15"/>
      <c r="E681" s="15"/>
      <c r="F681" s="15"/>
      <c r="G681" s="15"/>
      <c r="H681" s="15"/>
      <c r="I681" s="16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</row>
    <row r="682" spans="1:30" ht="11.25" customHeight="1">
      <c r="A682" s="15"/>
      <c r="B682" s="15"/>
      <c r="C682" s="15"/>
      <c r="D682" s="15"/>
      <c r="E682" s="15"/>
      <c r="F682" s="15"/>
      <c r="G682" s="15"/>
      <c r="H682" s="15"/>
      <c r="I682" s="16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</row>
    <row r="683" spans="1:30" ht="11.25" customHeight="1">
      <c r="A683" s="15"/>
      <c r="B683" s="15"/>
      <c r="C683" s="15"/>
      <c r="D683" s="15"/>
      <c r="E683" s="15"/>
      <c r="F683" s="15"/>
      <c r="G683" s="15"/>
      <c r="H683" s="15"/>
      <c r="I683" s="16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</row>
    <row r="684" spans="1:30" ht="11.25" customHeight="1">
      <c r="A684" s="15"/>
      <c r="B684" s="15"/>
      <c r="C684" s="15"/>
      <c r="D684" s="15"/>
      <c r="E684" s="15"/>
      <c r="F684" s="15"/>
      <c r="G684" s="15"/>
      <c r="H684" s="15"/>
      <c r="I684" s="16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</row>
    <row r="685" spans="1:30" ht="11.25" customHeight="1">
      <c r="A685" s="15"/>
      <c r="B685" s="15"/>
      <c r="C685" s="15"/>
      <c r="D685" s="15"/>
      <c r="E685" s="15"/>
      <c r="F685" s="15"/>
      <c r="G685" s="15"/>
      <c r="H685" s="15"/>
      <c r="I685" s="16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</row>
    <row r="686" spans="1:30" ht="11.25" customHeight="1">
      <c r="A686" s="15"/>
      <c r="B686" s="15"/>
      <c r="C686" s="15"/>
      <c r="D686" s="15"/>
      <c r="E686" s="15"/>
      <c r="F686" s="15"/>
      <c r="G686" s="15"/>
      <c r="H686" s="15"/>
      <c r="I686" s="16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</row>
    <row r="687" spans="1:30" ht="11.25" customHeight="1">
      <c r="A687" s="15"/>
      <c r="B687" s="15"/>
      <c r="C687" s="15"/>
      <c r="D687" s="15"/>
      <c r="E687" s="15"/>
      <c r="F687" s="15"/>
      <c r="G687" s="15"/>
      <c r="H687" s="15"/>
      <c r="I687" s="16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</row>
    <row r="688" spans="1:30" ht="11.25" customHeight="1">
      <c r="A688" s="15"/>
      <c r="B688" s="15"/>
      <c r="C688" s="15"/>
      <c r="D688" s="15"/>
      <c r="E688" s="15"/>
      <c r="F688" s="15"/>
      <c r="G688" s="15"/>
      <c r="H688" s="15"/>
      <c r="I688" s="16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</row>
    <row r="689" spans="1:30" ht="11.25" customHeight="1">
      <c r="A689" s="15"/>
      <c r="B689" s="15"/>
      <c r="C689" s="15"/>
      <c r="D689" s="15"/>
      <c r="E689" s="15"/>
      <c r="F689" s="15"/>
      <c r="G689" s="15"/>
      <c r="H689" s="15"/>
      <c r="I689" s="16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</row>
    <row r="690" spans="1:30" ht="11.25" customHeight="1">
      <c r="A690" s="15"/>
      <c r="B690" s="15"/>
      <c r="C690" s="15"/>
      <c r="D690" s="15"/>
      <c r="E690" s="15"/>
      <c r="F690" s="15"/>
      <c r="G690" s="15"/>
      <c r="H690" s="15"/>
      <c r="I690" s="16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</row>
    <row r="691" spans="1:30" ht="11.25" customHeight="1">
      <c r="A691" s="15"/>
      <c r="B691" s="15"/>
      <c r="C691" s="15"/>
      <c r="D691" s="15"/>
      <c r="E691" s="15"/>
      <c r="F691" s="15"/>
      <c r="G691" s="15"/>
      <c r="H691" s="15"/>
      <c r="I691" s="16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</row>
    <row r="692" spans="1:30" ht="11.25" customHeight="1">
      <c r="A692" s="15"/>
      <c r="B692" s="15"/>
      <c r="C692" s="15"/>
      <c r="D692" s="15"/>
      <c r="E692" s="15"/>
      <c r="F692" s="15"/>
      <c r="G692" s="15"/>
      <c r="H692" s="15"/>
      <c r="I692" s="16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</row>
    <row r="693" spans="1:30" ht="11.25" customHeight="1">
      <c r="A693" s="15"/>
      <c r="B693" s="15"/>
      <c r="C693" s="15"/>
      <c r="D693" s="15"/>
      <c r="E693" s="15"/>
      <c r="F693" s="15"/>
      <c r="G693" s="15"/>
      <c r="H693" s="15"/>
      <c r="I693" s="16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</row>
    <row r="694" spans="1:30" ht="11.25" customHeight="1">
      <c r="A694" s="15"/>
      <c r="B694" s="15"/>
      <c r="C694" s="15"/>
      <c r="D694" s="15"/>
      <c r="E694" s="15"/>
      <c r="F694" s="15"/>
      <c r="G694" s="15"/>
      <c r="H694" s="15"/>
      <c r="I694" s="16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</row>
    <row r="695" spans="1:30" ht="11.25" customHeight="1">
      <c r="A695" s="15"/>
      <c r="B695" s="15"/>
      <c r="C695" s="15"/>
      <c r="D695" s="15"/>
      <c r="E695" s="15"/>
      <c r="F695" s="15"/>
      <c r="G695" s="15"/>
      <c r="H695" s="15"/>
      <c r="I695" s="16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</row>
    <row r="696" spans="1:30" ht="11.25" customHeight="1">
      <c r="A696" s="15"/>
      <c r="B696" s="15"/>
      <c r="C696" s="15"/>
      <c r="D696" s="15"/>
      <c r="E696" s="15"/>
      <c r="F696" s="15"/>
      <c r="G696" s="15"/>
      <c r="H696" s="15"/>
      <c r="I696" s="16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</row>
    <row r="697" spans="1:30" ht="11.25" customHeight="1">
      <c r="A697" s="15"/>
      <c r="B697" s="15"/>
      <c r="C697" s="15"/>
      <c r="D697" s="15"/>
      <c r="E697" s="15"/>
      <c r="F697" s="15"/>
      <c r="G697" s="15"/>
      <c r="H697" s="15"/>
      <c r="I697" s="16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</row>
    <row r="698" spans="1:30" ht="11.25" customHeight="1">
      <c r="A698" s="15"/>
      <c r="B698" s="15"/>
      <c r="C698" s="15"/>
      <c r="D698" s="15"/>
      <c r="E698" s="15"/>
      <c r="F698" s="15"/>
      <c r="G698" s="15"/>
      <c r="H698" s="15"/>
      <c r="I698" s="16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</row>
    <row r="699" spans="1:30" ht="11.25" customHeight="1">
      <c r="A699" s="15"/>
      <c r="B699" s="15"/>
      <c r="C699" s="15"/>
      <c r="D699" s="15"/>
      <c r="E699" s="15"/>
      <c r="F699" s="15"/>
      <c r="G699" s="15"/>
      <c r="H699" s="15"/>
      <c r="I699" s="16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</row>
    <row r="700" spans="1:30" ht="11.25" customHeight="1">
      <c r="A700" s="15"/>
      <c r="B700" s="15"/>
      <c r="C700" s="15"/>
      <c r="D700" s="15"/>
      <c r="E700" s="15"/>
      <c r="F700" s="15"/>
      <c r="G700" s="15"/>
      <c r="H700" s="15"/>
      <c r="I700" s="16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</row>
    <row r="701" spans="1:30" ht="11.25" customHeight="1">
      <c r="A701" s="15"/>
      <c r="B701" s="15"/>
      <c r="C701" s="15"/>
      <c r="D701" s="15"/>
      <c r="E701" s="15"/>
      <c r="F701" s="15"/>
      <c r="G701" s="15"/>
      <c r="H701" s="15"/>
      <c r="I701" s="16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</row>
    <row r="702" spans="1:30" ht="11.25" customHeight="1">
      <c r="A702" s="15"/>
      <c r="B702" s="15"/>
      <c r="C702" s="15"/>
      <c r="D702" s="15"/>
      <c r="E702" s="15"/>
      <c r="F702" s="15"/>
      <c r="G702" s="15"/>
      <c r="H702" s="15"/>
      <c r="I702" s="16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</row>
    <row r="703" spans="1:30" ht="11.25" customHeight="1">
      <c r="A703" s="15"/>
      <c r="B703" s="15"/>
      <c r="C703" s="15"/>
      <c r="D703" s="15"/>
      <c r="E703" s="15"/>
      <c r="F703" s="15"/>
      <c r="G703" s="15"/>
      <c r="H703" s="15"/>
      <c r="I703" s="16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</row>
    <row r="704" spans="1:30" ht="11.25" customHeight="1">
      <c r="A704" s="15"/>
      <c r="B704" s="15"/>
      <c r="C704" s="15"/>
      <c r="D704" s="15"/>
      <c r="E704" s="15"/>
      <c r="F704" s="15"/>
      <c r="G704" s="15"/>
      <c r="H704" s="15"/>
      <c r="I704" s="16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</row>
    <row r="705" spans="1:30" ht="11.25" customHeight="1">
      <c r="A705" s="15"/>
      <c r="B705" s="15"/>
      <c r="C705" s="15"/>
      <c r="D705" s="15"/>
      <c r="E705" s="15"/>
      <c r="F705" s="15"/>
      <c r="G705" s="15"/>
      <c r="H705" s="15"/>
      <c r="I705" s="16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</row>
    <row r="706" spans="1:30" ht="11.25" customHeight="1">
      <c r="A706" s="15"/>
      <c r="B706" s="15"/>
      <c r="C706" s="15"/>
      <c r="D706" s="15"/>
      <c r="E706" s="15"/>
      <c r="F706" s="15"/>
      <c r="G706" s="15"/>
      <c r="H706" s="15"/>
      <c r="I706" s="16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</row>
    <row r="707" spans="1:30" ht="11.25" customHeight="1">
      <c r="A707" s="15"/>
      <c r="B707" s="15"/>
      <c r="C707" s="15"/>
      <c r="D707" s="15"/>
      <c r="E707" s="15"/>
      <c r="F707" s="15"/>
      <c r="G707" s="15"/>
      <c r="H707" s="15"/>
      <c r="I707" s="16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</row>
    <row r="708" spans="1:30" ht="11.25" customHeight="1">
      <c r="A708" s="15"/>
      <c r="B708" s="15"/>
      <c r="C708" s="15"/>
      <c r="D708" s="15"/>
      <c r="E708" s="15"/>
      <c r="F708" s="15"/>
      <c r="G708" s="15"/>
      <c r="H708" s="15"/>
      <c r="I708" s="16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</row>
    <row r="709" spans="1:30" ht="11.25" customHeight="1">
      <c r="A709" s="15"/>
      <c r="B709" s="15"/>
      <c r="C709" s="15"/>
      <c r="D709" s="15"/>
      <c r="E709" s="15"/>
      <c r="F709" s="15"/>
      <c r="G709" s="15"/>
      <c r="H709" s="15"/>
      <c r="I709" s="16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</row>
    <row r="710" spans="1:30" ht="11.25" customHeight="1">
      <c r="A710" s="15"/>
      <c r="B710" s="15"/>
      <c r="C710" s="15"/>
      <c r="D710" s="15"/>
      <c r="E710" s="15"/>
      <c r="F710" s="15"/>
      <c r="G710" s="15"/>
      <c r="H710" s="15"/>
      <c r="I710" s="16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</row>
    <row r="711" spans="1:30" ht="11.25" customHeight="1">
      <c r="A711" s="15"/>
      <c r="B711" s="15"/>
      <c r="C711" s="15"/>
      <c r="D711" s="15"/>
      <c r="E711" s="15"/>
      <c r="F711" s="15"/>
      <c r="G711" s="15"/>
      <c r="H711" s="15"/>
      <c r="I711" s="16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</row>
    <row r="712" spans="1:30" ht="11.25" customHeight="1">
      <c r="A712" s="15"/>
      <c r="B712" s="15"/>
      <c r="C712" s="15"/>
      <c r="D712" s="15"/>
      <c r="E712" s="15"/>
      <c r="F712" s="15"/>
      <c r="G712" s="15"/>
      <c r="H712" s="15"/>
      <c r="I712" s="16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</row>
    <row r="713" spans="1:30" ht="11.25" customHeight="1">
      <c r="A713" s="15"/>
      <c r="B713" s="15"/>
      <c r="C713" s="15"/>
      <c r="D713" s="15"/>
      <c r="E713" s="15"/>
      <c r="F713" s="15"/>
      <c r="G713" s="15"/>
      <c r="H713" s="15"/>
      <c r="I713" s="16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</row>
    <row r="714" spans="1:30" ht="11.25" customHeight="1">
      <c r="A714" s="15"/>
      <c r="B714" s="15"/>
      <c r="C714" s="15"/>
      <c r="D714" s="15"/>
      <c r="E714" s="15"/>
      <c r="F714" s="15"/>
      <c r="G714" s="15"/>
      <c r="H714" s="15"/>
      <c r="I714" s="16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</row>
    <row r="715" spans="1:30" ht="11.25" customHeight="1">
      <c r="A715" s="15"/>
      <c r="B715" s="15"/>
      <c r="C715" s="15"/>
      <c r="D715" s="15"/>
      <c r="E715" s="15"/>
      <c r="F715" s="15"/>
      <c r="G715" s="15"/>
      <c r="H715" s="15"/>
      <c r="I715" s="16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</row>
    <row r="716" spans="1:30" ht="11.25" customHeight="1">
      <c r="A716" s="15"/>
      <c r="B716" s="15"/>
      <c r="C716" s="15"/>
      <c r="D716" s="15"/>
      <c r="E716" s="15"/>
      <c r="F716" s="15"/>
      <c r="G716" s="15"/>
      <c r="H716" s="15"/>
      <c r="I716" s="16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</row>
    <row r="717" spans="1:30" ht="11.25" customHeight="1">
      <c r="A717" s="15"/>
      <c r="B717" s="15"/>
      <c r="C717" s="15"/>
      <c r="D717" s="15"/>
      <c r="E717" s="15"/>
      <c r="F717" s="15"/>
      <c r="G717" s="15"/>
      <c r="H717" s="15"/>
      <c r="I717" s="16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</row>
    <row r="718" spans="1:30" ht="11.25" customHeight="1">
      <c r="A718" s="15"/>
      <c r="B718" s="15"/>
      <c r="C718" s="15"/>
      <c r="D718" s="15"/>
      <c r="E718" s="15"/>
      <c r="F718" s="15"/>
      <c r="G718" s="15"/>
      <c r="H718" s="15"/>
      <c r="I718" s="16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</row>
    <row r="719" spans="1:30" ht="11.25" customHeight="1">
      <c r="A719" s="15"/>
      <c r="B719" s="15"/>
      <c r="C719" s="15"/>
      <c r="D719" s="15"/>
      <c r="E719" s="15"/>
      <c r="F719" s="15"/>
      <c r="G719" s="15"/>
      <c r="H719" s="15"/>
      <c r="I719" s="16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</row>
    <row r="720" spans="1:30" ht="11.25" customHeight="1">
      <c r="A720" s="15"/>
      <c r="B720" s="15"/>
      <c r="C720" s="15"/>
      <c r="D720" s="15"/>
      <c r="E720" s="15"/>
      <c r="F720" s="15"/>
      <c r="G720" s="15"/>
      <c r="H720" s="15"/>
      <c r="I720" s="16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</row>
    <row r="721" spans="1:30" ht="11.25" customHeight="1">
      <c r="A721" s="15"/>
      <c r="B721" s="15"/>
      <c r="C721" s="15"/>
      <c r="D721" s="15"/>
      <c r="E721" s="15"/>
      <c r="F721" s="15"/>
      <c r="G721" s="15"/>
      <c r="H721" s="15"/>
      <c r="I721" s="16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</row>
    <row r="722" spans="1:30" ht="11.25" customHeight="1">
      <c r="A722" s="15"/>
      <c r="B722" s="15"/>
      <c r="C722" s="15"/>
      <c r="D722" s="15"/>
      <c r="E722" s="15"/>
      <c r="F722" s="15"/>
      <c r="G722" s="15"/>
      <c r="H722" s="15"/>
      <c r="I722" s="16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</row>
    <row r="723" spans="1:30" ht="11.25" customHeight="1">
      <c r="A723" s="15"/>
      <c r="B723" s="15"/>
      <c r="C723" s="15"/>
      <c r="D723" s="15"/>
      <c r="E723" s="15"/>
      <c r="F723" s="15"/>
      <c r="G723" s="15"/>
      <c r="H723" s="15"/>
      <c r="I723" s="16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</row>
    <row r="724" spans="1:30" ht="11.25" customHeight="1">
      <c r="A724" s="15"/>
      <c r="B724" s="15"/>
      <c r="C724" s="15"/>
      <c r="D724" s="15"/>
      <c r="E724" s="15"/>
      <c r="F724" s="15"/>
      <c r="G724" s="15"/>
      <c r="H724" s="15"/>
      <c r="I724" s="16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</row>
    <row r="725" spans="1:30" ht="11.25" customHeight="1">
      <c r="A725" s="15"/>
      <c r="B725" s="15"/>
      <c r="C725" s="15"/>
      <c r="D725" s="15"/>
      <c r="E725" s="15"/>
      <c r="F725" s="15"/>
      <c r="G725" s="15"/>
      <c r="H725" s="15"/>
      <c r="I725" s="16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</row>
    <row r="726" spans="1:30" ht="11.25" customHeight="1">
      <c r="A726" s="15"/>
      <c r="B726" s="15"/>
      <c r="C726" s="15"/>
      <c r="D726" s="15"/>
      <c r="E726" s="15"/>
      <c r="F726" s="15"/>
      <c r="G726" s="15"/>
      <c r="H726" s="15"/>
      <c r="I726" s="16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</row>
    <row r="727" spans="1:30" ht="11.25" customHeight="1">
      <c r="A727" s="15"/>
      <c r="B727" s="15"/>
      <c r="C727" s="15"/>
      <c r="D727" s="15"/>
      <c r="E727" s="15"/>
      <c r="F727" s="15"/>
      <c r="G727" s="15"/>
      <c r="H727" s="15"/>
      <c r="I727" s="16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</row>
    <row r="728" spans="1:30" ht="11.25" customHeight="1">
      <c r="A728" s="15"/>
      <c r="B728" s="15"/>
      <c r="C728" s="15"/>
      <c r="D728" s="15"/>
      <c r="E728" s="15"/>
      <c r="F728" s="15"/>
      <c r="G728" s="15"/>
      <c r="H728" s="15"/>
      <c r="I728" s="16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</row>
    <row r="729" spans="1:30" ht="11.25" customHeight="1">
      <c r="A729" s="15"/>
      <c r="B729" s="15"/>
      <c r="C729" s="15"/>
      <c r="D729" s="15"/>
      <c r="E729" s="15"/>
      <c r="F729" s="15"/>
      <c r="G729" s="15"/>
      <c r="H729" s="15"/>
      <c r="I729" s="16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</row>
    <row r="730" spans="1:30" ht="11.25" customHeight="1">
      <c r="A730" s="15"/>
      <c r="B730" s="15"/>
      <c r="C730" s="15"/>
      <c r="D730" s="15"/>
      <c r="E730" s="15"/>
      <c r="F730" s="15"/>
      <c r="G730" s="15"/>
      <c r="H730" s="15"/>
      <c r="I730" s="16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</row>
    <row r="731" spans="1:30" ht="11.25" customHeight="1">
      <c r="A731" s="15"/>
      <c r="B731" s="15"/>
      <c r="C731" s="15"/>
      <c r="D731" s="15"/>
      <c r="E731" s="15"/>
      <c r="F731" s="15"/>
      <c r="G731" s="15"/>
      <c r="H731" s="15"/>
      <c r="I731" s="16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</row>
    <row r="732" spans="1:30" ht="11.25" customHeight="1">
      <c r="A732" s="15"/>
      <c r="B732" s="15"/>
      <c r="C732" s="15"/>
      <c r="D732" s="15"/>
      <c r="E732" s="15"/>
      <c r="F732" s="15"/>
      <c r="G732" s="15"/>
      <c r="H732" s="15"/>
      <c r="I732" s="16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</row>
    <row r="733" spans="1:30" ht="11.25" customHeight="1">
      <c r="A733" s="15"/>
      <c r="B733" s="15"/>
      <c r="C733" s="15"/>
      <c r="D733" s="15"/>
      <c r="E733" s="15"/>
      <c r="F733" s="15"/>
      <c r="G733" s="15"/>
      <c r="H733" s="15"/>
      <c r="I733" s="16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</row>
    <row r="734" spans="1:30" ht="11.25" customHeight="1">
      <c r="A734" s="15"/>
      <c r="B734" s="15"/>
      <c r="C734" s="15"/>
      <c r="D734" s="15"/>
      <c r="E734" s="15"/>
      <c r="F734" s="15"/>
      <c r="G734" s="15"/>
      <c r="H734" s="15"/>
      <c r="I734" s="16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</row>
    <row r="735" spans="1:30" ht="11.25" customHeight="1">
      <c r="A735" s="15"/>
      <c r="B735" s="15"/>
      <c r="C735" s="15"/>
      <c r="D735" s="15"/>
      <c r="E735" s="15"/>
      <c r="F735" s="15"/>
      <c r="G735" s="15"/>
      <c r="H735" s="15"/>
      <c r="I735" s="16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</row>
    <row r="736" spans="1:30" ht="11.25" customHeight="1">
      <c r="A736" s="15"/>
      <c r="B736" s="15"/>
      <c r="C736" s="15"/>
      <c r="D736" s="15"/>
      <c r="E736" s="15"/>
      <c r="F736" s="15"/>
      <c r="G736" s="15"/>
      <c r="H736" s="15"/>
      <c r="I736" s="16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</row>
    <row r="737" spans="1:30" ht="11.25" customHeight="1">
      <c r="A737" s="15"/>
      <c r="B737" s="15"/>
      <c r="C737" s="15"/>
      <c r="D737" s="15"/>
      <c r="E737" s="15"/>
      <c r="F737" s="15"/>
      <c r="G737" s="15"/>
      <c r="H737" s="15"/>
      <c r="I737" s="16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</row>
    <row r="738" spans="1:30" ht="11.25" customHeight="1">
      <c r="A738" s="15"/>
      <c r="B738" s="15"/>
      <c r="C738" s="15"/>
      <c r="D738" s="15"/>
      <c r="E738" s="15"/>
      <c r="F738" s="15"/>
      <c r="G738" s="15"/>
      <c r="H738" s="15"/>
      <c r="I738" s="16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</row>
    <row r="739" spans="1:30" ht="11.25" customHeight="1">
      <c r="A739" s="15"/>
      <c r="B739" s="15"/>
      <c r="C739" s="15"/>
      <c r="D739" s="15"/>
      <c r="E739" s="15"/>
      <c r="F739" s="15"/>
      <c r="G739" s="15"/>
      <c r="H739" s="15"/>
      <c r="I739" s="16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</row>
    <row r="740" spans="1:30" ht="11.25" customHeight="1">
      <c r="A740" s="15"/>
      <c r="B740" s="15"/>
      <c r="C740" s="15"/>
      <c r="D740" s="15"/>
      <c r="E740" s="15"/>
      <c r="F740" s="15"/>
      <c r="G740" s="15"/>
      <c r="H740" s="15"/>
      <c r="I740" s="16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</row>
    <row r="741" spans="1:30" ht="11.25" customHeight="1">
      <c r="A741" s="15"/>
      <c r="B741" s="15"/>
      <c r="C741" s="15"/>
      <c r="D741" s="15"/>
      <c r="E741" s="15"/>
      <c r="F741" s="15"/>
      <c r="G741" s="15"/>
      <c r="H741" s="15"/>
      <c r="I741" s="16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</row>
    <row r="742" spans="1:30" ht="11.25" customHeight="1">
      <c r="A742" s="15"/>
      <c r="B742" s="15"/>
      <c r="C742" s="15"/>
      <c r="D742" s="15"/>
      <c r="E742" s="15"/>
      <c r="F742" s="15"/>
      <c r="G742" s="15"/>
      <c r="H742" s="15"/>
      <c r="I742" s="16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</row>
    <row r="743" spans="1:30" ht="11.25" customHeight="1">
      <c r="A743" s="15"/>
      <c r="B743" s="15"/>
      <c r="C743" s="15"/>
      <c r="D743" s="15"/>
      <c r="E743" s="15"/>
      <c r="F743" s="15"/>
      <c r="G743" s="15"/>
      <c r="H743" s="15"/>
      <c r="I743" s="16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</row>
    <row r="744" spans="1:30" ht="11.25" customHeight="1">
      <c r="A744" s="15"/>
      <c r="B744" s="15"/>
      <c r="C744" s="15"/>
      <c r="D744" s="15"/>
      <c r="E744" s="15"/>
      <c r="F744" s="15"/>
      <c r="G744" s="15"/>
      <c r="H744" s="15"/>
      <c r="I744" s="16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</row>
    <row r="745" spans="1:30" ht="11.25" customHeight="1">
      <c r="A745" s="15"/>
      <c r="B745" s="15"/>
      <c r="C745" s="15"/>
      <c r="D745" s="15"/>
      <c r="E745" s="15"/>
      <c r="F745" s="15"/>
      <c r="G745" s="15"/>
      <c r="H745" s="15"/>
      <c r="I745" s="16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</row>
    <row r="746" spans="1:30" ht="11.25" customHeight="1">
      <c r="A746" s="15"/>
      <c r="B746" s="15"/>
      <c r="C746" s="15"/>
      <c r="D746" s="15"/>
      <c r="E746" s="15"/>
      <c r="F746" s="15"/>
      <c r="G746" s="15"/>
      <c r="H746" s="15"/>
      <c r="I746" s="16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</row>
    <row r="747" spans="1:30" ht="11.25" customHeight="1">
      <c r="A747" s="15"/>
      <c r="B747" s="15"/>
      <c r="C747" s="15"/>
      <c r="D747" s="15"/>
      <c r="E747" s="15"/>
      <c r="F747" s="15"/>
      <c r="G747" s="15"/>
      <c r="H747" s="15"/>
      <c r="I747" s="16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</row>
    <row r="748" spans="1:30" ht="11.25" customHeight="1">
      <c r="A748" s="15"/>
      <c r="B748" s="15"/>
      <c r="C748" s="15"/>
      <c r="D748" s="15"/>
      <c r="E748" s="15"/>
      <c r="F748" s="15"/>
      <c r="G748" s="15"/>
      <c r="H748" s="15"/>
      <c r="I748" s="16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</row>
    <row r="749" spans="1:30" ht="11.25" customHeight="1">
      <c r="A749" s="15"/>
      <c r="B749" s="15"/>
      <c r="C749" s="15"/>
      <c r="D749" s="15"/>
      <c r="E749" s="15"/>
      <c r="F749" s="15"/>
      <c r="G749" s="15"/>
      <c r="H749" s="15"/>
      <c r="I749" s="16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</row>
    <row r="750" spans="1:30" ht="11.25" customHeight="1">
      <c r="A750" s="15"/>
      <c r="B750" s="15"/>
      <c r="C750" s="15"/>
      <c r="D750" s="15"/>
      <c r="E750" s="15"/>
      <c r="F750" s="15"/>
      <c r="G750" s="15"/>
      <c r="H750" s="15"/>
      <c r="I750" s="16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</row>
    <row r="751" spans="1:30" ht="11.25" customHeight="1">
      <c r="A751" s="15"/>
      <c r="B751" s="15"/>
      <c r="C751" s="15"/>
      <c r="D751" s="15"/>
      <c r="E751" s="15"/>
      <c r="F751" s="15"/>
      <c r="G751" s="15"/>
      <c r="H751" s="15"/>
      <c r="I751" s="16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</row>
    <row r="752" spans="1:30" ht="11.25" customHeight="1">
      <c r="A752" s="15"/>
      <c r="B752" s="15"/>
      <c r="C752" s="15"/>
      <c r="D752" s="15"/>
      <c r="E752" s="15"/>
      <c r="F752" s="15"/>
      <c r="G752" s="15"/>
      <c r="H752" s="15"/>
      <c r="I752" s="16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</row>
    <row r="753" spans="1:30" ht="11.25" customHeight="1">
      <c r="A753" s="15"/>
      <c r="B753" s="15"/>
      <c r="C753" s="15"/>
      <c r="D753" s="15"/>
      <c r="E753" s="15"/>
      <c r="F753" s="15"/>
      <c r="G753" s="15"/>
      <c r="H753" s="15"/>
      <c r="I753" s="16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</row>
    <row r="754" spans="1:30" ht="11.25" customHeight="1">
      <c r="A754" s="15"/>
      <c r="B754" s="15"/>
      <c r="C754" s="15"/>
      <c r="D754" s="15"/>
      <c r="E754" s="15"/>
      <c r="F754" s="15"/>
      <c r="G754" s="15"/>
      <c r="H754" s="15"/>
      <c r="I754" s="16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</row>
    <row r="755" spans="1:30" ht="11.25" customHeight="1">
      <c r="A755" s="15"/>
      <c r="B755" s="15"/>
      <c r="C755" s="15"/>
      <c r="D755" s="15"/>
      <c r="E755" s="15"/>
      <c r="F755" s="15"/>
      <c r="G755" s="15"/>
      <c r="H755" s="15"/>
      <c r="I755" s="16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</row>
    <row r="756" spans="1:30" ht="11.25" customHeight="1">
      <c r="A756" s="15"/>
      <c r="B756" s="15"/>
      <c r="C756" s="15"/>
      <c r="D756" s="15"/>
      <c r="E756" s="15"/>
      <c r="F756" s="15"/>
      <c r="G756" s="15"/>
      <c r="H756" s="15"/>
      <c r="I756" s="16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</row>
    <row r="757" spans="1:30" ht="11.25" customHeight="1">
      <c r="A757" s="15"/>
      <c r="B757" s="15"/>
      <c r="C757" s="15"/>
      <c r="D757" s="15"/>
      <c r="E757" s="15"/>
      <c r="F757" s="15"/>
      <c r="G757" s="15"/>
      <c r="H757" s="15"/>
      <c r="I757" s="16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</row>
    <row r="758" spans="1:30" ht="11.25" customHeight="1">
      <c r="A758" s="15"/>
      <c r="B758" s="15"/>
      <c r="C758" s="15"/>
      <c r="D758" s="15"/>
      <c r="E758" s="15"/>
      <c r="F758" s="15"/>
      <c r="G758" s="15"/>
      <c r="H758" s="15"/>
      <c r="I758" s="16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</row>
    <row r="759" spans="1:30" ht="11.25" customHeight="1">
      <c r="A759" s="15"/>
      <c r="B759" s="15"/>
      <c r="C759" s="15"/>
      <c r="D759" s="15"/>
      <c r="E759" s="15"/>
      <c r="F759" s="15"/>
      <c r="G759" s="15"/>
      <c r="H759" s="15"/>
      <c r="I759" s="16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</row>
    <row r="760" spans="1:30" ht="11.25" customHeight="1">
      <c r="A760" s="15"/>
      <c r="B760" s="15"/>
      <c r="C760" s="15"/>
      <c r="D760" s="15"/>
      <c r="E760" s="15"/>
      <c r="F760" s="15"/>
      <c r="G760" s="15"/>
      <c r="H760" s="15"/>
      <c r="I760" s="16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</row>
    <row r="761" spans="1:30" ht="11.25" customHeight="1">
      <c r="A761" s="15"/>
      <c r="B761" s="15"/>
      <c r="C761" s="15"/>
      <c r="D761" s="15"/>
      <c r="E761" s="15"/>
      <c r="F761" s="15"/>
      <c r="G761" s="15"/>
      <c r="H761" s="15"/>
      <c r="I761" s="16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</row>
    <row r="762" spans="1:30" ht="11.25" customHeight="1">
      <c r="A762" s="15"/>
      <c r="B762" s="15"/>
      <c r="C762" s="15"/>
      <c r="D762" s="15"/>
      <c r="E762" s="15"/>
      <c r="F762" s="15"/>
      <c r="G762" s="15"/>
      <c r="H762" s="15"/>
      <c r="I762" s="16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</row>
    <row r="763" spans="1:30" ht="11.25" customHeight="1">
      <c r="A763" s="15"/>
      <c r="B763" s="15"/>
      <c r="C763" s="15"/>
      <c r="D763" s="15"/>
      <c r="E763" s="15"/>
      <c r="F763" s="15"/>
      <c r="G763" s="15"/>
      <c r="H763" s="15"/>
      <c r="I763" s="16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</row>
    <row r="764" spans="1:30" ht="11.25" customHeight="1">
      <c r="A764" s="15"/>
      <c r="B764" s="15"/>
      <c r="C764" s="15"/>
      <c r="D764" s="15"/>
      <c r="E764" s="15"/>
      <c r="F764" s="15"/>
      <c r="G764" s="15"/>
      <c r="H764" s="15"/>
      <c r="I764" s="16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</row>
    <row r="765" spans="1:30" ht="11.25" customHeight="1">
      <c r="A765" s="15"/>
      <c r="B765" s="15"/>
      <c r="C765" s="15"/>
      <c r="D765" s="15"/>
      <c r="E765" s="15"/>
      <c r="F765" s="15"/>
      <c r="G765" s="15"/>
      <c r="H765" s="15"/>
      <c r="I765" s="16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</row>
    <row r="766" spans="1:30" ht="11.25" customHeight="1">
      <c r="A766" s="15"/>
      <c r="B766" s="15"/>
      <c r="C766" s="15"/>
      <c r="D766" s="15"/>
      <c r="E766" s="15"/>
      <c r="F766" s="15"/>
      <c r="G766" s="15"/>
      <c r="H766" s="15"/>
      <c r="I766" s="16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</row>
    <row r="767" spans="1:30" ht="11.25" customHeight="1">
      <c r="A767" s="15"/>
      <c r="B767" s="15"/>
      <c r="C767" s="15"/>
      <c r="D767" s="15"/>
      <c r="E767" s="15"/>
      <c r="F767" s="15"/>
      <c r="G767" s="15"/>
      <c r="H767" s="15"/>
      <c r="I767" s="16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</row>
    <row r="768" spans="1:30" ht="11.25" customHeight="1">
      <c r="A768" s="15"/>
      <c r="B768" s="15"/>
      <c r="C768" s="15"/>
      <c r="D768" s="15"/>
      <c r="E768" s="15"/>
      <c r="F768" s="15"/>
      <c r="G768" s="15"/>
      <c r="H768" s="15"/>
      <c r="I768" s="16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</row>
    <row r="769" spans="1:30" ht="11.25" customHeight="1">
      <c r="A769" s="15"/>
      <c r="B769" s="15"/>
      <c r="C769" s="15"/>
      <c r="D769" s="15"/>
      <c r="E769" s="15"/>
      <c r="F769" s="15"/>
      <c r="G769" s="15"/>
      <c r="H769" s="15"/>
      <c r="I769" s="16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</row>
    <row r="770" spans="1:30" ht="11.25" customHeight="1">
      <c r="A770" s="15"/>
      <c r="B770" s="15"/>
      <c r="C770" s="15"/>
      <c r="D770" s="15"/>
      <c r="E770" s="15"/>
      <c r="F770" s="15"/>
      <c r="G770" s="15"/>
      <c r="H770" s="15"/>
      <c r="I770" s="16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</row>
    <row r="771" spans="1:30" ht="11.25" customHeight="1">
      <c r="A771" s="15"/>
      <c r="B771" s="15"/>
      <c r="C771" s="15"/>
      <c r="D771" s="15"/>
      <c r="E771" s="15"/>
      <c r="F771" s="15"/>
      <c r="G771" s="15"/>
      <c r="H771" s="15"/>
      <c r="I771" s="16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</row>
    <row r="772" spans="1:30" ht="11.25" customHeight="1">
      <c r="A772" s="15"/>
      <c r="B772" s="15"/>
      <c r="C772" s="15"/>
      <c r="D772" s="15"/>
      <c r="E772" s="15"/>
      <c r="F772" s="15"/>
      <c r="G772" s="15"/>
      <c r="H772" s="15"/>
      <c r="I772" s="16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</row>
    <row r="773" spans="1:30" ht="11.25" customHeight="1">
      <c r="A773" s="15"/>
      <c r="B773" s="15"/>
      <c r="C773" s="15"/>
      <c r="D773" s="15"/>
      <c r="E773" s="15"/>
      <c r="F773" s="15"/>
      <c r="G773" s="15"/>
      <c r="H773" s="15"/>
      <c r="I773" s="16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</row>
    <row r="774" spans="1:30" ht="11.25" customHeight="1">
      <c r="A774" s="15"/>
      <c r="B774" s="15"/>
      <c r="C774" s="15"/>
      <c r="D774" s="15"/>
      <c r="E774" s="15"/>
      <c r="F774" s="15"/>
      <c r="G774" s="15"/>
      <c r="H774" s="15"/>
      <c r="I774" s="16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</row>
    <row r="775" spans="1:30" ht="11.25" customHeight="1">
      <c r="A775" s="15"/>
      <c r="B775" s="15"/>
      <c r="C775" s="15"/>
      <c r="D775" s="15"/>
      <c r="E775" s="15"/>
      <c r="F775" s="15"/>
      <c r="G775" s="15"/>
      <c r="H775" s="15"/>
      <c r="I775" s="16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</row>
    <row r="776" spans="1:30" ht="11.25" customHeight="1">
      <c r="A776" s="15"/>
      <c r="B776" s="15"/>
      <c r="C776" s="15"/>
      <c r="D776" s="15"/>
      <c r="E776" s="15"/>
      <c r="F776" s="15"/>
      <c r="G776" s="15"/>
      <c r="H776" s="15"/>
      <c r="I776" s="16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</row>
    <row r="777" spans="1:30" ht="11.25" customHeight="1">
      <c r="A777" s="15"/>
      <c r="B777" s="15"/>
      <c r="C777" s="15"/>
      <c r="D777" s="15"/>
      <c r="E777" s="15"/>
      <c r="F777" s="15"/>
      <c r="G777" s="15"/>
      <c r="H777" s="15"/>
      <c r="I777" s="16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</row>
    <row r="778" spans="1:30" ht="11.25" customHeight="1">
      <c r="A778" s="15"/>
      <c r="B778" s="15"/>
      <c r="C778" s="15"/>
      <c r="D778" s="15"/>
      <c r="E778" s="15"/>
      <c r="F778" s="15"/>
      <c r="G778" s="15"/>
      <c r="H778" s="15"/>
      <c r="I778" s="16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</row>
    <row r="779" spans="1:30" ht="11.25" customHeight="1">
      <c r="A779" s="15"/>
      <c r="B779" s="15"/>
      <c r="C779" s="15"/>
      <c r="D779" s="15"/>
      <c r="E779" s="15"/>
      <c r="F779" s="15"/>
      <c r="G779" s="15"/>
      <c r="H779" s="15"/>
      <c r="I779" s="16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</row>
    <row r="780" spans="1:30" ht="11.25" customHeight="1">
      <c r="A780" s="15"/>
      <c r="B780" s="15"/>
      <c r="C780" s="15"/>
      <c r="D780" s="15"/>
      <c r="E780" s="15"/>
      <c r="F780" s="15"/>
      <c r="G780" s="15"/>
      <c r="H780" s="15"/>
      <c r="I780" s="16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</row>
    <row r="781" spans="1:30" ht="11.25" customHeight="1">
      <c r="A781" s="15"/>
      <c r="B781" s="15"/>
      <c r="C781" s="15"/>
      <c r="D781" s="15"/>
      <c r="E781" s="15"/>
      <c r="F781" s="15"/>
      <c r="G781" s="15"/>
      <c r="H781" s="15"/>
      <c r="I781" s="16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</row>
    <row r="782" spans="1:30" ht="11.25" customHeight="1">
      <c r="A782" s="15"/>
      <c r="B782" s="15"/>
      <c r="C782" s="15"/>
      <c r="D782" s="15"/>
      <c r="E782" s="15"/>
      <c r="F782" s="15"/>
      <c r="G782" s="15"/>
      <c r="H782" s="15"/>
      <c r="I782" s="16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</row>
    <row r="783" spans="1:30" ht="11.25" customHeight="1">
      <c r="A783" s="15"/>
      <c r="B783" s="15"/>
      <c r="C783" s="15"/>
      <c r="D783" s="15"/>
      <c r="E783" s="15"/>
      <c r="F783" s="15"/>
      <c r="G783" s="15"/>
      <c r="H783" s="15"/>
      <c r="I783" s="16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</row>
    <row r="784" spans="1:30" ht="11.25" customHeight="1">
      <c r="A784" s="15"/>
      <c r="B784" s="15"/>
      <c r="C784" s="15"/>
      <c r="D784" s="15"/>
      <c r="E784" s="15"/>
      <c r="F784" s="15"/>
      <c r="G784" s="15"/>
      <c r="H784" s="15"/>
      <c r="I784" s="16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</row>
    <row r="785" spans="1:30" ht="11.25" customHeight="1">
      <c r="A785" s="15"/>
      <c r="B785" s="15"/>
      <c r="C785" s="15"/>
      <c r="D785" s="15"/>
      <c r="E785" s="15"/>
      <c r="F785" s="15"/>
      <c r="G785" s="15"/>
      <c r="H785" s="15"/>
      <c r="I785" s="16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</row>
    <row r="786" spans="1:30" ht="11.25" customHeight="1">
      <c r="A786" s="15"/>
      <c r="B786" s="15"/>
      <c r="C786" s="15"/>
      <c r="D786" s="15"/>
      <c r="E786" s="15"/>
      <c r="F786" s="15"/>
      <c r="G786" s="15"/>
      <c r="H786" s="15"/>
      <c r="I786" s="16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</row>
    <row r="787" spans="1:30" ht="11.25" customHeight="1">
      <c r="A787" s="15"/>
      <c r="B787" s="15"/>
      <c r="C787" s="15"/>
      <c r="D787" s="15"/>
      <c r="E787" s="15"/>
      <c r="F787" s="15"/>
      <c r="G787" s="15"/>
      <c r="H787" s="15"/>
      <c r="I787" s="16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</row>
    <row r="788" spans="1:30" ht="11.25" customHeight="1">
      <c r="A788" s="15"/>
      <c r="B788" s="15"/>
      <c r="C788" s="15"/>
      <c r="D788" s="15"/>
      <c r="E788" s="15"/>
      <c r="F788" s="15"/>
      <c r="G788" s="15"/>
      <c r="H788" s="15"/>
      <c r="I788" s="16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</row>
    <row r="789" spans="1:30" ht="11.25" customHeight="1">
      <c r="A789" s="15"/>
      <c r="B789" s="15"/>
      <c r="C789" s="15"/>
      <c r="D789" s="15"/>
      <c r="E789" s="15"/>
      <c r="F789" s="15"/>
      <c r="G789" s="15"/>
      <c r="H789" s="15"/>
      <c r="I789" s="16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</row>
    <row r="790" spans="1:30" ht="11.25" customHeight="1">
      <c r="A790" s="15"/>
      <c r="B790" s="15"/>
      <c r="C790" s="15"/>
      <c r="D790" s="15"/>
      <c r="E790" s="15"/>
      <c r="F790" s="15"/>
      <c r="G790" s="15"/>
      <c r="H790" s="15"/>
      <c r="I790" s="16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</row>
    <row r="791" spans="1:30" ht="11.25" customHeight="1">
      <c r="A791" s="15"/>
      <c r="B791" s="15"/>
      <c r="C791" s="15"/>
      <c r="D791" s="15"/>
      <c r="E791" s="15"/>
      <c r="F791" s="15"/>
      <c r="G791" s="15"/>
      <c r="H791" s="15"/>
      <c r="I791" s="16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</row>
    <row r="792" spans="1:30" ht="11.25" customHeight="1">
      <c r="A792" s="15"/>
      <c r="B792" s="15"/>
      <c r="C792" s="15"/>
      <c r="D792" s="15"/>
      <c r="E792" s="15"/>
      <c r="F792" s="15"/>
      <c r="G792" s="15"/>
      <c r="H792" s="15"/>
      <c r="I792" s="16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</row>
    <row r="793" spans="1:30" ht="11.25" customHeight="1">
      <c r="A793" s="15"/>
      <c r="B793" s="15"/>
      <c r="C793" s="15"/>
      <c r="D793" s="15"/>
      <c r="E793" s="15"/>
      <c r="F793" s="15"/>
      <c r="G793" s="15"/>
      <c r="H793" s="15"/>
      <c r="I793" s="16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</row>
    <row r="794" spans="1:30" ht="11.25" customHeight="1">
      <c r="A794" s="15"/>
      <c r="B794" s="15"/>
      <c r="C794" s="15"/>
      <c r="D794" s="15"/>
      <c r="E794" s="15"/>
      <c r="F794" s="15"/>
      <c r="G794" s="15"/>
      <c r="H794" s="15"/>
      <c r="I794" s="16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</row>
    <row r="795" spans="1:30" ht="11.25" customHeight="1">
      <c r="A795" s="15"/>
      <c r="B795" s="15"/>
      <c r="C795" s="15"/>
      <c r="D795" s="15"/>
      <c r="E795" s="15"/>
      <c r="F795" s="15"/>
      <c r="G795" s="15"/>
      <c r="H795" s="15"/>
      <c r="I795" s="16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</row>
    <row r="796" spans="1:30" ht="11.25" customHeight="1">
      <c r="A796" s="15"/>
      <c r="B796" s="15"/>
      <c r="C796" s="15"/>
      <c r="D796" s="15"/>
      <c r="E796" s="15"/>
      <c r="F796" s="15"/>
      <c r="G796" s="15"/>
      <c r="H796" s="15"/>
      <c r="I796" s="16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</row>
    <row r="797" spans="1:30" ht="11.25" customHeight="1">
      <c r="A797" s="15"/>
      <c r="B797" s="15"/>
      <c r="C797" s="15"/>
      <c r="D797" s="15"/>
      <c r="E797" s="15"/>
      <c r="F797" s="15"/>
      <c r="G797" s="15"/>
      <c r="H797" s="15"/>
      <c r="I797" s="16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</row>
    <row r="798" spans="1:30" ht="11.25" customHeight="1">
      <c r="A798" s="15"/>
      <c r="B798" s="15"/>
      <c r="C798" s="15"/>
      <c r="D798" s="15"/>
      <c r="E798" s="15"/>
      <c r="F798" s="15"/>
      <c r="G798" s="15"/>
      <c r="H798" s="15"/>
      <c r="I798" s="16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</row>
    <row r="799" spans="1:30" ht="11.25" customHeight="1">
      <c r="A799" s="15"/>
      <c r="B799" s="15"/>
      <c r="C799" s="15"/>
      <c r="D799" s="15"/>
      <c r="E799" s="15"/>
      <c r="F799" s="15"/>
      <c r="G799" s="15"/>
      <c r="H799" s="15"/>
      <c r="I799" s="16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</row>
    <row r="800" spans="1:30" ht="11.25" customHeight="1">
      <c r="A800" s="15"/>
      <c r="B800" s="15"/>
      <c r="C800" s="15"/>
      <c r="D800" s="15"/>
      <c r="E800" s="15"/>
      <c r="F800" s="15"/>
      <c r="G800" s="15"/>
      <c r="H800" s="15"/>
      <c r="I800" s="16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</row>
    <row r="801" spans="1:30" ht="11.25" customHeight="1">
      <c r="A801" s="15"/>
      <c r="B801" s="15"/>
      <c r="C801" s="15"/>
      <c r="D801" s="15"/>
      <c r="E801" s="15"/>
      <c r="F801" s="15"/>
      <c r="G801" s="15"/>
      <c r="H801" s="15"/>
      <c r="I801" s="16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</row>
    <row r="802" spans="1:30" ht="11.25" customHeight="1">
      <c r="A802" s="15"/>
      <c r="B802" s="15"/>
      <c r="C802" s="15"/>
      <c r="D802" s="15"/>
      <c r="E802" s="15"/>
      <c r="F802" s="15"/>
      <c r="G802" s="15"/>
      <c r="H802" s="15"/>
      <c r="I802" s="16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</row>
    <row r="803" spans="1:30" ht="11.25" customHeight="1">
      <c r="A803" s="15"/>
      <c r="B803" s="15"/>
      <c r="C803" s="15"/>
      <c r="D803" s="15"/>
      <c r="E803" s="15"/>
      <c r="F803" s="15"/>
      <c r="G803" s="15"/>
      <c r="H803" s="15"/>
      <c r="I803" s="16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</row>
    <row r="804" spans="1:30" ht="11.25" customHeight="1">
      <c r="A804" s="15"/>
      <c r="B804" s="15"/>
      <c r="C804" s="15"/>
      <c r="D804" s="15"/>
      <c r="E804" s="15"/>
      <c r="F804" s="15"/>
      <c r="G804" s="15"/>
      <c r="H804" s="15"/>
      <c r="I804" s="16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</row>
    <row r="805" spans="1:30" ht="11.25" customHeight="1">
      <c r="A805" s="15"/>
      <c r="B805" s="15"/>
      <c r="C805" s="15"/>
      <c r="D805" s="15"/>
      <c r="E805" s="15"/>
      <c r="F805" s="15"/>
      <c r="G805" s="15"/>
      <c r="H805" s="15"/>
      <c r="I805" s="16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</row>
    <row r="806" spans="1:30" ht="11.25" customHeight="1">
      <c r="A806" s="15"/>
      <c r="B806" s="15"/>
      <c r="C806" s="15"/>
      <c r="D806" s="15"/>
      <c r="E806" s="15"/>
      <c r="F806" s="15"/>
      <c r="G806" s="15"/>
      <c r="H806" s="15"/>
      <c r="I806" s="16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</row>
    <row r="807" spans="1:30" ht="11.25" customHeight="1">
      <c r="A807" s="15"/>
      <c r="B807" s="15"/>
      <c r="C807" s="15"/>
      <c r="D807" s="15"/>
      <c r="E807" s="15"/>
      <c r="F807" s="15"/>
      <c r="G807" s="15"/>
      <c r="H807" s="15"/>
      <c r="I807" s="16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</row>
    <row r="808" spans="1:30" ht="11.25" customHeight="1">
      <c r="A808" s="15"/>
      <c r="B808" s="15"/>
      <c r="C808" s="15"/>
      <c r="D808" s="15"/>
      <c r="E808" s="15"/>
      <c r="F808" s="15"/>
      <c r="G808" s="15"/>
      <c r="H808" s="15"/>
      <c r="I808" s="16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</row>
    <row r="809" spans="1:30" ht="11.25" customHeight="1">
      <c r="A809" s="15"/>
      <c r="B809" s="15"/>
      <c r="C809" s="15"/>
      <c r="D809" s="15"/>
      <c r="E809" s="15"/>
      <c r="F809" s="15"/>
      <c r="G809" s="15"/>
      <c r="H809" s="15"/>
      <c r="I809" s="16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</row>
    <row r="810" spans="1:30" ht="11.25" customHeight="1">
      <c r="A810" s="15"/>
      <c r="B810" s="15"/>
      <c r="C810" s="15"/>
      <c r="D810" s="15"/>
      <c r="E810" s="15"/>
      <c r="F810" s="15"/>
      <c r="G810" s="15"/>
      <c r="H810" s="15"/>
      <c r="I810" s="16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</row>
    <row r="811" spans="1:30" ht="11.25" customHeight="1">
      <c r="A811" s="15"/>
      <c r="B811" s="15"/>
      <c r="C811" s="15"/>
      <c r="D811" s="15"/>
      <c r="E811" s="15"/>
      <c r="F811" s="15"/>
      <c r="G811" s="15"/>
      <c r="H811" s="15"/>
      <c r="I811" s="16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</row>
    <row r="812" spans="1:30" ht="11.25" customHeight="1">
      <c r="A812" s="15"/>
      <c r="B812" s="15"/>
      <c r="C812" s="15"/>
      <c r="D812" s="15"/>
      <c r="E812" s="15"/>
      <c r="F812" s="15"/>
      <c r="G812" s="15"/>
      <c r="H812" s="15"/>
      <c r="I812" s="16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</row>
    <row r="813" spans="1:30" ht="11.25" customHeight="1">
      <c r="A813" s="15"/>
      <c r="B813" s="15"/>
      <c r="C813" s="15"/>
      <c r="D813" s="15"/>
      <c r="E813" s="15"/>
      <c r="F813" s="15"/>
      <c r="G813" s="15"/>
      <c r="H813" s="15"/>
      <c r="I813" s="16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</row>
    <row r="814" spans="1:30" ht="11.25" customHeight="1">
      <c r="A814" s="15"/>
      <c r="B814" s="15"/>
      <c r="C814" s="15"/>
      <c r="D814" s="15"/>
      <c r="E814" s="15"/>
      <c r="F814" s="15"/>
      <c r="G814" s="15"/>
      <c r="H814" s="15"/>
      <c r="I814" s="16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</row>
    <row r="815" spans="1:30" ht="11.25" customHeight="1">
      <c r="A815" s="15"/>
      <c r="B815" s="15"/>
      <c r="C815" s="15"/>
      <c r="D815" s="15"/>
      <c r="E815" s="15"/>
      <c r="F815" s="15"/>
      <c r="G815" s="15"/>
      <c r="H815" s="15"/>
      <c r="I815" s="16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</row>
    <row r="816" spans="1:30" ht="11.25" customHeight="1">
      <c r="A816" s="15"/>
      <c r="B816" s="15"/>
      <c r="C816" s="15"/>
      <c r="D816" s="15"/>
      <c r="E816" s="15"/>
      <c r="F816" s="15"/>
      <c r="G816" s="15"/>
      <c r="H816" s="15"/>
      <c r="I816" s="16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</row>
    <row r="817" spans="1:30" ht="11.25" customHeight="1">
      <c r="A817" s="15"/>
      <c r="B817" s="15"/>
      <c r="C817" s="15"/>
      <c r="D817" s="15"/>
      <c r="E817" s="15"/>
      <c r="F817" s="15"/>
      <c r="G817" s="15"/>
      <c r="H817" s="15"/>
      <c r="I817" s="16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</row>
    <row r="818" spans="1:30" ht="11.25" customHeight="1">
      <c r="A818" s="15"/>
      <c r="B818" s="15"/>
      <c r="C818" s="15"/>
      <c r="D818" s="15"/>
      <c r="E818" s="15"/>
      <c r="F818" s="15"/>
      <c r="G818" s="15"/>
      <c r="H818" s="15"/>
      <c r="I818" s="16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</row>
    <row r="819" spans="1:30" ht="11.25" customHeight="1">
      <c r="A819" s="15"/>
      <c r="B819" s="15"/>
      <c r="C819" s="15"/>
      <c r="D819" s="15"/>
      <c r="E819" s="15"/>
      <c r="F819" s="15"/>
      <c r="G819" s="15"/>
      <c r="H819" s="15"/>
      <c r="I819" s="16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</row>
    <row r="820" spans="1:30" ht="11.25" customHeight="1">
      <c r="A820" s="15"/>
      <c r="B820" s="15"/>
      <c r="C820" s="15"/>
      <c r="D820" s="15"/>
      <c r="E820" s="15"/>
      <c r="F820" s="15"/>
      <c r="G820" s="15"/>
      <c r="H820" s="15"/>
      <c r="I820" s="16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</row>
    <row r="821" spans="1:30" ht="11.25" customHeight="1">
      <c r="A821" s="15"/>
      <c r="B821" s="15"/>
      <c r="C821" s="15"/>
      <c r="D821" s="15"/>
      <c r="E821" s="15"/>
      <c r="F821" s="15"/>
      <c r="G821" s="15"/>
      <c r="H821" s="15"/>
      <c r="I821" s="16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</row>
    <row r="822" spans="1:30" ht="11.25" customHeight="1">
      <c r="A822" s="15"/>
      <c r="B822" s="15"/>
      <c r="C822" s="15"/>
      <c r="D822" s="15"/>
      <c r="E822" s="15"/>
      <c r="F822" s="15"/>
      <c r="G822" s="15"/>
      <c r="H822" s="15"/>
      <c r="I822" s="16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</row>
    <row r="823" spans="1:30" ht="11.25" customHeight="1">
      <c r="A823" s="15"/>
      <c r="B823" s="15"/>
      <c r="C823" s="15"/>
      <c r="D823" s="15"/>
      <c r="E823" s="15"/>
      <c r="F823" s="15"/>
      <c r="G823" s="15"/>
      <c r="H823" s="15"/>
      <c r="I823" s="16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</row>
    <row r="824" spans="1:30" ht="11.25" customHeight="1">
      <c r="A824" s="15"/>
      <c r="B824" s="15"/>
      <c r="C824" s="15"/>
      <c r="D824" s="15"/>
      <c r="E824" s="15"/>
      <c r="F824" s="15"/>
      <c r="G824" s="15"/>
      <c r="H824" s="15"/>
      <c r="I824" s="16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</row>
    <row r="825" spans="1:30" ht="11.25" customHeight="1">
      <c r="A825" s="15"/>
      <c r="B825" s="15"/>
      <c r="C825" s="15"/>
      <c r="D825" s="15"/>
      <c r="E825" s="15"/>
      <c r="F825" s="15"/>
      <c r="G825" s="15"/>
      <c r="H825" s="15"/>
      <c r="I825" s="16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</row>
    <row r="826" spans="1:30" ht="11.25" customHeight="1">
      <c r="A826" s="15"/>
      <c r="B826" s="15"/>
      <c r="C826" s="15"/>
      <c r="D826" s="15"/>
      <c r="E826" s="15"/>
      <c r="F826" s="15"/>
      <c r="G826" s="15"/>
      <c r="H826" s="15"/>
      <c r="I826" s="16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</row>
    <row r="827" spans="1:30" ht="11.25" customHeight="1">
      <c r="A827" s="15"/>
      <c r="B827" s="15"/>
      <c r="C827" s="15"/>
      <c r="D827" s="15"/>
      <c r="E827" s="15"/>
      <c r="F827" s="15"/>
      <c r="G827" s="15"/>
      <c r="H827" s="15"/>
      <c r="I827" s="16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</row>
    <row r="828" spans="1:30" ht="11.25" customHeight="1">
      <c r="A828" s="15"/>
      <c r="B828" s="15"/>
      <c r="C828" s="15"/>
      <c r="D828" s="15"/>
      <c r="E828" s="15"/>
      <c r="F828" s="15"/>
      <c r="G828" s="15"/>
      <c r="H828" s="15"/>
      <c r="I828" s="16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</row>
    <row r="829" spans="1:30" ht="11.25" customHeight="1">
      <c r="A829" s="15"/>
      <c r="B829" s="15"/>
      <c r="C829" s="15"/>
      <c r="D829" s="15"/>
      <c r="E829" s="15"/>
      <c r="F829" s="15"/>
      <c r="G829" s="15"/>
      <c r="H829" s="15"/>
      <c r="I829" s="16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</row>
    <row r="830" spans="1:30" ht="11.25" customHeight="1">
      <c r="A830" s="15"/>
      <c r="B830" s="15"/>
      <c r="C830" s="15"/>
      <c r="D830" s="15"/>
      <c r="E830" s="15"/>
      <c r="F830" s="15"/>
      <c r="G830" s="15"/>
      <c r="H830" s="15"/>
      <c r="I830" s="16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</row>
    <row r="831" spans="1:30" ht="11.25" customHeight="1">
      <c r="A831" s="15"/>
      <c r="B831" s="15"/>
      <c r="C831" s="15"/>
      <c r="D831" s="15"/>
      <c r="E831" s="15"/>
      <c r="F831" s="15"/>
      <c r="G831" s="15"/>
      <c r="H831" s="15"/>
      <c r="I831" s="16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</row>
    <row r="832" spans="1:30" ht="11.25" customHeight="1">
      <c r="A832" s="15"/>
      <c r="B832" s="15"/>
      <c r="C832" s="15"/>
      <c r="D832" s="15"/>
      <c r="E832" s="15"/>
      <c r="F832" s="15"/>
      <c r="G832" s="15"/>
      <c r="H832" s="15"/>
      <c r="I832" s="16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</row>
    <row r="833" spans="1:30" ht="11.25" customHeight="1">
      <c r="A833" s="15"/>
      <c r="B833" s="15"/>
      <c r="C833" s="15"/>
      <c r="D833" s="15"/>
      <c r="E833" s="15"/>
      <c r="F833" s="15"/>
      <c r="G833" s="15"/>
      <c r="H833" s="15"/>
      <c r="I833" s="16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</row>
    <row r="834" spans="1:30" ht="11.25" customHeight="1">
      <c r="A834" s="15"/>
      <c r="B834" s="15"/>
      <c r="C834" s="15"/>
      <c r="D834" s="15"/>
      <c r="E834" s="15"/>
      <c r="F834" s="15"/>
      <c r="G834" s="15"/>
      <c r="H834" s="15"/>
      <c r="I834" s="16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</row>
    <row r="835" spans="1:30" ht="11.25" customHeight="1">
      <c r="A835" s="15"/>
      <c r="B835" s="15"/>
      <c r="C835" s="15"/>
      <c r="D835" s="15"/>
      <c r="E835" s="15"/>
      <c r="F835" s="15"/>
      <c r="G835" s="15"/>
      <c r="H835" s="15"/>
      <c r="I835" s="16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</row>
    <row r="836" spans="1:30" ht="11.25" customHeight="1">
      <c r="A836" s="15"/>
      <c r="B836" s="15"/>
      <c r="C836" s="15"/>
      <c r="D836" s="15"/>
      <c r="E836" s="15"/>
      <c r="F836" s="15"/>
      <c r="G836" s="15"/>
      <c r="H836" s="15"/>
      <c r="I836" s="16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</row>
    <row r="837" spans="1:30" ht="11.25" customHeight="1">
      <c r="A837" s="15"/>
      <c r="B837" s="15"/>
      <c r="C837" s="15"/>
      <c r="D837" s="15"/>
      <c r="E837" s="15"/>
      <c r="F837" s="15"/>
      <c r="G837" s="15"/>
      <c r="H837" s="15"/>
      <c r="I837" s="16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</row>
    <row r="838" spans="1:30" ht="11.25" customHeight="1">
      <c r="A838" s="15"/>
      <c r="B838" s="15"/>
      <c r="C838" s="15"/>
      <c r="D838" s="15"/>
      <c r="E838" s="15"/>
      <c r="F838" s="15"/>
      <c r="G838" s="15"/>
      <c r="H838" s="15"/>
      <c r="I838" s="16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</row>
    <row r="839" spans="1:30" ht="11.25" customHeight="1">
      <c r="A839" s="15"/>
      <c r="B839" s="15"/>
      <c r="C839" s="15"/>
      <c r="D839" s="15"/>
      <c r="E839" s="15"/>
      <c r="F839" s="15"/>
      <c r="G839" s="15"/>
      <c r="H839" s="15"/>
      <c r="I839" s="16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</row>
    <row r="840" spans="1:30" ht="11.25" customHeight="1">
      <c r="A840" s="15"/>
      <c r="B840" s="15"/>
      <c r="C840" s="15"/>
      <c r="D840" s="15"/>
      <c r="E840" s="15"/>
      <c r="F840" s="15"/>
      <c r="G840" s="15"/>
      <c r="H840" s="15"/>
      <c r="I840" s="16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</row>
    <row r="841" spans="1:30" ht="11.25" customHeight="1">
      <c r="A841" s="15"/>
      <c r="B841" s="15"/>
      <c r="C841" s="15"/>
      <c r="D841" s="15"/>
      <c r="E841" s="15"/>
      <c r="F841" s="15"/>
      <c r="G841" s="15"/>
      <c r="H841" s="15"/>
      <c r="I841" s="16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</row>
    <row r="842" spans="1:30" ht="11.25" customHeight="1">
      <c r="A842" s="15"/>
      <c r="B842" s="15"/>
      <c r="C842" s="15"/>
      <c r="D842" s="15"/>
      <c r="E842" s="15"/>
      <c r="F842" s="15"/>
      <c r="G842" s="15"/>
      <c r="H842" s="15"/>
      <c r="I842" s="16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</row>
    <row r="843" spans="1:30" ht="11.25" customHeight="1">
      <c r="A843" s="15"/>
      <c r="B843" s="15"/>
      <c r="C843" s="15"/>
      <c r="D843" s="15"/>
      <c r="E843" s="15"/>
      <c r="F843" s="15"/>
      <c r="G843" s="15"/>
      <c r="H843" s="15"/>
      <c r="I843" s="16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</row>
    <row r="844" spans="1:30" ht="11.25" customHeight="1">
      <c r="A844" s="15"/>
      <c r="B844" s="15"/>
      <c r="C844" s="15"/>
      <c r="D844" s="15"/>
      <c r="E844" s="15"/>
      <c r="F844" s="15"/>
      <c r="G844" s="15"/>
      <c r="H844" s="15"/>
      <c r="I844" s="16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</row>
    <row r="845" spans="1:30" ht="11.25" customHeight="1">
      <c r="A845" s="15"/>
      <c r="B845" s="15"/>
      <c r="C845" s="15"/>
      <c r="D845" s="15"/>
      <c r="E845" s="15"/>
      <c r="F845" s="15"/>
      <c r="G845" s="15"/>
      <c r="H845" s="15"/>
      <c r="I845" s="16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</row>
    <row r="846" spans="1:30" ht="11.25" customHeight="1">
      <c r="A846" s="15"/>
      <c r="B846" s="15"/>
      <c r="C846" s="15"/>
      <c r="D846" s="15"/>
      <c r="E846" s="15"/>
      <c r="F846" s="15"/>
      <c r="G846" s="15"/>
      <c r="H846" s="15"/>
      <c r="I846" s="16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</row>
    <row r="847" spans="1:30" ht="11.25" customHeight="1">
      <c r="A847" s="15"/>
      <c r="B847" s="15"/>
      <c r="C847" s="15"/>
      <c r="D847" s="15"/>
      <c r="E847" s="15"/>
      <c r="F847" s="15"/>
      <c r="G847" s="15"/>
      <c r="H847" s="15"/>
      <c r="I847" s="16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</row>
    <row r="848" spans="1:30" ht="11.25" customHeight="1">
      <c r="A848" s="15"/>
      <c r="B848" s="15"/>
      <c r="C848" s="15"/>
      <c r="D848" s="15"/>
      <c r="E848" s="15"/>
      <c r="F848" s="15"/>
      <c r="G848" s="15"/>
      <c r="H848" s="15"/>
      <c r="I848" s="16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</row>
    <row r="849" spans="1:30" ht="11.25" customHeight="1">
      <c r="A849" s="15"/>
      <c r="B849" s="15"/>
      <c r="C849" s="15"/>
      <c r="D849" s="15"/>
      <c r="E849" s="15"/>
      <c r="F849" s="15"/>
      <c r="G849" s="15"/>
      <c r="H849" s="15"/>
      <c r="I849" s="16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</row>
    <row r="850" spans="1:30" ht="11.25" customHeight="1">
      <c r="A850" s="15"/>
      <c r="B850" s="15"/>
      <c r="C850" s="15"/>
      <c r="D850" s="15"/>
      <c r="E850" s="15"/>
      <c r="F850" s="15"/>
      <c r="G850" s="15"/>
      <c r="H850" s="15"/>
      <c r="I850" s="16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</row>
    <row r="851" spans="1:30" ht="11.25" customHeight="1">
      <c r="A851" s="15"/>
      <c r="B851" s="15"/>
      <c r="C851" s="15"/>
      <c r="D851" s="15"/>
      <c r="E851" s="15"/>
      <c r="F851" s="15"/>
      <c r="G851" s="15"/>
      <c r="H851" s="15"/>
      <c r="I851" s="16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</row>
    <row r="852" spans="1:30" ht="11.25" customHeight="1">
      <c r="A852" s="15"/>
      <c r="B852" s="15"/>
      <c r="C852" s="15"/>
      <c r="D852" s="15"/>
      <c r="E852" s="15"/>
      <c r="F852" s="15"/>
      <c r="G852" s="15"/>
      <c r="H852" s="15"/>
      <c r="I852" s="16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</row>
    <row r="853" spans="1:30" ht="11.25" customHeight="1">
      <c r="A853" s="15"/>
      <c r="B853" s="15"/>
      <c r="C853" s="15"/>
      <c r="D853" s="15"/>
      <c r="E853" s="15"/>
      <c r="F853" s="15"/>
      <c r="G853" s="15"/>
      <c r="H853" s="15"/>
      <c r="I853" s="16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</row>
    <row r="854" spans="1:30" ht="11.25" customHeight="1">
      <c r="A854" s="15"/>
      <c r="B854" s="15"/>
      <c r="C854" s="15"/>
      <c r="D854" s="15"/>
      <c r="E854" s="15"/>
      <c r="F854" s="15"/>
      <c r="G854" s="15"/>
      <c r="H854" s="15"/>
      <c r="I854" s="16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</row>
    <row r="855" spans="1:30" ht="11.25" customHeight="1">
      <c r="A855" s="15"/>
      <c r="B855" s="15"/>
      <c r="C855" s="15"/>
      <c r="D855" s="15"/>
      <c r="E855" s="15"/>
      <c r="F855" s="15"/>
      <c r="G855" s="15"/>
      <c r="H855" s="15"/>
      <c r="I855" s="16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</row>
    <row r="856" spans="1:30" ht="11.25" customHeight="1">
      <c r="A856" s="15"/>
      <c r="B856" s="15"/>
      <c r="C856" s="15"/>
      <c r="D856" s="15"/>
      <c r="E856" s="15"/>
      <c r="F856" s="15"/>
      <c r="G856" s="15"/>
      <c r="H856" s="15"/>
      <c r="I856" s="16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</row>
    <row r="857" spans="1:30" ht="11.25" customHeight="1">
      <c r="A857" s="15"/>
      <c r="B857" s="15"/>
      <c r="C857" s="15"/>
      <c r="D857" s="15"/>
      <c r="E857" s="15"/>
      <c r="F857" s="15"/>
      <c r="G857" s="15"/>
      <c r="H857" s="15"/>
      <c r="I857" s="16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</row>
    <row r="858" spans="1:30" ht="11.25" customHeight="1">
      <c r="A858" s="15"/>
      <c r="B858" s="15"/>
      <c r="C858" s="15"/>
      <c r="D858" s="15"/>
      <c r="E858" s="15"/>
      <c r="F858" s="15"/>
      <c r="G858" s="15"/>
      <c r="H858" s="15"/>
      <c r="I858" s="16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</row>
    <row r="859" spans="1:30" ht="11.25" customHeight="1">
      <c r="A859" s="15"/>
      <c r="B859" s="15"/>
      <c r="C859" s="15"/>
      <c r="D859" s="15"/>
      <c r="E859" s="15"/>
      <c r="F859" s="15"/>
      <c r="G859" s="15"/>
      <c r="H859" s="15"/>
      <c r="I859" s="16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</row>
    <row r="860" spans="1:30" ht="11.25" customHeight="1">
      <c r="A860" s="15"/>
      <c r="B860" s="15"/>
      <c r="C860" s="15"/>
      <c r="D860" s="15"/>
      <c r="E860" s="15"/>
      <c r="F860" s="15"/>
      <c r="G860" s="15"/>
      <c r="H860" s="15"/>
      <c r="I860" s="16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</row>
    <row r="861" spans="1:30" ht="11.25" customHeight="1">
      <c r="A861" s="15"/>
      <c r="B861" s="15"/>
      <c r="C861" s="15"/>
      <c r="D861" s="15"/>
      <c r="E861" s="15"/>
      <c r="F861" s="15"/>
      <c r="G861" s="15"/>
      <c r="H861" s="15"/>
      <c r="I861" s="16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</row>
    <row r="862" spans="1:30" ht="11.25" customHeight="1">
      <c r="A862" s="15"/>
      <c r="B862" s="15"/>
      <c r="C862" s="15"/>
      <c r="D862" s="15"/>
      <c r="E862" s="15"/>
      <c r="F862" s="15"/>
      <c r="G862" s="15"/>
      <c r="H862" s="15"/>
      <c r="I862" s="16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</row>
    <row r="863" spans="1:30" ht="11.25" customHeight="1">
      <c r="A863" s="15"/>
      <c r="B863" s="15"/>
      <c r="C863" s="15"/>
      <c r="D863" s="15"/>
      <c r="E863" s="15"/>
      <c r="F863" s="15"/>
      <c r="G863" s="15"/>
      <c r="H863" s="15"/>
      <c r="I863" s="16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</row>
    <row r="864" spans="1:30" ht="11.25" customHeight="1">
      <c r="A864" s="15"/>
      <c r="B864" s="15"/>
      <c r="C864" s="15"/>
      <c r="D864" s="15"/>
      <c r="E864" s="15"/>
      <c r="F864" s="15"/>
      <c r="G864" s="15"/>
      <c r="H864" s="15"/>
      <c r="I864" s="16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</row>
    <row r="865" spans="1:30" ht="11.25" customHeight="1">
      <c r="A865" s="15"/>
      <c r="B865" s="15"/>
      <c r="C865" s="15"/>
      <c r="D865" s="15"/>
      <c r="E865" s="15"/>
      <c r="F865" s="15"/>
      <c r="G865" s="15"/>
      <c r="H865" s="15"/>
      <c r="I865" s="16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</row>
    <row r="866" spans="1:30" ht="11.25" customHeight="1">
      <c r="A866" s="15"/>
      <c r="B866" s="15"/>
      <c r="C866" s="15"/>
      <c r="D866" s="15"/>
      <c r="E866" s="15"/>
      <c r="F866" s="15"/>
      <c r="G866" s="15"/>
      <c r="H866" s="15"/>
      <c r="I866" s="16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</row>
    <row r="867" spans="1:30" ht="11.25" customHeight="1">
      <c r="A867" s="15"/>
      <c r="B867" s="15"/>
      <c r="C867" s="15"/>
      <c r="D867" s="15"/>
      <c r="E867" s="15"/>
      <c r="F867" s="15"/>
      <c r="G867" s="15"/>
      <c r="H867" s="15"/>
      <c r="I867" s="16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</row>
    <row r="868" spans="1:30" ht="11.25" customHeight="1">
      <c r="A868" s="15"/>
      <c r="B868" s="15"/>
      <c r="C868" s="15"/>
      <c r="D868" s="15"/>
      <c r="E868" s="15"/>
      <c r="F868" s="15"/>
      <c r="G868" s="15"/>
      <c r="H868" s="15"/>
      <c r="I868" s="16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</row>
    <row r="869" spans="1:30" ht="11.25" customHeight="1">
      <c r="A869" s="15"/>
      <c r="B869" s="15"/>
      <c r="C869" s="15"/>
      <c r="D869" s="15"/>
      <c r="E869" s="15"/>
      <c r="F869" s="15"/>
      <c r="G869" s="15"/>
      <c r="H869" s="15"/>
      <c r="I869" s="16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</row>
    <row r="870" spans="1:30" ht="11.25" customHeight="1">
      <c r="A870" s="15"/>
      <c r="B870" s="15"/>
      <c r="C870" s="15"/>
      <c r="D870" s="15"/>
      <c r="E870" s="15"/>
      <c r="F870" s="15"/>
      <c r="G870" s="15"/>
      <c r="H870" s="15"/>
      <c r="I870" s="16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</row>
    <row r="871" spans="1:30" ht="11.25" customHeight="1">
      <c r="A871" s="15"/>
      <c r="B871" s="15"/>
      <c r="C871" s="15"/>
      <c r="D871" s="15"/>
      <c r="E871" s="15"/>
      <c r="F871" s="15"/>
      <c r="G871" s="15"/>
      <c r="H871" s="15"/>
      <c r="I871" s="16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</row>
    <row r="872" spans="1:30" ht="11.25" customHeight="1">
      <c r="A872" s="15"/>
      <c r="B872" s="15"/>
      <c r="C872" s="15"/>
      <c r="D872" s="15"/>
      <c r="E872" s="15"/>
      <c r="F872" s="15"/>
      <c r="G872" s="15"/>
      <c r="H872" s="15"/>
      <c r="I872" s="16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</row>
    <row r="873" spans="1:30" ht="11.25" customHeight="1">
      <c r="A873" s="15"/>
      <c r="B873" s="15"/>
      <c r="C873" s="15"/>
      <c r="D873" s="15"/>
      <c r="E873" s="15"/>
      <c r="F873" s="15"/>
      <c r="G873" s="15"/>
      <c r="H873" s="15"/>
      <c r="I873" s="16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</row>
    <row r="874" spans="1:30" ht="11.25" customHeight="1">
      <c r="A874" s="15"/>
      <c r="B874" s="15"/>
      <c r="C874" s="15"/>
      <c r="D874" s="15"/>
      <c r="E874" s="15"/>
      <c r="F874" s="15"/>
      <c r="G874" s="15"/>
      <c r="H874" s="15"/>
      <c r="I874" s="16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</row>
    <row r="875" spans="1:30" ht="11.25" customHeight="1">
      <c r="A875" s="15"/>
      <c r="B875" s="15"/>
      <c r="C875" s="15"/>
      <c r="D875" s="15"/>
      <c r="E875" s="15"/>
      <c r="F875" s="15"/>
      <c r="G875" s="15"/>
      <c r="H875" s="15"/>
      <c r="I875" s="16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</row>
    <row r="876" spans="1:30" ht="11.25" customHeight="1">
      <c r="A876" s="15"/>
      <c r="B876" s="15"/>
      <c r="C876" s="15"/>
      <c r="D876" s="15"/>
      <c r="E876" s="15"/>
      <c r="F876" s="15"/>
      <c r="G876" s="15"/>
      <c r="H876" s="15"/>
      <c r="I876" s="16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</row>
    <row r="877" spans="1:30" ht="11.25" customHeight="1">
      <c r="A877" s="15"/>
      <c r="B877" s="15"/>
      <c r="C877" s="15"/>
      <c r="D877" s="15"/>
      <c r="E877" s="15"/>
      <c r="F877" s="15"/>
      <c r="G877" s="15"/>
      <c r="H877" s="15"/>
      <c r="I877" s="16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</row>
    <row r="878" spans="1:30" ht="11.25" customHeight="1">
      <c r="A878" s="15"/>
      <c r="B878" s="15"/>
      <c r="C878" s="15"/>
      <c r="D878" s="15"/>
      <c r="E878" s="15"/>
      <c r="F878" s="15"/>
      <c r="G878" s="15"/>
      <c r="H878" s="15"/>
      <c r="I878" s="16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</row>
    <row r="879" spans="1:30" ht="11.25" customHeight="1">
      <c r="A879" s="15"/>
      <c r="B879" s="15"/>
      <c r="C879" s="15"/>
      <c r="D879" s="15"/>
      <c r="E879" s="15"/>
      <c r="F879" s="15"/>
      <c r="G879" s="15"/>
      <c r="H879" s="15"/>
      <c r="I879" s="16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</row>
    <row r="880" spans="1:30" ht="11.25" customHeight="1">
      <c r="A880" s="15"/>
      <c r="B880" s="15"/>
      <c r="C880" s="15"/>
      <c r="D880" s="15"/>
      <c r="E880" s="15"/>
      <c r="F880" s="15"/>
      <c r="G880" s="15"/>
      <c r="H880" s="15"/>
      <c r="I880" s="16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</row>
    <row r="881" spans="1:30" ht="11.25" customHeight="1">
      <c r="A881" s="15"/>
      <c r="B881" s="15"/>
      <c r="C881" s="15"/>
      <c r="D881" s="15"/>
      <c r="E881" s="15"/>
      <c r="F881" s="15"/>
      <c r="G881" s="15"/>
      <c r="H881" s="15"/>
      <c r="I881" s="16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</row>
    <row r="882" spans="1:30" ht="11.25" customHeight="1">
      <c r="A882" s="15"/>
      <c r="B882" s="15"/>
      <c r="C882" s="15"/>
      <c r="D882" s="15"/>
      <c r="E882" s="15"/>
      <c r="F882" s="15"/>
      <c r="G882" s="15"/>
      <c r="H882" s="15"/>
      <c r="I882" s="16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</row>
    <row r="883" spans="1:30" ht="11.25" customHeight="1">
      <c r="A883" s="15"/>
      <c r="B883" s="15"/>
      <c r="C883" s="15"/>
      <c r="D883" s="15"/>
      <c r="E883" s="15"/>
      <c r="F883" s="15"/>
      <c r="G883" s="15"/>
      <c r="H883" s="15"/>
      <c r="I883" s="16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</row>
    <row r="884" spans="1:30" ht="11.25" customHeight="1">
      <c r="A884" s="15"/>
      <c r="B884" s="15"/>
      <c r="C884" s="15"/>
      <c r="D884" s="15"/>
      <c r="E884" s="15"/>
      <c r="F884" s="15"/>
      <c r="G884" s="15"/>
      <c r="H884" s="15"/>
      <c r="I884" s="16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</row>
    <row r="885" spans="1:30" ht="11.25" customHeight="1">
      <c r="A885" s="15"/>
      <c r="B885" s="15"/>
      <c r="C885" s="15"/>
      <c r="D885" s="15"/>
      <c r="E885" s="15"/>
      <c r="F885" s="15"/>
      <c r="G885" s="15"/>
      <c r="H885" s="15"/>
      <c r="I885" s="16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</row>
    <row r="886" spans="1:30" ht="11.25" customHeight="1">
      <c r="A886" s="15"/>
      <c r="B886" s="15"/>
      <c r="C886" s="15"/>
      <c r="D886" s="15"/>
      <c r="E886" s="15"/>
      <c r="F886" s="15"/>
      <c r="G886" s="15"/>
      <c r="H886" s="15"/>
      <c r="I886" s="16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</row>
    <row r="887" spans="1:30" ht="11.25" customHeight="1">
      <c r="A887" s="15"/>
      <c r="B887" s="15"/>
      <c r="C887" s="15"/>
      <c r="D887" s="15"/>
      <c r="E887" s="15"/>
      <c r="F887" s="15"/>
      <c r="G887" s="15"/>
      <c r="H887" s="15"/>
      <c r="I887" s="16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</row>
    <row r="888" spans="1:30" ht="11.25" customHeight="1">
      <c r="A888" s="15"/>
      <c r="B888" s="15"/>
      <c r="C888" s="15"/>
      <c r="D888" s="15"/>
      <c r="E888" s="15"/>
      <c r="F888" s="15"/>
      <c r="G888" s="15"/>
      <c r="H888" s="15"/>
      <c r="I888" s="16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</row>
    <row r="889" spans="1:30" ht="11.25" customHeight="1">
      <c r="A889" s="15"/>
      <c r="B889" s="15"/>
      <c r="C889" s="15"/>
      <c r="D889" s="15"/>
      <c r="E889" s="15"/>
      <c r="F889" s="15"/>
      <c r="G889" s="15"/>
      <c r="H889" s="15"/>
      <c r="I889" s="16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</row>
    <row r="890" spans="1:30" ht="11.25" customHeight="1">
      <c r="A890" s="15"/>
      <c r="B890" s="15"/>
      <c r="C890" s="15"/>
      <c r="D890" s="15"/>
      <c r="E890" s="15"/>
      <c r="F890" s="15"/>
      <c r="G890" s="15"/>
      <c r="H890" s="15"/>
      <c r="I890" s="16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</row>
    <row r="891" spans="1:30" ht="11.25" customHeight="1">
      <c r="A891" s="15"/>
      <c r="B891" s="15"/>
      <c r="C891" s="15"/>
      <c r="D891" s="15"/>
      <c r="E891" s="15"/>
      <c r="F891" s="15"/>
      <c r="G891" s="15"/>
      <c r="H891" s="15"/>
      <c r="I891" s="16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</row>
    <row r="892" spans="1:30" ht="11.25" customHeight="1">
      <c r="A892" s="15"/>
      <c r="B892" s="15"/>
      <c r="C892" s="15"/>
      <c r="D892" s="15"/>
      <c r="E892" s="15"/>
      <c r="F892" s="15"/>
      <c r="G892" s="15"/>
      <c r="H892" s="15"/>
      <c r="I892" s="16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</row>
    <row r="893" spans="1:30" ht="11.25" customHeight="1">
      <c r="A893" s="15"/>
      <c r="B893" s="15"/>
      <c r="C893" s="15"/>
      <c r="D893" s="15"/>
      <c r="E893" s="15"/>
      <c r="F893" s="15"/>
      <c r="G893" s="15"/>
      <c r="H893" s="15"/>
      <c r="I893" s="16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</row>
    <row r="894" spans="1:30" ht="11.25" customHeight="1">
      <c r="A894" s="15"/>
      <c r="B894" s="15"/>
      <c r="C894" s="15"/>
      <c r="D894" s="15"/>
      <c r="E894" s="15"/>
      <c r="F894" s="15"/>
      <c r="G894" s="15"/>
      <c r="H894" s="15"/>
      <c r="I894" s="16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</row>
    <row r="895" spans="1:30" ht="11.25" customHeight="1">
      <c r="A895" s="15"/>
      <c r="B895" s="15"/>
      <c r="C895" s="15"/>
      <c r="D895" s="15"/>
      <c r="E895" s="15"/>
      <c r="F895" s="15"/>
      <c r="G895" s="15"/>
      <c r="H895" s="15"/>
      <c r="I895" s="16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</row>
    <row r="896" spans="1:30" ht="11.25" customHeight="1">
      <c r="A896" s="15"/>
      <c r="B896" s="15"/>
      <c r="C896" s="15"/>
      <c r="D896" s="15"/>
      <c r="E896" s="15"/>
      <c r="F896" s="15"/>
      <c r="G896" s="15"/>
      <c r="H896" s="15"/>
      <c r="I896" s="16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</row>
    <row r="897" spans="1:30" ht="11.25" customHeight="1">
      <c r="A897" s="15"/>
      <c r="B897" s="15"/>
      <c r="C897" s="15"/>
      <c r="D897" s="15"/>
      <c r="E897" s="15"/>
      <c r="F897" s="15"/>
      <c r="G897" s="15"/>
      <c r="H897" s="15"/>
      <c r="I897" s="16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</row>
    <row r="898" spans="1:30" ht="11.25" customHeight="1">
      <c r="A898" s="15"/>
      <c r="B898" s="15"/>
      <c r="C898" s="15"/>
      <c r="D898" s="15"/>
      <c r="E898" s="15"/>
      <c r="F898" s="15"/>
      <c r="G898" s="15"/>
      <c r="H898" s="15"/>
      <c r="I898" s="16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</row>
    <row r="899" spans="1:30" ht="11.25" customHeight="1">
      <c r="A899" s="15"/>
      <c r="B899" s="15"/>
      <c r="C899" s="15"/>
      <c r="D899" s="15"/>
      <c r="E899" s="15"/>
      <c r="F899" s="15"/>
      <c r="G899" s="15"/>
      <c r="H899" s="15"/>
      <c r="I899" s="16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</row>
    <row r="900" spans="1:30" ht="11.25" customHeight="1">
      <c r="A900" s="15"/>
      <c r="B900" s="15"/>
      <c r="C900" s="15"/>
      <c r="D900" s="15"/>
      <c r="E900" s="15"/>
      <c r="F900" s="15"/>
      <c r="G900" s="15"/>
      <c r="H900" s="15"/>
      <c r="I900" s="16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</row>
    <row r="901" spans="1:30" ht="11.25" customHeight="1">
      <c r="A901" s="15"/>
      <c r="B901" s="15"/>
      <c r="C901" s="15"/>
      <c r="D901" s="15"/>
      <c r="E901" s="15"/>
      <c r="F901" s="15"/>
      <c r="G901" s="15"/>
      <c r="H901" s="15"/>
      <c r="I901" s="16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</row>
    <row r="902" spans="1:30" ht="11.25" customHeight="1">
      <c r="A902" s="15"/>
      <c r="B902" s="15"/>
      <c r="C902" s="15"/>
      <c r="D902" s="15"/>
      <c r="E902" s="15"/>
      <c r="F902" s="15"/>
      <c r="G902" s="15"/>
      <c r="H902" s="15"/>
      <c r="I902" s="16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</row>
    <row r="903" spans="1:30" ht="11.25" customHeight="1">
      <c r="A903" s="15"/>
      <c r="B903" s="15"/>
      <c r="C903" s="15"/>
      <c r="D903" s="15"/>
      <c r="E903" s="15"/>
      <c r="F903" s="15"/>
      <c r="G903" s="15"/>
      <c r="H903" s="15"/>
      <c r="I903" s="16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</row>
    <row r="904" spans="1:30" ht="11.25" customHeight="1">
      <c r="A904" s="15"/>
      <c r="B904" s="15"/>
      <c r="C904" s="15"/>
      <c r="D904" s="15"/>
      <c r="E904" s="15"/>
      <c r="F904" s="15"/>
      <c r="G904" s="15"/>
      <c r="H904" s="15"/>
      <c r="I904" s="16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</row>
    <row r="905" spans="1:30" ht="11.25" customHeight="1">
      <c r="A905" s="15"/>
      <c r="B905" s="15"/>
      <c r="C905" s="15"/>
      <c r="D905" s="15"/>
      <c r="E905" s="15"/>
      <c r="F905" s="15"/>
      <c r="G905" s="15"/>
      <c r="H905" s="15"/>
      <c r="I905" s="16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</row>
    <row r="906" spans="1:30" ht="11.25" customHeight="1">
      <c r="A906" s="15"/>
      <c r="B906" s="15"/>
      <c r="C906" s="15"/>
      <c r="D906" s="15"/>
      <c r="E906" s="15"/>
      <c r="F906" s="15"/>
      <c r="G906" s="15"/>
      <c r="H906" s="15"/>
      <c r="I906" s="16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</row>
    <row r="907" spans="1:30" ht="11.25" customHeight="1">
      <c r="A907" s="15"/>
      <c r="B907" s="15"/>
      <c r="C907" s="15"/>
      <c r="D907" s="15"/>
      <c r="E907" s="15"/>
      <c r="F907" s="15"/>
      <c r="G907" s="15"/>
      <c r="H907" s="15"/>
      <c r="I907" s="16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</row>
    <row r="908" spans="1:30" ht="11.25" customHeight="1">
      <c r="A908" s="15"/>
      <c r="B908" s="15"/>
      <c r="C908" s="15"/>
      <c r="D908" s="15"/>
      <c r="E908" s="15"/>
      <c r="F908" s="15"/>
      <c r="G908" s="15"/>
      <c r="H908" s="15"/>
      <c r="I908" s="16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</row>
    <row r="909" spans="1:30" ht="11.25" customHeight="1">
      <c r="A909" s="15"/>
      <c r="B909" s="15"/>
      <c r="C909" s="15"/>
      <c r="D909" s="15"/>
      <c r="E909" s="15"/>
      <c r="F909" s="15"/>
      <c r="G909" s="15"/>
      <c r="H909" s="15"/>
      <c r="I909" s="16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</row>
    <row r="910" spans="1:30" ht="11.25" customHeight="1">
      <c r="A910" s="15"/>
      <c r="B910" s="15"/>
      <c r="C910" s="15"/>
      <c r="D910" s="15"/>
      <c r="E910" s="15"/>
      <c r="F910" s="15"/>
      <c r="G910" s="15"/>
      <c r="H910" s="15"/>
      <c r="I910" s="16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</row>
    <row r="911" spans="1:30" ht="11.25" customHeight="1">
      <c r="A911" s="15"/>
      <c r="B911" s="15"/>
      <c r="C911" s="15"/>
      <c r="D911" s="15"/>
      <c r="E911" s="15"/>
      <c r="F911" s="15"/>
      <c r="G911" s="15"/>
      <c r="H911" s="15"/>
      <c r="I911" s="16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</row>
    <row r="912" spans="1:30" ht="11.25" customHeight="1">
      <c r="A912" s="15"/>
      <c r="B912" s="15"/>
      <c r="C912" s="15"/>
      <c r="D912" s="15"/>
      <c r="E912" s="15"/>
      <c r="F912" s="15"/>
      <c r="G912" s="15"/>
      <c r="H912" s="15"/>
      <c r="I912" s="16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</row>
    <row r="913" spans="1:30" ht="11.25" customHeight="1">
      <c r="A913" s="15"/>
      <c r="B913" s="15"/>
      <c r="C913" s="15"/>
      <c r="D913" s="15"/>
      <c r="E913" s="15"/>
      <c r="F913" s="15"/>
      <c r="G913" s="15"/>
      <c r="H913" s="15"/>
      <c r="I913" s="16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</row>
    <row r="914" spans="1:30" ht="11.25" customHeight="1">
      <c r="A914" s="15"/>
      <c r="B914" s="15"/>
      <c r="C914" s="15"/>
      <c r="D914" s="15"/>
      <c r="E914" s="15"/>
      <c r="F914" s="15"/>
      <c r="G914" s="15"/>
      <c r="H914" s="15"/>
      <c r="I914" s="16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</row>
    <row r="915" spans="1:30" ht="11.25" customHeight="1">
      <c r="A915" s="15"/>
      <c r="B915" s="15"/>
      <c r="C915" s="15"/>
      <c r="D915" s="15"/>
      <c r="E915" s="15"/>
      <c r="F915" s="15"/>
      <c r="G915" s="15"/>
      <c r="H915" s="15"/>
      <c r="I915" s="16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</row>
    <row r="916" spans="1:30" ht="11.25" customHeight="1">
      <c r="A916" s="15"/>
      <c r="B916" s="15"/>
      <c r="C916" s="15"/>
      <c r="D916" s="15"/>
      <c r="E916" s="15"/>
      <c r="F916" s="15"/>
      <c r="G916" s="15"/>
      <c r="H916" s="15"/>
      <c r="I916" s="16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</row>
    <row r="917" spans="1:30" ht="11.25" customHeight="1">
      <c r="A917" s="15"/>
      <c r="B917" s="15"/>
      <c r="C917" s="15"/>
      <c r="D917" s="15"/>
      <c r="E917" s="15"/>
      <c r="F917" s="15"/>
      <c r="G917" s="15"/>
      <c r="H917" s="15"/>
      <c r="I917" s="16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</row>
    <row r="918" spans="1:30" ht="11.25" customHeight="1">
      <c r="A918" s="15"/>
      <c r="B918" s="15"/>
      <c r="C918" s="15"/>
      <c r="D918" s="15"/>
      <c r="E918" s="15"/>
      <c r="F918" s="15"/>
      <c r="G918" s="15"/>
      <c r="H918" s="15"/>
      <c r="I918" s="16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</row>
    <row r="919" spans="1:30" ht="11.25" customHeight="1">
      <c r="A919" s="15"/>
      <c r="B919" s="15"/>
      <c r="C919" s="15"/>
      <c r="D919" s="15"/>
      <c r="E919" s="15"/>
      <c r="F919" s="15"/>
      <c r="G919" s="15"/>
      <c r="H919" s="15"/>
      <c r="I919" s="16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</row>
    <row r="920" spans="1:30" ht="11.25" customHeight="1">
      <c r="A920" s="15"/>
      <c r="B920" s="15"/>
      <c r="C920" s="15"/>
      <c r="D920" s="15"/>
      <c r="E920" s="15"/>
      <c r="F920" s="15"/>
      <c r="G920" s="15"/>
      <c r="H920" s="15"/>
      <c r="I920" s="16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</row>
    <row r="921" spans="1:30" ht="11.25" customHeight="1">
      <c r="A921" s="15"/>
      <c r="B921" s="15"/>
      <c r="C921" s="15"/>
      <c r="D921" s="15"/>
      <c r="E921" s="15"/>
      <c r="F921" s="15"/>
      <c r="G921" s="15"/>
      <c r="H921" s="15"/>
      <c r="I921" s="16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</row>
    <row r="922" spans="1:30" ht="11.25" customHeight="1">
      <c r="A922" s="15"/>
      <c r="B922" s="15"/>
      <c r="C922" s="15"/>
      <c r="D922" s="15"/>
      <c r="E922" s="15"/>
      <c r="F922" s="15"/>
      <c r="G922" s="15"/>
      <c r="H922" s="15"/>
      <c r="I922" s="16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</row>
    <row r="923" spans="1:30" ht="11.25" customHeight="1">
      <c r="A923" s="15"/>
      <c r="B923" s="15"/>
      <c r="C923" s="15"/>
      <c r="D923" s="15"/>
      <c r="E923" s="15"/>
      <c r="F923" s="15"/>
      <c r="G923" s="15"/>
      <c r="H923" s="15"/>
      <c r="I923" s="16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</row>
    <row r="924" spans="1:30" ht="11.25" customHeight="1">
      <c r="A924" s="15"/>
      <c r="B924" s="15"/>
      <c r="C924" s="15"/>
      <c r="D924" s="15"/>
      <c r="E924" s="15"/>
      <c r="F924" s="15"/>
      <c r="G924" s="15"/>
      <c r="H924" s="15"/>
      <c r="I924" s="16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</row>
    <row r="925" spans="1:30" ht="11.25" customHeight="1">
      <c r="A925" s="15"/>
      <c r="B925" s="15"/>
      <c r="C925" s="15"/>
      <c r="D925" s="15"/>
      <c r="E925" s="15"/>
      <c r="F925" s="15"/>
      <c r="G925" s="15"/>
      <c r="H925" s="15"/>
      <c r="I925" s="16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</row>
    <row r="926" spans="1:30" ht="11.25" customHeight="1">
      <c r="A926" s="15"/>
      <c r="B926" s="15"/>
      <c r="C926" s="15"/>
      <c r="D926" s="15"/>
      <c r="E926" s="15"/>
      <c r="F926" s="15"/>
      <c r="G926" s="15"/>
      <c r="H926" s="15"/>
      <c r="I926" s="16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</row>
    <row r="927" spans="1:30" ht="11.25" customHeight="1">
      <c r="A927" s="15"/>
      <c r="B927" s="15"/>
      <c r="C927" s="15"/>
      <c r="D927" s="15"/>
      <c r="E927" s="15"/>
      <c r="F927" s="15"/>
      <c r="G927" s="15"/>
      <c r="H927" s="15"/>
      <c r="I927" s="16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</row>
    <row r="928" spans="1:30" ht="11.25" customHeight="1">
      <c r="A928" s="15"/>
      <c r="B928" s="15"/>
      <c r="C928" s="15"/>
      <c r="D928" s="15"/>
      <c r="E928" s="15"/>
      <c r="F928" s="15"/>
      <c r="G928" s="15"/>
      <c r="H928" s="15"/>
      <c r="I928" s="16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</row>
    <row r="929" spans="1:30" ht="11.25" customHeight="1">
      <c r="A929" s="15"/>
      <c r="B929" s="15"/>
      <c r="C929" s="15"/>
      <c r="D929" s="15"/>
      <c r="E929" s="15"/>
      <c r="F929" s="15"/>
      <c r="G929" s="15"/>
      <c r="H929" s="15"/>
      <c r="I929" s="16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</row>
    <row r="930" spans="1:30" ht="11.25" customHeight="1">
      <c r="A930" s="15"/>
      <c r="B930" s="15"/>
      <c r="C930" s="15"/>
      <c r="D930" s="15"/>
      <c r="E930" s="15"/>
      <c r="F930" s="15"/>
      <c r="G930" s="15"/>
      <c r="H930" s="15"/>
      <c r="I930" s="16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</row>
    <row r="931" spans="1:30" ht="11.25" customHeight="1">
      <c r="A931" s="15"/>
      <c r="B931" s="15"/>
      <c r="C931" s="15"/>
      <c r="D931" s="15"/>
      <c r="E931" s="15"/>
      <c r="F931" s="15"/>
      <c r="G931" s="15"/>
      <c r="H931" s="15"/>
      <c r="I931" s="16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</row>
    <row r="932" spans="1:30" ht="11.25" customHeight="1">
      <c r="A932" s="15"/>
      <c r="B932" s="15"/>
      <c r="C932" s="15"/>
      <c r="D932" s="15"/>
      <c r="E932" s="15"/>
      <c r="F932" s="15"/>
      <c r="G932" s="15"/>
      <c r="H932" s="15"/>
      <c r="I932" s="16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</row>
    <row r="933" spans="1:30" ht="11.25" customHeight="1">
      <c r="A933" s="15"/>
      <c r="B933" s="15"/>
      <c r="C933" s="15"/>
      <c r="D933" s="15"/>
      <c r="E933" s="15"/>
      <c r="F933" s="15"/>
      <c r="G933" s="15"/>
      <c r="H933" s="15"/>
      <c r="I933" s="16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</row>
    <row r="934" spans="1:30" ht="11.25" customHeight="1">
      <c r="A934" s="15"/>
      <c r="B934" s="15"/>
      <c r="C934" s="15"/>
      <c r="D934" s="15"/>
      <c r="E934" s="15"/>
      <c r="F934" s="15"/>
      <c r="G934" s="15"/>
      <c r="H934" s="15"/>
      <c r="I934" s="16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</row>
    <row r="935" spans="1:30" ht="11.25" customHeight="1">
      <c r="A935" s="15"/>
      <c r="B935" s="15"/>
      <c r="C935" s="15"/>
      <c r="D935" s="15"/>
      <c r="E935" s="15"/>
      <c r="F935" s="15"/>
      <c r="G935" s="15"/>
      <c r="H935" s="15"/>
      <c r="I935" s="16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</row>
    <row r="936" spans="1:30" ht="11.25" customHeight="1">
      <c r="A936" s="15"/>
      <c r="B936" s="15"/>
      <c r="C936" s="15"/>
      <c r="D936" s="15"/>
      <c r="E936" s="15"/>
      <c r="F936" s="15"/>
      <c r="G936" s="15"/>
      <c r="H936" s="15"/>
      <c r="I936" s="16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</row>
    <row r="937" spans="1:30" ht="11.25" customHeight="1">
      <c r="A937" s="15"/>
      <c r="B937" s="15"/>
      <c r="C937" s="15"/>
      <c r="D937" s="15"/>
      <c r="E937" s="15"/>
      <c r="F937" s="15"/>
      <c r="G937" s="15"/>
      <c r="H937" s="15"/>
      <c r="I937" s="16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</row>
    <row r="938" spans="1:30" ht="11.25" customHeight="1">
      <c r="A938" s="15"/>
      <c r="B938" s="15"/>
      <c r="C938" s="15"/>
      <c r="D938" s="15"/>
      <c r="E938" s="15"/>
      <c r="F938" s="15"/>
      <c r="G938" s="15"/>
      <c r="H938" s="15"/>
      <c r="I938" s="16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</row>
    <row r="939" spans="1:30" ht="11.25" customHeight="1">
      <c r="A939" s="15"/>
      <c r="B939" s="15"/>
      <c r="C939" s="15"/>
      <c r="D939" s="15"/>
      <c r="E939" s="15"/>
      <c r="F939" s="15"/>
      <c r="G939" s="15"/>
      <c r="H939" s="15"/>
      <c r="I939" s="16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</row>
    <row r="940" spans="1:30" ht="11.25" customHeight="1">
      <c r="A940" s="15"/>
      <c r="B940" s="15"/>
      <c r="C940" s="15"/>
      <c r="D940" s="15"/>
      <c r="E940" s="15"/>
      <c r="F940" s="15"/>
      <c r="G940" s="15"/>
      <c r="H940" s="15"/>
      <c r="I940" s="16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</row>
    <row r="941" spans="1:30" ht="11.25" customHeight="1">
      <c r="A941" s="15"/>
      <c r="B941" s="15"/>
      <c r="C941" s="15"/>
      <c r="D941" s="15"/>
      <c r="E941" s="15"/>
      <c r="F941" s="15"/>
      <c r="G941" s="15"/>
      <c r="H941" s="15"/>
      <c r="I941" s="16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</row>
    <row r="942" spans="1:30" ht="11.25" customHeight="1">
      <c r="A942" s="15"/>
      <c r="B942" s="15"/>
      <c r="C942" s="15"/>
      <c r="D942" s="15"/>
      <c r="E942" s="15"/>
      <c r="F942" s="15"/>
      <c r="G942" s="15"/>
      <c r="H942" s="15"/>
      <c r="I942" s="16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</row>
    <row r="943" spans="1:30" ht="11.25" customHeight="1">
      <c r="A943" s="15"/>
      <c r="B943" s="15"/>
      <c r="C943" s="15"/>
      <c r="D943" s="15"/>
      <c r="E943" s="15"/>
      <c r="F943" s="15"/>
      <c r="G943" s="15"/>
      <c r="H943" s="15"/>
      <c r="I943" s="16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</row>
    <row r="944" spans="1:30" ht="11.25" customHeight="1">
      <c r="A944" s="15"/>
      <c r="B944" s="15"/>
      <c r="C944" s="15"/>
      <c r="D944" s="15"/>
      <c r="E944" s="15"/>
      <c r="F944" s="15"/>
      <c r="G944" s="15"/>
      <c r="H944" s="15"/>
      <c r="I944" s="16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</row>
    <row r="945" spans="1:30" ht="11.25" customHeight="1">
      <c r="A945" s="15"/>
      <c r="B945" s="15"/>
      <c r="C945" s="15"/>
      <c r="D945" s="15"/>
      <c r="E945" s="15"/>
      <c r="F945" s="15"/>
      <c r="G945" s="15"/>
      <c r="H945" s="15"/>
      <c r="I945" s="16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</row>
    <row r="946" spans="1:30" ht="11.25" customHeight="1">
      <c r="A946" s="15"/>
      <c r="B946" s="15"/>
      <c r="C946" s="15"/>
      <c r="D946" s="15"/>
      <c r="E946" s="15"/>
      <c r="F946" s="15"/>
      <c r="G946" s="15"/>
      <c r="H946" s="15"/>
      <c r="I946" s="16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</row>
    <row r="947" spans="1:30" ht="11.25" customHeight="1">
      <c r="A947" s="15"/>
      <c r="B947" s="15"/>
      <c r="C947" s="15"/>
      <c r="D947" s="15"/>
      <c r="E947" s="15"/>
      <c r="F947" s="15"/>
      <c r="G947" s="15"/>
      <c r="H947" s="15"/>
      <c r="I947" s="16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</row>
    <row r="948" spans="1:30" ht="11.25" customHeight="1">
      <c r="A948" s="15"/>
      <c r="B948" s="15"/>
      <c r="C948" s="15"/>
      <c r="D948" s="15"/>
      <c r="E948" s="15"/>
      <c r="F948" s="15"/>
      <c r="G948" s="15"/>
      <c r="H948" s="15"/>
      <c r="I948" s="16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</row>
    <row r="949" spans="1:30" ht="11.25" customHeight="1">
      <c r="A949" s="15"/>
      <c r="B949" s="15"/>
      <c r="C949" s="15"/>
      <c r="D949" s="15"/>
      <c r="E949" s="15"/>
      <c r="F949" s="15"/>
      <c r="G949" s="15"/>
      <c r="H949" s="15"/>
      <c r="I949" s="16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</row>
    <row r="950" spans="1:30" ht="11.25" customHeight="1">
      <c r="A950" s="15"/>
      <c r="B950" s="15"/>
      <c r="C950" s="15"/>
      <c r="D950" s="15"/>
      <c r="E950" s="15"/>
      <c r="F950" s="15"/>
      <c r="G950" s="15"/>
      <c r="H950" s="15"/>
      <c r="I950" s="16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</row>
    <row r="951" spans="1:30" ht="11.25" customHeight="1">
      <c r="A951" s="15"/>
      <c r="B951" s="15"/>
      <c r="C951" s="15"/>
      <c r="D951" s="15"/>
      <c r="E951" s="15"/>
      <c r="F951" s="15"/>
      <c r="G951" s="15"/>
      <c r="H951" s="15"/>
      <c r="I951" s="16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</row>
    <row r="952" spans="1:30" ht="11.25" customHeight="1">
      <c r="A952" s="15"/>
      <c r="B952" s="15"/>
      <c r="C952" s="15"/>
      <c r="D952" s="15"/>
      <c r="E952" s="15"/>
      <c r="F952" s="15"/>
      <c r="G952" s="15"/>
      <c r="H952" s="15"/>
      <c r="I952" s="16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</row>
    <row r="953" spans="1:30" ht="11.25" customHeight="1">
      <c r="A953" s="15"/>
      <c r="B953" s="15"/>
      <c r="C953" s="15"/>
      <c r="D953" s="15"/>
      <c r="E953" s="15"/>
      <c r="F953" s="15"/>
      <c r="G953" s="15"/>
      <c r="H953" s="15"/>
      <c r="I953" s="16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</row>
    <row r="954" spans="1:30" ht="11.25" customHeight="1">
      <c r="A954" s="15"/>
      <c r="B954" s="15"/>
      <c r="C954" s="15"/>
      <c r="D954" s="15"/>
      <c r="E954" s="15"/>
      <c r="F954" s="15"/>
      <c r="G954" s="15"/>
      <c r="H954" s="15"/>
      <c r="I954" s="16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</row>
    <row r="955" spans="1:30" ht="11.25" customHeight="1">
      <c r="A955" s="15"/>
      <c r="B955" s="15"/>
      <c r="C955" s="15"/>
      <c r="D955" s="15"/>
      <c r="E955" s="15"/>
      <c r="F955" s="15"/>
      <c r="G955" s="15"/>
      <c r="H955" s="15"/>
      <c r="I955" s="16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</row>
    <row r="956" spans="1:30" ht="11.25" customHeight="1">
      <c r="A956" s="15"/>
      <c r="B956" s="15"/>
      <c r="C956" s="15"/>
      <c r="D956" s="15"/>
      <c r="E956" s="15"/>
      <c r="F956" s="15"/>
      <c r="G956" s="15"/>
      <c r="H956" s="15"/>
      <c r="I956" s="16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</row>
    <row r="957" spans="1:30" ht="11.25" customHeight="1">
      <c r="A957" s="15"/>
      <c r="B957" s="15"/>
      <c r="C957" s="15"/>
      <c r="D957" s="15"/>
      <c r="E957" s="15"/>
      <c r="F957" s="15"/>
      <c r="G957" s="15"/>
      <c r="H957" s="15"/>
      <c r="I957" s="16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</row>
    <row r="958" spans="1:30" ht="11.25" customHeight="1">
      <c r="A958" s="15"/>
      <c r="B958" s="15"/>
      <c r="C958" s="15"/>
      <c r="D958" s="15"/>
      <c r="E958" s="15"/>
      <c r="F958" s="15"/>
      <c r="G958" s="15"/>
      <c r="H958" s="15"/>
      <c r="I958" s="16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</row>
    <row r="959" spans="1:30" ht="11.25" customHeight="1">
      <c r="A959" s="15"/>
      <c r="B959" s="15"/>
      <c r="C959" s="15"/>
      <c r="D959" s="15"/>
      <c r="E959" s="15"/>
      <c r="F959" s="15"/>
      <c r="G959" s="15"/>
      <c r="H959" s="15"/>
      <c r="I959" s="16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</row>
    <row r="960" spans="1:30" ht="11.25" customHeight="1">
      <c r="A960" s="15"/>
      <c r="B960" s="15"/>
      <c r="C960" s="15"/>
      <c r="D960" s="15"/>
      <c r="E960" s="15"/>
      <c r="F960" s="15"/>
      <c r="G960" s="15"/>
      <c r="H960" s="15"/>
      <c r="I960" s="16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</row>
    <row r="961" spans="1:30" ht="11.25" customHeight="1">
      <c r="A961" s="15"/>
      <c r="B961" s="15"/>
      <c r="C961" s="15"/>
      <c r="D961" s="15"/>
      <c r="E961" s="15"/>
      <c r="F961" s="15"/>
      <c r="G961" s="15"/>
      <c r="H961" s="15"/>
      <c r="I961" s="16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</row>
    <row r="962" spans="1:30" ht="11.25" customHeight="1">
      <c r="A962" s="15"/>
      <c r="B962" s="15"/>
      <c r="C962" s="15"/>
      <c r="D962" s="15"/>
      <c r="E962" s="15"/>
      <c r="F962" s="15"/>
      <c r="G962" s="15"/>
      <c r="H962" s="15"/>
      <c r="I962" s="16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</row>
    <row r="963" spans="1:30" ht="11.25" customHeight="1">
      <c r="A963" s="15"/>
      <c r="B963" s="15"/>
      <c r="C963" s="15"/>
      <c r="D963" s="15"/>
      <c r="E963" s="15"/>
      <c r="F963" s="15"/>
      <c r="G963" s="15"/>
      <c r="H963" s="15"/>
      <c r="I963" s="16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</row>
    <row r="964" spans="1:30" ht="11.25" customHeight="1">
      <c r="A964" s="15"/>
      <c r="B964" s="15"/>
      <c r="C964" s="15"/>
      <c r="D964" s="15"/>
      <c r="E964" s="15"/>
      <c r="F964" s="15"/>
      <c r="G964" s="15"/>
      <c r="H964" s="15"/>
      <c r="I964" s="16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</row>
    <row r="965" spans="1:30" ht="11.25" customHeight="1">
      <c r="A965" s="15"/>
      <c r="B965" s="15"/>
      <c r="C965" s="15"/>
      <c r="D965" s="15"/>
      <c r="E965" s="15"/>
      <c r="F965" s="15"/>
      <c r="G965" s="15"/>
      <c r="H965" s="15"/>
      <c r="I965" s="16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</row>
    <row r="966" spans="1:30" ht="11.25" customHeight="1">
      <c r="A966" s="15"/>
      <c r="B966" s="15"/>
      <c r="C966" s="15"/>
      <c r="D966" s="15"/>
      <c r="E966" s="15"/>
      <c r="F966" s="15"/>
      <c r="G966" s="15"/>
      <c r="H966" s="15"/>
      <c r="I966" s="16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</row>
    <row r="967" spans="1:30" ht="11.25" customHeight="1">
      <c r="A967" s="15"/>
      <c r="B967" s="15"/>
      <c r="C967" s="15"/>
      <c r="D967" s="15"/>
      <c r="E967" s="15"/>
      <c r="F967" s="15"/>
      <c r="G967" s="15"/>
      <c r="H967" s="15"/>
      <c r="I967" s="16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</row>
    <row r="968" spans="1:30" ht="11.25" customHeight="1">
      <c r="A968" s="15"/>
      <c r="B968" s="15"/>
      <c r="C968" s="15"/>
      <c r="D968" s="15"/>
      <c r="E968" s="15"/>
      <c r="F968" s="15"/>
      <c r="G968" s="15"/>
      <c r="H968" s="15"/>
      <c r="I968" s="16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</row>
    <row r="969" spans="1:30" ht="11.25" customHeight="1">
      <c r="A969" s="15"/>
      <c r="B969" s="15"/>
      <c r="C969" s="15"/>
      <c r="D969" s="15"/>
      <c r="E969" s="15"/>
      <c r="F969" s="15"/>
      <c r="G969" s="15"/>
      <c r="H969" s="15"/>
      <c r="I969" s="16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</row>
    <row r="970" spans="1:30" ht="11.25" customHeight="1">
      <c r="A970" s="15"/>
      <c r="B970" s="15"/>
      <c r="C970" s="15"/>
      <c r="D970" s="15"/>
      <c r="E970" s="15"/>
      <c r="F970" s="15"/>
      <c r="G970" s="15"/>
      <c r="H970" s="15"/>
      <c r="I970" s="16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</row>
    <row r="971" spans="1:30" ht="11.25" customHeight="1">
      <c r="A971" s="15"/>
      <c r="B971" s="15"/>
      <c r="C971" s="15"/>
      <c r="D971" s="15"/>
      <c r="E971" s="15"/>
      <c r="F971" s="15"/>
      <c r="G971" s="15"/>
      <c r="H971" s="15"/>
      <c r="I971" s="16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</row>
    <row r="972" spans="1:30" ht="11.25" customHeight="1">
      <c r="A972" s="15"/>
      <c r="B972" s="15"/>
      <c r="C972" s="15"/>
      <c r="D972" s="15"/>
      <c r="E972" s="15"/>
      <c r="F972" s="15"/>
      <c r="G972" s="15"/>
      <c r="H972" s="15"/>
      <c r="I972" s="16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</row>
    <row r="973" spans="1:30" ht="11.25" customHeight="1">
      <c r="A973" s="15"/>
      <c r="B973" s="15"/>
      <c r="C973" s="15"/>
      <c r="D973" s="15"/>
      <c r="E973" s="15"/>
      <c r="F973" s="15"/>
      <c r="G973" s="15"/>
      <c r="H973" s="15"/>
      <c r="I973" s="16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</row>
    <row r="974" spans="1:30" ht="11.25" customHeight="1">
      <c r="A974" s="15"/>
      <c r="B974" s="15"/>
      <c r="C974" s="15"/>
      <c r="D974" s="15"/>
      <c r="E974" s="15"/>
      <c r="F974" s="15"/>
      <c r="G974" s="15"/>
      <c r="H974" s="15"/>
      <c r="I974" s="16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</row>
    <row r="975" spans="1:30" ht="11.25" customHeight="1">
      <c r="A975" s="15"/>
      <c r="B975" s="15"/>
      <c r="C975" s="15"/>
      <c r="D975" s="15"/>
      <c r="E975" s="15"/>
      <c r="F975" s="15"/>
      <c r="G975" s="15"/>
      <c r="H975" s="15"/>
      <c r="I975" s="16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</row>
    <row r="976" spans="1:30" ht="11.25" customHeight="1">
      <c r="A976" s="15"/>
      <c r="B976" s="15"/>
      <c r="C976" s="15"/>
      <c r="D976" s="15"/>
      <c r="E976" s="15"/>
      <c r="F976" s="15"/>
      <c r="G976" s="15"/>
      <c r="H976" s="15"/>
      <c r="I976" s="16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</row>
    <row r="977" spans="1:30" ht="11.25" customHeight="1">
      <c r="A977" s="15"/>
      <c r="B977" s="15"/>
      <c r="C977" s="15"/>
      <c r="D977" s="15"/>
      <c r="E977" s="15"/>
      <c r="F977" s="15"/>
      <c r="G977" s="15"/>
      <c r="H977" s="15"/>
      <c r="I977" s="16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</row>
    <row r="978" spans="1:30" ht="11.25" customHeight="1">
      <c r="A978" s="15"/>
      <c r="B978" s="15"/>
      <c r="C978" s="15"/>
      <c r="D978" s="15"/>
      <c r="E978" s="15"/>
      <c r="F978" s="15"/>
      <c r="G978" s="15"/>
      <c r="H978" s="15"/>
      <c r="I978" s="16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</row>
    <row r="979" spans="1:30" ht="11.25" customHeight="1">
      <c r="A979" s="15"/>
      <c r="B979" s="15"/>
      <c r="C979" s="15"/>
      <c r="D979" s="15"/>
      <c r="E979" s="15"/>
      <c r="F979" s="15"/>
      <c r="G979" s="15"/>
      <c r="H979" s="15"/>
      <c r="I979" s="16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</row>
    <row r="980" spans="1:30" ht="11.25" customHeight="1">
      <c r="A980" s="15"/>
      <c r="B980" s="15"/>
      <c r="C980" s="15"/>
      <c r="D980" s="15"/>
      <c r="E980" s="15"/>
      <c r="F980" s="15"/>
      <c r="G980" s="15"/>
      <c r="H980" s="15"/>
      <c r="I980" s="16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</row>
    <row r="981" spans="1:30" ht="11.25" customHeight="1">
      <c r="A981" s="15"/>
      <c r="B981" s="15"/>
      <c r="C981" s="15"/>
      <c r="D981" s="15"/>
      <c r="E981" s="15"/>
      <c r="F981" s="15"/>
      <c r="G981" s="15"/>
      <c r="H981" s="15"/>
      <c r="I981" s="16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</row>
    <row r="982" spans="1:30" ht="11.25" customHeight="1">
      <c r="A982" s="15"/>
      <c r="B982" s="15"/>
      <c r="C982" s="15"/>
      <c r="D982" s="15"/>
      <c r="E982" s="15"/>
      <c r="F982" s="15"/>
      <c r="G982" s="15"/>
      <c r="H982" s="15"/>
      <c r="I982" s="16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</row>
    <row r="983" spans="1:30" ht="11.25" customHeight="1">
      <c r="A983" s="15"/>
      <c r="B983" s="15"/>
      <c r="C983" s="15"/>
      <c r="D983" s="15"/>
      <c r="E983" s="15"/>
      <c r="F983" s="15"/>
      <c r="G983" s="15"/>
      <c r="H983" s="15"/>
      <c r="I983" s="16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</row>
    <row r="984" spans="1:30" ht="11.25" customHeight="1">
      <c r="A984" s="15"/>
      <c r="B984" s="15"/>
      <c r="C984" s="15"/>
      <c r="D984" s="15"/>
      <c r="E984" s="15"/>
      <c r="F984" s="15"/>
      <c r="G984" s="15"/>
      <c r="H984" s="15"/>
      <c r="I984" s="16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</row>
    <row r="985" spans="1:30" ht="11.25" customHeight="1">
      <c r="A985" s="15"/>
      <c r="B985" s="15"/>
      <c r="C985" s="15"/>
      <c r="D985" s="15"/>
      <c r="E985" s="15"/>
      <c r="F985" s="15"/>
      <c r="G985" s="15"/>
      <c r="H985" s="15"/>
      <c r="I985" s="16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</row>
    <row r="986" spans="1:30" ht="11.25" customHeight="1">
      <c r="A986" s="15"/>
      <c r="B986" s="15"/>
      <c r="C986" s="15"/>
      <c r="D986" s="15"/>
      <c r="E986" s="15"/>
      <c r="F986" s="15"/>
      <c r="G986" s="15"/>
      <c r="H986" s="15"/>
      <c r="I986" s="16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</row>
    <row r="987" spans="1:30" ht="11.25" customHeight="1">
      <c r="A987" s="15"/>
      <c r="B987" s="15"/>
      <c r="C987" s="15"/>
      <c r="D987" s="15"/>
      <c r="E987" s="15"/>
      <c r="F987" s="15"/>
      <c r="G987" s="15"/>
      <c r="H987" s="15"/>
      <c r="I987" s="16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</row>
    <row r="988" spans="1:30" ht="11.25" customHeight="1">
      <c r="A988" s="15"/>
      <c r="B988" s="15"/>
      <c r="C988" s="15"/>
      <c r="D988" s="15"/>
      <c r="E988" s="15"/>
      <c r="F988" s="15"/>
      <c r="G988" s="15"/>
      <c r="H988" s="15"/>
      <c r="I988" s="16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</row>
    <row r="989" spans="1:30" ht="11.25" customHeight="1">
      <c r="A989" s="15"/>
      <c r="B989" s="15"/>
      <c r="C989" s="15"/>
      <c r="D989" s="15"/>
      <c r="E989" s="15"/>
      <c r="F989" s="15"/>
      <c r="G989" s="15"/>
      <c r="H989" s="15"/>
      <c r="I989" s="16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</row>
    <row r="990" spans="1:30" ht="11.25" customHeight="1">
      <c r="A990" s="15"/>
      <c r="B990" s="15"/>
      <c r="C990" s="15"/>
      <c r="D990" s="15"/>
      <c r="E990" s="15"/>
      <c r="F990" s="15"/>
      <c r="G990" s="15"/>
      <c r="H990" s="15"/>
      <c r="I990" s="16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</row>
    <row r="991" spans="1:30" ht="11.25" customHeight="1">
      <c r="A991" s="15"/>
      <c r="B991" s="15"/>
      <c r="C991" s="15"/>
      <c r="D991" s="15"/>
      <c r="E991" s="15"/>
      <c r="F991" s="15"/>
      <c r="G991" s="15"/>
      <c r="H991" s="15"/>
      <c r="I991" s="16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</row>
    <row r="992" spans="1:30" ht="11.25" customHeight="1">
      <c r="A992" s="15"/>
      <c r="B992" s="15"/>
      <c r="C992" s="15"/>
      <c r="D992" s="15"/>
      <c r="E992" s="15"/>
      <c r="F992" s="15"/>
      <c r="G992" s="15"/>
      <c r="H992" s="15"/>
      <c r="I992" s="16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</row>
    <row r="993" spans="1:30" ht="11.25" customHeight="1">
      <c r="A993" s="15"/>
      <c r="B993" s="15"/>
      <c r="C993" s="15"/>
      <c r="D993" s="15"/>
      <c r="E993" s="15"/>
      <c r="F993" s="15"/>
      <c r="G993" s="15"/>
      <c r="H993" s="15"/>
      <c r="I993" s="16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</row>
    <row r="994" spans="1:30" ht="11.25" customHeight="1">
      <c r="A994" s="15"/>
      <c r="B994" s="15"/>
      <c r="C994" s="15"/>
      <c r="D994" s="15"/>
      <c r="E994" s="15"/>
      <c r="F994" s="15"/>
      <c r="G994" s="15"/>
      <c r="H994" s="15"/>
      <c r="I994" s="16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</row>
    <row r="995" spans="1:30" ht="11.25" customHeight="1">
      <c r="A995" s="15"/>
      <c r="B995" s="15"/>
      <c r="C995" s="15"/>
      <c r="D995" s="15"/>
      <c r="E995" s="15"/>
      <c r="F995" s="15"/>
      <c r="G995" s="15"/>
      <c r="H995" s="15"/>
      <c r="I995" s="16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</row>
    <row r="996" spans="1:30" ht="11.25" customHeight="1">
      <c r="A996" s="15"/>
      <c r="B996" s="15"/>
      <c r="C996" s="15"/>
      <c r="D996" s="15"/>
      <c r="E996" s="15"/>
      <c r="F996" s="15"/>
      <c r="G996" s="15"/>
      <c r="H996" s="15"/>
      <c r="I996" s="16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</row>
    <row r="997" spans="1:30" ht="11.25" customHeight="1">
      <c r="A997" s="15"/>
      <c r="B997" s="15"/>
      <c r="C997" s="15"/>
      <c r="D997" s="15"/>
      <c r="E997" s="15"/>
      <c r="F997" s="15"/>
      <c r="G997" s="15"/>
      <c r="H997" s="15"/>
      <c r="I997" s="16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</row>
    <row r="998" spans="1:30" ht="11.25" customHeight="1">
      <c r="A998" s="15"/>
      <c r="B998" s="15"/>
      <c r="C998" s="15"/>
      <c r="D998" s="15"/>
      <c r="E998" s="15"/>
      <c r="F998" s="15"/>
      <c r="G998" s="15"/>
      <c r="H998" s="15"/>
      <c r="I998" s="16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</row>
    <row r="999" spans="1:30" ht="11.25" customHeight="1">
      <c r="A999" s="15"/>
      <c r="B999" s="15"/>
      <c r="C999" s="15"/>
      <c r="D999" s="15"/>
      <c r="E999" s="15"/>
      <c r="F999" s="15"/>
      <c r="G999" s="15"/>
      <c r="H999" s="15"/>
      <c r="I999" s="16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</row>
    <row r="1000" spans="1:30" ht="11.25" customHeight="1">
      <c r="A1000" s="15"/>
      <c r="B1000" s="15"/>
      <c r="C1000" s="15"/>
      <c r="D1000" s="15"/>
      <c r="E1000" s="15"/>
      <c r="F1000" s="15"/>
      <c r="G1000" s="15"/>
      <c r="H1000" s="15"/>
      <c r="I1000" s="16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</row>
  </sheetData>
  <mergeCells count="589">
    <mergeCell ref="A353:I354"/>
    <mergeCell ref="A355:I355"/>
    <mergeCell ref="A356:G356"/>
    <mergeCell ref="H356:I356"/>
    <mergeCell ref="A357:G357"/>
    <mergeCell ref="H357:I357"/>
    <mergeCell ref="A358:G358"/>
    <mergeCell ref="H358:I358"/>
    <mergeCell ref="A359:G359"/>
    <mergeCell ref="H359:I359"/>
    <mergeCell ref="A346:I346"/>
    <mergeCell ref="A347:I347"/>
    <mergeCell ref="A348:G349"/>
    <mergeCell ref="H348:I349"/>
    <mergeCell ref="A350:G350"/>
    <mergeCell ref="H350:I350"/>
    <mergeCell ref="A351:G351"/>
    <mergeCell ref="H351:I351"/>
    <mergeCell ref="A352:I352"/>
    <mergeCell ref="A340:I340"/>
    <mergeCell ref="A341:F341"/>
    <mergeCell ref="G341:I341"/>
    <mergeCell ref="A342:I342"/>
    <mergeCell ref="A343:F343"/>
    <mergeCell ref="G343:I343"/>
    <mergeCell ref="A344:I344"/>
    <mergeCell ref="A345:F345"/>
    <mergeCell ref="G345:I345"/>
    <mergeCell ref="A334:E334"/>
    <mergeCell ref="G334:I334"/>
    <mergeCell ref="A335:I335"/>
    <mergeCell ref="A336:E336"/>
    <mergeCell ref="G336:I336"/>
    <mergeCell ref="A337:E337"/>
    <mergeCell ref="G337:I337"/>
    <mergeCell ref="A338:I338"/>
    <mergeCell ref="A339:E339"/>
    <mergeCell ref="G339:I339"/>
    <mergeCell ref="A330:C330"/>
    <mergeCell ref="D330:E330"/>
    <mergeCell ref="G330:I330"/>
    <mergeCell ref="A331:E331"/>
    <mergeCell ref="G331:I331"/>
    <mergeCell ref="A332:I332"/>
    <mergeCell ref="A333:C333"/>
    <mergeCell ref="D333:E333"/>
    <mergeCell ref="G333:I333"/>
    <mergeCell ref="A326:C326"/>
    <mergeCell ref="D326:E326"/>
    <mergeCell ref="G326:I326"/>
    <mergeCell ref="A327:C327"/>
    <mergeCell ref="D327:E327"/>
    <mergeCell ref="G327:I327"/>
    <mergeCell ref="A328:E328"/>
    <mergeCell ref="G328:I328"/>
    <mergeCell ref="A329:I329"/>
    <mergeCell ref="A322:C322"/>
    <mergeCell ref="D322:E322"/>
    <mergeCell ref="G322:I322"/>
    <mergeCell ref="A323:E323"/>
    <mergeCell ref="G323:I323"/>
    <mergeCell ref="A324:I324"/>
    <mergeCell ref="A325:C325"/>
    <mergeCell ref="D325:E325"/>
    <mergeCell ref="G325:I325"/>
    <mergeCell ref="A319:C319"/>
    <mergeCell ref="D319:E319"/>
    <mergeCell ref="G319:I319"/>
    <mergeCell ref="A320:C320"/>
    <mergeCell ref="D320:E320"/>
    <mergeCell ref="G320:I320"/>
    <mergeCell ref="A321:C321"/>
    <mergeCell ref="D321:E321"/>
    <mergeCell ref="G321:I321"/>
    <mergeCell ref="A315:E315"/>
    <mergeCell ref="G315:I315"/>
    <mergeCell ref="A316:I316"/>
    <mergeCell ref="A317:C317"/>
    <mergeCell ref="D317:E317"/>
    <mergeCell ref="G317:I317"/>
    <mergeCell ref="A318:C318"/>
    <mergeCell ref="D318:E318"/>
    <mergeCell ref="G318:I318"/>
    <mergeCell ref="A312:C312"/>
    <mergeCell ref="D312:E312"/>
    <mergeCell ref="G312:I312"/>
    <mergeCell ref="A313:C313"/>
    <mergeCell ref="D313:E313"/>
    <mergeCell ref="G313:I313"/>
    <mergeCell ref="A314:C314"/>
    <mergeCell ref="D314:E314"/>
    <mergeCell ref="G314:I314"/>
    <mergeCell ref="A309:C309"/>
    <mergeCell ref="D309:E309"/>
    <mergeCell ref="G309:I309"/>
    <mergeCell ref="A310:C310"/>
    <mergeCell ref="D310:E310"/>
    <mergeCell ref="G310:I310"/>
    <mergeCell ref="A311:C311"/>
    <mergeCell ref="D311:E311"/>
    <mergeCell ref="G311:I311"/>
    <mergeCell ref="A301:I301"/>
    <mergeCell ref="A302:I302"/>
    <mergeCell ref="A303:I303"/>
    <mergeCell ref="A304:I304"/>
    <mergeCell ref="A305:I306"/>
    <mergeCell ref="A307:C307"/>
    <mergeCell ref="D307:E307"/>
    <mergeCell ref="G307:I307"/>
    <mergeCell ref="A308:C308"/>
    <mergeCell ref="D308:E308"/>
    <mergeCell ref="G308:I308"/>
    <mergeCell ref="A298:B298"/>
    <mergeCell ref="C298:D298"/>
    <mergeCell ref="E298:F298"/>
    <mergeCell ref="G298:I298"/>
    <mergeCell ref="A299:B299"/>
    <mergeCell ref="C299:D299"/>
    <mergeCell ref="E299:F299"/>
    <mergeCell ref="G299:I299"/>
    <mergeCell ref="A300:F300"/>
    <mergeCell ref="G300:I300"/>
    <mergeCell ref="A291:G291"/>
    <mergeCell ref="H291:I291"/>
    <mergeCell ref="A292:I292"/>
    <mergeCell ref="A293:I293"/>
    <mergeCell ref="A294:I294"/>
    <mergeCell ref="A295:H296"/>
    <mergeCell ref="A297:B297"/>
    <mergeCell ref="C297:D297"/>
    <mergeCell ref="E297:F297"/>
    <mergeCell ref="G297:I297"/>
    <mergeCell ref="A284:I284"/>
    <mergeCell ref="A285:I285"/>
    <mergeCell ref="A286:I286"/>
    <mergeCell ref="A287:I287"/>
    <mergeCell ref="D288:E288"/>
    <mergeCell ref="H288:I288"/>
    <mergeCell ref="D289:E289"/>
    <mergeCell ref="H289:I289"/>
    <mergeCell ref="D290:E290"/>
    <mergeCell ref="H290:I290"/>
    <mergeCell ref="A279:G279"/>
    <mergeCell ref="H279:I279"/>
    <mergeCell ref="A280:I280"/>
    <mergeCell ref="D281:E281"/>
    <mergeCell ref="H281:I281"/>
    <mergeCell ref="D282:E282"/>
    <mergeCell ref="H282:I282"/>
    <mergeCell ref="A283:G283"/>
    <mergeCell ref="H283:I283"/>
    <mergeCell ref="D274:E274"/>
    <mergeCell ref="H274:I274"/>
    <mergeCell ref="A275:G275"/>
    <mergeCell ref="H275:I275"/>
    <mergeCell ref="A276:I276"/>
    <mergeCell ref="D277:E277"/>
    <mergeCell ref="H277:I277"/>
    <mergeCell ref="D278:E278"/>
    <mergeCell ref="H278:I278"/>
    <mergeCell ref="A266:F266"/>
    <mergeCell ref="G266:I266"/>
    <mergeCell ref="A267:I267"/>
    <mergeCell ref="A268:I268"/>
    <mergeCell ref="A269:I269"/>
    <mergeCell ref="A270:I271"/>
    <mergeCell ref="D272:E272"/>
    <mergeCell ref="H272:I272"/>
    <mergeCell ref="D273:E273"/>
    <mergeCell ref="H273:I273"/>
    <mergeCell ref="A262:F262"/>
    <mergeCell ref="G262:I262"/>
    <mergeCell ref="A263:I263"/>
    <mergeCell ref="A264:B264"/>
    <mergeCell ref="C264:D264"/>
    <mergeCell ref="E264:F264"/>
    <mergeCell ref="G264:I264"/>
    <mergeCell ref="A265:B265"/>
    <mergeCell ref="C265:D265"/>
    <mergeCell ref="E265:F265"/>
    <mergeCell ref="G265:I265"/>
    <mergeCell ref="A258:F258"/>
    <mergeCell ref="G258:I258"/>
    <mergeCell ref="A259:I259"/>
    <mergeCell ref="A260:B260"/>
    <mergeCell ref="C260:D260"/>
    <mergeCell ref="E260:F260"/>
    <mergeCell ref="G260:I260"/>
    <mergeCell ref="A261:B261"/>
    <mergeCell ref="C261:D261"/>
    <mergeCell ref="E261:F261"/>
    <mergeCell ref="G261:I261"/>
    <mergeCell ref="A254:F254"/>
    <mergeCell ref="G254:I254"/>
    <mergeCell ref="A255:I255"/>
    <mergeCell ref="A256:B256"/>
    <mergeCell ref="C256:D256"/>
    <mergeCell ref="E256:F256"/>
    <mergeCell ref="G256:I256"/>
    <mergeCell ref="A257:B257"/>
    <mergeCell ref="C257:D257"/>
    <mergeCell ref="E257:F257"/>
    <mergeCell ref="G257:I257"/>
    <mergeCell ref="A250:F250"/>
    <mergeCell ref="G250:I250"/>
    <mergeCell ref="A251:I251"/>
    <mergeCell ref="A252:B252"/>
    <mergeCell ref="C252:D252"/>
    <mergeCell ref="E252:F252"/>
    <mergeCell ref="G252:I252"/>
    <mergeCell ref="A253:B253"/>
    <mergeCell ref="C253:D253"/>
    <mergeCell ref="E253:F253"/>
    <mergeCell ref="G253:I253"/>
    <mergeCell ref="A247:I247"/>
    <mergeCell ref="A248:B248"/>
    <mergeCell ref="C248:D248"/>
    <mergeCell ref="E248:F248"/>
    <mergeCell ref="G248:I248"/>
    <mergeCell ref="A249:B249"/>
    <mergeCell ref="C249:D249"/>
    <mergeCell ref="E249:F249"/>
    <mergeCell ref="G249:I249"/>
    <mergeCell ref="A244:B244"/>
    <mergeCell ref="C244:D244"/>
    <mergeCell ref="E244:F244"/>
    <mergeCell ref="G244:I244"/>
    <mergeCell ref="A245:B245"/>
    <mergeCell ref="C245:D245"/>
    <mergeCell ref="E245:F245"/>
    <mergeCell ref="G245:I245"/>
    <mergeCell ref="A246:F246"/>
    <mergeCell ref="G246:I246"/>
    <mergeCell ref="G238:I238"/>
    <mergeCell ref="A239:I239"/>
    <mergeCell ref="A240:I240"/>
    <mergeCell ref="A241:I241"/>
    <mergeCell ref="A242:I242"/>
    <mergeCell ref="A243:B243"/>
    <mergeCell ref="C243:D243"/>
    <mergeCell ref="E243:F243"/>
    <mergeCell ref="G243:I243"/>
    <mergeCell ref="Y224:AD241"/>
    <mergeCell ref="A225:B225"/>
    <mergeCell ref="C225:D225"/>
    <mergeCell ref="E225:F225"/>
    <mergeCell ref="G225:I225"/>
    <mergeCell ref="A226:F226"/>
    <mergeCell ref="G226:I226"/>
    <mergeCell ref="A227:I227"/>
    <mergeCell ref="A228:B228"/>
    <mergeCell ref="C228:D228"/>
    <mergeCell ref="E228:F228"/>
    <mergeCell ref="G228:I228"/>
    <mergeCell ref="A229:B229"/>
    <mergeCell ref="C229:D229"/>
    <mergeCell ref="E229:F229"/>
    <mergeCell ref="G229:I229"/>
    <mergeCell ref="A230:F230"/>
    <mergeCell ref="G230:I230"/>
    <mergeCell ref="A231:I231"/>
    <mergeCell ref="A232:B232"/>
    <mergeCell ref="C232:D232"/>
    <mergeCell ref="E232:F232"/>
    <mergeCell ref="G232:I232"/>
    <mergeCell ref="A233:B233"/>
    <mergeCell ref="A222:F222"/>
    <mergeCell ref="G222:I222"/>
    <mergeCell ref="A223:I223"/>
    <mergeCell ref="A224:B224"/>
    <mergeCell ref="C224:D224"/>
    <mergeCell ref="E224:F224"/>
    <mergeCell ref="G224:I224"/>
    <mergeCell ref="J224:P241"/>
    <mergeCell ref="Q224:X241"/>
    <mergeCell ref="C233:D233"/>
    <mergeCell ref="E233:F233"/>
    <mergeCell ref="G233:I233"/>
    <mergeCell ref="A234:F234"/>
    <mergeCell ref="G234:I234"/>
    <mergeCell ref="A235:I235"/>
    <mergeCell ref="A236:B236"/>
    <mergeCell ref="C236:D236"/>
    <mergeCell ref="E236:F236"/>
    <mergeCell ref="G236:I236"/>
    <mergeCell ref="A237:B237"/>
    <mergeCell ref="C237:D237"/>
    <mergeCell ref="E237:F237"/>
    <mergeCell ref="G237:I237"/>
    <mergeCell ref="A238:F238"/>
    <mergeCell ref="A218:F218"/>
    <mergeCell ref="G218:I218"/>
    <mergeCell ref="A219:I219"/>
    <mergeCell ref="A220:B220"/>
    <mergeCell ref="C220:D220"/>
    <mergeCell ref="E220:F220"/>
    <mergeCell ref="G220:I220"/>
    <mergeCell ref="A221:B221"/>
    <mergeCell ref="C221:D221"/>
    <mergeCell ref="E221:F221"/>
    <mergeCell ref="G221:I221"/>
    <mergeCell ref="A215:I215"/>
    <mergeCell ref="A216:B216"/>
    <mergeCell ref="C216:D216"/>
    <mergeCell ref="E216:F216"/>
    <mergeCell ref="G216:I216"/>
    <mergeCell ref="A217:B217"/>
    <mergeCell ref="C217:D217"/>
    <mergeCell ref="E217:F217"/>
    <mergeCell ref="G217:I217"/>
    <mergeCell ref="A212:B212"/>
    <mergeCell ref="C212:D212"/>
    <mergeCell ref="E212:F212"/>
    <mergeCell ref="G212:I212"/>
    <mergeCell ref="A213:B213"/>
    <mergeCell ref="C213:D213"/>
    <mergeCell ref="E213:F213"/>
    <mergeCell ref="G213:I213"/>
    <mergeCell ref="A214:F214"/>
    <mergeCell ref="G214:I214"/>
    <mergeCell ref="B201:H201"/>
    <mergeCell ref="A202:H202"/>
    <mergeCell ref="B203:H203"/>
    <mergeCell ref="A204:H204"/>
    <mergeCell ref="A206:I206"/>
    <mergeCell ref="A207:I207"/>
    <mergeCell ref="A209:I209"/>
    <mergeCell ref="A210:I210"/>
    <mergeCell ref="A211:B211"/>
    <mergeCell ref="C211:D211"/>
    <mergeCell ref="E211:F211"/>
    <mergeCell ref="G211:I211"/>
    <mergeCell ref="A192:I192"/>
    <mergeCell ref="A193:I193"/>
    <mergeCell ref="A194:I194"/>
    <mergeCell ref="A195:I195"/>
    <mergeCell ref="A196:H196"/>
    <mergeCell ref="B197:H197"/>
    <mergeCell ref="B198:H198"/>
    <mergeCell ref="B199:H199"/>
    <mergeCell ref="B200:H200"/>
    <mergeCell ref="B182:G182"/>
    <mergeCell ref="B183:G183"/>
    <mergeCell ref="B184:G184"/>
    <mergeCell ref="B185:G185"/>
    <mergeCell ref="A186:H186"/>
    <mergeCell ref="A187:I187"/>
    <mergeCell ref="A188:G188"/>
    <mergeCell ref="A189:B191"/>
    <mergeCell ref="C189:I189"/>
    <mergeCell ref="C190:I190"/>
    <mergeCell ref="C191:I191"/>
    <mergeCell ref="B173:G173"/>
    <mergeCell ref="A174:G174"/>
    <mergeCell ref="B175:G175"/>
    <mergeCell ref="A176:G176"/>
    <mergeCell ref="B177:G177"/>
    <mergeCell ref="B178:G178"/>
    <mergeCell ref="B179:G179"/>
    <mergeCell ref="B180:G180"/>
    <mergeCell ref="B181:G181"/>
    <mergeCell ref="B163:H163"/>
    <mergeCell ref="B164:H164"/>
    <mergeCell ref="B165:H165"/>
    <mergeCell ref="A166:H166"/>
    <mergeCell ref="A167:I167"/>
    <mergeCell ref="A168:I168"/>
    <mergeCell ref="A170:I170"/>
    <mergeCell ref="B171:G171"/>
    <mergeCell ref="A172:G172"/>
    <mergeCell ref="A154:I154"/>
    <mergeCell ref="B155:H155"/>
    <mergeCell ref="B156:H156"/>
    <mergeCell ref="B157:H157"/>
    <mergeCell ref="A158:H158"/>
    <mergeCell ref="A159:I159"/>
    <mergeCell ref="A160:I160"/>
    <mergeCell ref="B161:H161"/>
    <mergeCell ref="B162:H162"/>
    <mergeCell ref="B144:H144"/>
    <mergeCell ref="A145:H145"/>
    <mergeCell ref="A147:H147"/>
    <mergeCell ref="A148:I148"/>
    <mergeCell ref="A149:I149"/>
    <mergeCell ref="B150:H150"/>
    <mergeCell ref="B151:H151"/>
    <mergeCell ref="A152:H152"/>
    <mergeCell ref="A153:I153"/>
    <mergeCell ref="A136:I136"/>
    <mergeCell ref="A137:F137"/>
    <mergeCell ref="G137:H137"/>
    <mergeCell ref="B138:H138"/>
    <mergeCell ref="B139:H139"/>
    <mergeCell ref="B140:H140"/>
    <mergeCell ref="B141:H141"/>
    <mergeCell ref="B142:H142"/>
    <mergeCell ref="B143:H143"/>
    <mergeCell ref="B126:H126"/>
    <mergeCell ref="B127:H127"/>
    <mergeCell ref="B128:H128"/>
    <mergeCell ref="A129:H129"/>
    <mergeCell ref="A130:I130"/>
    <mergeCell ref="A131:I131"/>
    <mergeCell ref="A132:I132"/>
    <mergeCell ref="A133:I133"/>
    <mergeCell ref="A134:I134"/>
    <mergeCell ref="B117:H117"/>
    <mergeCell ref="B118:H118"/>
    <mergeCell ref="A119:H119"/>
    <mergeCell ref="A120:I120"/>
    <mergeCell ref="A121:I121"/>
    <mergeCell ref="B122:H122"/>
    <mergeCell ref="B123:H123"/>
    <mergeCell ref="B124:H124"/>
    <mergeCell ref="B125:H125"/>
    <mergeCell ref="B108:H108"/>
    <mergeCell ref="B109:H109"/>
    <mergeCell ref="B110:H110"/>
    <mergeCell ref="A111:I111"/>
    <mergeCell ref="A112:I112"/>
    <mergeCell ref="A113:I113"/>
    <mergeCell ref="A114:I114"/>
    <mergeCell ref="B115:H115"/>
    <mergeCell ref="B116:H116"/>
    <mergeCell ref="B99:G99"/>
    <mergeCell ref="B100:G100"/>
    <mergeCell ref="B101:G101"/>
    <mergeCell ref="B102:H102"/>
    <mergeCell ref="B103:G103"/>
    <mergeCell ref="B104:G104"/>
    <mergeCell ref="B105:G105"/>
    <mergeCell ref="B106:H106"/>
    <mergeCell ref="B107:H107"/>
    <mergeCell ref="B89:G89"/>
    <mergeCell ref="B90:G90"/>
    <mergeCell ref="A91:G91"/>
    <mergeCell ref="A93:I93"/>
    <mergeCell ref="A94:I94"/>
    <mergeCell ref="A95:I95"/>
    <mergeCell ref="B96:H96"/>
    <mergeCell ref="B97:H97"/>
    <mergeCell ref="B98:G98"/>
    <mergeCell ref="A80:I80"/>
    <mergeCell ref="A81:I81"/>
    <mergeCell ref="B82:G82"/>
    <mergeCell ref="B83:G83"/>
    <mergeCell ref="B84:G84"/>
    <mergeCell ref="B85:C85"/>
    <mergeCell ref="B86:G86"/>
    <mergeCell ref="B87:G87"/>
    <mergeCell ref="B88:G88"/>
    <mergeCell ref="A71:I71"/>
    <mergeCell ref="A72:I72"/>
    <mergeCell ref="A73:I73"/>
    <mergeCell ref="B74:H74"/>
    <mergeCell ref="B75:H75"/>
    <mergeCell ref="B76:H76"/>
    <mergeCell ref="A77:H77"/>
    <mergeCell ref="A78:I78"/>
    <mergeCell ref="A79:I79"/>
    <mergeCell ref="B62:H62"/>
    <mergeCell ref="B63:G63"/>
    <mergeCell ref="B64:G64"/>
    <mergeCell ref="B65:H65"/>
    <mergeCell ref="B66:H66"/>
    <mergeCell ref="B67:H67"/>
    <mergeCell ref="A68:H68"/>
    <mergeCell ref="A69:I69"/>
    <mergeCell ref="A70:I70"/>
    <mergeCell ref="B55:G55"/>
    <mergeCell ref="H55:I55"/>
    <mergeCell ref="B56:G56"/>
    <mergeCell ref="H56:I56"/>
    <mergeCell ref="A57:I57"/>
    <mergeCell ref="A58:I58"/>
    <mergeCell ref="A59:I59"/>
    <mergeCell ref="A60:I60"/>
    <mergeCell ref="B61:G61"/>
    <mergeCell ref="J51:P51"/>
    <mergeCell ref="Q51:X51"/>
    <mergeCell ref="Y51:AD51"/>
    <mergeCell ref="B52:G52"/>
    <mergeCell ref="H52:I52"/>
    <mergeCell ref="B53:G53"/>
    <mergeCell ref="H53:I53"/>
    <mergeCell ref="B54:G54"/>
    <mergeCell ref="H54:I54"/>
    <mergeCell ref="A44:I44"/>
    <mergeCell ref="A45:G45"/>
    <mergeCell ref="H45:I45"/>
    <mergeCell ref="A46:I46"/>
    <mergeCell ref="A47:I47"/>
    <mergeCell ref="A48:I48"/>
    <mergeCell ref="A49:I49"/>
    <mergeCell ref="A50:I50"/>
    <mergeCell ref="A51:I51"/>
    <mergeCell ref="A39:E39"/>
    <mergeCell ref="F39:G39"/>
    <mergeCell ref="H39:I39"/>
    <mergeCell ref="A40:G40"/>
    <mergeCell ref="H40:I40"/>
    <mergeCell ref="A42:E42"/>
    <mergeCell ref="F42:G42"/>
    <mergeCell ref="H42:I42"/>
    <mergeCell ref="A43:G43"/>
    <mergeCell ref="H43:I43"/>
    <mergeCell ref="A34:G34"/>
    <mergeCell ref="H34:I34"/>
    <mergeCell ref="A35:I35"/>
    <mergeCell ref="A36:E36"/>
    <mergeCell ref="F36:G36"/>
    <mergeCell ref="H36:I36"/>
    <mergeCell ref="A37:G37"/>
    <mergeCell ref="H37:I37"/>
    <mergeCell ref="A38:I38"/>
    <mergeCell ref="A31:E31"/>
    <mergeCell ref="F31:G31"/>
    <mergeCell ref="H31:I31"/>
    <mergeCell ref="A32:E32"/>
    <mergeCell ref="F32:G32"/>
    <mergeCell ref="H32:I32"/>
    <mergeCell ref="A33:E33"/>
    <mergeCell ref="F33:G33"/>
    <mergeCell ref="H33:I33"/>
    <mergeCell ref="A27:E27"/>
    <mergeCell ref="F27:G27"/>
    <mergeCell ref="H27:I27"/>
    <mergeCell ref="A28:E28"/>
    <mergeCell ref="F28:G28"/>
    <mergeCell ref="H28:I28"/>
    <mergeCell ref="A29:G29"/>
    <mergeCell ref="H29:I29"/>
    <mergeCell ref="A30:I30"/>
    <mergeCell ref="A24:E24"/>
    <mergeCell ref="F24:G24"/>
    <mergeCell ref="H24:I24"/>
    <mergeCell ref="A25:E25"/>
    <mergeCell ref="F25:G25"/>
    <mergeCell ref="H25:I25"/>
    <mergeCell ref="A26:E26"/>
    <mergeCell ref="F26:G26"/>
    <mergeCell ref="H26:I26"/>
    <mergeCell ref="A20:E20"/>
    <mergeCell ref="F20:G20"/>
    <mergeCell ref="H20:I20"/>
    <mergeCell ref="A21:G21"/>
    <mergeCell ref="H21:I21"/>
    <mergeCell ref="A22:I22"/>
    <mergeCell ref="A23:E23"/>
    <mergeCell ref="F23:G23"/>
    <mergeCell ref="H23:I23"/>
    <mergeCell ref="A17:E17"/>
    <mergeCell ref="F17:G17"/>
    <mergeCell ref="H17:I17"/>
    <mergeCell ref="A18:E18"/>
    <mergeCell ref="F18:G18"/>
    <mergeCell ref="H18:I18"/>
    <mergeCell ref="A19:E19"/>
    <mergeCell ref="F19:G19"/>
    <mergeCell ref="H19:I19"/>
    <mergeCell ref="A14:E14"/>
    <mergeCell ref="F14:G14"/>
    <mergeCell ref="H14:I14"/>
    <mergeCell ref="A15:E15"/>
    <mergeCell ref="F15:G15"/>
    <mergeCell ref="H15:I15"/>
    <mergeCell ref="A16:E16"/>
    <mergeCell ref="F16:G16"/>
    <mergeCell ref="H16:I16"/>
    <mergeCell ref="B9:G9"/>
    <mergeCell ref="H9:I9"/>
    <mergeCell ref="B10:G10"/>
    <mergeCell ref="H10:I10"/>
    <mergeCell ref="B11:G11"/>
    <mergeCell ref="H11:I11"/>
    <mergeCell ref="A12:I12"/>
    <mergeCell ref="A13:E13"/>
    <mergeCell ref="F13:G13"/>
    <mergeCell ref="H13:I13"/>
    <mergeCell ref="A2:I2"/>
    <mergeCell ref="A3:I3"/>
    <mergeCell ref="A4:E4"/>
    <mergeCell ref="F4:I4"/>
    <mergeCell ref="A5:E5"/>
    <mergeCell ref="F5:I5"/>
    <mergeCell ref="A6:I6"/>
    <mergeCell ref="A7:I7"/>
    <mergeCell ref="B8:G8"/>
    <mergeCell ref="H8:I8"/>
  </mergeCells>
  <pageMargins left="0.69930555555555596" right="0.69930555555555596" top="0.75" bottom="0.75" header="0.511811023622047" footer="0.511811023622047"/>
  <pageSetup orientation="landscape" horizontalDpi="300" verticalDpi="300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52"/>
  <sheetViews>
    <sheetView topLeftCell="A416" zoomScaleNormal="100" workbookViewId="0">
      <selection activeCell="D553" sqref="D553"/>
    </sheetView>
  </sheetViews>
  <sheetFormatPr defaultColWidth="9" defaultRowHeight="12.75"/>
  <cols>
    <col min="1" max="1" width="45.7109375" customWidth="1"/>
    <col min="2" max="2" width="16.140625" customWidth="1"/>
    <col min="3" max="3" width="17.42578125" customWidth="1"/>
    <col min="4" max="4" width="18.5703125" customWidth="1"/>
  </cols>
  <sheetData>
    <row r="1" spans="1:4" ht="12.75" customHeight="1">
      <c r="A1" s="688" t="s">
        <v>654</v>
      </c>
      <c r="B1" s="688"/>
      <c r="C1" s="688"/>
      <c r="D1" s="688"/>
    </row>
    <row r="2" spans="1:4">
      <c r="A2" s="224"/>
      <c r="B2" s="224"/>
      <c r="C2" s="224"/>
      <c r="D2" s="224"/>
    </row>
    <row r="3" spans="1:4" ht="12.75" customHeight="1">
      <c r="A3" s="688" t="s">
        <v>607</v>
      </c>
      <c r="B3" s="688"/>
      <c r="C3" s="688"/>
      <c r="D3" s="688"/>
    </row>
    <row r="4" spans="1:4" ht="38.25">
      <c r="A4" s="225" t="s">
        <v>655</v>
      </c>
      <c r="B4" s="226" t="s">
        <v>23</v>
      </c>
      <c r="C4" s="226" t="s">
        <v>656</v>
      </c>
      <c r="D4" s="226" t="s">
        <v>657</v>
      </c>
    </row>
    <row r="5" spans="1:4">
      <c r="A5" s="227" t="s">
        <v>658</v>
      </c>
      <c r="B5" s="228">
        <v>97.52</v>
      </c>
      <c r="C5" s="228">
        <v>2</v>
      </c>
      <c r="D5" s="229">
        <f>(B5/5)*C5</f>
        <v>39.007999999999996</v>
      </c>
    </row>
    <row r="6" spans="1:4">
      <c r="A6" s="227" t="s">
        <v>659</v>
      </c>
      <c r="B6" s="228">
        <v>169.1</v>
      </c>
      <c r="C6" s="228">
        <v>2</v>
      </c>
      <c r="D6" s="229">
        <f>(B6/5)*C6</f>
        <v>67.64</v>
      </c>
    </row>
    <row r="7" spans="1:4">
      <c r="A7" s="227" t="s">
        <v>660</v>
      </c>
      <c r="B7" s="228">
        <v>132.02000000000001</v>
      </c>
      <c r="C7" s="228">
        <v>2</v>
      </c>
      <c r="D7" s="229">
        <f>(B7/5)*C7</f>
        <v>52.808000000000007</v>
      </c>
    </row>
    <row r="8" spans="1:4">
      <c r="A8" s="227" t="s">
        <v>661</v>
      </c>
      <c r="B8" s="228">
        <v>169.1</v>
      </c>
      <c r="C8" s="228">
        <v>2</v>
      </c>
      <c r="D8" s="229">
        <f>(B8/5)*C8</f>
        <v>67.64</v>
      </c>
    </row>
    <row r="9" spans="1:4">
      <c r="A9" s="227"/>
      <c r="B9" s="228"/>
      <c r="C9" s="228"/>
      <c r="D9" s="229"/>
    </row>
    <row r="10" spans="1:4">
      <c r="A10" s="223" t="s">
        <v>82</v>
      </c>
      <c r="B10" s="230">
        <f>SUM(B5:B9)</f>
        <v>567.74</v>
      </c>
      <c r="C10" s="231"/>
      <c r="D10" s="230">
        <f>SUM(D5:D9)</f>
        <v>227.096</v>
      </c>
    </row>
    <row r="12" spans="1:4" ht="38.25">
      <c r="A12" s="223" t="s">
        <v>662</v>
      </c>
      <c r="B12" s="231" t="s">
        <v>23</v>
      </c>
      <c r="C12" s="231" t="s">
        <v>656</v>
      </c>
      <c r="D12" s="231" t="s">
        <v>657</v>
      </c>
    </row>
    <row r="13" spans="1:4">
      <c r="A13" s="232" t="s">
        <v>663</v>
      </c>
      <c r="B13" s="233">
        <v>15.79</v>
      </c>
      <c r="C13" s="234">
        <v>3</v>
      </c>
      <c r="D13" s="235">
        <f t="shared" ref="D13:D76" si="0">(B13/5)*C13</f>
        <v>9.4740000000000002</v>
      </c>
    </row>
    <row r="14" spans="1:4">
      <c r="A14" s="232" t="s">
        <v>664</v>
      </c>
      <c r="B14" s="233">
        <v>16.84</v>
      </c>
      <c r="C14" s="234">
        <v>3</v>
      </c>
      <c r="D14" s="235">
        <f t="shared" si="0"/>
        <v>10.103999999999999</v>
      </c>
    </row>
    <row r="15" spans="1:4">
      <c r="A15" s="232" t="s">
        <v>665</v>
      </c>
      <c r="B15" s="233">
        <v>12.67</v>
      </c>
      <c r="C15" s="234">
        <v>3</v>
      </c>
      <c r="D15" s="235">
        <f t="shared" si="0"/>
        <v>7.6019999999999994</v>
      </c>
    </row>
    <row r="16" spans="1:4">
      <c r="A16" s="232" t="s">
        <v>666</v>
      </c>
      <c r="B16" s="233">
        <v>35.75</v>
      </c>
      <c r="C16" s="234">
        <v>5</v>
      </c>
      <c r="D16" s="235">
        <f t="shared" si="0"/>
        <v>35.75</v>
      </c>
    </row>
    <row r="17" spans="1:4">
      <c r="A17" s="232" t="s">
        <v>667</v>
      </c>
      <c r="B17" s="233">
        <v>367.82</v>
      </c>
      <c r="C17" s="234">
        <v>5</v>
      </c>
      <c r="D17" s="235">
        <f t="shared" si="0"/>
        <v>367.81999999999994</v>
      </c>
    </row>
    <row r="18" spans="1:4">
      <c r="A18" s="232" t="s">
        <v>668</v>
      </c>
      <c r="B18" s="233">
        <v>15.87</v>
      </c>
      <c r="C18" s="234">
        <v>5</v>
      </c>
      <c r="D18" s="235">
        <f t="shared" si="0"/>
        <v>15.87</v>
      </c>
    </row>
    <row r="19" spans="1:4">
      <c r="A19" s="232" t="s">
        <v>669</v>
      </c>
      <c r="B19" s="233">
        <v>25.41</v>
      </c>
      <c r="C19" s="234">
        <v>5</v>
      </c>
      <c r="D19" s="235">
        <f t="shared" si="0"/>
        <v>25.41</v>
      </c>
    </row>
    <row r="20" spans="1:4">
      <c r="A20" s="232" t="s">
        <v>670</v>
      </c>
      <c r="B20" s="233">
        <v>337.18</v>
      </c>
      <c r="C20" s="234">
        <v>5</v>
      </c>
      <c r="D20" s="235">
        <f t="shared" si="0"/>
        <v>337.18000000000006</v>
      </c>
    </row>
    <row r="21" spans="1:4">
      <c r="A21" s="232" t="s">
        <v>671</v>
      </c>
      <c r="B21" s="233">
        <v>124.37</v>
      </c>
      <c r="C21" s="234">
        <v>3</v>
      </c>
      <c r="D21" s="235">
        <f t="shared" si="0"/>
        <v>74.622000000000014</v>
      </c>
    </row>
    <row r="22" spans="1:4">
      <c r="A22" s="232" t="s">
        <v>672</v>
      </c>
      <c r="B22" s="233">
        <v>47.94</v>
      </c>
      <c r="C22" s="234">
        <v>0.5</v>
      </c>
      <c r="D22" s="235">
        <f t="shared" si="0"/>
        <v>4.7939999999999996</v>
      </c>
    </row>
    <row r="23" spans="1:4">
      <c r="A23" s="232" t="s">
        <v>673</v>
      </c>
      <c r="B23" s="233">
        <v>47.85</v>
      </c>
      <c r="C23" s="234">
        <v>0.5</v>
      </c>
      <c r="D23" s="235">
        <f t="shared" si="0"/>
        <v>4.7850000000000001</v>
      </c>
    </row>
    <row r="24" spans="1:4">
      <c r="A24" s="232" t="s">
        <v>674</v>
      </c>
      <c r="B24" s="233">
        <v>47.85</v>
      </c>
      <c r="C24" s="234">
        <v>0.5</v>
      </c>
      <c r="D24" s="235">
        <f t="shared" si="0"/>
        <v>4.7850000000000001</v>
      </c>
    </row>
    <row r="25" spans="1:4">
      <c r="A25" s="232" t="s">
        <v>675</v>
      </c>
      <c r="B25" s="233">
        <v>47.05</v>
      </c>
      <c r="C25" s="234">
        <v>0.5</v>
      </c>
      <c r="D25" s="235">
        <f t="shared" si="0"/>
        <v>4.7050000000000001</v>
      </c>
    </row>
    <row r="26" spans="1:4">
      <c r="A26" s="232" t="s">
        <v>676</v>
      </c>
      <c r="B26" s="233">
        <v>22.85</v>
      </c>
      <c r="C26" s="234">
        <v>1</v>
      </c>
      <c r="D26" s="235">
        <f t="shared" si="0"/>
        <v>4.57</v>
      </c>
    </row>
    <row r="27" spans="1:4">
      <c r="A27" s="232" t="s">
        <v>677</v>
      </c>
      <c r="B27" s="233">
        <v>66.48</v>
      </c>
      <c r="C27" s="234">
        <v>5</v>
      </c>
      <c r="D27" s="235">
        <f t="shared" si="0"/>
        <v>66.48</v>
      </c>
    </row>
    <row r="28" spans="1:4">
      <c r="A28" s="232" t="s">
        <v>677</v>
      </c>
      <c r="B28" s="233">
        <v>48.03</v>
      </c>
      <c r="C28" s="234">
        <v>5</v>
      </c>
      <c r="D28" s="235">
        <f t="shared" si="0"/>
        <v>48.03</v>
      </c>
    </row>
    <row r="29" spans="1:4">
      <c r="A29" s="232" t="s">
        <v>677</v>
      </c>
      <c r="B29" s="233">
        <v>37.79</v>
      </c>
      <c r="C29" s="234">
        <v>5</v>
      </c>
      <c r="D29" s="235">
        <f t="shared" si="0"/>
        <v>37.79</v>
      </c>
    </row>
    <row r="30" spans="1:4">
      <c r="A30" s="232" t="s">
        <v>677</v>
      </c>
      <c r="B30" s="233">
        <v>63.29</v>
      </c>
      <c r="C30" s="234">
        <v>5</v>
      </c>
      <c r="D30" s="235">
        <f t="shared" si="0"/>
        <v>63.29</v>
      </c>
    </row>
    <row r="31" spans="1:4">
      <c r="A31" s="232" t="s">
        <v>677</v>
      </c>
      <c r="B31" s="233">
        <v>73.77</v>
      </c>
      <c r="C31" s="234">
        <v>5</v>
      </c>
      <c r="D31" s="235">
        <f t="shared" si="0"/>
        <v>73.77</v>
      </c>
    </row>
    <row r="32" spans="1:4">
      <c r="A32" s="232" t="s">
        <v>677</v>
      </c>
      <c r="B32" s="233">
        <v>45.41</v>
      </c>
      <c r="C32" s="234">
        <v>5</v>
      </c>
      <c r="D32" s="235">
        <f t="shared" si="0"/>
        <v>45.41</v>
      </c>
    </row>
    <row r="33" spans="1:4">
      <c r="A33" s="232" t="s">
        <v>677</v>
      </c>
      <c r="B33" s="233">
        <v>52.88</v>
      </c>
      <c r="C33" s="234">
        <v>5</v>
      </c>
      <c r="D33" s="235">
        <f t="shared" si="0"/>
        <v>52.88</v>
      </c>
    </row>
    <row r="34" spans="1:4">
      <c r="A34" s="232" t="s">
        <v>678</v>
      </c>
      <c r="B34" s="233">
        <v>20.260000000000002</v>
      </c>
      <c r="C34" s="234">
        <v>5</v>
      </c>
      <c r="D34" s="235">
        <f t="shared" si="0"/>
        <v>20.260000000000002</v>
      </c>
    </row>
    <row r="35" spans="1:4">
      <c r="A35" s="232" t="s">
        <v>679</v>
      </c>
      <c r="B35" s="233">
        <v>18.149999999999999</v>
      </c>
      <c r="C35" s="234">
        <v>1</v>
      </c>
      <c r="D35" s="235">
        <f t="shared" si="0"/>
        <v>3.63</v>
      </c>
    </row>
    <row r="36" spans="1:4">
      <c r="A36" s="232" t="s">
        <v>680</v>
      </c>
      <c r="B36" s="233">
        <v>547.52</v>
      </c>
      <c r="C36" s="234">
        <v>3</v>
      </c>
      <c r="D36" s="235">
        <f t="shared" si="0"/>
        <v>328.51199999999994</v>
      </c>
    </row>
    <row r="37" spans="1:4">
      <c r="A37" s="232" t="s">
        <v>681</v>
      </c>
      <c r="B37" s="233">
        <v>7.05</v>
      </c>
      <c r="C37" s="234">
        <v>5</v>
      </c>
      <c r="D37" s="235">
        <f t="shared" si="0"/>
        <v>7.05</v>
      </c>
    </row>
    <row r="38" spans="1:4">
      <c r="A38" s="232" t="s">
        <v>682</v>
      </c>
      <c r="B38" s="233">
        <v>10.029999999999999</v>
      </c>
      <c r="C38" s="234">
        <v>3</v>
      </c>
      <c r="D38" s="235">
        <f t="shared" si="0"/>
        <v>6.0179999999999989</v>
      </c>
    </row>
    <row r="39" spans="1:4">
      <c r="A39" s="232" t="s">
        <v>683</v>
      </c>
      <c r="B39" s="233">
        <v>24.35</v>
      </c>
      <c r="C39" s="234">
        <v>1</v>
      </c>
      <c r="D39" s="235">
        <f t="shared" si="0"/>
        <v>4.87</v>
      </c>
    </row>
    <row r="40" spans="1:4">
      <c r="A40" s="232" t="s">
        <v>684</v>
      </c>
      <c r="B40" s="233">
        <v>15.25</v>
      </c>
      <c r="C40" s="234">
        <v>0.5</v>
      </c>
      <c r="D40" s="235">
        <f t="shared" si="0"/>
        <v>1.5249999999999999</v>
      </c>
    </row>
    <row r="41" spans="1:4">
      <c r="A41" s="232" t="s">
        <v>684</v>
      </c>
      <c r="B41" s="233">
        <v>13.37</v>
      </c>
      <c r="C41" s="234">
        <v>0.5</v>
      </c>
      <c r="D41" s="235">
        <f t="shared" si="0"/>
        <v>1.337</v>
      </c>
    </row>
    <row r="42" spans="1:4">
      <c r="A42" s="232" t="s">
        <v>685</v>
      </c>
      <c r="B42" s="233">
        <v>7.96</v>
      </c>
      <c r="C42" s="234">
        <v>5</v>
      </c>
      <c r="D42" s="235">
        <f t="shared" si="0"/>
        <v>7.9600000000000009</v>
      </c>
    </row>
    <row r="43" spans="1:4">
      <c r="A43" s="232" t="s">
        <v>686</v>
      </c>
      <c r="B43" s="233">
        <v>9.3000000000000007</v>
      </c>
      <c r="C43" s="234">
        <v>5</v>
      </c>
      <c r="D43" s="235">
        <f t="shared" si="0"/>
        <v>9.3000000000000007</v>
      </c>
    </row>
    <row r="44" spans="1:4">
      <c r="A44" s="232" t="s">
        <v>681</v>
      </c>
      <c r="B44" s="233">
        <v>9.82</v>
      </c>
      <c r="C44" s="234">
        <v>5</v>
      </c>
      <c r="D44" s="235">
        <f t="shared" si="0"/>
        <v>9.82</v>
      </c>
    </row>
    <row r="45" spans="1:4">
      <c r="A45" s="232" t="s">
        <v>687</v>
      </c>
      <c r="B45" s="233">
        <v>9.61</v>
      </c>
      <c r="C45" s="234">
        <v>3</v>
      </c>
      <c r="D45" s="235">
        <f t="shared" si="0"/>
        <v>5.766</v>
      </c>
    </row>
    <row r="46" spans="1:4">
      <c r="A46" s="232" t="s">
        <v>688</v>
      </c>
      <c r="B46" s="233">
        <v>9.6199999999999992</v>
      </c>
      <c r="C46" s="234">
        <v>1</v>
      </c>
      <c r="D46" s="235">
        <f t="shared" si="0"/>
        <v>1.9239999999999999</v>
      </c>
    </row>
    <row r="47" spans="1:4">
      <c r="A47" s="232" t="s">
        <v>688</v>
      </c>
      <c r="B47" s="233">
        <v>9.69</v>
      </c>
      <c r="C47" s="234">
        <v>1</v>
      </c>
      <c r="D47" s="235">
        <f t="shared" si="0"/>
        <v>1.9379999999999999</v>
      </c>
    </row>
    <row r="48" spans="1:4">
      <c r="A48" s="232" t="s">
        <v>688</v>
      </c>
      <c r="B48" s="233">
        <v>9.61</v>
      </c>
      <c r="C48" s="234">
        <v>1</v>
      </c>
      <c r="D48" s="235">
        <f t="shared" si="0"/>
        <v>1.9219999999999999</v>
      </c>
    </row>
    <row r="49" spans="1:4">
      <c r="A49" s="232" t="s">
        <v>688</v>
      </c>
      <c r="B49" s="233">
        <v>13</v>
      </c>
      <c r="C49" s="234">
        <v>1</v>
      </c>
      <c r="D49" s="235">
        <f t="shared" si="0"/>
        <v>2.6</v>
      </c>
    </row>
    <row r="50" spans="1:4">
      <c r="A50" s="232" t="s">
        <v>682</v>
      </c>
      <c r="B50" s="233">
        <v>11.44</v>
      </c>
      <c r="C50" s="234">
        <v>5</v>
      </c>
      <c r="D50" s="235">
        <f t="shared" si="0"/>
        <v>11.44</v>
      </c>
    </row>
    <row r="51" spans="1:4">
      <c r="A51" s="232" t="s">
        <v>689</v>
      </c>
      <c r="B51" s="233">
        <v>8.0399999999999991</v>
      </c>
      <c r="C51" s="234">
        <v>5</v>
      </c>
      <c r="D51" s="235">
        <f t="shared" si="0"/>
        <v>8.0399999999999991</v>
      </c>
    </row>
    <row r="52" spans="1:4">
      <c r="A52" s="232" t="s">
        <v>677</v>
      </c>
      <c r="B52" s="233">
        <v>34.07</v>
      </c>
      <c r="C52" s="234">
        <v>5</v>
      </c>
      <c r="D52" s="235">
        <f t="shared" si="0"/>
        <v>34.07</v>
      </c>
    </row>
    <row r="53" spans="1:4">
      <c r="A53" s="232" t="s">
        <v>677</v>
      </c>
      <c r="B53" s="233">
        <v>39.659999999999997</v>
      </c>
      <c r="C53" s="234">
        <v>5</v>
      </c>
      <c r="D53" s="235">
        <f t="shared" si="0"/>
        <v>39.659999999999997</v>
      </c>
    </row>
    <row r="54" spans="1:4">
      <c r="A54" s="232" t="s">
        <v>677</v>
      </c>
      <c r="B54" s="233">
        <v>43.16</v>
      </c>
      <c r="C54" s="234">
        <v>5</v>
      </c>
      <c r="D54" s="235">
        <f t="shared" si="0"/>
        <v>43.16</v>
      </c>
    </row>
    <row r="55" spans="1:4">
      <c r="A55" s="232" t="s">
        <v>677</v>
      </c>
      <c r="B55" s="233">
        <v>33.229999999999997</v>
      </c>
      <c r="C55" s="234">
        <v>5</v>
      </c>
      <c r="D55" s="235">
        <f t="shared" si="0"/>
        <v>33.229999999999997</v>
      </c>
    </row>
    <row r="56" spans="1:4">
      <c r="A56" s="232" t="s">
        <v>677</v>
      </c>
      <c r="B56" s="233">
        <v>28.92</v>
      </c>
      <c r="C56" s="234">
        <v>5</v>
      </c>
      <c r="D56" s="235">
        <f t="shared" si="0"/>
        <v>28.92</v>
      </c>
    </row>
    <row r="57" spans="1:4">
      <c r="A57" s="232" t="s">
        <v>690</v>
      </c>
      <c r="B57" s="233">
        <v>84.13</v>
      </c>
      <c r="C57" s="234">
        <v>3</v>
      </c>
      <c r="D57" s="235">
        <f t="shared" si="0"/>
        <v>50.478000000000002</v>
      </c>
    </row>
    <row r="58" spans="1:4">
      <c r="A58" s="232" t="s">
        <v>691</v>
      </c>
      <c r="B58" s="233">
        <v>58.94</v>
      </c>
      <c r="C58" s="234">
        <v>3</v>
      </c>
      <c r="D58" s="235">
        <f t="shared" si="0"/>
        <v>35.364000000000004</v>
      </c>
    </row>
    <row r="59" spans="1:4">
      <c r="A59" s="232" t="s">
        <v>692</v>
      </c>
      <c r="B59" s="233">
        <v>62.92</v>
      </c>
      <c r="C59" s="234">
        <v>5</v>
      </c>
      <c r="D59" s="235">
        <f t="shared" si="0"/>
        <v>62.92</v>
      </c>
    </row>
    <row r="60" spans="1:4">
      <c r="A60" s="232" t="s">
        <v>688</v>
      </c>
      <c r="B60" s="233">
        <v>10.42</v>
      </c>
      <c r="C60" s="234">
        <v>1</v>
      </c>
      <c r="D60" s="235">
        <f t="shared" si="0"/>
        <v>2.0840000000000001</v>
      </c>
    </row>
    <row r="61" spans="1:4">
      <c r="A61" s="232" t="s">
        <v>688</v>
      </c>
      <c r="B61" s="233">
        <v>12.93</v>
      </c>
      <c r="C61" s="234">
        <v>1</v>
      </c>
      <c r="D61" s="235">
        <f t="shared" si="0"/>
        <v>2.5859999999999999</v>
      </c>
    </row>
    <row r="62" spans="1:4">
      <c r="A62" s="232" t="s">
        <v>688</v>
      </c>
      <c r="B62" s="233">
        <v>12.14</v>
      </c>
      <c r="C62" s="234">
        <v>1</v>
      </c>
      <c r="D62" s="235">
        <f t="shared" si="0"/>
        <v>2.4279999999999999</v>
      </c>
    </row>
    <row r="63" spans="1:4">
      <c r="A63" s="232" t="s">
        <v>688</v>
      </c>
      <c r="B63" s="233">
        <v>12.29</v>
      </c>
      <c r="C63" s="234">
        <v>1</v>
      </c>
      <c r="D63" s="235">
        <f t="shared" si="0"/>
        <v>2.4579999999999997</v>
      </c>
    </row>
    <row r="64" spans="1:4">
      <c r="A64" s="232" t="s">
        <v>688</v>
      </c>
      <c r="B64" s="233">
        <v>13.05</v>
      </c>
      <c r="C64" s="234">
        <v>1</v>
      </c>
      <c r="D64" s="235">
        <f t="shared" si="0"/>
        <v>2.6100000000000003</v>
      </c>
    </row>
    <row r="65" spans="1:4">
      <c r="A65" s="232" t="s">
        <v>688</v>
      </c>
      <c r="B65" s="233">
        <v>12.52</v>
      </c>
      <c r="C65" s="234">
        <v>1</v>
      </c>
      <c r="D65" s="235">
        <f t="shared" si="0"/>
        <v>2.504</v>
      </c>
    </row>
    <row r="66" spans="1:4">
      <c r="A66" s="232" t="s">
        <v>688</v>
      </c>
      <c r="B66" s="233">
        <v>13.09</v>
      </c>
      <c r="C66" s="234">
        <v>1</v>
      </c>
      <c r="D66" s="235">
        <f t="shared" si="0"/>
        <v>2.6179999999999999</v>
      </c>
    </row>
    <row r="67" spans="1:4">
      <c r="A67" s="232" t="s">
        <v>688</v>
      </c>
      <c r="B67" s="233">
        <v>12.65</v>
      </c>
      <c r="C67" s="234">
        <v>1</v>
      </c>
      <c r="D67" s="235">
        <f t="shared" si="0"/>
        <v>2.5300000000000002</v>
      </c>
    </row>
    <row r="68" spans="1:4">
      <c r="A68" s="232" t="s">
        <v>688</v>
      </c>
      <c r="B68" s="233">
        <v>12.88</v>
      </c>
      <c r="C68" s="234">
        <v>1</v>
      </c>
      <c r="D68" s="235">
        <f t="shared" si="0"/>
        <v>2.5760000000000001</v>
      </c>
    </row>
    <row r="69" spans="1:4">
      <c r="A69" s="232" t="s">
        <v>688</v>
      </c>
      <c r="B69" s="233">
        <v>12.67</v>
      </c>
      <c r="C69" s="234">
        <v>1</v>
      </c>
      <c r="D69" s="235">
        <f t="shared" si="0"/>
        <v>2.5339999999999998</v>
      </c>
    </row>
    <row r="70" spans="1:4">
      <c r="A70" s="232" t="s">
        <v>688</v>
      </c>
      <c r="B70" s="233">
        <v>13.13</v>
      </c>
      <c r="C70" s="234">
        <v>1</v>
      </c>
      <c r="D70" s="235">
        <f t="shared" si="0"/>
        <v>2.6260000000000003</v>
      </c>
    </row>
    <row r="71" spans="1:4">
      <c r="A71" s="232" t="s">
        <v>693</v>
      </c>
      <c r="B71" s="233">
        <v>13.01</v>
      </c>
      <c r="C71" s="234">
        <v>5</v>
      </c>
      <c r="D71" s="235">
        <f t="shared" si="0"/>
        <v>13.01</v>
      </c>
    </row>
    <row r="72" spans="1:4">
      <c r="A72" s="232" t="s">
        <v>694</v>
      </c>
      <c r="B72" s="233">
        <v>24.98</v>
      </c>
      <c r="C72" s="234">
        <v>5</v>
      </c>
      <c r="D72" s="235">
        <f t="shared" si="0"/>
        <v>24.980000000000004</v>
      </c>
    </row>
    <row r="73" spans="1:4">
      <c r="A73" s="232" t="s">
        <v>695</v>
      </c>
      <c r="B73" s="233">
        <v>12.53</v>
      </c>
      <c r="C73" s="234">
        <v>1</v>
      </c>
      <c r="D73" s="235">
        <f t="shared" si="0"/>
        <v>2.5059999999999998</v>
      </c>
    </row>
    <row r="74" spans="1:4">
      <c r="A74" s="232" t="s">
        <v>688</v>
      </c>
      <c r="B74" s="233">
        <v>22.71</v>
      </c>
      <c r="C74" s="234">
        <v>1</v>
      </c>
      <c r="D74" s="235">
        <f t="shared" si="0"/>
        <v>4.5419999999999998</v>
      </c>
    </row>
    <row r="75" spans="1:4">
      <c r="A75" s="232" t="s">
        <v>696</v>
      </c>
      <c r="B75" s="233">
        <v>12.51</v>
      </c>
      <c r="C75" s="234">
        <v>3</v>
      </c>
      <c r="D75" s="235">
        <f t="shared" si="0"/>
        <v>7.5059999999999993</v>
      </c>
    </row>
    <row r="76" spans="1:4">
      <c r="A76" s="232" t="s">
        <v>688</v>
      </c>
      <c r="B76" s="233">
        <v>11.11</v>
      </c>
      <c r="C76" s="234">
        <v>1</v>
      </c>
      <c r="D76" s="235">
        <f t="shared" si="0"/>
        <v>2.222</v>
      </c>
    </row>
    <row r="77" spans="1:4">
      <c r="A77" s="232" t="s">
        <v>688</v>
      </c>
      <c r="B77" s="233">
        <v>12.47</v>
      </c>
      <c r="C77" s="234">
        <v>1</v>
      </c>
      <c r="D77" s="235">
        <f t="shared" ref="D77:D140" si="1">(B77/5)*C77</f>
        <v>2.4940000000000002</v>
      </c>
    </row>
    <row r="78" spans="1:4">
      <c r="A78" s="232" t="s">
        <v>688</v>
      </c>
      <c r="B78" s="233">
        <v>11.11</v>
      </c>
      <c r="C78" s="234">
        <v>1</v>
      </c>
      <c r="D78" s="235">
        <f t="shared" si="1"/>
        <v>2.222</v>
      </c>
    </row>
    <row r="79" spans="1:4">
      <c r="A79" s="232" t="s">
        <v>688</v>
      </c>
      <c r="B79" s="233">
        <v>12.51</v>
      </c>
      <c r="C79" s="234">
        <v>1</v>
      </c>
      <c r="D79" s="235">
        <f t="shared" si="1"/>
        <v>2.5019999999999998</v>
      </c>
    </row>
    <row r="80" spans="1:4">
      <c r="A80" s="232" t="s">
        <v>688</v>
      </c>
      <c r="B80" s="233">
        <v>11.06</v>
      </c>
      <c r="C80" s="234">
        <v>1</v>
      </c>
      <c r="D80" s="235">
        <f t="shared" si="1"/>
        <v>2.2120000000000002</v>
      </c>
    </row>
    <row r="81" spans="1:4">
      <c r="A81" s="232" t="s">
        <v>688</v>
      </c>
      <c r="B81" s="233">
        <v>12.44</v>
      </c>
      <c r="C81" s="234">
        <v>1</v>
      </c>
      <c r="D81" s="235">
        <f t="shared" si="1"/>
        <v>2.488</v>
      </c>
    </row>
    <row r="82" spans="1:4">
      <c r="A82" s="232" t="s">
        <v>688</v>
      </c>
      <c r="B82" s="233">
        <v>18.86</v>
      </c>
      <c r="C82" s="234">
        <v>1</v>
      </c>
      <c r="D82" s="235">
        <f t="shared" si="1"/>
        <v>3.7719999999999998</v>
      </c>
    </row>
    <row r="83" spans="1:4">
      <c r="A83" s="232" t="s">
        <v>688</v>
      </c>
      <c r="B83" s="233">
        <v>14.56</v>
      </c>
      <c r="C83" s="234">
        <v>1</v>
      </c>
      <c r="D83" s="235">
        <f t="shared" si="1"/>
        <v>2.9119999999999999</v>
      </c>
    </row>
    <row r="84" spans="1:4">
      <c r="A84" s="232" t="s">
        <v>688</v>
      </c>
      <c r="B84" s="233">
        <v>14.36</v>
      </c>
      <c r="C84" s="234">
        <v>1</v>
      </c>
      <c r="D84" s="235">
        <f t="shared" si="1"/>
        <v>2.8719999999999999</v>
      </c>
    </row>
    <row r="85" spans="1:4">
      <c r="A85" s="232" t="s">
        <v>688</v>
      </c>
      <c r="B85" s="233">
        <v>16.13</v>
      </c>
      <c r="C85" s="234">
        <v>1</v>
      </c>
      <c r="D85" s="235">
        <f t="shared" si="1"/>
        <v>3.226</v>
      </c>
    </row>
    <row r="86" spans="1:4">
      <c r="A86" s="232" t="s">
        <v>688</v>
      </c>
      <c r="B86" s="233">
        <v>15.12</v>
      </c>
      <c r="C86" s="234">
        <v>1</v>
      </c>
      <c r="D86" s="235">
        <f t="shared" si="1"/>
        <v>3.024</v>
      </c>
    </row>
    <row r="87" spans="1:4">
      <c r="A87" s="232" t="s">
        <v>688</v>
      </c>
      <c r="B87" s="233">
        <v>13.12</v>
      </c>
      <c r="C87" s="234">
        <v>1</v>
      </c>
      <c r="D87" s="235">
        <f t="shared" si="1"/>
        <v>2.6239999999999997</v>
      </c>
    </row>
    <row r="88" spans="1:4">
      <c r="A88" s="232" t="s">
        <v>688</v>
      </c>
      <c r="B88" s="233">
        <v>12.51</v>
      </c>
      <c r="C88" s="234">
        <v>1</v>
      </c>
      <c r="D88" s="235">
        <f t="shared" si="1"/>
        <v>2.5019999999999998</v>
      </c>
    </row>
    <row r="89" spans="1:4">
      <c r="A89" s="232" t="s">
        <v>688</v>
      </c>
      <c r="B89" s="233">
        <v>13.71</v>
      </c>
      <c r="C89" s="234">
        <v>1</v>
      </c>
      <c r="D89" s="235">
        <f t="shared" si="1"/>
        <v>2.742</v>
      </c>
    </row>
    <row r="90" spans="1:4">
      <c r="A90" s="232" t="s">
        <v>688</v>
      </c>
      <c r="B90" s="233">
        <v>12.38</v>
      </c>
      <c r="C90" s="234">
        <v>1</v>
      </c>
      <c r="D90" s="235">
        <f t="shared" si="1"/>
        <v>2.476</v>
      </c>
    </row>
    <row r="91" spans="1:4">
      <c r="A91" s="232" t="s">
        <v>697</v>
      </c>
      <c r="B91" s="233">
        <v>16.309999999999999</v>
      </c>
      <c r="C91" s="234">
        <v>5</v>
      </c>
      <c r="D91" s="235">
        <f t="shared" si="1"/>
        <v>16.309999999999999</v>
      </c>
    </row>
    <row r="92" spans="1:4">
      <c r="A92" s="232" t="s">
        <v>688</v>
      </c>
      <c r="B92" s="233">
        <v>10.42</v>
      </c>
      <c r="C92" s="234">
        <v>1</v>
      </c>
      <c r="D92" s="235">
        <f t="shared" si="1"/>
        <v>2.0840000000000001</v>
      </c>
    </row>
    <row r="93" spans="1:4">
      <c r="A93" s="232" t="s">
        <v>698</v>
      </c>
      <c r="B93" s="233">
        <v>12.93</v>
      </c>
      <c r="C93" s="234">
        <v>5</v>
      </c>
      <c r="D93" s="235">
        <f t="shared" si="1"/>
        <v>12.93</v>
      </c>
    </row>
    <row r="94" spans="1:4">
      <c r="A94" s="232" t="s">
        <v>688</v>
      </c>
      <c r="B94" s="233">
        <v>12.14</v>
      </c>
      <c r="C94" s="234">
        <v>1</v>
      </c>
      <c r="D94" s="235">
        <f t="shared" si="1"/>
        <v>2.4279999999999999</v>
      </c>
    </row>
    <row r="95" spans="1:4">
      <c r="A95" s="232" t="s">
        <v>699</v>
      </c>
      <c r="B95" s="233">
        <v>34.659999999999997</v>
      </c>
      <c r="C95" s="234">
        <v>5</v>
      </c>
      <c r="D95" s="235">
        <f t="shared" si="1"/>
        <v>34.659999999999997</v>
      </c>
    </row>
    <row r="96" spans="1:4">
      <c r="A96" s="232" t="s">
        <v>688</v>
      </c>
      <c r="B96" s="233">
        <v>12.62</v>
      </c>
      <c r="C96" s="234">
        <v>1</v>
      </c>
      <c r="D96" s="235">
        <f t="shared" si="1"/>
        <v>2.524</v>
      </c>
    </row>
    <row r="97" spans="1:4">
      <c r="A97" s="232" t="s">
        <v>688</v>
      </c>
      <c r="B97" s="233">
        <v>13.32</v>
      </c>
      <c r="C97" s="234">
        <v>1</v>
      </c>
      <c r="D97" s="235">
        <f t="shared" si="1"/>
        <v>2.6640000000000001</v>
      </c>
    </row>
    <row r="98" spans="1:4">
      <c r="A98" s="232" t="s">
        <v>688</v>
      </c>
      <c r="B98" s="233">
        <v>12.57</v>
      </c>
      <c r="C98" s="234">
        <v>1</v>
      </c>
      <c r="D98" s="235">
        <f t="shared" si="1"/>
        <v>2.5140000000000002</v>
      </c>
    </row>
    <row r="99" spans="1:4">
      <c r="A99" s="232" t="s">
        <v>688</v>
      </c>
      <c r="B99" s="233">
        <v>12.96</v>
      </c>
      <c r="C99" s="234">
        <v>1</v>
      </c>
      <c r="D99" s="235">
        <f t="shared" si="1"/>
        <v>2.5920000000000001</v>
      </c>
    </row>
    <row r="100" spans="1:4">
      <c r="A100" s="232" t="s">
        <v>688</v>
      </c>
      <c r="B100" s="233">
        <v>12.69</v>
      </c>
      <c r="C100" s="234">
        <v>1</v>
      </c>
      <c r="D100" s="235">
        <f t="shared" si="1"/>
        <v>2.5379999999999998</v>
      </c>
    </row>
    <row r="101" spans="1:4">
      <c r="A101" s="232" t="s">
        <v>688</v>
      </c>
      <c r="B101" s="233">
        <v>12.69</v>
      </c>
      <c r="C101" s="234">
        <v>1</v>
      </c>
      <c r="D101" s="235">
        <f t="shared" si="1"/>
        <v>2.5379999999999998</v>
      </c>
    </row>
    <row r="102" spans="1:4">
      <c r="A102" s="232" t="s">
        <v>698</v>
      </c>
      <c r="B102" s="233">
        <v>12.59</v>
      </c>
      <c r="C102" s="234">
        <v>5</v>
      </c>
      <c r="D102" s="235">
        <f t="shared" si="1"/>
        <v>12.59</v>
      </c>
    </row>
    <row r="103" spans="1:4">
      <c r="A103" s="232" t="s">
        <v>700</v>
      </c>
      <c r="B103" s="233">
        <v>34.200000000000003</v>
      </c>
      <c r="C103" s="234">
        <v>5</v>
      </c>
      <c r="D103" s="235">
        <f t="shared" si="1"/>
        <v>34.200000000000003</v>
      </c>
    </row>
    <row r="104" spans="1:4">
      <c r="A104" s="232" t="s">
        <v>701</v>
      </c>
      <c r="B104" s="233">
        <v>14.87</v>
      </c>
      <c r="C104" s="234">
        <v>5</v>
      </c>
      <c r="D104" s="235">
        <f t="shared" si="1"/>
        <v>14.87</v>
      </c>
    </row>
    <row r="105" spans="1:4">
      <c r="A105" s="232" t="s">
        <v>702</v>
      </c>
      <c r="B105" s="233">
        <v>14.63</v>
      </c>
      <c r="C105" s="234">
        <v>5</v>
      </c>
      <c r="D105" s="235">
        <f t="shared" si="1"/>
        <v>14.63</v>
      </c>
    </row>
    <row r="106" spans="1:4">
      <c r="A106" s="232" t="s">
        <v>703</v>
      </c>
      <c r="B106" s="233">
        <v>14.7</v>
      </c>
      <c r="C106" s="234">
        <v>5</v>
      </c>
      <c r="D106" s="235">
        <f t="shared" si="1"/>
        <v>14.7</v>
      </c>
    </row>
    <row r="107" spans="1:4">
      <c r="A107" s="232" t="s">
        <v>703</v>
      </c>
      <c r="B107" s="233">
        <v>12.74</v>
      </c>
      <c r="C107" s="234">
        <v>5</v>
      </c>
      <c r="D107" s="235">
        <f t="shared" si="1"/>
        <v>12.74</v>
      </c>
    </row>
    <row r="108" spans="1:4">
      <c r="A108" s="232" t="s">
        <v>704</v>
      </c>
      <c r="B108" s="233">
        <v>9.1</v>
      </c>
      <c r="C108" s="234">
        <v>0.5</v>
      </c>
      <c r="D108" s="235">
        <f t="shared" si="1"/>
        <v>0.90999999999999992</v>
      </c>
    </row>
    <row r="109" spans="1:4">
      <c r="A109" s="232" t="s">
        <v>702</v>
      </c>
      <c r="B109" s="233">
        <v>22.02</v>
      </c>
      <c r="C109" s="234">
        <v>5</v>
      </c>
      <c r="D109" s="235">
        <f t="shared" si="1"/>
        <v>22.02</v>
      </c>
    </row>
    <row r="110" spans="1:4">
      <c r="A110" s="232" t="s">
        <v>705</v>
      </c>
      <c r="B110" s="233">
        <v>10.97</v>
      </c>
      <c r="C110" s="234">
        <v>0.5</v>
      </c>
      <c r="D110" s="235">
        <f t="shared" si="1"/>
        <v>1.097</v>
      </c>
    </row>
    <row r="111" spans="1:4">
      <c r="A111" s="232" t="s">
        <v>705</v>
      </c>
      <c r="B111" s="233">
        <v>14.09</v>
      </c>
      <c r="C111" s="234">
        <v>0.5</v>
      </c>
      <c r="D111" s="235">
        <f t="shared" si="1"/>
        <v>1.409</v>
      </c>
    </row>
    <row r="112" spans="1:4">
      <c r="A112" s="232" t="s">
        <v>701</v>
      </c>
      <c r="B112" s="233">
        <v>16.75</v>
      </c>
      <c r="C112" s="234">
        <v>5</v>
      </c>
      <c r="D112" s="235">
        <f t="shared" si="1"/>
        <v>16.75</v>
      </c>
    </row>
    <row r="113" spans="1:4">
      <c r="A113" s="232" t="s">
        <v>706</v>
      </c>
      <c r="B113" s="233">
        <v>13.87</v>
      </c>
      <c r="C113" s="234">
        <v>5</v>
      </c>
      <c r="D113" s="235">
        <f t="shared" si="1"/>
        <v>13.870000000000001</v>
      </c>
    </row>
    <row r="114" spans="1:4">
      <c r="A114" s="232" t="s">
        <v>707</v>
      </c>
      <c r="B114" s="233">
        <v>287.95</v>
      </c>
      <c r="C114" s="234">
        <v>5</v>
      </c>
      <c r="D114" s="235">
        <f t="shared" si="1"/>
        <v>287.95</v>
      </c>
    </row>
    <row r="115" spans="1:4">
      <c r="A115" s="232" t="s">
        <v>708</v>
      </c>
      <c r="B115" s="233">
        <v>10.31</v>
      </c>
      <c r="C115" s="234">
        <v>5</v>
      </c>
      <c r="D115" s="235">
        <f t="shared" si="1"/>
        <v>10.310000000000002</v>
      </c>
    </row>
    <row r="116" spans="1:4">
      <c r="A116" s="232" t="s">
        <v>677</v>
      </c>
      <c r="B116" s="233">
        <v>24.13</v>
      </c>
      <c r="C116" s="234">
        <v>5</v>
      </c>
      <c r="D116" s="235">
        <f t="shared" si="1"/>
        <v>24.13</v>
      </c>
    </row>
    <row r="117" spans="1:4">
      <c r="A117" s="232" t="s">
        <v>688</v>
      </c>
      <c r="B117" s="233">
        <v>12.81</v>
      </c>
      <c r="C117" s="234">
        <v>1</v>
      </c>
      <c r="D117" s="235">
        <f t="shared" si="1"/>
        <v>2.5620000000000003</v>
      </c>
    </row>
    <row r="118" spans="1:4">
      <c r="A118" s="232" t="s">
        <v>688</v>
      </c>
      <c r="B118" s="233">
        <v>12.36</v>
      </c>
      <c r="C118" s="234">
        <v>1</v>
      </c>
      <c r="D118" s="235">
        <f t="shared" si="1"/>
        <v>2.472</v>
      </c>
    </row>
    <row r="119" spans="1:4">
      <c r="A119" s="232" t="s">
        <v>681</v>
      </c>
      <c r="B119" s="233">
        <v>14.97</v>
      </c>
      <c r="C119" s="234">
        <v>5</v>
      </c>
      <c r="D119" s="235">
        <f t="shared" si="1"/>
        <v>14.97</v>
      </c>
    </row>
    <row r="120" spans="1:4">
      <c r="A120" s="232" t="s">
        <v>709</v>
      </c>
      <c r="B120" s="233">
        <v>14.85</v>
      </c>
      <c r="C120" s="234">
        <v>1</v>
      </c>
      <c r="D120" s="235">
        <f t="shared" si="1"/>
        <v>2.9699999999999998</v>
      </c>
    </row>
    <row r="121" spans="1:4">
      <c r="A121" s="232" t="s">
        <v>710</v>
      </c>
      <c r="B121" s="233">
        <v>14.64</v>
      </c>
      <c r="C121" s="234">
        <v>5</v>
      </c>
      <c r="D121" s="235">
        <f t="shared" si="1"/>
        <v>14.64</v>
      </c>
    </row>
    <row r="122" spans="1:4">
      <c r="A122" s="232" t="s">
        <v>711</v>
      </c>
      <c r="B122" s="233">
        <v>25.09</v>
      </c>
      <c r="C122" s="234">
        <v>2</v>
      </c>
      <c r="D122" s="235">
        <f t="shared" si="1"/>
        <v>10.036</v>
      </c>
    </row>
    <row r="123" spans="1:4">
      <c r="A123" s="232" t="s">
        <v>712</v>
      </c>
      <c r="B123" s="233">
        <v>81.87</v>
      </c>
      <c r="C123" s="234">
        <v>5</v>
      </c>
      <c r="D123" s="235">
        <f t="shared" si="1"/>
        <v>81.87</v>
      </c>
    </row>
    <row r="124" spans="1:4">
      <c r="A124" s="232" t="s">
        <v>713</v>
      </c>
      <c r="B124" s="233">
        <v>190.8</v>
      </c>
      <c r="C124" s="234">
        <v>3</v>
      </c>
      <c r="D124" s="235">
        <f t="shared" si="1"/>
        <v>114.48000000000002</v>
      </c>
    </row>
    <row r="125" spans="1:4">
      <c r="A125" s="232" t="s">
        <v>714</v>
      </c>
      <c r="B125" s="233">
        <v>24.5</v>
      </c>
      <c r="C125" s="234">
        <v>5</v>
      </c>
      <c r="D125" s="235">
        <f t="shared" si="1"/>
        <v>24.5</v>
      </c>
    </row>
    <row r="126" spans="1:4">
      <c r="A126" s="232" t="s">
        <v>689</v>
      </c>
      <c r="B126" s="233">
        <v>24.87</v>
      </c>
      <c r="C126" s="234">
        <v>5</v>
      </c>
      <c r="D126" s="235">
        <f t="shared" si="1"/>
        <v>24.87</v>
      </c>
    </row>
    <row r="127" spans="1:4">
      <c r="A127" s="232" t="s">
        <v>715</v>
      </c>
      <c r="B127" s="233">
        <v>10.94</v>
      </c>
      <c r="C127" s="234">
        <v>1</v>
      </c>
      <c r="D127" s="235">
        <f t="shared" si="1"/>
        <v>2.1879999999999997</v>
      </c>
    </row>
    <row r="128" spans="1:4">
      <c r="A128" s="232" t="s">
        <v>716</v>
      </c>
      <c r="B128" s="233">
        <v>10.91</v>
      </c>
      <c r="C128" s="234">
        <v>3</v>
      </c>
      <c r="D128" s="235">
        <f t="shared" si="1"/>
        <v>6.5459999999999994</v>
      </c>
    </row>
    <row r="129" spans="1:4">
      <c r="A129" s="232" t="s">
        <v>710</v>
      </c>
      <c r="B129" s="233">
        <v>11.87</v>
      </c>
      <c r="C129" s="234">
        <v>3</v>
      </c>
      <c r="D129" s="235">
        <f t="shared" si="1"/>
        <v>7.121999999999999</v>
      </c>
    </row>
    <row r="130" spans="1:4">
      <c r="A130" s="232" t="s">
        <v>717</v>
      </c>
      <c r="B130" s="233">
        <v>10.84</v>
      </c>
      <c r="C130" s="234">
        <v>5</v>
      </c>
      <c r="D130" s="235">
        <f t="shared" si="1"/>
        <v>10.84</v>
      </c>
    </row>
    <row r="131" spans="1:4">
      <c r="A131" s="232" t="s">
        <v>681</v>
      </c>
      <c r="B131" s="233">
        <v>21.77</v>
      </c>
      <c r="C131" s="234">
        <v>3</v>
      </c>
      <c r="D131" s="235">
        <f t="shared" si="1"/>
        <v>13.062000000000001</v>
      </c>
    </row>
    <row r="132" spans="1:4">
      <c r="A132" s="232" t="s">
        <v>718</v>
      </c>
      <c r="B132" s="233">
        <v>15.29</v>
      </c>
      <c r="C132" s="234">
        <v>2</v>
      </c>
      <c r="D132" s="235">
        <f t="shared" si="1"/>
        <v>6.1159999999999997</v>
      </c>
    </row>
    <row r="133" spans="1:4">
      <c r="A133" s="232" t="s">
        <v>688</v>
      </c>
      <c r="B133" s="233">
        <v>21.21</v>
      </c>
      <c r="C133" s="234">
        <v>1</v>
      </c>
      <c r="D133" s="235">
        <f t="shared" si="1"/>
        <v>4.242</v>
      </c>
    </row>
    <row r="134" spans="1:4">
      <c r="A134" s="232" t="s">
        <v>688</v>
      </c>
      <c r="B134" s="233">
        <v>18.670000000000002</v>
      </c>
      <c r="C134" s="234">
        <v>1</v>
      </c>
      <c r="D134" s="235">
        <f t="shared" si="1"/>
        <v>3.7340000000000004</v>
      </c>
    </row>
    <row r="135" spans="1:4">
      <c r="A135" s="232" t="s">
        <v>688</v>
      </c>
      <c r="B135" s="233">
        <v>16.63</v>
      </c>
      <c r="C135" s="234">
        <v>1</v>
      </c>
      <c r="D135" s="235">
        <f t="shared" si="1"/>
        <v>3.3259999999999996</v>
      </c>
    </row>
    <row r="136" spans="1:4">
      <c r="A136" s="232" t="s">
        <v>719</v>
      </c>
      <c r="B136" s="233">
        <v>16.54</v>
      </c>
      <c r="C136" s="234">
        <v>0.5</v>
      </c>
      <c r="D136" s="235">
        <f t="shared" si="1"/>
        <v>1.6539999999999999</v>
      </c>
    </row>
    <row r="137" spans="1:4">
      <c r="A137" s="232" t="s">
        <v>688</v>
      </c>
      <c r="B137" s="233">
        <v>16.420000000000002</v>
      </c>
      <c r="C137" s="234">
        <v>1</v>
      </c>
      <c r="D137" s="235">
        <f t="shared" si="1"/>
        <v>3.2840000000000003</v>
      </c>
    </row>
    <row r="138" spans="1:4">
      <c r="A138" s="232" t="s">
        <v>720</v>
      </c>
      <c r="B138" s="233">
        <v>46.81</v>
      </c>
      <c r="C138" s="234">
        <v>3</v>
      </c>
      <c r="D138" s="235">
        <f t="shared" si="1"/>
        <v>28.085999999999999</v>
      </c>
    </row>
    <row r="139" spans="1:4">
      <c r="A139" s="232" t="s">
        <v>721</v>
      </c>
      <c r="B139" s="233">
        <v>14.12</v>
      </c>
      <c r="C139" s="234">
        <v>3</v>
      </c>
      <c r="D139" s="235">
        <f t="shared" si="1"/>
        <v>8.4719999999999995</v>
      </c>
    </row>
    <row r="140" spans="1:4">
      <c r="A140" s="232" t="s">
        <v>720</v>
      </c>
      <c r="B140" s="233">
        <v>51.09</v>
      </c>
      <c r="C140" s="234">
        <v>3</v>
      </c>
      <c r="D140" s="235">
        <f t="shared" si="1"/>
        <v>30.654</v>
      </c>
    </row>
    <row r="141" spans="1:4">
      <c r="A141" s="232" t="s">
        <v>722</v>
      </c>
      <c r="B141" s="233">
        <v>17.62</v>
      </c>
      <c r="C141" s="234">
        <v>3</v>
      </c>
      <c r="D141" s="235">
        <f t="shared" ref="D141:D204" si="2">(B141/5)*C141</f>
        <v>10.571999999999999</v>
      </c>
    </row>
    <row r="142" spans="1:4">
      <c r="A142" s="232" t="s">
        <v>723</v>
      </c>
      <c r="B142" s="233">
        <v>221.62</v>
      </c>
      <c r="C142" s="234">
        <v>3</v>
      </c>
      <c r="D142" s="235">
        <f t="shared" si="2"/>
        <v>132.97199999999998</v>
      </c>
    </row>
    <row r="143" spans="1:4">
      <c r="A143" s="232" t="s">
        <v>724</v>
      </c>
      <c r="B143" s="233">
        <v>24.13</v>
      </c>
      <c r="C143" s="234">
        <v>3</v>
      </c>
      <c r="D143" s="235">
        <f t="shared" si="2"/>
        <v>14.477999999999998</v>
      </c>
    </row>
    <row r="144" spans="1:4">
      <c r="A144" s="232" t="s">
        <v>688</v>
      </c>
      <c r="B144" s="233">
        <v>11.23</v>
      </c>
      <c r="C144" s="234">
        <v>1</v>
      </c>
      <c r="D144" s="235">
        <f t="shared" si="2"/>
        <v>2.246</v>
      </c>
    </row>
    <row r="145" spans="1:4">
      <c r="A145" s="232" t="s">
        <v>725</v>
      </c>
      <c r="B145" s="233">
        <v>33.79</v>
      </c>
      <c r="C145" s="234">
        <v>3</v>
      </c>
      <c r="D145" s="235">
        <f t="shared" si="2"/>
        <v>20.274000000000001</v>
      </c>
    </row>
    <row r="146" spans="1:4">
      <c r="A146" s="232" t="s">
        <v>688</v>
      </c>
      <c r="B146" s="233">
        <v>12.52</v>
      </c>
      <c r="C146" s="234">
        <v>1</v>
      </c>
      <c r="D146" s="235">
        <f t="shared" si="2"/>
        <v>2.504</v>
      </c>
    </row>
    <row r="147" spans="1:4">
      <c r="A147" s="232" t="s">
        <v>688</v>
      </c>
      <c r="B147" s="233">
        <v>13.11</v>
      </c>
      <c r="C147" s="234">
        <v>1</v>
      </c>
      <c r="D147" s="235">
        <f t="shared" si="2"/>
        <v>2.6219999999999999</v>
      </c>
    </row>
    <row r="148" spans="1:4">
      <c r="A148" s="232" t="s">
        <v>688</v>
      </c>
      <c r="B148" s="233">
        <v>12.65</v>
      </c>
      <c r="C148" s="234">
        <v>1</v>
      </c>
      <c r="D148" s="235">
        <f t="shared" si="2"/>
        <v>2.5300000000000002</v>
      </c>
    </row>
    <row r="149" spans="1:4">
      <c r="A149" s="232" t="s">
        <v>688</v>
      </c>
      <c r="B149" s="233">
        <v>13.18</v>
      </c>
      <c r="C149" s="234">
        <v>1</v>
      </c>
      <c r="D149" s="235">
        <f t="shared" si="2"/>
        <v>2.6360000000000001</v>
      </c>
    </row>
    <row r="150" spans="1:4">
      <c r="A150" s="232" t="s">
        <v>688</v>
      </c>
      <c r="B150" s="233">
        <v>12.67</v>
      </c>
      <c r="C150" s="234">
        <v>1</v>
      </c>
      <c r="D150" s="235">
        <f t="shared" si="2"/>
        <v>2.5339999999999998</v>
      </c>
    </row>
    <row r="151" spans="1:4">
      <c r="A151" s="232" t="s">
        <v>688</v>
      </c>
      <c r="B151" s="233">
        <v>12.88</v>
      </c>
      <c r="C151" s="234">
        <v>1</v>
      </c>
      <c r="D151" s="235">
        <f t="shared" si="2"/>
        <v>2.5760000000000001</v>
      </c>
    </row>
    <row r="152" spans="1:4">
      <c r="A152" s="232" t="s">
        <v>688</v>
      </c>
      <c r="B152" s="233">
        <v>13.01</v>
      </c>
      <c r="C152" s="234">
        <v>1</v>
      </c>
      <c r="D152" s="235">
        <f t="shared" si="2"/>
        <v>2.6019999999999999</v>
      </c>
    </row>
    <row r="153" spans="1:4">
      <c r="A153" s="232" t="s">
        <v>688</v>
      </c>
      <c r="B153" s="233">
        <v>13.13</v>
      </c>
      <c r="C153" s="234">
        <v>1</v>
      </c>
      <c r="D153" s="235">
        <f t="shared" si="2"/>
        <v>2.6260000000000003</v>
      </c>
    </row>
    <row r="154" spans="1:4">
      <c r="A154" s="232" t="s">
        <v>726</v>
      </c>
      <c r="B154" s="233">
        <v>23.97</v>
      </c>
      <c r="C154" s="234">
        <v>3</v>
      </c>
      <c r="D154" s="235">
        <f t="shared" si="2"/>
        <v>14.381999999999998</v>
      </c>
    </row>
    <row r="155" spans="1:4">
      <c r="A155" s="232" t="s">
        <v>710</v>
      </c>
      <c r="B155" s="233">
        <v>12.36</v>
      </c>
      <c r="C155" s="234">
        <v>3</v>
      </c>
      <c r="D155" s="235">
        <f t="shared" si="2"/>
        <v>7.4160000000000004</v>
      </c>
    </row>
    <row r="156" spans="1:4">
      <c r="A156" s="232" t="s">
        <v>688</v>
      </c>
      <c r="B156" s="233">
        <v>10.94</v>
      </c>
      <c r="C156" s="234">
        <v>1</v>
      </c>
      <c r="D156" s="235">
        <f t="shared" si="2"/>
        <v>2.1879999999999997</v>
      </c>
    </row>
    <row r="157" spans="1:4">
      <c r="A157" s="232" t="s">
        <v>727</v>
      </c>
      <c r="B157" s="233">
        <v>12.01</v>
      </c>
      <c r="C157" s="234">
        <v>0.5</v>
      </c>
      <c r="D157" s="235">
        <f t="shared" si="2"/>
        <v>1.2010000000000001</v>
      </c>
    </row>
    <row r="158" spans="1:4">
      <c r="A158" s="232" t="s">
        <v>728</v>
      </c>
      <c r="B158" s="233">
        <v>10.91</v>
      </c>
      <c r="C158" s="234">
        <v>3</v>
      </c>
      <c r="D158" s="235">
        <f t="shared" si="2"/>
        <v>6.5459999999999994</v>
      </c>
    </row>
    <row r="159" spans="1:4">
      <c r="A159" s="232" t="s">
        <v>688</v>
      </c>
      <c r="B159" s="233">
        <v>12.16</v>
      </c>
      <c r="C159" s="234">
        <v>1</v>
      </c>
      <c r="D159" s="235">
        <f t="shared" si="2"/>
        <v>2.4319999999999999</v>
      </c>
    </row>
    <row r="160" spans="1:4">
      <c r="A160" s="232" t="s">
        <v>688</v>
      </c>
      <c r="B160" s="233">
        <v>11.11</v>
      </c>
      <c r="C160" s="234">
        <v>1</v>
      </c>
      <c r="D160" s="235">
        <f t="shared" si="2"/>
        <v>2.222</v>
      </c>
    </row>
    <row r="161" spans="1:4">
      <c r="A161" s="232" t="s">
        <v>688</v>
      </c>
      <c r="B161" s="233">
        <v>10.85</v>
      </c>
      <c r="C161" s="234">
        <v>1</v>
      </c>
      <c r="D161" s="235">
        <f t="shared" si="2"/>
        <v>2.17</v>
      </c>
    </row>
    <row r="162" spans="1:4">
      <c r="A162" s="232" t="s">
        <v>688</v>
      </c>
      <c r="B162" s="233">
        <v>11.11</v>
      </c>
      <c r="C162" s="234">
        <v>1</v>
      </c>
      <c r="D162" s="235">
        <f t="shared" si="2"/>
        <v>2.222</v>
      </c>
    </row>
    <row r="163" spans="1:4">
      <c r="A163" s="232" t="s">
        <v>688</v>
      </c>
      <c r="B163" s="233">
        <v>12.68</v>
      </c>
      <c r="C163" s="234">
        <v>1</v>
      </c>
      <c r="D163" s="235">
        <f t="shared" si="2"/>
        <v>2.536</v>
      </c>
    </row>
    <row r="164" spans="1:4">
      <c r="A164" s="232" t="s">
        <v>688</v>
      </c>
      <c r="B164" s="233">
        <v>11.09</v>
      </c>
      <c r="C164" s="234">
        <v>1</v>
      </c>
      <c r="D164" s="235">
        <f t="shared" si="2"/>
        <v>2.218</v>
      </c>
    </row>
    <row r="165" spans="1:4">
      <c r="A165" s="232" t="s">
        <v>729</v>
      </c>
      <c r="B165" s="233">
        <v>19.059999999999999</v>
      </c>
      <c r="C165" s="234">
        <v>3</v>
      </c>
      <c r="D165" s="235">
        <f t="shared" si="2"/>
        <v>11.436</v>
      </c>
    </row>
    <row r="166" spans="1:4">
      <c r="A166" s="232" t="s">
        <v>729</v>
      </c>
      <c r="B166" s="233">
        <v>14.97</v>
      </c>
      <c r="C166" s="234">
        <v>3</v>
      </c>
      <c r="D166" s="235">
        <f t="shared" si="2"/>
        <v>8.9820000000000011</v>
      </c>
    </row>
    <row r="167" spans="1:4">
      <c r="A167" s="232" t="s">
        <v>729</v>
      </c>
      <c r="B167" s="233">
        <v>14.85</v>
      </c>
      <c r="C167" s="234">
        <v>3</v>
      </c>
      <c r="D167" s="235">
        <f t="shared" si="2"/>
        <v>8.91</v>
      </c>
    </row>
    <row r="168" spans="1:4">
      <c r="A168" s="232" t="s">
        <v>729</v>
      </c>
      <c r="B168" s="233">
        <v>14.61</v>
      </c>
      <c r="C168" s="234">
        <v>3</v>
      </c>
      <c r="D168" s="235">
        <f t="shared" si="2"/>
        <v>8.7659999999999982</v>
      </c>
    </row>
    <row r="169" spans="1:4">
      <c r="A169" s="232" t="s">
        <v>730</v>
      </c>
      <c r="B169" s="233">
        <v>14.7</v>
      </c>
      <c r="C169" s="234">
        <v>3</v>
      </c>
      <c r="D169" s="235">
        <f t="shared" si="2"/>
        <v>8.82</v>
      </c>
    </row>
    <row r="170" spans="1:4">
      <c r="A170" s="232" t="s">
        <v>730</v>
      </c>
      <c r="B170" s="233">
        <v>12.73</v>
      </c>
      <c r="C170" s="234">
        <v>3</v>
      </c>
      <c r="D170" s="235">
        <f t="shared" si="2"/>
        <v>7.6380000000000008</v>
      </c>
    </row>
    <row r="171" spans="1:4">
      <c r="A171" s="232" t="s">
        <v>688</v>
      </c>
      <c r="B171" s="233">
        <v>9.0500000000000007</v>
      </c>
      <c r="C171" s="234">
        <v>1</v>
      </c>
      <c r="D171" s="235">
        <f t="shared" si="2"/>
        <v>1.81</v>
      </c>
    </row>
    <row r="172" spans="1:4">
      <c r="A172" s="232" t="s">
        <v>688</v>
      </c>
      <c r="B172" s="233">
        <v>12.25</v>
      </c>
      <c r="C172" s="234">
        <v>1</v>
      </c>
      <c r="D172" s="235">
        <f t="shared" si="2"/>
        <v>2.4500000000000002</v>
      </c>
    </row>
    <row r="173" spans="1:4">
      <c r="A173" s="232" t="s">
        <v>688</v>
      </c>
      <c r="B173" s="233">
        <v>14.83</v>
      </c>
      <c r="C173" s="234">
        <v>1</v>
      </c>
      <c r="D173" s="235">
        <f t="shared" si="2"/>
        <v>2.9660000000000002</v>
      </c>
    </row>
    <row r="174" spans="1:4">
      <c r="A174" s="232" t="s">
        <v>688</v>
      </c>
      <c r="B174" s="233">
        <v>18.239999999999998</v>
      </c>
      <c r="C174" s="234">
        <v>1</v>
      </c>
      <c r="D174" s="235">
        <f t="shared" si="2"/>
        <v>3.6479999999999997</v>
      </c>
    </row>
    <row r="175" spans="1:4">
      <c r="A175" s="232" t="s">
        <v>688</v>
      </c>
      <c r="B175" s="233">
        <v>12.82</v>
      </c>
      <c r="C175" s="234">
        <v>1</v>
      </c>
      <c r="D175" s="235">
        <f t="shared" si="2"/>
        <v>2.5640000000000001</v>
      </c>
    </row>
    <row r="176" spans="1:4">
      <c r="A176" s="232" t="s">
        <v>731</v>
      </c>
      <c r="B176" s="233">
        <v>339.18</v>
      </c>
      <c r="C176" s="234">
        <v>3</v>
      </c>
      <c r="D176" s="235">
        <f t="shared" si="2"/>
        <v>203.50799999999998</v>
      </c>
    </row>
    <row r="177" spans="1:4">
      <c r="A177" s="232" t="s">
        <v>732</v>
      </c>
      <c r="B177" s="233">
        <v>29.43</v>
      </c>
      <c r="C177" s="234">
        <v>3</v>
      </c>
      <c r="D177" s="235">
        <f t="shared" si="2"/>
        <v>17.658000000000001</v>
      </c>
    </row>
    <row r="178" spans="1:4">
      <c r="A178" s="232" t="s">
        <v>732</v>
      </c>
      <c r="B178" s="233">
        <v>15.6</v>
      </c>
      <c r="C178" s="234">
        <v>3</v>
      </c>
      <c r="D178" s="235">
        <f t="shared" si="2"/>
        <v>9.36</v>
      </c>
    </row>
    <row r="179" spans="1:4">
      <c r="A179" s="232" t="s">
        <v>732</v>
      </c>
      <c r="B179" s="233">
        <v>33.26</v>
      </c>
      <c r="C179" s="234">
        <v>3</v>
      </c>
      <c r="D179" s="235">
        <f t="shared" si="2"/>
        <v>19.955999999999996</v>
      </c>
    </row>
    <row r="180" spans="1:4">
      <c r="A180" s="232" t="s">
        <v>732</v>
      </c>
      <c r="B180" s="233">
        <v>19.07</v>
      </c>
      <c r="C180" s="234">
        <v>3</v>
      </c>
      <c r="D180" s="235">
        <f t="shared" si="2"/>
        <v>11.442</v>
      </c>
    </row>
    <row r="181" spans="1:4">
      <c r="A181" s="232" t="s">
        <v>732</v>
      </c>
      <c r="B181" s="233">
        <v>20.53</v>
      </c>
      <c r="C181" s="234">
        <v>3</v>
      </c>
      <c r="D181" s="235">
        <f t="shared" si="2"/>
        <v>12.318</v>
      </c>
    </row>
    <row r="182" spans="1:4">
      <c r="A182" s="232" t="s">
        <v>732</v>
      </c>
      <c r="B182" s="233">
        <v>20.51</v>
      </c>
      <c r="C182" s="234">
        <v>3</v>
      </c>
      <c r="D182" s="235">
        <f t="shared" si="2"/>
        <v>12.306000000000001</v>
      </c>
    </row>
    <row r="183" spans="1:4">
      <c r="A183" s="232" t="s">
        <v>698</v>
      </c>
      <c r="B183" s="233">
        <v>20.18</v>
      </c>
      <c r="C183" s="234">
        <v>3</v>
      </c>
      <c r="D183" s="235">
        <f t="shared" si="2"/>
        <v>12.107999999999999</v>
      </c>
    </row>
    <row r="184" spans="1:4">
      <c r="A184" s="232" t="s">
        <v>698</v>
      </c>
      <c r="B184" s="233">
        <v>20.13</v>
      </c>
      <c r="C184" s="234">
        <v>3</v>
      </c>
      <c r="D184" s="235">
        <f t="shared" si="2"/>
        <v>12.077999999999999</v>
      </c>
    </row>
    <row r="185" spans="1:4">
      <c r="A185" s="232" t="s">
        <v>726</v>
      </c>
      <c r="B185" s="233">
        <v>14.78</v>
      </c>
      <c r="C185" s="234">
        <v>3</v>
      </c>
      <c r="D185" s="235">
        <f t="shared" si="2"/>
        <v>8.8680000000000003</v>
      </c>
    </row>
    <row r="186" spans="1:4">
      <c r="A186" s="232" t="s">
        <v>733</v>
      </c>
      <c r="B186" s="233">
        <v>117.75</v>
      </c>
      <c r="C186" s="234">
        <v>3</v>
      </c>
      <c r="D186" s="235">
        <f t="shared" si="2"/>
        <v>70.650000000000006</v>
      </c>
    </row>
    <row r="187" spans="1:4">
      <c r="A187" s="232" t="s">
        <v>734</v>
      </c>
      <c r="B187" s="233">
        <v>70.260000000000005</v>
      </c>
      <c r="C187" s="234">
        <v>3</v>
      </c>
      <c r="D187" s="235">
        <f t="shared" si="2"/>
        <v>42.156000000000006</v>
      </c>
    </row>
    <row r="188" spans="1:4">
      <c r="A188" s="232" t="s">
        <v>734</v>
      </c>
      <c r="B188" s="233">
        <v>18.14</v>
      </c>
      <c r="C188" s="234">
        <v>3</v>
      </c>
      <c r="D188" s="235">
        <f t="shared" si="2"/>
        <v>10.884</v>
      </c>
    </row>
    <row r="189" spans="1:4">
      <c r="A189" s="232" t="s">
        <v>734</v>
      </c>
      <c r="B189" s="233">
        <v>53.18</v>
      </c>
      <c r="C189" s="234">
        <v>3</v>
      </c>
      <c r="D189" s="235">
        <f t="shared" si="2"/>
        <v>31.907999999999998</v>
      </c>
    </row>
    <row r="190" spans="1:4">
      <c r="A190" s="232" t="s">
        <v>734</v>
      </c>
      <c r="B190" s="233">
        <v>23.65</v>
      </c>
      <c r="C190" s="234">
        <v>3</v>
      </c>
      <c r="D190" s="235">
        <f t="shared" si="2"/>
        <v>14.189999999999998</v>
      </c>
    </row>
    <row r="191" spans="1:4">
      <c r="A191" s="232" t="s">
        <v>734</v>
      </c>
      <c r="B191" s="233">
        <v>19.05</v>
      </c>
      <c r="C191" s="234">
        <v>3</v>
      </c>
      <c r="D191" s="235">
        <f t="shared" si="2"/>
        <v>11.43</v>
      </c>
    </row>
    <row r="192" spans="1:4">
      <c r="A192" s="232" t="s">
        <v>697</v>
      </c>
      <c r="B192" s="233">
        <v>41.65</v>
      </c>
      <c r="C192" s="234">
        <v>3</v>
      </c>
      <c r="D192" s="235">
        <f t="shared" si="2"/>
        <v>24.990000000000002</v>
      </c>
    </row>
    <row r="193" spans="1:4">
      <c r="A193" s="232" t="s">
        <v>735</v>
      </c>
      <c r="B193" s="233">
        <v>119.88</v>
      </c>
      <c r="C193" s="234">
        <v>3</v>
      </c>
      <c r="D193" s="235">
        <f t="shared" si="2"/>
        <v>71.927999999999997</v>
      </c>
    </row>
    <row r="194" spans="1:4">
      <c r="A194" s="232" t="s">
        <v>736</v>
      </c>
      <c r="B194" s="233">
        <v>71.64</v>
      </c>
      <c r="C194" s="234">
        <v>3</v>
      </c>
      <c r="D194" s="235">
        <f t="shared" si="2"/>
        <v>42.983999999999995</v>
      </c>
    </row>
    <row r="195" spans="1:4">
      <c r="A195" s="232" t="s">
        <v>737</v>
      </c>
      <c r="B195" s="233">
        <v>103.61</v>
      </c>
      <c r="C195" s="234">
        <v>3</v>
      </c>
      <c r="D195" s="235">
        <f t="shared" si="2"/>
        <v>62.166000000000004</v>
      </c>
    </row>
    <row r="196" spans="1:4">
      <c r="A196" s="232" t="s">
        <v>738</v>
      </c>
      <c r="B196" s="233">
        <v>29.76</v>
      </c>
      <c r="C196" s="234">
        <v>2</v>
      </c>
      <c r="D196" s="235">
        <f t="shared" si="2"/>
        <v>11.904</v>
      </c>
    </row>
    <row r="197" spans="1:4">
      <c r="A197" s="232" t="s">
        <v>739</v>
      </c>
      <c r="B197" s="233">
        <v>19.260000000000002</v>
      </c>
      <c r="C197" s="234">
        <v>3</v>
      </c>
      <c r="D197" s="235">
        <f t="shared" si="2"/>
        <v>11.556000000000001</v>
      </c>
    </row>
    <row r="198" spans="1:4">
      <c r="A198" s="232" t="s">
        <v>740</v>
      </c>
      <c r="B198" s="233">
        <v>107.4</v>
      </c>
      <c r="C198" s="234">
        <v>3</v>
      </c>
      <c r="D198" s="235">
        <f t="shared" si="2"/>
        <v>64.44</v>
      </c>
    </row>
    <row r="199" spans="1:4">
      <c r="A199" s="232" t="s">
        <v>741</v>
      </c>
      <c r="B199" s="233">
        <v>78.25</v>
      </c>
      <c r="C199" s="234">
        <v>3</v>
      </c>
      <c r="D199" s="235">
        <f t="shared" si="2"/>
        <v>46.95</v>
      </c>
    </row>
    <row r="200" spans="1:4">
      <c r="A200" s="232" t="s">
        <v>742</v>
      </c>
      <c r="B200" s="233">
        <v>26.2</v>
      </c>
      <c r="C200" s="234">
        <v>3</v>
      </c>
      <c r="D200" s="235">
        <f t="shared" si="2"/>
        <v>15.72</v>
      </c>
    </row>
    <row r="201" spans="1:4">
      <c r="A201" s="232" t="s">
        <v>743</v>
      </c>
      <c r="B201" s="233">
        <v>22.56</v>
      </c>
      <c r="C201" s="234">
        <v>3</v>
      </c>
      <c r="D201" s="235">
        <f t="shared" si="2"/>
        <v>13.535999999999998</v>
      </c>
    </row>
    <row r="202" spans="1:4">
      <c r="A202" s="232" t="s">
        <v>744</v>
      </c>
      <c r="B202" s="233">
        <v>14.49</v>
      </c>
      <c r="C202" s="234">
        <v>1</v>
      </c>
      <c r="D202" s="235">
        <f t="shared" si="2"/>
        <v>2.8980000000000001</v>
      </c>
    </row>
    <row r="203" spans="1:4">
      <c r="A203" s="232" t="s">
        <v>745</v>
      </c>
      <c r="B203" s="233">
        <v>13.03</v>
      </c>
      <c r="C203" s="234">
        <v>2</v>
      </c>
      <c r="D203" s="235">
        <f t="shared" si="2"/>
        <v>5.2119999999999997</v>
      </c>
    </row>
    <row r="204" spans="1:4">
      <c r="A204" s="232" t="s">
        <v>746</v>
      </c>
      <c r="B204" s="233">
        <v>23.76</v>
      </c>
      <c r="C204" s="234">
        <v>3</v>
      </c>
      <c r="D204" s="235">
        <f t="shared" si="2"/>
        <v>14.256000000000002</v>
      </c>
    </row>
    <row r="205" spans="1:4">
      <c r="A205" s="232" t="s">
        <v>747</v>
      </c>
      <c r="B205" s="233">
        <v>260.20999999999998</v>
      </c>
      <c r="C205" s="234">
        <v>0.5</v>
      </c>
      <c r="D205" s="235">
        <f t="shared" ref="D205:D268" si="3">(B205/5)*C205</f>
        <v>26.020999999999997</v>
      </c>
    </row>
    <row r="206" spans="1:4">
      <c r="A206" s="232" t="s">
        <v>748</v>
      </c>
      <c r="B206" s="233">
        <v>12.25</v>
      </c>
      <c r="C206" s="234">
        <v>1</v>
      </c>
      <c r="D206" s="235">
        <f t="shared" si="3"/>
        <v>2.4500000000000002</v>
      </c>
    </row>
    <row r="207" spans="1:4">
      <c r="A207" s="232" t="s">
        <v>749</v>
      </c>
      <c r="B207" s="233">
        <v>601.71</v>
      </c>
      <c r="C207" s="234">
        <v>0.5</v>
      </c>
      <c r="D207" s="235">
        <f t="shared" si="3"/>
        <v>60.171000000000006</v>
      </c>
    </row>
    <row r="208" spans="1:4">
      <c r="A208" s="232" t="s">
        <v>750</v>
      </c>
      <c r="B208" s="233">
        <v>26.94</v>
      </c>
      <c r="C208" s="234">
        <v>1</v>
      </c>
      <c r="D208" s="235">
        <f t="shared" si="3"/>
        <v>5.3879999999999999</v>
      </c>
    </row>
    <row r="209" spans="1:4">
      <c r="A209" s="232" t="s">
        <v>751</v>
      </c>
      <c r="B209" s="233">
        <v>33.89</v>
      </c>
      <c r="C209" s="234">
        <v>5</v>
      </c>
      <c r="D209" s="235">
        <f t="shared" si="3"/>
        <v>33.89</v>
      </c>
    </row>
    <row r="210" spans="1:4">
      <c r="A210" s="232" t="s">
        <v>677</v>
      </c>
      <c r="B210" s="233">
        <v>37.67</v>
      </c>
      <c r="C210" s="234">
        <v>5</v>
      </c>
      <c r="D210" s="235">
        <f t="shared" si="3"/>
        <v>37.67</v>
      </c>
    </row>
    <row r="211" spans="1:4">
      <c r="A211" s="232" t="s">
        <v>677</v>
      </c>
      <c r="B211" s="233">
        <v>77.92</v>
      </c>
      <c r="C211" s="234">
        <v>5</v>
      </c>
      <c r="D211" s="235">
        <f t="shared" si="3"/>
        <v>77.92</v>
      </c>
    </row>
    <row r="212" spans="1:4">
      <c r="A212" s="232" t="s">
        <v>677</v>
      </c>
      <c r="B212" s="233">
        <v>30.75</v>
      </c>
      <c r="C212" s="234">
        <v>5</v>
      </c>
      <c r="D212" s="235">
        <f t="shared" si="3"/>
        <v>30.75</v>
      </c>
    </row>
    <row r="213" spans="1:4">
      <c r="A213" s="232" t="s">
        <v>752</v>
      </c>
      <c r="B213" s="233">
        <v>17.88</v>
      </c>
      <c r="C213" s="234">
        <v>2</v>
      </c>
      <c r="D213" s="235">
        <f t="shared" si="3"/>
        <v>7.1519999999999992</v>
      </c>
    </row>
    <row r="214" spans="1:4">
      <c r="A214" s="232" t="s">
        <v>753</v>
      </c>
      <c r="B214" s="233">
        <v>6.13</v>
      </c>
      <c r="C214" s="234">
        <v>2</v>
      </c>
      <c r="D214" s="235">
        <f t="shared" si="3"/>
        <v>2.452</v>
      </c>
    </row>
    <row r="215" spans="1:4">
      <c r="A215" s="232" t="s">
        <v>677</v>
      </c>
      <c r="B215" s="233">
        <v>41.1</v>
      </c>
      <c r="C215" s="234">
        <v>5</v>
      </c>
      <c r="D215" s="235">
        <f t="shared" si="3"/>
        <v>41.1</v>
      </c>
    </row>
    <row r="216" spans="1:4">
      <c r="A216" s="232" t="s">
        <v>677</v>
      </c>
      <c r="B216" s="233">
        <v>35.07</v>
      </c>
      <c r="C216" s="234">
        <v>5</v>
      </c>
      <c r="D216" s="235">
        <f t="shared" si="3"/>
        <v>35.07</v>
      </c>
    </row>
    <row r="217" spans="1:4">
      <c r="A217" s="232" t="s">
        <v>677</v>
      </c>
      <c r="B217" s="233">
        <v>47.95</v>
      </c>
      <c r="C217" s="234">
        <v>5</v>
      </c>
      <c r="D217" s="235">
        <f t="shared" si="3"/>
        <v>47.95</v>
      </c>
    </row>
    <row r="218" spans="1:4">
      <c r="A218" s="232" t="s">
        <v>677</v>
      </c>
      <c r="B218" s="233">
        <v>45.98</v>
      </c>
      <c r="C218" s="234">
        <v>5</v>
      </c>
      <c r="D218" s="235">
        <f t="shared" si="3"/>
        <v>45.98</v>
      </c>
    </row>
    <row r="219" spans="1:4">
      <c r="A219" s="232" t="s">
        <v>754</v>
      </c>
      <c r="B219" s="233">
        <v>3.91</v>
      </c>
      <c r="C219" s="234">
        <v>3</v>
      </c>
      <c r="D219" s="235">
        <f t="shared" si="3"/>
        <v>2.3460000000000001</v>
      </c>
    </row>
    <row r="220" spans="1:4">
      <c r="A220" s="232" t="s">
        <v>755</v>
      </c>
      <c r="B220" s="233">
        <v>21.61</v>
      </c>
      <c r="C220" s="234">
        <v>3</v>
      </c>
      <c r="D220" s="235">
        <f t="shared" si="3"/>
        <v>12.966000000000001</v>
      </c>
    </row>
    <row r="221" spans="1:4">
      <c r="A221" s="232" t="s">
        <v>756</v>
      </c>
      <c r="B221" s="233">
        <v>19.37</v>
      </c>
      <c r="C221" s="234">
        <v>2</v>
      </c>
      <c r="D221" s="235">
        <f t="shared" si="3"/>
        <v>7.7480000000000002</v>
      </c>
    </row>
    <row r="222" spans="1:4">
      <c r="A222" s="232" t="s">
        <v>757</v>
      </c>
      <c r="B222" s="233">
        <v>15.1</v>
      </c>
      <c r="C222" s="234">
        <v>3</v>
      </c>
      <c r="D222" s="235">
        <f t="shared" si="3"/>
        <v>9.06</v>
      </c>
    </row>
    <row r="223" spans="1:4">
      <c r="A223" s="232" t="s">
        <v>758</v>
      </c>
      <c r="B223" s="233">
        <v>11.22</v>
      </c>
      <c r="C223" s="234">
        <v>5</v>
      </c>
      <c r="D223" s="235">
        <f t="shared" si="3"/>
        <v>11.22</v>
      </c>
    </row>
    <row r="224" spans="1:4">
      <c r="A224" s="232" t="s">
        <v>759</v>
      </c>
      <c r="B224" s="233">
        <v>12.02</v>
      </c>
      <c r="C224" s="234">
        <v>1</v>
      </c>
      <c r="D224" s="235">
        <f t="shared" si="3"/>
        <v>2.4039999999999999</v>
      </c>
    </row>
    <row r="225" spans="1:4">
      <c r="A225" s="232" t="s">
        <v>760</v>
      </c>
      <c r="B225" s="233">
        <v>19.04</v>
      </c>
      <c r="C225" s="234">
        <v>2</v>
      </c>
      <c r="D225" s="235">
        <f t="shared" si="3"/>
        <v>7.6159999999999997</v>
      </c>
    </row>
    <row r="226" spans="1:4">
      <c r="A226" s="232" t="s">
        <v>761</v>
      </c>
      <c r="B226" s="233">
        <v>69.349999999999994</v>
      </c>
      <c r="C226" s="234">
        <v>3</v>
      </c>
      <c r="D226" s="235">
        <f t="shared" si="3"/>
        <v>41.61</v>
      </c>
    </row>
    <row r="227" spans="1:4">
      <c r="A227" s="232" t="s">
        <v>761</v>
      </c>
      <c r="B227" s="233">
        <v>58.14</v>
      </c>
      <c r="C227" s="234">
        <v>3</v>
      </c>
      <c r="D227" s="235">
        <f t="shared" si="3"/>
        <v>34.884</v>
      </c>
    </row>
    <row r="228" spans="1:4">
      <c r="A228" s="232" t="s">
        <v>762</v>
      </c>
      <c r="B228" s="233">
        <v>25.31</v>
      </c>
      <c r="C228" s="234">
        <v>3</v>
      </c>
      <c r="D228" s="235">
        <f t="shared" si="3"/>
        <v>15.185999999999998</v>
      </c>
    </row>
    <row r="229" spans="1:4">
      <c r="A229" s="232" t="s">
        <v>763</v>
      </c>
      <c r="B229" s="233">
        <v>48.08</v>
      </c>
      <c r="C229" s="234">
        <v>2</v>
      </c>
      <c r="D229" s="235">
        <f t="shared" si="3"/>
        <v>19.231999999999999</v>
      </c>
    </row>
    <row r="230" spans="1:4">
      <c r="A230" s="232" t="s">
        <v>763</v>
      </c>
      <c r="B230" s="233">
        <v>17.18</v>
      </c>
      <c r="C230" s="234">
        <v>2</v>
      </c>
      <c r="D230" s="235">
        <f t="shared" si="3"/>
        <v>6.8719999999999999</v>
      </c>
    </row>
    <row r="231" spans="1:4">
      <c r="A231" s="232" t="s">
        <v>763</v>
      </c>
      <c r="B231" s="233">
        <v>15.98</v>
      </c>
      <c r="C231" s="234">
        <v>3</v>
      </c>
      <c r="D231" s="235">
        <f t="shared" si="3"/>
        <v>9.588000000000001</v>
      </c>
    </row>
    <row r="232" spans="1:4">
      <c r="A232" s="232" t="s">
        <v>764</v>
      </c>
      <c r="B232" s="233">
        <v>18.73</v>
      </c>
      <c r="C232" s="234">
        <v>2</v>
      </c>
      <c r="D232" s="235">
        <f t="shared" si="3"/>
        <v>7.492</v>
      </c>
    </row>
    <row r="233" spans="1:4">
      <c r="A233" s="232" t="s">
        <v>763</v>
      </c>
      <c r="B233" s="233">
        <v>16.39</v>
      </c>
      <c r="C233" s="234">
        <v>2</v>
      </c>
      <c r="D233" s="235">
        <f t="shared" si="3"/>
        <v>6.556</v>
      </c>
    </row>
    <row r="234" spans="1:4">
      <c r="A234" s="232" t="s">
        <v>763</v>
      </c>
      <c r="B234" s="233">
        <v>16.97</v>
      </c>
      <c r="C234" s="234">
        <v>2</v>
      </c>
      <c r="D234" s="235">
        <f t="shared" si="3"/>
        <v>6.7879999999999994</v>
      </c>
    </row>
    <row r="235" spans="1:4">
      <c r="A235" s="232" t="s">
        <v>763</v>
      </c>
      <c r="B235" s="233">
        <v>23.09</v>
      </c>
      <c r="C235" s="234">
        <v>2</v>
      </c>
      <c r="D235" s="235">
        <f t="shared" si="3"/>
        <v>9.2360000000000007</v>
      </c>
    </row>
    <row r="236" spans="1:4">
      <c r="A236" s="232" t="s">
        <v>763</v>
      </c>
      <c r="B236" s="233">
        <v>23.08</v>
      </c>
      <c r="C236" s="234">
        <v>2</v>
      </c>
      <c r="D236" s="235">
        <f t="shared" si="3"/>
        <v>9.2319999999999993</v>
      </c>
    </row>
    <row r="237" spans="1:4">
      <c r="A237" s="232" t="s">
        <v>765</v>
      </c>
      <c r="B237" s="233">
        <v>21.43</v>
      </c>
      <c r="C237" s="234">
        <v>2</v>
      </c>
      <c r="D237" s="235">
        <f t="shared" si="3"/>
        <v>8.5719999999999992</v>
      </c>
    </row>
    <row r="238" spans="1:4">
      <c r="A238" s="232" t="s">
        <v>766</v>
      </c>
      <c r="B238" s="233">
        <v>14.34</v>
      </c>
      <c r="C238" s="234">
        <v>2</v>
      </c>
      <c r="D238" s="235">
        <f t="shared" si="3"/>
        <v>5.7359999999999998</v>
      </c>
    </row>
    <row r="239" spans="1:4">
      <c r="A239" s="232" t="s">
        <v>677</v>
      </c>
      <c r="B239" s="233">
        <v>44.58</v>
      </c>
      <c r="C239" s="234">
        <v>5</v>
      </c>
      <c r="D239" s="235">
        <f t="shared" si="3"/>
        <v>44.58</v>
      </c>
    </row>
    <row r="240" spans="1:4">
      <c r="A240" s="232" t="s">
        <v>767</v>
      </c>
      <c r="B240" s="233">
        <v>15.25</v>
      </c>
      <c r="C240" s="234">
        <v>3</v>
      </c>
      <c r="D240" s="235">
        <f t="shared" si="3"/>
        <v>9.1499999999999986</v>
      </c>
    </row>
    <row r="241" spans="1:4">
      <c r="A241" s="232" t="s">
        <v>677</v>
      </c>
      <c r="B241" s="233">
        <v>44.53</v>
      </c>
      <c r="C241" s="234">
        <v>5</v>
      </c>
      <c r="D241" s="235">
        <f t="shared" si="3"/>
        <v>44.53</v>
      </c>
    </row>
    <row r="242" spans="1:4">
      <c r="A242" s="232" t="s">
        <v>677</v>
      </c>
      <c r="B242" s="233">
        <v>44.53</v>
      </c>
      <c r="C242" s="234">
        <v>5</v>
      </c>
      <c r="D242" s="235">
        <f t="shared" si="3"/>
        <v>44.53</v>
      </c>
    </row>
    <row r="243" spans="1:4">
      <c r="A243" s="232" t="s">
        <v>768</v>
      </c>
      <c r="B243" s="233">
        <v>11.57</v>
      </c>
      <c r="C243" s="234">
        <v>3</v>
      </c>
      <c r="D243" s="235">
        <f t="shared" si="3"/>
        <v>6.9420000000000002</v>
      </c>
    </row>
    <row r="244" spans="1:4">
      <c r="A244" s="232" t="s">
        <v>769</v>
      </c>
      <c r="B244" s="233">
        <v>17.36</v>
      </c>
      <c r="C244" s="234">
        <v>2</v>
      </c>
      <c r="D244" s="235">
        <f t="shared" si="3"/>
        <v>6.944</v>
      </c>
    </row>
    <row r="245" spans="1:4">
      <c r="A245" s="232" t="s">
        <v>770</v>
      </c>
      <c r="B245" s="233">
        <v>82.56</v>
      </c>
      <c r="C245" s="234">
        <v>0.5</v>
      </c>
      <c r="D245" s="235">
        <f t="shared" si="3"/>
        <v>8.2560000000000002</v>
      </c>
    </row>
    <row r="246" spans="1:4">
      <c r="A246" s="232" t="s">
        <v>697</v>
      </c>
      <c r="B246" s="233">
        <v>40.43</v>
      </c>
      <c r="C246" s="234">
        <v>3</v>
      </c>
      <c r="D246" s="235">
        <f t="shared" si="3"/>
        <v>24.258000000000003</v>
      </c>
    </row>
    <row r="247" spans="1:4">
      <c r="A247" s="232" t="s">
        <v>677</v>
      </c>
      <c r="B247" s="233">
        <v>81.55</v>
      </c>
      <c r="C247" s="234">
        <v>5</v>
      </c>
      <c r="D247" s="235">
        <f t="shared" si="3"/>
        <v>81.55</v>
      </c>
    </row>
    <row r="248" spans="1:4">
      <c r="A248" s="232" t="s">
        <v>771</v>
      </c>
      <c r="B248" s="233">
        <v>25.89</v>
      </c>
      <c r="C248" s="234">
        <v>2</v>
      </c>
      <c r="D248" s="235">
        <f t="shared" si="3"/>
        <v>10.356</v>
      </c>
    </row>
    <row r="249" spans="1:4">
      <c r="A249" s="232" t="s">
        <v>772</v>
      </c>
      <c r="B249" s="233">
        <v>393.22</v>
      </c>
      <c r="C249" s="234">
        <v>3</v>
      </c>
      <c r="D249" s="235">
        <f t="shared" si="3"/>
        <v>235.93200000000002</v>
      </c>
    </row>
    <row r="250" spans="1:4">
      <c r="A250" s="232" t="s">
        <v>773</v>
      </c>
      <c r="B250" s="233">
        <v>388.57</v>
      </c>
      <c r="C250" s="234">
        <v>3</v>
      </c>
      <c r="D250" s="235">
        <f t="shared" si="3"/>
        <v>233.142</v>
      </c>
    </row>
    <row r="251" spans="1:4">
      <c r="A251" s="232" t="s">
        <v>774</v>
      </c>
      <c r="B251" s="233">
        <v>360.52339999999998</v>
      </c>
      <c r="C251" s="234">
        <v>3</v>
      </c>
      <c r="D251" s="235">
        <f t="shared" si="3"/>
        <v>216.31404000000001</v>
      </c>
    </row>
    <row r="252" spans="1:4">
      <c r="A252" s="232" t="s">
        <v>760</v>
      </c>
      <c r="B252" s="233">
        <v>19.03</v>
      </c>
      <c r="C252" s="234">
        <v>2</v>
      </c>
      <c r="D252" s="235">
        <f t="shared" si="3"/>
        <v>7.6120000000000001</v>
      </c>
    </row>
    <row r="253" spans="1:4">
      <c r="A253" s="232" t="s">
        <v>775</v>
      </c>
      <c r="B253" s="233">
        <v>48.05</v>
      </c>
      <c r="C253" s="234">
        <v>3</v>
      </c>
      <c r="D253" s="235">
        <f t="shared" si="3"/>
        <v>28.83</v>
      </c>
    </row>
    <row r="254" spans="1:4">
      <c r="A254" s="232" t="s">
        <v>677</v>
      </c>
      <c r="B254" s="233">
        <v>77.2</v>
      </c>
      <c r="C254" s="234">
        <v>5</v>
      </c>
      <c r="D254" s="235">
        <f t="shared" si="3"/>
        <v>77.2</v>
      </c>
    </row>
    <row r="255" spans="1:4">
      <c r="A255" s="232" t="s">
        <v>776</v>
      </c>
      <c r="B255" s="233">
        <v>34.020000000000003</v>
      </c>
      <c r="C255" s="234">
        <v>3</v>
      </c>
      <c r="D255" s="235">
        <f t="shared" si="3"/>
        <v>20.411999999999999</v>
      </c>
    </row>
    <row r="256" spans="1:4">
      <c r="A256" s="232" t="s">
        <v>776</v>
      </c>
      <c r="B256" s="233">
        <v>33.700000000000003</v>
      </c>
      <c r="C256" s="234">
        <v>3</v>
      </c>
      <c r="D256" s="235">
        <f t="shared" si="3"/>
        <v>20.22</v>
      </c>
    </row>
    <row r="257" spans="1:4">
      <c r="A257" s="232" t="s">
        <v>764</v>
      </c>
      <c r="B257" s="233">
        <v>18.739999999999998</v>
      </c>
      <c r="C257" s="234">
        <v>2</v>
      </c>
      <c r="D257" s="235">
        <f t="shared" si="3"/>
        <v>7.4959999999999996</v>
      </c>
    </row>
    <row r="258" spans="1:4">
      <c r="A258" s="232" t="s">
        <v>688</v>
      </c>
      <c r="B258" s="233">
        <v>16.39</v>
      </c>
      <c r="C258" s="234">
        <v>1</v>
      </c>
      <c r="D258" s="235">
        <f t="shared" si="3"/>
        <v>3.278</v>
      </c>
    </row>
    <row r="259" spans="1:4">
      <c r="A259" s="232" t="s">
        <v>688</v>
      </c>
      <c r="B259" s="233">
        <v>16.39</v>
      </c>
      <c r="C259" s="234">
        <v>1</v>
      </c>
      <c r="D259" s="235">
        <f t="shared" si="3"/>
        <v>3.278</v>
      </c>
    </row>
    <row r="260" spans="1:4">
      <c r="A260" s="232" t="s">
        <v>688</v>
      </c>
      <c r="B260" s="233">
        <v>23.09</v>
      </c>
      <c r="C260" s="234">
        <v>1</v>
      </c>
      <c r="D260" s="235">
        <f t="shared" si="3"/>
        <v>4.6180000000000003</v>
      </c>
    </row>
    <row r="261" spans="1:4">
      <c r="A261" s="232" t="s">
        <v>688</v>
      </c>
      <c r="B261" s="233">
        <v>23.08</v>
      </c>
      <c r="C261" s="234">
        <v>1</v>
      </c>
      <c r="D261" s="235">
        <f t="shared" si="3"/>
        <v>4.6159999999999997</v>
      </c>
    </row>
    <row r="262" spans="1:4">
      <c r="A262" s="232" t="s">
        <v>777</v>
      </c>
      <c r="B262" s="233">
        <v>21.43</v>
      </c>
      <c r="C262" s="234">
        <v>2</v>
      </c>
      <c r="D262" s="235">
        <f t="shared" si="3"/>
        <v>8.5719999999999992</v>
      </c>
    </row>
    <row r="263" spans="1:4">
      <c r="A263" s="232" t="s">
        <v>766</v>
      </c>
      <c r="B263" s="233">
        <v>14.34</v>
      </c>
      <c r="C263" s="234">
        <v>2</v>
      </c>
      <c r="D263" s="235">
        <f t="shared" si="3"/>
        <v>5.7359999999999998</v>
      </c>
    </row>
    <row r="264" spans="1:4">
      <c r="A264" s="232" t="s">
        <v>677</v>
      </c>
      <c r="B264" s="233">
        <v>44.58</v>
      </c>
      <c r="C264" s="234">
        <v>5</v>
      </c>
      <c r="D264" s="235">
        <f t="shared" si="3"/>
        <v>44.58</v>
      </c>
    </row>
    <row r="265" spans="1:4">
      <c r="A265" s="232" t="s">
        <v>767</v>
      </c>
      <c r="B265" s="233">
        <v>15.25</v>
      </c>
      <c r="C265" s="234">
        <v>3</v>
      </c>
      <c r="D265" s="235">
        <f t="shared" si="3"/>
        <v>9.1499999999999986</v>
      </c>
    </row>
    <row r="266" spans="1:4">
      <c r="A266" s="232" t="s">
        <v>677</v>
      </c>
      <c r="B266" s="233">
        <v>44.54</v>
      </c>
      <c r="C266" s="234">
        <v>5</v>
      </c>
      <c r="D266" s="235">
        <f t="shared" si="3"/>
        <v>44.54</v>
      </c>
    </row>
    <row r="267" spans="1:4">
      <c r="A267" s="232" t="s">
        <v>677</v>
      </c>
      <c r="B267" s="233">
        <v>44.53</v>
      </c>
      <c r="C267" s="234">
        <v>5</v>
      </c>
      <c r="D267" s="235">
        <f t="shared" si="3"/>
        <v>44.53</v>
      </c>
    </row>
    <row r="268" spans="1:4">
      <c r="A268" s="232" t="s">
        <v>768</v>
      </c>
      <c r="B268" s="233">
        <v>11.55</v>
      </c>
      <c r="C268" s="234">
        <v>3</v>
      </c>
      <c r="D268" s="235">
        <f t="shared" si="3"/>
        <v>6.93</v>
      </c>
    </row>
    <row r="269" spans="1:4">
      <c r="A269" s="232" t="s">
        <v>769</v>
      </c>
      <c r="B269" s="233">
        <v>17.37</v>
      </c>
      <c r="C269" s="234">
        <v>2</v>
      </c>
      <c r="D269" s="235">
        <f t="shared" ref="D269:D332" si="4">(B269/5)*C269</f>
        <v>6.9480000000000004</v>
      </c>
    </row>
    <row r="270" spans="1:4">
      <c r="A270" s="232" t="s">
        <v>677</v>
      </c>
      <c r="B270" s="233">
        <v>70.900000000000006</v>
      </c>
      <c r="C270" s="234">
        <v>5</v>
      </c>
      <c r="D270" s="235">
        <f t="shared" si="4"/>
        <v>70.900000000000006</v>
      </c>
    </row>
    <row r="271" spans="1:4">
      <c r="A271" s="232" t="s">
        <v>677</v>
      </c>
      <c r="B271" s="233">
        <v>63.76</v>
      </c>
      <c r="C271" s="234">
        <v>5</v>
      </c>
      <c r="D271" s="235">
        <f t="shared" si="4"/>
        <v>63.759999999999991</v>
      </c>
    </row>
    <row r="272" spans="1:4">
      <c r="A272" s="232" t="s">
        <v>677</v>
      </c>
      <c r="B272" s="233">
        <v>35.47</v>
      </c>
      <c r="C272" s="234">
        <v>5</v>
      </c>
      <c r="D272" s="235">
        <f t="shared" si="4"/>
        <v>35.47</v>
      </c>
    </row>
    <row r="273" spans="1:4">
      <c r="A273" s="232" t="s">
        <v>688</v>
      </c>
      <c r="B273" s="233">
        <v>9.6</v>
      </c>
      <c r="C273" s="234">
        <v>1</v>
      </c>
      <c r="D273" s="235">
        <f t="shared" si="4"/>
        <v>1.92</v>
      </c>
    </row>
    <row r="274" spans="1:4">
      <c r="A274" s="232" t="s">
        <v>778</v>
      </c>
      <c r="B274" s="233">
        <v>25.88</v>
      </c>
      <c r="C274" s="234">
        <v>2</v>
      </c>
      <c r="D274" s="235">
        <f t="shared" si="4"/>
        <v>10.352</v>
      </c>
    </row>
    <row r="275" spans="1:4">
      <c r="A275" s="232" t="s">
        <v>779</v>
      </c>
      <c r="B275" s="233">
        <v>19.57</v>
      </c>
      <c r="C275" s="234">
        <v>2</v>
      </c>
      <c r="D275" s="235">
        <f t="shared" si="4"/>
        <v>7.8280000000000003</v>
      </c>
    </row>
    <row r="276" spans="1:4">
      <c r="A276" s="232" t="s">
        <v>780</v>
      </c>
      <c r="B276" s="233">
        <v>33.700000000000003</v>
      </c>
      <c r="C276" s="234">
        <v>2</v>
      </c>
      <c r="D276" s="235">
        <f t="shared" si="4"/>
        <v>13.48</v>
      </c>
    </row>
    <row r="277" spans="1:4">
      <c r="A277" s="232" t="s">
        <v>781</v>
      </c>
      <c r="B277" s="233">
        <v>18.25</v>
      </c>
      <c r="C277" s="234">
        <v>2</v>
      </c>
      <c r="D277" s="235">
        <f t="shared" si="4"/>
        <v>7.3</v>
      </c>
    </row>
    <row r="278" spans="1:4">
      <c r="A278" s="232" t="s">
        <v>688</v>
      </c>
      <c r="B278" s="233">
        <v>16.39</v>
      </c>
      <c r="C278" s="234">
        <v>1</v>
      </c>
      <c r="D278" s="235">
        <f t="shared" si="4"/>
        <v>3.278</v>
      </c>
    </row>
    <row r="279" spans="1:4">
      <c r="A279" s="232" t="s">
        <v>688</v>
      </c>
      <c r="B279" s="233">
        <v>16.39</v>
      </c>
      <c r="C279" s="234">
        <v>1</v>
      </c>
      <c r="D279" s="235">
        <f t="shared" si="4"/>
        <v>3.278</v>
      </c>
    </row>
    <row r="280" spans="1:4">
      <c r="A280" s="232" t="s">
        <v>688</v>
      </c>
      <c r="B280" s="233">
        <v>23.09</v>
      </c>
      <c r="C280" s="234">
        <v>1</v>
      </c>
      <c r="D280" s="235">
        <f t="shared" si="4"/>
        <v>4.6180000000000003</v>
      </c>
    </row>
    <row r="281" spans="1:4">
      <c r="A281" s="232" t="s">
        <v>688</v>
      </c>
      <c r="B281" s="233">
        <v>23.08</v>
      </c>
      <c r="C281" s="234">
        <v>1</v>
      </c>
      <c r="D281" s="235">
        <f t="shared" si="4"/>
        <v>4.6159999999999997</v>
      </c>
    </row>
    <row r="282" spans="1:4">
      <c r="A282" s="232" t="s">
        <v>782</v>
      </c>
      <c r="B282" s="233">
        <v>14.34</v>
      </c>
      <c r="C282" s="234">
        <v>2</v>
      </c>
      <c r="D282" s="235">
        <f t="shared" si="4"/>
        <v>5.7359999999999998</v>
      </c>
    </row>
    <row r="283" spans="1:4">
      <c r="A283" s="232" t="s">
        <v>677</v>
      </c>
      <c r="B283" s="233">
        <v>44.58</v>
      </c>
      <c r="C283" s="234">
        <v>5</v>
      </c>
      <c r="D283" s="235">
        <f t="shared" si="4"/>
        <v>44.58</v>
      </c>
    </row>
    <row r="284" spans="1:4">
      <c r="A284" s="232" t="s">
        <v>767</v>
      </c>
      <c r="B284" s="233">
        <v>15.25</v>
      </c>
      <c r="C284" s="234">
        <v>3</v>
      </c>
      <c r="D284" s="235">
        <f t="shared" si="4"/>
        <v>9.1499999999999986</v>
      </c>
    </row>
    <row r="285" spans="1:4">
      <c r="A285" s="232" t="s">
        <v>677</v>
      </c>
      <c r="B285" s="233">
        <v>44.54</v>
      </c>
      <c r="C285" s="234">
        <v>5</v>
      </c>
      <c r="D285" s="235">
        <f t="shared" si="4"/>
        <v>44.54</v>
      </c>
    </row>
    <row r="286" spans="1:4">
      <c r="A286" s="232" t="s">
        <v>677</v>
      </c>
      <c r="B286" s="233">
        <v>44.53</v>
      </c>
      <c r="C286" s="234">
        <v>5</v>
      </c>
      <c r="D286" s="235">
        <f t="shared" si="4"/>
        <v>44.53</v>
      </c>
    </row>
    <row r="287" spans="1:4">
      <c r="A287" s="232" t="s">
        <v>677</v>
      </c>
      <c r="B287" s="233">
        <v>64.23</v>
      </c>
      <c r="C287" s="234">
        <v>5</v>
      </c>
      <c r="D287" s="235">
        <f t="shared" si="4"/>
        <v>64.23</v>
      </c>
    </row>
    <row r="288" spans="1:4">
      <c r="A288" s="232" t="s">
        <v>783</v>
      </c>
      <c r="B288" s="233">
        <v>17.37</v>
      </c>
      <c r="C288" s="234">
        <v>2</v>
      </c>
      <c r="D288" s="235">
        <f t="shared" si="4"/>
        <v>6.9480000000000004</v>
      </c>
    </row>
    <row r="289" spans="1:4">
      <c r="A289" s="232" t="s">
        <v>784</v>
      </c>
      <c r="B289" s="233">
        <v>54.08</v>
      </c>
      <c r="C289" s="234">
        <v>0.5</v>
      </c>
      <c r="D289" s="235">
        <f t="shared" si="4"/>
        <v>5.4079999999999995</v>
      </c>
    </row>
    <row r="290" spans="1:4">
      <c r="A290" s="232" t="s">
        <v>677</v>
      </c>
      <c r="B290" s="233">
        <v>75.739999999999995</v>
      </c>
      <c r="C290" s="234">
        <v>5</v>
      </c>
      <c r="D290" s="235">
        <f t="shared" si="4"/>
        <v>75.739999999999995</v>
      </c>
    </row>
    <row r="291" spans="1:4">
      <c r="A291" s="232" t="s">
        <v>785</v>
      </c>
      <c r="B291" s="233">
        <v>66.58</v>
      </c>
      <c r="C291" s="234">
        <v>5</v>
      </c>
      <c r="D291" s="235">
        <f t="shared" si="4"/>
        <v>66.58</v>
      </c>
    </row>
    <row r="292" spans="1:4">
      <c r="A292" s="232" t="s">
        <v>688</v>
      </c>
      <c r="B292" s="233">
        <v>16.57</v>
      </c>
      <c r="C292" s="234">
        <v>1</v>
      </c>
      <c r="D292" s="235">
        <f t="shared" si="4"/>
        <v>3.3140000000000001</v>
      </c>
    </row>
    <row r="293" spans="1:4">
      <c r="A293" s="232" t="s">
        <v>688</v>
      </c>
      <c r="B293" s="233">
        <v>16.57</v>
      </c>
      <c r="C293" s="234">
        <v>1</v>
      </c>
      <c r="D293" s="235">
        <f t="shared" si="4"/>
        <v>3.3140000000000001</v>
      </c>
    </row>
    <row r="294" spans="1:4">
      <c r="A294" s="232" t="s">
        <v>677</v>
      </c>
      <c r="B294" s="233">
        <v>48.49</v>
      </c>
      <c r="C294" s="234">
        <v>5</v>
      </c>
      <c r="D294" s="235">
        <f t="shared" si="4"/>
        <v>48.49</v>
      </c>
    </row>
    <row r="295" spans="1:4">
      <c r="A295" s="232" t="s">
        <v>786</v>
      </c>
      <c r="B295" s="233">
        <v>36.36</v>
      </c>
      <c r="C295" s="234">
        <v>5</v>
      </c>
      <c r="D295" s="235">
        <f t="shared" si="4"/>
        <v>36.36</v>
      </c>
    </row>
    <row r="296" spans="1:4">
      <c r="A296" s="232" t="s">
        <v>787</v>
      </c>
      <c r="B296" s="233">
        <v>33.299999999999997</v>
      </c>
      <c r="C296" s="234">
        <v>5</v>
      </c>
      <c r="D296" s="235">
        <f t="shared" si="4"/>
        <v>33.299999999999997</v>
      </c>
    </row>
    <row r="297" spans="1:4">
      <c r="A297" s="232" t="s">
        <v>788</v>
      </c>
      <c r="B297" s="233">
        <v>83.27</v>
      </c>
      <c r="C297" s="234">
        <v>3</v>
      </c>
      <c r="D297" s="235">
        <f t="shared" si="4"/>
        <v>49.962000000000003</v>
      </c>
    </row>
    <row r="298" spans="1:4">
      <c r="A298" s="232" t="s">
        <v>789</v>
      </c>
      <c r="B298" s="233">
        <v>12.6</v>
      </c>
      <c r="C298" s="234">
        <v>3</v>
      </c>
      <c r="D298" s="235">
        <f t="shared" si="4"/>
        <v>7.5600000000000005</v>
      </c>
    </row>
    <row r="299" spans="1:4">
      <c r="A299" s="232" t="s">
        <v>790</v>
      </c>
      <c r="B299" s="233">
        <v>12.59</v>
      </c>
      <c r="C299" s="234">
        <v>3</v>
      </c>
      <c r="D299" s="235">
        <f t="shared" si="4"/>
        <v>7.5539999999999994</v>
      </c>
    </row>
    <row r="300" spans="1:4">
      <c r="A300" s="232" t="s">
        <v>791</v>
      </c>
      <c r="B300" s="233">
        <v>61.99</v>
      </c>
      <c r="C300" s="234">
        <v>3</v>
      </c>
      <c r="D300" s="235">
        <f t="shared" si="4"/>
        <v>37.194000000000003</v>
      </c>
    </row>
    <row r="301" spans="1:4">
      <c r="A301" s="232" t="s">
        <v>792</v>
      </c>
      <c r="B301" s="233">
        <v>10.84</v>
      </c>
      <c r="C301" s="234">
        <v>0.5</v>
      </c>
      <c r="D301" s="235">
        <f t="shared" si="4"/>
        <v>1.0840000000000001</v>
      </c>
    </row>
    <row r="302" spans="1:4">
      <c r="A302" s="232" t="s">
        <v>677</v>
      </c>
      <c r="B302" s="233">
        <v>16.170000000000002</v>
      </c>
      <c r="C302" s="234">
        <v>5</v>
      </c>
      <c r="D302" s="235">
        <f t="shared" si="4"/>
        <v>16.170000000000002</v>
      </c>
    </row>
    <row r="303" spans="1:4">
      <c r="A303" s="232" t="s">
        <v>677</v>
      </c>
      <c r="B303" s="233">
        <v>17.13</v>
      </c>
      <c r="C303" s="234">
        <v>5</v>
      </c>
      <c r="D303" s="235">
        <f t="shared" si="4"/>
        <v>17.13</v>
      </c>
    </row>
    <row r="304" spans="1:4">
      <c r="A304" s="232" t="s">
        <v>793</v>
      </c>
      <c r="B304" s="233">
        <v>43.19</v>
      </c>
      <c r="C304" s="234">
        <v>3</v>
      </c>
      <c r="D304" s="235">
        <f t="shared" si="4"/>
        <v>25.914000000000001</v>
      </c>
    </row>
    <row r="305" spans="1:4">
      <c r="A305" s="232" t="s">
        <v>677</v>
      </c>
      <c r="B305" s="233">
        <v>13.54</v>
      </c>
      <c r="C305" s="234">
        <v>5</v>
      </c>
      <c r="D305" s="235">
        <f t="shared" si="4"/>
        <v>13.54</v>
      </c>
    </row>
    <row r="306" spans="1:4">
      <c r="A306" s="232" t="s">
        <v>794</v>
      </c>
      <c r="B306" s="233">
        <v>49.08</v>
      </c>
      <c r="C306" s="234">
        <v>5</v>
      </c>
      <c r="D306" s="235">
        <f t="shared" si="4"/>
        <v>49.08</v>
      </c>
    </row>
    <row r="307" spans="1:4">
      <c r="A307" s="232" t="s">
        <v>795</v>
      </c>
      <c r="B307" s="233">
        <v>111.68</v>
      </c>
      <c r="C307" s="234">
        <v>0.5</v>
      </c>
      <c r="D307" s="235">
        <f t="shared" si="4"/>
        <v>11.168000000000001</v>
      </c>
    </row>
    <row r="308" spans="1:4">
      <c r="A308" s="232" t="s">
        <v>796</v>
      </c>
      <c r="B308" s="233">
        <v>101.99</v>
      </c>
      <c r="C308" s="234">
        <v>2</v>
      </c>
      <c r="D308" s="235">
        <f t="shared" si="4"/>
        <v>40.795999999999999</v>
      </c>
    </row>
    <row r="309" spans="1:4">
      <c r="A309" s="232" t="s">
        <v>684</v>
      </c>
      <c r="B309" s="233">
        <v>37.44</v>
      </c>
      <c r="C309" s="234">
        <v>0.5</v>
      </c>
      <c r="D309" s="235">
        <f t="shared" si="4"/>
        <v>3.7439999999999998</v>
      </c>
    </row>
    <row r="310" spans="1:4">
      <c r="A310" s="232" t="s">
        <v>797</v>
      </c>
      <c r="B310" s="233">
        <v>40.03</v>
      </c>
      <c r="C310" s="234">
        <v>0.5</v>
      </c>
      <c r="D310" s="235">
        <f t="shared" si="4"/>
        <v>4.0030000000000001</v>
      </c>
    </row>
    <row r="311" spans="1:4">
      <c r="A311" s="232" t="s">
        <v>798</v>
      </c>
      <c r="B311" s="233">
        <v>37.44</v>
      </c>
      <c r="C311" s="234">
        <v>0.5</v>
      </c>
      <c r="D311" s="235">
        <f t="shared" si="4"/>
        <v>3.7439999999999998</v>
      </c>
    </row>
    <row r="312" spans="1:4">
      <c r="A312" s="232" t="s">
        <v>784</v>
      </c>
      <c r="B312" s="233">
        <v>40.11</v>
      </c>
      <c r="C312" s="234">
        <v>0.5</v>
      </c>
      <c r="D312" s="235">
        <f t="shared" si="4"/>
        <v>4.0110000000000001</v>
      </c>
    </row>
    <row r="313" spans="1:4">
      <c r="A313" s="232" t="s">
        <v>799</v>
      </c>
      <c r="B313" s="233">
        <v>4.57</v>
      </c>
      <c r="C313" s="234">
        <v>0.5</v>
      </c>
      <c r="D313" s="235">
        <f t="shared" si="4"/>
        <v>0.45700000000000002</v>
      </c>
    </row>
    <row r="314" spans="1:4">
      <c r="A314" s="232" t="s">
        <v>800</v>
      </c>
      <c r="B314" s="233">
        <v>153</v>
      </c>
      <c r="C314" s="234">
        <v>3</v>
      </c>
      <c r="D314" s="235">
        <f t="shared" si="4"/>
        <v>91.800000000000011</v>
      </c>
    </row>
    <row r="315" spans="1:4">
      <c r="A315" s="232" t="s">
        <v>801</v>
      </c>
      <c r="B315" s="233">
        <v>63.26</v>
      </c>
      <c r="C315" s="234">
        <v>5</v>
      </c>
      <c r="D315" s="235">
        <f t="shared" si="4"/>
        <v>63.26</v>
      </c>
    </row>
    <row r="316" spans="1:4">
      <c r="A316" s="232" t="s">
        <v>802</v>
      </c>
      <c r="B316" s="233">
        <v>84.22</v>
      </c>
      <c r="C316" s="234">
        <v>3</v>
      </c>
      <c r="D316" s="235">
        <f t="shared" si="4"/>
        <v>50.532000000000004</v>
      </c>
    </row>
    <row r="317" spans="1:4">
      <c r="A317" s="232" t="s">
        <v>688</v>
      </c>
      <c r="B317" s="233">
        <v>13.03</v>
      </c>
      <c r="C317" s="234">
        <v>1</v>
      </c>
      <c r="D317" s="235">
        <f t="shared" si="4"/>
        <v>2.6059999999999999</v>
      </c>
    </row>
    <row r="318" spans="1:4">
      <c r="A318" s="232" t="s">
        <v>785</v>
      </c>
      <c r="B318" s="233">
        <v>58.87</v>
      </c>
      <c r="C318" s="234">
        <v>5</v>
      </c>
      <c r="D318" s="235">
        <f t="shared" si="4"/>
        <v>58.87</v>
      </c>
    </row>
    <row r="319" spans="1:4">
      <c r="A319" s="232" t="s">
        <v>803</v>
      </c>
      <c r="B319" s="233">
        <v>14.27</v>
      </c>
      <c r="C319" s="234">
        <v>3</v>
      </c>
      <c r="D319" s="235">
        <f t="shared" si="4"/>
        <v>8.5620000000000012</v>
      </c>
    </row>
    <row r="320" spans="1:4">
      <c r="A320" s="232" t="s">
        <v>804</v>
      </c>
      <c r="B320" s="233">
        <v>60.957000000000001</v>
      </c>
      <c r="C320" s="234">
        <v>3</v>
      </c>
      <c r="D320" s="235">
        <f t="shared" si="4"/>
        <v>36.574199999999998</v>
      </c>
    </row>
    <row r="321" spans="1:4">
      <c r="A321" s="232" t="s">
        <v>805</v>
      </c>
      <c r="B321" s="236">
        <v>505.89</v>
      </c>
      <c r="C321" s="237">
        <v>2</v>
      </c>
      <c r="D321" s="235">
        <f t="shared" si="4"/>
        <v>202.35599999999999</v>
      </c>
    </row>
    <row r="322" spans="1:4">
      <c r="A322" s="232" t="s">
        <v>806</v>
      </c>
      <c r="B322" s="236">
        <v>127.5</v>
      </c>
      <c r="C322" s="237">
        <v>5</v>
      </c>
      <c r="D322" s="235">
        <f t="shared" si="4"/>
        <v>127.5</v>
      </c>
    </row>
    <row r="323" spans="1:4">
      <c r="A323" s="232" t="s">
        <v>807</v>
      </c>
      <c r="B323" s="236">
        <v>68.959999999999994</v>
      </c>
      <c r="C323" s="237">
        <v>5</v>
      </c>
      <c r="D323" s="235">
        <f t="shared" si="4"/>
        <v>68.959999999999994</v>
      </c>
    </row>
    <row r="324" spans="1:4">
      <c r="A324" s="232" t="s">
        <v>808</v>
      </c>
      <c r="B324" s="236">
        <v>33.9</v>
      </c>
      <c r="C324" s="237">
        <v>5</v>
      </c>
      <c r="D324" s="235">
        <f t="shared" si="4"/>
        <v>33.9</v>
      </c>
    </row>
    <row r="325" spans="1:4">
      <c r="A325" s="232" t="s">
        <v>809</v>
      </c>
      <c r="B325" s="236">
        <v>35.83</v>
      </c>
      <c r="C325" s="237">
        <v>5</v>
      </c>
      <c r="D325" s="235">
        <f t="shared" si="4"/>
        <v>35.83</v>
      </c>
    </row>
    <row r="326" spans="1:4">
      <c r="A326" s="232"/>
      <c r="B326" s="236"/>
      <c r="C326" s="237"/>
      <c r="D326" s="238"/>
    </row>
    <row r="327" spans="1:4">
      <c r="A327" s="223" t="s">
        <v>82</v>
      </c>
      <c r="B327" s="230">
        <f>SUM(B13:B321)</f>
        <v>13123.480400000006</v>
      </c>
      <c r="C327" s="231"/>
      <c r="D327" s="230">
        <f>SUM(D13:D326)</f>
        <v>8166.1512400000011</v>
      </c>
    </row>
    <row r="329" spans="1:4" ht="38.25">
      <c r="A329" s="223" t="s">
        <v>810</v>
      </c>
      <c r="B329" s="231" t="s">
        <v>23</v>
      </c>
      <c r="C329" s="231" t="s">
        <v>656</v>
      </c>
      <c r="D329" s="231" t="s">
        <v>657</v>
      </c>
    </row>
    <row r="330" spans="1:4">
      <c r="A330" s="232" t="s">
        <v>811</v>
      </c>
      <c r="B330" s="233">
        <v>89.66</v>
      </c>
      <c r="C330" s="234">
        <v>3</v>
      </c>
      <c r="D330" s="229">
        <f t="shared" ref="D330:D374" si="5">(B330/5)*C330</f>
        <v>53.795999999999992</v>
      </c>
    </row>
    <row r="331" spans="1:4">
      <c r="A331" s="232" t="s">
        <v>811</v>
      </c>
      <c r="B331" s="233">
        <v>53.35</v>
      </c>
      <c r="C331" s="234">
        <v>3</v>
      </c>
      <c r="D331" s="229">
        <f t="shared" si="5"/>
        <v>32.01</v>
      </c>
    </row>
    <row r="332" spans="1:4">
      <c r="A332" s="232" t="s">
        <v>811</v>
      </c>
      <c r="B332" s="233">
        <v>70.489999999999995</v>
      </c>
      <c r="C332" s="234">
        <v>3</v>
      </c>
      <c r="D332" s="229">
        <f t="shared" si="5"/>
        <v>42.293999999999997</v>
      </c>
    </row>
    <row r="333" spans="1:4">
      <c r="A333" s="232" t="s">
        <v>811</v>
      </c>
      <c r="B333" s="233">
        <v>71.739999999999995</v>
      </c>
      <c r="C333" s="234">
        <v>3</v>
      </c>
      <c r="D333" s="229">
        <f t="shared" si="5"/>
        <v>43.043999999999997</v>
      </c>
    </row>
    <row r="334" spans="1:4">
      <c r="A334" s="232" t="s">
        <v>812</v>
      </c>
      <c r="B334" s="233">
        <v>41.73</v>
      </c>
      <c r="C334" s="234">
        <v>5</v>
      </c>
      <c r="D334" s="229">
        <f t="shared" si="5"/>
        <v>41.730000000000004</v>
      </c>
    </row>
    <row r="335" spans="1:4">
      <c r="A335" s="232" t="s">
        <v>813</v>
      </c>
      <c r="B335" s="233">
        <v>35.270000000000003</v>
      </c>
      <c r="C335" s="234">
        <v>5</v>
      </c>
      <c r="D335" s="229">
        <f t="shared" si="5"/>
        <v>35.270000000000003</v>
      </c>
    </row>
    <row r="336" spans="1:4">
      <c r="A336" s="232" t="s">
        <v>814</v>
      </c>
      <c r="B336" s="233">
        <v>32.4</v>
      </c>
      <c r="C336" s="234">
        <v>5</v>
      </c>
      <c r="D336" s="229">
        <f t="shared" si="5"/>
        <v>32.4</v>
      </c>
    </row>
    <row r="337" spans="1:4">
      <c r="A337" s="232" t="s">
        <v>815</v>
      </c>
      <c r="B337" s="233">
        <v>15.61</v>
      </c>
      <c r="C337" s="234">
        <v>2</v>
      </c>
      <c r="D337" s="229">
        <f t="shared" si="5"/>
        <v>6.2439999999999998</v>
      </c>
    </row>
    <row r="338" spans="1:4">
      <c r="A338" s="232" t="s">
        <v>816</v>
      </c>
      <c r="B338" s="233">
        <v>10.55</v>
      </c>
      <c r="C338" s="234">
        <v>2</v>
      </c>
      <c r="D338" s="229">
        <f t="shared" si="5"/>
        <v>4.2200000000000006</v>
      </c>
    </row>
    <row r="339" spans="1:4">
      <c r="A339" s="232" t="s">
        <v>817</v>
      </c>
      <c r="B339" s="233">
        <v>18.149999999999999</v>
      </c>
      <c r="C339" s="234">
        <v>2</v>
      </c>
      <c r="D339" s="229">
        <f t="shared" si="5"/>
        <v>7.26</v>
      </c>
    </row>
    <row r="340" spans="1:4">
      <c r="A340" s="232" t="s">
        <v>818</v>
      </c>
      <c r="B340" s="233">
        <v>29.34</v>
      </c>
      <c r="C340" s="234">
        <v>2</v>
      </c>
      <c r="D340" s="229">
        <f t="shared" si="5"/>
        <v>11.736000000000001</v>
      </c>
    </row>
    <row r="341" spans="1:4">
      <c r="A341" s="232" t="s">
        <v>819</v>
      </c>
      <c r="B341" s="233">
        <v>25.12</v>
      </c>
      <c r="C341" s="234">
        <v>2</v>
      </c>
      <c r="D341" s="229">
        <f t="shared" si="5"/>
        <v>10.048</v>
      </c>
    </row>
    <row r="342" spans="1:4">
      <c r="A342" s="232" t="s">
        <v>820</v>
      </c>
      <c r="B342" s="233">
        <v>39.08</v>
      </c>
      <c r="C342" s="234">
        <v>2</v>
      </c>
      <c r="D342" s="229">
        <f t="shared" si="5"/>
        <v>15.632</v>
      </c>
    </row>
    <row r="343" spans="1:4">
      <c r="A343" s="232" t="s">
        <v>821</v>
      </c>
      <c r="B343" s="233">
        <v>34.659999999999997</v>
      </c>
      <c r="C343" s="234">
        <v>2</v>
      </c>
      <c r="D343" s="229">
        <f t="shared" si="5"/>
        <v>13.863999999999999</v>
      </c>
    </row>
    <row r="344" spans="1:4">
      <c r="A344" s="232" t="s">
        <v>822</v>
      </c>
      <c r="B344" s="233">
        <v>38.21</v>
      </c>
      <c r="C344" s="234">
        <v>2</v>
      </c>
      <c r="D344" s="229">
        <f t="shared" si="5"/>
        <v>15.284000000000001</v>
      </c>
    </row>
    <row r="345" spans="1:4">
      <c r="A345" s="232" t="s">
        <v>823</v>
      </c>
      <c r="B345" s="233">
        <v>61.13</v>
      </c>
      <c r="C345" s="234">
        <v>2</v>
      </c>
      <c r="D345" s="229">
        <f t="shared" si="5"/>
        <v>24.452000000000002</v>
      </c>
    </row>
    <row r="346" spans="1:4">
      <c r="A346" s="232" t="s">
        <v>824</v>
      </c>
      <c r="B346" s="233">
        <v>78.150000000000006</v>
      </c>
      <c r="C346" s="234">
        <v>2</v>
      </c>
      <c r="D346" s="229">
        <f t="shared" si="5"/>
        <v>31.26</v>
      </c>
    </row>
    <row r="347" spans="1:4">
      <c r="A347" s="232" t="s">
        <v>825</v>
      </c>
      <c r="B347" s="233">
        <v>72.95</v>
      </c>
      <c r="C347" s="234">
        <v>2</v>
      </c>
      <c r="D347" s="229">
        <f t="shared" si="5"/>
        <v>29.18</v>
      </c>
    </row>
    <row r="348" spans="1:4">
      <c r="A348" s="232" t="s">
        <v>826</v>
      </c>
      <c r="B348" s="233">
        <v>73.56</v>
      </c>
      <c r="C348" s="234">
        <v>2</v>
      </c>
      <c r="D348" s="229">
        <f t="shared" si="5"/>
        <v>29.423999999999999</v>
      </c>
    </row>
    <row r="349" spans="1:4">
      <c r="A349" s="232" t="s">
        <v>827</v>
      </c>
      <c r="B349" s="233">
        <v>25.26</v>
      </c>
      <c r="C349" s="234">
        <v>2</v>
      </c>
      <c r="D349" s="229">
        <f t="shared" si="5"/>
        <v>10.104000000000001</v>
      </c>
    </row>
    <row r="350" spans="1:4">
      <c r="A350" s="232" t="s">
        <v>828</v>
      </c>
      <c r="B350" s="233">
        <v>12.96</v>
      </c>
      <c r="C350" s="234">
        <v>2</v>
      </c>
      <c r="D350" s="229">
        <f t="shared" si="5"/>
        <v>5.1840000000000002</v>
      </c>
    </row>
    <row r="351" spans="1:4">
      <c r="A351" s="232" t="s">
        <v>829</v>
      </c>
      <c r="B351" s="233">
        <v>48.38</v>
      </c>
      <c r="C351" s="234">
        <v>2</v>
      </c>
      <c r="D351" s="229">
        <f t="shared" si="5"/>
        <v>19.352</v>
      </c>
    </row>
    <row r="352" spans="1:4">
      <c r="A352" s="232" t="s">
        <v>830</v>
      </c>
      <c r="B352" s="233">
        <v>86.54</v>
      </c>
      <c r="C352" s="234">
        <v>2</v>
      </c>
      <c r="D352" s="229">
        <f t="shared" si="5"/>
        <v>34.616</v>
      </c>
    </row>
    <row r="353" spans="1:4">
      <c r="A353" s="232" t="s">
        <v>831</v>
      </c>
      <c r="B353" s="233">
        <v>56.88</v>
      </c>
      <c r="C353" s="234">
        <v>2</v>
      </c>
      <c r="D353" s="229">
        <f t="shared" si="5"/>
        <v>22.752000000000002</v>
      </c>
    </row>
    <row r="354" spans="1:4">
      <c r="A354" s="232" t="s">
        <v>832</v>
      </c>
      <c r="B354" s="233">
        <v>48.87</v>
      </c>
      <c r="C354" s="234">
        <v>2</v>
      </c>
      <c r="D354" s="229">
        <f t="shared" si="5"/>
        <v>19.547999999999998</v>
      </c>
    </row>
    <row r="355" spans="1:4">
      <c r="A355" s="232" t="s">
        <v>833</v>
      </c>
      <c r="B355" s="233">
        <v>32.869999999999997</v>
      </c>
      <c r="C355" s="234">
        <v>2</v>
      </c>
      <c r="D355" s="229">
        <f t="shared" si="5"/>
        <v>13.148</v>
      </c>
    </row>
    <row r="356" spans="1:4">
      <c r="A356" s="232" t="s">
        <v>834</v>
      </c>
      <c r="B356" s="233">
        <v>51.39</v>
      </c>
      <c r="C356" s="234">
        <v>2</v>
      </c>
      <c r="D356" s="229">
        <f t="shared" si="5"/>
        <v>20.556000000000001</v>
      </c>
    </row>
    <row r="357" spans="1:4">
      <c r="A357" s="232" t="s">
        <v>835</v>
      </c>
      <c r="B357" s="233">
        <v>61.69</v>
      </c>
      <c r="C357" s="234">
        <v>2</v>
      </c>
      <c r="D357" s="229">
        <f t="shared" si="5"/>
        <v>24.675999999999998</v>
      </c>
    </row>
    <row r="358" spans="1:4">
      <c r="A358" s="232" t="s">
        <v>836</v>
      </c>
      <c r="B358" s="233">
        <v>84.89</v>
      </c>
      <c r="C358" s="234">
        <v>2</v>
      </c>
      <c r="D358" s="229">
        <f t="shared" si="5"/>
        <v>33.956000000000003</v>
      </c>
    </row>
    <row r="359" spans="1:4">
      <c r="A359" s="232" t="s">
        <v>837</v>
      </c>
      <c r="B359" s="233">
        <v>81.81</v>
      </c>
      <c r="C359" s="234">
        <v>2</v>
      </c>
      <c r="D359" s="229">
        <f t="shared" si="5"/>
        <v>32.724000000000004</v>
      </c>
    </row>
    <row r="360" spans="1:4">
      <c r="A360" s="232" t="s">
        <v>838</v>
      </c>
      <c r="B360" s="233">
        <v>38.31</v>
      </c>
      <c r="C360" s="234">
        <v>2</v>
      </c>
      <c r="D360" s="229">
        <f t="shared" si="5"/>
        <v>15.324000000000002</v>
      </c>
    </row>
    <row r="361" spans="1:4">
      <c r="A361" s="232" t="s">
        <v>839</v>
      </c>
      <c r="B361" s="233">
        <v>25.08</v>
      </c>
      <c r="C361" s="234">
        <v>2</v>
      </c>
      <c r="D361" s="229">
        <f t="shared" si="5"/>
        <v>10.032</v>
      </c>
    </row>
    <row r="362" spans="1:4">
      <c r="A362" s="232" t="s">
        <v>840</v>
      </c>
      <c r="B362" s="233">
        <v>33.409999999999997</v>
      </c>
      <c r="C362" s="234">
        <v>2</v>
      </c>
      <c r="D362" s="229">
        <f t="shared" si="5"/>
        <v>13.363999999999999</v>
      </c>
    </row>
    <row r="363" spans="1:4">
      <c r="A363" s="232" t="s">
        <v>841</v>
      </c>
      <c r="B363" s="239">
        <v>38.56</v>
      </c>
      <c r="C363" s="234">
        <v>3</v>
      </c>
      <c r="D363" s="229">
        <f t="shared" si="5"/>
        <v>23.136000000000003</v>
      </c>
    </row>
    <row r="364" spans="1:4">
      <c r="A364" s="232" t="s">
        <v>811</v>
      </c>
      <c r="B364" s="233">
        <v>82.87</v>
      </c>
      <c r="C364" s="234">
        <v>3</v>
      </c>
      <c r="D364" s="229">
        <f t="shared" si="5"/>
        <v>49.722000000000008</v>
      </c>
    </row>
    <row r="365" spans="1:4">
      <c r="A365" s="232" t="s">
        <v>811</v>
      </c>
      <c r="B365" s="233">
        <v>75.37</v>
      </c>
      <c r="C365" s="234">
        <v>3</v>
      </c>
      <c r="D365" s="229">
        <f t="shared" si="5"/>
        <v>45.222000000000008</v>
      </c>
    </row>
    <row r="366" spans="1:4">
      <c r="A366" s="232" t="s">
        <v>811</v>
      </c>
      <c r="B366" s="233">
        <v>92.9</v>
      </c>
      <c r="C366" s="234">
        <v>3</v>
      </c>
      <c r="D366" s="229">
        <f t="shared" si="5"/>
        <v>55.740000000000009</v>
      </c>
    </row>
    <row r="367" spans="1:4">
      <c r="A367" s="232" t="s">
        <v>842</v>
      </c>
      <c r="B367" s="233">
        <v>44.49</v>
      </c>
      <c r="C367" s="234">
        <v>2</v>
      </c>
      <c r="D367" s="229">
        <f t="shared" si="5"/>
        <v>17.795999999999999</v>
      </c>
    </row>
    <row r="368" spans="1:4">
      <c r="A368" s="232" t="s">
        <v>811</v>
      </c>
      <c r="B368" s="233">
        <v>78.38</v>
      </c>
      <c r="C368" s="234">
        <v>3</v>
      </c>
      <c r="D368" s="229">
        <f t="shared" si="5"/>
        <v>47.027999999999992</v>
      </c>
    </row>
    <row r="369" spans="1:4">
      <c r="A369" s="232" t="s">
        <v>843</v>
      </c>
      <c r="B369" s="233">
        <v>48.05</v>
      </c>
      <c r="C369" s="234">
        <v>3</v>
      </c>
      <c r="D369" s="229">
        <f t="shared" si="5"/>
        <v>28.83</v>
      </c>
    </row>
    <row r="370" spans="1:4">
      <c r="A370" s="232" t="s">
        <v>811</v>
      </c>
      <c r="B370" s="233">
        <v>92.9</v>
      </c>
      <c r="C370" s="234">
        <v>3</v>
      </c>
      <c r="D370" s="229">
        <f t="shared" si="5"/>
        <v>55.740000000000009</v>
      </c>
    </row>
    <row r="371" spans="1:4">
      <c r="A371" s="232" t="s">
        <v>811</v>
      </c>
      <c r="B371" s="233">
        <v>89.33</v>
      </c>
      <c r="C371" s="234">
        <v>3</v>
      </c>
      <c r="D371" s="229">
        <f t="shared" si="5"/>
        <v>53.597999999999999</v>
      </c>
    </row>
    <row r="372" spans="1:4">
      <c r="A372" s="232" t="s">
        <v>844</v>
      </c>
      <c r="B372" s="233">
        <v>67.069999999999993</v>
      </c>
      <c r="C372" s="234">
        <v>2</v>
      </c>
      <c r="D372" s="229">
        <f t="shared" si="5"/>
        <v>26.827999999999996</v>
      </c>
    </row>
    <row r="373" spans="1:4">
      <c r="A373" s="232" t="s">
        <v>842</v>
      </c>
      <c r="B373" s="233">
        <v>21.43</v>
      </c>
      <c r="C373" s="234">
        <v>2</v>
      </c>
      <c r="D373" s="229">
        <f t="shared" si="5"/>
        <v>8.5719999999999992</v>
      </c>
    </row>
    <row r="374" spans="1:4">
      <c r="A374" s="232" t="s">
        <v>845</v>
      </c>
      <c r="B374" s="233">
        <v>18.23</v>
      </c>
      <c r="C374" s="234">
        <v>2</v>
      </c>
      <c r="D374" s="229">
        <f t="shared" si="5"/>
        <v>7.2919999999999998</v>
      </c>
    </row>
    <row r="375" spans="1:4">
      <c r="A375" s="223" t="s">
        <v>82</v>
      </c>
      <c r="B375" s="230">
        <f>SUM(B330:B374)</f>
        <v>2329.0699999999997</v>
      </c>
      <c r="C375" s="231"/>
      <c r="D375" s="240">
        <f>SUM(D330:D374)</f>
        <v>1173.9880000000001</v>
      </c>
    </row>
    <row r="377" spans="1:4" ht="38.25">
      <c r="A377" s="223" t="s">
        <v>846</v>
      </c>
      <c r="B377" s="231" t="s">
        <v>23</v>
      </c>
      <c r="C377" s="226" t="s">
        <v>847</v>
      </c>
      <c r="D377" s="231" t="s">
        <v>848</v>
      </c>
    </row>
    <row r="378" spans="1:4">
      <c r="A378" s="232" t="s">
        <v>849</v>
      </c>
      <c r="B378" s="233">
        <v>78.73</v>
      </c>
      <c r="C378" s="228">
        <v>1</v>
      </c>
      <c r="D378" s="229">
        <f t="shared" ref="D378:D407" si="6">(B378/5)*C378</f>
        <v>15.746</v>
      </c>
    </row>
    <row r="379" spans="1:4">
      <c r="A379" s="232" t="s">
        <v>850</v>
      </c>
      <c r="B379" s="233">
        <v>297.8</v>
      </c>
      <c r="C379" s="228">
        <v>1</v>
      </c>
      <c r="D379" s="229">
        <f t="shared" si="6"/>
        <v>59.56</v>
      </c>
    </row>
    <row r="380" spans="1:4">
      <c r="A380" s="232" t="s">
        <v>851</v>
      </c>
      <c r="B380" s="233">
        <f>9.15*9</f>
        <v>82.350000000000009</v>
      </c>
      <c r="C380" s="228">
        <v>1</v>
      </c>
      <c r="D380" s="229">
        <f t="shared" si="6"/>
        <v>16.470000000000002</v>
      </c>
    </row>
    <row r="381" spans="1:4">
      <c r="A381" s="232" t="s">
        <v>852</v>
      </c>
      <c r="B381" s="233">
        <v>23.86</v>
      </c>
      <c r="C381" s="228">
        <v>1</v>
      </c>
      <c r="D381" s="229">
        <f t="shared" si="6"/>
        <v>4.7720000000000002</v>
      </c>
    </row>
    <row r="382" spans="1:4">
      <c r="A382" s="232" t="s">
        <v>853</v>
      </c>
      <c r="B382" s="233">
        <v>8.89</v>
      </c>
      <c r="C382" s="228">
        <v>1</v>
      </c>
      <c r="D382" s="229">
        <f t="shared" si="6"/>
        <v>1.778</v>
      </c>
    </row>
    <row r="383" spans="1:4">
      <c r="A383" s="232" t="s">
        <v>854</v>
      </c>
      <c r="B383" s="233">
        <v>7.39</v>
      </c>
      <c r="C383" s="228">
        <v>1</v>
      </c>
      <c r="D383" s="229">
        <f t="shared" si="6"/>
        <v>1.478</v>
      </c>
    </row>
    <row r="384" spans="1:4">
      <c r="A384" s="232" t="s">
        <v>855</v>
      </c>
      <c r="B384" s="233">
        <v>18.2</v>
      </c>
      <c r="C384" s="228">
        <v>1</v>
      </c>
      <c r="D384" s="229">
        <f t="shared" si="6"/>
        <v>3.6399999999999997</v>
      </c>
    </row>
    <row r="385" spans="1:4">
      <c r="A385" s="232" t="s">
        <v>856</v>
      </c>
      <c r="B385" s="233">
        <v>17.62</v>
      </c>
      <c r="C385" s="228">
        <v>1</v>
      </c>
      <c r="D385" s="229">
        <f t="shared" si="6"/>
        <v>3.524</v>
      </c>
    </row>
    <row r="386" spans="1:4">
      <c r="A386" s="232" t="s">
        <v>857</v>
      </c>
      <c r="B386" s="233">
        <v>18.2</v>
      </c>
      <c r="C386" s="228">
        <v>1</v>
      </c>
      <c r="D386" s="229">
        <f t="shared" si="6"/>
        <v>3.6399999999999997</v>
      </c>
    </row>
    <row r="387" spans="1:4">
      <c r="A387" s="232" t="s">
        <v>858</v>
      </c>
      <c r="B387" s="233">
        <v>17.62</v>
      </c>
      <c r="C387" s="228">
        <v>1</v>
      </c>
      <c r="D387" s="229">
        <f t="shared" si="6"/>
        <v>3.524</v>
      </c>
    </row>
    <row r="388" spans="1:4">
      <c r="A388" s="232" t="s">
        <v>859</v>
      </c>
      <c r="B388" s="233">
        <v>18.2</v>
      </c>
      <c r="C388" s="228">
        <v>1</v>
      </c>
      <c r="D388" s="229">
        <f t="shared" si="6"/>
        <v>3.6399999999999997</v>
      </c>
    </row>
    <row r="389" spans="1:4">
      <c r="A389" s="232" t="s">
        <v>860</v>
      </c>
      <c r="B389" s="233">
        <v>17.62</v>
      </c>
      <c r="C389" s="228">
        <v>1</v>
      </c>
      <c r="D389" s="229">
        <f t="shared" si="6"/>
        <v>3.524</v>
      </c>
    </row>
    <row r="390" spans="1:4">
      <c r="A390" s="232" t="s">
        <v>861</v>
      </c>
      <c r="B390" s="233">
        <v>18.2</v>
      </c>
      <c r="C390" s="228">
        <v>1</v>
      </c>
      <c r="D390" s="229">
        <f t="shared" si="6"/>
        <v>3.6399999999999997</v>
      </c>
    </row>
    <row r="391" spans="1:4">
      <c r="A391" s="232" t="s">
        <v>862</v>
      </c>
      <c r="B391" s="233">
        <v>17.62</v>
      </c>
      <c r="C391" s="228">
        <v>1</v>
      </c>
      <c r="D391" s="229">
        <f t="shared" si="6"/>
        <v>3.524</v>
      </c>
    </row>
    <row r="392" spans="1:4">
      <c r="A392" s="232" t="s">
        <v>863</v>
      </c>
      <c r="B392" s="233">
        <v>18.2</v>
      </c>
      <c r="C392" s="228">
        <v>1</v>
      </c>
      <c r="D392" s="229">
        <f t="shared" si="6"/>
        <v>3.6399999999999997</v>
      </c>
    </row>
    <row r="393" spans="1:4">
      <c r="A393" s="232" t="s">
        <v>864</v>
      </c>
      <c r="B393" s="233">
        <v>17.62</v>
      </c>
      <c r="C393" s="228">
        <v>1</v>
      </c>
      <c r="D393" s="229">
        <f t="shared" si="6"/>
        <v>3.524</v>
      </c>
    </row>
    <row r="394" spans="1:4">
      <c r="A394" s="232" t="s">
        <v>865</v>
      </c>
      <c r="B394" s="233">
        <v>18.2</v>
      </c>
      <c r="C394" s="228">
        <v>1</v>
      </c>
      <c r="D394" s="229">
        <f t="shared" si="6"/>
        <v>3.6399999999999997</v>
      </c>
    </row>
    <row r="395" spans="1:4">
      <c r="A395" s="232" t="s">
        <v>866</v>
      </c>
      <c r="B395" s="233">
        <v>17.62</v>
      </c>
      <c r="C395" s="228">
        <v>1</v>
      </c>
      <c r="D395" s="229">
        <f t="shared" si="6"/>
        <v>3.524</v>
      </c>
    </row>
    <row r="396" spans="1:4">
      <c r="A396" s="232" t="s">
        <v>867</v>
      </c>
      <c r="B396" s="233">
        <v>18.2</v>
      </c>
      <c r="C396" s="228">
        <v>1</v>
      </c>
      <c r="D396" s="229">
        <f t="shared" si="6"/>
        <v>3.6399999999999997</v>
      </c>
    </row>
    <row r="397" spans="1:4">
      <c r="A397" s="232" t="s">
        <v>868</v>
      </c>
      <c r="B397" s="233">
        <v>17.62</v>
      </c>
      <c r="C397" s="228">
        <v>1</v>
      </c>
      <c r="D397" s="229">
        <f t="shared" si="6"/>
        <v>3.524</v>
      </c>
    </row>
    <row r="398" spans="1:4">
      <c r="A398" s="232" t="s">
        <v>869</v>
      </c>
      <c r="B398" s="233">
        <v>18.2</v>
      </c>
      <c r="C398" s="228">
        <v>1</v>
      </c>
      <c r="D398" s="229">
        <f t="shared" si="6"/>
        <v>3.6399999999999997</v>
      </c>
    </row>
    <row r="399" spans="1:4">
      <c r="A399" s="232" t="s">
        <v>870</v>
      </c>
      <c r="B399" s="233">
        <v>17.62</v>
      </c>
      <c r="C399" s="228">
        <v>1</v>
      </c>
      <c r="D399" s="229">
        <f t="shared" si="6"/>
        <v>3.524</v>
      </c>
    </row>
    <row r="400" spans="1:4">
      <c r="A400" s="232" t="s">
        <v>871</v>
      </c>
      <c r="B400" s="233">
        <v>18.2</v>
      </c>
      <c r="C400" s="228">
        <v>1</v>
      </c>
      <c r="D400" s="229">
        <f t="shared" si="6"/>
        <v>3.6399999999999997</v>
      </c>
    </row>
    <row r="401" spans="1:7">
      <c r="A401" s="232" t="s">
        <v>872</v>
      </c>
      <c r="B401" s="233">
        <v>17.62</v>
      </c>
      <c r="C401" s="228">
        <v>1</v>
      </c>
      <c r="D401" s="229">
        <f t="shared" si="6"/>
        <v>3.524</v>
      </c>
    </row>
    <row r="402" spans="1:7">
      <c r="A402" s="232" t="s">
        <v>873</v>
      </c>
      <c r="B402" s="233">
        <v>18.2</v>
      </c>
      <c r="C402" s="228">
        <v>1</v>
      </c>
      <c r="D402" s="229">
        <f t="shared" si="6"/>
        <v>3.6399999999999997</v>
      </c>
      <c r="F402" s="241">
        <v>9085.44</v>
      </c>
      <c r="G402">
        <v>12</v>
      </c>
    </row>
    <row r="403" spans="1:7">
      <c r="A403" s="232" t="s">
        <v>874</v>
      </c>
      <c r="B403" s="233">
        <v>17.62</v>
      </c>
      <c r="C403" s="228">
        <v>1</v>
      </c>
      <c r="D403" s="229">
        <f t="shared" si="6"/>
        <v>3.524</v>
      </c>
      <c r="G403" s="242">
        <f>F402/G402*2</f>
        <v>1514.24</v>
      </c>
    </row>
    <row r="404" spans="1:7">
      <c r="A404" s="232" t="s">
        <v>875</v>
      </c>
      <c r="B404" s="233">
        <v>18.2</v>
      </c>
      <c r="C404" s="228">
        <v>1</v>
      </c>
      <c r="D404" s="229">
        <f t="shared" si="6"/>
        <v>3.6399999999999997</v>
      </c>
    </row>
    <row r="405" spans="1:7">
      <c r="A405" s="232" t="s">
        <v>876</v>
      </c>
      <c r="B405" s="233">
        <v>17.62</v>
      </c>
      <c r="C405" s="228">
        <v>1</v>
      </c>
      <c r="D405" s="229">
        <f t="shared" si="6"/>
        <v>3.524</v>
      </c>
    </row>
    <row r="406" spans="1:7">
      <c r="A406" s="232" t="s">
        <v>877</v>
      </c>
      <c r="B406" s="233">
        <v>12.81</v>
      </c>
      <c r="C406" s="228">
        <v>1</v>
      </c>
      <c r="D406" s="229">
        <f t="shared" si="6"/>
        <v>2.5620000000000003</v>
      </c>
    </row>
    <row r="407" spans="1:7">
      <c r="A407" s="243" t="s">
        <v>878</v>
      </c>
      <c r="B407" s="244">
        <v>9085.44</v>
      </c>
      <c r="C407" s="228">
        <v>1</v>
      </c>
      <c r="D407" s="229">
        <f t="shared" si="6"/>
        <v>1817.0880000000002</v>
      </c>
    </row>
    <row r="408" spans="1:7">
      <c r="A408" s="223" t="s">
        <v>82</v>
      </c>
      <c r="B408" s="245">
        <f>SUM(B378:B407)</f>
        <v>9991.2900000000009</v>
      </c>
      <c r="C408" s="231"/>
      <c r="D408" s="240">
        <f>SUM(D378:D407)</f>
        <v>1998.258</v>
      </c>
    </row>
    <row r="410" spans="1:7" ht="38.25">
      <c r="A410" s="223" t="s">
        <v>879</v>
      </c>
      <c r="B410" s="231" t="s">
        <v>23</v>
      </c>
      <c r="C410" s="231" t="s">
        <v>656</v>
      </c>
      <c r="D410" s="231" t="s">
        <v>657</v>
      </c>
    </row>
    <row r="411" spans="1:7">
      <c r="A411" s="227"/>
      <c r="B411" s="228"/>
      <c r="C411" s="228"/>
      <c r="D411" s="229"/>
    </row>
    <row r="412" spans="1:7">
      <c r="A412" s="227"/>
      <c r="B412" s="228"/>
      <c r="C412" s="228"/>
      <c r="D412" s="229"/>
    </row>
    <row r="413" spans="1:7">
      <c r="A413" s="227"/>
      <c r="B413" s="228"/>
      <c r="C413" s="228"/>
      <c r="D413" s="229"/>
    </row>
    <row r="414" spans="1:7">
      <c r="A414" s="227"/>
      <c r="B414" s="228"/>
      <c r="C414" s="228"/>
      <c r="D414" s="229"/>
    </row>
    <row r="415" spans="1:7">
      <c r="A415" s="227"/>
      <c r="B415" s="228"/>
      <c r="C415" s="228"/>
      <c r="D415" s="229"/>
    </row>
    <row r="416" spans="1:7">
      <c r="A416" s="227"/>
      <c r="B416" s="228"/>
      <c r="C416" s="228"/>
      <c r="D416" s="229"/>
    </row>
    <row r="417" spans="1:4">
      <c r="A417" s="227"/>
      <c r="B417" s="246"/>
      <c r="C417" s="228"/>
      <c r="D417" s="229"/>
    </row>
    <row r="418" spans="1:4">
      <c r="A418" s="223" t="s">
        <v>82</v>
      </c>
      <c r="B418" s="230">
        <f>SUM(B411:B417)</f>
        <v>0</v>
      </c>
      <c r="C418" s="231"/>
      <c r="D418" s="230">
        <f>ROUND(SUM(D411:D417),2)</f>
        <v>0</v>
      </c>
    </row>
    <row r="420" spans="1:4" ht="38.25">
      <c r="A420" s="223" t="s">
        <v>880</v>
      </c>
      <c r="B420" s="231" t="s">
        <v>23</v>
      </c>
      <c r="C420" s="231" t="s">
        <v>656</v>
      </c>
      <c r="D420" s="231" t="s">
        <v>657</v>
      </c>
    </row>
    <row r="421" spans="1:4">
      <c r="A421" s="232" t="s">
        <v>881</v>
      </c>
      <c r="B421" s="233">
        <v>1007</v>
      </c>
      <c r="C421" s="228">
        <v>3</v>
      </c>
      <c r="D421" s="229">
        <f t="shared" ref="D421:D446" si="7">(B421/5)*C421</f>
        <v>604.20000000000005</v>
      </c>
    </row>
    <row r="422" spans="1:4">
      <c r="A422" s="232" t="s">
        <v>882</v>
      </c>
      <c r="B422" s="233">
        <v>46</v>
      </c>
      <c r="C422" s="228">
        <v>3</v>
      </c>
      <c r="D422" s="229">
        <f t="shared" si="7"/>
        <v>27.599999999999998</v>
      </c>
    </row>
    <row r="423" spans="1:4">
      <c r="A423" s="232" t="s">
        <v>883</v>
      </c>
      <c r="B423" s="233">
        <v>540.27</v>
      </c>
      <c r="C423" s="228">
        <v>1</v>
      </c>
      <c r="D423" s="229">
        <f t="shared" si="7"/>
        <v>108.054</v>
      </c>
    </row>
    <row r="424" spans="1:4">
      <c r="A424" s="232" t="s">
        <v>884</v>
      </c>
      <c r="B424" s="233">
        <v>50.75</v>
      </c>
      <c r="C424" s="228">
        <v>3</v>
      </c>
      <c r="D424" s="229">
        <f t="shared" si="7"/>
        <v>30.450000000000003</v>
      </c>
    </row>
    <row r="425" spans="1:4">
      <c r="A425" s="232" t="s">
        <v>885</v>
      </c>
      <c r="B425" s="233">
        <v>50.75</v>
      </c>
      <c r="C425" s="228">
        <v>3</v>
      </c>
      <c r="D425" s="229">
        <f t="shared" si="7"/>
        <v>30.450000000000003</v>
      </c>
    </row>
    <row r="426" spans="1:4">
      <c r="A426" s="232" t="s">
        <v>886</v>
      </c>
      <c r="B426" s="233">
        <v>50.75</v>
      </c>
      <c r="C426" s="228">
        <v>3</v>
      </c>
      <c r="D426" s="229">
        <f t="shared" si="7"/>
        <v>30.450000000000003</v>
      </c>
    </row>
    <row r="427" spans="1:4">
      <c r="A427" s="232" t="s">
        <v>887</v>
      </c>
      <c r="B427" s="233">
        <v>50.75</v>
      </c>
      <c r="C427" s="228">
        <v>3</v>
      </c>
      <c r="D427" s="229">
        <f t="shared" si="7"/>
        <v>30.450000000000003</v>
      </c>
    </row>
    <row r="428" spans="1:4">
      <c r="A428" s="232" t="s">
        <v>888</v>
      </c>
      <c r="B428" s="233">
        <v>50.75</v>
      </c>
      <c r="C428" s="228">
        <v>3</v>
      </c>
      <c r="D428" s="229">
        <f t="shared" si="7"/>
        <v>30.450000000000003</v>
      </c>
    </row>
    <row r="429" spans="1:4">
      <c r="A429" s="232" t="s">
        <v>889</v>
      </c>
      <c r="B429" s="233">
        <v>311.66000000000003</v>
      </c>
      <c r="C429" s="228">
        <v>3</v>
      </c>
      <c r="D429" s="229">
        <f t="shared" si="7"/>
        <v>186.99600000000004</v>
      </c>
    </row>
    <row r="430" spans="1:4">
      <c r="A430" s="232" t="s">
        <v>890</v>
      </c>
      <c r="B430" s="233">
        <v>50.75</v>
      </c>
      <c r="C430" s="228">
        <v>3</v>
      </c>
      <c r="D430" s="229">
        <f t="shared" si="7"/>
        <v>30.450000000000003</v>
      </c>
    </row>
    <row r="431" spans="1:4">
      <c r="A431" s="232" t="s">
        <v>891</v>
      </c>
      <c r="B431" s="233">
        <v>50.75</v>
      </c>
      <c r="C431" s="228">
        <v>3</v>
      </c>
      <c r="D431" s="229">
        <f t="shared" si="7"/>
        <v>30.450000000000003</v>
      </c>
    </row>
    <row r="432" spans="1:4">
      <c r="A432" s="232" t="s">
        <v>892</v>
      </c>
      <c r="B432" s="233">
        <v>18.27</v>
      </c>
      <c r="C432" s="228">
        <v>3</v>
      </c>
      <c r="D432" s="229">
        <f t="shared" si="7"/>
        <v>10.962</v>
      </c>
    </row>
    <row r="433" spans="1:4">
      <c r="A433" s="232" t="s">
        <v>893</v>
      </c>
      <c r="B433" s="233">
        <v>29.46</v>
      </c>
      <c r="C433" s="228">
        <v>1</v>
      </c>
      <c r="D433" s="229">
        <f t="shared" si="7"/>
        <v>5.8920000000000003</v>
      </c>
    </row>
    <row r="434" spans="1:4">
      <c r="A434" s="232" t="s">
        <v>894</v>
      </c>
      <c r="B434" s="233">
        <v>72.33</v>
      </c>
      <c r="C434" s="228">
        <v>3</v>
      </c>
      <c r="D434" s="229">
        <f t="shared" si="7"/>
        <v>43.397999999999996</v>
      </c>
    </row>
    <row r="435" spans="1:4">
      <c r="A435" s="232" t="s">
        <v>895</v>
      </c>
      <c r="B435" s="233">
        <v>8.4499999999999993</v>
      </c>
      <c r="C435" s="228">
        <v>3</v>
      </c>
      <c r="D435" s="229">
        <f t="shared" si="7"/>
        <v>5.07</v>
      </c>
    </row>
    <row r="436" spans="1:4">
      <c r="A436" s="232" t="s">
        <v>896</v>
      </c>
      <c r="B436" s="233">
        <v>8.4499999999999993</v>
      </c>
      <c r="C436" s="228">
        <v>3</v>
      </c>
      <c r="D436" s="229">
        <f t="shared" si="7"/>
        <v>5.07</v>
      </c>
    </row>
    <row r="437" spans="1:4">
      <c r="A437" s="232" t="s">
        <v>897</v>
      </c>
      <c r="B437" s="233">
        <v>8.4499999999999993</v>
      </c>
      <c r="C437" s="228">
        <v>3</v>
      </c>
      <c r="D437" s="229">
        <f t="shared" si="7"/>
        <v>5.07</v>
      </c>
    </row>
    <row r="438" spans="1:4">
      <c r="A438" s="232" t="s">
        <v>898</v>
      </c>
      <c r="B438" s="233">
        <v>8.4499999999999993</v>
      </c>
      <c r="C438" s="228">
        <v>3</v>
      </c>
      <c r="D438" s="229">
        <f t="shared" si="7"/>
        <v>5.07</v>
      </c>
    </row>
    <row r="439" spans="1:4">
      <c r="A439" s="232" t="s">
        <v>899</v>
      </c>
      <c r="B439" s="233">
        <v>8.4499999999999993</v>
      </c>
      <c r="C439" s="228">
        <v>3</v>
      </c>
      <c r="D439" s="229">
        <f t="shared" si="7"/>
        <v>5.07</v>
      </c>
    </row>
    <row r="440" spans="1:4">
      <c r="A440" s="232" t="s">
        <v>900</v>
      </c>
      <c r="B440" s="233">
        <v>8.4499999999999993</v>
      </c>
      <c r="C440" s="228">
        <v>3</v>
      </c>
      <c r="D440" s="229">
        <f t="shared" si="7"/>
        <v>5.07</v>
      </c>
    </row>
    <row r="441" spans="1:4">
      <c r="A441" s="232" t="s">
        <v>901</v>
      </c>
      <c r="B441" s="233">
        <v>8.4499999999999993</v>
      </c>
      <c r="C441" s="228">
        <v>3</v>
      </c>
      <c r="D441" s="229">
        <f t="shared" si="7"/>
        <v>5.07</v>
      </c>
    </row>
    <row r="442" spans="1:4">
      <c r="A442" s="232" t="s">
        <v>902</v>
      </c>
      <c r="B442" s="233">
        <v>8.4499999999999993</v>
      </c>
      <c r="C442" s="228">
        <v>3</v>
      </c>
      <c r="D442" s="229">
        <f t="shared" si="7"/>
        <v>5.07</v>
      </c>
    </row>
    <row r="443" spans="1:4">
      <c r="A443" s="232" t="s">
        <v>903</v>
      </c>
      <c r="B443" s="233">
        <v>8.4499999999999993</v>
      </c>
      <c r="C443" s="228">
        <v>3</v>
      </c>
      <c r="D443" s="229">
        <f t="shared" si="7"/>
        <v>5.07</v>
      </c>
    </row>
    <row r="444" spans="1:4">
      <c r="A444" s="232" t="s">
        <v>904</v>
      </c>
      <c r="B444" s="233">
        <v>8.4499999999999993</v>
      </c>
      <c r="C444" s="228">
        <v>3</v>
      </c>
      <c r="D444" s="229">
        <f t="shared" si="7"/>
        <v>5.07</v>
      </c>
    </row>
    <row r="445" spans="1:4">
      <c r="A445" s="232" t="s">
        <v>905</v>
      </c>
      <c r="B445" s="233">
        <v>8.4499999999999993</v>
      </c>
      <c r="C445" s="228">
        <v>3</v>
      </c>
      <c r="D445" s="229">
        <f t="shared" si="7"/>
        <v>5.07</v>
      </c>
    </row>
    <row r="446" spans="1:4">
      <c r="A446" s="232" t="s">
        <v>906</v>
      </c>
      <c r="B446" s="233">
        <v>23.51</v>
      </c>
      <c r="C446" s="228">
        <v>3</v>
      </c>
      <c r="D446" s="229">
        <f t="shared" si="7"/>
        <v>14.106</v>
      </c>
    </row>
    <row r="447" spans="1:4">
      <c r="A447" s="223" t="s">
        <v>82</v>
      </c>
      <c r="B447" s="230">
        <f>SUM(B421:B446)</f>
        <v>2496.699999999998</v>
      </c>
      <c r="C447" s="231"/>
      <c r="D447" s="230">
        <f>ROUND(SUM(D421:D446),2)</f>
        <v>1270.1300000000001</v>
      </c>
    </row>
    <row r="449" spans="1:4" ht="38.25">
      <c r="A449" s="223" t="s">
        <v>907</v>
      </c>
      <c r="B449" s="231" t="s">
        <v>23</v>
      </c>
      <c r="C449" s="231" t="s">
        <v>656</v>
      </c>
      <c r="D449" s="231" t="s">
        <v>657</v>
      </c>
    </row>
    <row r="450" spans="1:4">
      <c r="A450" s="232" t="s">
        <v>908</v>
      </c>
      <c r="B450" s="233">
        <v>3.78</v>
      </c>
      <c r="C450" s="228">
        <v>5</v>
      </c>
      <c r="D450" s="229">
        <f t="shared" ref="D450:D481" si="8">(B450/5)*C450</f>
        <v>3.7800000000000002</v>
      </c>
    </row>
    <row r="451" spans="1:4">
      <c r="A451" s="232" t="s">
        <v>909</v>
      </c>
      <c r="B451" s="233">
        <v>5.88</v>
      </c>
      <c r="C451" s="228">
        <v>5</v>
      </c>
      <c r="D451" s="229">
        <f t="shared" si="8"/>
        <v>5.88</v>
      </c>
    </row>
    <row r="452" spans="1:4">
      <c r="A452" s="232" t="s">
        <v>910</v>
      </c>
      <c r="B452" s="233">
        <v>3.81</v>
      </c>
      <c r="C452" s="228">
        <v>5</v>
      </c>
      <c r="D452" s="229">
        <f t="shared" si="8"/>
        <v>3.81</v>
      </c>
    </row>
    <row r="453" spans="1:4">
      <c r="A453" s="232" t="s">
        <v>911</v>
      </c>
      <c r="B453" s="233">
        <v>18.78</v>
      </c>
      <c r="C453" s="228">
        <v>5</v>
      </c>
      <c r="D453" s="229">
        <f t="shared" si="8"/>
        <v>18.78</v>
      </c>
    </row>
    <row r="454" spans="1:4">
      <c r="A454" s="232" t="s">
        <v>912</v>
      </c>
      <c r="B454" s="233">
        <v>18.760000000000002</v>
      </c>
      <c r="C454" s="228">
        <v>5</v>
      </c>
      <c r="D454" s="229">
        <f t="shared" si="8"/>
        <v>18.760000000000002</v>
      </c>
    </row>
    <row r="455" spans="1:4">
      <c r="A455" s="232" t="s">
        <v>913</v>
      </c>
      <c r="B455" s="233">
        <v>35</v>
      </c>
      <c r="C455" s="228">
        <v>5</v>
      </c>
      <c r="D455" s="229">
        <f t="shared" si="8"/>
        <v>35</v>
      </c>
    </row>
    <row r="456" spans="1:4">
      <c r="A456" s="232" t="s">
        <v>914</v>
      </c>
      <c r="B456" s="233">
        <v>35</v>
      </c>
      <c r="C456" s="228">
        <v>5</v>
      </c>
      <c r="D456" s="229">
        <f t="shared" si="8"/>
        <v>35</v>
      </c>
    </row>
    <row r="457" spans="1:4">
      <c r="A457" s="232" t="s">
        <v>915</v>
      </c>
      <c r="B457" s="233">
        <v>35</v>
      </c>
      <c r="C457" s="228">
        <v>5</v>
      </c>
      <c r="D457" s="229">
        <f t="shared" si="8"/>
        <v>35</v>
      </c>
    </row>
    <row r="458" spans="1:4">
      <c r="A458" s="232" t="s">
        <v>916</v>
      </c>
      <c r="B458" s="233">
        <v>18.66</v>
      </c>
      <c r="C458" s="228">
        <v>5</v>
      </c>
      <c r="D458" s="229">
        <f t="shared" si="8"/>
        <v>18.66</v>
      </c>
    </row>
    <row r="459" spans="1:4">
      <c r="A459" s="232" t="s">
        <v>917</v>
      </c>
      <c r="B459" s="233">
        <v>21.58</v>
      </c>
      <c r="C459" s="228">
        <v>5</v>
      </c>
      <c r="D459" s="229">
        <f t="shared" si="8"/>
        <v>21.58</v>
      </c>
    </row>
    <row r="460" spans="1:4">
      <c r="A460" s="232" t="s">
        <v>918</v>
      </c>
      <c r="B460" s="233">
        <v>3</v>
      </c>
      <c r="C460" s="228">
        <v>5</v>
      </c>
      <c r="D460" s="229">
        <f t="shared" si="8"/>
        <v>3</v>
      </c>
    </row>
    <row r="461" spans="1:4">
      <c r="A461" s="232" t="s">
        <v>919</v>
      </c>
      <c r="B461" s="233">
        <v>2.04</v>
      </c>
      <c r="C461" s="228">
        <v>5</v>
      </c>
      <c r="D461" s="229">
        <f t="shared" si="8"/>
        <v>2.04</v>
      </c>
    </row>
    <row r="462" spans="1:4">
      <c r="A462" s="232" t="s">
        <v>920</v>
      </c>
      <c r="B462" s="233">
        <v>1.08</v>
      </c>
      <c r="C462" s="228">
        <v>5</v>
      </c>
      <c r="D462" s="229">
        <f t="shared" si="8"/>
        <v>1.08</v>
      </c>
    </row>
    <row r="463" spans="1:4">
      <c r="A463" s="232" t="s">
        <v>921</v>
      </c>
      <c r="B463" s="233">
        <v>18.66</v>
      </c>
      <c r="C463" s="228">
        <v>5</v>
      </c>
      <c r="D463" s="229">
        <f t="shared" si="8"/>
        <v>18.66</v>
      </c>
    </row>
    <row r="464" spans="1:4">
      <c r="A464" s="232" t="s">
        <v>922</v>
      </c>
      <c r="B464" s="233">
        <v>21.58</v>
      </c>
      <c r="C464" s="228">
        <v>5</v>
      </c>
      <c r="D464" s="229">
        <f t="shared" si="8"/>
        <v>21.58</v>
      </c>
    </row>
    <row r="465" spans="1:4">
      <c r="A465" s="232" t="s">
        <v>923</v>
      </c>
      <c r="B465" s="233">
        <v>18.66</v>
      </c>
      <c r="C465" s="228">
        <v>5</v>
      </c>
      <c r="D465" s="229">
        <f t="shared" si="8"/>
        <v>18.66</v>
      </c>
    </row>
    <row r="466" spans="1:4">
      <c r="A466" s="232" t="s">
        <v>924</v>
      </c>
      <c r="B466" s="233">
        <v>21.58</v>
      </c>
      <c r="C466" s="228">
        <v>5</v>
      </c>
      <c r="D466" s="229">
        <f t="shared" si="8"/>
        <v>21.58</v>
      </c>
    </row>
    <row r="467" spans="1:4">
      <c r="A467" s="232" t="s">
        <v>925</v>
      </c>
      <c r="B467" s="233">
        <v>18.66</v>
      </c>
      <c r="C467" s="247">
        <v>5</v>
      </c>
      <c r="D467" s="229">
        <f t="shared" si="8"/>
        <v>18.66</v>
      </c>
    </row>
    <row r="468" spans="1:4">
      <c r="A468" s="232" t="s">
        <v>926</v>
      </c>
      <c r="B468" s="233">
        <v>21.58</v>
      </c>
      <c r="C468" s="228">
        <v>5</v>
      </c>
      <c r="D468" s="229">
        <f t="shared" si="8"/>
        <v>21.58</v>
      </c>
    </row>
    <row r="469" spans="1:4">
      <c r="A469" s="232" t="s">
        <v>927</v>
      </c>
      <c r="B469" s="233">
        <v>18.66</v>
      </c>
      <c r="C469" s="228">
        <v>5</v>
      </c>
      <c r="D469" s="229">
        <f t="shared" si="8"/>
        <v>18.66</v>
      </c>
    </row>
    <row r="470" spans="1:4">
      <c r="A470" s="232" t="s">
        <v>928</v>
      </c>
      <c r="B470" s="233">
        <v>21.58</v>
      </c>
      <c r="C470" s="228">
        <v>5</v>
      </c>
      <c r="D470" s="229">
        <f t="shared" si="8"/>
        <v>21.58</v>
      </c>
    </row>
    <row r="471" spans="1:4">
      <c r="A471" s="232" t="s">
        <v>929</v>
      </c>
      <c r="B471" s="233">
        <v>18.66</v>
      </c>
      <c r="C471" s="228">
        <v>5</v>
      </c>
      <c r="D471" s="229">
        <f t="shared" si="8"/>
        <v>18.66</v>
      </c>
    </row>
    <row r="472" spans="1:4">
      <c r="A472" s="232" t="s">
        <v>930</v>
      </c>
      <c r="B472" s="233">
        <v>21.58</v>
      </c>
      <c r="C472" s="228">
        <v>5</v>
      </c>
      <c r="D472" s="229">
        <f t="shared" si="8"/>
        <v>21.58</v>
      </c>
    </row>
    <row r="473" spans="1:4">
      <c r="A473" s="232" t="s">
        <v>931</v>
      </c>
      <c r="B473" s="233">
        <v>7.54</v>
      </c>
      <c r="C473" s="228">
        <v>5</v>
      </c>
      <c r="D473" s="229">
        <f t="shared" si="8"/>
        <v>7.54</v>
      </c>
    </row>
    <row r="474" spans="1:4">
      <c r="A474" s="232" t="s">
        <v>932</v>
      </c>
      <c r="B474" s="233">
        <v>7.39</v>
      </c>
      <c r="C474" s="228">
        <v>5</v>
      </c>
      <c r="D474" s="229">
        <f t="shared" si="8"/>
        <v>7.39</v>
      </c>
    </row>
    <row r="475" spans="1:4">
      <c r="A475" s="232" t="s">
        <v>933</v>
      </c>
      <c r="B475" s="233">
        <v>15.67</v>
      </c>
      <c r="C475" s="228">
        <v>5</v>
      </c>
      <c r="D475" s="229">
        <f t="shared" si="8"/>
        <v>15.67</v>
      </c>
    </row>
    <row r="476" spans="1:4">
      <c r="A476" s="232" t="s">
        <v>934</v>
      </c>
      <c r="B476" s="233">
        <v>10.83</v>
      </c>
      <c r="C476" s="228">
        <v>5</v>
      </c>
      <c r="D476" s="229">
        <f t="shared" si="8"/>
        <v>10.83</v>
      </c>
    </row>
    <row r="477" spans="1:4">
      <c r="A477" s="232" t="s">
        <v>935</v>
      </c>
      <c r="B477" s="233">
        <v>5.44</v>
      </c>
      <c r="C477" s="228">
        <v>5</v>
      </c>
      <c r="D477" s="229">
        <f t="shared" si="8"/>
        <v>5.44</v>
      </c>
    </row>
    <row r="478" spans="1:4">
      <c r="A478" s="232" t="s">
        <v>936</v>
      </c>
      <c r="B478" s="233">
        <v>15.58</v>
      </c>
      <c r="C478" s="228">
        <v>5</v>
      </c>
      <c r="D478" s="229">
        <f t="shared" si="8"/>
        <v>15.58</v>
      </c>
    </row>
    <row r="479" spans="1:4">
      <c r="A479" s="232" t="s">
        <v>937</v>
      </c>
      <c r="B479" s="233">
        <v>3.97</v>
      </c>
      <c r="C479" s="228">
        <v>5</v>
      </c>
      <c r="D479" s="229">
        <f t="shared" si="8"/>
        <v>3.97</v>
      </c>
    </row>
    <row r="480" spans="1:4">
      <c r="A480" s="232" t="s">
        <v>938</v>
      </c>
      <c r="B480" s="233">
        <v>13.91</v>
      </c>
      <c r="C480" s="228">
        <v>5</v>
      </c>
      <c r="D480" s="229">
        <f t="shared" si="8"/>
        <v>13.91</v>
      </c>
    </row>
    <row r="481" spans="1:4">
      <c r="A481" s="232" t="s">
        <v>939</v>
      </c>
      <c r="B481" s="233">
        <v>10.18</v>
      </c>
      <c r="C481" s="228">
        <v>5</v>
      </c>
      <c r="D481" s="229">
        <f t="shared" si="8"/>
        <v>10.18</v>
      </c>
    </row>
    <row r="482" spans="1:4">
      <c r="A482" s="232" t="s">
        <v>940</v>
      </c>
      <c r="B482" s="233">
        <v>3.97</v>
      </c>
      <c r="C482" s="228">
        <v>5</v>
      </c>
      <c r="D482" s="229">
        <f t="shared" ref="D482:D513" si="9">(B482/5)*C482</f>
        <v>3.97</v>
      </c>
    </row>
    <row r="483" spans="1:4">
      <c r="A483" s="232" t="s">
        <v>941</v>
      </c>
      <c r="B483" s="233">
        <v>13.91</v>
      </c>
      <c r="C483" s="228">
        <v>5</v>
      </c>
      <c r="D483" s="229">
        <f t="shared" si="9"/>
        <v>13.91</v>
      </c>
    </row>
    <row r="484" spans="1:4">
      <c r="A484" s="232" t="s">
        <v>942</v>
      </c>
      <c r="B484" s="233">
        <v>10.18</v>
      </c>
      <c r="C484" s="228">
        <v>5</v>
      </c>
      <c r="D484" s="229">
        <f t="shared" si="9"/>
        <v>10.18</v>
      </c>
    </row>
    <row r="485" spans="1:4">
      <c r="A485" s="232" t="s">
        <v>943</v>
      </c>
      <c r="B485" s="233">
        <v>3.97</v>
      </c>
      <c r="C485" s="228">
        <v>5</v>
      </c>
      <c r="D485" s="229">
        <f t="shared" si="9"/>
        <v>3.97</v>
      </c>
    </row>
    <row r="486" spans="1:4">
      <c r="A486" s="232" t="s">
        <v>944</v>
      </c>
      <c r="B486" s="233">
        <v>13.91</v>
      </c>
      <c r="C486" s="228">
        <v>5</v>
      </c>
      <c r="D486" s="229">
        <f t="shared" si="9"/>
        <v>13.91</v>
      </c>
    </row>
    <row r="487" spans="1:4">
      <c r="A487" s="232" t="s">
        <v>945</v>
      </c>
      <c r="B487" s="233">
        <v>10.18</v>
      </c>
      <c r="C487" s="228">
        <v>5</v>
      </c>
      <c r="D487" s="229">
        <f t="shared" si="9"/>
        <v>10.18</v>
      </c>
    </row>
    <row r="488" spans="1:4">
      <c r="A488" s="232" t="s">
        <v>946</v>
      </c>
      <c r="B488" s="233">
        <v>4.9800000000000004</v>
      </c>
      <c r="C488" s="228">
        <v>5</v>
      </c>
      <c r="D488" s="229">
        <f t="shared" si="9"/>
        <v>4.9800000000000004</v>
      </c>
    </row>
    <row r="489" spans="1:4">
      <c r="A489" s="232" t="s">
        <v>947</v>
      </c>
      <c r="B489" s="233">
        <v>2.75</v>
      </c>
      <c r="C489" s="228">
        <v>5</v>
      </c>
      <c r="D489" s="229">
        <f t="shared" si="9"/>
        <v>2.75</v>
      </c>
    </row>
    <row r="490" spans="1:4">
      <c r="A490" s="232" t="s">
        <v>948</v>
      </c>
      <c r="B490" s="233">
        <v>3.54</v>
      </c>
      <c r="C490" s="228">
        <v>5</v>
      </c>
      <c r="D490" s="229">
        <f t="shared" si="9"/>
        <v>3.54</v>
      </c>
    </row>
    <row r="491" spans="1:4">
      <c r="A491" s="232" t="s">
        <v>949</v>
      </c>
      <c r="B491" s="233">
        <v>4.9800000000000004</v>
      </c>
      <c r="C491" s="228">
        <v>5</v>
      </c>
      <c r="D491" s="229">
        <f t="shared" si="9"/>
        <v>4.9800000000000004</v>
      </c>
    </row>
    <row r="492" spans="1:4">
      <c r="A492" s="232" t="s">
        <v>950</v>
      </c>
      <c r="B492" s="233">
        <v>2.75</v>
      </c>
      <c r="C492" s="228">
        <v>5</v>
      </c>
      <c r="D492" s="229">
        <f t="shared" si="9"/>
        <v>2.75</v>
      </c>
    </row>
    <row r="493" spans="1:4">
      <c r="A493" s="232" t="s">
        <v>951</v>
      </c>
      <c r="B493" s="233">
        <v>3.54</v>
      </c>
      <c r="C493" s="228">
        <v>5</v>
      </c>
      <c r="D493" s="229">
        <f t="shared" si="9"/>
        <v>3.54</v>
      </c>
    </row>
    <row r="494" spans="1:4">
      <c r="A494" s="232" t="s">
        <v>952</v>
      </c>
      <c r="B494" s="233">
        <v>4.9800000000000004</v>
      </c>
      <c r="C494" s="228">
        <v>5</v>
      </c>
      <c r="D494" s="229">
        <f t="shared" si="9"/>
        <v>4.9800000000000004</v>
      </c>
    </row>
    <row r="495" spans="1:4">
      <c r="A495" s="232" t="s">
        <v>953</v>
      </c>
      <c r="B495" s="233">
        <v>2.75</v>
      </c>
      <c r="C495" s="228">
        <v>5</v>
      </c>
      <c r="D495" s="229">
        <f t="shared" si="9"/>
        <v>2.75</v>
      </c>
    </row>
    <row r="496" spans="1:4">
      <c r="A496" s="232" t="s">
        <v>954</v>
      </c>
      <c r="B496" s="233">
        <v>3.54</v>
      </c>
      <c r="C496" s="228">
        <v>5</v>
      </c>
      <c r="D496" s="229">
        <f t="shared" si="9"/>
        <v>3.54</v>
      </c>
    </row>
    <row r="497" spans="1:4">
      <c r="A497" s="232" t="s">
        <v>786</v>
      </c>
      <c r="B497" s="233">
        <v>36.36</v>
      </c>
      <c r="C497" s="228">
        <v>5</v>
      </c>
      <c r="D497" s="229">
        <f t="shared" si="9"/>
        <v>36.36</v>
      </c>
    </row>
    <row r="498" spans="1:4">
      <c r="A498" s="232" t="s">
        <v>787</v>
      </c>
      <c r="B498" s="233">
        <v>33.299999999999997</v>
      </c>
      <c r="C498" s="228">
        <v>5</v>
      </c>
      <c r="D498" s="229">
        <f t="shared" si="9"/>
        <v>33.299999999999997</v>
      </c>
    </row>
    <row r="499" spans="1:4">
      <c r="A499" s="232" t="s">
        <v>955</v>
      </c>
      <c r="B499" s="233">
        <v>15.03</v>
      </c>
      <c r="C499" s="228">
        <v>5</v>
      </c>
      <c r="D499" s="229">
        <f t="shared" si="9"/>
        <v>15.03</v>
      </c>
    </row>
    <row r="500" spans="1:4">
      <c r="A500" s="232" t="s">
        <v>956</v>
      </c>
      <c r="B500" s="233">
        <v>12.88</v>
      </c>
      <c r="C500" s="228">
        <v>5</v>
      </c>
      <c r="D500" s="229">
        <f t="shared" si="9"/>
        <v>12.88</v>
      </c>
    </row>
    <row r="501" spans="1:4">
      <c r="A501" s="232" t="s">
        <v>957</v>
      </c>
      <c r="B501" s="233">
        <v>2.4900000000000002</v>
      </c>
      <c r="C501" s="228">
        <v>5</v>
      </c>
      <c r="D501" s="229">
        <f t="shared" si="9"/>
        <v>2.4900000000000002</v>
      </c>
    </row>
    <row r="502" spans="1:4">
      <c r="A502" s="232" t="s">
        <v>958</v>
      </c>
      <c r="B502" s="233">
        <v>2.4900000000000002</v>
      </c>
      <c r="C502" s="228">
        <v>5</v>
      </c>
      <c r="D502" s="229">
        <f t="shared" si="9"/>
        <v>2.4900000000000002</v>
      </c>
    </row>
    <row r="503" spans="1:4">
      <c r="A503" s="232" t="s">
        <v>959</v>
      </c>
      <c r="B503" s="233">
        <v>2.4900000000000002</v>
      </c>
      <c r="C503" s="228">
        <v>5</v>
      </c>
      <c r="D503" s="229">
        <f t="shared" si="9"/>
        <v>2.4900000000000002</v>
      </c>
    </row>
    <row r="504" spans="1:4">
      <c r="A504" s="232" t="s">
        <v>799</v>
      </c>
      <c r="B504" s="233">
        <v>4.57</v>
      </c>
      <c r="C504" s="228">
        <v>5</v>
      </c>
      <c r="D504" s="229">
        <f t="shared" si="9"/>
        <v>4.57</v>
      </c>
    </row>
    <row r="505" spans="1:4">
      <c r="A505" s="232" t="s">
        <v>960</v>
      </c>
      <c r="B505" s="233">
        <v>10.199999999999999</v>
      </c>
      <c r="C505" s="228">
        <v>5</v>
      </c>
      <c r="D505" s="229">
        <f t="shared" si="9"/>
        <v>10.199999999999999</v>
      </c>
    </row>
    <row r="506" spans="1:4">
      <c r="A506" s="232" t="s">
        <v>961</v>
      </c>
      <c r="B506" s="233">
        <v>2.4900000000000002</v>
      </c>
      <c r="C506" s="228">
        <v>5</v>
      </c>
      <c r="D506" s="229">
        <f t="shared" si="9"/>
        <v>2.4900000000000002</v>
      </c>
    </row>
    <row r="507" spans="1:4">
      <c r="A507" s="232" t="s">
        <v>962</v>
      </c>
      <c r="B507" s="233">
        <v>2.4900000000000002</v>
      </c>
      <c r="C507" s="228">
        <v>5</v>
      </c>
      <c r="D507" s="229">
        <f t="shared" si="9"/>
        <v>2.4900000000000002</v>
      </c>
    </row>
    <row r="508" spans="1:4">
      <c r="A508" s="232" t="s">
        <v>963</v>
      </c>
      <c r="B508" s="233">
        <v>2.4900000000000002</v>
      </c>
      <c r="C508" s="228">
        <v>5</v>
      </c>
      <c r="D508" s="229">
        <f t="shared" si="9"/>
        <v>2.4900000000000002</v>
      </c>
    </row>
    <row r="509" spans="1:4">
      <c r="A509" s="232" t="s">
        <v>964</v>
      </c>
      <c r="B509" s="233">
        <v>2.4900000000000002</v>
      </c>
      <c r="C509" s="228">
        <v>5</v>
      </c>
      <c r="D509" s="229">
        <f t="shared" si="9"/>
        <v>2.4900000000000002</v>
      </c>
    </row>
    <row r="510" spans="1:4">
      <c r="A510" s="232" t="s">
        <v>965</v>
      </c>
      <c r="B510" s="233">
        <v>21</v>
      </c>
      <c r="C510" s="228">
        <v>5</v>
      </c>
      <c r="D510" s="229">
        <f t="shared" si="9"/>
        <v>21</v>
      </c>
    </row>
    <row r="511" spans="1:4">
      <c r="A511" s="223" t="s">
        <v>82</v>
      </c>
      <c r="B511" s="231">
        <f>SUM(B450:B510)</f>
        <v>734.78000000000009</v>
      </c>
      <c r="C511" s="231"/>
      <c r="D511" s="240">
        <f>SUM(D450:D510)</f>
        <v>734.78000000000009</v>
      </c>
    </row>
    <row r="513" spans="1:4" ht="12.75" customHeight="1">
      <c r="A513" s="688" t="s">
        <v>619</v>
      </c>
      <c r="B513" s="688"/>
      <c r="C513" s="688"/>
      <c r="D513" s="688"/>
    </row>
    <row r="514" spans="1:4" ht="38.25">
      <c r="A514" s="225" t="s">
        <v>966</v>
      </c>
      <c r="B514" s="226" t="s">
        <v>23</v>
      </c>
      <c r="C514" s="226" t="s">
        <v>656</v>
      </c>
      <c r="D514" s="226" t="s">
        <v>657</v>
      </c>
    </row>
    <row r="515" spans="1:4">
      <c r="A515" s="227"/>
      <c r="B515" s="228"/>
      <c r="C515" s="228"/>
      <c r="D515" s="229">
        <f>(B515/5)*C515</f>
        <v>0</v>
      </c>
    </row>
    <row r="516" spans="1:4">
      <c r="A516" s="223" t="s">
        <v>82</v>
      </c>
      <c r="B516" s="230">
        <f>SUM(B515:B515)</f>
        <v>0</v>
      </c>
      <c r="C516" s="231"/>
      <c r="D516" s="230">
        <f>ROUND(SUM(D515:D515),2)</f>
        <v>0</v>
      </c>
    </row>
    <row r="518" spans="1:4" ht="38.25">
      <c r="A518" s="223" t="s">
        <v>967</v>
      </c>
      <c r="B518" s="231" t="s">
        <v>23</v>
      </c>
      <c r="C518" s="231" t="s">
        <v>656</v>
      </c>
      <c r="D518" s="231" t="s">
        <v>657</v>
      </c>
    </row>
    <row r="519" spans="1:4">
      <c r="A519" s="227"/>
      <c r="B519" s="228"/>
      <c r="C519" s="228"/>
      <c r="D519" s="229">
        <f>(B519/5)*C519</f>
        <v>0</v>
      </c>
    </row>
    <row r="520" spans="1:4">
      <c r="A520" s="223" t="s">
        <v>82</v>
      </c>
      <c r="B520" s="230">
        <f>SUM(B519:B519)</f>
        <v>0</v>
      </c>
      <c r="C520" s="231"/>
      <c r="D520" s="230">
        <f>ROUND(SUM(D519:D519),2)</f>
        <v>0</v>
      </c>
    </row>
    <row r="522" spans="1:4" ht="38.25">
      <c r="A522" s="223" t="s">
        <v>968</v>
      </c>
      <c r="B522" s="231" t="s">
        <v>23</v>
      </c>
      <c r="C522" s="231" t="s">
        <v>656</v>
      </c>
      <c r="D522" s="231" t="s">
        <v>657</v>
      </c>
    </row>
    <row r="523" spans="1:4">
      <c r="A523" s="227" t="s">
        <v>969</v>
      </c>
      <c r="B523" s="246">
        <v>982.52</v>
      </c>
      <c r="C523" s="228">
        <v>1</v>
      </c>
      <c r="D523" s="229">
        <f>(B523/5)*C523</f>
        <v>196.50399999999999</v>
      </c>
    </row>
    <row r="524" spans="1:4">
      <c r="A524" s="223" t="s">
        <v>82</v>
      </c>
      <c r="B524" s="230">
        <f>SUM(B523:B523)</f>
        <v>982.52</v>
      </c>
      <c r="C524" s="231"/>
      <c r="D524" s="230">
        <f>ROUND(SUM(D523:D523),2)</f>
        <v>196.5</v>
      </c>
    </row>
    <row r="526" spans="1:4" ht="12.75" customHeight="1">
      <c r="A526" s="688" t="s">
        <v>626</v>
      </c>
      <c r="B526" s="688"/>
      <c r="C526" s="688"/>
      <c r="D526" s="688"/>
    </row>
    <row r="527" spans="1:4" ht="38.25">
      <c r="A527" s="225" t="s">
        <v>970</v>
      </c>
      <c r="B527" s="226" t="s">
        <v>23</v>
      </c>
      <c r="C527" s="226" t="s">
        <v>971</v>
      </c>
      <c r="D527" s="226" t="s">
        <v>972</v>
      </c>
    </row>
    <row r="528" spans="1:4">
      <c r="A528" s="227" t="s">
        <v>973</v>
      </c>
      <c r="B528" s="228">
        <v>1163.3399999999999</v>
      </c>
      <c r="C528" s="228">
        <v>0.5</v>
      </c>
      <c r="D528" s="229">
        <f>B528*C528</f>
        <v>581.66999999999996</v>
      </c>
    </row>
    <row r="529" spans="1:4">
      <c r="A529" s="223" t="s">
        <v>82</v>
      </c>
      <c r="B529" s="231">
        <f>SUM(B528:B528)</f>
        <v>1163.3399999999999</v>
      </c>
      <c r="C529" s="231"/>
      <c r="D529" s="240">
        <f>ROUND(SUM(D528:D528),2)</f>
        <v>581.66999999999996</v>
      </c>
    </row>
    <row r="531" spans="1:4" ht="38.25">
      <c r="A531" s="223" t="s">
        <v>974</v>
      </c>
      <c r="B531" s="231" t="s">
        <v>23</v>
      </c>
      <c r="C531" s="231" t="s">
        <v>971</v>
      </c>
      <c r="D531" s="231" t="s">
        <v>972</v>
      </c>
    </row>
    <row r="532" spans="1:4">
      <c r="A532" s="227" t="s">
        <v>975</v>
      </c>
      <c r="B532" s="228">
        <v>760.32</v>
      </c>
      <c r="C532" s="228">
        <v>0.5</v>
      </c>
      <c r="D532" s="229">
        <f>B532*C532</f>
        <v>380.16</v>
      </c>
    </row>
    <row r="533" spans="1:4">
      <c r="A533" s="223" t="s">
        <v>82</v>
      </c>
      <c r="B533" s="230">
        <f>SUM(B532:B532)</f>
        <v>760.32</v>
      </c>
      <c r="C533" s="231"/>
      <c r="D533" s="230">
        <f>ROUND(SUM(D532:D532),2)</f>
        <v>380.16</v>
      </c>
    </row>
    <row r="535" spans="1:4" ht="38.25">
      <c r="A535" s="223" t="s">
        <v>976</v>
      </c>
      <c r="B535" s="231" t="s">
        <v>23</v>
      </c>
      <c r="C535" s="231" t="s">
        <v>971</v>
      </c>
      <c r="D535" s="231" t="s">
        <v>972</v>
      </c>
    </row>
    <row r="536" spans="1:4">
      <c r="A536" s="227" t="s">
        <v>977</v>
      </c>
      <c r="B536" s="246">
        <v>1863.68</v>
      </c>
      <c r="C536" s="228">
        <v>0.5</v>
      </c>
      <c r="D536" s="229">
        <f>B536*C536</f>
        <v>931.84</v>
      </c>
    </row>
    <row r="537" spans="1:4">
      <c r="A537" s="223" t="s">
        <v>82</v>
      </c>
      <c r="B537" s="230">
        <f>SUM(B536:B536)</f>
        <v>1863.68</v>
      </c>
      <c r="C537" s="231"/>
      <c r="D537" s="230">
        <f>ROUND(SUM(D536:D536),2)</f>
        <v>931.84</v>
      </c>
    </row>
    <row r="539" spans="1:4" ht="12.75" customHeight="1">
      <c r="A539" s="688" t="s">
        <v>630</v>
      </c>
      <c r="B539" s="688"/>
      <c r="C539" s="688"/>
      <c r="D539" s="688"/>
    </row>
    <row r="540" spans="1:4" ht="38.25">
      <c r="A540" s="225" t="s">
        <v>978</v>
      </c>
      <c r="B540" s="226" t="s">
        <v>23</v>
      </c>
      <c r="C540" s="226" t="s">
        <v>847</v>
      </c>
      <c r="D540" s="226" t="s">
        <v>848</v>
      </c>
    </row>
    <row r="541" spans="1:4">
      <c r="A541" s="227"/>
      <c r="B541" s="228"/>
      <c r="C541" s="228"/>
      <c r="D541" s="229">
        <f>B541*C541</f>
        <v>0</v>
      </c>
    </row>
    <row r="542" spans="1:4">
      <c r="A542" s="223" t="s">
        <v>82</v>
      </c>
      <c r="B542" s="231">
        <f>SUM(B541:B541)</f>
        <v>0</v>
      </c>
      <c r="C542" s="231"/>
      <c r="D542" s="240">
        <f>ROUND(SUM(D541:D541),2)</f>
        <v>0</v>
      </c>
    </row>
    <row r="544" spans="1:4" ht="12.75" customHeight="1">
      <c r="A544" s="688" t="s">
        <v>632</v>
      </c>
      <c r="B544" s="688"/>
      <c r="C544" s="688"/>
      <c r="D544" s="688"/>
    </row>
    <row r="545" spans="1:4" ht="38.25">
      <c r="A545" s="225" t="s">
        <v>979</v>
      </c>
      <c r="B545" s="226" t="s">
        <v>23</v>
      </c>
      <c r="C545" s="226" t="s">
        <v>656</v>
      </c>
      <c r="D545" s="226" t="s">
        <v>657</v>
      </c>
    </row>
    <row r="546" spans="1:4">
      <c r="A546" s="227"/>
      <c r="B546" s="228"/>
      <c r="C546" s="228"/>
      <c r="D546" s="229"/>
    </row>
    <row r="547" spans="1:4">
      <c r="A547" s="223" t="s">
        <v>82</v>
      </c>
      <c r="B547" s="231">
        <f>SUM(B546)</f>
        <v>0</v>
      </c>
      <c r="C547" s="231"/>
      <c r="D547" s="240">
        <f>ROUND(SUM(D546),2)</f>
        <v>0</v>
      </c>
    </row>
    <row r="552" spans="1:4">
      <c r="B552" s="241">
        <f>B10+B327+B375+B408+B447+B511+B524+B529+B533+B537</f>
        <v>34012.920400000003</v>
      </c>
    </row>
  </sheetData>
  <autoFilter ref="A449:G511"/>
  <mergeCells count="6">
    <mergeCell ref="A544:D544"/>
    <mergeCell ref="A1:D1"/>
    <mergeCell ref="A3:D3"/>
    <mergeCell ref="A513:D513"/>
    <mergeCell ref="A526:D526"/>
    <mergeCell ref="A539:D539"/>
  </mergeCells>
  <pageMargins left="0.51180555555555596" right="0.51180555555555596" top="0.78680555555555598" bottom="0.78680555555555598" header="0.511811023622047" footer="0.511811023622047"/>
  <pageSetup paperSize="9" orientation="portrait" horizontalDpi="300" verticalDpi="30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2"/>
  <sheetViews>
    <sheetView zoomScaleNormal="100" workbookViewId="0">
      <selection activeCell="B26" sqref="B26"/>
    </sheetView>
  </sheetViews>
  <sheetFormatPr defaultColWidth="9" defaultRowHeight="12.75"/>
  <cols>
    <col min="1" max="1" width="41" customWidth="1"/>
    <col min="2" max="2" width="55.7109375" customWidth="1"/>
    <col min="3" max="3" width="16.5703125" customWidth="1"/>
  </cols>
  <sheetData>
    <row r="1" spans="1:3" ht="12.75" customHeight="1">
      <c r="A1" s="688" t="s">
        <v>1027</v>
      </c>
      <c r="B1" s="688"/>
      <c r="C1" s="688"/>
    </row>
    <row r="3" spans="1:3">
      <c r="A3" s="252" t="s">
        <v>295</v>
      </c>
      <c r="B3" s="252" t="s">
        <v>1028</v>
      </c>
      <c r="C3" s="223" t="s">
        <v>23</v>
      </c>
    </row>
    <row r="4" spans="1:3">
      <c r="A4" s="697" t="s">
        <v>607</v>
      </c>
      <c r="B4" s="243" t="s">
        <v>1029</v>
      </c>
      <c r="C4" s="253">
        <f>'Área  Ajustada'!D10</f>
        <v>227.096</v>
      </c>
    </row>
    <row r="5" spans="1:3">
      <c r="A5" s="697"/>
      <c r="B5" s="243" t="s">
        <v>1030</v>
      </c>
      <c r="C5" s="253">
        <f>'Área  Ajustada'!D327</f>
        <v>8166.1512400000011</v>
      </c>
    </row>
    <row r="6" spans="1:3">
      <c r="A6" s="697"/>
      <c r="B6" s="243" t="s">
        <v>1031</v>
      </c>
      <c r="C6" s="253">
        <f>'Área  Ajustada'!D375</f>
        <v>1173.9880000000001</v>
      </c>
    </row>
    <row r="7" spans="1:3">
      <c r="A7" s="697"/>
      <c r="B7" s="243" t="s">
        <v>1032</v>
      </c>
      <c r="C7" s="253">
        <f>'Área  Ajustada'!D408</f>
        <v>1998.258</v>
      </c>
    </row>
    <row r="8" spans="1:3">
      <c r="A8" s="697"/>
      <c r="B8" s="243" t="s">
        <v>1033</v>
      </c>
      <c r="C8" s="253">
        <f>'[2]Áreas Ajustadas'!D412</f>
        <v>0</v>
      </c>
    </row>
    <row r="9" spans="1:3">
      <c r="A9" s="697"/>
      <c r="B9" s="243" t="s">
        <v>1034</v>
      </c>
      <c r="C9" s="253">
        <f>'Área  Ajustada'!D447</f>
        <v>1270.1300000000001</v>
      </c>
    </row>
    <row r="10" spans="1:3">
      <c r="A10" s="697"/>
      <c r="B10" s="243" t="s">
        <v>1035</v>
      </c>
      <c r="C10" s="253">
        <f>'Área  Ajustada'!D511</f>
        <v>734.78000000000009</v>
      </c>
    </row>
    <row r="11" spans="1:3">
      <c r="A11" s="698" t="s">
        <v>619</v>
      </c>
      <c r="B11" s="254" t="s">
        <v>1036</v>
      </c>
      <c r="C11" s="255">
        <f>'[2]Áreas Ajustadas'!D510</f>
        <v>0</v>
      </c>
    </row>
    <row r="12" spans="1:3">
      <c r="A12" s="698"/>
      <c r="B12" s="254" t="s">
        <v>1037</v>
      </c>
      <c r="C12" s="255">
        <f>'[2]Áreas Ajustadas'!D514</f>
        <v>0</v>
      </c>
    </row>
    <row r="13" spans="1:3">
      <c r="A13" s="698"/>
      <c r="B13" s="254" t="s">
        <v>1038</v>
      </c>
      <c r="C13" s="256">
        <v>0</v>
      </c>
    </row>
    <row r="14" spans="1:3">
      <c r="A14" s="698"/>
      <c r="B14" s="254" t="s">
        <v>1039</v>
      </c>
      <c r="C14" s="256">
        <v>0</v>
      </c>
    </row>
    <row r="15" spans="1:3">
      <c r="A15" s="698"/>
      <c r="B15" s="254" t="s">
        <v>1040</v>
      </c>
      <c r="C15" s="256">
        <f>'Área  Ajustada'!D524</f>
        <v>196.5</v>
      </c>
    </row>
    <row r="16" spans="1:3">
      <c r="A16" s="698"/>
      <c r="B16" s="254" t="s">
        <v>1041</v>
      </c>
      <c r="C16" s="256">
        <v>0</v>
      </c>
    </row>
    <row r="17" spans="1:3">
      <c r="A17" s="697" t="s">
        <v>626</v>
      </c>
      <c r="B17" s="243" t="s">
        <v>1042</v>
      </c>
      <c r="C17" s="253">
        <f>'Área  Ajustada'!D529</f>
        <v>581.66999999999996</v>
      </c>
    </row>
    <row r="18" spans="1:3">
      <c r="A18" s="697"/>
      <c r="B18" s="243" t="s">
        <v>1043</v>
      </c>
      <c r="C18" s="253">
        <f>'[2]Áreas Ajustadas'!D527</f>
        <v>380.16</v>
      </c>
    </row>
    <row r="19" spans="1:3">
      <c r="A19" s="697"/>
      <c r="B19" s="243" t="s">
        <v>1044</v>
      </c>
      <c r="C19" s="253">
        <f>'Área  Ajustada'!D537</f>
        <v>931.84</v>
      </c>
    </row>
    <row r="20" spans="1:3">
      <c r="A20" s="254" t="s">
        <v>630</v>
      </c>
      <c r="B20" s="254" t="s">
        <v>1045</v>
      </c>
      <c r="C20" s="255">
        <f>'[2]Áreas Ajustadas'!D536</f>
        <v>0</v>
      </c>
    </row>
    <row r="21" spans="1:3">
      <c r="A21" s="243" t="s">
        <v>632</v>
      </c>
      <c r="B21" s="243" t="s">
        <v>1046</v>
      </c>
      <c r="C21" s="257">
        <f>'[2]Áreas Ajustadas'!D541</f>
        <v>0</v>
      </c>
    </row>
    <row r="22" spans="1:3" ht="12.75" customHeight="1">
      <c r="A22" s="699" t="s">
        <v>209</v>
      </c>
      <c r="B22" s="699"/>
      <c r="C22" s="258">
        <f>SUM(C4:C21)</f>
        <v>15660.573240000002</v>
      </c>
    </row>
  </sheetData>
  <mergeCells count="5">
    <mergeCell ref="A1:C1"/>
    <mergeCell ref="A4:A10"/>
    <mergeCell ref="A11:A16"/>
    <mergeCell ref="A17:A19"/>
    <mergeCell ref="A22:B22"/>
  </mergeCells>
  <pageMargins left="0.51180555555555596" right="0.51180555555555596" top="0.78680555555555598" bottom="0.78680555555555598" header="0.511811023622047" footer="0.511811023622047"/>
  <pageSetup paperSize="9" orientation="portrait" horizontalDpi="300" verticalDpi="30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002"/>
  <sheetViews>
    <sheetView tabSelected="1" zoomScaleNormal="100" workbookViewId="0">
      <selection activeCell="A6" sqref="A6:I6"/>
    </sheetView>
  </sheetViews>
  <sheetFormatPr defaultColWidth="12.5703125" defaultRowHeight="12.75"/>
  <cols>
    <col min="1" max="1" width="15.28515625" customWidth="1"/>
    <col min="2" max="2" width="11.140625" customWidth="1"/>
    <col min="3" max="3" width="13.28515625" customWidth="1"/>
    <col min="4" max="4" width="10.140625" customWidth="1"/>
    <col min="6" max="6" width="11.28515625" customWidth="1"/>
    <col min="7" max="7" width="9.85546875" customWidth="1"/>
    <col min="9" max="9" width="12.140625" customWidth="1"/>
    <col min="10" max="10" width="10.7109375" customWidth="1"/>
    <col min="11" max="11" width="11.140625" customWidth="1"/>
    <col min="12" max="12" width="7.5703125" customWidth="1"/>
    <col min="13" max="13" width="6.5703125" customWidth="1"/>
    <col min="14" max="15" width="9.28515625" customWidth="1"/>
    <col min="16" max="31" width="9.140625" customWidth="1"/>
  </cols>
  <sheetData>
    <row r="1" spans="1:31" ht="11.25" customHeight="1">
      <c r="A1" s="15"/>
      <c r="B1" s="15"/>
      <c r="C1" s="15"/>
      <c r="D1" s="15"/>
      <c r="E1" s="15"/>
      <c r="F1" s="15"/>
      <c r="G1" s="15"/>
      <c r="H1" s="15"/>
      <c r="I1" s="16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</row>
    <row r="2" spans="1:31" ht="23.25" customHeight="1">
      <c r="A2" s="14" t="s">
        <v>351</v>
      </c>
      <c r="B2" s="14"/>
      <c r="C2" s="14"/>
      <c r="D2" s="14"/>
      <c r="E2" s="14"/>
      <c r="F2" s="14"/>
      <c r="G2" s="14"/>
      <c r="H2" s="14"/>
      <c r="I2" s="14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</row>
    <row r="3" spans="1:31" ht="59.25" customHeight="1">
      <c r="A3" s="13" t="s">
        <v>1230</v>
      </c>
      <c r="B3" s="13"/>
      <c r="C3" s="13"/>
      <c r="D3" s="13"/>
      <c r="E3" s="13"/>
      <c r="F3" s="13"/>
      <c r="G3" s="13"/>
      <c r="H3" s="13"/>
      <c r="I3" s="13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</row>
    <row r="4" spans="1:31" ht="15.75" customHeight="1">
      <c r="A4" s="12" t="s">
        <v>2</v>
      </c>
      <c r="B4" s="12"/>
      <c r="C4" s="12"/>
      <c r="D4" s="12"/>
      <c r="E4" s="12"/>
      <c r="F4" s="11" t="s">
        <v>1231</v>
      </c>
      <c r="G4" s="11"/>
      <c r="H4" s="11"/>
      <c r="I4" s="11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</row>
    <row r="5" spans="1:31" ht="15.75" customHeight="1">
      <c r="A5" s="12" t="s">
        <v>4</v>
      </c>
      <c r="B5" s="12"/>
      <c r="C5" s="12"/>
      <c r="D5" s="12"/>
      <c r="E5" s="12"/>
      <c r="F5" s="11" t="s">
        <v>1233</v>
      </c>
      <c r="G5" s="11"/>
      <c r="H5" s="11"/>
      <c r="I5" s="11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</row>
    <row r="6" spans="1:31" ht="15.75" customHeight="1">
      <c r="A6" s="12" t="s">
        <v>980</v>
      </c>
      <c r="B6" s="12"/>
      <c r="C6" s="12"/>
      <c r="D6" s="12"/>
      <c r="E6" s="12"/>
      <c r="F6" s="12"/>
      <c r="G6" s="12"/>
      <c r="H6" s="12"/>
      <c r="I6" s="12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</row>
    <row r="7" spans="1:31" ht="20.25" customHeight="1">
      <c r="A7" s="10" t="s">
        <v>354</v>
      </c>
      <c r="B7" s="10"/>
      <c r="C7" s="10"/>
      <c r="D7" s="10"/>
      <c r="E7" s="10"/>
      <c r="F7" s="10"/>
      <c r="G7" s="10"/>
      <c r="H7" s="10"/>
      <c r="I7" s="10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</row>
    <row r="8" spans="1:31" ht="15.75" customHeight="1">
      <c r="A8" s="17" t="s">
        <v>8</v>
      </c>
      <c r="B8" s="12" t="s">
        <v>9</v>
      </c>
      <c r="C8" s="12"/>
      <c r="D8" s="12"/>
      <c r="E8" s="12"/>
      <c r="F8" s="12"/>
      <c r="G8" s="12"/>
      <c r="H8" s="11" t="s">
        <v>106</v>
      </c>
      <c r="I8" s="11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</row>
    <row r="9" spans="1:31" ht="15.75" customHeight="1">
      <c r="A9" s="17" t="s">
        <v>10</v>
      </c>
      <c r="B9" s="12" t="s">
        <v>11</v>
      </c>
      <c r="C9" s="12"/>
      <c r="D9" s="12"/>
      <c r="E9" s="12"/>
      <c r="F9" s="12"/>
      <c r="G9" s="12"/>
      <c r="H9" s="11" t="s">
        <v>981</v>
      </c>
      <c r="I9" s="11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</row>
    <row r="10" spans="1:31" ht="42.75" customHeight="1">
      <c r="A10" s="17" t="s">
        <v>13</v>
      </c>
      <c r="B10" s="12" t="s">
        <v>14</v>
      </c>
      <c r="C10" s="12"/>
      <c r="D10" s="12"/>
      <c r="E10" s="12"/>
      <c r="F10" s="12"/>
      <c r="G10" s="12"/>
      <c r="H10" s="11" t="s">
        <v>1229</v>
      </c>
      <c r="I10" s="11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</row>
    <row r="11" spans="1:31" ht="40.5" customHeight="1">
      <c r="A11" s="17" t="s">
        <v>16</v>
      </c>
      <c r="B11" s="12" t="s">
        <v>982</v>
      </c>
      <c r="C11" s="12"/>
      <c r="D11" s="12"/>
      <c r="E11" s="12"/>
      <c r="F11" s="12"/>
      <c r="G11" s="12"/>
      <c r="H11" s="11">
        <v>60</v>
      </c>
      <c r="I11" s="11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</row>
    <row r="12" spans="1:31" ht="21" customHeight="1">
      <c r="A12" s="8" t="s">
        <v>355</v>
      </c>
      <c r="B12" s="8"/>
      <c r="C12" s="8"/>
      <c r="D12" s="8"/>
      <c r="E12" s="8"/>
      <c r="F12" s="8"/>
      <c r="G12" s="8"/>
      <c r="H12" s="8"/>
      <c r="I12" s="8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</row>
    <row r="13" spans="1:31" ht="43.5" customHeight="1">
      <c r="A13" s="7" t="s">
        <v>19</v>
      </c>
      <c r="B13" s="7"/>
      <c r="C13" s="7"/>
      <c r="D13" s="7"/>
      <c r="E13" s="7"/>
      <c r="F13" s="6" t="s">
        <v>20</v>
      </c>
      <c r="G13" s="6"/>
      <c r="H13" s="6" t="s">
        <v>323</v>
      </c>
      <c r="I13" s="6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</row>
    <row r="14" spans="1:31" ht="12.75" customHeight="1">
      <c r="A14" s="5" t="s">
        <v>22</v>
      </c>
      <c r="B14" s="5"/>
      <c r="C14" s="5"/>
      <c r="D14" s="5"/>
      <c r="E14" s="5"/>
      <c r="F14" s="4" t="s">
        <v>23</v>
      </c>
      <c r="G14" s="4"/>
      <c r="H14" s="689">
        <f>'Área total'!C4</f>
        <v>227.096</v>
      </c>
      <c r="I14" s="689"/>
      <c r="J14" s="248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</row>
    <row r="15" spans="1:31" ht="12.75" customHeight="1">
      <c r="A15" s="5" t="s">
        <v>24</v>
      </c>
      <c r="B15" s="5"/>
      <c r="C15" s="5"/>
      <c r="D15" s="5"/>
      <c r="E15" s="5"/>
      <c r="F15" s="4" t="s">
        <v>23</v>
      </c>
      <c r="G15" s="4"/>
      <c r="H15" s="689">
        <f>'Área total'!C5</f>
        <v>8166.1512400000011</v>
      </c>
      <c r="I15" s="689"/>
      <c r="J15" s="248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</row>
    <row r="16" spans="1:31" ht="12.75" customHeight="1">
      <c r="A16" s="5" t="s">
        <v>25</v>
      </c>
      <c r="B16" s="5"/>
      <c r="C16" s="5"/>
      <c r="D16" s="5"/>
      <c r="E16" s="5"/>
      <c r="F16" s="4" t="s">
        <v>23</v>
      </c>
      <c r="G16" s="4"/>
      <c r="H16" s="689">
        <f>'Área total'!C6</f>
        <v>1173.9880000000001</v>
      </c>
      <c r="I16" s="689"/>
      <c r="J16" s="248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</row>
    <row r="17" spans="1:31" ht="12.75" customHeight="1">
      <c r="A17" s="5" t="s">
        <v>983</v>
      </c>
      <c r="B17" s="5"/>
      <c r="C17" s="5"/>
      <c r="D17" s="5"/>
      <c r="E17" s="5"/>
      <c r="F17" s="4" t="s">
        <v>23</v>
      </c>
      <c r="G17" s="4"/>
      <c r="H17" s="689">
        <v>0</v>
      </c>
      <c r="I17" s="689"/>
      <c r="J17" s="248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</row>
    <row r="18" spans="1:31" ht="27.75" customHeight="1">
      <c r="A18" s="5" t="s">
        <v>984</v>
      </c>
      <c r="B18" s="5"/>
      <c r="C18" s="5"/>
      <c r="D18" s="5"/>
      <c r="E18" s="5"/>
      <c r="F18" s="4" t="s">
        <v>23</v>
      </c>
      <c r="G18" s="4"/>
      <c r="H18" s="689">
        <f>'Área total'!C7</f>
        <v>1998.258</v>
      </c>
      <c r="I18" s="689"/>
      <c r="J18" s="248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</row>
    <row r="19" spans="1:31" ht="12.75" customHeight="1">
      <c r="A19" s="5" t="s">
        <v>28</v>
      </c>
      <c r="B19" s="5"/>
      <c r="C19" s="5"/>
      <c r="D19" s="5"/>
      <c r="E19" s="5"/>
      <c r="F19" s="4" t="s">
        <v>23</v>
      </c>
      <c r="G19" s="4"/>
      <c r="H19" s="689">
        <f>'Área total'!C9</f>
        <v>1270.1300000000001</v>
      </c>
      <c r="I19" s="689"/>
      <c r="J19" s="26"/>
      <c r="K19" s="15"/>
      <c r="L19" s="22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</row>
    <row r="20" spans="1:31" ht="12.75" customHeight="1">
      <c r="A20" s="638" t="s">
        <v>985</v>
      </c>
      <c r="B20" s="638"/>
      <c r="C20" s="638"/>
      <c r="D20" s="638"/>
      <c r="E20" s="638"/>
      <c r="F20" s="4" t="s">
        <v>23</v>
      </c>
      <c r="G20" s="4"/>
      <c r="H20" s="689">
        <f>'Área total'!C10</f>
        <v>734.78000000000009</v>
      </c>
      <c r="I20" s="689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</row>
    <row r="21" spans="1:31" ht="12.75" customHeight="1">
      <c r="A21" s="1" t="s">
        <v>30</v>
      </c>
      <c r="B21" s="1"/>
      <c r="C21" s="1"/>
      <c r="D21" s="1"/>
      <c r="E21" s="1"/>
      <c r="F21" s="1"/>
      <c r="G21" s="1"/>
      <c r="H21" s="474">
        <f>ROUND(H14+H15+H16+H17+H18+H19+H20,2)</f>
        <v>13570.4</v>
      </c>
      <c r="I21" s="474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</row>
    <row r="22" spans="1:31" ht="8.25" customHeight="1">
      <c r="A22" s="475"/>
      <c r="B22" s="475"/>
      <c r="C22" s="475"/>
      <c r="D22" s="475"/>
      <c r="E22" s="475"/>
      <c r="F22" s="475"/>
      <c r="G22" s="475"/>
      <c r="H22" s="475"/>
      <c r="I22" s="47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</row>
    <row r="23" spans="1:31" ht="27.75" customHeight="1">
      <c r="A23" s="5" t="s">
        <v>31</v>
      </c>
      <c r="B23" s="5"/>
      <c r="C23" s="5"/>
      <c r="D23" s="5"/>
      <c r="E23" s="5"/>
      <c r="F23" s="4" t="s">
        <v>23</v>
      </c>
      <c r="G23" s="4"/>
      <c r="H23" s="476"/>
      <c r="I23" s="476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</row>
    <row r="24" spans="1:31" ht="12.75" hidden="1" customHeight="1">
      <c r="A24" s="5" t="s">
        <v>32</v>
      </c>
      <c r="B24" s="5"/>
      <c r="C24" s="5"/>
      <c r="D24" s="5"/>
      <c r="E24" s="5"/>
      <c r="F24" s="477" t="s">
        <v>23</v>
      </c>
      <c r="G24" s="477"/>
      <c r="H24" s="476"/>
      <c r="I24" s="476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</row>
    <row r="25" spans="1:31" ht="12.75" customHeight="1">
      <c r="A25" s="5" t="s">
        <v>33</v>
      </c>
      <c r="B25" s="5"/>
      <c r="C25" s="5"/>
      <c r="D25" s="5"/>
      <c r="E25" s="5"/>
      <c r="F25" s="4" t="s">
        <v>23</v>
      </c>
      <c r="G25" s="4"/>
      <c r="H25" s="476"/>
      <c r="I25" s="476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</row>
    <row r="26" spans="1:31" ht="12.75" customHeight="1">
      <c r="A26" s="5" t="s">
        <v>34</v>
      </c>
      <c r="B26" s="5"/>
      <c r="C26" s="5"/>
      <c r="D26" s="5"/>
      <c r="E26" s="5"/>
      <c r="F26" s="477" t="s">
        <v>23</v>
      </c>
      <c r="G26" s="477"/>
      <c r="H26" s="476"/>
      <c r="I26" s="476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</row>
    <row r="27" spans="1:31" ht="12.75" customHeight="1">
      <c r="A27" s="5" t="s">
        <v>35</v>
      </c>
      <c r="B27" s="5"/>
      <c r="C27" s="5"/>
      <c r="D27" s="5"/>
      <c r="E27" s="5"/>
      <c r="F27" s="477" t="s">
        <v>23</v>
      </c>
      <c r="G27" s="477"/>
      <c r="H27" s="476">
        <f>'Área total'!C15</f>
        <v>196.5</v>
      </c>
      <c r="I27" s="476"/>
      <c r="J27" s="249"/>
      <c r="K27" s="25"/>
      <c r="L27" s="25"/>
      <c r="M27" s="2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</row>
    <row r="28" spans="1:31" ht="12.75" customHeight="1">
      <c r="A28" s="5" t="s">
        <v>36</v>
      </c>
      <c r="B28" s="5"/>
      <c r="C28" s="5"/>
      <c r="D28" s="5"/>
      <c r="E28" s="5"/>
      <c r="F28" s="4" t="s">
        <v>23</v>
      </c>
      <c r="G28" s="4"/>
      <c r="H28" s="476"/>
      <c r="I28" s="476"/>
      <c r="J28" s="26"/>
      <c r="K28" s="15"/>
      <c r="L28" s="15"/>
      <c r="M28" s="15"/>
      <c r="N28" s="26"/>
      <c r="O28" s="27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</row>
    <row r="29" spans="1:31" ht="15" customHeight="1">
      <c r="A29" s="1" t="s">
        <v>37</v>
      </c>
      <c r="B29" s="1"/>
      <c r="C29" s="1"/>
      <c r="D29" s="1"/>
      <c r="E29" s="1"/>
      <c r="F29" s="1"/>
      <c r="G29" s="1"/>
      <c r="H29" s="474">
        <f>ROUND(H23+H24+H25+H26+H27+H28,2)</f>
        <v>196.5</v>
      </c>
      <c r="I29" s="474"/>
      <c r="J29" s="26"/>
      <c r="K29" s="15"/>
      <c r="L29" s="15"/>
      <c r="M29" s="15"/>
      <c r="N29" s="26"/>
      <c r="O29" s="27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</row>
    <row r="30" spans="1:31" ht="7.5" customHeight="1">
      <c r="A30" s="475"/>
      <c r="B30" s="475"/>
      <c r="C30" s="475"/>
      <c r="D30" s="475"/>
      <c r="E30" s="475"/>
      <c r="F30" s="475"/>
      <c r="G30" s="475"/>
      <c r="H30" s="475"/>
      <c r="I30" s="475"/>
      <c r="J30" s="15"/>
      <c r="K30" s="15"/>
      <c r="L30" s="15"/>
      <c r="M30" s="15"/>
      <c r="N30" s="26"/>
      <c r="O30" s="27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</row>
    <row r="31" spans="1:31" ht="27" customHeight="1">
      <c r="A31" s="5" t="s">
        <v>38</v>
      </c>
      <c r="B31" s="5"/>
      <c r="C31" s="5"/>
      <c r="D31" s="5"/>
      <c r="E31" s="5"/>
      <c r="F31" s="4" t="s">
        <v>23</v>
      </c>
      <c r="G31" s="4"/>
      <c r="H31" s="476">
        <f>'Área total'!C17</f>
        <v>581.66999999999996</v>
      </c>
      <c r="I31" s="476"/>
      <c r="J31" s="27"/>
      <c r="K31" s="27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</row>
    <row r="32" spans="1:31" ht="25.5" customHeight="1">
      <c r="A32" s="5" t="s">
        <v>39</v>
      </c>
      <c r="B32" s="5"/>
      <c r="C32" s="5"/>
      <c r="D32" s="5"/>
      <c r="E32" s="5"/>
      <c r="F32" s="4" t="s">
        <v>23</v>
      </c>
      <c r="G32" s="4"/>
      <c r="H32" s="476">
        <v>380.16</v>
      </c>
      <c r="I32" s="476"/>
      <c r="J32" s="27"/>
      <c r="K32" s="27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</row>
    <row r="33" spans="1:31" ht="12.75" customHeight="1">
      <c r="A33" s="5" t="s">
        <v>40</v>
      </c>
      <c r="B33" s="5"/>
      <c r="C33" s="5"/>
      <c r="D33" s="5"/>
      <c r="E33" s="5"/>
      <c r="F33" s="4" t="s">
        <v>23</v>
      </c>
      <c r="G33" s="4"/>
      <c r="H33" s="476">
        <f>'Área total'!C19</f>
        <v>931.84</v>
      </c>
      <c r="I33" s="476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</row>
    <row r="34" spans="1:31" ht="12.75" customHeight="1">
      <c r="A34" s="478" t="s">
        <v>41</v>
      </c>
      <c r="B34" s="478"/>
      <c r="C34" s="478"/>
      <c r="D34" s="478"/>
      <c r="E34" s="478"/>
      <c r="F34" s="478"/>
      <c r="G34" s="478"/>
      <c r="H34" s="474">
        <f>ROUND(H31+H32+H33,2)</f>
        <v>1893.67</v>
      </c>
      <c r="I34" s="474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</row>
    <row r="35" spans="1:31" ht="7.5" customHeight="1">
      <c r="A35" s="479"/>
      <c r="B35" s="479"/>
      <c r="C35" s="479"/>
      <c r="D35" s="479"/>
      <c r="E35" s="479"/>
      <c r="F35" s="479"/>
      <c r="G35" s="479"/>
      <c r="H35" s="479"/>
      <c r="I35" s="479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</row>
    <row r="36" spans="1:31" ht="12.75" hidden="1" customHeight="1">
      <c r="A36" s="480" t="s">
        <v>42</v>
      </c>
      <c r="B36" s="480"/>
      <c r="C36" s="480"/>
      <c r="D36" s="480"/>
      <c r="E36" s="480"/>
      <c r="F36" s="4" t="s">
        <v>23</v>
      </c>
      <c r="G36" s="4"/>
      <c r="H36" s="476"/>
      <c r="I36" s="476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</row>
    <row r="37" spans="1:31" ht="12.75" hidden="1" customHeight="1">
      <c r="A37" s="481" t="s">
        <v>43</v>
      </c>
      <c r="B37" s="481"/>
      <c r="C37" s="481"/>
      <c r="D37" s="481"/>
      <c r="E37" s="481"/>
      <c r="F37" s="481"/>
      <c r="G37" s="481"/>
      <c r="H37" s="474">
        <f>H36</f>
        <v>0</v>
      </c>
      <c r="I37" s="474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</row>
    <row r="38" spans="1:31" ht="7.5" hidden="1" customHeight="1">
      <c r="A38" s="482"/>
      <c r="B38" s="482"/>
      <c r="C38" s="482"/>
      <c r="D38" s="482"/>
      <c r="E38" s="482"/>
      <c r="F38" s="482"/>
      <c r="G38" s="482"/>
      <c r="H38" s="482"/>
      <c r="I38" s="482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</row>
    <row r="39" spans="1:31" ht="12.75" hidden="1" customHeight="1">
      <c r="A39" s="480" t="s">
        <v>44</v>
      </c>
      <c r="B39" s="480"/>
      <c r="C39" s="480"/>
      <c r="D39" s="480"/>
      <c r="E39" s="480"/>
      <c r="F39" s="477" t="s">
        <v>23</v>
      </c>
      <c r="G39" s="477"/>
      <c r="H39" s="483">
        <v>0</v>
      </c>
      <c r="I39" s="483"/>
      <c r="J39" s="28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</row>
    <row r="40" spans="1:31" ht="12.75" hidden="1" customHeight="1">
      <c r="A40" s="484" t="s">
        <v>45</v>
      </c>
      <c r="B40" s="484"/>
      <c r="C40" s="484"/>
      <c r="D40" s="484"/>
      <c r="E40" s="484"/>
      <c r="F40" s="484"/>
      <c r="G40" s="484"/>
      <c r="H40" s="485">
        <v>0</v>
      </c>
      <c r="I40" s="485"/>
      <c r="J40" s="15"/>
      <c r="K40" s="29"/>
      <c r="L40" s="30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</row>
    <row r="41" spans="1:31" ht="8.25" hidden="1" customHeight="1">
      <c r="A41" s="31"/>
      <c r="B41" s="32"/>
      <c r="C41" s="32"/>
      <c r="D41" s="32"/>
      <c r="E41" s="32"/>
      <c r="F41" s="32"/>
      <c r="G41" s="32"/>
      <c r="H41" s="33"/>
      <c r="I41" s="34"/>
      <c r="J41" s="15"/>
      <c r="K41" s="29"/>
      <c r="L41" s="30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</row>
    <row r="42" spans="1:31" ht="15.75" hidden="1" customHeight="1">
      <c r="A42" s="486" t="s">
        <v>46</v>
      </c>
      <c r="B42" s="486"/>
      <c r="C42" s="486"/>
      <c r="D42" s="486"/>
      <c r="E42" s="486"/>
      <c r="F42" s="477" t="s">
        <v>23</v>
      </c>
      <c r="G42" s="477"/>
      <c r="H42" s="487">
        <v>0</v>
      </c>
      <c r="I42" s="487"/>
      <c r="J42" s="15"/>
      <c r="K42" s="29"/>
      <c r="L42" s="30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</row>
    <row r="43" spans="1:31" ht="15" hidden="1" customHeight="1">
      <c r="A43" s="478" t="s">
        <v>47</v>
      </c>
      <c r="B43" s="478"/>
      <c r="C43" s="478"/>
      <c r="D43" s="478"/>
      <c r="E43" s="478"/>
      <c r="F43" s="478"/>
      <c r="G43" s="478"/>
      <c r="H43" s="488">
        <v>0</v>
      </c>
      <c r="I43" s="488"/>
      <c r="J43" s="15"/>
      <c r="K43" s="29"/>
      <c r="L43" s="30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</row>
    <row r="44" spans="1:31" ht="7.5" hidden="1" customHeight="1">
      <c r="A44" s="479"/>
      <c r="B44" s="479"/>
      <c r="C44" s="479"/>
      <c r="D44" s="479"/>
      <c r="E44" s="479"/>
      <c r="F44" s="479"/>
      <c r="G44" s="479"/>
      <c r="H44" s="479"/>
      <c r="I44" s="479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</row>
    <row r="45" spans="1:31" ht="12.75" customHeight="1">
      <c r="A45" s="489" t="s">
        <v>48</v>
      </c>
      <c r="B45" s="489"/>
      <c r="C45" s="489"/>
      <c r="D45" s="489"/>
      <c r="E45" s="489"/>
      <c r="F45" s="489"/>
      <c r="G45" s="489"/>
      <c r="H45" s="490">
        <f>ROUND(H21+H29+H34+H37+H40,2)</f>
        <v>15660.57</v>
      </c>
      <c r="I45" s="490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</row>
    <row r="46" spans="1:31" ht="7.5" customHeight="1">
      <c r="A46" s="491"/>
      <c r="B46" s="491"/>
      <c r="C46" s="491"/>
      <c r="D46" s="491"/>
      <c r="E46" s="491"/>
      <c r="F46" s="491"/>
      <c r="G46" s="491"/>
      <c r="H46" s="491"/>
      <c r="I46" s="491"/>
      <c r="J46" s="36"/>
      <c r="K46" s="37"/>
      <c r="L46" s="38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</row>
    <row r="47" spans="1:31" ht="48" customHeight="1">
      <c r="A47" s="492" t="s">
        <v>49</v>
      </c>
      <c r="B47" s="492"/>
      <c r="C47" s="492"/>
      <c r="D47" s="492"/>
      <c r="E47" s="492"/>
      <c r="F47" s="492"/>
      <c r="G47" s="492"/>
      <c r="H47" s="492"/>
      <c r="I47" s="492"/>
      <c r="J47" s="36"/>
      <c r="K47" s="37"/>
      <c r="L47" s="38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</row>
    <row r="48" spans="1:31" ht="7.5" customHeight="1">
      <c r="A48" s="491"/>
      <c r="B48" s="491"/>
      <c r="C48" s="491"/>
      <c r="D48" s="491"/>
      <c r="E48" s="491"/>
      <c r="F48" s="491"/>
      <c r="G48" s="491"/>
      <c r="H48" s="491"/>
      <c r="I48" s="491"/>
      <c r="J48" s="36"/>
      <c r="K48" s="37"/>
      <c r="L48" s="38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</row>
    <row r="49" spans="1:31" ht="54" customHeight="1">
      <c r="A49" s="493" t="s">
        <v>50</v>
      </c>
      <c r="B49" s="493"/>
      <c r="C49" s="493"/>
      <c r="D49" s="493"/>
      <c r="E49" s="493"/>
      <c r="F49" s="493"/>
      <c r="G49" s="493"/>
      <c r="H49" s="493"/>
      <c r="I49" s="493"/>
      <c r="J49" s="36"/>
      <c r="K49" s="37"/>
      <c r="L49" s="38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</row>
    <row r="50" spans="1:31" ht="9.75" customHeight="1">
      <c r="A50" s="494"/>
      <c r="B50" s="494"/>
      <c r="C50" s="494"/>
      <c r="D50" s="494"/>
      <c r="E50" s="494"/>
      <c r="F50" s="494"/>
      <c r="G50" s="494"/>
      <c r="H50" s="494"/>
      <c r="I50" s="494"/>
      <c r="J50" s="36"/>
      <c r="K50" s="37"/>
      <c r="L50" s="38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</row>
    <row r="51" spans="1:31" ht="21.75" customHeight="1">
      <c r="A51" s="10" t="s">
        <v>51</v>
      </c>
      <c r="B51" s="10"/>
      <c r="C51" s="10"/>
      <c r="D51" s="10"/>
      <c r="E51" s="10"/>
      <c r="F51" s="10"/>
      <c r="G51" s="10"/>
      <c r="H51" s="10"/>
      <c r="I51" s="10"/>
      <c r="J51" s="495"/>
      <c r="K51" s="495"/>
      <c r="L51" s="495"/>
      <c r="M51" s="495"/>
      <c r="N51" s="495"/>
      <c r="O51" s="495"/>
      <c r="P51" s="495"/>
      <c r="Q51" s="495"/>
      <c r="R51" s="495"/>
      <c r="S51" s="495"/>
      <c r="T51" s="495"/>
      <c r="U51" s="495"/>
      <c r="V51" s="495"/>
      <c r="W51" s="495"/>
      <c r="X51" s="495"/>
      <c r="Y51" s="495"/>
      <c r="Z51" s="495"/>
      <c r="AA51" s="495"/>
      <c r="AB51" s="495"/>
      <c r="AC51" s="495"/>
      <c r="AD51" s="495"/>
      <c r="AE51" s="495"/>
    </row>
    <row r="52" spans="1:31" ht="15.75" customHeight="1">
      <c r="A52" s="17">
        <v>1</v>
      </c>
      <c r="B52" s="12" t="s">
        <v>52</v>
      </c>
      <c r="C52" s="12"/>
      <c r="D52" s="12"/>
      <c r="E52" s="12"/>
      <c r="F52" s="12"/>
      <c r="G52" s="12"/>
      <c r="H52" s="496" t="s">
        <v>53</v>
      </c>
      <c r="I52" s="496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</row>
    <row r="53" spans="1:31" ht="15.75" customHeight="1">
      <c r="A53" s="17">
        <v>2</v>
      </c>
      <c r="B53" s="12" t="s">
        <v>54</v>
      </c>
      <c r="C53" s="12"/>
      <c r="D53" s="12"/>
      <c r="E53" s="12"/>
      <c r="F53" s="12"/>
      <c r="G53" s="12"/>
      <c r="H53" s="639">
        <v>5143</v>
      </c>
      <c r="I53" s="639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</row>
    <row r="54" spans="1:31" ht="15.75" customHeight="1">
      <c r="A54" s="17">
        <v>3</v>
      </c>
      <c r="B54" s="12" t="s">
        <v>55</v>
      </c>
      <c r="C54" s="12"/>
      <c r="D54" s="12"/>
      <c r="E54" s="12"/>
      <c r="F54" s="12"/>
      <c r="G54" s="12"/>
      <c r="H54" s="496">
        <v>1540.51</v>
      </c>
      <c r="I54" s="496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</row>
    <row r="55" spans="1:31" ht="15.75" customHeight="1">
      <c r="A55" s="17">
        <v>4</v>
      </c>
      <c r="B55" s="12" t="s">
        <v>56</v>
      </c>
      <c r="C55" s="12"/>
      <c r="D55" s="12"/>
      <c r="E55" s="12"/>
      <c r="F55" s="12"/>
      <c r="G55" s="12"/>
      <c r="H55" s="498" t="s">
        <v>57</v>
      </c>
      <c r="I55" s="498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</row>
    <row r="56" spans="1:31" ht="15.75" customHeight="1">
      <c r="A56" s="17">
        <v>5</v>
      </c>
      <c r="B56" s="12" t="s">
        <v>58</v>
      </c>
      <c r="C56" s="12"/>
      <c r="D56" s="12"/>
      <c r="E56" s="12"/>
      <c r="F56" s="12"/>
      <c r="G56" s="12"/>
      <c r="H56" s="498">
        <v>45292</v>
      </c>
      <c r="I56" s="498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</row>
    <row r="57" spans="1:31" ht="9" customHeight="1">
      <c r="A57" s="482"/>
      <c r="B57" s="482"/>
      <c r="C57" s="482"/>
      <c r="D57" s="482"/>
      <c r="E57" s="482"/>
      <c r="F57" s="482"/>
      <c r="G57" s="482"/>
      <c r="H57" s="482"/>
      <c r="I57" s="482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</row>
    <row r="58" spans="1:31" ht="22.5" customHeight="1">
      <c r="A58" s="492" t="s">
        <v>60</v>
      </c>
      <c r="B58" s="492"/>
      <c r="C58" s="492"/>
      <c r="D58" s="492"/>
      <c r="E58" s="492"/>
      <c r="F58" s="492"/>
      <c r="G58" s="492"/>
      <c r="H58" s="492"/>
      <c r="I58" s="492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</row>
    <row r="59" spans="1:31" ht="9" customHeight="1">
      <c r="A59" s="499"/>
      <c r="B59" s="499"/>
      <c r="C59" s="499"/>
      <c r="D59" s="499"/>
      <c r="E59" s="499"/>
      <c r="F59" s="499"/>
      <c r="G59" s="499"/>
      <c r="H59" s="499"/>
      <c r="I59" s="499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</row>
    <row r="60" spans="1:31" ht="22.5" customHeight="1">
      <c r="A60" s="500" t="s">
        <v>61</v>
      </c>
      <c r="B60" s="500"/>
      <c r="C60" s="500"/>
      <c r="D60" s="500"/>
      <c r="E60" s="500"/>
      <c r="F60" s="500"/>
      <c r="G60" s="500"/>
      <c r="H60" s="500"/>
      <c r="I60" s="500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</row>
    <row r="61" spans="1:31" ht="30" customHeight="1">
      <c r="A61" s="39">
        <v>1</v>
      </c>
      <c r="B61" s="501" t="s">
        <v>62</v>
      </c>
      <c r="C61" s="501"/>
      <c r="D61" s="501"/>
      <c r="E61" s="501"/>
      <c r="F61" s="501"/>
      <c r="G61" s="501"/>
      <c r="H61" s="39" t="s">
        <v>63</v>
      </c>
      <c r="I61" s="39" t="s">
        <v>64</v>
      </c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pans="1:31" ht="27.75" customHeight="1">
      <c r="A62" s="17" t="s">
        <v>8</v>
      </c>
      <c r="B62" s="12" t="s">
        <v>986</v>
      </c>
      <c r="C62" s="12"/>
      <c r="D62" s="12"/>
      <c r="E62" s="12"/>
      <c r="F62" s="12"/>
      <c r="G62" s="12"/>
      <c r="H62" s="12"/>
      <c r="I62" s="42">
        <v>1540.51</v>
      </c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</row>
    <row r="63" spans="1:31" ht="15.75" hidden="1" customHeight="1">
      <c r="A63" s="17" t="s">
        <v>10</v>
      </c>
      <c r="B63" s="12" t="s">
        <v>66</v>
      </c>
      <c r="C63" s="12"/>
      <c r="D63" s="12"/>
      <c r="E63" s="12"/>
      <c r="F63" s="12"/>
      <c r="G63" s="12"/>
      <c r="H63" s="43"/>
      <c r="I63" s="42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</row>
    <row r="64" spans="1:31" ht="15.75" customHeight="1">
      <c r="A64" s="17" t="s">
        <v>13</v>
      </c>
      <c r="B64" s="502" t="s">
        <v>987</v>
      </c>
      <c r="C64" s="502"/>
      <c r="D64" s="502"/>
      <c r="E64" s="502"/>
      <c r="F64" s="502"/>
      <c r="G64" s="502"/>
      <c r="H64" s="44">
        <v>0.4</v>
      </c>
      <c r="I64" s="42">
        <f>ROUND(H64*I62,2)</f>
        <v>616.20000000000005</v>
      </c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</row>
    <row r="65" spans="1:31" ht="15.75" hidden="1" customHeight="1">
      <c r="A65" s="17" t="s">
        <v>16</v>
      </c>
      <c r="B65" s="12" t="s">
        <v>68</v>
      </c>
      <c r="C65" s="12"/>
      <c r="D65" s="12"/>
      <c r="E65" s="12"/>
      <c r="F65" s="12"/>
      <c r="G65" s="12"/>
      <c r="H65" s="12"/>
      <c r="I65" s="42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</row>
    <row r="66" spans="1:31" ht="15.75" hidden="1" customHeight="1">
      <c r="A66" s="17" t="s">
        <v>69</v>
      </c>
      <c r="B66" s="12" t="s">
        <v>70</v>
      </c>
      <c r="C66" s="12"/>
      <c r="D66" s="12"/>
      <c r="E66" s="12"/>
      <c r="F66" s="12"/>
      <c r="G66" s="12"/>
      <c r="H66" s="12"/>
      <c r="I66" s="4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</row>
    <row r="67" spans="1:31" ht="15.75" customHeight="1">
      <c r="A67" s="17" t="s">
        <v>71</v>
      </c>
      <c r="B67" s="12" t="s">
        <v>72</v>
      </c>
      <c r="C67" s="12"/>
      <c r="D67" s="12"/>
      <c r="E67" s="12"/>
      <c r="F67" s="12"/>
      <c r="G67" s="12"/>
      <c r="H67" s="12"/>
      <c r="I67" s="42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</row>
    <row r="68" spans="1:31" ht="15.75" customHeight="1">
      <c r="A68" s="522" t="s">
        <v>119</v>
      </c>
      <c r="B68" s="522"/>
      <c r="C68" s="522"/>
      <c r="D68" s="522"/>
      <c r="E68" s="522"/>
      <c r="F68" s="522"/>
      <c r="G68" s="522"/>
      <c r="H68" s="522"/>
      <c r="I68" s="46">
        <f>SUM(I62:I67)</f>
        <v>2156.71</v>
      </c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</row>
    <row r="69" spans="1:31" ht="9.75" customHeight="1">
      <c r="A69" s="503"/>
      <c r="B69" s="503"/>
      <c r="C69" s="503"/>
      <c r="D69" s="503"/>
      <c r="E69" s="503"/>
      <c r="F69" s="503"/>
      <c r="G69" s="503"/>
      <c r="H69" s="503"/>
      <c r="I69" s="503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</row>
    <row r="70" spans="1:31" ht="20.25" customHeight="1">
      <c r="A70" s="504" t="s">
        <v>74</v>
      </c>
      <c r="B70" s="504"/>
      <c r="C70" s="504"/>
      <c r="D70" s="504"/>
      <c r="E70" s="504"/>
      <c r="F70" s="504"/>
      <c r="G70" s="504"/>
      <c r="H70" s="504"/>
      <c r="I70" s="504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</row>
    <row r="71" spans="1:31" ht="10.5" customHeight="1">
      <c r="A71" s="505"/>
      <c r="B71" s="505"/>
      <c r="C71" s="505"/>
      <c r="D71" s="505"/>
      <c r="E71" s="505"/>
      <c r="F71" s="505"/>
      <c r="G71" s="505"/>
      <c r="H71" s="505"/>
      <c r="I71" s="50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</row>
    <row r="72" spans="1:31" ht="21.75" customHeight="1">
      <c r="A72" s="506" t="s">
        <v>75</v>
      </c>
      <c r="B72" s="506"/>
      <c r="C72" s="506"/>
      <c r="D72" s="506"/>
      <c r="E72" s="506"/>
      <c r="F72" s="506"/>
      <c r="G72" s="506"/>
      <c r="H72" s="506"/>
      <c r="I72" s="506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</row>
    <row r="73" spans="1:31" ht="25.5" customHeight="1">
      <c r="A73" s="507" t="s">
        <v>988</v>
      </c>
      <c r="B73" s="507"/>
      <c r="C73" s="507"/>
      <c r="D73" s="507"/>
      <c r="E73" s="507"/>
      <c r="F73" s="507"/>
      <c r="G73" s="507"/>
      <c r="H73" s="507"/>
      <c r="I73" s="507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</row>
    <row r="74" spans="1:31" ht="25.5" customHeight="1">
      <c r="A74" s="47" t="s">
        <v>77</v>
      </c>
      <c r="B74" s="508" t="s">
        <v>359</v>
      </c>
      <c r="C74" s="508"/>
      <c r="D74" s="508"/>
      <c r="E74" s="508"/>
      <c r="F74" s="508"/>
      <c r="G74" s="508"/>
      <c r="H74" s="508"/>
      <c r="I74" s="18" t="s">
        <v>79</v>
      </c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</row>
    <row r="75" spans="1:31" ht="25.5" customHeight="1">
      <c r="A75" s="48" t="s">
        <v>8</v>
      </c>
      <c r="B75" s="12" t="s">
        <v>360</v>
      </c>
      <c r="C75" s="12"/>
      <c r="D75" s="12"/>
      <c r="E75" s="12"/>
      <c r="F75" s="12"/>
      <c r="G75" s="12"/>
      <c r="H75" s="43">
        <v>8.3299999999999999E-2</v>
      </c>
      <c r="I75" s="21">
        <f>ROUND($I$68*H75,2)</f>
        <v>179.65</v>
      </c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</row>
    <row r="76" spans="1:31" ht="51" customHeight="1">
      <c r="A76" s="48" t="s">
        <v>10</v>
      </c>
      <c r="B76" s="536" t="s">
        <v>989</v>
      </c>
      <c r="C76" s="536"/>
      <c r="D76" s="536"/>
      <c r="E76" s="536"/>
      <c r="F76" s="536"/>
      <c r="G76" s="536"/>
      <c r="H76" s="43">
        <v>0.121</v>
      </c>
      <c r="I76" s="21">
        <f>ROUND($I$68*H76,2)</f>
        <v>260.95999999999998</v>
      </c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</row>
    <row r="77" spans="1:31" ht="19.5" customHeight="1">
      <c r="A77" s="510" t="s">
        <v>82</v>
      </c>
      <c r="B77" s="510"/>
      <c r="C77" s="510"/>
      <c r="D77" s="510"/>
      <c r="E77" s="510"/>
      <c r="F77" s="510"/>
      <c r="G77" s="510"/>
      <c r="H77" s="510"/>
      <c r="I77" s="50">
        <f>SUM(I75+I76)</f>
        <v>440.61</v>
      </c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</row>
    <row r="78" spans="1:31" ht="25.5" hidden="1" customHeight="1">
      <c r="A78" s="690" t="s">
        <v>990</v>
      </c>
      <c r="B78" s="690"/>
      <c r="C78" s="690"/>
      <c r="D78" s="690"/>
      <c r="E78" s="690"/>
      <c r="F78" s="690"/>
      <c r="G78" s="690"/>
      <c r="H78" s="690"/>
      <c r="I78" s="690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  <c r="Y78" s="51"/>
      <c r="Z78" s="51"/>
      <c r="AA78" s="51"/>
      <c r="AB78" s="51"/>
      <c r="AC78" s="51"/>
      <c r="AD78" s="51"/>
      <c r="AE78" s="51"/>
    </row>
    <row r="79" spans="1:31" ht="81" customHeight="1">
      <c r="A79" s="492" t="s">
        <v>991</v>
      </c>
      <c r="B79" s="492"/>
      <c r="C79" s="492"/>
      <c r="D79" s="492"/>
      <c r="E79" s="492"/>
      <c r="F79" s="492"/>
      <c r="G79" s="492"/>
      <c r="H79" s="492"/>
      <c r="I79" s="492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</row>
    <row r="80" spans="1:31" ht="11.25" customHeight="1">
      <c r="A80" s="512"/>
      <c r="B80" s="512"/>
      <c r="C80" s="512"/>
      <c r="D80" s="512"/>
      <c r="E80" s="512"/>
      <c r="F80" s="512"/>
      <c r="G80" s="512"/>
      <c r="H80" s="512"/>
      <c r="I80" s="512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</row>
    <row r="81" spans="1:31" ht="32.25" customHeight="1">
      <c r="A81" s="513" t="s">
        <v>364</v>
      </c>
      <c r="B81" s="513"/>
      <c r="C81" s="513"/>
      <c r="D81" s="513"/>
      <c r="E81" s="513"/>
      <c r="F81" s="513"/>
      <c r="G81" s="513"/>
      <c r="H81" s="513"/>
      <c r="I81" s="513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</row>
    <row r="82" spans="1:31" ht="30" customHeight="1">
      <c r="A82" s="52" t="s">
        <v>85</v>
      </c>
      <c r="B82" s="501" t="s">
        <v>86</v>
      </c>
      <c r="C82" s="501"/>
      <c r="D82" s="501"/>
      <c r="E82" s="501"/>
      <c r="F82" s="501"/>
      <c r="G82" s="501"/>
      <c r="H82" s="40" t="s">
        <v>87</v>
      </c>
      <c r="I82" s="40" t="s">
        <v>88</v>
      </c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</row>
    <row r="83" spans="1:31" ht="15.75" customHeight="1">
      <c r="A83" s="53" t="s">
        <v>8</v>
      </c>
      <c r="B83" s="12" t="s">
        <v>89</v>
      </c>
      <c r="C83" s="12"/>
      <c r="D83" s="12"/>
      <c r="E83" s="12"/>
      <c r="F83" s="12"/>
      <c r="G83" s="12"/>
      <c r="H83" s="54">
        <v>0.2</v>
      </c>
      <c r="I83" s="55">
        <f t="shared" ref="I83:I90" si="0">ROUND(($I$68+$I$77)*H83,2)</f>
        <v>519.46</v>
      </c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</row>
    <row r="84" spans="1:31" ht="15.75" customHeight="1">
      <c r="A84" s="53" t="s">
        <v>10</v>
      </c>
      <c r="B84" s="12" t="s">
        <v>90</v>
      </c>
      <c r="C84" s="12"/>
      <c r="D84" s="12"/>
      <c r="E84" s="12"/>
      <c r="F84" s="12"/>
      <c r="G84" s="12"/>
      <c r="H84" s="54">
        <v>2.5000000000000001E-2</v>
      </c>
      <c r="I84" s="55">
        <f t="shared" si="0"/>
        <v>64.930000000000007</v>
      </c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</row>
    <row r="85" spans="1:31" ht="48.75" customHeight="1">
      <c r="A85" s="53" t="s">
        <v>13</v>
      </c>
      <c r="B85" s="12" t="s">
        <v>91</v>
      </c>
      <c r="C85" s="12"/>
      <c r="D85" s="56" t="s">
        <v>92</v>
      </c>
      <c r="E85" s="57">
        <v>0.03</v>
      </c>
      <c r="F85" s="56" t="s">
        <v>93</v>
      </c>
      <c r="G85" s="58">
        <v>1</v>
      </c>
      <c r="H85" s="59">
        <f>ROUND((E85*G85),6)</f>
        <v>0.03</v>
      </c>
      <c r="I85" s="55">
        <f t="shared" si="0"/>
        <v>77.92</v>
      </c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</row>
    <row r="86" spans="1:31" ht="15.75" customHeight="1">
      <c r="A86" s="53" t="s">
        <v>16</v>
      </c>
      <c r="B86" s="12" t="s">
        <v>94</v>
      </c>
      <c r="C86" s="12"/>
      <c r="D86" s="12"/>
      <c r="E86" s="12"/>
      <c r="F86" s="12"/>
      <c r="G86" s="12"/>
      <c r="H86" s="54">
        <v>1.4999999999999999E-2</v>
      </c>
      <c r="I86" s="55">
        <f t="shared" si="0"/>
        <v>38.96</v>
      </c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</row>
    <row r="87" spans="1:31" ht="15.75" customHeight="1">
      <c r="A87" s="53" t="s">
        <v>69</v>
      </c>
      <c r="B87" s="12" t="s">
        <v>95</v>
      </c>
      <c r="C87" s="12"/>
      <c r="D87" s="12"/>
      <c r="E87" s="12"/>
      <c r="F87" s="12"/>
      <c r="G87" s="12"/>
      <c r="H87" s="54">
        <v>0.01</v>
      </c>
      <c r="I87" s="55">
        <f t="shared" si="0"/>
        <v>25.97</v>
      </c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</row>
    <row r="88" spans="1:31" ht="15.75" customHeight="1">
      <c r="A88" s="53" t="s">
        <v>71</v>
      </c>
      <c r="B88" s="12" t="s">
        <v>96</v>
      </c>
      <c r="C88" s="12"/>
      <c r="D88" s="12"/>
      <c r="E88" s="12"/>
      <c r="F88" s="12"/>
      <c r="G88" s="12"/>
      <c r="H88" s="54">
        <v>6.0000000000000001E-3</v>
      </c>
      <c r="I88" s="55">
        <f t="shared" si="0"/>
        <v>15.58</v>
      </c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</row>
    <row r="89" spans="1:31" ht="20.25" customHeight="1">
      <c r="A89" s="53" t="s">
        <v>97</v>
      </c>
      <c r="B89" s="12" t="s">
        <v>338</v>
      </c>
      <c r="C89" s="12"/>
      <c r="D89" s="12"/>
      <c r="E89" s="12"/>
      <c r="F89" s="12"/>
      <c r="G89" s="12"/>
      <c r="H89" s="54">
        <v>2E-3</v>
      </c>
      <c r="I89" s="55">
        <f t="shared" si="0"/>
        <v>5.19</v>
      </c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</row>
    <row r="90" spans="1:31" ht="15.75" customHeight="1">
      <c r="A90" s="53" t="s">
        <v>98</v>
      </c>
      <c r="B90" s="12" t="s">
        <v>99</v>
      </c>
      <c r="C90" s="12"/>
      <c r="D90" s="12"/>
      <c r="E90" s="12"/>
      <c r="F90" s="12"/>
      <c r="G90" s="12"/>
      <c r="H90" s="54">
        <v>0.08</v>
      </c>
      <c r="I90" s="55">
        <f t="shared" si="0"/>
        <v>207.79</v>
      </c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</row>
    <row r="91" spans="1:31" ht="15.75" customHeight="1">
      <c r="A91" s="510" t="s">
        <v>82</v>
      </c>
      <c r="B91" s="510"/>
      <c r="C91" s="510"/>
      <c r="D91" s="510"/>
      <c r="E91" s="510"/>
      <c r="F91" s="510"/>
      <c r="G91" s="510"/>
      <c r="H91" s="60">
        <f>SUM(H83:H90)</f>
        <v>0.36800000000000005</v>
      </c>
      <c r="I91" s="61">
        <f>SUM(I83:I90)</f>
        <v>955.80000000000018</v>
      </c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</row>
    <row r="92" spans="1:31" ht="8.25" customHeight="1">
      <c r="A92" s="62"/>
      <c r="B92" s="63"/>
      <c r="C92" s="63"/>
      <c r="D92" s="63"/>
      <c r="E92" s="63"/>
      <c r="F92" s="63"/>
      <c r="G92" s="63"/>
      <c r="H92" s="64"/>
      <c r="I92" s="6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</row>
    <row r="93" spans="1:31" ht="35.25" customHeight="1">
      <c r="A93" s="492" t="s">
        <v>365</v>
      </c>
      <c r="B93" s="492"/>
      <c r="C93" s="492"/>
      <c r="D93" s="492"/>
      <c r="E93" s="492"/>
      <c r="F93" s="492"/>
      <c r="G93" s="492"/>
      <c r="H93" s="492"/>
      <c r="I93" s="492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</row>
    <row r="94" spans="1:31" ht="7.5" customHeight="1">
      <c r="A94" s="491"/>
      <c r="B94" s="491"/>
      <c r="C94" s="491"/>
      <c r="D94" s="491"/>
      <c r="E94" s="491"/>
      <c r="F94" s="491"/>
      <c r="G94" s="491"/>
      <c r="H94" s="491"/>
      <c r="I94" s="491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</row>
    <row r="95" spans="1:31" ht="18" customHeight="1">
      <c r="A95" s="514" t="s">
        <v>101</v>
      </c>
      <c r="B95" s="514"/>
      <c r="C95" s="514"/>
      <c r="D95" s="514"/>
      <c r="E95" s="514"/>
      <c r="F95" s="514"/>
      <c r="G95" s="514"/>
      <c r="H95" s="514"/>
      <c r="I95" s="514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</row>
    <row r="96" spans="1:31" ht="18.75" customHeight="1">
      <c r="A96" s="66" t="s">
        <v>102</v>
      </c>
      <c r="B96" s="501" t="s">
        <v>103</v>
      </c>
      <c r="C96" s="501"/>
      <c r="D96" s="501"/>
      <c r="E96" s="501"/>
      <c r="F96" s="501"/>
      <c r="G96" s="501"/>
      <c r="H96" s="501"/>
      <c r="I96" s="40" t="s">
        <v>79</v>
      </c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</row>
    <row r="97" spans="1:31" ht="15.75" customHeight="1">
      <c r="A97" s="48" t="s">
        <v>8</v>
      </c>
      <c r="B97" s="515" t="s">
        <v>104</v>
      </c>
      <c r="C97" s="515"/>
      <c r="D97" s="515"/>
      <c r="E97" s="515"/>
      <c r="F97" s="515"/>
      <c r="G97" s="515"/>
      <c r="H97" s="515"/>
      <c r="I97" s="55">
        <f>IF(ROUND((H100*H98*H99)-(I62*H101),2)&lt;0,0,ROUND((H100*H98*H99)-(I62*H101),2))</f>
        <v>118.77</v>
      </c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</row>
    <row r="98" spans="1:31" ht="22.5" customHeight="1">
      <c r="A98" s="48"/>
      <c r="B98" s="516" t="s">
        <v>105</v>
      </c>
      <c r="C98" s="516"/>
      <c r="D98" s="516"/>
      <c r="E98" s="516"/>
      <c r="F98" s="516"/>
      <c r="G98" s="516"/>
      <c r="H98" s="67">
        <v>4.8</v>
      </c>
      <c r="I98" s="68" t="s">
        <v>106</v>
      </c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</row>
    <row r="99" spans="1:31" ht="17.25" customHeight="1">
      <c r="A99" s="48"/>
      <c r="B99" s="517" t="s">
        <v>339</v>
      </c>
      <c r="C99" s="517"/>
      <c r="D99" s="517"/>
      <c r="E99" s="517"/>
      <c r="F99" s="517"/>
      <c r="G99" s="517"/>
      <c r="H99" s="70">
        <v>2</v>
      </c>
      <c r="I99" s="68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</row>
    <row r="100" spans="1:31" ht="15" customHeight="1">
      <c r="A100" s="48"/>
      <c r="B100" s="517" t="s">
        <v>366</v>
      </c>
      <c r="C100" s="517"/>
      <c r="D100" s="517"/>
      <c r="E100" s="517"/>
      <c r="F100" s="517"/>
      <c r="G100" s="517"/>
      <c r="H100" s="71">
        <v>22</v>
      </c>
      <c r="I100" s="68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</row>
    <row r="101" spans="1:31" ht="15" customHeight="1">
      <c r="A101" s="48"/>
      <c r="B101" s="518" t="s">
        <v>992</v>
      </c>
      <c r="C101" s="518"/>
      <c r="D101" s="518"/>
      <c r="E101" s="518"/>
      <c r="F101" s="518"/>
      <c r="G101" s="518"/>
      <c r="H101" s="72">
        <v>0.06</v>
      </c>
      <c r="I101" s="69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</row>
    <row r="102" spans="1:31" ht="15.75" customHeight="1">
      <c r="A102" s="48" t="s">
        <v>10</v>
      </c>
      <c r="B102" s="515" t="s">
        <v>110</v>
      </c>
      <c r="C102" s="515"/>
      <c r="D102" s="515"/>
      <c r="E102" s="515"/>
      <c r="F102" s="515"/>
      <c r="G102" s="515"/>
      <c r="H102" s="515"/>
      <c r="I102" s="55">
        <f>ROUND(H104*H103*(1-H105),2)</f>
        <v>421.98</v>
      </c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</row>
    <row r="103" spans="1:31" ht="15.75" customHeight="1">
      <c r="A103" s="48"/>
      <c r="B103" s="516" t="s">
        <v>993</v>
      </c>
      <c r="C103" s="516"/>
      <c r="D103" s="516"/>
      <c r="E103" s="516"/>
      <c r="F103" s="516"/>
      <c r="G103" s="516"/>
      <c r="H103" s="67">
        <v>23.68</v>
      </c>
      <c r="I103" s="68" t="s">
        <v>106</v>
      </c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</row>
    <row r="104" spans="1:31" ht="15.75" customHeight="1">
      <c r="A104" s="73"/>
      <c r="B104" s="516" t="s">
        <v>112</v>
      </c>
      <c r="C104" s="516"/>
      <c r="D104" s="516"/>
      <c r="E104" s="516"/>
      <c r="F104" s="516"/>
      <c r="G104" s="516"/>
      <c r="H104" s="71">
        <v>22</v>
      </c>
      <c r="I104" s="68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</row>
    <row r="105" spans="1:31" ht="15.75" customHeight="1">
      <c r="A105" s="73"/>
      <c r="B105" s="519" t="s">
        <v>113</v>
      </c>
      <c r="C105" s="519"/>
      <c r="D105" s="519"/>
      <c r="E105" s="519"/>
      <c r="F105" s="519"/>
      <c r="G105" s="519"/>
      <c r="H105" s="74">
        <v>0.19</v>
      </c>
      <c r="I105" s="68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</row>
    <row r="106" spans="1:31" ht="15.75" customHeight="1">
      <c r="A106" s="48" t="s">
        <v>13</v>
      </c>
      <c r="B106" s="515" t="s">
        <v>114</v>
      </c>
      <c r="C106" s="515"/>
      <c r="D106" s="515"/>
      <c r="E106" s="515"/>
      <c r="F106" s="515"/>
      <c r="G106" s="515"/>
      <c r="H106" s="515"/>
      <c r="I106" s="55">
        <v>0</v>
      </c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</row>
    <row r="107" spans="1:31" ht="15.75" hidden="1" customHeight="1">
      <c r="A107" s="73" t="s">
        <v>16</v>
      </c>
      <c r="B107" s="520" t="s">
        <v>115</v>
      </c>
      <c r="C107" s="520"/>
      <c r="D107" s="520"/>
      <c r="E107" s="520"/>
      <c r="F107" s="520"/>
      <c r="G107" s="520"/>
      <c r="H107" s="520"/>
      <c r="I107" s="75" t="s">
        <v>116</v>
      </c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</row>
    <row r="108" spans="1:31" ht="30.75" customHeight="1">
      <c r="A108" s="48" t="s">
        <v>16</v>
      </c>
      <c r="B108" s="12" t="s">
        <v>994</v>
      </c>
      <c r="C108" s="12"/>
      <c r="D108" s="12"/>
      <c r="E108" s="12"/>
      <c r="F108" s="12"/>
      <c r="G108" s="12"/>
      <c r="H108" s="12"/>
      <c r="I108" s="23">
        <v>19.420000000000002</v>
      </c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</row>
    <row r="109" spans="1:31" ht="15.75" customHeight="1">
      <c r="A109" s="48" t="s">
        <v>69</v>
      </c>
      <c r="B109" s="521" t="s">
        <v>118</v>
      </c>
      <c r="C109" s="521"/>
      <c r="D109" s="521"/>
      <c r="E109" s="521"/>
      <c r="F109" s="521"/>
      <c r="G109" s="521"/>
      <c r="H109" s="521"/>
      <c r="I109" s="76" t="s">
        <v>106</v>
      </c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</row>
    <row r="110" spans="1:31" ht="15.75" customHeight="1">
      <c r="A110" s="77"/>
      <c r="B110" s="510" t="s">
        <v>119</v>
      </c>
      <c r="C110" s="510"/>
      <c r="D110" s="510"/>
      <c r="E110" s="510"/>
      <c r="F110" s="510"/>
      <c r="G110" s="510"/>
      <c r="H110" s="510"/>
      <c r="I110" s="61">
        <f>SUM(I97:I108)</f>
        <v>560.16999999999996</v>
      </c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</row>
    <row r="111" spans="1:31" ht="7.5" customHeight="1">
      <c r="A111" s="491"/>
      <c r="B111" s="491"/>
      <c r="C111" s="491"/>
      <c r="D111" s="491"/>
      <c r="E111" s="491"/>
      <c r="F111" s="491"/>
      <c r="G111" s="491"/>
      <c r="H111" s="491"/>
      <c r="I111" s="491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</row>
    <row r="112" spans="1:31" ht="36" customHeight="1">
      <c r="A112" s="492" t="s">
        <v>120</v>
      </c>
      <c r="B112" s="492"/>
      <c r="C112" s="492"/>
      <c r="D112" s="492"/>
      <c r="E112" s="492"/>
      <c r="F112" s="492"/>
      <c r="G112" s="492"/>
      <c r="H112" s="492"/>
      <c r="I112" s="492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</row>
    <row r="113" spans="1:31" ht="7.5" customHeight="1">
      <c r="A113" s="475"/>
      <c r="B113" s="475"/>
      <c r="C113" s="475"/>
      <c r="D113" s="475"/>
      <c r="E113" s="475"/>
      <c r="F113" s="475"/>
      <c r="G113" s="475"/>
      <c r="H113" s="475"/>
      <c r="I113" s="47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</row>
    <row r="114" spans="1:31" ht="21.75" customHeight="1">
      <c r="A114" s="500" t="s">
        <v>121</v>
      </c>
      <c r="B114" s="500"/>
      <c r="C114" s="500"/>
      <c r="D114" s="500"/>
      <c r="E114" s="500"/>
      <c r="F114" s="500"/>
      <c r="G114" s="500"/>
      <c r="H114" s="500"/>
      <c r="I114" s="500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</row>
    <row r="115" spans="1:31" ht="23.25" customHeight="1">
      <c r="A115" s="40">
        <v>2</v>
      </c>
      <c r="B115" s="501" t="s">
        <v>122</v>
      </c>
      <c r="C115" s="501"/>
      <c r="D115" s="501"/>
      <c r="E115" s="501"/>
      <c r="F115" s="501"/>
      <c r="G115" s="501"/>
      <c r="H115" s="501"/>
      <c r="I115" s="40" t="s">
        <v>79</v>
      </c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</row>
    <row r="116" spans="1:31" ht="21.75" customHeight="1">
      <c r="A116" s="17" t="s">
        <v>77</v>
      </c>
      <c r="B116" s="12" t="s">
        <v>123</v>
      </c>
      <c r="C116" s="12"/>
      <c r="D116" s="12"/>
      <c r="E116" s="12"/>
      <c r="F116" s="12"/>
      <c r="G116" s="12"/>
      <c r="H116" s="12"/>
      <c r="I116" s="21">
        <f>I77</f>
        <v>440.61</v>
      </c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</row>
    <row r="117" spans="1:31" ht="18.75" customHeight="1">
      <c r="A117" s="17" t="s">
        <v>85</v>
      </c>
      <c r="B117" s="12" t="s">
        <v>86</v>
      </c>
      <c r="C117" s="12"/>
      <c r="D117" s="12"/>
      <c r="E117" s="12"/>
      <c r="F117" s="12"/>
      <c r="G117" s="12"/>
      <c r="H117" s="12"/>
      <c r="I117" s="21">
        <f>I91</f>
        <v>955.80000000000018</v>
      </c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</row>
    <row r="118" spans="1:31" ht="21.75" customHeight="1">
      <c r="A118" s="17" t="s">
        <v>102</v>
      </c>
      <c r="B118" s="12" t="s">
        <v>103</v>
      </c>
      <c r="C118" s="12"/>
      <c r="D118" s="12"/>
      <c r="E118" s="12"/>
      <c r="F118" s="12"/>
      <c r="G118" s="12"/>
      <c r="H118" s="12"/>
      <c r="I118" s="21">
        <f>I110</f>
        <v>560.16999999999996</v>
      </c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</row>
    <row r="119" spans="1:31" ht="21.75" customHeight="1">
      <c r="A119" s="522" t="s">
        <v>82</v>
      </c>
      <c r="B119" s="522"/>
      <c r="C119" s="522"/>
      <c r="D119" s="522"/>
      <c r="E119" s="522"/>
      <c r="F119" s="522"/>
      <c r="G119" s="522"/>
      <c r="H119" s="522"/>
      <c r="I119" s="78">
        <f>SUM(I116+I117+I118)</f>
        <v>1956.5800000000004</v>
      </c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</row>
    <row r="120" spans="1:31" ht="12" customHeight="1">
      <c r="A120" s="523"/>
      <c r="B120" s="523"/>
      <c r="C120" s="523"/>
      <c r="D120" s="523"/>
      <c r="E120" s="523"/>
      <c r="F120" s="523"/>
      <c r="G120" s="523"/>
      <c r="H120" s="523"/>
      <c r="I120" s="523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</row>
    <row r="121" spans="1:31" ht="26.25" customHeight="1">
      <c r="A121" s="506" t="s">
        <v>124</v>
      </c>
      <c r="B121" s="506"/>
      <c r="C121" s="506"/>
      <c r="D121" s="506"/>
      <c r="E121" s="506"/>
      <c r="F121" s="506"/>
      <c r="G121" s="506"/>
      <c r="H121" s="506"/>
      <c r="I121" s="506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</row>
    <row r="122" spans="1:31" ht="28.5" customHeight="1">
      <c r="A122" s="66">
        <v>3</v>
      </c>
      <c r="B122" s="524" t="s">
        <v>369</v>
      </c>
      <c r="C122" s="524"/>
      <c r="D122" s="524"/>
      <c r="E122" s="524"/>
      <c r="F122" s="524"/>
      <c r="G122" s="524"/>
      <c r="H122" s="524"/>
      <c r="I122" s="66" t="s">
        <v>126</v>
      </c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</row>
    <row r="123" spans="1:31" ht="45" customHeight="1">
      <c r="A123" s="48" t="s">
        <v>8</v>
      </c>
      <c r="B123" s="12" t="s">
        <v>370</v>
      </c>
      <c r="C123" s="12"/>
      <c r="D123" s="12"/>
      <c r="E123" s="12"/>
      <c r="F123" s="12"/>
      <c r="G123" s="12"/>
      <c r="H123" s="12"/>
      <c r="I123" s="55">
        <f>ROUND((($I$68/12)+($I$75/12)+(I76/12))*(30/30)*0.05,2)</f>
        <v>10.82</v>
      </c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</row>
    <row r="124" spans="1:31" ht="15.75" customHeight="1">
      <c r="A124" s="48" t="s">
        <v>10</v>
      </c>
      <c r="B124" s="509" t="s">
        <v>128</v>
      </c>
      <c r="C124" s="509"/>
      <c r="D124" s="509"/>
      <c r="E124" s="509"/>
      <c r="F124" s="509"/>
      <c r="G124" s="509"/>
      <c r="H124" s="509"/>
      <c r="I124" s="55">
        <f>ROUND($I$123*H90,2)</f>
        <v>0.87</v>
      </c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</row>
    <row r="125" spans="1:31" ht="39" customHeight="1">
      <c r="A125" s="48" t="s">
        <v>13</v>
      </c>
      <c r="B125" s="12" t="s">
        <v>371</v>
      </c>
      <c r="C125" s="12"/>
      <c r="D125" s="12"/>
      <c r="E125" s="12"/>
      <c r="F125" s="12"/>
      <c r="G125" s="12"/>
      <c r="H125" s="12"/>
      <c r="I125" s="55">
        <f>ROUND(((($I$68/30)*7)/$H$11)*1,2)</f>
        <v>8.39</v>
      </c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</row>
    <row r="126" spans="1:31" ht="15.75" customHeight="1">
      <c r="A126" s="48" t="s">
        <v>16</v>
      </c>
      <c r="B126" s="509" t="s">
        <v>131</v>
      </c>
      <c r="C126" s="509"/>
      <c r="D126" s="509"/>
      <c r="E126" s="509"/>
      <c r="F126" s="509"/>
      <c r="G126" s="509"/>
      <c r="H126" s="509"/>
      <c r="I126" s="55">
        <f>ROUND($H$91*I125,2)</f>
        <v>3.09</v>
      </c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</row>
    <row r="127" spans="1:31" ht="35.25" customHeight="1">
      <c r="A127" s="48" t="s">
        <v>69</v>
      </c>
      <c r="B127" s="12" t="s">
        <v>446</v>
      </c>
      <c r="C127" s="12"/>
      <c r="D127" s="12"/>
      <c r="E127" s="12"/>
      <c r="F127" s="12"/>
      <c r="G127" s="12"/>
      <c r="H127" s="143">
        <v>0.04</v>
      </c>
      <c r="I127" s="55">
        <f>ROUND($I$68*H127,2)</f>
        <v>86.27</v>
      </c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</row>
    <row r="128" spans="1:31" ht="15.75" customHeight="1">
      <c r="A128" s="510" t="s">
        <v>82</v>
      </c>
      <c r="B128" s="510"/>
      <c r="C128" s="510"/>
      <c r="D128" s="510"/>
      <c r="E128" s="510"/>
      <c r="F128" s="510"/>
      <c r="G128" s="510"/>
      <c r="H128" s="510"/>
      <c r="I128" s="61">
        <f>SUM(I123:I127)</f>
        <v>109.44</v>
      </c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</row>
    <row r="129" spans="1:31" ht="10.5" customHeight="1">
      <c r="A129" s="484"/>
      <c r="B129" s="484"/>
      <c r="C129" s="484"/>
      <c r="D129" s="484"/>
      <c r="E129" s="484"/>
      <c r="F129" s="484"/>
      <c r="G129" s="484"/>
      <c r="H129" s="484"/>
      <c r="I129" s="484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</row>
    <row r="130" spans="1:31" ht="24" customHeight="1">
      <c r="A130" s="500" t="s">
        <v>133</v>
      </c>
      <c r="B130" s="500"/>
      <c r="C130" s="500"/>
      <c r="D130" s="500"/>
      <c r="E130" s="500"/>
      <c r="F130" s="500"/>
      <c r="G130" s="500"/>
      <c r="H130" s="500"/>
      <c r="I130" s="500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</row>
    <row r="131" spans="1:31" ht="27" customHeight="1">
      <c r="A131" s="492" t="s">
        <v>134</v>
      </c>
      <c r="B131" s="492"/>
      <c r="C131" s="492"/>
      <c r="D131" s="492"/>
      <c r="E131" s="492"/>
      <c r="F131" s="492"/>
      <c r="G131" s="492"/>
      <c r="H131" s="492"/>
      <c r="I131" s="492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</row>
    <row r="132" spans="1:31" ht="49.5" customHeight="1">
      <c r="A132" s="642" t="s">
        <v>995</v>
      </c>
      <c r="B132" s="642"/>
      <c r="C132" s="642"/>
      <c r="D132" s="642"/>
      <c r="E132" s="642"/>
      <c r="F132" s="642"/>
      <c r="G132" s="642"/>
      <c r="H132" s="642"/>
      <c r="I132" s="642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</row>
    <row r="133" spans="1:31" ht="8.25" customHeight="1">
      <c r="A133" s="525"/>
      <c r="B133" s="525"/>
      <c r="C133" s="525"/>
      <c r="D133" s="525"/>
      <c r="E133" s="525"/>
      <c r="F133" s="525"/>
      <c r="G133" s="525"/>
      <c r="H133" s="525"/>
      <c r="I133" s="52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</row>
    <row r="134" spans="1:31" ht="53.25" customHeight="1">
      <c r="A134" s="79" t="s">
        <v>136</v>
      </c>
      <c r="B134" s="80">
        <f>I68</f>
        <v>2156.71</v>
      </c>
      <c r="C134" s="81"/>
      <c r="D134" s="79" t="s">
        <v>996</v>
      </c>
      <c r="E134" s="80">
        <f>I119-I97-I102</f>
        <v>1415.8300000000004</v>
      </c>
      <c r="F134" s="82"/>
      <c r="G134" s="79" t="s">
        <v>138</v>
      </c>
      <c r="H134" s="80">
        <f>I128</f>
        <v>109.44</v>
      </c>
      <c r="I134" s="83">
        <f>B134+E134+H134</f>
        <v>3681.9800000000005</v>
      </c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</row>
    <row r="135" spans="1:31" ht="7.5" customHeight="1">
      <c r="A135" s="526"/>
      <c r="B135" s="526"/>
      <c r="C135" s="526"/>
      <c r="D135" s="526"/>
      <c r="E135" s="526"/>
      <c r="F135" s="526"/>
      <c r="G135" s="526"/>
      <c r="H135" s="526"/>
      <c r="I135" s="526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</row>
    <row r="136" spans="1:31" ht="22.5" customHeight="1">
      <c r="A136" s="513" t="s">
        <v>140</v>
      </c>
      <c r="B136" s="513"/>
      <c r="C136" s="513"/>
      <c r="D136" s="513"/>
      <c r="E136" s="513"/>
      <c r="F136" s="513"/>
      <c r="G136" s="513"/>
      <c r="H136" s="513"/>
      <c r="I136" s="513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</row>
    <row r="137" spans="1:31" ht="15.75" customHeight="1">
      <c r="A137" s="86" t="s">
        <v>142</v>
      </c>
      <c r="B137" s="524" t="s">
        <v>143</v>
      </c>
      <c r="C137" s="524"/>
      <c r="D137" s="524"/>
      <c r="E137" s="524"/>
      <c r="F137" s="524"/>
      <c r="G137" s="524"/>
      <c r="H137" s="524"/>
      <c r="I137" s="86" t="s">
        <v>79</v>
      </c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</row>
    <row r="138" spans="1:31" ht="49.5" customHeight="1">
      <c r="A138" s="47" t="s">
        <v>8</v>
      </c>
      <c r="B138" s="500" t="s">
        <v>997</v>
      </c>
      <c r="C138" s="500"/>
      <c r="D138" s="500"/>
      <c r="E138" s="500"/>
      <c r="F138" s="500"/>
      <c r="G138" s="500"/>
      <c r="H138" s="500"/>
      <c r="I138" s="55">
        <f>ROUND(I134/12,2)</f>
        <v>306.83</v>
      </c>
      <c r="J138" s="15"/>
      <c r="K138" s="15"/>
      <c r="L138" s="26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</row>
    <row r="139" spans="1:31" ht="27" customHeight="1">
      <c r="A139" s="48" t="s">
        <v>10</v>
      </c>
      <c r="B139" s="500" t="s">
        <v>145</v>
      </c>
      <c r="C139" s="500"/>
      <c r="D139" s="500"/>
      <c r="E139" s="500"/>
      <c r="F139" s="500"/>
      <c r="G139" s="500"/>
      <c r="H139" s="500"/>
      <c r="I139" s="55">
        <f>ROUND((($I$134/30)*1)/12,2)</f>
        <v>10.23</v>
      </c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</row>
    <row r="140" spans="1:31" ht="29.25" customHeight="1">
      <c r="A140" s="48" t="s">
        <v>13</v>
      </c>
      <c r="B140" s="500" t="s">
        <v>146</v>
      </c>
      <c r="C140" s="500"/>
      <c r="D140" s="500"/>
      <c r="E140" s="500"/>
      <c r="F140" s="500"/>
      <c r="G140" s="500"/>
      <c r="H140" s="500"/>
      <c r="I140" s="55">
        <f>ROUND((($I$134/30)*5)/12*0.015,2)</f>
        <v>0.77</v>
      </c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</row>
    <row r="141" spans="1:31" ht="36" customHeight="1">
      <c r="A141" s="48" t="s">
        <v>16</v>
      </c>
      <c r="B141" s="500" t="s">
        <v>998</v>
      </c>
      <c r="C141" s="500"/>
      <c r="D141" s="500"/>
      <c r="E141" s="500"/>
      <c r="F141" s="500"/>
      <c r="G141" s="500"/>
      <c r="H141" s="500"/>
      <c r="I141" s="55">
        <f>ROUND((((($I$134)/30)*0.97)/12),2)</f>
        <v>9.92</v>
      </c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</row>
    <row r="142" spans="1:31" ht="69" customHeight="1">
      <c r="A142" s="48" t="s">
        <v>69</v>
      </c>
      <c r="B142" s="691" t="s">
        <v>999</v>
      </c>
      <c r="C142" s="691"/>
      <c r="D142" s="691"/>
      <c r="E142" s="691"/>
      <c r="F142" s="691"/>
      <c r="G142" s="691"/>
      <c r="H142" s="691"/>
      <c r="I142" s="55">
        <v>4.83</v>
      </c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</row>
    <row r="143" spans="1:31" ht="34.5" customHeight="1">
      <c r="A143" s="48" t="s">
        <v>71</v>
      </c>
      <c r="B143" s="500" t="s">
        <v>1000</v>
      </c>
      <c r="C143" s="500"/>
      <c r="D143" s="500"/>
      <c r="E143" s="500"/>
      <c r="F143" s="500"/>
      <c r="G143" s="500"/>
      <c r="H143" s="500"/>
      <c r="I143" s="55">
        <f>ROUND((((($I$134)/30)*3)/12),2)</f>
        <v>30.68</v>
      </c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</row>
    <row r="144" spans="1:31" ht="15.75" customHeight="1">
      <c r="A144" s="510" t="s">
        <v>82</v>
      </c>
      <c r="B144" s="510"/>
      <c r="C144" s="510"/>
      <c r="D144" s="510"/>
      <c r="E144" s="510"/>
      <c r="F144" s="510"/>
      <c r="G144" s="510"/>
      <c r="H144" s="510"/>
      <c r="I144" s="89">
        <f>SUM(I138:I143)</f>
        <v>363.26</v>
      </c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</row>
    <row r="145" spans="1:31" ht="9.75" customHeight="1">
      <c r="A145" s="510"/>
      <c r="B145" s="510"/>
      <c r="C145" s="510"/>
      <c r="D145" s="510"/>
      <c r="E145" s="510"/>
      <c r="F145" s="510"/>
      <c r="G145" s="510"/>
      <c r="H145" s="510"/>
      <c r="I145" s="510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</row>
    <row r="146" spans="1:31" ht="20.25" customHeight="1">
      <c r="A146" s="514" t="s">
        <v>151</v>
      </c>
      <c r="B146" s="514"/>
      <c r="C146" s="514"/>
      <c r="D146" s="514"/>
      <c r="E146" s="514"/>
      <c r="F146" s="514"/>
      <c r="G146" s="514"/>
      <c r="H146" s="514"/>
      <c r="I146" s="514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</row>
    <row r="147" spans="1:31" ht="25.5" customHeight="1">
      <c r="A147" s="66" t="s">
        <v>152</v>
      </c>
      <c r="B147" s="524" t="s">
        <v>153</v>
      </c>
      <c r="C147" s="524"/>
      <c r="D147" s="524"/>
      <c r="E147" s="524"/>
      <c r="F147" s="524"/>
      <c r="G147" s="524"/>
      <c r="H147" s="524"/>
      <c r="I147" s="93" t="s">
        <v>79</v>
      </c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</row>
    <row r="148" spans="1:31" ht="13.5" customHeight="1">
      <c r="A148" s="48" t="s">
        <v>8</v>
      </c>
      <c r="B148" s="509" t="s">
        <v>154</v>
      </c>
      <c r="C148" s="509"/>
      <c r="D148" s="509"/>
      <c r="E148" s="509"/>
      <c r="F148" s="509"/>
      <c r="G148" s="509"/>
      <c r="H148" s="509"/>
      <c r="I148" s="55">
        <v>0</v>
      </c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</row>
    <row r="149" spans="1:31" ht="15.75" customHeight="1">
      <c r="A149" s="532" t="s">
        <v>82</v>
      </c>
      <c r="B149" s="532"/>
      <c r="C149" s="532"/>
      <c r="D149" s="532"/>
      <c r="E149" s="532"/>
      <c r="F149" s="532"/>
      <c r="G149" s="532"/>
      <c r="H149" s="532"/>
      <c r="I149" s="55">
        <v>0</v>
      </c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</row>
    <row r="150" spans="1:31" ht="7.5" customHeight="1">
      <c r="A150" s="533"/>
      <c r="B150" s="533"/>
      <c r="C150" s="533"/>
      <c r="D150" s="533"/>
      <c r="E150" s="533"/>
      <c r="F150" s="533"/>
      <c r="G150" s="533"/>
      <c r="H150" s="533"/>
      <c r="I150" s="533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</row>
    <row r="151" spans="1:31" ht="23.25" customHeight="1">
      <c r="A151" s="500" t="s">
        <v>155</v>
      </c>
      <c r="B151" s="500"/>
      <c r="C151" s="500"/>
      <c r="D151" s="500"/>
      <c r="E151" s="500"/>
      <c r="F151" s="500"/>
      <c r="G151" s="500"/>
      <c r="H151" s="500"/>
      <c r="I151" s="500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</row>
    <row r="152" spans="1:31" ht="27.75" customHeight="1">
      <c r="A152" s="40">
        <v>4</v>
      </c>
      <c r="B152" s="524" t="s">
        <v>156</v>
      </c>
      <c r="C152" s="524"/>
      <c r="D152" s="524"/>
      <c r="E152" s="524"/>
      <c r="F152" s="524"/>
      <c r="G152" s="524"/>
      <c r="H152" s="524"/>
      <c r="I152" s="93" t="s">
        <v>79</v>
      </c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</row>
    <row r="153" spans="1:31" ht="19.5" customHeight="1">
      <c r="A153" s="17" t="s">
        <v>142</v>
      </c>
      <c r="B153" s="509" t="s">
        <v>143</v>
      </c>
      <c r="C153" s="509"/>
      <c r="D153" s="509"/>
      <c r="E153" s="509"/>
      <c r="F153" s="509"/>
      <c r="G153" s="509"/>
      <c r="H153" s="509"/>
      <c r="I153" s="55">
        <f>I144</f>
        <v>363.26</v>
      </c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</row>
    <row r="154" spans="1:31" ht="19.5" customHeight="1">
      <c r="A154" s="17" t="s">
        <v>157</v>
      </c>
      <c r="B154" s="509" t="s">
        <v>153</v>
      </c>
      <c r="C154" s="509"/>
      <c r="D154" s="509"/>
      <c r="E154" s="509"/>
      <c r="F154" s="509"/>
      <c r="G154" s="509"/>
      <c r="H154" s="509"/>
      <c r="I154" s="55">
        <f>I149</f>
        <v>0</v>
      </c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</row>
    <row r="155" spans="1:31" ht="19.5" customHeight="1">
      <c r="A155" s="522" t="s">
        <v>82</v>
      </c>
      <c r="B155" s="522"/>
      <c r="C155" s="522"/>
      <c r="D155" s="522"/>
      <c r="E155" s="522"/>
      <c r="F155" s="522"/>
      <c r="G155" s="522"/>
      <c r="H155" s="522"/>
      <c r="I155" s="61">
        <f>SUM(I153+I154)</f>
        <v>363.26</v>
      </c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</row>
    <row r="156" spans="1:31" ht="9" customHeight="1">
      <c r="A156" s="531"/>
      <c r="B156" s="531"/>
      <c r="C156" s="531"/>
      <c r="D156" s="531"/>
      <c r="E156" s="531"/>
      <c r="F156" s="531"/>
      <c r="G156" s="531"/>
      <c r="H156" s="531"/>
      <c r="I156" s="531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</row>
    <row r="157" spans="1:31" ht="30" customHeight="1">
      <c r="A157" s="500" t="s">
        <v>158</v>
      </c>
      <c r="B157" s="500"/>
      <c r="C157" s="500"/>
      <c r="D157" s="500"/>
      <c r="E157" s="500"/>
      <c r="F157" s="500"/>
      <c r="G157" s="500"/>
      <c r="H157" s="500"/>
      <c r="I157" s="500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</row>
    <row r="158" spans="1:31" ht="25.5" customHeight="1">
      <c r="A158" s="66">
        <v>5</v>
      </c>
      <c r="B158" s="501" t="s">
        <v>159</v>
      </c>
      <c r="C158" s="501"/>
      <c r="D158" s="501"/>
      <c r="E158" s="501"/>
      <c r="F158" s="501"/>
      <c r="G158" s="501"/>
      <c r="H158" s="501"/>
      <c r="I158" s="66" t="s">
        <v>79</v>
      </c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</row>
    <row r="159" spans="1:31" ht="17.25" customHeight="1">
      <c r="A159" s="48" t="s">
        <v>8</v>
      </c>
      <c r="B159" s="12" t="s">
        <v>160</v>
      </c>
      <c r="C159" s="12"/>
      <c r="D159" s="12"/>
      <c r="E159" s="12"/>
      <c r="F159" s="12"/>
      <c r="G159" s="12"/>
      <c r="H159" s="12"/>
      <c r="I159" s="55">
        <f>MATERIAIS!F115</f>
        <v>133.30833333333334</v>
      </c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</row>
    <row r="160" spans="1:31" ht="15.75" customHeight="1">
      <c r="A160" s="48" t="s">
        <v>10</v>
      </c>
      <c r="B160" s="12" t="s">
        <v>161</v>
      </c>
      <c r="C160" s="12"/>
      <c r="D160" s="12"/>
      <c r="E160" s="12"/>
      <c r="F160" s="12"/>
      <c r="G160" s="12"/>
      <c r="H160" s="12"/>
      <c r="I160" s="23">
        <f>MATERIAIS!F111</f>
        <v>1407.0539408284021</v>
      </c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</row>
    <row r="161" spans="1:31" ht="15.75" customHeight="1">
      <c r="A161" s="48" t="s">
        <v>13</v>
      </c>
      <c r="B161" s="509" t="s">
        <v>162</v>
      </c>
      <c r="C161" s="509"/>
      <c r="D161" s="509"/>
      <c r="E161" s="509"/>
      <c r="F161" s="509"/>
      <c r="G161" s="509"/>
      <c r="H161" s="509"/>
      <c r="I161" s="23">
        <f>MATERIAIS!F113</f>
        <v>67.754282051282047</v>
      </c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</row>
    <row r="162" spans="1:31" ht="15.75" customHeight="1">
      <c r="A162" s="48" t="s">
        <v>16</v>
      </c>
      <c r="B162" s="12" t="s">
        <v>163</v>
      </c>
      <c r="C162" s="12"/>
      <c r="D162" s="12"/>
      <c r="E162" s="12"/>
      <c r="F162" s="12"/>
      <c r="G162" s="12"/>
      <c r="H162" s="12"/>
      <c r="I162" s="23" t="s">
        <v>164</v>
      </c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</row>
    <row r="163" spans="1:31" ht="15.75" customHeight="1">
      <c r="A163" s="510" t="s">
        <v>119</v>
      </c>
      <c r="B163" s="510"/>
      <c r="C163" s="510"/>
      <c r="D163" s="510"/>
      <c r="E163" s="510"/>
      <c r="F163" s="510"/>
      <c r="G163" s="510"/>
      <c r="H163" s="510"/>
      <c r="I163" s="78">
        <f>SUM(I159:I162)</f>
        <v>1608.1165562130175</v>
      </c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</row>
    <row r="164" spans="1:31" ht="8.25" customHeight="1">
      <c r="A164" s="534"/>
      <c r="B164" s="534"/>
      <c r="C164" s="534"/>
      <c r="D164" s="534"/>
      <c r="E164" s="534"/>
      <c r="F164" s="534"/>
      <c r="G164" s="534"/>
      <c r="H164" s="534"/>
      <c r="I164" s="534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</row>
    <row r="165" spans="1:31" ht="14.25" customHeight="1">
      <c r="A165" s="535" t="s">
        <v>165</v>
      </c>
      <c r="B165" s="535"/>
      <c r="C165" s="535"/>
      <c r="D165" s="535"/>
      <c r="E165" s="535"/>
      <c r="F165" s="535"/>
      <c r="G165" s="535"/>
      <c r="H165" s="535"/>
      <c r="I165" s="53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</row>
    <row r="166" spans="1:31" ht="8.25" customHeight="1">
      <c r="A166" s="94"/>
      <c r="B166" s="95"/>
      <c r="C166" s="95"/>
      <c r="D166" s="95"/>
      <c r="E166" s="95"/>
      <c r="F166" s="95"/>
      <c r="G166" s="95"/>
      <c r="H166" s="95"/>
      <c r="I166" s="96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</row>
    <row r="167" spans="1:31" ht="29.25" customHeight="1">
      <c r="A167" s="506" t="s">
        <v>166</v>
      </c>
      <c r="B167" s="506"/>
      <c r="C167" s="506"/>
      <c r="D167" s="506"/>
      <c r="E167" s="506"/>
      <c r="F167" s="506"/>
      <c r="G167" s="506"/>
      <c r="H167" s="506"/>
      <c r="I167" s="506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</row>
    <row r="168" spans="1:31" ht="32.25" customHeight="1">
      <c r="A168" s="66">
        <v>6</v>
      </c>
      <c r="B168" s="524" t="s">
        <v>167</v>
      </c>
      <c r="C168" s="524"/>
      <c r="D168" s="524"/>
      <c r="E168" s="524"/>
      <c r="F168" s="524"/>
      <c r="G168" s="524"/>
      <c r="H168" s="40" t="s">
        <v>87</v>
      </c>
      <c r="I168" s="97" t="s">
        <v>168</v>
      </c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</row>
    <row r="169" spans="1:31" ht="51" customHeight="1">
      <c r="A169" s="536" t="s">
        <v>169</v>
      </c>
      <c r="B169" s="536"/>
      <c r="C169" s="536"/>
      <c r="D169" s="536"/>
      <c r="E169" s="536"/>
      <c r="F169" s="536"/>
      <c r="G169" s="536"/>
      <c r="H169" s="98" t="s">
        <v>106</v>
      </c>
      <c r="I169" s="35">
        <f>SUM(I68+I119+I128+I155+I163)</f>
        <v>6194.1065562130179</v>
      </c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</row>
    <row r="170" spans="1:31" ht="15.75" customHeight="1">
      <c r="A170" s="99" t="s">
        <v>8</v>
      </c>
      <c r="B170" s="506" t="s">
        <v>170</v>
      </c>
      <c r="C170" s="506"/>
      <c r="D170" s="506"/>
      <c r="E170" s="506"/>
      <c r="F170" s="506"/>
      <c r="G170" s="506"/>
      <c r="H170" s="54">
        <v>0.03</v>
      </c>
      <c r="I170" s="55">
        <f>ROUND(H170*I169,2)</f>
        <v>185.82</v>
      </c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</row>
    <row r="171" spans="1:31" ht="48" customHeight="1">
      <c r="A171" s="536" t="s">
        <v>171</v>
      </c>
      <c r="B171" s="536"/>
      <c r="C171" s="536"/>
      <c r="D171" s="536"/>
      <c r="E171" s="536"/>
      <c r="F171" s="536"/>
      <c r="G171" s="536"/>
      <c r="H171" s="100" t="s">
        <v>106</v>
      </c>
      <c r="I171" s="35">
        <f>SUM(I68+I119+I128+I155+I163+I170)</f>
        <v>6379.9265562130176</v>
      </c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</row>
    <row r="172" spans="1:31" ht="15.75" customHeight="1">
      <c r="A172" s="99" t="s">
        <v>10</v>
      </c>
      <c r="B172" s="506" t="s">
        <v>172</v>
      </c>
      <c r="C172" s="506"/>
      <c r="D172" s="506"/>
      <c r="E172" s="506"/>
      <c r="F172" s="506"/>
      <c r="G172" s="506"/>
      <c r="H172" s="54">
        <v>6.7900000000000002E-2</v>
      </c>
      <c r="I172" s="55">
        <f>ROUND(H172*I171,2)</f>
        <v>433.2</v>
      </c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</row>
    <row r="173" spans="1:31" ht="49.5" customHeight="1">
      <c r="A173" s="536" t="s">
        <v>173</v>
      </c>
      <c r="B173" s="536"/>
      <c r="C173" s="536"/>
      <c r="D173" s="536"/>
      <c r="E173" s="536"/>
      <c r="F173" s="536"/>
      <c r="G173" s="536"/>
      <c r="H173" s="100" t="s">
        <v>106</v>
      </c>
      <c r="I173" s="35">
        <f>SUM(I169+I170+I172)</f>
        <v>6813.1265562130175</v>
      </c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</row>
    <row r="174" spans="1:31" ht="15.75" customHeight="1">
      <c r="A174" s="99" t="s">
        <v>13</v>
      </c>
      <c r="B174" s="506" t="s">
        <v>174</v>
      </c>
      <c r="C174" s="506"/>
      <c r="D174" s="506"/>
      <c r="E174" s="506"/>
      <c r="F174" s="506"/>
      <c r="G174" s="506"/>
      <c r="H174" s="43" t="s">
        <v>106</v>
      </c>
      <c r="I174" s="68" t="s">
        <v>106</v>
      </c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</row>
    <row r="175" spans="1:31" ht="15.75" customHeight="1">
      <c r="A175" s="48"/>
      <c r="B175" s="506" t="s">
        <v>175</v>
      </c>
      <c r="C175" s="506"/>
      <c r="D175" s="506"/>
      <c r="E175" s="506"/>
      <c r="F175" s="506"/>
      <c r="G175" s="506"/>
      <c r="H175" s="43" t="s">
        <v>106</v>
      </c>
      <c r="I175" s="68" t="s">
        <v>106</v>
      </c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</row>
    <row r="176" spans="1:31" ht="34.5" customHeight="1">
      <c r="A176" s="48"/>
      <c r="B176" s="537" t="s">
        <v>378</v>
      </c>
      <c r="C176" s="537"/>
      <c r="D176" s="537"/>
      <c r="E176" s="537"/>
      <c r="F176" s="537"/>
      <c r="G176" s="537"/>
      <c r="H176" s="101">
        <v>7.5999999999999998E-2</v>
      </c>
      <c r="I176" s="55">
        <f>ROUND(($I$173/(1-$H$185))*H176,2)</f>
        <v>583.42999999999995</v>
      </c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</row>
    <row r="177" spans="1:31" ht="44.25" customHeight="1">
      <c r="A177" s="48"/>
      <c r="B177" s="537" t="s">
        <v>1001</v>
      </c>
      <c r="C177" s="537"/>
      <c r="D177" s="537"/>
      <c r="E177" s="537"/>
      <c r="F177" s="537"/>
      <c r="G177" s="537"/>
      <c r="H177" s="101">
        <v>1.6500000000000001E-2</v>
      </c>
      <c r="I177" s="55">
        <f>ROUND(($I$173/(1-$H$185))*H177,2)</f>
        <v>126.67</v>
      </c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</row>
    <row r="178" spans="1:31" ht="27" customHeight="1">
      <c r="A178" s="48"/>
      <c r="B178" s="500" t="s">
        <v>178</v>
      </c>
      <c r="C178" s="500"/>
      <c r="D178" s="500"/>
      <c r="E178" s="500"/>
      <c r="F178" s="500"/>
      <c r="G178" s="500"/>
      <c r="H178" s="102" t="s">
        <v>106</v>
      </c>
      <c r="I178" s="68" t="s">
        <v>106</v>
      </c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</row>
    <row r="179" spans="1:31" ht="27" customHeight="1">
      <c r="A179" s="48"/>
      <c r="B179" s="500" t="s">
        <v>179</v>
      </c>
      <c r="C179" s="500"/>
      <c r="D179" s="500"/>
      <c r="E179" s="500"/>
      <c r="F179" s="500"/>
      <c r="G179" s="500"/>
      <c r="H179" s="102" t="s">
        <v>106</v>
      </c>
      <c r="I179" s="68" t="s">
        <v>106</v>
      </c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</row>
    <row r="180" spans="1:31" ht="18" customHeight="1">
      <c r="A180" s="48"/>
      <c r="B180" s="538" t="s">
        <v>180</v>
      </c>
      <c r="C180" s="538"/>
      <c r="D180" s="538"/>
      <c r="E180" s="538"/>
      <c r="F180" s="538"/>
      <c r="G180" s="538"/>
      <c r="H180" s="102" t="s">
        <v>106</v>
      </c>
      <c r="I180" s="68" t="s">
        <v>106</v>
      </c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</row>
    <row r="181" spans="1:31" ht="18" customHeight="1">
      <c r="A181" s="48"/>
      <c r="B181" s="539" t="s">
        <v>181</v>
      </c>
      <c r="C181" s="539"/>
      <c r="D181" s="539"/>
      <c r="E181" s="539"/>
      <c r="F181" s="539"/>
      <c r="G181" s="539"/>
      <c r="H181" s="102" t="s">
        <v>106</v>
      </c>
      <c r="I181" s="68" t="s">
        <v>106</v>
      </c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</row>
    <row r="182" spans="1:31" ht="15" customHeight="1">
      <c r="A182" s="48"/>
      <c r="B182" s="5" t="s">
        <v>1002</v>
      </c>
      <c r="C182" s="5"/>
      <c r="D182" s="5"/>
      <c r="E182" s="5"/>
      <c r="F182" s="5"/>
      <c r="G182" s="5"/>
      <c r="H182" s="101">
        <v>0.02</v>
      </c>
      <c r="I182" s="55">
        <f>ROUND(($I$173/(1-$H$185))*H182,2)</f>
        <v>153.54</v>
      </c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</row>
    <row r="183" spans="1:31" ht="15.75" customHeight="1">
      <c r="A183" s="510" t="s">
        <v>82</v>
      </c>
      <c r="B183" s="510"/>
      <c r="C183" s="510"/>
      <c r="D183" s="510"/>
      <c r="E183" s="510"/>
      <c r="F183" s="510"/>
      <c r="G183" s="510"/>
      <c r="H183" s="510"/>
      <c r="I183" s="61">
        <f>SUM(I170+I172+I176+I177+I182)</f>
        <v>1482.6599999999999</v>
      </c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</row>
    <row r="184" spans="1:31" ht="6.75" customHeight="1">
      <c r="A184" s="531"/>
      <c r="B184" s="531"/>
      <c r="C184" s="531"/>
      <c r="D184" s="531"/>
      <c r="E184" s="531"/>
      <c r="F184" s="531"/>
      <c r="G184" s="531"/>
      <c r="H184" s="531"/>
      <c r="I184" s="531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</row>
    <row r="185" spans="1:31" ht="15.75" customHeight="1">
      <c r="A185" s="489" t="s">
        <v>183</v>
      </c>
      <c r="B185" s="489"/>
      <c r="C185" s="489"/>
      <c r="D185" s="489"/>
      <c r="E185" s="489"/>
      <c r="F185" s="489"/>
      <c r="G185" s="489"/>
      <c r="H185" s="103">
        <f>SUM(H176:H182)</f>
        <v>0.1125</v>
      </c>
      <c r="I185" s="35">
        <f>SUM(I176:I182)</f>
        <v>863.63999999999987</v>
      </c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</row>
    <row r="186" spans="1:31" ht="12.75" customHeight="1">
      <c r="A186" s="540" t="s">
        <v>184</v>
      </c>
      <c r="B186" s="540"/>
      <c r="C186" s="541" t="s">
        <v>185</v>
      </c>
      <c r="D186" s="541"/>
      <c r="E186" s="541"/>
      <c r="F186" s="541"/>
      <c r="G186" s="541"/>
      <c r="H186" s="541"/>
      <c r="I186" s="541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</row>
    <row r="187" spans="1:31" ht="12" customHeight="1">
      <c r="A187" s="540"/>
      <c r="B187" s="540"/>
      <c r="C187" s="541" t="s">
        <v>186</v>
      </c>
      <c r="D187" s="541"/>
      <c r="E187" s="541"/>
      <c r="F187" s="541"/>
      <c r="G187" s="541"/>
      <c r="H187" s="541"/>
      <c r="I187" s="541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</row>
    <row r="188" spans="1:31" ht="13.5" customHeight="1">
      <c r="A188" s="540"/>
      <c r="B188" s="540"/>
      <c r="C188" s="542" t="s">
        <v>187</v>
      </c>
      <c r="D188" s="542"/>
      <c r="E188" s="542"/>
      <c r="F188" s="542"/>
      <c r="G188" s="542"/>
      <c r="H188" s="542"/>
      <c r="I188" s="542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</row>
    <row r="189" spans="1:31" ht="6.75" customHeight="1">
      <c r="A189" s="543"/>
      <c r="B189" s="543"/>
      <c r="C189" s="543"/>
      <c r="D189" s="543"/>
      <c r="E189" s="543"/>
      <c r="F189" s="543"/>
      <c r="G189" s="543"/>
      <c r="H189" s="543"/>
      <c r="I189" s="543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</row>
    <row r="190" spans="1:31" ht="25.5" customHeight="1">
      <c r="A190" s="492" t="s">
        <v>188</v>
      </c>
      <c r="B190" s="492"/>
      <c r="C190" s="492"/>
      <c r="D190" s="492"/>
      <c r="E190" s="492"/>
      <c r="F190" s="492"/>
      <c r="G190" s="492"/>
      <c r="H190" s="492"/>
      <c r="I190" s="492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</row>
    <row r="191" spans="1:31" ht="5.25" customHeight="1">
      <c r="A191" s="531"/>
      <c r="B191" s="531"/>
      <c r="C191" s="531"/>
      <c r="D191" s="531"/>
      <c r="E191" s="531"/>
      <c r="F191" s="531"/>
      <c r="G191" s="531"/>
      <c r="H191" s="531"/>
      <c r="I191" s="531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</row>
    <row r="192" spans="1:31" ht="30" customHeight="1">
      <c r="A192" s="544" t="s">
        <v>189</v>
      </c>
      <c r="B192" s="544"/>
      <c r="C192" s="544"/>
      <c r="D192" s="544"/>
      <c r="E192" s="544"/>
      <c r="F192" s="544"/>
      <c r="G192" s="544"/>
      <c r="H192" s="544"/>
      <c r="I192" s="544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</row>
    <row r="193" spans="1:31" ht="15" customHeight="1">
      <c r="A193" s="10" t="s">
        <v>190</v>
      </c>
      <c r="B193" s="10"/>
      <c r="C193" s="10"/>
      <c r="D193" s="10"/>
      <c r="E193" s="10"/>
      <c r="F193" s="10"/>
      <c r="G193" s="10"/>
      <c r="H193" s="10"/>
      <c r="I193" s="19" t="s">
        <v>79</v>
      </c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</row>
    <row r="194" spans="1:31" ht="15" customHeight="1">
      <c r="A194" s="104" t="s">
        <v>8</v>
      </c>
      <c r="B194" s="545" t="s">
        <v>191</v>
      </c>
      <c r="C194" s="545"/>
      <c r="D194" s="545"/>
      <c r="E194" s="545"/>
      <c r="F194" s="545"/>
      <c r="G194" s="545"/>
      <c r="H194" s="545"/>
      <c r="I194" s="23">
        <f>I68</f>
        <v>2156.71</v>
      </c>
      <c r="J194" s="15"/>
      <c r="K194" s="10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</row>
    <row r="195" spans="1:31" ht="15" customHeight="1">
      <c r="A195" s="104" t="s">
        <v>10</v>
      </c>
      <c r="B195" s="545" t="s">
        <v>75</v>
      </c>
      <c r="C195" s="545"/>
      <c r="D195" s="545"/>
      <c r="E195" s="545"/>
      <c r="F195" s="545"/>
      <c r="G195" s="545"/>
      <c r="H195" s="545"/>
      <c r="I195" s="23">
        <f>I119</f>
        <v>1956.5800000000004</v>
      </c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</row>
    <row r="196" spans="1:31" ht="15" customHeight="1">
      <c r="A196" s="104" t="s">
        <v>13</v>
      </c>
      <c r="B196" s="545" t="s">
        <v>192</v>
      </c>
      <c r="C196" s="545"/>
      <c r="D196" s="545"/>
      <c r="E196" s="545"/>
      <c r="F196" s="545"/>
      <c r="G196" s="545"/>
      <c r="H196" s="545"/>
      <c r="I196" s="23">
        <f>I128</f>
        <v>109.44</v>
      </c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</row>
    <row r="197" spans="1:31" ht="15" customHeight="1">
      <c r="A197" s="104" t="s">
        <v>16</v>
      </c>
      <c r="B197" s="545" t="s">
        <v>193</v>
      </c>
      <c r="C197" s="545"/>
      <c r="D197" s="545"/>
      <c r="E197" s="545"/>
      <c r="F197" s="545"/>
      <c r="G197" s="545"/>
      <c r="H197" s="545"/>
      <c r="I197" s="23">
        <f>I155</f>
        <v>363.26</v>
      </c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</row>
    <row r="198" spans="1:31" ht="15" customHeight="1">
      <c r="A198" s="104" t="s">
        <v>69</v>
      </c>
      <c r="B198" s="545" t="s">
        <v>194</v>
      </c>
      <c r="C198" s="545"/>
      <c r="D198" s="545"/>
      <c r="E198" s="545"/>
      <c r="F198" s="545"/>
      <c r="G198" s="545"/>
      <c r="H198" s="545"/>
      <c r="I198" s="23">
        <f>I163</f>
        <v>1608.1165562130175</v>
      </c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</row>
    <row r="199" spans="1:31" ht="15" customHeight="1">
      <c r="A199" s="546" t="s">
        <v>195</v>
      </c>
      <c r="B199" s="546"/>
      <c r="C199" s="546"/>
      <c r="D199" s="546"/>
      <c r="E199" s="546"/>
      <c r="F199" s="546"/>
      <c r="G199" s="546"/>
      <c r="H199" s="546"/>
      <c r="I199" s="78">
        <f>SUM(I194:I198)</f>
        <v>6194.1065562130179</v>
      </c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</row>
    <row r="200" spans="1:31" ht="15" customHeight="1">
      <c r="A200" s="106" t="s">
        <v>71</v>
      </c>
      <c r="B200" s="545" t="s">
        <v>196</v>
      </c>
      <c r="C200" s="545"/>
      <c r="D200" s="545"/>
      <c r="E200" s="545"/>
      <c r="F200" s="545"/>
      <c r="G200" s="545"/>
      <c r="H200" s="545"/>
      <c r="I200" s="23">
        <f>I183</f>
        <v>1482.6599999999999</v>
      </c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</row>
    <row r="201" spans="1:31" ht="15" customHeight="1">
      <c r="A201" s="546" t="s">
        <v>197</v>
      </c>
      <c r="B201" s="546"/>
      <c r="C201" s="546"/>
      <c r="D201" s="546"/>
      <c r="E201" s="546"/>
      <c r="F201" s="546"/>
      <c r="G201" s="546"/>
      <c r="H201" s="546"/>
      <c r="I201" s="78">
        <f>SUM(I199:I200)</f>
        <v>7676.7665562130178</v>
      </c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</row>
    <row r="202" spans="1:31" ht="30.75" hidden="1" customHeight="1">
      <c r="A202" s="643" t="s">
        <v>381</v>
      </c>
      <c r="B202" s="643"/>
      <c r="C202" s="643"/>
      <c r="D202" s="643"/>
      <c r="E202" s="643"/>
      <c r="F202" s="643"/>
      <c r="G202" s="643"/>
      <c r="H202" s="643"/>
      <c r="I202" s="643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</row>
    <row r="203" spans="1:31" ht="29.25" hidden="1" customHeight="1">
      <c r="A203" s="644" t="s">
        <v>382</v>
      </c>
      <c r="B203" s="644"/>
      <c r="C203" s="644"/>
      <c r="D203" s="644"/>
      <c r="E203" s="644"/>
      <c r="F203" s="644"/>
      <c r="G203" s="644"/>
      <c r="H203" s="644"/>
      <c r="I203" s="644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</row>
    <row r="204" spans="1:31" ht="63" hidden="1" customHeight="1">
      <c r="A204" s="645" t="s">
        <v>383</v>
      </c>
      <c r="B204" s="645"/>
      <c r="C204" s="646" t="s">
        <v>384</v>
      </c>
      <c r="D204" s="646"/>
      <c r="E204" s="148" t="s">
        <v>385</v>
      </c>
      <c r="F204" s="646" t="s">
        <v>386</v>
      </c>
      <c r="G204" s="646"/>
      <c r="H204" s="147" t="s">
        <v>387</v>
      </c>
      <c r="I204" s="147" t="s">
        <v>388</v>
      </c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</row>
    <row r="205" spans="1:31" ht="14.25" hidden="1" customHeight="1">
      <c r="A205" s="647" t="s">
        <v>389</v>
      </c>
      <c r="B205" s="647"/>
      <c r="C205" s="648" t="s">
        <v>390</v>
      </c>
      <c r="D205" s="648"/>
      <c r="E205" s="150"/>
      <c r="F205" s="648" t="s">
        <v>390</v>
      </c>
      <c r="G205" s="648"/>
      <c r="H205" s="151"/>
      <c r="I205" s="149" t="s">
        <v>390</v>
      </c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</row>
    <row r="206" spans="1:31" ht="15.75" hidden="1" customHeight="1">
      <c r="A206" s="647" t="s">
        <v>391</v>
      </c>
      <c r="B206" s="647"/>
      <c r="C206" s="648" t="s">
        <v>390</v>
      </c>
      <c r="D206" s="648"/>
      <c r="E206" s="150"/>
      <c r="F206" s="648" t="s">
        <v>390</v>
      </c>
      <c r="G206" s="648"/>
      <c r="H206" s="151"/>
      <c r="I206" s="149" t="s">
        <v>390</v>
      </c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</row>
    <row r="207" spans="1:31" ht="12.75" hidden="1" customHeight="1">
      <c r="A207" s="647" t="s">
        <v>392</v>
      </c>
      <c r="B207" s="647"/>
      <c r="C207" s="648" t="s">
        <v>390</v>
      </c>
      <c r="D207" s="648"/>
      <c r="E207" s="149"/>
      <c r="F207" s="648" t="s">
        <v>390</v>
      </c>
      <c r="G207" s="648"/>
      <c r="H207" s="149"/>
      <c r="I207" s="149" t="s">
        <v>390</v>
      </c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</row>
    <row r="208" spans="1:31" ht="12.75" hidden="1" customHeight="1">
      <c r="A208" s="649" t="s">
        <v>393</v>
      </c>
      <c r="B208" s="649"/>
      <c r="C208" s="649"/>
      <c r="D208" s="649"/>
      <c r="E208" s="649"/>
      <c r="F208" s="649"/>
      <c r="G208" s="649"/>
      <c r="H208" s="649"/>
      <c r="I208" s="149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</row>
    <row r="209" spans="1:31" ht="9" hidden="1" customHeight="1">
      <c r="A209" s="650"/>
      <c r="B209" s="650"/>
      <c r="C209" s="650"/>
      <c r="D209" s="650"/>
      <c r="E209" s="650"/>
      <c r="F209" s="650"/>
      <c r="G209" s="650"/>
      <c r="H209" s="650"/>
      <c r="I209" s="650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</row>
    <row r="210" spans="1:31" ht="25.5" hidden="1" customHeight="1">
      <c r="A210" s="644" t="s">
        <v>394</v>
      </c>
      <c r="B210" s="644"/>
      <c r="C210" s="644"/>
      <c r="D210" s="644"/>
      <c r="E210" s="644"/>
      <c r="F210" s="644"/>
      <c r="G210" s="644"/>
      <c r="H210" s="644"/>
      <c r="I210" s="644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</row>
    <row r="211" spans="1:31" ht="21.75" hidden="1" customHeight="1">
      <c r="A211" s="651" t="s">
        <v>395</v>
      </c>
      <c r="B211" s="651"/>
      <c r="C211" s="651"/>
      <c r="D211" s="651"/>
      <c r="E211" s="651"/>
      <c r="F211" s="651"/>
      <c r="G211" s="651"/>
      <c r="H211" s="651"/>
      <c r="I211" s="651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</row>
    <row r="212" spans="1:31" ht="18" hidden="1" customHeight="1">
      <c r="A212" s="646" t="s">
        <v>396</v>
      </c>
      <c r="B212" s="646"/>
      <c r="C212" s="646"/>
      <c r="D212" s="646"/>
      <c r="E212" s="646"/>
      <c r="F212" s="646"/>
      <c r="G212" s="646"/>
      <c r="H212" s="646"/>
      <c r="I212" s="146" t="s">
        <v>397</v>
      </c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</row>
    <row r="213" spans="1:31" ht="12.75" hidden="1" customHeight="1">
      <c r="A213" s="647" t="s">
        <v>398</v>
      </c>
      <c r="B213" s="647"/>
      <c r="C213" s="647"/>
      <c r="D213" s="647"/>
      <c r="E213" s="647"/>
      <c r="F213" s="647"/>
      <c r="G213" s="647"/>
      <c r="H213" s="647"/>
      <c r="I213" s="149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</row>
    <row r="214" spans="1:31" ht="12.75" hidden="1" customHeight="1">
      <c r="A214" s="647" t="s">
        <v>399</v>
      </c>
      <c r="B214" s="647"/>
      <c r="C214" s="647"/>
      <c r="D214" s="647"/>
      <c r="E214" s="647"/>
      <c r="F214" s="647"/>
      <c r="G214" s="647"/>
      <c r="H214" s="647"/>
      <c r="I214" s="149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</row>
    <row r="215" spans="1:31" ht="27" hidden="1" customHeight="1">
      <c r="A215" s="652" t="s">
        <v>400</v>
      </c>
      <c r="B215" s="652"/>
      <c r="C215" s="652"/>
      <c r="D215" s="652"/>
      <c r="E215" s="652"/>
      <c r="F215" s="652"/>
      <c r="G215" s="652"/>
      <c r="H215" s="652"/>
      <c r="I215" s="149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</row>
    <row r="216" spans="1:31" ht="6.75" hidden="1" customHeight="1">
      <c r="A216" s="653"/>
      <c r="B216" s="653"/>
      <c r="C216" s="653"/>
      <c r="D216" s="653"/>
      <c r="E216" s="653"/>
      <c r="F216" s="653"/>
      <c r="G216" s="653"/>
      <c r="H216" s="653"/>
      <c r="I216" s="653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</row>
    <row r="217" spans="1:31" ht="15.75" hidden="1" customHeight="1">
      <c r="A217" s="647" t="s">
        <v>401</v>
      </c>
      <c r="B217" s="647"/>
      <c r="C217" s="647"/>
      <c r="D217" s="647"/>
      <c r="E217" s="647"/>
      <c r="F217" s="647"/>
      <c r="G217" s="647"/>
      <c r="H217" s="647"/>
      <c r="I217" s="647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</row>
    <row r="218" spans="1:31" ht="7.5" hidden="1" customHeight="1">
      <c r="A218" s="654"/>
      <c r="B218" s="654"/>
      <c r="C218" s="654"/>
      <c r="D218" s="654"/>
      <c r="E218" s="654"/>
      <c r="F218" s="654"/>
      <c r="G218" s="654"/>
      <c r="H218" s="654"/>
      <c r="I218" s="654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</row>
    <row r="219" spans="1:31" ht="81" hidden="1" customHeight="1">
      <c r="A219" s="107"/>
      <c r="B219" s="107"/>
      <c r="C219" s="107"/>
      <c r="D219" s="107"/>
      <c r="E219" s="107"/>
      <c r="F219" s="107"/>
      <c r="G219" s="107"/>
      <c r="H219" s="108"/>
      <c r="I219" s="109"/>
      <c r="J219" s="36"/>
      <c r="K219" s="110"/>
      <c r="L219" s="36"/>
      <c r="M219" s="111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</row>
    <row r="220" spans="1:31" ht="12.75" customHeight="1">
      <c r="A220" s="547"/>
      <c r="B220" s="547"/>
      <c r="C220" s="547"/>
      <c r="D220" s="547"/>
      <c r="E220" s="547"/>
      <c r="F220" s="547"/>
      <c r="G220" s="547"/>
      <c r="H220" s="547"/>
      <c r="I220" s="547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</row>
    <row r="221" spans="1:31" ht="16.5" customHeight="1">
      <c r="A221" s="548" t="s">
        <v>198</v>
      </c>
      <c r="B221" s="548"/>
      <c r="C221" s="548"/>
      <c r="D221" s="548"/>
      <c r="E221" s="548"/>
      <c r="F221" s="548"/>
      <c r="G221" s="548"/>
      <c r="H221" s="548"/>
      <c r="I221" s="548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</row>
    <row r="222" spans="1:31" ht="11.25" customHeight="1">
      <c r="A222" s="112"/>
      <c r="B222" s="112"/>
      <c r="C222" s="112"/>
      <c r="D222" s="112"/>
      <c r="E222" s="112"/>
      <c r="F222" s="112"/>
      <c r="G222" s="112"/>
      <c r="H222" s="112"/>
      <c r="I222" s="113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</row>
    <row r="223" spans="1:31" ht="21" customHeight="1">
      <c r="A223" s="549" t="s">
        <v>199</v>
      </c>
      <c r="B223" s="549"/>
      <c r="C223" s="549"/>
      <c r="D223" s="549"/>
      <c r="E223" s="549"/>
      <c r="F223" s="549"/>
      <c r="G223" s="549"/>
      <c r="H223" s="549"/>
      <c r="I223" s="549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</row>
    <row r="224" spans="1:31" ht="45" customHeight="1">
      <c r="A224" s="550" t="s">
        <v>1003</v>
      </c>
      <c r="B224" s="550"/>
      <c r="C224" s="550"/>
      <c r="D224" s="550"/>
      <c r="E224" s="550"/>
      <c r="F224" s="550"/>
      <c r="G224" s="550"/>
      <c r="H224" s="550"/>
      <c r="I224" s="550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</row>
    <row r="225" spans="1:31" ht="51" customHeight="1">
      <c r="A225" s="551" t="s">
        <v>201</v>
      </c>
      <c r="B225" s="551"/>
      <c r="C225" s="6" t="s">
        <v>289</v>
      </c>
      <c r="D225" s="6"/>
      <c r="E225" s="6" t="s">
        <v>402</v>
      </c>
      <c r="F225" s="6"/>
      <c r="G225" s="6" t="s">
        <v>204</v>
      </c>
      <c r="H225" s="6"/>
      <c r="I225" s="6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</row>
    <row r="226" spans="1:31" ht="12.75" customHeight="1">
      <c r="A226" s="552" t="s">
        <v>205</v>
      </c>
      <c r="B226" s="552"/>
      <c r="C226" s="553" t="s">
        <v>403</v>
      </c>
      <c r="D226" s="553"/>
      <c r="E226" s="554">
        <v>0</v>
      </c>
      <c r="F226" s="554"/>
      <c r="G226" s="556">
        <f>ROUND((1/1600)*E226,2)</f>
        <v>0</v>
      </c>
      <c r="H226" s="556"/>
      <c r="I226" s="556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</row>
    <row r="227" spans="1:31" ht="15.75" customHeight="1">
      <c r="A227" s="552" t="s">
        <v>207</v>
      </c>
      <c r="B227" s="552"/>
      <c r="C227" s="553" t="s">
        <v>1004</v>
      </c>
      <c r="D227" s="553"/>
      <c r="E227" s="555">
        <f>I201</f>
        <v>7676.7665562130178</v>
      </c>
      <c r="F227" s="555"/>
      <c r="G227" s="556">
        <f>ROUND((1/1200)*E227,2)</f>
        <v>6.4</v>
      </c>
      <c r="H227" s="556"/>
      <c r="I227" s="556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</row>
    <row r="228" spans="1:31" ht="12.75" customHeight="1">
      <c r="A228" s="557" t="s">
        <v>209</v>
      </c>
      <c r="B228" s="557"/>
      <c r="C228" s="557"/>
      <c r="D228" s="557"/>
      <c r="E228" s="557"/>
      <c r="F228" s="557"/>
      <c r="G228" s="556">
        <f>SUM(G226+G227)</f>
        <v>6.4</v>
      </c>
      <c r="H228" s="556"/>
      <c r="I228" s="556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</row>
    <row r="229" spans="1:31" ht="15" customHeight="1">
      <c r="A229" s="558"/>
      <c r="B229" s="558"/>
      <c r="C229" s="558"/>
      <c r="D229" s="558"/>
      <c r="E229" s="558"/>
      <c r="F229" s="558"/>
      <c r="G229" s="558"/>
      <c r="H229" s="558"/>
      <c r="I229" s="558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</row>
    <row r="230" spans="1:31" ht="15" customHeight="1">
      <c r="A230" s="559" t="s">
        <v>210</v>
      </c>
      <c r="B230" s="559"/>
      <c r="C230" s="560" t="s">
        <v>403</v>
      </c>
      <c r="D230" s="560"/>
      <c r="E230" s="561">
        <v>0</v>
      </c>
      <c r="F230" s="561"/>
      <c r="G230" s="562">
        <v>0</v>
      </c>
      <c r="H230" s="562"/>
      <c r="I230" s="562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</row>
    <row r="231" spans="1:31" ht="18" customHeight="1">
      <c r="A231" s="552" t="s">
        <v>211</v>
      </c>
      <c r="B231" s="552"/>
      <c r="C231" s="553" t="s">
        <v>1005</v>
      </c>
      <c r="D231" s="553"/>
      <c r="E231" s="554">
        <f>I201</f>
        <v>7676.7665562130178</v>
      </c>
      <c r="F231" s="554"/>
      <c r="G231" s="562">
        <f>ROUND((1/1800)*E231,2)</f>
        <v>4.26</v>
      </c>
      <c r="H231" s="562"/>
      <c r="I231" s="562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</row>
    <row r="232" spans="1:31" ht="12.75" customHeight="1">
      <c r="A232" s="563" t="s">
        <v>209</v>
      </c>
      <c r="B232" s="563"/>
      <c r="C232" s="563"/>
      <c r="D232" s="563"/>
      <c r="E232" s="563"/>
      <c r="F232" s="563"/>
      <c r="G232" s="556">
        <f>SUM(G230+G231)</f>
        <v>4.26</v>
      </c>
      <c r="H232" s="556"/>
      <c r="I232" s="556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</row>
    <row r="233" spans="1:31" ht="18" customHeight="1">
      <c r="A233" s="558"/>
      <c r="B233" s="558"/>
      <c r="C233" s="558"/>
      <c r="D233" s="558"/>
      <c r="E233" s="558"/>
      <c r="F233" s="558"/>
      <c r="G233" s="558"/>
      <c r="H233" s="558"/>
      <c r="I233" s="558"/>
      <c r="J233" s="15"/>
      <c r="K233" s="41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</row>
    <row r="234" spans="1:31" ht="12.75" customHeight="1">
      <c r="A234" s="559" t="s">
        <v>212</v>
      </c>
      <c r="B234" s="559"/>
      <c r="C234" s="560" t="s">
        <v>405</v>
      </c>
      <c r="D234" s="560"/>
      <c r="E234" s="564">
        <v>0</v>
      </c>
      <c r="F234" s="564"/>
      <c r="G234" s="562">
        <v>0</v>
      </c>
      <c r="H234" s="562"/>
      <c r="I234" s="562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</row>
    <row r="235" spans="1:31" ht="12.75" customHeight="1">
      <c r="A235" s="552" t="s">
        <v>214</v>
      </c>
      <c r="B235" s="552"/>
      <c r="C235" s="553" t="s">
        <v>1006</v>
      </c>
      <c r="D235" s="553"/>
      <c r="E235" s="556">
        <f>I201</f>
        <v>7676.7665562130178</v>
      </c>
      <c r="F235" s="556"/>
      <c r="G235" s="562">
        <f>ROUND((1/450)*E235,2)</f>
        <v>17.059999999999999</v>
      </c>
      <c r="H235" s="562"/>
      <c r="I235" s="562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</row>
    <row r="236" spans="1:31" ht="12.75" customHeight="1">
      <c r="A236" s="563" t="s">
        <v>209</v>
      </c>
      <c r="B236" s="563"/>
      <c r="C236" s="563"/>
      <c r="D236" s="563"/>
      <c r="E236" s="563"/>
      <c r="F236" s="563"/>
      <c r="G236" s="556">
        <f>SUM(G234+G235)</f>
        <v>17.059999999999999</v>
      </c>
      <c r="H236" s="556"/>
      <c r="I236" s="556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</row>
    <row r="237" spans="1:31">
      <c r="A237" s="558"/>
      <c r="B237" s="558"/>
      <c r="C237" s="558"/>
      <c r="D237" s="558"/>
      <c r="E237" s="558"/>
      <c r="F237" s="558"/>
      <c r="G237" s="558"/>
      <c r="H237" s="558"/>
      <c r="I237" s="558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</row>
    <row r="238" spans="1:31" ht="12.75" customHeight="1">
      <c r="A238" s="559" t="s">
        <v>1007</v>
      </c>
      <c r="B238" s="559"/>
      <c r="C238" s="560" t="s">
        <v>409</v>
      </c>
      <c r="D238" s="560"/>
      <c r="E238" s="561">
        <v>0</v>
      </c>
      <c r="F238" s="561"/>
      <c r="G238" s="562">
        <v>0</v>
      </c>
      <c r="H238" s="562"/>
      <c r="I238" s="562"/>
      <c r="J238" s="566"/>
      <c r="K238" s="566"/>
      <c r="L238" s="566"/>
      <c r="M238" s="566"/>
      <c r="N238" s="566"/>
      <c r="O238" s="566"/>
      <c r="P238" s="566"/>
      <c r="Q238" s="567"/>
      <c r="R238" s="567"/>
      <c r="S238" s="567"/>
      <c r="T238" s="567"/>
      <c r="U238" s="567"/>
      <c r="V238" s="567"/>
      <c r="W238" s="567"/>
      <c r="X238" s="567"/>
      <c r="Y238" s="567"/>
      <c r="Z238" s="567"/>
      <c r="AA238" s="567"/>
      <c r="AB238" s="567"/>
      <c r="AC238" s="567"/>
      <c r="AD238" s="567"/>
      <c r="AE238" s="567"/>
    </row>
    <row r="239" spans="1:31" ht="12.75" customHeight="1">
      <c r="A239" s="552" t="s">
        <v>1008</v>
      </c>
      <c r="B239" s="552"/>
      <c r="C239" s="553" t="s">
        <v>1009</v>
      </c>
      <c r="D239" s="553"/>
      <c r="E239" s="555">
        <v>0</v>
      </c>
      <c r="F239" s="555"/>
      <c r="G239" s="562">
        <f>ROUND((1/2500)*E239,2)</f>
        <v>0</v>
      </c>
      <c r="H239" s="562"/>
      <c r="I239" s="562"/>
      <c r="J239" s="566"/>
      <c r="K239" s="566"/>
      <c r="L239" s="566"/>
      <c r="M239" s="566"/>
      <c r="N239" s="566"/>
      <c r="O239" s="566"/>
      <c r="P239" s="566"/>
      <c r="Q239" s="567"/>
      <c r="R239" s="567"/>
      <c r="S239" s="567"/>
      <c r="T239" s="567"/>
      <c r="U239" s="567"/>
      <c r="V239" s="567"/>
      <c r="W239" s="567"/>
      <c r="X239" s="567"/>
      <c r="Y239" s="567"/>
      <c r="Z239" s="567"/>
      <c r="AA239" s="567"/>
      <c r="AB239" s="567"/>
      <c r="AC239" s="567"/>
      <c r="AD239" s="567"/>
      <c r="AE239" s="567"/>
    </row>
    <row r="240" spans="1:31" ht="12.75" customHeight="1">
      <c r="A240" s="563" t="s">
        <v>209</v>
      </c>
      <c r="B240" s="563"/>
      <c r="C240" s="563"/>
      <c r="D240" s="563"/>
      <c r="E240" s="563"/>
      <c r="F240" s="563"/>
      <c r="G240" s="569">
        <f>SUM(G238+G239)</f>
        <v>0</v>
      </c>
      <c r="H240" s="569"/>
      <c r="I240" s="569"/>
      <c r="J240" s="566"/>
      <c r="K240" s="566"/>
      <c r="L240" s="566"/>
      <c r="M240" s="566"/>
      <c r="N240" s="566"/>
      <c r="O240" s="566"/>
      <c r="P240" s="566"/>
      <c r="Q240" s="567"/>
      <c r="R240" s="567"/>
      <c r="S240" s="567"/>
      <c r="T240" s="567"/>
      <c r="U240" s="567"/>
      <c r="V240" s="567"/>
      <c r="W240" s="567"/>
      <c r="X240" s="567"/>
      <c r="Y240" s="567"/>
      <c r="Z240" s="567"/>
      <c r="AA240" s="567"/>
      <c r="AB240" s="567"/>
      <c r="AC240" s="567"/>
      <c r="AD240" s="567"/>
      <c r="AE240" s="567"/>
    </row>
    <row r="241" spans="1:31">
      <c r="A241" s="570"/>
      <c r="B241" s="570"/>
      <c r="C241" s="570"/>
      <c r="D241" s="570"/>
      <c r="E241" s="570"/>
      <c r="F241" s="570"/>
      <c r="G241" s="570"/>
      <c r="H241" s="570"/>
      <c r="I241" s="570"/>
      <c r="J241" s="566"/>
      <c r="K241" s="566"/>
      <c r="L241" s="566"/>
      <c r="M241" s="566"/>
      <c r="N241" s="566"/>
      <c r="O241" s="566"/>
      <c r="P241" s="566"/>
      <c r="Q241" s="567"/>
      <c r="R241" s="567"/>
      <c r="S241" s="567"/>
      <c r="T241" s="567"/>
      <c r="U241" s="567"/>
      <c r="V241" s="567"/>
      <c r="W241" s="567"/>
      <c r="X241" s="567"/>
      <c r="Y241" s="567"/>
      <c r="Z241" s="567"/>
      <c r="AA241" s="567"/>
      <c r="AB241" s="567"/>
      <c r="AC241" s="567"/>
      <c r="AD241" s="567"/>
      <c r="AE241" s="567"/>
    </row>
    <row r="242" spans="1:31" ht="42.75" customHeight="1">
      <c r="A242" s="552" t="s">
        <v>1010</v>
      </c>
      <c r="B242" s="552"/>
      <c r="C242" s="560" t="s">
        <v>411</v>
      </c>
      <c r="D242" s="560"/>
      <c r="E242" s="564">
        <v>0</v>
      </c>
      <c r="F242" s="564"/>
      <c r="G242" s="562">
        <v>0</v>
      </c>
      <c r="H242" s="562"/>
      <c r="I242" s="562"/>
      <c r="J242" s="566"/>
      <c r="K242" s="566"/>
      <c r="L242" s="566"/>
      <c r="M242" s="566"/>
      <c r="N242" s="566"/>
      <c r="O242" s="566"/>
      <c r="P242" s="566"/>
      <c r="Q242" s="567"/>
      <c r="R242" s="567"/>
      <c r="S242" s="567"/>
      <c r="T242" s="567"/>
      <c r="U242" s="567"/>
      <c r="V242" s="567"/>
      <c r="W242" s="567"/>
      <c r="X242" s="567"/>
      <c r="Y242" s="567"/>
      <c r="Z242" s="567"/>
      <c r="AA242" s="567"/>
      <c r="AB242" s="567"/>
      <c r="AC242" s="567"/>
      <c r="AD242" s="567"/>
      <c r="AE242" s="567"/>
    </row>
    <row r="243" spans="1:31" ht="42" customHeight="1">
      <c r="A243" s="552" t="s">
        <v>1011</v>
      </c>
      <c r="B243" s="552"/>
      <c r="C243" s="692" t="s">
        <v>1012</v>
      </c>
      <c r="D243" s="692"/>
      <c r="E243" s="555">
        <f>I201</f>
        <v>7676.7665562130178</v>
      </c>
      <c r="F243" s="555"/>
      <c r="G243" s="562">
        <f>ROUND((1/1200)*E243,2)</f>
        <v>6.4</v>
      </c>
      <c r="H243" s="562"/>
      <c r="I243" s="562"/>
      <c r="J243" s="566"/>
      <c r="K243" s="566"/>
      <c r="L243" s="566"/>
      <c r="M243" s="566"/>
      <c r="N243" s="566"/>
      <c r="O243" s="566"/>
      <c r="P243" s="566"/>
      <c r="Q243" s="567"/>
      <c r="R243" s="567"/>
      <c r="S243" s="567"/>
      <c r="T243" s="567"/>
      <c r="U243" s="567"/>
      <c r="V243" s="567"/>
      <c r="W243" s="567"/>
      <c r="X243" s="567"/>
      <c r="Y243" s="567"/>
      <c r="Z243" s="567"/>
      <c r="AA243" s="567"/>
      <c r="AB243" s="567"/>
      <c r="AC243" s="567"/>
      <c r="AD243" s="567"/>
      <c r="AE243" s="567"/>
    </row>
    <row r="244" spans="1:31" ht="52.5" customHeight="1">
      <c r="A244" s="250" t="s">
        <v>256</v>
      </c>
      <c r="B244" s="119" t="s">
        <v>423</v>
      </c>
      <c r="C244" s="119" t="s">
        <v>424</v>
      </c>
      <c r="D244" s="586" t="s">
        <v>259</v>
      </c>
      <c r="E244" s="586"/>
      <c r="F244" s="119" t="s">
        <v>260</v>
      </c>
      <c r="G244" s="119" t="s">
        <v>261</v>
      </c>
      <c r="H244" s="586" t="s">
        <v>262</v>
      </c>
      <c r="I244" s="586"/>
      <c r="J244" s="566"/>
      <c r="K244" s="566"/>
      <c r="L244" s="566"/>
      <c r="M244" s="566"/>
      <c r="N244" s="566"/>
      <c r="O244" s="566"/>
      <c r="P244" s="566"/>
      <c r="Q244" s="567"/>
      <c r="R244" s="567"/>
      <c r="S244" s="567"/>
      <c r="T244" s="567"/>
      <c r="U244" s="567"/>
      <c r="V244" s="567"/>
      <c r="W244" s="567"/>
      <c r="X244" s="567"/>
      <c r="Y244" s="567"/>
      <c r="Z244" s="567"/>
      <c r="AA244" s="567"/>
      <c r="AB244" s="567"/>
      <c r="AC244" s="567"/>
      <c r="AD244" s="567"/>
      <c r="AE244" s="567"/>
    </row>
    <row r="245" spans="1:31" ht="63.75" customHeight="1">
      <c r="A245" s="251" t="s">
        <v>1011</v>
      </c>
      <c r="B245" s="117" t="s">
        <v>1004</v>
      </c>
      <c r="C245" s="98" t="s">
        <v>426</v>
      </c>
      <c r="D245" s="587" t="s">
        <v>265</v>
      </c>
      <c r="E245" s="587"/>
      <c r="F245" s="122">
        <f>ROUND((1/1200)*16*(1/188.76),7)</f>
        <v>7.0599999999999995E-5</v>
      </c>
      <c r="G245" s="35">
        <f>I201</f>
        <v>7676.7665562130178</v>
      </c>
      <c r="H245" s="554">
        <f>ROUND(F245*G245,2)</f>
        <v>0.54</v>
      </c>
      <c r="I245" s="554"/>
      <c r="J245" s="566"/>
      <c r="K245" s="566"/>
      <c r="L245" s="566"/>
      <c r="M245" s="566"/>
      <c r="N245" s="566"/>
      <c r="O245" s="566"/>
      <c r="P245" s="566"/>
      <c r="Q245" s="567"/>
      <c r="R245" s="567"/>
      <c r="S245" s="567"/>
      <c r="T245" s="567"/>
      <c r="U245" s="567"/>
      <c r="V245" s="567"/>
      <c r="W245" s="567"/>
      <c r="X245" s="567"/>
      <c r="Y245" s="567"/>
      <c r="Z245" s="567"/>
      <c r="AA245" s="567"/>
      <c r="AB245" s="567"/>
      <c r="AC245" s="567"/>
      <c r="AD245" s="567"/>
      <c r="AE245" s="567"/>
    </row>
    <row r="246" spans="1:31" ht="12.75" customHeight="1">
      <c r="A246" s="693" t="s">
        <v>209</v>
      </c>
      <c r="B246" s="693"/>
      <c r="C246" s="693"/>
      <c r="D246" s="693"/>
      <c r="E246" s="693"/>
      <c r="F246" s="693"/>
      <c r="G246" s="569">
        <f>SUM(H245)</f>
        <v>0.54</v>
      </c>
      <c r="H246" s="569"/>
      <c r="I246" s="569"/>
      <c r="J246" s="566"/>
      <c r="K246" s="566"/>
      <c r="L246" s="566"/>
      <c r="M246" s="566"/>
      <c r="N246" s="566"/>
      <c r="O246" s="566"/>
      <c r="P246" s="566"/>
      <c r="Q246" s="567"/>
      <c r="R246" s="567"/>
      <c r="S246" s="567"/>
      <c r="T246" s="567"/>
      <c r="U246" s="567"/>
      <c r="V246" s="567"/>
      <c r="W246" s="567"/>
      <c r="X246" s="567"/>
      <c r="Y246" s="567"/>
      <c r="Z246" s="567"/>
      <c r="AA246" s="567"/>
      <c r="AB246" s="567"/>
      <c r="AC246" s="567"/>
      <c r="AD246" s="567"/>
      <c r="AE246" s="567"/>
    </row>
    <row r="247" spans="1:31">
      <c r="A247" s="570"/>
      <c r="B247" s="570"/>
      <c r="C247" s="570"/>
      <c r="D247" s="570"/>
      <c r="E247" s="570"/>
      <c r="F247" s="570"/>
      <c r="G247" s="570"/>
      <c r="H247" s="570"/>
      <c r="I247" s="570"/>
      <c r="J247" s="566"/>
      <c r="K247" s="566"/>
      <c r="L247" s="566"/>
      <c r="M247" s="566"/>
      <c r="N247" s="566"/>
      <c r="O247" s="566"/>
      <c r="P247" s="566"/>
      <c r="Q247" s="567"/>
      <c r="R247" s="567"/>
      <c r="S247" s="567"/>
      <c r="T247" s="567"/>
      <c r="U247" s="567"/>
      <c r="V247" s="567"/>
      <c r="W247" s="567"/>
      <c r="X247" s="567"/>
      <c r="Y247" s="567"/>
      <c r="Z247" s="567"/>
      <c r="AA247" s="567"/>
      <c r="AB247" s="567"/>
      <c r="AC247" s="567"/>
      <c r="AD247" s="567"/>
      <c r="AE247" s="567"/>
    </row>
    <row r="248" spans="1:31" ht="36.75" customHeight="1">
      <c r="A248" s="552" t="s">
        <v>1013</v>
      </c>
      <c r="B248" s="552"/>
      <c r="C248" s="694" t="s">
        <v>411</v>
      </c>
      <c r="D248" s="694"/>
      <c r="E248" s="562">
        <v>0</v>
      </c>
      <c r="F248" s="562"/>
      <c r="G248" s="562">
        <v>0</v>
      </c>
      <c r="H248" s="562"/>
      <c r="I248" s="562"/>
      <c r="J248" s="566"/>
      <c r="K248" s="566"/>
      <c r="L248" s="566"/>
      <c r="M248" s="566"/>
      <c r="N248" s="566"/>
      <c r="O248" s="566"/>
      <c r="P248" s="566"/>
      <c r="Q248" s="567"/>
      <c r="R248" s="567"/>
      <c r="S248" s="567"/>
      <c r="T248" s="567"/>
      <c r="U248" s="567"/>
      <c r="V248" s="567"/>
      <c r="W248" s="567"/>
      <c r="X248" s="567"/>
      <c r="Y248" s="567"/>
      <c r="Z248" s="567"/>
      <c r="AA248" s="567"/>
      <c r="AB248" s="567"/>
      <c r="AC248" s="567"/>
      <c r="AD248" s="567"/>
      <c r="AE248" s="567"/>
    </row>
    <row r="249" spans="1:31" ht="39" customHeight="1">
      <c r="A249" s="552" t="s">
        <v>1014</v>
      </c>
      <c r="B249" s="552"/>
      <c r="C249" s="553" t="s">
        <v>1005</v>
      </c>
      <c r="D249" s="553"/>
      <c r="E249" s="695">
        <f>I201</f>
        <v>7676.7665562130178</v>
      </c>
      <c r="F249" s="695"/>
      <c r="G249" s="556">
        <f>ROUND((1/1800)*E249,2)</f>
        <v>4.26</v>
      </c>
      <c r="H249" s="556"/>
      <c r="I249" s="556"/>
      <c r="J249" s="566"/>
      <c r="K249" s="566"/>
      <c r="L249" s="566"/>
      <c r="M249" s="566"/>
      <c r="N249" s="566"/>
      <c r="O249" s="566"/>
      <c r="P249" s="566"/>
      <c r="Q249" s="567"/>
      <c r="R249" s="567"/>
      <c r="S249" s="567"/>
      <c r="T249" s="567"/>
      <c r="U249" s="567"/>
      <c r="V249" s="567"/>
      <c r="W249" s="567"/>
      <c r="X249" s="567"/>
      <c r="Y249" s="567"/>
      <c r="Z249" s="567"/>
      <c r="AA249" s="567"/>
      <c r="AB249" s="567"/>
      <c r="AC249" s="567"/>
      <c r="AD249" s="567"/>
      <c r="AE249" s="567"/>
    </row>
    <row r="250" spans="1:31" ht="25.5" customHeight="1">
      <c r="A250" s="563" t="s">
        <v>209</v>
      </c>
      <c r="B250" s="563"/>
      <c r="C250" s="563"/>
      <c r="D250" s="563"/>
      <c r="E250" s="563"/>
      <c r="F250" s="563"/>
      <c r="G250" s="556">
        <f>SUM(G248+G249)</f>
        <v>4.26</v>
      </c>
      <c r="H250" s="556"/>
      <c r="I250" s="556"/>
      <c r="J250" s="566"/>
      <c r="K250" s="566"/>
      <c r="L250" s="566"/>
      <c r="M250" s="566"/>
      <c r="N250" s="566"/>
      <c r="O250" s="566"/>
      <c r="P250" s="566"/>
      <c r="Q250" s="567"/>
      <c r="R250" s="567"/>
      <c r="S250" s="567"/>
      <c r="T250" s="567"/>
      <c r="U250" s="567"/>
      <c r="V250" s="567"/>
      <c r="W250" s="567"/>
      <c r="X250" s="567"/>
      <c r="Y250" s="567"/>
      <c r="Z250" s="567"/>
      <c r="AA250" s="567"/>
      <c r="AB250" s="567"/>
      <c r="AC250" s="567"/>
      <c r="AD250" s="567"/>
      <c r="AE250" s="567"/>
    </row>
    <row r="251" spans="1:31" ht="9.75" customHeight="1">
      <c r="A251" s="573"/>
      <c r="B251" s="573"/>
      <c r="C251" s="573"/>
      <c r="D251" s="573"/>
      <c r="E251" s="573"/>
      <c r="F251" s="573"/>
      <c r="G251" s="573"/>
      <c r="H251" s="573"/>
      <c r="I251" s="573"/>
      <c r="J251" s="566"/>
      <c r="K251" s="566"/>
      <c r="L251" s="566"/>
      <c r="M251" s="566"/>
      <c r="N251" s="566"/>
      <c r="O251" s="566"/>
      <c r="P251" s="566"/>
      <c r="Q251" s="567"/>
      <c r="R251" s="567"/>
      <c r="S251" s="567"/>
      <c r="T251" s="567"/>
      <c r="U251" s="567"/>
      <c r="V251" s="567"/>
      <c r="W251" s="567"/>
      <c r="X251" s="567"/>
      <c r="Y251" s="567"/>
      <c r="Z251" s="567"/>
      <c r="AA251" s="567"/>
      <c r="AB251" s="567"/>
      <c r="AC251" s="567"/>
      <c r="AD251" s="567"/>
      <c r="AE251" s="567"/>
    </row>
    <row r="252" spans="1:31" ht="14.25" hidden="1" customHeight="1">
      <c r="A252" s="574" t="s">
        <v>228</v>
      </c>
      <c r="B252" s="574"/>
      <c r="C252" s="575" t="s">
        <v>413</v>
      </c>
      <c r="D252" s="575"/>
      <c r="E252" s="576">
        <v>0</v>
      </c>
      <c r="F252" s="576"/>
      <c r="G252" s="556">
        <v>0</v>
      </c>
      <c r="H252" s="556"/>
      <c r="I252" s="556"/>
      <c r="J252" s="566"/>
      <c r="K252" s="566"/>
      <c r="L252" s="566"/>
      <c r="M252" s="566"/>
      <c r="N252" s="566"/>
      <c r="O252" s="566"/>
      <c r="P252" s="566"/>
      <c r="Q252" s="567"/>
      <c r="R252" s="567"/>
      <c r="S252" s="567"/>
      <c r="T252" s="567"/>
      <c r="U252" s="567"/>
      <c r="V252" s="567"/>
      <c r="W252" s="567"/>
      <c r="X252" s="567"/>
      <c r="Y252" s="567"/>
      <c r="Z252" s="567"/>
      <c r="AA252" s="567"/>
      <c r="AB252" s="567"/>
      <c r="AC252" s="567"/>
      <c r="AD252" s="567"/>
      <c r="AE252" s="567"/>
    </row>
    <row r="253" spans="1:31" ht="14.25" customHeight="1">
      <c r="A253" s="574" t="s">
        <v>230</v>
      </c>
      <c r="B253" s="574"/>
      <c r="C253" s="575" t="s">
        <v>1015</v>
      </c>
      <c r="D253" s="575"/>
      <c r="E253" s="576">
        <f>I201</f>
        <v>7676.7665562130178</v>
      </c>
      <c r="F253" s="576"/>
      <c r="G253" s="556">
        <f>ROUND((1/300)*E253,2)</f>
        <v>25.59</v>
      </c>
      <c r="H253" s="556"/>
      <c r="I253" s="556"/>
      <c r="J253" s="566"/>
      <c r="K253" s="566"/>
      <c r="L253" s="566"/>
      <c r="M253" s="566"/>
      <c r="N253" s="566"/>
      <c r="O253" s="566"/>
      <c r="P253" s="566"/>
      <c r="Q253" s="567"/>
      <c r="R253" s="567"/>
      <c r="S253" s="567"/>
      <c r="T253" s="567"/>
      <c r="U253" s="567"/>
      <c r="V253" s="567"/>
      <c r="W253" s="567"/>
      <c r="X253" s="567"/>
      <c r="Y253" s="567"/>
      <c r="Z253" s="567"/>
      <c r="AA253" s="567"/>
      <c r="AB253" s="567"/>
      <c r="AC253" s="567"/>
      <c r="AD253" s="567"/>
      <c r="AE253" s="567"/>
    </row>
    <row r="254" spans="1:31" ht="14.25" customHeight="1">
      <c r="A254" s="563" t="s">
        <v>209</v>
      </c>
      <c r="B254" s="563"/>
      <c r="C254" s="563"/>
      <c r="D254" s="563"/>
      <c r="E254" s="563"/>
      <c r="F254" s="563"/>
      <c r="G254" s="556">
        <f>SUM(G252+G253)</f>
        <v>25.59</v>
      </c>
      <c r="H254" s="556"/>
      <c r="I254" s="556"/>
      <c r="J254" s="566"/>
      <c r="K254" s="566"/>
      <c r="L254" s="566"/>
      <c r="M254" s="566"/>
      <c r="N254" s="566"/>
      <c r="O254" s="566"/>
      <c r="P254" s="566"/>
      <c r="Q254" s="567"/>
      <c r="R254" s="567"/>
      <c r="S254" s="567"/>
      <c r="T254" s="567"/>
      <c r="U254" s="567"/>
      <c r="V254" s="567"/>
      <c r="W254" s="567"/>
      <c r="X254" s="567"/>
      <c r="Y254" s="567"/>
      <c r="Z254" s="567"/>
      <c r="AA254" s="567"/>
      <c r="AB254" s="567"/>
      <c r="AC254" s="567"/>
      <c r="AD254" s="567"/>
      <c r="AE254" s="567"/>
    </row>
    <row r="255" spans="1:31" ht="9.75" customHeight="1">
      <c r="A255" s="573"/>
      <c r="B255" s="573"/>
      <c r="C255" s="573"/>
      <c r="D255" s="573"/>
      <c r="E255" s="573"/>
      <c r="F255" s="573"/>
      <c r="G255" s="573"/>
      <c r="H255" s="573"/>
      <c r="I255" s="573"/>
      <c r="J255" s="566"/>
      <c r="K255" s="566"/>
      <c r="L255" s="566"/>
      <c r="M255" s="566"/>
      <c r="N255" s="566"/>
      <c r="O255" s="566"/>
      <c r="P255" s="566"/>
      <c r="Q255" s="567"/>
      <c r="R255" s="567"/>
      <c r="S255" s="567"/>
      <c r="T255" s="567"/>
      <c r="U255" s="567"/>
      <c r="V255" s="567"/>
      <c r="W255" s="567"/>
      <c r="X255" s="567"/>
      <c r="Y255" s="567"/>
      <c r="Z255" s="567"/>
      <c r="AA255" s="567"/>
      <c r="AB255" s="567"/>
      <c r="AC255" s="567"/>
      <c r="AD255" s="567"/>
      <c r="AE255" s="567"/>
    </row>
    <row r="256" spans="1:31" ht="14.25" customHeight="1">
      <c r="A256" s="578" t="s">
        <v>232</v>
      </c>
      <c r="B256" s="578"/>
      <c r="C256" s="578"/>
      <c r="D256" s="578"/>
      <c r="E256" s="578"/>
      <c r="F256" s="578"/>
      <c r="G256" s="578"/>
      <c r="H256" s="578"/>
      <c r="I256" s="578"/>
      <c r="J256" s="566"/>
      <c r="K256" s="566"/>
      <c r="L256" s="566"/>
      <c r="M256" s="566"/>
      <c r="N256" s="566"/>
      <c r="O256" s="566"/>
      <c r="P256" s="566"/>
      <c r="Q256" s="567"/>
      <c r="R256" s="567"/>
      <c r="S256" s="567"/>
      <c r="T256" s="567"/>
      <c r="U256" s="567"/>
      <c r="V256" s="567"/>
      <c r="W256" s="567"/>
      <c r="X256" s="567"/>
      <c r="Y256" s="567"/>
      <c r="Z256" s="567"/>
      <c r="AA256" s="567"/>
      <c r="AB256" s="567"/>
      <c r="AC256" s="567"/>
      <c r="AD256" s="567"/>
      <c r="AE256" s="567"/>
    </row>
    <row r="257" spans="1:31" ht="9" customHeight="1">
      <c r="A257" s="579"/>
      <c r="B257" s="579"/>
      <c r="C257" s="579"/>
      <c r="D257" s="579"/>
      <c r="E257" s="579"/>
      <c r="F257" s="579"/>
      <c r="G257" s="579"/>
      <c r="H257" s="579"/>
      <c r="I257" s="579"/>
      <c r="J257" s="566"/>
      <c r="K257" s="566"/>
      <c r="L257" s="566"/>
      <c r="M257" s="566"/>
      <c r="N257" s="566"/>
      <c r="O257" s="566"/>
      <c r="P257" s="566"/>
      <c r="Q257" s="567"/>
      <c r="R257" s="567"/>
      <c r="S257" s="567"/>
      <c r="T257" s="567"/>
      <c r="U257" s="567"/>
      <c r="V257" s="567"/>
      <c r="W257" s="567"/>
      <c r="X257" s="567"/>
      <c r="Y257" s="567"/>
      <c r="Z257" s="567"/>
      <c r="AA257" s="567"/>
      <c r="AB257" s="567"/>
      <c r="AC257" s="567"/>
      <c r="AD257" s="567"/>
      <c r="AE257" s="567"/>
    </row>
    <row r="258" spans="1:31" ht="24" customHeight="1">
      <c r="A258" s="606" t="s">
        <v>415</v>
      </c>
      <c r="B258" s="606"/>
      <c r="C258" s="606"/>
      <c r="D258" s="606"/>
      <c r="E258" s="606"/>
      <c r="F258" s="606"/>
      <c r="G258" s="606"/>
      <c r="H258" s="606"/>
      <c r="I258" s="606"/>
      <c r="J258" s="152"/>
      <c r="K258" s="152"/>
      <c r="L258" s="152"/>
      <c r="M258" s="152"/>
      <c r="N258" s="152"/>
      <c r="O258" s="152"/>
      <c r="P258" s="152"/>
      <c r="Q258" s="116"/>
      <c r="R258" s="116"/>
      <c r="S258" s="116"/>
      <c r="T258" s="116"/>
      <c r="U258" s="116"/>
      <c r="V258" s="116"/>
      <c r="W258" s="116"/>
      <c r="X258" s="116"/>
      <c r="Y258" s="116"/>
      <c r="Z258" s="116"/>
      <c r="AA258" s="116"/>
      <c r="AB258" s="116"/>
      <c r="AC258" s="116"/>
      <c r="AD258" s="116"/>
      <c r="AE258" s="116"/>
    </row>
    <row r="259" spans="1:31" ht="9" customHeight="1">
      <c r="A259" s="579"/>
      <c r="B259" s="579"/>
      <c r="C259" s="579"/>
      <c r="D259" s="579"/>
      <c r="E259" s="579"/>
      <c r="F259" s="579"/>
      <c r="G259" s="579"/>
      <c r="H259" s="579"/>
      <c r="I259" s="579"/>
      <c r="J259" s="152"/>
      <c r="K259" s="152"/>
      <c r="L259" s="152"/>
      <c r="M259" s="152"/>
      <c r="N259" s="152"/>
      <c r="O259" s="152"/>
      <c r="P259" s="152"/>
      <c r="Q259" s="116"/>
      <c r="R259" s="116"/>
      <c r="S259" s="116"/>
      <c r="T259" s="116"/>
      <c r="U259" s="116"/>
      <c r="V259" s="116"/>
      <c r="W259" s="116"/>
      <c r="X259" s="116"/>
      <c r="Y259" s="116"/>
      <c r="Z259" s="116"/>
      <c r="AA259" s="116"/>
      <c r="AB259" s="116"/>
      <c r="AC259" s="116"/>
      <c r="AD259" s="116"/>
      <c r="AE259" s="116"/>
    </row>
    <row r="260" spans="1:31" ht="46.5" customHeight="1">
      <c r="A260" s="580" t="s">
        <v>1016</v>
      </c>
      <c r="B260" s="580"/>
      <c r="C260" s="580"/>
      <c r="D260" s="580"/>
      <c r="E260" s="580"/>
      <c r="F260" s="580"/>
      <c r="G260" s="580"/>
      <c r="H260" s="580"/>
      <c r="I260" s="580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</row>
    <row r="261" spans="1:31" ht="44.25" customHeight="1">
      <c r="A261" s="551" t="s">
        <v>201</v>
      </c>
      <c r="B261" s="551"/>
      <c r="C261" s="6" t="s">
        <v>416</v>
      </c>
      <c r="D261" s="6"/>
      <c r="E261" s="6" t="s">
        <v>235</v>
      </c>
      <c r="F261" s="6"/>
      <c r="G261" s="6" t="s">
        <v>204</v>
      </c>
      <c r="H261" s="6"/>
      <c r="I261" s="6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</row>
    <row r="262" spans="1:31" ht="39.75" hidden="1" customHeight="1">
      <c r="A262" s="5" t="s">
        <v>236</v>
      </c>
      <c r="B262" s="5"/>
      <c r="C262" s="581" t="s">
        <v>417</v>
      </c>
      <c r="D262" s="581"/>
      <c r="E262" s="554">
        <v>0</v>
      </c>
      <c r="F262" s="554"/>
      <c r="G262" s="554">
        <f>ROUND(1/(30*2250)*E262,2)</f>
        <v>0</v>
      </c>
      <c r="H262" s="554"/>
      <c r="I262" s="554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</row>
    <row r="263" spans="1:31" ht="42" customHeight="1">
      <c r="A263" s="5" t="s">
        <v>238</v>
      </c>
      <c r="B263" s="5"/>
      <c r="C263" s="581" t="s">
        <v>418</v>
      </c>
      <c r="D263" s="581"/>
      <c r="E263" s="554"/>
      <c r="F263" s="554"/>
      <c r="G263" s="554">
        <f>ROUND((1/2250)*E263,2)</f>
        <v>0</v>
      </c>
      <c r="H263" s="554"/>
      <c r="I263" s="554"/>
      <c r="J263" s="118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</row>
    <row r="264" spans="1:31" ht="16.5" customHeight="1">
      <c r="A264" s="557" t="s">
        <v>209</v>
      </c>
      <c r="B264" s="557"/>
      <c r="C264" s="557"/>
      <c r="D264" s="557"/>
      <c r="E264" s="557"/>
      <c r="F264" s="557"/>
      <c r="G264" s="556">
        <f>SUM(G262+G263)</f>
        <v>0</v>
      </c>
      <c r="H264" s="556"/>
      <c r="I264" s="556"/>
      <c r="J264" s="118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</row>
    <row r="265" spans="1:31" ht="8.25" customHeight="1">
      <c r="A265" s="582"/>
      <c r="B265" s="582"/>
      <c r="C265" s="582"/>
      <c r="D265" s="582"/>
      <c r="E265" s="582"/>
      <c r="F265" s="582"/>
      <c r="G265" s="582"/>
      <c r="H265" s="582"/>
      <c r="I265" s="582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</row>
    <row r="266" spans="1:31" ht="27.75" hidden="1" customHeight="1">
      <c r="A266" s="583" t="s">
        <v>240</v>
      </c>
      <c r="B266" s="583"/>
      <c r="C266" s="584" t="s">
        <v>419</v>
      </c>
      <c r="D266" s="584"/>
      <c r="E266" s="561">
        <v>0</v>
      </c>
      <c r="F266" s="561"/>
      <c r="G266" s="554">
        <f>ROUND(1/(30*7500)*E266,2)</f>
        <v>0</v>
      </c>
      <c r="H266" s="554"/>
      <c r="I266" s="554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</row>
    <row r="267" spans="1:31" ht="27" customHeight="1">
      <c r="A267" s="5" t="s">
        <v>242</v>
      </c>
      <c r="B267" s="5"/>
      <c r="C267" s="581" t="s">
        <v>420</v>
      </c>
      <c r="D267" s="581"/>
      <c r="E267" s="554"/>
      <c r="F267" s="554"/>
      <c r="G267" s="554">
        <f>ROUND((1/7500)*E267,2)</f>
        <v>0</v>
      </c>
      <c r="H267" s="554"/>
      <c r="I267" s="554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</row>
    <row r="268" spans="1:31" ht="16.5" customHeight="1">
      <c r="A268" s="557" t="s">
        <v>209</v>
      </c>
      <c r="B268" s="557"/>
      <c r="C268" s="557"/>
      <c r="D268" s="557"/>
      <c r="E268" s="557"/>
      <c r="F268" s="557"/>
      <c r="G268" s="556">
        <f>SUM(G266+G267)</f>
        <v>0</v>
      </c>
      <c r="H268" s="556"/>
      <c r="I268" s="556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</row>
    <row r="269" spans="1:31" ht="7.5" customHeight="1">
      <c r="A269" s="475"/>
      <c r="B269" s="475"/>
      <c r="C269" s="475"/>
      <c r="D269" s="475"/>
      <c r="E269" s="475"/>
      <c r="F269" s="475"/>
      <c r="G269" s="475"/>
      <c r="H269" s="475"/>
      <c r="I269" s="47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</row>
    <row r="270" spans="1:31" ht="34.5" hidden="1" customHeight="1">
      <c r="A270" s="583" t="s">
        <v>244</v>
      </c>
      <c r="B270" s="583"/>
      <c r="C270" s="584" t="s">
        <v>417</v>
      </c>
      <c r="D270" s="584"/>
      <c r="E270" s="561">
        <v>0</v>
      </c>
      <c r="F270" s="561"/>
      <c r="G270" s="554">
        <f>ROUND(1/(30*2250)*E270,2)</f>
        <v>0</v>
      </c>
      <c r="H270" s="554"/>
      <c r="I270" s="554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</row>
    <row r="271" spans="1:31" ht="30" customHeight="1">
      <c r="A271" s="5" t="s">
        <v>245</v>
      </c>
      <c r="B271" s="5"/>
      <c r="C271" s="581" t="s">
        <v>418</v>
      </c>
      <c r="D271" s="581"/>
      <c r="E271" s="554"/>
      <c r="F271" s="554"/>
      <c r="G271" s="554">
        <f>ROUND((1/2250)*E271,2)</f>
        <v>0</v>
      </c>
      <c r="H271" s="554"/>
      <c r="I271" s="554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</row>
    <row r="272" spans="1:31" ht="15.75" customHeight="1">
      <c r="A272" s="557" t="s">
        <v>209</v>
      </c>
      <c r="B272" s="557"/>
      <c r="C272" s="557"/>
      <c r="D272" s="557"/>
      <c r="E272" s="557"/>
      <c r="F272" s="557"/>
      <c r="G272" s="556">
        <f>SUM(G270+G271)</f>
        <v>0</v>
      </c>
      <c r="H272" s="556"/>
      <c r="I272" s="556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</row>
    <row r="273" spans="1:31" ht="6.75" customHeight="1">
      <c r="A273" s="475"/>
      <c r="B273" s="475"/>
      <c r="C273" s="475"/>
      <c r="D273" s="475"/>
      <c r="E273" s="475"/>
      <c r="F273" s="475"/>
      <c r="G273" s="475"/>
      <c r="H273" s="475"/>
      <c r="I273" s="47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</row>
    <row r="274" spans="1:31" ht="36" hidden="1" customHeight="1">
      <c r="A274" s="583" t="s">
        <v>246</v>
      </c>
      <c r="B274" s="583"/>
      <c r="C274" s="584" t="s">
        <v>417</v>
      </c>
      <c r="D274" s="584"/>
      <c r="E274" s="561">
        <v>0</v>
      </c>
      <c r="F274" s="561"/>
      <c r="G274" s="554">
        <f>ROUND(1/(30*2250)*E274,2)</f>
        <v>0</v>
      </c>
      <c r="H274" s="554"/>
      <c r="I274" s="554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</row>
    <row r="275" spans="1:31" ht="36" customHeight="1">
      <c r="A275" s="5" t="s">
        <v>247</v>
      </c>
      <c r="B275" s="5"/>
      <c r="C275" s="581" t="s">
        <v>418</v>
      </c>
      <c r="D275" s="581"/>
      <c r="E275" s="554"/>
      <c r="F275" s="554"/>
      <c r="G275" s="554">
        <f>ROUND((1/2250)*E275,2)</f>
        <v>0</v>
      </c>
      <c r="H275" s="554"/>
      <c r="I275" s="554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</row>
    <row r="276" spans="1:31" ht="13.5" customHeight="1">
      <c r="A276" s="557" t="s">
        <v>209</v>
      </c>
      <c r="B276" s="557"/>
      <c r="C276" s="557"/>
      <c r="D276" s="557"/>
      <c r="E276" s="557"/>
      <c r="F276" s="557"/>
      <c r="G276" s="556">
        <f>SUM(G274+G275)</f>
        <v>0</v>
      </c>
      <c r="H276" s="556"/>
      <c r="I276" s="556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</row>
    <row r="277" spans="1:31" ht="6.75" customHeight="1">
      <c r="A277" s="585"/>
      <c r="B277" s="585"/>
      <c r="C277" s="585"/>
      <c r="D277" s="585"/>
      <c r="E277" s="585"/>
      <c r="F277" s="585"/>
      <c r="G277" s="585"/>
      <c r="H277" s="585"/>
      <c r="I277" s="58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</row>
    <row r="278" spans="1:31" ht="30.75" hidden="1" customHeight="1">
      <c r="A278" s="583" t="s">
        <v>248</v>
      </c>
      <c r="B278" s="583"/>
      <c r="C278" s="584" t="s">
        <v>417</v>
      </c>
      <c r="D278" s="584"/>
      <c r="E278" s="561">
        <v>0</v>
      </c>
      <c r="F278" s="561"/>
      <c r="G278" s="554">
        <f>ROUND(1/(30*2250)*E278,2)</f>
        <v>0</v>
      </c>
      <c r="H278" s="554"/>
      <c r="I278" s="554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</row>
    <row r="279" spans="1:31" ht="28.5" customHeight="1">
      <c r="A279" s="5" t="s">
        <v>249</v>
      </c>
      <c r="B279" s="5"/>
      <c r="C279" s="581" t="s">
        <v>1017</v>
      </c>
      <c r="D279" s="581"/>
      <c r="E279" s="554">
        <f>I201</f>
        <v>7676.7665562130178</v>
      </c>
      <c r="F279" s="554"/>
      <c r="G279" s="554">
        <f>ROUND((1/2700)*E279,2)</f>
        <v>2.84</v>
      </c>
      <c r="H279" s="554"/>
      <c r="I279" s="554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</row>
    <row r="280" spans="1:31" ht="18" customHeight="1">
      <c r="A280" s="522" t="s">
        <v>209</v>
      </c>
      <c r="B280" s="522"/>
      <c r="C280" s="522"/>
      <c r="D280" s="522"/>
      <c r="E280" s="522"/>
      <c r="F280" s="522"/>
      <c r="G280" s="572">
        <f>SUM(G278+G279)</f>
        <v>2.84</v>
      </c>
      <c r="H280" s="572"/>
      <c r="I280" s="572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</row>
    <row r="281" spans="1:31" ht="7.5" customHeight="1">
      <c r="A281" s="475"/>
      <c r="B281" s="475"/>
      <c r="C281" s="475"/>
      <c r="D281" s="475"/>
      <c r="E281" s="475"/>
      <c r="F281" s="475"/>
      <c r="G281" s="475"/>
      <c r="H281" s="475"/>
      <c r="I281" s="47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</row>
    <row r="282" spans="1:31" ht="39.75" hidden="1" customHeight="1">
      <c r="A282" s="583" t="s">
        <v>250</v>
      </c>
      <c r="B282" s="583"/>
      <c r="C282" s="584" t="s">
        <v>421</v>
      </c>
      <c r="D282" s="584"/>
      <c r="E282" s="561">
        <v>0</v>
      </c>
      <c r="F282" s="561"/>
      <c r="G282" s="554">
        <f>ROUND(1/(30*100000)*E282,2)</f>
        <v>0</v>
      </c>
      <c r="H282" s="554"/>
      <c r="I282" s="554"/>
      <c r="J282" s="15"/>
      <c r="K282" s="15"/>
      <c r="L282" s="41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</row>
    <row r="283" spans="1:31" ht="36.75" customHeight="1">
      <c r="A283" s="5" t="s">
        <v>252</v>
      </c>
      <c r="B283" s="5"/>
      <c r="C283" s="581" t="s">
        <v>422</v>
      </c>
      <c r="D283" s="581"/>
      <c r="E283" s="554"/>
      <c r="F283" s="554"/>
      <c r="G283" s="554">
        <f>ROUND((1/100000)*E283,2)</f>
        <v>0</v>
      </c>
      <c r="H283" s="554"/>
      <c r="I283" s="554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</row>
    <row r="284" spans="1:31" ht="15.75" customHeight="1">
      <c r="A284" s="557" t="s">
        <v>209</v>
      </c>
      <c r="B284" s="557"/>
      <c r="C284" s="557"/>
      <c r="D284" s="557"/>
      <c r="E284" s="557"/>
      <c r="F284" s="557"/>
      <c r="G284" s="556">
        <f>SUM(G282+G283)</f>
        <v>0</v>
      </c>
      <c r="H284" s="556"/>
      <c r="I284" s="556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</row>
    <row r="285" spans="1:31" ht="8.25" customHeight="1">
      <c r="A285" s="503"/>
      <c r="B285" s="503"/>
      <c r="C285" s="503"/>
      <c r="D285" s="503"/>
      <c r="E285" s="503"/>
      <c r="F285" s="503"/>
      <c r="G285" s="503"/>
      <c r="H285" s="503"/>
      <c r="I285" s="503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</row>
    <row r="286" spans="1:31" ht="15.75" customHeight="1">
      <c r="A286" s="492" t="s">
        <v>254</v>
      </c>
      <c r="B286" s="492"/>
      <c r="C286" s="492"/>
      <c r="D286" s="492"/>
      <c r="E286" s="492"/>
      <c r="F286" s="492"/>
      <c r="G286" s="492"/>
      <c r="H286" s="492"/>
      <c r="I286" s="492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</row>
    <row r="287" spans="1:31" ht="10.5" customHeight="1">
      <c r="A287" s="475"/>
      <c r="B287" s="475"/>
      <c r="C287" s="475"/>
      <c r="D287" s="475"/>
      <c r="E287" s="475"/>
      <c r="F287" s="475"/>
      <c r="G287" s="475"/>
      <c r="H287" s="475"/>
      <c r="I287" s="47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</row>
    <row r="288" spans="1:31" ht="24.75" customHeight="1">
      <c r="A288" s="12" t="s">
        <v>415</v>
      </c>
      <c r="B288" s="12"/>
      <c r="C288" s="12"/>
      <c r="D288" s="12"/>
      <c r="E288" s="12"/>
      <c r="F288" s="12"/>
      <c r="G288" s="12"/>
      <c r="H288" s="12"/>
      <c r="I288" s="12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</row>
    <row r="289" spans="1:31" ht="10.5" customHeight="1">
      <c r="A289" s="475"/>
      <c r="B289" s="475"/>
      <c r="C289" s="475"/>
      <c r="D289" s="475"/>
      <c r="E289" s="475"/>
      <c r="F289" s="475"/>
      <c r="G289" s="475"/>
      <c r="H289" s="475"/>
      <c r="I289" s="47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</row>
    <row r="290" spans="1:31" ht="12" customHeight="1">
      <c r="A290" s="12" t="s">
        <v>1018</v>
      </c>
      <c r="B290" s="12"/>
      <c r="C290" s="12"/>
      <c r="D290" s="12"/>
      <c r="E290" s="12"/>
      <c r="F290" s="12"/>
      <c r="G290" s="12"/>
      <c r="H290" s="12"/>
      <c r="I290" s="12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</row>
    <row r="291" spans="1:31" ht="36.75" customHeight="1">
      <c r="A291" s="12"/>
      <c r="B291" s="12"/>
      <c r="C291" s="12"/>
      <c r="D291" s="12"/>
      <c r="E291" s="12"/>
      <c r="F291" s="12"/>
      <c r="G291" s="12"/>
      <c r="H291" s="12"/>
      <c r="I291" s="12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</row>
    <row r="292" spans="1:31" ht="69" customHeight="1">
      <c r="A292" s="114" t="s">
        <v>256</v>
      </c>
      <c r="B292" s="119" t="s">
        <v>423</v>
      </c>
      <c r="C292" s="119" t="s">
        <v>424</v>
      </c>
      <c r="D292" s="586" t="s">
        <v>259</v>
      </c>
      <c r="E292" s="586"/>
      <c r="F292" s="119" t="s">
        <v>260</v>
      </c>
      <c r="G292" s="119" t="s">
        <v>261</v>
      </c>
      <c r="H292" s="586" t="s">
        <v>262</v>
      </c>
      <c r="I292" s="586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</row>
    <row r="293" spans="1:31" ht="50.25" hidden="1" customHeight="1">
      <c r="A293" s="115" t="s">
        <v>263</v>
      </c>
      <c r="B293" s="121" t="s">
        <v>425</v>
      </c>
      <c r="C293" s="98" t="s">
        <v>426</v>
      </c>
      <c r="D293" s="587" t="s">
        <v>265</v>
      </c>
      <c r="E293" s="587"/>
      <c r="F293" s="122">
        <f>ROUND((1/(30*145))*16*(1/188.76),7)</f>
        <v>1.95E-5</v>
      </c>
      <c r="G293" s="35">
        <v>0</v>
      </c>
      <c r="H293" s="554">
        <v>0</v>
      </c>
      <c r="I293" s="554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</row>
    <row r="294" spans="1:31" ht="51" customHeight="1">
      <c r="A294" s="115" t="s">
        <v>266</v>
      </c>
      <c r="B294" s="117" t="s">
        <v>1019</v>
      </c>
      <c r="C294" s="98" t="s">
        <v>426</v>
      </c>
      <c r="D294" s="587" t="s">
        <v>265</v>
      </c>
      <c r="E294" s="587"/>
      <c r="F294" s="122">
        <f>ROUND((1/380)*16*(1/188.76),7)</f>
        <v>2.231E-4</v>
      </c>
      <c r="G294" s="35">
        <f>I201</f>
        <v>7676.7665562130178</v>
      </c>
      <c r="H294" s="554">
        <f>ROUND(F294*G294,2)</f>
        <v>1.71</v>
      </c>
      <c r="I294" s="554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</row>
    <row r="295" spans="1:31" ht="12.75" customHeight="1">
      <c r="A295" s="557" t="s">
        <v>209</v>
      </c>
      <c r="B295" s="557"/>
      <c r="C295" s="557"/>
      <c r="D295" s="557"/>
      <c r="E295" s="557"/>
      <c r="F295" s="557"/>
      <c r="G295" s="557"/>
      <c r="H295" s="554">
        <f>SUM(H293+H294)</f>
        <v>1.71</v>
      </c>
      <c r="I295" s="554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</row>
    <row r="296" spans="1:31" ht="7.5" customHeight="1">
      <c r="A296" s="589"/>
      <c r="B296" s="589"/>
      <c r="C296" s="589"/>
      <c r="D296" s="589"/>
      <c r="E296" s="589"/>
      <c r="F296" s="589"/>
      <c r="G296" s="589"/>
      <c r="H296" s="589"/>
      <c r="I296" s="589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</row>
    <row r="297" spans="1:31" ht="51" hidden="1" customHeight="1">
      <c r="A297" s="115" t="s">
        <v>268</v>
      </c>
      <c r="B297" s="121" t="s">
        <v>428</v>
      </c>
      <c r="C297" s="98" t="s">
        <v>426</v>
      </c>
      <c r="D297" s="587" t="s">
        <v>265</v>
      </c>
      <c r="E297" s="587"/>
      <c r="F297" s="122">
        <f>ROUND((1/(30*340))*16*(1/188.76),7)</f>
        <v>8.3000000000000002E-6</v>
      </c>
      <c r="G297" s="35">
        <v>0</v>
      </c>
      <c r="H297" s="554">
        <v>0</v>
      </c>
      <c r="I297" s="554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</row>
    <row r="298" spans="1:31" ht="51" customHeight="1">
      <c r="A298" s="115" t="s">
        <v>270</v>
      </c>
      <c r="B298" s="117" t="s">
        <v>1020</v>
      </c>
      <c r="C298" s="98" t="s">
        <v>426</v>
      </c>
      <c r="D298" s="587" t="s">
        <v>265</v>
      </c>
      <c r="E298" s="587"/>
      <c r="F298" s="122">
        <f>ROUND((1/160)*16*(1/188.76),7)</f>
        <v>5.2979999999999998E-4</v>
      </c>
      <c r="G298" s="35">
        <f>I201</f>
        <v>7676.7665562130178</v>
      </c>
      <c r="H298" s="554">
        <f>ROUND(F298*G298,2)</f>
        <v>4.07</v>
      </c>
      <c r="I298" s="554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</row>
    <row r="299" spans="1:31" ht="12.75" customHeight="1">
      <c r="A299" s="557" t="s">
        <v>209</v>
      </c>
      <c r="B299" s="557"/>
      <c r="C299" s="557"/>
      <c r="D299" s="557"/>
      <c r="E299" s="557"/>
      <c r="F299" s="557"/>
      <c r="G299" s="557"/>
      <c r="H299" s="554">
        <f>SUM(H297+H298)</f>
        <v>4.07</v>
      </c>
      <c r="I299" s="554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</row>
    <row r="300" spans="1:31" ht="6.75" customHeight="1">
      <c r="A300" s="589"/>
      <c r="B300" s="589"/>
      <c r="C300" s="589"/>
      <c r="D300" s="589"/>
      <c r="E300" s="589"/>
      <c r="F300" s="589"/>
      <c r="G300" s="589"/>
      <c r="H300" s="589"/>
      <c r="I300" s="589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</row>
    <row r="301" spans="1:31" ht="24" hidden="1" customHeight="1">
      <c r="A301" s="115" t="s">
        <v>272</v>
      </c>
      <c r="B301" s="121" t="s">
        <v>430</v>
      </c>
      <c r="C301" s="98" t="s">
        <v>426</v>
      </c>
      <c r="D301" s="587" t="s">
        <v>265</v>
      </c>
      <c r="E301" s="587"/>
      <c r="F301" s="122">
        <f>ROUND((1/(30*340))*16*(1/188.76),7)</f>
        <v>8.3000000000000002E-6</v>
      </c>
      <c r="G301" s="35">
        <v>0</v>
      </c>
      <c r="H301" s="554">
        <v>0</v>
      </c>
      <c r="I301" s="554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</row>
    <row r="302" spans="1:31" ht="25.5" customHeight="1">
      <c r="A302" s="115" t="s">
        <v>273</v>
      </c>
      <c r="B302" s="123" t="s">
        <v>1020</v>
      </c>
      <c r="C302" s="124" t="s">
        <v>426</v>
      </c>
      <c r="D302" s="587" t="s">
        <v>265</v>
      </c>
      <c r="E302" s="587"/>
      <c r="F302" s="122">
        <f>ROUND((1/1600)*16*(1/188.76),7)</f>
        <v>5.3000000000000001E-5</v>
      </c>
      <c r="G302" s="35">
        <f>I201</f>
        <v>7676.7665562130178</v>
      </c>
      <c r="H302" s="554">
        <f>ROUND(F302*G302,2)</f>
        <v>0.41</v>
      </c>
      <c r="I302" s="554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</row>
    <row r="303" spans="1:31" ht="12.75" customHeight="1">
      <c r="A303" s="522" t="s">
        <v>209</v>
      </c>
      <c r="B303" s="522"/>
      <c r="C303" s="522"/>
      <c r="D303" s="522"/>
      <c r="E303" s="522"/>
      <c r="F303" s="522"/>
      <c r="G303" s="522"/>
      <c r="H303" s="590">
        <f>SUM(H301+H302)</f>
        <v>0.41</v>
      </c>
      <c r="I303" s="590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</row>
    <row r="304" spans="1:31" ht="9.75" customHeight="1">
      <c r="A304" s="503"/>
      <c r="B304" s="503"/>
      <c r="C304" s="503"/>
      <c r="D304" s="503"/>
      <c r="E304" s="503"/>
      <c r="F304" s="503"/>
      <c r="G304" s="503"/>
      <c r="H304" s="503"/>
      <c r="I304" s="503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</row>
    <row r="305" spans="1:31" ht="12.75" customHeight="1">
      <c r="A305" s="492" t="s">
        <v>274</v>
      </c>
      <c r="B305" s="492"/>
      <c r="C305" s="492"/>
      <c r="D305" s="492"/>
      <c r="E305" s="492"/>
      <c r="F305" s="492"/>
      <c r="G305" s="492"/>
      <c r="H305" s="492"/>
      <c r="I305" s="492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</row>
    <row r="306" spans="1:31" ht="7.5" customHeight="1">
      <c r="A306" s="499"/>
      <c r="B306" s="499"/>
      <c r="C306" s="499"/>
      <c r="D306" s="499"/>
      <c r="E306" s="499"/>
      <c r="F306" s="499"/>
      <c r="G306" s="499"/>
      <c r="H306" s="499"/>
      <c r="I306" s="499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</row>
    <row r="307" spans="1:31" ht="25.5" customHeight="1">
      <c r="A307" s="608" t="s">
        <v>431</v>
      </c>
      <c r="B307" s="608"/>
      <c r="C307" s="608"/>
      <c r="D307" s="608"/>
      <c r="E307" s="608"/>
      <c r="F307" s="608"/>
      <c r="G307" s="608"/>
      <c r="H307" s="608"/>
      <c r="I307" s="608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</row>
    <row r="308" spans="1:31" ht="7.5" customHeight="1">
      <c r="A308" s="499"/>
      <c r="B308" s="499"/>
      <c r="C308" s="499"/>
      <c r="D308" s="499"/>
      <c r="E308" s="499"/>
      <c r="F308" s="499"/>
      <c r="G308" s="499"/>
      <c r="H308" s="499"/>
      <c r="I308" s="499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</row>
    <row r="309" spans="1:31" ht="25.5" customHeight="1">
      <c r="A309" s="12" t="s">
        <v>275</v>
      </c>
      <c r="B309" s="12"/>
      <c r="C309" s="12"/>
      <c r="D309" s="12"/>
      <c r="E309" s="12"/>
      <c r="F309" s="12"/>
      <c r="G309" s="12"/>
      <c r="H309" s="12"/>
      <c r="I309" s="12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</row>
    <row r="310" spans="1:31" ht="63.75" customHeight="1">
      <c r="A310" s="114" t="s">
        <v>256</v>
      </c>
      <c r="B310" s="125" t="s">
        <v>276</v>
      </c>
      <c r="C310" s="125" t="s">
        <v>432</v>
      </c>
      <c r="D310" s="591" t="s">
        <v>278</v>
      </c>
      <c r="E310" s="591"/>
      <c r="F310" s="125" t="s">
        <v>279</v>
      </c>
      <c r="G310" s="125" t="s">
        <v>280</v>
      </c>
      <c r="H310" s="591" t="s">
        <v>281</v>
      </c>
      <c r="I310" s="591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</row>
    <row r="311" spans="1:31" ht="14.25" hidden="1" customHeight="1">
      <c r="A311" s="126" t="s">
        <v>282</v>
      </c>
      <c r="B311" s="123" t="s">
        <v>433</v>
      </c>
      <c r="C311" s="124" t="s">
        <v>434</v>
      </c>
      <c r="D311" s="592" t="s">
        <v>284</v>
      </c>
      <c r="E311" s="592"/>
      <c r="F311" s="127">
        <f>ROUND((1/(4*145))*8*(1/1132.6),7)</f>
        <v>1.22E-5</v>
      </c>
      <c r="G311" s="128">
        <v>0</v>
      </c>
      <c r="H311" s="593">
        <f>ROUND(F311*G311,2)</f>
        <v>0</v>
      </c>
      <c r="I311" s="593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</row>
    <row r="312" spans="1:31" ht="14.25" customHeight="1">
      <c r="A312" s="126" t="s">
        <v>285</v>
      </c>
      <c r="B312" s="123" t="s">
        <v>1020</v>
      </c>
      <c r="C312" s="124" t="s">
        <v>434</v>
      </c>
      <c r="D312" s="594" t="s">
        <v>284</v>
      </c>
      <c r="E312" s="594"/>
      <c r="F312" s="127">
        <f>ROUND((1/160)*8*(1/1132.6),7)</f>
        <v>4.4100000000000001E-5</v>
      </c>
      <c r="G312" s="128">
        <f>I201</f>
        <v>7676.7665562130178</v>
      </c>
      <c r="H312" s="593"/>
      <c r="I312" s="593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</row>
    <row r="313" spans="1:31" ht="12.75" customHeight="1">
      <c r="A313" s="522" t="s">
        <v>209</v>
      </c>
      <c r="B313" s="522"/>
      <c r="C313" s="522"/>
      <c r="D313" s="522"/>
      <c r="E313" s="522"/>
      <c r="F313" s="522"/>
      <c r="G313" s="522"/>
      <c r="H313" s="590"/>
      <c r="I313" s="590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</row>
    <row r="314" spans="1:31" ht="8.25" customHeight="1">
      <c r="A314" s="503"/>
      <c r="B314" s="503"/>
      <c r="C314" s="503"/>
      <c r="D314" s="503"/>
      <c r="E314" s="503"/>
      <c r="F314" s="503"/>
      <c r="G314" s="503"/>
      <c r="H314" s="503"/>
      <c r="I314" s="503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</row>
    <row r="315" spans="1:31" ht="12.75" customHeight="1">
      <c r="A315" s="492" t="s">
        <v>286</v>
      </c>
      <c r="B315" s="492"/>
      <c r="C315" s="492"/>
      <c r="D315" s="492"/>
      <c r="E315" s="492"/>
      <c r="F315" s="492"/>
      <c r="G315" s="492"/>
      <c r="H315" s="492"/>
      <c r="I315" s="492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</row>
    <row r="316" spans="1:31" ht="9" customHeight="1">
      <c r="A316" s="589"/>
      <c r="B316" s="589"/>
      <c r="C316" s="589"/>
      <c r="D316" s="589"/>
      <c r="E316" s="589"/>
      <c r="F316" s="589"/>
      <c r="G316" s="589"/>
      <c r="H316" s="589"/>
      <c r="I316" s="589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</row>
    <row r="317" spans="1:31" ht="27" customHeight="1">
      <c r="A317" s="608" t="s">
        <v>431</v>
      </c>
      <c r="B317" s="608"/>
      <c r="C317" s="608"/>
      <c r="D317" s="608"/>
      <c r="E317" s="608"/>
      <c r="F317" s="608"/>
      <c r="G317" s="608"/>
      <c r="H317" s="608"/>
      <c r="I317" s="608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</row>
    <row r="318" spans="1:31" ht="9" customHeight="1">
      <c r="A318" s="589"/>
      <c r="B318" s="589"/>
      <c r="C318" s="589"/>
      <c r="D318" s="589"/>
      <c r="E318" s="589"/>
      <c r="F318" s="589"/>
      <c r="G318" s="589"/>
      <c r="H318" s="589"/>
      <c r="I318" s="589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</row>
    <row r="319" spans="1:31" ht="12.75" hidden="1" customHeight="1">
      <c r="A319" s="595" t="s">
        <v>287</v>
      </c>
      <c r="B319" s="595"/>
      <c r="C319" s="595"/>
      <c r="D319" s="595"/>
      <c r="E319" s="595"/>
      <c r="F319" s="595"/>
      <c r="G319" s="595"/>
      <c r="H319" s="595"/>
      <c r="I319" s="129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</row>
    <row r="320" spans="1:31" ht="8.25" hidden="1" customHeight="1">
      <c r="A320" s="595"/>
      <c r="B320" s="595"/>
      <c r="C320" s="595"/>
      <c r="D320" s="595"/>
      <c r="E320" s="595"/>
      <c r="F320" s="595"/>
      <c r="G320" s="595"/>
      <c r="H320" s="595"/>
      <c r="I320" s="129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</row>
    <row r="321" spans="1:31" ht="38.25" hidden="1" customHeight="1">
      <c r="A321" s="6" t="s">
        <v>288</v>
      </c>
      <c r="B321" s="6"/>
      <c r="C321" s="7" t="s">
        <v>289</v>
      </c>
      <c r="D321" s="7"/>
      <c r="E321" s="6" t="s">
        <v>290</v>
      </c>
      <c r="F321" s="6"/>
      <c r="G321" s="6" t="s">
        <v>204</v>
      </c>
      <c r="H321" s="6"/>
      <c r="I321" s="6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</row>
    <row r="322" spans="1:31" ht="12.75" hidden="1" customHeight="1">
      <c r="A322" s="596" t="s">
        <v>282</v>
      </c>
      <c r="B322" s="596"/>
      <c r="C322" s="597" t="s">
        <v>435</v>
      </c>
      <c r="D322" s="597"/>
      <c r="E322" s="598">
        <v>0</v>
      </c>
      <c r="F322" s="598"/>
      <c r="G322" s="554">
        <v>0</v>
      </c>
      <c r="H322" s="554"/>
      <c r="I322" s="554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</row>
    <row r="323" spans="1:31" ht="12.75" hidden="1" customHeight="1">
      <c r="A323" s="596" t="s">
        <v>285</v>
      </c>
      <c r="B323" s="596"/>
      <c r="C323" s="599" t="s">
        <v>406</v>
      </c>
      <c r="D323" s="599"/>
      <c r="E323" s="598">
        <v>0</v>
      </c>
      <c r="F323" s="598"/>
      <c r="G323" s="600">
        <v>0</v>
      </c>
      <c r="H323" s="600"/>
      <c r="I323" s="600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</row>
    <row r="324" spans="1:31" ht="12.75" hidden="1" customHeight="1">
      <c r="A324" s="522" t="s">
        <v>209</v>
      </c>
      <c r="B324" s="522"/>
      <c r="C324" s="522"/>
      <c r="D324" s="522"/>
      <c r="E324" s="522"/>
      <c r="F324" s="522"/>
      <c r="G324" s="601">
        <f>SUM(G322+G323)</f>
        <v>0</v>
      </c>
      <c r="H324" s="601"/>
      <c r="I324" s="601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</row>
    <row r="325" spans="1:31" ht="12.75" hidden="1" customHeight="1">
      <c r="A325" s="503"/>
      <c r="B325" s="503"/>
      <c r="C325" s="503"/>
      <c r="D325" s="503"/>
      <c r="E325" s="503"/>
      <c r="F325" s="503"/>
      <c r="G325" s="503"/>
      <c r="H325" s="503"/>
      <c r="I325" s="503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</row>
    <row r="326" spans="1:31" ht="12.75" hidden="1" customHeight="1">
      <c r="A326" s="492" t="s">
        <v>292</v>
      </c>
      <c r="B326" s="492"/>
      <c r="C326" s="492"/>
      <c r="D326" s="492"/>
      <c r="E326" s="492"/>
      <c r="F326" s="492"/>
      <c r="G326" s="492"/>
      <c r="H326" s="492"/>
      <c r="I326" s="492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</row>
    <row r="327" spans="1:31" ht="9.75" hidden="1" customHeight="1">
      <c r="A327" s="602"/>
      <c r="B327" s="602"/>
      <c r="C327" s="602"/>
      <c r="D327" s="602"/>
      <c r="E327" s="602"/>
      <c r="F327" s="602"/>
      <c r="G327" s="602"/>
      <c r="H327" s="602"/>
      <c r="I327" s="602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</row>
    <row r="328" spans="1:31" ht="27" customHeight="1">
      <c r="A328" s="608" t="s">
        <v>415</v>
      </c>
      <c r="B328" s="608"/>
      <c r="C328" s="608"/>
      <c r="D328" s="608"/>
      <c r="E328" s="608"/>
      <c r="F328" s="608"/>
      <c r="G328" s="608"/>
      <c r="H328" s="608"/>
      <c r="I328" s="608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</row>
    <row r="329" spans="1:31" ht="9.75" customHeight="1">
      <c r="A329" s="602"/>
      <c r="B329" s="602"/>
      <c r="C329" s="602"/>
      <c r="D329" s="602"/>
      <c r="E329" s="602"/>
      <c r="F329" s="602"/>
      <c r="G329" s="602"/>
      <c r="H329" s="602"/>
      <c r="I329" s="602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</row>
    <row r="330" spans="1:31" ht="96" customHeight="1">
      <c r="A330" s="603" t="s">
        <v>436</v>
      </c>
      <c r="B330" s="603"/>
      <c r="C330" s="603"/>
      <c r="D330" s="603"/>
      <c r="E330" s="603"/>
      <c r="F330" s="603"/>
      <c r="G330" s="603"/>
      <c r="H330" s="603"/>
      <c r="I330" s="603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</row>
    <row r="331" spans="1:31" ht="11.25" customHeight="1">
      <c r="A331" s="506" t="s">
        <v>294</v>
      </c>
      <c r="B331" s="506"/>
      <c r="C331" s="506"/>
      <c r="D331" s="506"/>
      <c r="E331" s="506"/>
      <c r="F331" s="506"/>
      <c r="G331" s="506"/>
      <c r="H331" s="506"/>
      <c r="I331" s="506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</row>
    <row r="332" spans="1:31" ht="11.25" customHeight="1">
      <c r="A332" s="506"/>
      <c r="B332" s="506"/>
      <c r="C332" s="506"/>
      <c r="D332" s="506"/>
      <c r="E332" s="506"/>
      <c r="F332" s="506"/>
      <c r="G332" s="506"/>
      <c r="H332" s="506"/>
      <c r="I332" s="506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</row>
    <row r="333" spans="1:31" ht="25.5" customHeight="1">
      <c r="A333" s="604" t="s">
        <v>295</v>
      </c>
      <c r="B333" s="604"/>
      <c r="C333" s="604"/>
      <c r="D333" s="605" t="s">
        <v>296</v>
      </c>
      <c r="E333" s="605"/>
      <c r="F333" s="130" t="s">
        <v>297</v>
      </c>
      <c r="G333" s="605" t="s">
        <v>298</v>
      </c>
      <c r="H333" s="605"/>
      <c r="I333" s="60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</row>
    <row r="334" spans="1:31" ht="15" customHeight="1">
      <c r="A334" s="606" t="s">
        <v>22</v>
      </c>
      <c r="B334" s="606"/>
      <c r="C334" s="606"/>
      <c r="D334" s="607">
        <f>G228</f>
        <v>6.4</v>
      </c>
      <c r="E334" s="607"/>
      <c r="F334" s="131">
        <f t="shared" ref="F334:F341" si="1">H14</f>
        <v>227.096</v>
      </c>
      <c r="G334" s="476">
        <f t="shared" ref="G334:G340" si="2">ROUND(D334*F334,2)</f>
        <v>1453.41</v>
      </c>
      <c r="H334" s="476"/>
      <c r="I334" s="476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</row>
    <row r="335" spans="1:31" ht="13.5" customHeight="1">
      <c r="A335" s="606" t="s">
        <v>24</v>
      </c>
      <c r="B335" s="606"/>
      <c r="C335" s="606"/>
      <c r="D335" s="607">
        <f>G232</f>
        <v>4.26</v>
      </c>
      <c r="E335" s="607"/>
      <c r="F335" s="131">
        <f t="shared" si="1"/>
        <v>8166.1512400000011</v>
      </c>
      <c r="G335" s="476">
        <f t="shared" si="2"/>
        <v>34787.800000000003</v>
      </c>
      <c r="H335" s="476"/>
      <c r="I335" s="476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</row>
    <row r="336" spans="1:31">
      <c r="A336" s="606" t="s">
        <v>25</v>
      </c>
      <c r="B336" s="606"/>
      <c r="C336" s="606"/>
      <c r="D336" s="607">
        <f>G236</f>
        <v>17.059999999999999</v>
      </c>
      <c r="E336" s="607"/>
      <c r="F336" s="131">
        <f t="shared" si="1"/>
        <v>1173.9880000000001</v>
      </c>
      <c r="G336" s="476">
        <f t="shared" si="2"/>
        <v>20028.240000000002</v>
      </c>
      <c r="H336" s="476"/>
      <c r="I336" s="476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</row>
    <row r="337" spans="1:31" ht="13.5" customHeight="1">
      <c r="A337" s="606" t="s">
        <v>1021</v>
      </c>
      <c r="B337" s="606"/>
      <c r="C337" s="606"/>
      <c r="D337" s="607">
        <f>G240</f>
        <v>0</v>
      </c>
      <c r="E337" s="607"/>
      <c r="F337" s="131">
        <f t="shared" si="1"/>
        <v>0</v>
      </c>
      <c r="G337" s="476">
        <f t="shared" si="2"/>
        <v>0</v>
      </c>
      <c r="H337" s="476"/>
      <c r="I337" s="476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</row>
    <row r="338" spans="1:31" ht="30.75" customHeight="1">
      <c r="A338" s="608" t="s">
        <v>1022</v>
      </c>
      <c r="B338" s="608"/>
      <c r="C338" s="608"/>
      <c r="D338" s="607">
        <f>G246</f>
        <v>0.54</v>
      </c>
      <c r="E338" s="607"/>
      <c r="F338" s="131">
        <f t="shared" si="1"/>
        <v>1998.258</v>
      </c>
      <c r="G338" s="476">
        <f t="shared" si="2"/>
        <v>1079.06</v>
      </c>
      <c r="H338" s="476"/>
      <c r="I338" s="476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</row>
    <row r="339" spans="1:31" ht="27" customHeight="1">
      <c r="A339" s="608" t="s">
        <v>1023</v>
      </c>
      <c r="B339" s="608"/>
      <c r="C339" s="608"/>
      <c r="D339" s="607">
        <f>G250</f>
        <v>4.26</v>
      </c>
      <c r="E339" s="607"/>
      <c r="F339" s="131">
        <f t="shared" si="1"/>
        <v>1270.1300000000001</v>
      </c>
      <c r="G339" s="476">
        <f t="shared" si="2"/>
        <v>5410.75</v>
      </c>
      <c r="H339" s="476"/>
      <c r="I339" s="476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</row>
    <row r="340" spans="1:31" ht="20.25" customHeight="1">
      <c r="A340" s="12" t="s">
        <v>299</v>
      </c>
      <c r="B340" s="12"/>
      <c r="C340" s="12"/>
      <c r="D340" s="609">
        <f>G254</f>
        <v>25.59</v>
      </c>
      <c r="E340" s="609"/>
      <c r="F340" s="132">
        <f t="shared" si="1"/>
        <v>734.78000000000009</v>
      </c>
      <c r="G340" s="476">
        <f t="shared" si="2"/>
        <v>18803.02</v>
      </c>
      <c r="H340" s="476"/>
      <c r="I340" s="476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</row>
    <row r="341" spans="1:31" ht="16.5" customHeight="1">
      <c r="A341" s="610" t="s">
        <v>30</v>
      </c>
      <c r="B341" s="610"/>
      <c r="C341" s="610"/>
      <c r="D341" s="610"/>
      <c r="E341" s="610"/>
      <c r="F341" s="133">
        <f t="shared" si="1"/>
        <v>13570.4</v>
      </c>
      <c r="G341" s="474">
        <f>SUM(G334:G340)</f>
        <v>81562.280000000013</v>
      </c>
      <c r="H341" s="474"/>
      <c r="I341" s="474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</row>
    <row r="342" spans="1:31">
      <c r="A342" s="611"/>
      <c r="B342" s="611"/>
      <c r="C342" s="611"/>
      <c r="D342" s="611"/>
      <c r="E342" s="611"/>
      <c r="F342" s="611"/>
      <c r="G342" s="611"/>
      <c r="H342" s="611"/>
      <c r="I342" s="611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</row>
    <row r="343" spans="1:31" ht="24" customHeight="1">
      <c r="A343" s="612" t="s">
        <v>31</v>
      </c>
      <c r="B343" s="612"/>
      <c r="C343" s="612"/>
      <c r="D343" s="613">
        <f>G263</f>
        <v>0</v>
      </c>
      <c r="E343" s="613"/>
      <c r="F343" s="134">
        <f t="shared" ref="F343:F349" si="3">H23</f>
        <v>0</v>
      </c>
      <c r="G343" s="476">
        <f t="shared" ref="G343:G348" si="4">ROUND(D343*F343,2)</f>
        <v>0</v>
      </c>
      <c r="H343" s="476"/>
      <c r="I343" s="476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</row>
    <row r="344" spans="1:31" ht="27.75" hidden="1" customHeight="1">
      <c r="A344" s="608" t="s">
        <v>300</v>
      </c>
      <c r="B344" s="608"/>
      <c r="C344" s="608"/>
      <c r="D344" s="607">
        <f>G267</f>
        <v>0</v>
      </c>
      <c r="E344" s="607"/>
      <c r="F344" s="135">
        <f t="shared" si="3"/>
        <v>0</v>
      </c>
      <c r="G344" s="476">
        <f t="shared" si="4"/>
        <v>0</v>
      </c>
      <c r="H344" s="476"/>
      <c r="I344" s="476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</row>
    <row r="345" spans="1:31" ht="25.5" hidden="1" customHeight="1">
      <c r="A345" s="608" t="s">
        <v>301</v>
      </c>
      <c r="B345" s="608"/>
      <c r="C345" s="608"/>
      <c r="D345" s="607">
        <f>G271</f>
        <v>0</v>
      </c>
      <c r="E345" s="607"/>
      <c r="F345" s="135">
        <f t="shared" si="3"/>
        <v>0</v>
      </c>
      <c r="G345" s="476">
        <f t="shared" si="4"/>
        <v>0</v>
      </c>
      <c r="H345" s="476"/>
      <c r="I345" s="476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</row>
    <row r="346" spans="1:31" ht="12.75" customHeight="1">
      <c r="A346" s="608" t="s">
        <v>302</v>
      </c>
      <c r="B346" s="608"/>
      <c r="C346" s="608"/>
      <c r="D346" s="607">
        <f>G275</f>
        <v>0</v>
      </c>
      <c r="E346" s="607"/>
      <c r="F346" s="135">
        <f t="shared" si="3"/>
        <v>0</v>
      </c>
      <c r="G346" s="476">
        <f t="shared" si="4"/>
        <v>0</v>
      </c>
      <c r="H346" s="476"/>
      <c r="I346" s="476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</row>
    <row r="347" spans="1:31" ht="12.75" customHeight="1">
      <c r="A347" s="608" t="s">
        <v>303</v>
      </c>
      <c r="B347" s="608"/>
      <c r="C347" s="608"/>
      <c r="D347" s="607">
        <f>G279</f>
        <v>2.84</v>
      </c>
      <c r="E347" s="607"/>
      <c r="F347" s="135">
        <f t="shared" si="3"/>
        <v>196.5</v>
      </c>
      <c r="G347" s="476">
        <f t="shared" si="4"/>
        <v>558.05999999999995</v>
      </c>
      <c r="H347" s="476"/>
      <c r="I347" s="476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</row>
    <row r="348" spans="1:31" ht="12.75" customHeight="1">
      <c r="A348" s="614" t="s">
        <v>304</v>
      </c>
      <c r="B348" s="614"/>
      <c r="C348" s="614"/>
      <c r="D348" s="607">
        <f>G283</f>
        <v>0</v>
      </c>
      <c r="E348" s="607"/>
      <c r="F348" s="135">
        <f t="shared" si="3"/>
        <v>0</v>
      </c>
      <c r="G348" s="476">
        <f t="shared" si="4"/>
        <v>0</v>
      </c>
      <c r="H348" s="476"/>
      <c r="I348" s="476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</row>
    <row r="349" spans="1:31" ht="12.75" customHeight="1">
      <c r="A349" s="610" t="s">
        <v>37</v>
      </c>
      <c r="B349" s="610"/>
      <c r="C349" s="610"/>
      <c r="D349" s="610"/>
      <c r="E349" s="610"/>
      <c r="F349" s="136">
        <f t="shared" si="3"/>
        <v>196.5</v>
      </c>
      <c r="G349" s="474">
        <f>SUM(G343:G348)</f>
        <v>558.05999999999995</v>
      </c>
      <c r="H349" s="474"/>
      <c r="I349" s="474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</row>
    <row r="350" spans="1:31" ht="9" customHeight="1">
      <c r="A350" s="615"/>
      <c r="B350" s="615"/>
      <c r="C350" s="615"/>
      <c r="D350" s="615"/>
      <c r="E350" s="615"/>
      <c r="F350" s="615"/>
      <c r="G350" s="615"/>
      <c r="H350" s="615"/>
      <c r="I350" s="6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</row>
    <row r="351" spans="1:31" ht="25.5" customHeight="1">
      <c r="A351" s="612" t="s">
        <v>38</v>
      </c>
      <c r="B351" s="612"/>
      <c r="C351" s="612"/>
      <c r="D351" s="613">
        <f>H294</f>
        <v>1.71</v>
      </c>
      <c r="E351" s="613"/>
      <c r="F351" s="137">
        <f>H31</f>
        <v>581.66999999999996</v>
      </c>
      <c r="G351" s="476">
        <f>ROUND(D351*F351,2)</f>
        <v>994.66</v>
      </c>
      <c r="H351" s="476"/>
      <c r="I351" s="476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</row>
    <row r="352" spans="1:31" ht="24" customHeight="1">
      <c r="A352" s="608" t="s">
        <v>305</v>
      </c>
      <c r="B352" s="608"/>
      <c r="C352" s="608"/>
      <c r="D352" s="607">
        <f>H298</f>
        <v>4.07</v>
      </c>
      <c r="E352" s="607"/>
      <c r="F352" s="131">
        <f>H32</f>
        <v>380.16</v>
      </c>
      <c r="G352" s="476">
        <f>ROUND((D352*F352),2)</f>
        <v>1547.25</v>
      </c>
      <c r="H352" s="476"/>
      <c r="I352" s="476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</row>
    <row r="353" spans="1:31" ht="13.5" customHeight="1">
      <c r="A353" s="608" t="s">
        <v>306</v>
      </c>
      <c r="B353" s="608"/>
      <c r="C353" s="608"/>
      <c r="D353" s="607">
        <f>H302</f>
        <v>0.41</v>
      </c>
      <c r="E353" s="607"/>
      <c r="F353" s="131">
        <f>H33</f>
        <v>931.84</v>
      </c>
      <c r="G353" s="476">
        <f>ROUND((D353*F353),2)</f>
        <v>382.05</v>
      </c>
      <c r="H353" s="476"/>
      <c r="I353" s="476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</row>
    <row r="354" spans="1:31" ht="12.75" customHeight="1">
      <c r="A354" s="610" t="s">
        <v>307</v>
      </c>
      <c r="B354" s="610"/>
      <c r="C354" s="610"/>
      <c r="D354" s="610"/>
      <c r="E354" s="610"/>
      <c r="F354" s="133">
        <f>H34</f>
        <v>1893.67</v>
      </c>
      <c r="G354" s="474">
        <f>SUM(G351:G353)</f>
        <v>2923.96</v>
      </c>
      <c r="H354" s="474"/>
      <c r="I354" s="474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</row>
    <row r="355" spans="1:31" ht="27" customHeight="1">
      <c r="A355" s="615"/>
      <c r="B355" s="615"/>
      <c r="C355" s="615"/>
      <c r="D355" s="615"/>
      <c r="E355" s="615"/>
      <c r="F355" s="615"/>
      <c r="G355" s="615"/>
      <c r="H355" s="615"/>
      <c r="I355" s="615"/>
      <c r="J355" s="15"/>
      <c r="K355" s="15"/>
      <c r="L355" s="15"/>
      <c r="M355" s="15"/>
      <c r="N355" s="15">
        <f>SUM(N351:N354)</f>
        <v>0</v>
      </c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</row>
    <row r="356" spans="1:31" ht="27" customHeight="1">
      <c r="A356" s="616" t="s">
        <v>308</v>
      </c>
      <c r="B356" s="616"/>
      <c r="C356" s="616"/>
      <c r="D356" s="613">
        <v>0</v>
      </c>
      <c r="E356" s="613"/>
      <c r="F356" s="138">
        <f>H37</f>
        <v>0</v>
      </c>
      <c r="G356" s="617">
        <f>ROUND((D356*F356),2)</f>
        <v>0</v>
      </c>
      <c r="H356" s="617"/>
      <c r="I356" s="617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</row>
    <row r="357" spans="1:31" ht="25.5" customHeight="1">
      <c r="A357" s="610" t="s">
        <v>309</v>
      </c>
      <c r="B357" s="610"/>
      <c r="C357" s="610"/>
      <c r="D357" s="610"/>
      <c r="E357" s="610"/>
      <c r="F357" s="133">
        <f>F356</f>
        <v>0</v>
      </c>
      <c r="G357" s="474">
        <f>G356</f>
        <v>0</v>
      </c>
      <c r="H357" s="474"/>
      <c r="I357" s="474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</row>
    <row r="358" spans="1:31" ht="33" hidden="1" customHeight="1">
      <c r="A358" s="615"/>
      <c r="B358" s="615"/>
      <c r="C358" s="615"/>
      <c r="D358" s="615"/>
      <c r="E358" s="615"/>
      <c r="F358" s="615"/>
      <c r="G358" s="615"/>
      <c r="H358" s="615"/>
      <c r="I358" s="6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</row>
    <row r="359" spans="1:31" ht="33" hidden="1" customHeight="1">
      <c r="A359" s="618" t="s">
        <v>44</v>
      </c>
      <c r="B359" s="618"/>
      <c r="C359" s="618"/>
      <c r="D359" s="619"/>
      <c r="E359" s="619"/>
      <c r="F359" s="137">
        <v>0</v>
      </c>
      <c r="G359" s="476">
        <v>0</v>
      </c>
      <c r="H359" s="476"/>
      <c r="I359" s="476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</row>
    <row r="360" spans="1:31" ht="13.5" customHeight="1">
      <c r="A360" s="620" t="s">
        <v>1024</v>
      </c>
      <c r="B360" s="620"/>
      <c r="C360" s="620"/>
      <c r="D360" s="620"/>
      <c r="E360" s="620"/>
      <c r="F360" s="139">
        <f>H38</f>
        <v>0</v>
      </c>
      <c r="G360" s="617">
        <f>H359</f>
        <v>0</v>
      </c>
      <c r="H360" s="617"/>
      <c r="I360" s="617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</row>
    <row r="361" spans="1:31" ht="12.75" hidden="1" customHeight="1">
      <c r="A361" s="621"/>
      <c r="B361" s="621"/>
      <c r="C361" s="621"/>
      <c r="D361" s="621"/>
      <c r="E361" s="621"/>
      <c r="F361" s="621"/>
      <c r="G361" s="621"/>
      <c r="H361" s="621"/>
      <c r="I361" s="621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</row>
    <row r="362" spans="1:31" ht="18.75" hidden="1" customHeight="1">
      <c r="A362" s="608" t="s">
        <v>46</v>
      </c>
      <c r="B362" s="608"/>
      <c r="C362" s="608"/>
      <c r="D362" s="608"/>
      <c r="E362" s="608"/>
      <c r="F362" s="131">
        <f>H40</f>
        <v>0</v>
      </c>
      <c r="G362" s="476">
        <f>H362</f>
        <v>0</v>
      </c>
      <c r="H362" s="476"/>
      <c r="I362" s="476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</row>
    <row r="363" spans="1:31" ht="1.5" customHeight="1">
      <c r="A363" s="622" t="s">
        <v>47</v>
      </c>
      <c r="B363" s="622"/>
      <c r="C363" s="622"/>
      <c r="D363" s="622"/>
      <c r="E363" s="622"/>
      <c r="F363" s="140">
        <v>0</v>
      </c>
      <c r="G363" s="623">
        <f>G362</f>
        <v>0</v>
      </c>
      <c r="H363" s="623"/>
      <c r="I363" s="623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</row>
    <row r="364" spans="1:31" ht="9" customHeight="1">
      <c r="A364" s="499"/>
      <c r="B364" s="499"/>
      <c r="C364" s="499"/>
      <c r="D364" s="499"/>
      <c r="E364" s="499"/>
      <c r="F364" s="499"/>
      <c r="G364" s="499"/>
      <c r="H364" s="499"/>
      <c r="I364" s="499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</row>
    <row r="365" spans="1:31" ht="12.75" customHeight="1">
      <c r="A365" s="624" t="s">
        <v>209</v>
      </c>
      <c r="B365" s="624"/>
      <c r="C365" s="624"/>
      <c r="D365" s="624"/>
      <c r="E365" s="624"/>
      <c r="F365" s="138">
        <f>ROUND(F341+F349+F354+F357+F360+F363,2)</f>
        <v>15660.57</v>
      </c>
      <c r="G365" s="617">
        <f>SUM(G341+G349+G354+G357+G360+G363)</f>
        <v>85044.300000000017</v>
      </c>
      <c r="H365" s="617"/>
      <c r="I365" s="617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</row>
    <row r="366" spans="1:31" ht="6.75" customHeight="1">
      <c r="A366" s="621"/>
      <c r="B366" s="621"/>
      <c r="C366" s="621"/>
      <c r="D366" s="621"/>
      <c r="E366" s="621"/>
      <c r="F366" s="621"/>
      <c r="G366" s="621"/>
      <c r="H366" s="621"/>
      <c r="I366" s="621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</row>
    <row r="367" spans="1:31" ht="18.75" customHeight="1">
      <c r="A367" s="625" t="s">
        <v>311</v>
      </c>
      <c r="B367" s="625"/>
      <c r="C367" s="625"/>
      <c r="D367" s="625"/>
      <c r="E367" s="625"/>
      <c r="F367" s="625"/>
      <c r="G367" s="626">
        <f>G365</f>
        <v>85044.300000000017</v>
      </c>
      <c r="H367" s="626"/>
      <c r="I367" s="626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</row>
    <row r="368" spans="1:31" ht="8.25" customHeight="1">
      <c r="A368" s="627"/>
      <c r="B368" s="627"/>
      <c r="C368" s="627"/>
      <c r="D368" s="627"/>
      <c r="E368" s="627"/>
      <c r="F368" s="627"/>
      <c r="G368" s="627"/>
      <c r="H368" s="627"/>
      <c r="I368" s="627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</row>
    <row r="369" spans="1:31" ht="19.5" customHeight="1">
      <c r="A369" s="625" t="s">
        <v>312</v>
      </c>
      <c r="B369" s="625"/>
      <c r="C369" s="625"/>
      <c r="D369" s="625"/>
      <c r="E369" s="625"/>
      <c r="F369" s="625"/>
      <c r="G369" s="628">
        <f>H11</f>
        <v>60</v>
      </c>
      <c r="H369" s="628"/>
      <c r="I369" s="628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</row>
    <row r="370" spans="1:31" ht="8.25" customHeight="1">
      <c r="A370" s="629"/>
      <c r="B370" s="629"/>
      <c r="C370" s="629"/>
      <c r="D370" s="629"/>
      <c r="E370" s="629"/>
      <c r="F370" s="629"/>
      <c r="G370" s="629"/>
      <c r="H370" s="629"/>
      <c r="I370" s="629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</row>
    <row r="371" spans="1:31" ht="31.5" customHeight="1">
      <c r="A371" s="625" t="s">
        <v>313</v>
      </c>
      <c r="B371" s="625"/>
      <c r="C371" s="625"/>
      <c r="D371" s="625"/>
      <c r="E371" s="625"/>
      <c r="F371" s="625"/>
      <c r="G371" s="630">
        <f>ROUND(G365*G369,2)</f>
        <v>5102658</v>
      </c>
      <c r="H371" s="630"/>
      <c r="I371" s="630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</row>
    <row r="372" spans="1:31" ht="8.25" customHeight="1">
      <c r="A372" s="631"/>
      <c r="B372" s="631"/>
      <c r="C372" s="631"/>
      <c r="D372" s="631"/>
      <c r="E372" s="631"/>
      <c r="F372" s="631"/>
      <c r="G372" s="631"/>
      <c r="H372" s="631"/>
      <c r="I372" s="631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</row>
    <row r="373" spans="1:31" ht="29.25" customHeight="1">
      <c r="A373" s="656" t="s">
        <v>1025</v>
      </c>
      <c r="B373" s="656"/>
      <c r="C373" s="656"/>
      <c r="D373" s="656"/>
      <c r="E373" s="656"/>
      <c r="F373" s="656"/>
      <c r="G373" s="656"/>
      <c r="H373" s="656"/>
      <c r="I373" s="656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</row>
    <row r="374" spans="1:31" ht="12" customHeight="1">
      <c r="A374" s="484" t="s">
        <v>315</v>
      </c>
      <c r="B374" s="484"/>
      <c r="C374" s="484"/>
      <c r="D374" s="484"/>
      <c r="E374" s="484"/>
      <c r="F374" s="484"/>
      <c r="G374" s="484"/>
      <c r="H374" s="6" t="s">
        <v>316</v>
      </c>
      <c r="I374" s="6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</row>
    <row r="375" spans="1:31" ht="11.25" customHeight="1">
      <c r="A375" s="484"/>
      <c r="B375" s="484"/>
      <c r="C375" s="484"/>
      <c r="D375" s="484"/>
      <c r="E375" s="484"/>
      <c r="F375" s="484"/>
      <c r="G375" s="484"/>
      <c r="H375" s="6"/>
      <c r="I375" s="6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</row>
    <row r="376" spans="1:31" ht="12" customHeight="1">
      <c r="A376" s="633" t="s">
        <v>285</v>
      </c>
      <c r="B376" s="633"/>
      <c r="C376" s="633"/>
      <c r="D376" s="633"/>
      <c r="E376" s="633"/>
      <c r="F376" s="633"/>
      <c r="G376" s="633"/>
      <c r="H376" s="634"/>
      <c r="I376" s="634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</row>
    <row r="377" spans="1:31" ht="12" hidden="1" customHeight="1">
      <c r="A377" s="633" t="s">
        <v>282</v>
      </c>
      <c r="B377" s="633"/>
      <c r="C377" s="633"/>
      <c r="D377" s="633"/>
      <c r="E377" s="633"/>
      <c r="F377" s="633"/>
      <c r="G377" s="633"/>
      <c r="H377" s="634"/>
      <c r="I377" s="634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</row>
    <row r="378" spans="1:31" ht="12.75" customHeight="1">
      <c r="A378" s="608"/>
      <c r="B378" s="608"/>
      <c r="C378" s="608"/>
      <c r="D378" s="608"/>
      <c r="E378" s="608"/>
      <c r="F378" s="608"/>
      <c r="G378" s="608"/>
      <c r="H378" s="608"/>
      <c r="I378" s="608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</row>
    <row r="379" spans="1:31" ht="9" customHeight="1">
      <c r="A379" s="579"/>
      <c r="B379" s="579"/>
      <c r="C379" s="579"/>
      <c r="D379" s="579"/>
      <c r="E379" s="579"/>
      <c r="F379" s="579"/>
      <c r="G379" s="579"/>
      <c r="H379" s="579"/>
      <c r="I379" s="579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</row>
    <row r="380" spans="1:31" ht="11.25" hidden="1" customHeight="1">
      <c r="A380" s="579"/>
      <c r="B380" s="579"/>
      <c r="C380" s="579"/>
      <c r="D380" s="579"/>
      <c r="E380" s="579"/>
      <c r="F380" s="579"/>
      <c r="G380" s="579"/>
      <c r="H380" s="579"/>
      <c r="I380" s="579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</row>
    <row r="381" spans="1:31" ht="27" hidden="1" customHeight="1">
      <c r="A381" s="632" t="s">
        <v>438</v>
      </c>
      <c r="B381" s="632"/>
      <c r="C381" s="632"/>
      <c r="D381" s="632"/>
      <c r="E381" s="632"/>
      <c r="F381" s="632"/>
      <c r="G381" s="632"/>
      <c r="H381" s="632"/>
      <c r="I381" s="632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</row>
    <row r="382" spans="1:31" ht="12.75" hidden="1" customHeight="1">
      <c r="A382" s="6" t="s">
        <v>318</v>
      </c>
      <c r="B382" s="6"/>
      <c r="C382" s="6"/>
      <c r="D382" s="6"/>
      <c r="E382" s="6"/>
      <c r="F382" s="6"/>
      <c r="G382" s="6"/>
      <c r="H382" s="6" t="s">
        <v>319</v>
      </c>
      <c r="I382" s="6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</row>
    <row r="383" spans="1:31" ht="15" hidden="1" customHeight="1">
      <c r="A383" s="635"/>
      <c r="B383" s="635"/>
      <c r="C383" s="635"/>
      <c r="D383" s="635"/>
      <c r="E383" s="635"/>
      <c r="F383" s="635"/>
      <c r="G383" s="635"/>
      <c r="H383" s="636"/>
      <c r="I383" s="636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</row>
    <row r="384" spans="1:31" ht="12.75" hidden="1" customHeight="1">
      <c r="A384" s="606"/>
      <c r="B384" s="606"/>
      <c r="C384" s="606"/>
      <c r="D384" s="606"/>
      <c r="E384" s="606"/>
      <c r="F384" s="606"/>
      <c r="G384" s="606"/>
      <c r="H384" s="636"/>
      <c r="I384" s="636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</row>
    <row r="385" spans="1:31" ht="12.75" hidden="1" customHeight="1">
      <c r="A385" s="608"/>
      <c r="B385" s="608"/>
      <c r="C385" s="608"/>
      <c r="D385" s="608"/>
      <c r="E385" s="608"/>
      <c r="F385" s="608"/>
      <c r="G385" s="608"/>
      <c r="H385" s="636"/>
      <c r="I385" s="636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</row>
    <row r="386" spans="1:31" ht="11.25" customHeight="1">
      <c r="A386" s="15"/>
      <c r="B386" s="15"/>
      <c r="C386" s="15"/>
      <c r="D386" s="15"/>
      <c r="E386" s="15"/>
      <c r="F386" s="15"/>
      <c r="G386" s="15"/>
      <c r="H386" s="15"/>
      <c r="I386" s="16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</row>
    <row r="387" spans="1:31" ht="36" customHeight="1">
      <c r="A387" s="696" t="s">
        <v>1026</v>
      </c>
      <c r="B387" s="696"/>
      <c r="C387" s="696"/>
      <c r="D387" s="696"/>
      <c r="E387" s="696"/>
      <c r="F387" s="696"/>
      <c r="G387" s="696"/>
      <c r="H387" s="696"/>
      <c r="I387" s="696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</row>
    <row r="388" spans="1:31" ht="11.25" customHeight="1">
      <c r="A388" s="15"/>
      <c r="B388" s="15"/>
      <c r="C388" s="15"/>
      <c r="D388" s="15"/>
      <c r="E388" s="15"/>
      <c r="F388" s="15"/>
      <c r="G388" s="15"/>
      <c r="H388" s="15"/>
      <c r="I388" s="16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</row>
    <row r="389" spans="1:31" ht="11.25" customHeight="1">
      <c r="A389" s="15"/>
      <c r="B389" s="15"/>
      <c r="C389" s="15"/>
      <c r="D389" s="15"/>
      <c r="E389" s="15"/>
      <c r="F389" s="15"/>
      <c r="G389" s="15"/>
      <c r="H389" s="15"/>
      <c r="I389" s="16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</row>
    <row r="390" spans="1:31" ht="11.25" customHeight="1">
      <c r="A390" s="15"/>
      <c r="B390" s="15"/>
      <c r="C390" s="15"/>
      <c r="D390" s="15"/>
      <c r="E390" s="15"/>
      <c r="F390" s="15"/>
      <c r="G390" s="15"/>
      <c r="H390" s="15"/>
      <c r="I390" s="16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</row>
    <row r="391" spans="1:31" ht="11.25" customHeight="1">
      <c r="A391" s="15"/>
      <c r="B391" s="15"/>
      <c r="C391" s="15"/>
      <c r="D391" s="15"/>
      <c r="E391" s="15"/>
      <c r="F391" s="15"/>
      <c r="G391" s="15"/>
      <c r="H391" s="15"/>
      <c r="I391" s="16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</row>
    <row r="392" spans="1:31" ht="11.25" customHeight="1">
      <c r="A392" s="15"/>
      <c r="B392" s="15"/>
      <c r="C392" s="15"/>
      <c r="D392" s="15"/>
      <c r="E392" s="15"/>
      <c r="F392" s="15"/>
      <c r="G392" s="15"/>
      <c r="H392" s="15"/>
      <c r="I392" s="16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</row>
    <row r="393" spans="1:31" ht="11.25" customHeight="1">
      <c r="A393" s="15"/>
      <c r="B393" s="15"/>
      <c r="C393" s="15"/>
      <c r="D393" s="15"/>
      <c r="E393" s="15"/>
      <c r="F393" s="15"/>
      <c r="G393" s="15"/>
      <c r="H393" s="15"/>
      <c r="I393" s="16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</row>
    <row r="394" spans="1:31" ht="11.25" customHeight="1">
      <c r="A394" s="15"/>
      <c r="B394" s="15"/>
      <c r="C394" s="15"/>
      <c r="D394" s="15"/>
      <c r="E394" s="15"/>
      <c r="F394" s="15"/>
      <c r="G394" s="15"/>
      <c r="H394" s="15"/>
      <c r="I394" s="16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</row>
    <row r="395" spans="1:31" ht="11.25" customHeight="1">
      <c r="A395" s="15"/>
      <c r="B395" s="15"/>
      <c r="C395" s="15"/>
      <c r="D395" s="15"/>
      <c r="E395" s="15"/>
      <c r="F395" s="15"/>
      <c r="G395" s="15"/>
      <c r="H395" s="15"/>
      <c r="I395" s="16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</row>
    <row r="396" spans="1:31" ht="11.25" customHeight="1">
      <c r="A396" s="15"/>
      <c r="B396" s="15"/>
      <c r="C396" s="15"/>
      <c r="D396" s="15"/>
      <c r="E396" s="15"/>
      <c r="F396" s="15"/>
      <c r="G396" s="15"/>
      <c r="H396" s="15"/>
      <c r="I396" s="16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</row>
    <row r="397" spans="1:31" ht="11.25" customHeight="1">
      <c r="A397" s="15"/>
      <c r="B397" s="15"/>
      <c r="C397" s="15"/>
      <c r="D397" s="15"/>
      <c r="E397" s="15"/>
      <c r="F397" s="15"/>
      <c r="G397" s="15"/>
      <c r="H397" s="15"/>
      <c r="I397" s="16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</row>
    <row r="398" spans="1:31" ht="11.25" customHeight="1">
      <c r="A398" s="15"/>
      <c r="B398" s="15"/>
      <c r="C398" s="15"/>
      <c r="D398" s="15"/>
      <c r="E398" s="15"/>
      <c r="F398" s="15"/>
      <c r="G398" s="15"/>
      <c r="H398" s="15"/>
      <c r="I398" s="16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</row>
    <row r="399" spans="1:31" ht="11.25" customHeight="1">
      <c r="A399" s="15"/>
      <c r="B399" s="15"/>
      <c r="C399" s="15"/>
      <c r="D399" s="15"/>
      <c r="E399" s="15"/>
      <c r="F399" s="15"/>
      <c r="G399" s="15"/>
      <c r="H399" s="15"/>
      <c r="I399" s="16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</row>
    <row r="400" spans="1:31" ht="11.25" customHeight="1">
      <c r="A400" s="15"/>
      <c r="B400" s="15"/>
      <c r="C400" s="15"/>
      <c r="D400" s="15"/>
      <c r="E400" s="15"/>
      <c r="F400" s="15"/>
      <c r="G400" s="15"/>
      <c r="H400" s="15"/>
      <c r="I400" s="16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</row>
    <row r="401" spans="1:31" ht="11.25" customHeight="1">
      <c r="A401" s="15"/>
      <c r="B401" s="15"/>
      <c r="C401" s="15"/>
      <c r="D401" s="15"/>
      <c r="E401" s="15"/>
      <c r="F401" s="15"/>
      <c r="G401" s="15"/>
      <c r="H401" s="15"/>
      <c r="I401" s="16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</row>
    <row r="402" spans="1:31" ht="11.25" customHeight="1">
      <c r="A402" s="15"/>
      <c r="B402" s="15"/>
      <c r="C402" s="15"/>
      <c r="D402" s="15"/>
      <c r="E402" s="15"/>
      <c r="F402" s="15"/>
      <c r="G402" s="15"/>
      <c r="H402" s="15"/>
      <c r="I402" s="16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</row>
    <row r="403" spans="1:31" ht="11.25" customHeight="1">
      <c r="A403" s="15"/>
      <c r="B403" s="15"/>
      <c r="C403" s="15"/>
      <c r="D403" s="15"/>
      <c r="E403" s="15"/>
      <c r="F403" s="15"/>
      <c r="G403" s="15"/>
      <c r="H403" s="15"/>
      <c r="I403" s="16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</row>
    <row r="404" spans="1:31" ht="11.25" customHeight="1">
      <c r="A404" s="15"/>
      <c r="B404" s="15"/>
      <c r="C404" s="15"/>
      <c r="D404" s="15"/>
      <c r="E404" s="15"/>
      <c r="F404" s="15"/>
      <c r="G404" s="15"/>
      <c r="H404" s="15"/>
      <c r="I404" s="16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</row>
    <row r="405" spans="1:31" ht="11.25" customHeight="1">
      <c r="A405" s="15"/>
      <c r="B405" s="15"/>
      <c r="C405" s="15"/>
      <c r="D405" s="15"/>
      <c r="E405" s="15"/>
      <c r="F405" s="15"/>
      <c r="G405" s="15"/>
      <c r="H405" s="15"/>
      <c r="I405" s="16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</row>
    <row r="406" spans="1:31" ht="11.25" customHeight="1">
      <c r="A406" s="15"/>
      <c r="B406" s="15"/>
      <c r="C406" s="15"/>
      <c r="D406" s="15"/>
      <c r="E406" s="15"/>
      <c r="F406" s="15"/>
      <c r="G406" s="15"/>
      <c r="H406" s="15"/>
      <c r="I406" s="16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</row>
    <row r="407" spans="1:31" ht="11.25" customHeight="1">
      <c r="A407" s="15"/>
      <c r="B407" s="15"/>
      <c r="C407" s="15"/>
      <c r="D407" s="15"/>
      <c r="E407" s="15"/>
      <c r="F407" s="15"/>
      <c r="G407" s="15"/>
      <c r="H407" s="15"/>
      <c r="I407" s="16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</row>
    <row r="408" spans="1:31" ht="11.25" customHeight="1">
      <c r="A408" s="15"/>
      <c r="B408" s="15"/>
      <c r="C408" s="15"/>
      <c r="D408" s="15"/>
      <c r="E408" s="15"/>
      <c r="F408" s="15"/>
      <c r="G408" s="15"/>
      <c r="H408" s="15"/>
      <c r="I408" s="16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</row>
    <row r="409" spans="1:31" ht="11.25" customHeight="1">
      <c r="A409" s="15"/>
      <c r="B409" s="15"/>
      <c r="C409" s="15"/>
      <c r="D409" s="15"/>
      <c r="E409" s="15"/>
      <c r="F409" s="15"/>
      <c r="G409" s="15"/>
      <c r="H409" s="15"/>
      <c r="I409" s="16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</row>
    <row r="410" spans="1:31" ht="11.25" customHeight="1">
      <c r="A410" s="15"/>
      <c r="B410" s="15"/>
      <c r="C410" s="15"/>
      <c r="D410" s="15"/>
      <c r="E410" s="15"/>
      <c r="F410" s="15"/>
      <c r="G410" s="15"/>
      <c r="H410" s="15"/>
      <c r="I410" s="16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</row>
    <row r="411" spans="1:31" ht="11.25" customHeight="1">
      <c r="A411" s="15"/>
      <c r="B411" s="15"/>
      <c r="C411" s="15"/>
      <c r="D411" s="15"/>
      <c r="E411" s="15"/>
      <c r="F411" s="15"/>
      <c r="G411" s="15"/>
      <c r="H411" s="15"/>
      <c r="I411" s="16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</row>
    <row r="412" spans="1:31" ht="11.25" customHeight="1">
      <c r="A412" s="15"/>
      <c r="B412" s="15"/>
      <c r="C412" s="15"/>
      <c r="D412" s="15"/>
      <c r="E412" s="15"/>
      <c r="F412" s="15"/>
      <c r="G412" s="15"/>
      <c r="H412" s="15"/>
      <c r="I412" s="16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</row>
    <row r="413" spans="1:31" ht="11.25" customHeight="1">
      <c r="A413" s="15"/>
      <c r="B413" s="15"/>
      <c r="C413" s="15"/>
      <c r="D413" s="15"/>
      <c r="E413" s="15"/>
      <c r="F413" s="15"/>
      <c r="G413" s="15"/>
      <c r="H413" s="15"/>
      <c r="I413" s="16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</row>
    <row r="414" spans="1:31" ht="11.25" customHeight="1">
      <c r="A414" s="15"/>
      <c r="B414" s="15"/>
      <c r="C414" s="15"/>
      <c r="D414" s="15"/>
      <c r="E414" s="15"/>
      <c r="F414" s="15"/>
      <c r="G414" s="15"/>
      <c r="H414" s="15"/>
      <c r="I414" s="16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</row>
    <row r="415" spans="1:31" ht="11.25" customHeight="1">
      <c r="A415" s="15"/>
      <c r="B415" s="15"/>
      <c r="C415" s="15"/>
      <c r="D415" s="15"/>
      <c r="E415" s="15"/>
      <c r="F415" s="15"/>
      <c r="G415" s="15"/>
      <c r="H415" s="15"/>
      <c r="I415" s="16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</row>
    <row r="416" spans="1:31" ht="11.25" customHeight="1">
      <c r="A416" s="15"/>
      <c r="B416" s="15"/>
      <c r="C416" s="15"/>
      <c r="D416" s="15"/>
      <c r="E416" s="15"/>
      <c r="F416" s="15"/>
      <c r="G416" s="15"/>
      <c r="H416" s="15"/>
      <c r="I416" s="16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</row>
    <row r="417" spans="1:31" ht="11.25" customHeight="1">
      <c r="A417" s="15"/>
      <c r="B417" s="15"/>
      <c r="C417" s="15"/>
      <c r="D417" s="15"/>
      <c r="E417" s="15"/>
      <c r="F417" s="15"/>
      <c r="G417" s="15"/>
      <c r="H417" s="15"/>
      <c r="I417" s="16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</row>
    <row r="418" spans="1:31" ht="11.25" customHeight="1">
      <c r="A418" s="15"/>
      <c r="B418" s="15"/>
      <c r="C418" s="15"/>
      <c r="D418" s="15"/>
      <c r="E418" s="15"/>
      <c r="F418" s="15"/>
      <c r="G418" s="15"/>
      <c r="H418" s="15"/>
      <c r="I418" s="16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</row>
    <row r="419" spans="1:31" ht="11.25" customHeight="1">
      <c r="A419" s="15"/>
      <c r="B419" s="15"/>
      <c r="C419" s="15"/>
      <c r="D419" s="15"/>
      <c r="E419" s="15"/>
      <c r="F419" s="15"/>
      <c r="G419" s="15"/>
      <c r="H419" s="15"/>
      <c r="I419" s="16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</row>
    <row r="420" spans="1:31" ht="11.25" customHeight="1">
      <c r="A420" s="15"/>
      <c r="B420" s="15"/>
      <c r="C420" s="15"/>
      <c r="D420" s="15"/>
      <c r="E420" s="15"/>
      <c r="F420" s="15"/>
      <c r="G420" s="15"/>
      <c r="H420" s="15"/>
      <c r="I420" s="16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</row>
    <row r="421" spans="1:31" ht="11.25" customHeight="1">
      <c r="A421" s="15"/>
      <c r="B421" s="15"/>
      <c r="C421" s="15"/>
      <c r="D421" s="15"/>
      <c r="E421" s="15"/>
      <c r="F421" s="15"/>
      <c r="G421" s="15"/>
      <c r="H421" s="15"/>
      <c r="I421" s="16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</row>
    <row r="422" spans="1:31" ht="11.25" customHeight="1">
      <c r="A422" s="15"/>
      <c r="B422" s="15"/>
      <c r="C422" s="15"/>
      <c r="D422" s="15"/>
      <c r="E422" s="15"/>
      <c r="F422" s="15"/>
      <c r="G422" s="15"/>
      <c r="H422" s="15"/>
      <c r="I422" s="16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</row>
    <row r="423" spans="1:31" ht="11.25" customHeight="1">
      <c r="A423" s="15"/>
      <c r="B423" s="15"/>
      <c r="C423" s="15"/>
      <c r="D423" s="15"/>
      <c r="E423" s="15"/>
      <c r="F423" s="15"/>
      <c r="G423" s="15"/>
      <c r="H423" s="15"/>
      <c r="I423" s="16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</row>
    <row r="424" spans="1:31" ht="11.25" customHeight="1">
      <c r="A424" s="15"/>
      <c r="B424" s="15"/>
      <c r="C424" s="15"/>
      <c r="D424" s="15"/>
      <c r="E424" s="15"/>
      <c r="F424" s="15"/>
      <c r="G424" s="15"/>
      <c r="H424" s="15"/>
      <c r="I424" s="16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</row>
    <row r="425" spans="1:31" ht="11.25" customHeight="1">
      <c r="A425" s="15"/>
      <c r="B425" s="15"/>
      <c r="C425" s="15"/>
      <c r="D425" s="15"/>
      <c r="E425" s="15"/>
      <c r="F425" s="15"/>
      <c r="G425" s="15"/>
      <c r="H425" s="15"/>
      <c r="I425" s="16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</row>
    <row r="426" spans="1:31" ht="11.25" customHeight="1">
      <c r="A426" s="15"/>
      <c r="B426" s="15"/>
      <c r="C426" s="15"/>
      <c r="D426" s="15"/>
      <c r="E426" s="15"/>
      <c r="F426" s="15"/>
      <c r="G426" s="15"/>
      <c r="H426" s="15"/>
      <c r="I426" s="16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</row>
    <row r="427" spans="1:31" ht="11.25" customHeight="1">
      <c r="A427" s="15"/>
      <c r="B427" s="15"/>
      <c r="C427" s="15"/>
      <c r="D427" s="15"/>
      <c r="E427" s="15"/>
      <c r="F427" s="15"/>
      <c r="G427" s="15"/>
      <c r="H427" s="15"/>
      <c r="I427" s="16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</row>
    <row r="428" spans="1:31" ht="11.25" customHeight="1">
      <c r="A428" s="15"/>
      <c r="B428" s="15"/>
      <c r="C428" s="15"/>
      <c r="D428" s="15"/>
      <c r="E428" s="15"/>
      <c r="F428" s="15"/>
      <c r="G428" s="15"/>
      <c r="H428" s="15"/>
      <c r="I428" s="16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</row>
    <row r="429" spans="1:31" ht="11.25" customHeight="1">
      <c r="A429" s="15"/>
      <c r="B429" s="15"/>
      <c r="C429" s="15"/>
      <c r="D429" s="15"/>
      <c r="E429" s="15"/>
      <c r="F429" s="15"/>
      <c r="G429" s="15"/>
      <c r="H429" s="15"/>
      <c r="I429" s="16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</row>
    <row r="430" spans="1:31" ht="11.25" customHeight="1">
      <c r="A430" s="15"/>
      <c r="B430" s="15"/>
      <c r="C430" s="15"/>
      <c r="D430" s="15"/>
      <c r="E430" s="15"/>
      <c r="F430" s="15"/>
      <c r="G430" s="15"/>
      <c r="H430" s="15"/>
      <c r="I430" s="16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</row>
    <row r="431" spans="1:31" ht="11.25" customHeight="1">
      <c r="A431" s="15"/>
      <c r="B431" s="15"/>
      <c r="C431" s="15"/>
      <c r="D431" s="15"/>
      <c r="E431" s="15"/>
      <c r="F431" s="15"/>
      <c r="G431" s="15"/>
      <c r="H431" s="15"/>
      <c r="I431" s="16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</row>
    <row r="432" spans="1:31" ht="11.25" customHeight="1">
      <c r="A432" s="15"/>
      <c r="B432" s="15"/>
      <c r="C432" s="15"/>
      <c r="D432" s="15"/>
      <c r="E432" s="15"/>
      <c r="F432" s="15"/>
      <c r="G432" s="15"/>
      <c r="H432" s="15"/>
      <c r="I432" s="16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</row>
    <row r="433" spans="1:31" ht="11.25" customHeight="1">
      <c r="A433" s="15"/>
      <c r="B433" s="15"/>
      <c r="C433" s="15"/>
      <c r="D433" s="15"/>
      <c r="E433" s="15"/>
      <c r="F433" s="15"/>
      <c r="G433" s="15"/>
      <c r="H433" s="15"/>
      <c r="I433" s="16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</row>
    <row r="434" spans="1:31" ht="11.25" customHeight="1">
      <c r="A434" s="15"/>
      <c r="B434" s="15"/>
      <c r="C434" s="15"/>
      <c r="D434" s="15"/>
      <c r="E434" s="15"/>
      <c r="F434" s="15"/>
      <c r="G434" s="15"/>
      <c r="H434" s="15"/>
      <c r="I434" s="16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</row>
    <row r="435" spans="1:31" ht="11.25" customHeight="1">
      <c r="A435" s="15"/>
      <c r="B435" s="15"/>
      <c r="C435" s="15"/>
      <c r="D435" s="15"/>
      <c r="E435" s="15"/>
      <c r="F435" s="15"/>
      <c r="G435" s="15"/>
      <c r="H435" s="15"/>
      <c r="I435" s="16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</row>
    <row r="436" spans="1:31" ht="11.25" customHeight="1">
      <c r="A436" s="15"/>
      <c r="B436" s="15"/>
      <c r="C436" s="15"/>
      <c r="D436" s="15"/>
      <c r="E436" s="15"/>
      <c r="F436" s="15"/>
      <c r="G436" s="15"/>
      <c r="H436" s="15"/>
      <c r="I436" s="16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</row>
    <row r="437" spans="1:31" ht="11.25" customHeight="1">
      <c r="A437" s="15"/>
      <c r="B437" s="15"/>
      <c r="C437" s="15"/>
      <c r="D437" s="15"/>
      <c r="E437" s="15"/>
      <c r="F437" s="15"/>
      <c r="G437" s="15"/>
      <c r="H437" s="15"/>
      <c r="I437" s="16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</row>
    <row r="438" spans="1:31" ht="11.25" customHeight="1">
      <c r="A438" s="15"/>
      <c r="B438" s="15"/>
      <c r="C438" s="15"/>
      <c r="D438" s="15"/>
      <c r="E438" s="15"/>
      <c r="F438" s="15"/>
      <c r="G438" s="15"/>
      <c r="H438" s="15"/>
      <c r="I438" s="16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</row>
    <row r="439" spans="1:31" ht="11.25" customHeight="1">
      <c r="A439" s="15"/>
      <c r="B439" s="15"/>
      <c r="C439" s="15"/>
      <c r="D439" s="15"/>
      <c r="E439" s="15"/>
      <c r="F439" s="15"/>
      <c r="G439" s="15"/>
      <c r="H439" s="15"/>
      <c r="I439" s="16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</row>
    <row r="440" spans="1:31" ht="11.25" customHeight="1">
      <c r="A440" s="15"/>
      <c r="B440" s="15"/>
      <c r="C440" s="15"/>
      <c r="D440" s="15"/>
      <c r="E440" s="15"/>
      <c r="F440" s="15"/>
      <c r="G440" s="15"/>
      <c r="H440" s="15"/>
      <c r="I440" s="16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</row>
    <row r="441" spans="1:31" ht="11.25" customHeight="1">
      <c r="A441" s="15"/>
      <c r="B441" s="15"/>
      <c r="C441" s="15"/>
      <c r="D441" s="15"/>
      <c r="E441" s="15"/>
      <c r="F441" s="15"/>
      <c r="G441" s="15"/>
      <c r="H441" s="15"/>
      <c r="I441" s="16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</row>
    <row r="442" spans="1:31" ht="11.25" customHeight="1">
      <c r="A442" s="15"/>
      <c r="B442" s="15"/>
      <c r="C442" s="15"/>
      <c r="D442" s="15"/>
      <c r="E442" s="15"/>
      <c r="F442" s="15"/>
      <c r="G442" s="15"/>
      <c r="H442" s="15"/>
      <c r="I442" s="16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</row>
    <row r="443" spans="1:31" ht="11.25" customHeight="1">
      <c r="A443" s="15"/>
      <c r="B443" s="15"/>
      <c r="C443" s="15"/>
      <c r="D443" s="15"/>
      <c r="E443" s="15"/>
      <c r="F443" s="15"/>
      <c r="G443" s="15"/>
      <c r="H443" s="15"/>
      <c r="I443" s="16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</row>
    <row r="444" spans="1:31" ht="11.25" customHeight="1">
      <c r="A444" s="15"/>
      <c r="B444" s="15"/>
      <c r="C444" s="15"/>
      <c r="D444" s="15"/>
      <c r="E444" s="15"/>
      <c r="F444" s="15"/>
      <c r="G444" s="15"/>
      <c r="H444" s="15"/>
      <c r="I444" s="16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</row>
    <row r="445" spans="1:31" ht="11.25" customHeight="1">
      <c r="A445" s="15"/>
      <c r="B445" s="15"/>
      <c r="C445" s="15"/>
      <c r="D445" s="15"/>
      <c r="E445" s="15"/>
      <c r="F445" s="15"/>
      <c r="G445" s="15"/>
      <c r="H445" s="15"/>
      <c r="I445" s="16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</row>
    <row r="446" spans="1:31" ht="11.25" customHeight="1">
      <c r="A446" s="15"/>
      <c r="B446" s="15"/>
      <c r="C446" s="15"/>
      <c r="D446" s="15"/>
      <c r="E446" s="15"/>
      <c r="F446" s="15"/>
      <c r="G446" s="15"/>
      <c r="H446" s="15"/>
      <c r="I446" s="16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</row>
    <row r="447" spans="1:31" ht="11.25" customHeight="1">
      <c r="A447" s="15"/>
      <c r="B447" s="15"/>
      <c r="C447" s="15"/>
      <c r="D447" s="15"/>
      <c r="E447" s="15"/>
      <c r="F447" s="15"/>
      <c r="G447" s="15"/>
      <c r="H447" s="15"/>
      <c r="I447" s="16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</row>
    <row r="448" spans="1:31" ht="11.25" customHeight="1">
      <c r="A448" s="15"/>
      <c r="B448" s="15"/>
      <c r="C448" s="15"/>
      <c r="D448" s="15"/>
      <c r="E448" s="15"/>
      <c r="F448" s="15"/>
      <c r="G448" s="15"/>
      <c r="H448" s="15"/>
      <c r="I448" s="16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</row>
    <row r="449" spans="1:31" ht="11.25" customHeight="1">
      <c r="A449" s="15"/>
      <c r="B449" s="15"/>
      <c r="C449" s="15"/>
      <c r="D449" s="15"/>
      <c r="E449" s="15"/>
      <c r="F449" s="15"/>
      <c r="G449" s="15"/>
      <c r="H449" s="15"/>
      <c r="I449" s="16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</row>
    <row r="450" spans="1:31" ht="11.25" customHeight="1">
      <c r="A450" s="15"/>
      <c r="B450" s="15"/>
      <c r="C450" s="15"/>
      <c r="D450" s="15"/>
      <c r="E450" s="15"/>
      <c r="F450" s="15"/>
      <c r="G450" s="15"/>
      <c r="H450" s="15"/>
      <c r="I450" s="16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</row>
    <row r="451" spans="1:31" ht="11.25" customHeight="1">
      <c r="A451" s="15"/>
      <c r="B451" s="15"/>
      <c r="C451" s="15"/>
      <c r="D451" s="15"/>
      <c r="E451" s="15"/>
      <c r="F451" s="15"/>
      <c r="G451" s="15"/>
      <c r="H451" s="15"/>
      <c r="I451" s="16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</row>
    <row r="452" spans="1:31" ht="11.25" customHeight="1">
      <c r="A452" s="15"/>
      <c r="B452" s="15"/>
      <c r="C452" s="15"/>
      <c r="D452" s="15"/>
      <c r="E452" s="15"/>
      <c r="F452" s="15"/>
      <c r="G452" s="15"/>
      <c r="H452" s="15"/>
      <c r="I452" s="16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</row>
    <row r="453" spans="1:31" ht="11.25" customHeight="1">
      <c r="A453" s="15"/>
      <c r="B453" s="15"/>
      <c r="C453" s="15"/>
      <c r="D453" s="15"/>
      <c r="E453" s="15"/>
      <c r="F453" s="15"/>
      <c r="G453" s="15"/>
      <c r="H453" s="15"/>
      <c r="I453" s="16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</row>
    <row r="454" spans="1:31" ht="11.25" customHeight="1">
      <c r="A454" s="15"/>
      <c r="B454" s="15"/>
      <c r="C454" s="15"/>
      <c r="D454" s="15"/>
      <c r="E454" s="15"/>
      <c r="F454" s="15"/>
      <c r="G454" s="15"/>
      <c r="H454" s="15"/>
      <c r="I454" s="16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</row>
    <row r="455" spans="1:31" ht="11.25" customHeight="1">
      <c r="A455" s="15"/>
      <c r="B455" s="15"/>
      <c r="C455" s="15"/>
      <c r="D455" s="15"/>
      <c r="E455" s="15"/>
      <c r="F455" s="15"/>
      <c r="G455" s="15"/>
      <c r="H455" s="15"/>
      <c r="I455" s="16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</row>
    <row r="456" spans="1:31" ht="11.25" customHeight="1">
      <c r="A456" s="15"/>
      <c r="B456" s="15"/>
      <c r="C456" s="15"/>
      <c r="D456" s="15"/>
      <c r="E456" s="15"/>
      <c r="F456" s="15"/>
      <c r="G456" s="15"/>
      <c r="H456" s="15"/>
      <c r="I456" s="16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</row>
    <row r="457" spans="1:31" ht="11.25" customHeight="1">
      <c r="A457" s="15"/>
      <c r="B457" s="15"/>
      <c r="C457" s="15"/>
      <c r="D457" s="15"/>
      <c r="E457" s="15"/>
      <c r="F457" s="15"/>
      <c r="G457" s="15"/>
      <c r="H457" s="15"/>
      <c r="I457" s="16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</row>
    <row r="458" spans="1:31" ht="11.25" customHeight="1">
      <c r="A458" s="15"/>
      <c r="B458" s="15"/>
      <c r="C458" s="15"/>
      <c r="D458" s="15"/>
      <c r="E458" s="15"/>
      <c r="F458" s="15"/>
      <c r="G458" s="15"/>
      <c r="H458" s="15"/>
      <c r="I458" s="16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</row>
    <row r="459" spans="1:31" ht="11.25" customHeight="1">
      <c r="A459" s="15"/>
      <c r="B459" s="15"/>
      <c r="C459" s="15"/>
      <c r="D459" s="15"/>
      <c r="E459" s="15"/>
      <c r="F459" s="15"/>
      <c r="G459" s="15"/>
      <c r="H459" s="15"/>
      <c r="I459" s="16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</row>
    <row r="460" spans="1:31" ht="11.25" customHeight="1">
      <c r="A460" s="15"/>
      <c r="B460" s="15"/>
      <c r="C460" s="15"/>
      <c r="D460" s="15"/>
      <c r="E460" s="15"/>
      <c r="F460" s="15"/>
      <c r="G460" s="15"/>
      <c r="H460" s="15"/>
      <c r="I460" s="16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</row>
    <row r="461" spans="1:31" ht="11.25" customHeight="1">
      <c r="A461" s="15"/>
      <c r="B461" s="15"/>
      <c r="C461" s="15"/>
      <c r="D461" s="15"/>
      <c r="E461" s="15"/>
      <c r="F461" s="15"/>
      <c r="G461" s="15"/>
      <c r="H461" s="15"/>
      <c r="I461" s="16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</row>
    <row r="462" spans="1:31" ht="11.25" customHeight="1">
      <c r="A462" s="15"/>
      <c r="B462" s="15"/>
      <c r="C462" s="15"/>
      <c r="D462" s="15"/>
      <c r="E462" s="15"/>
      <c r="F462" s="15"/>
      <c r="G462" s="15"/>
      <c r="H462" s="15"/>
      <c r="I462" s="16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</row>
    <row r="463" spans="1:31" ht="11.25" customHeight="1">
      <c r="A463" s="15"/>
      <c r="B463" s="15"/>
      <c r="C463" s="15"/>
      <c r="D463" s="15"/>
      <c r="E463" s="15"/>
      <c r="F463" s="15"/>
      <c r="G463" s="15"/>
      <c r="H463" s="15"/>
      <c r="I463" s="16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</row>
    <row r="464" spans="1:31" ht="11.25" customHeight="1">
      <c r="A464" s="15"/>
      <c r="B464" s="15"/>
      <c r="C464" s="15"/>
      <c r="D464" s="15"/>
      <c r="E464" s="15"/>
      <c r="F464" s="15"/>
      <c r="G464" s="15"/>
      <c r="H464" s="15"/>
      <c r="I464" s="16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</row>
    <row r="465" spans="1:31" ht="11.25" customHeight="1">
      <c r="A465" s="15"/>
      <c r="B465" s="15"/>
      <c r="C465" s="15"/>
      <c r="D465" s="15"/>
      <c r="E465" s="15"/>
      <c r="F465" s="15"/>
      <c r="G465" s="15"/>
      <c r="H465" s="15"/>
      <c r="I465" s="16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</row>
    <row r="466" spans="1:31" ht="11.25" customHeight="1">
      <c r="A466" s="15"/>
      <c r="B466" s="15"/>
      <c r="C466" s="15"/>
      <c r="D466" s="15"/>
      <c r="E466" s="15"/>
      <c r="F466" s="15"/>
      <c r="G466" s="15"/>
      <c r="H466" s="15"/>
      <c r="I466" s="16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</row>
    <row r="467" spans="1:31" ht="11.25" customHeight="1">
      <c r="A467" s="15"/>
      <c r="B467" s="15"/>
      <c r="C467" s="15"/>
      <c r="D467" s="15"/>
      <c r="E467" s="15"/>
      <c r="F467" s="15"/>
      <c r="G467" s="15"/>
      <c r="H467" s="15"/>
      <c r="I467" s="16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</row>
    <row r="468" spans="1:31" ht="11.25" customHeight="1">
      <c r="A468" s="15"/>
      <c r="B468" s="15"/>
      <c r="C468" s="15"/>
      <c r="D468" s="15"/>
      <c r="E468" s="15"/>
      <c r="F468" s="15"/>
      <c r="G468" s="15"/>
      <c r="H468" s="15"/>
      <c r="I468" s="16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</row>
    <row r="469" spans="1:31" ht="11.25" customHeight="1">
      <c r="A469" s="15"/>
      <c r="B469" s="15"/>
      <c r="C469" s="15"/>
      <c r="D469" s="15"/>
      <c r="E469" s="15"/>
      <c r="F469" s="15"/>
      <c r="G469" s="15"/>
      <c r="H469" s="15"/>
      <c r="I469" s="16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</row>
    <row r="470" spans="1:31" ht="11.25" customHeight="1">
      <c r="A470" s="15"/>
      <c r="B470" s="15"/>
      <c r="C470" s="15"/>
      <c r="D470" s="15"/>
      <c r="E470" s="15"/>
      <c r="F470" s="15"/>
      <c r="G470" s="15"/>
      <c r="H470" s="15"/>
      <c r="I470" s="16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</row>
    <row r="471" spans="1:31" ht="11.25" customHeight="1">
      <c r="A471" s="15"/>
      <c r="B471" s="15"/>
      <c r="C471" s="15"/>
      <c r="D471" s="15"/>
      <c r="E471" s="15"/>
      <c r="F471" s="15"/>
      <c r="G471" s="15"/>
      <c r="H471" s="15"/>
      <c r="I471" s="16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</row>
    <row r="472" spans="1:31" ht="11.25" customHeight="1">
      <c r="A472" s="15"/>
      <c r="B472" s="15"/>
      <c r="C472" s="15"/>
      <c r="D472" s="15"/>
      <c r="E472" s="15"/>
      <c r="F472" s="15"/>
      <c r="G472" s="15"/>
      <c r="H472" s="15"/>
      <c r="I472" s="16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</row>
    <row r="473" spans="1:31" ht="11.25" customHeight="1">
      <c r="A473" s="15"/>
      <c r="B473" s="15"/>
      <c r="C473" s="15"/>
      <c r="D473" s="15"/>
      <c r="E473" s="15"/>
      <c r="F473" s="15"/>
      <c r="G473" s="15"/>
      <c r="H473" s="15"/>
      <c r="I473" s="16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</row>
    <row r="474" spans="1:31" ht="11.25" customHeight="1">
      <c r="A474" s="15"/>
      <c r="B474" s="15"/>
      <c r="C474" s="15"/>
      <c r="D474" s="15"/>
      <c r="E474" s="15"/>
      <c r="F474" s="15"/>
      <c r="G474" s="15"/>
      <c r="H474" s="15"/>
      <c r="I474" s="16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</row>
    <row r="475" spans="1:31" ht="11.25" customHeight="1">
      <c r="A475" s="15"/>
      <c r="B475" s="15"/>
      <c r="C475" s="15"/>
      <c r="D475" s="15"/>
      <c r="E475" s="15"/>
      <c r="F475" s="15"/>
      <c r="G475" s="15"/>
      <c r="H475" s="15"/>
      <c r="I475" s="16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</row>
    <row r="476" spans="1:31" ht="11.25" customHeight="1">
      <c r="A476" s="15"/>
      <c r="B476" s="15"/>
      <c r="C476" s="15"/>
      <c r="D476" s="15"/>
      <c r="E476" s="15"/>
      <c r="F476" s="15"/>
      <c r="G476" s="15"/>
      <c r="H476" s="15"/>
      <c r="I476" s="16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</row>
    <row r="477" spans="1:31" ht="11.25" customHeight="1">
      <c r="A477" s="15"/>
      <c r="B477" s="15"/>
      <c r="C477" s="15"/>
      <c r="D477" s="15"/>
      <c r="E477" s="15"/>
      <c r="F477" s="15"/>
      <c r="G477" s="15"/>
      <c r="H477" s="15"/>
      <c r="I477" s="16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</row>
    <row r="478" spans="1:31" ht="11.25" customHeight="1">
      <c r="A478" s="15"/>
      <c r="B478" s="15"/>
      <c r="C478" s="15"/>
      <c r="D478" s="15"/>
      <c r="E478" s="15"/>
      <c r="F478" s="15"/>
      <c r="G478" s="15"/>
      <c r="H478" s="15"/>
      <c r="I478" s="16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</row>
    <row r="479" spans="1:31" ht="11.25" customHeight="1">
      <c r="A479" s="15"/>
      <c r="B479" s="15"/>
      <c r="C479" s="15"/>
      <c r="D479" s="15"/>
      <c r="E479" s="15"/>
      <c r="F479" s="15"/>
      <c r="G479" s="15"/>
      <c r="H479" s="15"/>
      <c r="I479" s="16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</row>
    <row r="480" spans="1:31" ht="11.25" customHeight="1">
      <c r="A480" s="15"/>
      <c r="B480" s="15"/>
      <c r="C480" s="15"/>
      <c r="D480" s="15"/>
      <c r="E480" s="15"/>
      <c r="F480" s="15"/>
      <c r="G480" s="15"/>
      <c r="H480" s="15"/>
      <c r="I480" s="16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</row>
    <row r="481" spans="1:31" ht="11.25" customHeight="1">
      <c r="A481" s="15"/>
      <c r="B481" s="15"/>
      <c r="C481" s="15"/>
      <c r="D481" s="15"/>
      <c r="E481" s="15"/>
      <c r="F481" s="15"/>
      <c r="G481" s="15"/>
      <c r="H481" s="15"/>
      <c r="I481" s="16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</row>
    <row r="482" spans="1:31" ht="11.25" customHeight="1">
      <c r="A482" s="15"/>
      <c r="B482" s="15"/>
      <c r="C482" s="15"/>
      <c r="D482" s="15"/>
      <c r="E482" s="15"/>
      <c r="F482" s="15"/>
      <c r="G482" s="15"/>
      <c r="H482" s="15"/>
      <c r="I482" s="16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</row>
    <row r="483" spans="1:31" ht="11.25" customHeight="1">
      <c r="A483" s="15"/>
      <c r="B483" s="15"/>
      <c r="C483" s="15"/>
      <c r="D483" s="15"/>
      <c r="E483" s="15"/>
      <c r="F483" s="15"/>
      <c r="G483" s="15"/>
      <c r="H483" s="15"/>
      <c r="I483" s="16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</row>
    <row r="484" spans="1:31" ht="11.25" customHeight="1">
      <c r="A484" s="15"/>
      <c r="B484" s="15"/>
      <c r="C484" s="15"/>
      <c r="D484" s="15"/>
      <c r="E484" s="15"/>
      <c r="F484" s="15"/>
      <c r="G484" s="15"/>
      <c r="H484" s="15"/>
      <c r="I484" s="16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</row>
    <row r="485" spans="1:31" ht="11.25" customHeight="1">
      <c r="A485" s="15"/>
      <c r="B485" s="15"/>
      <c r="C485" s="15"/>
      <c r="D485" s="15"/>
      <c r="E485" s="15"/>
      <c r="F485" s="15"/>
      <c r="G485" s="15"/>
      <c r="H485" s="15"/>
      <c r="I485" s="16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</row>
    <row r="486" spans="1:31" ht="11.25" customHeight="1">
      <c r="A486" s="15"/>
      <c r="B486" s="15"/>
      <c r="C486" s="15"/>
      <c r="D486" s="15"/>
      <c r="E486" s="15"/>
      <c r="F486" s="15"/>
      <c r="G486" s="15"/>
      <c r="H486" s="15"/>
      <c r="I486" s="16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</row>
    <row r="487" spans="1:31" ht="11.25" customHeight="1">
      <c r="A487" s="15"/>
      <c r="B487" s="15"/>
      <c r="C487" s="15"/>
      <c r="D487" s="15"/>
      <c r="E487" s="15"/>
      <c r="F487" s="15"/>
      <c r="G487" s="15"/>
      <c r="H487" s="15"/>
      <c r="I487" s="16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</row>
    <row r="488" spans="1:31" ht="11.25" customHeight="1">
      <c r="A488" s="15"/>
      <c r="B488" s="15"/>
      <c r="C488" s="15"/>
      <c r="D488" s="15"/>
      <c r="E488" s="15"/>
      <c r="F488" s="15"/>
      <c r="G488" s="15"/>
      <c r="H488" s="15"/>
      <c r="I488" s="16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</row>
    <row r="489" spans="1:31" ht="11.25" customHeight="1">
      <c r="A489" s="15"/>
      <c r="B489" s="15"/>
      <c r="C489" s="15"/>
      <c r="D489" s="15"/>
      <c r="E489" s="15"/>
      <c r="F489" s="15"/>
      <c r="G489" s="15"/>
      <c r="H489" s="15"/>
      <c r="I489" s="16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</row>
    <row r="490" spans="1:31" ht="11.25" customHeight="1">
      <c r="A490" s="15"/>
      <c r="B490" s="15"/>
      <c r="C490" s="15"/>
      <c r="D490" s="15"/>
      <c r="E490" s="15"/>
      <c r="F490" s="15"/>
      <c r="G490" s="15"/>
      <c r="H490" s="15"/>
      <c r="I490" s="16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</row>
    <row r="491" spans="1:31" ht="11.25" customHeight="1">
      <c r="A491" s="15"/>
      <c r="B491" s="15"/>
      <c r="C491" s="15"/>
      <c r="D491" s="15"/>
      <c r="E491" s="15"/>
      <c r="F491" s="15"/>
      <c r="G491" s="15"/>
      <c r="H491" s="15"/>
      <c r="I491" s="16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</row>
    <row r="492" spans="1:31" ht="11.25" customHeight="1">
      <c r="A492" s="15"/>
      <c r="B492" s="15"/>
      <c r="C492" s="15"/>
      <c r="D492" s="15"/>
      <c r="E492" s="15"/>
      <c r="F492" s="15"/>
      <c r="G492" s="15"/>
      <c r="H492" s="15"/>
      <c r="I492" s="16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</row>
    <row r="493" spans="1:31" ht="11.25" customHeight="1">
      <c r="A493" s="15"/>
      <c r="B493" s="15"/>
      <c r="C493" s="15"/>
      <c r="D493" s="15"/>
      <c r="E493" s="15"/>
      <c r="F493" s="15"/>
      <c r="G493" s="15"/>
      <c r="H493" s="15"/>
      <c r="I493" s="16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</row>
    <row r="494" spans="1:31" ht="11.25" customHeight="1">
      <c r="A494" s="15"/>
      <c r="B494" s="15"/>
      <c r="C494" s="15"/>
      <c r="D494" s="15"/>
      <c r="E494" s="15"/>
      <c r="F494" s="15"/>
      <c r="G494" s="15"/>
      <c r="H494" s="15"/>
      <c r="I494" s="16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</row>
    <row r="495" spans="1:31" ht="11.25" customHeight="1">
      <c r="A495" s="15"/>
      <c r="B495" s="15"/>
      <c r="C495" s="15"/>
      <c r="D495" s="15"/>
      <c r="E495" s="15"/>
      <c r="F495" s="15"/>
      <c r="G495" s="15"/>
      <c r="H495" s="15"/>
      <c r="I495" s="16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</row>
    <row r="496" spans="1:31" ht="11.25" customHeight="1">
      <c r="A496" s="15"/>
      <c r="B496" s="15"/>
      <c r="C496" s="15"/>
      <c r="D496" s="15"/>
      <c r="E496" s="15"/>
      <c r="F496" s="15"/>
      <c r="G496" s="15"/>
      <c r="H496" s="15"/>
      <c r="I496" s="16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</row>
    <row r="497" spans="1:31" ht="11.25" customHeight="1">
      <c r="A497" s="15"/>
      <c r="B497" s="15"/>
      <c r="C497" s="15"/>
      <c r="D497" s="15"/>
      <c r="E497" s="15"/>
      <c r="F497" s="15"/>
      <c r="G497" s="15"/>
      <c r="H497" s="15"/>
      <c r="I497" s="16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</row>
    <row r="498" spans="1:31" ht="11.25" customHeight="1">
      <c r="A498" s="15"/>
      <c r="B498" s="15"/>
      <c r="C498" s="15"/>
      <c r="D498" s="15"/>
      <c r="E498" s="15"/>
      <c r="F498" s="15"/>
      <c r="G498" s="15"/>
      <c r="H498" s="15"/>
      <c r="I498" s="16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</row>
    <row r="499" spans="1:31" ht="11.25" customHeight="1">
      <c r="A499" s="15"/>
      <c r="B499" s="15"/>
      <c r="C499" s="15"/>
      <c r="D499" s="15"/>
      <c r="E499" s="15"/>
      <c r="F499" s="15"/>
      <c r="G499" s="15"/>
      <c r="H499" s="15"/>
      <c r="I499" s="16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</row>
    <row r="500" spans="1:31" ht="11.25" customHeight="1">
      <c r="A500" s="15"/>
      <c r="B500" s="15"/>
      <c r="C500" s="15"/>
      <c r="D500" s="15"/>
      <c r="E500" s="15"/>
      <c r="F500" s="15"/>
      <c r="G500" s="15"/>
      <c r="H500" s="15"/>
      <c r="I500" s="16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</row>
    <row r="501" spans="1:31" ht="11.25" customHeight="1">
      <c r="A501" s="15"/>
      <c r="B501" s="15"/>
      <c r="C501" s="15"/>
      <c r="D501" s="15"/>
      <c r="E501" s="15"/>
      <c r="F501" s="15"/>
      <c r="G501" s="15"/>
      <c r="H501" s="15"/>
      <c r="I501" s="16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</row>
    <row r="502" spans="1:31" ht="11.25" customHeight="1">
      <c r="A502" s="15"/>
      <c r="B502" s="15"/>
      <c r="C502" s="15"/>
      <c r="D502" s="15"/>
      <c r="E502" s="15"/>
      <c r="F502" s="15"/>
      <c r="G502" s="15"/>
      <c r="H502" s="15"/>
      <c r="I502" s="16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</row>
    <row r="503" spans="1:31" ht="11.25" customHeight="1">
      <c r="A503" s="15"/>
      <c r="B503" s="15"/>
      <c r="C503" s="15"/>
      <c r="D503" s="15"/>
      <c r="E503" s="15"/>
      <c r="F503" s="15"/>
      <c r="G503" s="15"/>
      <c r="H503" s="15"/>
      <c r="I503" s="16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</row>
    <row r="504" spans="1:31" ht="11.25" customHeight="1">
      <c r="A504" s="15"/>
      <c r="B504" s="15"/>
      <c r="C504" s="15"/>
      <c r="D504" s="15"/>
      <c r="E504" s="15"/>
      <c r="F504" s="15"/>
      <c r="G504" s="15"/>
      <c r="H504" s="15"/>
      <c r="I504" s="16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</row>
    <row r="505" spans="1:31" ht="11.25" customHeight="1">
      <c r="A505" s="15"/>
      <c r="B505" s="15"/>
      <c r="C505" s="15"/>
      <c r="D505" s="15"/>
      <c r="E505" s="15"/>
      <c r="F505" s="15"/>
      <c r="G505" s="15"/>
      <c r="H505" s="15"/>
      <c r="I505" s="16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</row>
    <row r="506" spans="1:31" ht="11.25" customHeight="1">
      <c r="A506" s="15"/>
      <c r="B506" s="15"/>
      <c r="C506" s="15"/>
      <c r="D506" s="15"/>
      <c r="E506" s="15"/>
      <c r="F506" s="15"/>
      <c r="G506" s="15"/>
      <c r="H506" s="15"/>
      <c r="I506" s="16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</row>
    <row r="507" spans="1:31" ht="11.25" customHeight="1">
      <c r="A507" s="15"/>
      <c r="B507" s="15"/>
      <c r="C507" s="15"/>
      <c r="D507" s="15"/>
      <c r="E507" s="15"/>
      <c r="F507" s="15"/>
      <c r="G507" s="15"/>
      <c r="H507" s="15"/>
      <c r="I507" s="16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</row>
    <row r="508" spans="1:31" ht="11.25" customHeight="1">
      <c r="A508" s="15"/>
      <c r="B508" s="15"/>
      <c r="C508" s="15"/>
      <c r="D508" s="15"/>
      <c r="E508" s="15"/>
      <c r="F508" s="15"/>
      <c r="G508" s="15"/>
      <c r="H508" s="15"/>
      <c r="I508" s="16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</row>
    <row r="509" spans="1:31" ht="11.25" customHeight="1">
      <c r="A509" s="15"/>
      <c r="B509" s="15"/>
      <c r="C509" s="15"/>
      <c r="D509" s="15"/>
      <c r="E509" s="15"/>
      <c r="F509" s="15"/>
      <c r="G509" s="15"/>
      <c r="H509" s="15"/>
      <c r="I509" s="16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</row>
    <row r="510" spans="1:31" ht="11.25" customHeight="1">
      <c r="A510" s="15"/>
      <c r="B510" s="15"/>
      <c r="C510" s="15"/>
      <c r="D510" s="15"/>
      <c r="E510" s="15"/>
      <c r="F510" s="15"/>
      <c r="G510" s="15"/>
      <c r="H510" s="15"/>
      <c r="I510" s="16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</row>
    <row r="511" spans="1:31" ht="11.25" customHeight="1">
      <c r="A511" s="15"/>
      <c r="B511" s="15"/>
      <c r="C511" s="15"/>
      <c r="D511" s="15"/>
      <c r="E511" s="15"/>
      <c r="F511" s="15"/>
      <c r="G511" s="15"/>
      <c r="H511" s="15"/>
      <c r="I511" s="16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</row>
    <row r="512" spans="1:31" ht="11.25" customHeight="1">
      <c r="A512" s="15"/>
      <c r="B512" s="15"/>
      <c r="C512" s="15"/>
      <c r="D512" s="15"/>
      <c r="E512" s="15"/>
      <c r="F512" s="15"/>
      <c r="G512" s="15"/>
      <c r="H512" s="15"/>
      <c r="I512" s="16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</row>
    <row r="513" spans="1:31" ht="11.25" customHeight="1">
      <c r="A513" s="15"/>
      <c r="B513" s="15"/>
      <c r="C513" s="15"/>
      <c r="D513" s="15"/>
      <c r="E513" s="15"/>
      <c r="F513" s="15"/>
      <c r="G513" s="15"/>
      <c r="H513" s="15"/>
      <c r="I513" s="16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</row>
    <row r="514" spans="1:31" ht="11.25" customHeight="1">
      <c r="A514" s="15"/>
      <c r="B514" s="15"/>
      <c r="C514" s="15"/>
      <c r="D514" s="15"/>
      <c r="E514" s="15"/>
      <c r="F514" s="15"/>
      <c r="G514" s="15"/>
      <c r="H514" s="15"/>
      <c r="I514" s="16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</row>
    <row r="515" spans="1:31" ht="11.25" customHeight="1">
      <c r="A515" s="15"/>
      <c r="B515" s="15"/>
      <c r="C515" s="15"/>
      <c r="D515" s="15"/>
      <c r="E515" s="15"/>
      <c r="F515" s="15"/>
      <c r="G515" s="15"/>
      <c r="H515" s="15"/>
      <c r="I515" s="16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</row>
    <row r="516" spans="1:31" ht="11.25" customHeight="1">
      <c r="A516" s="15"/>
      <c r="B516" s="15"/>
      <c r="C516" s="15"/>
      <c r="D516" s="15"/>
      <c r="E516" s="15"/>
      <c r="F516" s="15"/>
      <c r="G516" s="15"/>
      <c r="H516" s="15"/>
      <c r="I516" s="16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</row>
    <row r="517" spans="1:31" ht="11.25" customHeight="1">
      <c r="A517" s="15"/>
      <c r="B517" s="15"/>
      <c r="C517" s="15"/>
      <c r="D517" s="15"/>
      <c r="E517" s="15"/>
      <c r="F517" s="15"/>
      <c r="G517" s="15"/>
      <c r="H517" s="15"/>
      <c r="I517" s="16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</row>
    <row r="518" spans="1:31" ht="11.25" customHeight="1">
      <c r="A518" s="15"/>
      <c r="B518" s="15"/>
      <c r="C518" s="15"/>
      <c r="D518" s="15"/>
      <c r="E518" s="15"/>
      <c r="F518" s="15"/>
      <c r="G518" s="15"/>
      <c r="H518" s="15"/>
      <c r="I518" s="16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</row>
    <row r="519" spans="1:31" ht="11.25" customHeight="1">
      <c r="A519" s="15"/>
      <c r="B519" s="15"/>
      <c r="C519" s="15"/>
      <c r="D519" s="15"/>
      <c r="E519" s="15"/>
      <c r="F519" s="15"/>
      <c r="G519" s="15"/>
      <c r="H519" s="15"/>
      <c r="I519" s="16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</row>
    <row r="520" spans="1:31" ht="11.25" customHeight="1">
      <c r="A520" s="15"/>
      <c r="B520" s="15"/>
      <c r="C520" s="15"/>
      <c r="D520" s="15"/>
      <c r="E520" s="15"/>
      <c r="F520" s="15"/>
      <c r="G520" s="15"/>
      <c r="H520" s="15"/>
      <c r="I520" s="16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</row>
    <row r="521" spans="1:31" ht="11.25" customHeight="1">
      <c r="A521" s="15"/>
      <c r="B521" s="15"/>
      <c r="C521" s="15"/>
      <c r="D521" s="15"/>
      <c r="E521" s="15"/>
      <c r="F521" s="15"/>
      <c r="G521" s="15"/>
      <c r="H521" s="15"/>
      <c r="I521" s="16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</row>
    <row r="522" spans="1:31" ht="11.25" customHeight="1">
      <c r="A522" s="15"/>
      <c r="B522" s="15"/>
      <c r="C522" s="15"/>
      <c r="D522" s="15"/>
      <c r="E522" s="15"/>
      <c r="F522" s="15"/>
      <c r="G522" s="15"/>
      <c r="H522" s="15"/>
      <c r="I522" s="16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</row>
    <row r="523" spans="1:31" ht="11.25" customHeight="1">
      <c r="A523" s="15"/>
      <c r="B523" s="15"/>
      <c r="C523" s="15"/>
      <c r="D523" s="15"/>
      <c r="E523" s="15"/>
      <c r="F523" s="15"/>
      <c r="G523" s="15"/>
      <c r="H523" s="15"/>
      <c r="I523" s="16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</row>
    <row r="524" spans="1:31" ht="11.25" customHeight="1">
      <c r="A524" s="15"/>
      <c r="B524" s="15"/>
      <c r="C524" s="15"/>
      <c r="D524" s="15"/>
      <c r="E524" s="15"/>
      <c r="F524" s="15"/>
      <c r="G524" s="15"/>
      <c r="H524" s="15"/>
      <c r="I524" s="16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</row>
    <row r="525" spans="1:31" ht="11.25" customHeight="1">
      <c r="A525" s="15"/>
      <c r="B525" s="15"/>
      <c r="C525" s="15"/>
      <c r="D525" s="15"/>
      <c r="E525" s="15"/>
      <c r="F525" s="15"/>
      <c r="G525" s="15"/>
      <c r="H525" s="15"/>
      <c r="I525" s="16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</row>
    <row r="526" spans="1:31" ht="11.25" customHeight="1">
      <c r="A526" s="15"/>
      <c r="B526" s="15"/>
      <c r="C526" s="15"/>
      <c r="D526" s="15"/>
      <c r="E526" s="15"/>
      <c r="F526" s="15"/>
      <c r="G526" s="15"/>
      <c r="H526" s="15"/>
      <c r="I526" s="16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</row>
    <row r="527" spans="1:31" ht="11.25" customHeight="1">
      <c r="A527" s="15"/>
      <c r="B527" s="15"/>
      <c r="C527" s="15"/>
      <c r="D527" s="15"/>
      <c r="E527" s="15"/>
      <c r="F527" s="15"/>
      <c r="G527" s="15"/>
      <c r="H527" s="15"/>
      <c r="I527" s="16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</row>
    <row r="528" spans="1:31" ht="11.25" customHeight="1">
      <c r="A528" s="15"/>
      <c r="B528" s="15"/>
      <c r="C528" s="15"/>
      <c r="D528" s="15"/>
      <c r="E528" s="15"/>
      <c r="F528" s="15"/>
      <c r="G528" s="15"/>
      <c r="H528" s="15"/>
      <c r="I528" s="16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</row>
    <row r="529" spans="1:31" ht="11.25" customHeight="1">
      <c r="A529" s="15"/>
      <c r="B529" s="15"/>
      <c r="C529" s="15"/>
      <c r="D529" s="15"/>
      <c r="E529" s="15"/>
      <c r="F529" s="15"/>
      <c r="G529" s="15"/>
      <c r="H529" s="15"/>
      <c r="I529" s="16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</row>
    <row r="530" spans="1:31" ht="11.25" customHeight="1">
      <c r="A530" s="15"/>
      <c r="B530" s="15"/>
      <c r="C530" s="15"/>
      <c r="D530" s="15"/>
      <c r="E530" s="15"/>
      <c r="F530" s="15"/>
      <c r="G530" s="15"/>
      <c r="H530" s="15"/>
      <c r="I530" s="16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</row>
    <row r="531" spans="1:31" ht="11.25" customHeight="1">
      <c r="A531" s="15"/>
      <c r="B531" s="15"/>
      <c r="C531" s="15"/>
      <c r="D531" s="15"/>
      <c r="E531" s="15"/>
      <c r="F531" s="15"/>
      <c r="G531" s="15"/>
      <c r="H531" s="15"/>
      <c r="I531" s="16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</row>
    <row r="532" spans="1:31" ht="11.25" customHeight="1">
      <c r="A532" s="15"/>
      <c r="B532" s="15"/>
      <c r="C532" s="15"/>
      <c r="D532" s="15"/>
      <c r="E532" s="15"/>
      <c r="F532" s="15"/>
      <c r="G532" s="15"/>
      <c r="H532" s="15"/>
      <c r="I532" s="16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</row>
    <row r="533" spans="1:31" ht="11.25" customHeight="1">
      <c r="A533" s="15"/>
      <c r="B533" s="15"/>
      <c r="C533" s="15"/>
      <c r="D533" s="15"/>
      <c r="E533" s="15"/>
      <c r="F533" s="15"/>
      <c r="G533" s="15"/>
      <c r="H533" s="15"/>
      <c r="I533" s="16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</row>
    <row r="534" spans="1:31" ht="11.25" customHeight="1">
      <c r="A534" s="15"/>
      <c r="B534" s="15"/>
      <c r="C534" s="15"/>
      <c r="D534" s="15"/>
      <c r="E534" s="15"/>
      <c r="F534" s="15"/>
      <c r="G534" s="15"/>
      <c r="H534" s="15"/>
      <c r="I534" s="16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</row>
    <row r="535" spans="1:31" ht="11.25" customHeight="1">
      <c r="A535" s="15"/>
      <c r="B535" s="15"/>
      <c r="C535" s="15"/>
      <c r="D535" s="15"/>
      <c r="E535" s="15"/>
      <c r="F535" s="15"/>
      <c r="G535" s="15"/>
      <c r="H535" s="15"/>
      <c r="I535" s="16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</row>
    <row r="536" spans="1:31" ht="11.25" customHeight="1">
      <c r="A536" s="15"/>
      <c r="B536" s="15"/>
      <c r="C536" s="15"/>
      <c r="D536" s="15"/>
      <c r="E536" s="15"/>
      <c r="F536" s="15"/>
      <c r="G536" s="15"/>
      <c r="H536" s="15"/>
      <c r="I536" s="16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</row>
    <row r="537" spans="1:31" ht="11.25" customHeight="1">
      <c r="A537" s="15"/>
      <c r="B537" s="15"/>
      <c r="C537" s="15"/>
      <c r="D537" s="15"/>
      <c r="E537" s="15"/>
      <c r="F537" s="15"/>
      <c r="G537" s="15"/>
      <c r="H537" s="15"/>
      <c r="I537" s="16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</row>
    <row r="538" spans="1:31" ht="11.25" customHeight="1">
      <c r="A538" s="15"/>
      <c r="B538" s="15"/>
      <c r="C538" s="15"/>
      <c r="D538" s="15"/>
      <c r="E538" s="15"/>
      <c r="F538" s="15"/>
      <c r="G538" s="15"/>
      <c r="H538" s="15"/>
      <c r="I538" s="16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</row>
    <row r="539" spans="1:31" ht="11.25" customHeight="1">
      <c r="A539" s="15"/>
      <c r="B539" s="15"/>
      <c r="C539" s="15"/>
      <c r="D539" s="15"/>
      <c r="E539" s="15"/>
      <c r="F539" s="15"/>
      <c r="G539" s="15"/>
      <c r="H539" s="15"/>
      <c r="I539" s="16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</row>
    <row r="540" spans="1:31" ht="11.25" customHeight="1">
      <c r="A540" s="15"/>
      <c r="B540" s="15"/>
      <c r="C540" s="15"/>
      <c r="D540" s="15"/>
      <c r="E540" s="15"/>
      <c r="F540" s="15"/>
      <c r="G540" s="15"/>
      <c r="H540" s="15"/>
      <c r="I540" s="16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</row>
    <row r="541" spans="1:31" ht="11.25" customHeight="1">
      <c r="A541" s="15"/>
      <c r="B541" s="15"/>
      <c r="C541" s="15"/>
      <c r="D541" s="15"/>
      <c r="E541" s="15"/>
      <c r="F541" s="15"/>
      <c r="G541" s="15"/>
      <c r="H541" s="15"/>
      <c r="I541" s="16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</row>
    <row r="542" spans="1:31" ht="11.25" customHeight="1">
      <c r="A542" s="15"/>
      <c r="B542" s="15"/>
      <c r="C542" s="15"/>
      <c r="D542" s="15"/>
      <c r="E542" s="15"/>
      <c r="F542" s="15"/>
      <c r="G542" s="15"/>
      <c r="H542" s="15"/>
      <c r="I542" s="16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</row>
    <row r="543" spans="1:31" ht="11.25" customHeight="1">
      <c r="A543" s="15"/>
      <c r="B543" s="15"/>
      <c r="C543" s="15"/>
      <c r="D543" s="15"/>
      <c r="E543" s="15"/>
      <c r="F543" s="15"/>
      <c r="G543" s="15"/>
      <c r="H543" s="15"/>
      <c r="I543" s="16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</row>
    <row r="544" spans="1:31" ht="11.25" customHeight="1">
      <c r="A544" s="15"/>
      <c r="B544" s="15"/>
      <c r="C544" s="15"/>
      <c r="D544" s="15"/>
      <c r="E544" s="15"/>
      <c r="F544" s="15"/>
      <c r="G544" s="15"/>
      <c r="H544" s="15"/>
      <c r="I544" s="16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</row>
    <row r="545" spans="1:31" ht="11.25" customHeight="1">
      <c r="A545" s="15"/>
      <c r="B545" s="15"/>
      <c r="C545" s="15"/>
      <c r="D545" s="15"/>
      <c r="E545" s="15"/>
      <c r="F545" s="15"/>
      <c r="G545" s="15"/>
      <c r="H545" s="15"/>
      <c r="I545" s="16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</row>
    <row r="546" spans="1:31" ht="11.25" customHeight="1">
      <c r="A546" s="15"/>
      <c r="B546" s="15"/>
      <c r="C546" s="15"/>
      <c r="D546" s="15"/>
      <c r="E546" s="15"/>
      <c r="F546" s="15"/>
      <c r="G546" s="15"/>
      <c r="H546" s="15"/>
      <c r="I546" s="16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</row>
    <row r="547" spans="1:31" ht="11.25" customHeight="1">
      <c r="A547" s="15"/>
      <c r="B547" s="15"/>
      <c r="C547" s="15"/>
      <c r="D547" s="15"/>
      <c r="E547" s="15"/>
      <c r="F547" s="15"/>
      <c r="G547" s="15"/>
      <c r="H547" s="15"/>
      <c r="I547" s="16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</row>
    <row r="548" spans="1:31" ht="11.25" customHeight="1">
      <c r="A548" s="15"/>
      <c r="B548" s="15"/>
      <c r="C548" s="15"/>
      <c r="D548" s="15"/>
      <c r="E548" s="15"/>
      <c r="F548" s="15"/>
      <c r="G548" s="15"/>
      <c r="H548" s="15"/>
      <c r="I548" s="16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</row>
    <row r="549" spans="1:31" ht="11.25" customHeight="1">
      <c r="A549" s="15"/>
      <c r="B549" s="15"/>
      <c r="C549" s="15"/>
      <c r="D549" s="15"/>
      <c r="E549" s="15"/>
      <c r="F549" s="15"/>
      <c r="G549" s="15"/>
      <c r="H549" s="15"/>
      <c r="I549" s="16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</row>
    <row r="550" spans="1:31" ht="11.25" customHeight="1">
      <c r="A550" s="15"/>
      <c r="B550" s="15"/>
      <c r="C550" s="15"/>
      <c r="D550" s="15"/>
      <c r="E550" s="15"/>
      <c r="F550" s="15"/>
      <c r="G550" s="15"/>
      <c r="H550" s="15"/>
      <c r="I550" s="16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</row>
    <row r="551" spans="1:31" ht="11.25" customHeight="1">
      <c r="A551" s="15"/>
      <c r="B551" s="15"/>
      <c r="C551" s="15"/>
      <c r="D551" s="15"/>
      <c r="E551" s="15"/>
      <c r="F551" s="15"/>
      <c r="G551" s="15"/>
      <c r="H551" s="15"/>
      <c r="I551" s="16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</row>
    <row r="552" spans="1:31" ht="11.25" customHeight="1">
      <c r="A552" s="15"/>
      <c r="B552" s="15"/>
      <c r="C552" s="15"/>
      <c r="D552" s="15"/>
      <c r="E552" s="15"/>
      <c r="F552" s="15"/>
      <c r="G552" s="15"/>
      <c r="H552" s="15"/>
      <c r="I552" s="16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</row>
    <row r="553" spans="1:31" ht="11.25" customHeight="1">
      <c r="A553" s="15"/>
      <c r="B553" s="15"/>
      <c r="C553" s="15"/>
      <c r="D553" s="15"/>
      <c r="E553" s="15"/>
      <c r="F553" s="15"/>
      <c r="G553" s="15"/>
      <c r="H553" s="15"/>
      <c r="I553" s="16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</row>
    <row r="554" spans="1:31" ht="11.25" customHeight="1">
      <c r="A554" s="15"/>
      <c r="B554" s="15"/>
      <c r="C554" s="15"/>
      <c r="D554" s="15"/>
      <c r="E554" s="15"/>
      <c r="F554" s="15"/>
      <c r="G554" s="15"/>
      <c r="H554" s="15"/>
      <c r="I554" s="16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</row>
    <row r="555" spans="1:31" ht="11.25" customHeight="1">
      <c r="A555" s="15"/>
      <c r="B555" s="15"/>
      <c r="C555" s="15"/>
      <c r="D555" s="15"/>
      <c r="E555" s="15"/>
      <c r="F555" s="15"/>
      <c r="G555" s="15"/>
      <c r="H555" s="15"/>
      <c r="I555" s="16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</row>
    <row r="556" spans="1:31" ht="11.25" customHeight="1">
      <c r="A556" s="15"/>
      <c r="B556" s="15"/>
      <c r="C556" s="15"/>
      <c r="D556" s="15"/>
      <c r="E556" s="15"/>
      <c r="F556" s="15"/>
      <c r="G556" s="15"/>
      <c r="H556" s="15"/>
      <c r="I556" s="16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</row>
    <row r="557" spans="1:31" ht="11.25" customHeight="1">
      <c r="A557" s="15"/>
      <c r="B557" s="15"/>
      <c r="C557" s="15"/>
      <c r="D557" s="15"/>
      <c r="E557" s="15"/>
      <c r="F557" s="15"/>
      <c r="G557" s="15"/>
      <c r="H557" s="15"/>
      <c r="I557" s="16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</row>
    <row r="558" spans="1:31" ht="11.25" customHeight="1">
      <c r="A558" s="15"/>
      <c r="B558" s="15"/>
      <c r="C558" s="15"/>
      <c r="D558" s="15"/>
      <c r="E558" s="15"/>
      <c r="F558" s="15"/>
      <c r="G558" s="15"/>
      <c r="H558" s="15"/>
      <c r="I558" s="16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</row>
    <row r="559" spans="1:31" ht="11.25" customHeight="1">
      <c r="A559" s="15"/>
      <c r="B559" s="15"/>
      <c r="C559" s="15"/>
      <c r="D559" s="15"/>
      <c r="E559" s="15"/>
      <c r="F559" s="15"/>
      <c r="G559" s="15"/>
      <c r="H559" s="15"/>
      <c r="I559" s="16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</row>
    <row r="560" spans="1:31" ht="11.25" customHeight="1">
      <c r="A560" s="15"/>
      <c r="B560" s="15"/>
      <c r="C560" s="15"/>
      <c r="D560" s="15"/>
      <c r="E560" s="15"/>
      <c r="F560" s="15"/>
      <c r="G560" s="15"/>
      <c r="H560" s="15"/>
      <c r="I560" s="16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</row>
    <row r="561" spans="1:31" ht="11.25" customHeight="1">
      <c r="A561" s="15"/>
      <c r="B561" s="15"/>
      <c r="C561" s="15"/>
      <c r="D561" s="15"/>
      <c r="E561" s="15"/>
      <c r="F561" s="15"/>
      <c r="G561" s="15"/>
      <c r="H561" s="15"/>
      <c r="I561" s="16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</row>
    <row r="562" spans="1:31" ht="11.25" customHeight="1">
      <c r="A562" s="15"/>
      <c r="B562" s="15"/>
      <c r="C562" s="15"/>
      <c r="D562" s="15"/>
      <c r="E562" s="15"/>
      <c r="F562" s="15"/>
      <c r="G562" s="15"/>
      <c r="H562" s="15"/>
      <c r="I562" s="16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</row>
    <row r="563" spans="1:31" ht="11.25" customHeight="1">
      <c r="A563" s="15"/>
      <c r="B563" s="15"/>
      <c r="C563" s="15"/>
      <c r="D563" s="15"/>
      <c r="E563" s="15"/>
      <c r="F563" s="15"/>
      <c r="G563" s="15"/>
      <c r="H563" s="15"/>
      <c r="I563" s="16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</row>
    <row r="564" spans="1:31" ht="11.25" customHeight="1">
      <c r="A564" s="15"/>
      <c r="B564" s="15"/>
      <c r="C564" s="15"/>
      <c r="D564" s="15"/>
      <c r="E564" s="15"/>
      <c r="F564" s="15"/>
      <c r="G564" s="15"/>
      <c r="H564" s="15"/>
      <c r="I564" s="16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</row>
    <row r="565" spans="1:31" ht="11.25" customHeight="1">
      <c r="A565" s="15"/>
      <c r="B565" s="15"/>
      <c r="C565" s="15"/>
      <c r="D565" s="15"/>
      <c r="E565" s="15"/>
      <c r="F565" s="15"/>
      <c r="G565" s="15"/>
      <c r="H565" s="15"/>
      <c r="I565" s="16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</row>
    <row r="566" spans="1:31" ht="11.25" customHeight="1">
      <c r="A566" s="15"/>
      <c r="B566" s="15"/>
      <c r="C566" s="15"/>
      <c r="D566" s="15"/>
      <c r="E566" s="15"/>
      <c r="F566" s="15"/>
      <c r="G566" s="15"/>
      <c r="H566" s="15"/>
      <c r="I566" s="16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</row>
    <row r="567" spans="1:31" ht="11.25" customHeight="1">
      <c r="A567" s="15"/>
      <c r="B567" s="15"/>
      <c r="C567" s="15"/>
      <c r="D567" s="15"/>
      <c r="E567" s="15"/>
      <c r="F567" s="15"/>
      <c r="G567" s="15"/>
      <c r="H567" s="15"/>
      <c r="I567" s="16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</row>
    <row r="568" spans="1:31" ht="11.25" customHeight="1">
      <c r="A568" s="15"/>
      <c r="B568" s="15"/>
      <c r="C568" s="15"/>
      <c r="D568" s="15"/>
      <c r="E568" s="15"/>
      <c r="F568" s="15"/>
      <c r="G568" s="15"/>
      <c r="H568" s="15"/>
      <c r="I568" s="16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</row>
    <row r="569" spans="1:31" ht="11.25" customHeight="1">
      <c r="A569" s="15"/>
      <c r="B569" s="15"/>
      <c r="C569" s="15"/>
      <c r="D569" s="15"/>
      <c r="E569" s="15"/>
      <c r="F569" s="15"/>
      <c r="G569" s="15"/>
      <c r="H569" s="15"/>
      <c r="I569" s="16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</row>
    <row r="570" spans="1:31" ht="11.25" customHeight="1">
      <c r="A570" s="15"/>
      <c r="B570" s="15"/>
      <c r="C570" s="15"/>
      <c r="D570" s="15"/>
      <c r="E570" s="15"/>
      <c r="F570" s="15"/>
      <c r="G570" s="15"/>
      <c r="H570" s="15"/>
      <c r="I570" s="16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</row>
    <row r="571" spans="1:31" ht="11.25" customHeight="1">
      <c r="A571" s="15"/>
      <c r="B571" s="15"/>
      <c r="C571" s="15"/>
      <c r="D571" s="15"/>
      <c r="E571" s="15"/>
      <c r="F571" s="15"/>
      <c r="G571" s="15"/>
      <c r="H571" s="15"/>
      <c r="I571" s="16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</row>
    <row r="572" spans="1:31" ht="11.25" customHeight="1">
      <c r="A572" s="15"/>
      <c r="B572" s="15"/>
      <c r="C572" s="15"/>
      <c r="D572" s="15"/>
      <c r="E572" s="15"/>
      <c r="F572" s="15"/>
      <c r="G572" s="15"/>
      <c r="H572" s="15"/>
      <c r="I572" s="16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</row>
    <row r="573" spans="1:31" ht="11.25" customHeight="1">
      <c r="A573" s="15"/>
      <c r="B573" s="15"/>
      <c r="C573" s="15"/>
      <c r="D573" s="15"/>
      <c r="E573" s="15"/>
      <c r="F573" s="15"/>
      <c r="G573" s="15"/>
      <c r="H573" s="15"/>
      <c r="I573" s="16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</row>
    <row r="574" spans="1:31" ht="11.25" customHeight="1">
      <c r="A574" s="15"/>
      <c r="B574" s="15"/>
      <c r="C574" s="15"/>
      <c r="D574" s="15"/>
      <c r="E574" s="15"/>
      <c r="F574" s="15"/>
      <c r="G574" s="15"/>
      <c r="H574" s="15"/>
      <c r="I574" s="16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</row>
    <row r="575" spans="1:31" ht="11.25" customHeight="1">
      <c r="A575" s="15"/>
      <c r="B575" s="15"/>
      <c r="C575" s="15"/>
      <c r="D575" s="15"/>
      <c r="E575" s="15"/>
      <c r="F575" s="15"/>
      <c r="G575" s="15"/>
      <c r="H575" s="15"/>
      <c r="I575" s="16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</row>
    <row r="576" spans="1:31" ht="11.25" customHeight="1">
      <c r="A576" s="15"/>
      <c r="B576" s="15"/>
      <c r="C576" s="15"/>
      <c r="D576" s="15"/>
      <c r="E576" s="15"/>
      <c r="F576" s="15"/>
      <c r="G576" s="15"/>
      <c r="H576" s="15"/>
      <c r="I576" s="16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</row>
    <row r="577" spans="1:31" ht="11.25" customHeight="1">
      <c r="A577" s="15"/>
      <c r="B577" s="15"/>
      <c r="C577" s="15"/>
      <c r="D577" s="15"/>
      <c r="E577" s="15"/>
      <c r="F577" s="15"/>
      <c r="G577" s="15"/>
      <c r="H577" s="15"/>
      <c r="I577" s="16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</row>
    <row r="578" spans="1:31" ht="11.25" customHeight="1">
      <c r="A578" s="15"/>
      <c r="B578" s="15"/>
      <c r="C578" s="15"/>
      <c r="D578" s="15"/>
      <c r="E578" s="15"/>
      <c r="F578" s="15"/>
      <c r="G578" s="15"/>
      <c r="H578" s="15"/>
      <c r="I578" s="16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</row>
    <row r="579" spans="1:31" ht="11.25" customHeight="1">
      <c r="A579" s="15"/>
      <c r="B579" s="15"/>
      <c r="C579" s="15"/>
      <c r="D579" s="15"/>
      <c r="E579" s="15"/>
      <c r="F579" s="15"/>
      <c r="G579" s="15"/>
      <c r="H579" s="15"/>
      <c r="I579" s="16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</row>
    <row r="580" spans="1:31" ht="11.25" customHeight="1">
      <c r="A580" s="15"/>
      <c r="B580" s="15"/>
      <c r="C580" s="15"/>
      <c r="D580" s="15"/>
      <c r="E580" s="15"/>
      <c r="F580" s="15"/>
      <c r="G580" s="15"/>
      <c r="H580" s="15"/>
      <c r="I580" s="16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</row>
    <row r="581" spans="1:31" ht="11.25" customHeight="1">
      <c r="A581" s="15"/>
      <c r="B581" s="15"/>
      <c r="C581" s="15"/>
      <c r="D581" s="15"/>
      <c r="E581" s="15"/>
      <c r="F581" s="15"/>
      <c r="G581" s="15"/>
      <c r="H581" s="15"/>
      <c r="I581" s="16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</row>
    <row r="582" spans="1:31" ht="11.25" customHeight="1">
      <c r="A582" s="15"/>
      <c r="B582" s="15"/>
      <c r="C582" s="15"/>
      <c r="D582" s="15"/>
      <c r="E582" s="15"/>
      <c r="F582" s="15"/>
      <c r="G582" s="15"/>
      <c r="H582" s="15"/>
      <c r="I582" s="16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</row>
    <row r="583" spans="1:31" ht="11.25" customHeight="1">
      <c r="A583" s="15"/>
      <c r="B583" s="15"/>
      <c r="C583" s="15"/>
      <c r="D583" s="15"/>
      <c r="E583" s="15"/>
      <c r="F583" s="15"/>
      <c r="G583" s="15"/>
      <c r="H583" s="15"/>
      <c r="I583" s="16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</row>
    <row r="584" spans="1:31" ht="11.25" customHeight="1">
      <c r="A584" s="15"/>
      <c r="B584" s="15"/>
      <c r="C584" s="15"/>
      <c r="D584" s="15"/>
      <c r="E584" s="15"/>
      <c r="F584" s="15"/>
      <c r="G584" s="15"/>
      <c r="H584" s="15"/>
      <c r="I584" s="16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</row>
    <row r="585" spans="1:31" ht="11.25" customHeight="1">
      <c r="A585" s="15"/>
      <c r="B585" s="15"/>
      <c r="C585" s="15"/>
      <c r="D585" s="15"/>
      <c r="E585" s="15"/>
      <c r="F585" s="15"/>
      <c r="G585" s="15"/>
      <c r="H585" s="15"/>
      <c r="I585" s="16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</row>
    <row r="586" spans="1:31" ht="11.25" customHeight="1">
      <c r="A586" s="15"/>
      <c r="B586" s="15"/>
      <c r="C586" s="15"/>
      <c r="D586" s="15"/>
      <c r="E586" s="15"/>
      <c r="F586" s="15"/>
      <c r="G586" s="15"/>
      <c r="H586" s="15"/>
      <c r="I586" s="16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</row>
    <row r="587" spans="1:31" ht="11.25" customHeight="1">
      <c r="A587" s="15"/>
      <c r="B587" s="15"/>
      <c r="C587" s="15"/>
      <c r="D587" s="15"/>
      <c r="E587" s="15"/>
      <c r="F587" s="15"/>
      <c r="G587" s="15"/>
      <c r="H587" s="15"/>
      <c r="I587" s="16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</row>
    <row r="588" spans="1:31" ht="11.25" customHeight="1">
      <c r="A588" s="15"/>
      <c r="B588" s="15"/>
      <c r="C588" s="15"/>
      <c r="D588" s="15"/>
      <c r="E588" s="15"/>
      <c r="F588" s="15"/>
      <c r="G588" s="15"/>
      <c r="H588" s="15"/>
      <c r="I588" s="16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</row>
    <row r="589" spans="1:31" ht="11.25" customHeight="1">
      <c r="A589" s="15"/>
      <c r="B589" s="15"/>
      <c r="C589" s="15"/>
      <c r="D589" s="15"/>
      <c r="E589" s="15"/>
      <c r="F589" s="15"/>
      <c r="G589" s="15"/>
      <c r="H589" s="15"/>
      <c r="I589" s="16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</row>
    <row r="590" spans="1:31" ht="11.25" customHeight="1">
      <c r="A590" s="15"/>
      <c r="B590" s="15"/>
      <c r="C590" s="15"/>
      <c r="D590" s="15"/>
      <c r="E590" s="15"/>
      <c r="F590" s="15"/>
      <c r="G590" s="15"/>
      <c r="H590" s="15"/>
      <c r="I590" s="16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</row>
    <row r="591" spans="1:31" ht="11.25" customHeight="1">
      <c r="A591" s="15"/>
      <c r="B591" s="15"/>
      <c r="C591" s="15"/>
      <c r="D591" s="15"/>
      <c r="E591" s="15"/>
      <c r="F591" s="15"/>
      <c r="G591" s="15"/>
      <c r="H591" s="15"/>
      <c r="I591" s="16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</row>
    <row r="592" spans="1:31" ht="11.25" customHeight="1">
      <c r="A592" s="15"/>
      <c r="B592" s="15"/>
      <c r="C592" s="15"/>
      <c r="D592" s="15"/>
      <c r="E592" s="15"/>
      <c r="F592" s="15"/>
      <c r="G592" s="15"/>
      <c r="H592" s="15"/>
      <c r="I592" s="16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</row>
    <row r="593" spans="1:31" ht="11.25" customHeight="1">
      <c r="A593" s="15"/>
      <c r="B593" s="15"/>
      <c r="C593" s="15"/>
      <c r="D593" s="15"/>
      <c r="E593" s="15"/>
      <c r="F593" s="15"/>
      <c r="G593" s="15"/>
      <c r="H593" s="15"/>
      <c r="I593" s="16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</row>
    <row r="594" spans="1:31" ht="11.25" customHeight="1">
      <c r="A594" s="15"/>
      <c r="B594" s="15"/>
      <c r="C594" s="15"/>
      <c r="D594" s="15"/>
      <c r="E594" s="15"/>
      <c r="F594" s="15"/>
      <c r="G594" s="15"/>
      <c r="H594" s="15"/>
      <c r="I594" s="16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</row>
    <row r="595" spans="1:31" ht="11.25" customHeight="1">
      <c r="A595" s="15"/>
      <c r="B595" s="15"/>
      <c r="C595" s="15"/>
      <c r="D595" s="15"/>
      <c r="E595" s="15"/>
      <c r="F595" s="15"/>
      <c r="G595" s="15"/>
      <c r="H595" s="15"/>
      <c r="I595" s="16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</row>
    <row r="596" spans="1:31" ht="11.25" customHeight="1">
      <c r="A596" s="15"/>
      <c r="B596" s="15"/>
      <c r="C596" s="15"/>
      <c r="D596" s="15"/>
      <c r="E596" s="15"/>
      <c r="F596" s="15"/>
      <c r="G596" s="15"/>
      <c r="H596" s="15"/>
      <c r="I596" s="16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</row>
    <row r="597" spans="1:31" ht="11.25" customHeight="1">
      <c r="A597" s="15"/>
      <c r="B597" s="15"/>
      <c r="C597" s="15"/>
      <c r="D597" s="15"/>
      <c r="E597" s="15"/>
      <c r="F597" s="15"/>
      <c r="G597" s="15"/>
      <c r="H597" s="15"/>
      <c r="I597" s="16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</row>
    <row r="598" spans="1:31" ht="11.25" customHeight="1">
      <c r="A598" s="15"/>
      <c r="B598" s="15"/>
      <c r="C598" s="15"/>
      <c r="D598" s="15"/>
      <c r="E598" s="15"/>
      <c r="F598" s="15"/>
      <c r="G598" s="15"/>
      <c r="H598" s="15"/>
      <c r="I598" s="16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</row>
    <row r="599" spans="1:31" ht="11.25" customHeight="1">
      <c r="A599" s="15"/>
      <c r="B599" s="15"/>
      <c r="C599" s="15"/>
      <c r="D599" s="15"/>
      <c r="E599" s="15"/>
      <c r="F599" s="15"/>
      <c r="G599" s="15"/>
      <c r="H599" s="15"/>
      <c r="I599" s="16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</row>
    <row r="600" spans="1:31" ht="11.25" customHeight="1">
      <c r="A600" s="15"/>
      <c r="B600" s="15"/>
      <c r="C600" s="15"/>
      <c r="D600" s="15"/>
      <c r="E600" s="15"/>
      <c r="F600" s="15"/>
      <c r="G600" s="15"/>
      <c r="H600" s="15"/>
      <c r="I600" s="16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</row>
    <row r="601" spans="1:31" ht="11.25" customHeight="1">
      <c r="A601" s="15"/>
      <c r="B601" s="15"/>
      <c r="C601" s="15"/>
      <c r="D601" s="15"/>
      <c r="E601" s="15"/>
      <c r="F601" s="15"/>
      <c r="G601" s="15"/>
      <c r="H601" s="15"/>
      <c r="I601" s="16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</row>
    <row r="602" spans="1:31" ht="11.25" customHeight="1">
      <c r="A602" s="15"/>
      <c r="B602" s="15"/>
      <c r="C602" s="15"/>
      <c r="D602" s="15"/>
      <c r="E602" s="15"/>
      <c r="F602" s="15"/>
      <c r="G602" s="15"/>
      <c r="H602" s="15"/>
      <c r="I602" s="16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</row>
    <row r="603" spans="1:31" ht="11.25" customHeight="1">
      <c r="A603" s="15"/>
      <c r="B603" s="15"/>
      <c r="C603" s="15"/>
      <c r="D603" s="15"/>
      <c r="E603" s="15"/>
      <c r="F603" s="15"/>
      <c r="G603" s="15"/>
      <c r="H603" s="15"/>
      <c r="I603" s="16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</row>
    <row r="604" spans="1:31" ht="11.25" customHeight="1">
      <c r="A604" s="15"/>
      <c r="B604" s="15"/>
      <c r="C604" s="15"/>
      <c r="D604" s="15"/>
      <c r="E604" s="15"/>
      <c r="F604" s="15"/>
      <c r="G604" s="15"/>
      <c r="H604" s="15"/>
      <c r="I604" s="16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</row>
    <row r="605" spans="1:31" ht="11.25" customHeight="1">
      <c r="A605" s="15"/>
      <c r="B605" s="15"/>
      <c r="C605" s="15"/>
      <c r="D605" s="15"/>
      <c r="E605" s="15"/>
      <c r="F605" s="15"/>
      <c r="G605" s="15"/>
      <c r="H605" s="15"/>
      <c r="I605" s="16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</row>
    <row r="606" spans="1:31" ht="11.25" customHeight="1">
      <c r="A606" s="15"/>
      <c r="B606" s="15"/>
      <c r="C606" s="15"/>
      <c r="D606" s="15"/>
      <c r="E606" s="15"/>
      <c r="F606" s="15"/>
      <c r="G606" s="15"/>
      <c r="H606" s="15"/>
      <c r="I606" s="16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</row>
    <row r="607" spans="1:31" ht="11.25" customHeight="1">
      <c r="A607" s="15"/>
      <c r="B607" s="15"/>
      <c r="C607" s="15"/>
      <c r="D607" s="15"/>
      <c r="E607" s="15"/>
      <c r="F607" s="15"/>
      <c r="G607" s="15"/>
      <c r="H607" s="15"/>
      <c r="I607" s="16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</row>
    <row r="608" spans="1:31" ht="11.25" customHeight="1">
      <c r="A608" s="15"/>
      <c r="B608" s="15"/>
      <c r="C608" s="15"/>
      <c r="D608" s="15"/>
      <c r="E608" s="15"/>
      <c r="F608" s="15"/>
      <c r="G608" s="15"/>
      <c r="H608" s="15"/>
      <c r="I608" s="16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</row>
    <row r="609" spans="1:31" ht="11.25" customHeight="1">
      <c r="A609" s="15"/>
      <c r="B609" s="15"/>
      <c r="C609" s="15"/>
      <c r="D609" s="15"/>
      <c r="E609" s="15"/>
      <c r="F609" s="15"/>
      <c r="G609" s="15"/>
      <c r="H609" s="15"/>
      <c r="I609" s="16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</row>
    <row r="610" spans="1:31" ht="11.25" customHeight="1">
      <c r="A610" s="15"/>
      <c r="B610" s="15"/>
      <c r="C610" s="15"/>
      <c r="D610" s="15"/>
      <c r="E610" s="15"/>
      <c r="F610" s="15"/>
      <c r="G610" s="15"/>
      <c r="H610" s="15"/>
      <c r="I610" s="16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</row>
    <row r="611" spans="1:31" ht="11.25" customHeight="1">
      <c r="A611" s="15"/>
      <c r="B611" s="15"/>
      <c r="C611" s="15"/>
      <c r="D611" s="15"/>
      <c r="E611" s="15"/>
      <c r="F611" s="15"/>
      <c r="G611" s="15"/>
      <c r="H611" s="15"/>
      <c r="I611" s="16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</row>
    <row r="612" spans="1:31" ht="11.25" customHeight="1">
      <c r="A612" s="15"/>
      <c r="B612" s="15"/>
      <c r="C612" s="15"/>
      <c r="D612" s="15"/>
      <c r="E612" s="15"/>
      <c r="F612" s="15"/>
      <c r="G612" s="15"/>
      <c r="H612" s="15"/>
      <c r="I612" s="16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</row>
    <row r="613" spans="1:31" ht="11.25" customHeight="1">
      <c r="A613" s="15"/>
      <c r="B613" s="15"/>
      <c r="C613" s="15"/>
      <c r="D613" s="15"/>
      <c r="E613" s="15"/>
      <c r="F613" s="15"/>
      <c r="G613" s="15"/>
      <c r="H613" s="15"/>
      <c r="I613" s="16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</row>
    <row r="614" spans="1:31" ht="11.25" customHeight="1">
      <c r="A614" s="15"/>
      <c r="B614" s="15"/>
      <c r="C614" s="15"/>
      <c r="D614" s="15"/>
      <c r="E614" s="15"/>
      <c r="F614" s="15"/>
      <c r="G614" s="15"/>
      <c r="H614" s="15"/>
      <c r="I614" s="16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</row>
    <row r="615" spans="1:31" ht="11.25" customHeight="1">
      <c r="A615" s="15"/>
      <c r="B615" s="15"/>
      <c r="C615" s="15"/>
      <c r="D615" s="15"/>
      <c r="E615" s="15"/>
      <c r="F615" s="15"/>
      <c r="G615" s="15"/>
      <c r="H615" s="15"/>
      <c r="I615" s="16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</row>
    <row r="616" spans="1:31" ht="11.25" customHeight="1">
      <c r="A616" s="15"/>
      <c r="B616" s="15"/>
      <c r="C616" s="15"/>
      <c r="D616" s="15"/>
      <c r="E616" s="15"/>
      <c r="F616" s="15"/>
      <c r="G616" s="15"/>
      <c r="H616" s="15"/>
      <c r="I616" s="16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</row>
    <row r="617" spans="1:31" ht="11.25" customHeight="1">
      <c r="A617" s="15"/>
      <c r="B617" s="15"/>
      <c r="C617" s="15"/>
      <c r="D617" s="15"/>
      <c r="E617" s="15"/>
      <c r="F617" s="15"/>
      <c r="G617" s="15"/>
      <c r="H617" s="15"/>
      <c r="I617" s="16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</row>
    <row r="618" spans="1:31" ht="11.25" customHeight="1">
      <c r="A618" s="15"/>
      <c r="B618" s="15"/>
      <c r="C618" s="15"/>
      <c r="D618" s="15"/>
      <c r="E618" s="15"/>
      <c r="F618" s="15"/>
      <c r="G618" s="15"/>
      <c r="H618" s="15"/>
      <c r="I618" s="16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</row>
    <row r="619" spans="1:31" ht="11.25" customHeight="1">
      <c r="A619" s="15"/>
      <c r="B619" s="15"/>
      <c r="C619" s="15"/>
      <c r="D619" s="15"/>
      <c r="E619" s="15"/>
      <c r="F619" s="15"/>
      <c r="G619" s="15"/>
      <c r="H619" s="15"/>
      <c r="I619" s="16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</row>
    <row r="620" spans="1:31" ht="11.25" customHeight="1">
      <c r="A620" s="15"/>
      <c r="B620" s="15"/>
      <c r="C620" s="15"/>
      <c r="D620" s="15"/>
      <c r="E620" s="15"/>
      <c r="F620" s="15"/>
      <c r="G620" s="15"/>
      <c r="H620" s="15"/>
      <c r="I620" s="16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</row>
    <row r="621" spans="1:31" ht="11.25" customHeight="1">
      <c r="A621" s="15"/>
      <c r="B621" s="15"/>
      <c r="C621" s="15"/>
      <c r="D621" s="15"/>
      <c r="E621" s="15"/>
      <c r="F621" s="15"/>
      <c r="G621" s="15"/>
      <c r="H621" s="15"/>
      <c r="I621" s="16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</row>
    <row r="622" spans="1:31" ht="11.25" customHeight="1">
      <c r="A622" s="15"/>
      <c r="B622" s="15"/>
      <c r="C622" s="15"/>
      <c r="D622" s="15"/>
      <c r="E622" s="15"/>
      <c r="F622" s="15"/>
      <c r="G622" s="15"/>
      <c r="H622" s="15"/>
      <c r="I622" s="16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</row>
    <row r="623" spans="1:31" ht="11.25" customHeight="1">
      <c r="A623" s="15"/>
      <c r="B623" s="15"/>
      <c r="C623" s="15"/>
      <c r="D623" s="15"/>
      <c r="E623" s="15"/>
      <c r="F623" s="15"/>
      <c r="G623" s="15"/>
      <c r="H623" s="15"/>
      <c r="I623" s="16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</row>
    <row r="624" spans="1:31" ht="11.25" customHeight="1">
      <c r="A624" s="15"/>
      <c r="B624" s="15"/>
      <c r="C624" s="15"/>
      <c r="D624" s="15"/>
      <c r="E624" s="15"/>
      <c r="F624" s="15"/>
      <c r="G624" s="15"/>
      <c r="H624" s="15"/>
      <c r="I624" s="16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</row>
    <row r="625" spans="1:31" ht="11.25" customHeight="1">
      <c r="A625" s="15"/>
      <c r="B625" s="15"/>
      <c r="C625" s="15"/>
      <c r="D625" s="15"/>
      <c r="E625" s="15"/>
      <c r="F625" s="15"/>
      <c r="G625" s="15"/>
      <c r="H625" s="15"/>
      <c r="I625" s="16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</row>
    <row r="626" spans="1:31" ht="11.25" customHeight="1">
      <c r="A626" s="15"/>
      <c r="B626" s="15"/>
      <c r="C626" s="15"/>
      <c r="D626" s="15"/>
      <c r="E626" s="15"/>
      <c r="F626" s="15"/>
      <c r="G626" s="15"/>
      <c r="H626" s="15"/>
      <c r="I626" s="16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</row>
    <row r="627" spans="1:31" ht="11.25" customHeight="1">
      <c r="A627" s="15"/>
      <c r="B627" s="15"/>
      <c r="C627" s="15"/>
      <c r="D627" s="15"/>
      <c r="E627" s="15"/>
      <c r="F627" s="15"/>
      <c r="G627" s="15"/>
      <c r="H627" s="15"/>
      <c r="I627" s="16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</row>
    <row r="628" spans="1:31" ht="11.25" customHeight="1">
      <c r="A628" s="15"/>
      <c r="B628" s="15"/>
      <c r="C628" s="15"/>
      <c r="D628" s="15"/>
      <c r="E628" s="15"/>
      <c r="F628" s="15"/>
      <c r="G628" s="15"/>
      <c r="H628" s="15"/>
      <c r="I628" s="16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</row>
    <row r="629" spans="1:31" ht="11.25" customHeight="1">
      <c r="A629" s="15"/>
      <c r="B629" s="15"/>
      <c r="C629" s="15"/>
      <c r="D629" s="15"/>
      <c r="E629" s="15"/>
      <c r="F629" s="15"/>
      <c r="G629" s="15"/>
      <c r="H629" s="15"/>
      <c r="I629" s="16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</row>
    <row r="630" spans="1:31" ht="11.25" customHeight="1">
      <c r="A630" s="15"/>
      <c r="B630" s="15"/>
      <c r="C630" s="15"/>
      <c r="D630" s="15"/>
      <c r="E630" s="15"/>
      <c r="F630" s="15"/>
      <c r="G630" s="15"/>
      <c r="H630" s="15"/>
      <c r="I630" s="16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</row>
    <row r="631" spans="1:31" ht="11.25" customHeight="1">
      <c r="A631" s="15"/>
      <c r="B631" s="15"/>
      <c r="C631" s="15"/>
      <c r="D631" s="15"/>
      <c r="E631" s="15"/>
      <c r="F631" s="15"/>
      <c r="G631" s="15"/>
      <c r="H631" s="15"/>
      <c r="I631" s="16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</row>
    <row r="632" spans="1:31" ht="11.25" customHeight="1">
      <c r="A632" s="15"/>
      <c r="B632" s="15"/>
      <c r="C632" s="15"/>
      <c r="D632" s="15"/>
      <c r="E632" s="15"/>
      <c r="F632" s="15"/>
      <c r="G632" s="15"/>
      <c r="H632" s="15"/>
      <c r="I632" s="16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</row>
    <row r="633" spans="1:31" ht="11.25" customHeight="1">
      <c r="A633" s="15"/>
      <c r="B633" s="15"/>
      <c r="C633" s="15"/>
      <c r="D633" s="15"/>
      <c r="E633" s="15"/>
      <c r="F633" s="15"/>
      <c r="G633" s="15"/>
      <c r="H633" s="15"/>
      <c r="I633" s="16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</row>
    <row r="634" spans="1:31" ht="11.25" customHeight="1">
      <c r="A634" s="15"/>
      <c r="B634" s="15"/>
      <c r="C634" s="15"/>
      <c r="D634" s="15"/>
      <c r="E634" s="15"/>
      <c r="F634" s="15"/>
      <c r="G634" s="15"/>
      <c r="H634" s="15"/>
      <c r="I634" s="16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</row>
    <row r="635" spans="1:31" ht="11.25" customHeight="1">
      <c r="A635" s="15"/>
      <c r="B635" s="15"/>
      <c r="C635" s="15"/>
      <c r="D635" s="15"/>
      <c r="E635" s="15"/>
      <c r="F635" s="15"/>
      <c r="G635" s="15"/>
      <c r="H635" s="15"/>
      <c r="I635" s="16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</row>
    <row r="636" spans="1:31" ht="11.25" customHeight="1">
      <c r="A636" s="15"/>
      <c r="B636" s="15"/>
      <c r="C636" s="15"/>
      <c r="D636" s="15"/>
      <c r="E636" s="15"/>
      <c r="F636" s="15"/>
      <c r="G636" s="15"/>
      <c r="H636" s="15"/>
      <c r="I636" s="16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</row>
    <row r="637" spans="1:31" ht="11.25" customHeight="1">
      <c r="A637" s="15"/>
      <c r="B637" s="15"/>
      <c r="C637" s="15"/>
      <c r="D637" s="15"/>
      <c r="E637" s="15"/>
      <c r="F637" s="15"/>
      <c r="G637" s="15"/>
      <c r="H637" s="15"/>
      <c r="I637" s="16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</row>
    <row r="638" spans="1:31" ht="11.25" customHeight="1">
      <c r="A638" s="15"/>
      <c r="B638" s="15"/>
      <c r="C638" s="15"/>
      <c r="D638" s="15"/>
      <c r="E638" s="15"/>
      <c r="F638" s="15"/>
      <c r="G638" s="15"/>
      <c r="H638" s="15"/>
      <c r="I638" s="16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</row>
    <row r="639" spans="1:31" ht="11.25" customHeight="1">
      <c r="A639" s="15"/>
      <c r="B639" s="15"/>
      <c r="C639" s="15"/>
      <c r="D639" s="15"/>
      <c r="E639" s="15"/>
      <c r="F639" s="15"/>
      <c r="G639" s="15"/>
      <c r="H639" s="15"/>
      <c r="I639" s="16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</row>
    <row r="640" spans="1:31" ht="11.25" customHeight="1">
      <c r="A640" s="15"/>
      <c r="B640" s="15"/>
      <c r="C640" s="15"/>
      <c r="D640" s="15"/>
      <c r="E640" s="15"/>
      <c r="F640" s="15"/>
      <c r="G640" s="15"/>
      <c r="H640" s="15"/>
      <c r="I640" s="16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</row>
    <row r="641" spans="1:31" ht="11.25" customHeight="1">
      <c r="A641" s="15"/>
      <c r="B641" s="15"/>
      <c r="C641" s="15"/>
      <c r="D641" s="15"/>
      <c r="E641" s="15"/>
      <c r="F641" s="15"/>
      <c r="G641" s="15"/>
      <c r="H641" s="15"/>
      <c r="I641" s="16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</row>
    <row r="642" spans="1:31" ht="11.25" customHeight="1">
      <c r="A642" s="15"/>
      <c r="B642" s="15"/>
      <c r="C642" s="15"/>
      <c r="D642" s="15"/>
      <c r="E642" s="15"/>
      <c r="F642" s="15"/>
      <c r="G642" s="15"/>
      <c r="H642" s="15"/>
      <c r="I642" s="16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</row>
    <row r="643" spans="1:31" ht="11.25" customHeight="1">
      <c r="A643" s="15"/>
      <c r="B643" s="15"/>
      <c r="C643" s="15"/>
      <c r="D643" s="15"/>
      <c r="E643" s="15"/>
      <c r="F643" s="15"/>
      <c r="G643" s="15"/>
      <c r="H643" s="15"/>
      <c r="I643" s="16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</row>
    <row r="644" spans="1:31" ht="11.25" customHeight="1">
      <c r="A644" s="15"/>
      <c r="B644" s="15"/>
      <c r="C644" s="15"/>
      <c r="D644" s="15"/>
      <c r="E644" s="15"/>
      <c r="F644" s="15"/>
      <c r="G644" s="15"/>
      <c r="H644" s="15"/>
      <c r="I644" s="16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</row>
    <row r="645" spans="1:31" ht="11.25" customHeight="1">
      <c r="A645" s="15"/>
      <c r="B645" s="15"/>
      <c r="C645" s="15"/>
      <c r="D645" s="15"/>
      <c r="E645" s="15"/>
      <c r="F645" s="15"/>
      <c r="G645" s="15"/>
      <c r="H645" s="15"/>
      <c r="I645" s="16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</row>
    <row r="646" spans="1:31" ht="11.25" customHeight="1">
      <c r="A646" s="15"/>
      <c r="B646" s="15"/>
      <c r="C646" s="15"/>
      <c r="D646" s="15"/>
      <c r="E646" s="15"/>
      <c r="F646" s="15"/>
      <c r="G646" s="15"/>
      <c r="H646" s="15"/>
      <c r="I646" s="16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</row>
    <row r="647" spans="1:31" ht="11.25" customHeight="1">
      <c r="A647" s="15"/>
      <c r="B647" s="15"/>
      <c r="C647" s="15"/>
      <c r="D647" s="15"/>
      <c r="E647" s="15"/>
      <c r="F647" s="15"/>
      <c r="G647" s="15"/>
      <c r="H647" s="15"/>
      <c r="I647" s="16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</row>
    <row r="648" spans="1:31" ht="11.25" customHeight="1">
      <c r="A648" s="15"/>
      <c r="B648" s="15"/>
      <c r="C648" s="15"/>
      <c r="D648" s="15"/>
      <c r="E648" s="15"/>
      <c r="F648" s="15"/>
      <c r="G648" s="15"/>
      <c r="H648" s="15"/>
      <c r="I648" s="16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</row>
    <row r="649" spans="1:31" ht="11.25" customHeight="1">
      <c r="A649" s="15"/>
      <c r="B649" s="15"/>
      <c r="C649" s="15"/>
      <c r="D649" s="15"/>
      <c r="E649" s="15"/>
      <c r="F649" s="15"/>
      <c r="G649" s="15"/>
      <c r="H649" s="15"/>
      <c r="I649" s="16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</row>
    <row r="650" spans="1:31" ht="11.25" customHeight="1">
      <c r="A650" s="15"/>
      <c r="B650" s="15"/>
      <c r="C650" s="15"/>
      <c r="D650" s="15"/>
      <c r="E650" s="15"/>
      <c r="F650" s="15"/>
      <c r="G650" s="15"/>
      <c r="H650" s="15"/>
      <c r="I650" s="16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</row>
    <row r="651" spans="1:31" ht="11.25" customHeight="1">
      <c r="A651" s="15"/>
      <c r="B651" s="15"/>
      <c r="C651" s="15"/>
      <c r="D651" s="15"/>
      <c r="E651" s="15"/>
      <c r="F651" s="15"/>
      <c r="G651" s="15"/>
      <c r="H651" s="15"/>
      <c r="I651" s="16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</row>
    <row r="652" spans="1:31" ht="11.25" customHeight="1">
      <c r="A652" s="15"/>
      <c r="B652" s="15"/>
      <c r="C652" s="15"/>
      <c r="D652" s="15"/>
      <c r="E652" s="15"/>
      <c r="F652" s="15"/>
      <c r="G652" s="15"/>
      <c r="H652" s="15"/>
      <c r="I652" s="16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</row>
    <row r="653" spans="1:31" ht="11.25" customHeight="1">
      <c r="A653" s="15"/>
      <c r="B653" s="15"/>
      <c r="C653" s="15"/>
      <c r="D653" s="15"/>
      <c r="E653" s="15"/>
      <c r="F653" s="15"/>
      <c r="G653" s="15"/>
      <c r="H653" s="15"/>
      <c r="I653" s="16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</row>
    <row r="654" spans="1:31" ht="11.25" customHeight="1">
      <c r="A654" s="15"/>
      <c r="B654" s="15"/>
      <c r="C654" s="15"/>
      <c r="D654" s="15"/>
      <c r="E654" s="15"/>
      <c r="F654" s="15"/>
      <c r="G654" s="15"/>
      <c r="H654" s="15"/>
      <c r="I654" s="16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</row>
    <row r="655" spans="1:31" ht="11.25" customHeight="1">
      <c r="A655" s="15"/>
      <c r="B655" s="15"/>
      <c r="C655" s="15"/>
      <c r="D655" s="15"/>
      <c r="E655" s="15"/>
      <c r="F655" s="15"/>
      <c r="G655" s="15"/>
      <c r="H655" s="15"/>
      <c r="I655" s="16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</row>
    <row r="656" spans="1:31" ht="11.25" customHeight="1">
      <c r="A656" s="15"/>
      <c r="B656" s="15"/>
      <c r="C656" s="15"/>
      <c r="D656" s="15"/>
      <c r="E656" s="15"/>
      <c r="F656" s="15"/>
      <c r="G656" s="15"/>
      <c r="H656" s="15"/>
      <c r="I656" s="16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</row>
    <row r="657" spans="1:31" ht="11.25" customHeight="1">
      <c r="A657" s="15"/>
      <c r="B657" s="15"/>
      <c r="C657" s="15"/>
      <c r="D657" s="15"/>
      <c r="E657" s="15"/>
      <c r="F657" s="15"/>
      <c r="G657" s="15"/>
      <c r="H657" s="15"/>
      <c r="I657" s="16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</row>
    <row r="658" spans="1:31" ht="11.25" customHeight="1">
      <c r="A658" s="15"/>
      <c r="B658" s="15"/>
      <c r="C658" s="15"/>
      <c r="D658" s="15"/>
      <c r="E658" s="15"/>
      <c r="F658" s="15"/>
      <c r="G658" s="15"/>
      <c r="H658" s="15"/>
      <c r="I658" s="16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</row>
    <row r="659" spans="1:31" ht="11.25" customHeight="1">
      <c r="A659" s="15"/>
      <c r="B659" s="15"/>
      <c r="C659" s="15"/>
      <c r="D659" s="15"/>
      <c r="E659" s="15"/>
      <c r="F659" s="15"/>
      <c r="G659" s="15"/>
      <c r="H659" s="15"/>
      <c r="I659" s="16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</row>
    <row r="660" spans="1:31" ht="11.25" customHeight="1">
      <c r="A660" s="15"/>
      <c r="B660" s="15"/>
      <c r="C660" s="15"/>
      <c r="D660" s="15"/>
      <c r="E660" s="15"/>
      <c r="F660" s="15"/>
      <c r="G660" s="15"/>
      <c r="H660" s="15"/>
      <c r="I660" s="16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</row>
    <row r="661" spans="1:31" ht="11.25" customHeight="1">
      <c r="A661" s="15"/>
      <c r="B661" s="15"/>
      <c r="C661" s="15"/>
      <c r="D661" s="15"/>
      <c r="E661" s="15"/>
      <c r="F661" s="15"/>
      <c r="G661" s="15"/>
      <c r="H661" s="15"/>
      <c r="I661" s="16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</row>
    <row r="662" spans="1:31" ht="11.25" customHeight="1">
      <c r="A662" s="15"/>
      <c r="B662" s="15"/>
      <c r="C662" s="15"/>
      <c r="D662" s="15"/>
      <c r="E662" s="15"/>
      <c r="F662" s="15"/>
      <c r="G662" s="15"/>
      <c r="H662" s="15"/>
      <c r="I662" s="16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</row>
    <row r="663" spans="1:31" ht="11.25" customHeight="1">
      <c r="A663" s="15"/>
      <c r="B663" s="15"/>
      <c r="C663" s="15"/>
      <c r="D663" s="15"/>
      <c r="E663" s="15"/>
      <c r="F663" s="15"/>
      <c r="G663" s="15"/>
      <c r="H663" s="15"/>
      <c r="I663" s="16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</row>
    <row r="664" spans="1:31" ht="11.25" customHeight="1">
      <c r="A664" s="15"/>
      <c r="B664" s="15"/>
      <c r="C664" s="15"/>
      <c r="D664" s="15"/>
      <c r="E664" s="15"/>
      <c r="F664" s="15"/>
      <c r="G664" s="15"/>
      <c r="H664" s="15"/>
      <c r="I664" s="16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</row>
    <row r="665" spans="1:31" ht="11.25" customHeight="1">
      <c r="A665" s="15"/>
      <c r="B665" s="15"/>
      <c r="C665" s="15"/>
      <c r="D665" s="15"/>
      <c r="E665" s="15"/>
      <c r="F665" s="15"/>
      <c r="G665" s="15"/>
      <c r="H665" s="15"/>
      <c r="I665" s="16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</row>
    <row r="666" spans="1:31" ht="11.25" customHeight="1">
      <c r="A666" s="15"/>
      <c r="B666" s="15"/>
      <c r="C666" s="15"/>
      <c r="D666" s="15"/>
      <c r="E666" s="15"/>
      <c r="F666" s="15"/>
      <c r="G666" s="15"/>
      <c r="H666" s="15"/>
      <c r="I666" s="16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</row>
    <row r="667" spans="1:31" ht="11.25" customHeight="1">
      <c r="A667" s="15"/>
      <c r="B667" s="15"/>
      <c r="C667" s="15"/>
      <c r="D667" s="15"/>
      <c r="E667" s="15"/>
      <c r="F667" s="15"/>
      <c r="G667" s="15"/>
      <c r="H667" s="15"/>
      <c r="I667" s="16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</row>
    <row r="668" spans="1:31" ht="11.25" customHeight="1">
      <c r="A668" s="15"/>
      <c r="B668" s="15"/>
      <c r="C668" s="15"/>
      <c r="D668" s="15"/>
      <c r="E668" s="15"/>
      <c r="F668" s="15"/>
      <c r="G668" s="15"/>
      <c r="H668" s="15"/>
      <c r="I668" s="16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</row>
    <row r="669" spans="1:31" ht="11.25" customHeight="1">
      <c r="A669" s="15"/>
      <c r="B669" s="15"/>
      <c r="C669" s="15"/>
      <c r="D669" s="15"/>
      <c r="E669" s="15"/>
      <c r="F669" s="15"/>
      <c r="G669" s="15"/>
      <c r="H669" s="15"/>
      <c r="I669" s="16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</row>
    <row r="670" spans="1:31" ht="11.25" customHeight="1">
      <c r="A670" s="15"/>
      <c r="B670" s="15"/>
      <c r="C670" s="15"/>
      <c r="D670" s="15"/>
      <c r="E670" s="15"/>
      <c r="F670" s="15"/>
      <c r="G670" s="15"/>
      <c r="H670" s="15"/>
      <c r="I670" s="16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</row>
    <row r="671" spans="1:31" ht="11.25" customHeight="1">
      <c r="A671" s="15"/>
      <c r="B671" s="15"/>
      <c r="C671" s="15"/>
      <c r="D671" s="15"/>
      <c r="E671" s="15"/>
      <c r="F671" s="15"/>
      <c r="G671" s="15"/>
      <c r="H671" s="15"/>
      <c r="I671" s="16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</row>
    <row r="672" spans="1:31" ht="11.25" customHeight="1">
      <c r="A672" s="15"/>
      <c r="B672" s="15"/>
      <c r="C672" s="15"/>
      <c r="D672" s="15"/>
      <c r="E672" s="15"/>
      <c r="F672" s="15"/>
      <c r="G672" s="15"/>
      <c r="H672" s="15"/>
      <c r="I672" s="16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</row>
    <row r="673" spans="1:31" ht="11.25" customHeight="1">
      <c r="A673" s="15"/>
      <c r="B673" s="15"/>
      <c r="C673" s="15"/>
      <c r="D673" s="15"/>
      <c r="E673" s="15"/>
      <c r="F673" s="15"/>
      <c r="G673" s="15"/>
      <c r="H673" s="15"/>
      <c r="I673" s="16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</row>
    <row r="674" spans="1:31" ht="11.25" customHeight="1">
      <c r="A674" s="15"/>
      <c r="B674" s="15"/>
      <c r="C674" s="15"/>
      <c r="D674" s="15"/>
      <c r="E674" s="15"/>
      <c r="F674" s="15"/>
      <c r="G674" s="15"/>
      <c r="H674" s="15"/>
      <c r="I674" s="16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</row>
    <row r="675" spans="1:31" ht="11.25" customHeight="1">
      <c r="A675" s="15"/>
      <c r="B675" s="15"/>
      <c r="C675" s="15"/>
      <c r="D675" s="15"/>
      <c r="E675" s="15"/>
      <c r="F675" s="15"/>
      <c r="G675" s="15"/>
      <c r="H675" s="15"/>
      <c r="I675" s="16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</row>
    <row r="676" spans="1:31" ht="11.25" customHeight="1">
      <c r="A676" s="15"/>
      <c r="B676" s="15"/>
      <c r="C676" s="15"/>
      <c r="D676" s="15"/>
      <c r="E676" s="15"/>
      <c r="F676" s="15"/>
      <c r="G676" s="15"/>
      <c r="H676" s="15"/>
      <c r="I676" s="16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</row>
    <row r="677" spans="1:31" ht="11.25" customHeight="1">
      <c r="A677" s="15"/>
      <c r="B677" s="15"/>
      <c r="C677" s="15"/>
      <c r="D677" s="15"/>
      <c r="E677" s="15"/>
      <c r="F677" s="15"/>
      <c r="G677" s="15"/>
      <c r="H677" s="15"/>
      <c r="I677" s="16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</row>
    <row r="678" spans="1:31" ht="11.25" customHeight="1">
      <c r="A678" s="15"/>
      <c r="B678" s="15"/>
      <c r="C678" s="15"/>
      <c r="D678" s="15"/>
      <c r="E678" s="15"/>
      <c r="F678" s="15"/>
      <c r="G678" s="15"/>
      <c r="H678" s="15"/>
      <c r="I678" s="16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</row>
    <row r="679" spans="1:31" ht="11.25" customHeight="1">
      <c r="A679" s="15"/>
      <c r="B679" s="15"/>
      <c r="C679" s="15"/>
      <c r="D679" s="15"/>
      <c r="E679" s="15"/>
      <c r="F679" s="15"/>
      <c r="G679" s="15"/>
      <c r="H679" s="15"/>
      <c r="I679" s="16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</row>
    <row r="680" spans="1:31" ht="11.25" customHeight="1">
      <c r="A680" s="15"/>
      <c r="B680" s="15"/>
      <c r="C680" s="15"/>
      <c r="D680" s="15"/>
      <c r="E680" s="15"/>
      <c r="F680" s="15"/>
      <c r="G680" s="15"/>
      <c r="H680" s="15"/>
      <c r="I680" s="16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</row>
    <row r="681" spans="1:31" ht="11.25" customHeight="1">
      <c r="A681" s="15"/>
      <c r="B681" s="15"/>
      <c r="C681" s="15"/>
      <c r="D681" s="15"/>
      <c r="E681" s="15"/>
      <c r="F681" s="15"/>
      <c r="G681" s="15"/>
      <c r="H681" s="15"/>
      <c r="I681" s="16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</row>
    <row r="682" spans="1:31" ht="11.25" customHeight="1">
      <c r="A682" s="15"/>
      <c r="B682" s="15"/>
      <c r="C682" s="15"/>
      <c r="D682" s="15"/>
      <c r="E682" s="15"/>
      <c r="F682" s="15"/>
      <c r="G682" s="15"/>
      <c r="H682" s="15"/>
      <c r="I682" s="16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</row>
    <row r="683" spans="1:31" ht="11.25" customHeight="1">
      <c r="A683" s="15"/>
      <c r="B683" s="15"/>
      <c r="C683" s="15"/>
      <c r="D683" s="15"/>
      <c r="E683" s="15"/>
      <c r="F683" s="15"/>
      <c r="G683" s="15"/>
      <c r="H683" s="15"/>
      <c r="I683" s="16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</row>
    <row r="684" spans="1:31" ht="11.25" customHeight="1">
      <c r="A684" s="15"/>
      <c r="B684" s="15"/>
      <c r="C684" s="15"/>
      <c r="D684" s="15"/>
      <c r="E684" s="15"/>
      <c r="F684" s="15"/>
      <c r="G684" s="15"/>
      <c r="H684" s="15"/>
      <c r="I684" s="16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</row>
    <row r="685" spans="1:31" ht="11.25" customHeight="1">
      <c r="A685" s="15"/>
      <c r="B685" s="15"/>
      <c r="C685" s="15"/>
      <c r="D685" s="15"/>
      <c r="E685" s="15"/>
      <c r="F685" s="15"/>
      <c r="G685" s="15"/>
      <c r="H685" s="15"/>
      <c r="I685" s="16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</row>
    <row r="686" spans="1:31" ht="11.25" customHeight="1">
      <c r="A686" s="15"/>
      <c r="B686" s="15"/>
      <c r="C686" s="15"/>
      <c r="D686" s="15"/>
      <c r="E686" s="15"/>
      <c r="F686" s="15"/>
      <c r="G686" s="15"/>
      <c r="H686" s="15"/>
      <c r="I686" s="16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</row>
    <row r="687" spans="1:31" ht="11.25" customHeight="1">
      <c r="A687" s="15"/>
      <c r="B687" s="15"/>
      <c r="C687" s="15"/>
      <c r="D687" s="15"/>
      <c r="E687" s="15"/>
      <c r="F687" s="15"/>
      <c r="G687" s="15"/>
      <c r="H687" s="15"/>
      <c r="I687" s="16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</row>
    <row r="688" spans="1:31" ht="11.25" customHeight="1">
      <c r="A688" s="15"/>
      <c r="B688" s="15"/>
      <c r="C688" s="15"/>
      <c r="D688" s="15"/>
      <c r="E688" s="15"/>
      <c r="F688" s="15"/>
      <c r="G688" s="15"/>
      <c r="H688" s="15"/>
      <c r="I688" s="16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</row>
    <row r="689" spans="1:31" ht="11.25" customHeight="1">
      <c r="A689" s="15"/>
      <c r="B689" s="15"/>
      <c r="C689" s="15"/>
      <c r="D689" s="15"/>
      <c r="E689" s="15"/>
      <c r="F689" s="15"/>
      <c r="G689" s="15"/>
      <c r="H689" s="15"/>
      <c r="I689" s="16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</row>
    <row r="690" spans="1:31" ht="11.25" customHeight="1">
      <c r="A690" s="15"/>
      <c r="B690" s="15"/>
      <c r="C690" s="15"/>
      <c r="D690" s="15"/>
      <c r="E690" s="15"/>
      <c r="F690" s="15"/>
      <c r="G690" s="15"/>
      <c r="H690" s="15"/>
      <c r="I690" s="16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</row>
    <row r="691" spans="1:31" ht="11.25" customHeight="1">
      <c r="A691" s="15"/>
      <c r="B691" s="15"/>
      <c r="C691" s="15"/>
      <c r="D691" s="15"/>
      <c r="E691" s="15"/>
      <c r="F691" s="15"/>
      <c r="G691" s="15"/>
      <c r="H691" s="15"/>
      <c r="I691" s="16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</row>
    <row r="692" spans="1:31" ht="11.25" customHeight="1">
      <c r="A692" s="15"/>
      <c r="B692" s="15"/>
      <c r="C692" s="15"/>
      <c r="D692" s="15"/>
      <c r="E692" s="15"/>
      <c r="F692" s="15"/>
      <c r="G692" s="15"/>
      <c r="H692" s="15"/>
      <c r="I692" s="16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</row>
    <row r="693" spans="1:31" ht="11.25" customHeight="1">
      <c r="A693" s="15"/>
      <c r="B693" s="15"/>
      <c r="C693" s="15"/>
      <c r="D693" s="15"/>
      <c r="E693" s="15"/>
      <c r="F693" s="15"/>
      <c r="G693" s="15"/>
      <c r="H693" s="15"/>
      <c r="I693" s="16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</row>
    <row r="694" spans="1:31" ht="11.25" customHeight="1">
      <c r="A694" s="15"/>
      <c r="B694" s="15"/>
      <c r="C694" s="15"/>
      <c r="D694" s="15"/>
      <c r="E694" s="15"/>
      <c r="F694" s="15"/>
      <c r="G694" s="15"/>
      <c r="H694" s="15"/>
      <c r="I694" s="16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</row>
    <row r="695" spans="1:31" ht="11.25" customHeight="1">
      <c r="A695" s="15"/>
      <c r="B695" s="15"/>
      <c r="C695" s="15"/>
      <c r="D695" s="15"/>
      <c r="E695" s="15"/>
      <c r="F695" s="15"/>
      <c r="G695" s="15"/>
      <c r="H695" s="15"/>
      <c r="I695" s="16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</row>
    <row r="696" spans="1:31" ht="11.25" customHeight="1">
      <c r="A696" s="15"/>
      <c r="B696" s="15"/>
      <c r="C696" s="15"/>
      <c r="D696" s="15"/>
      <c r="E696" s="15"/>
      <c r="F696" s="15"/>
      <c r="G696" s="15"/>
      <c r="H696" s="15"/>
      <c r="I696" s="16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</row>
    <row r="697" spans="1:31" ht="11.25" customHeight="1">
      <c r="A697" s="15"/>
      <c r="B697" s="15"/>
      <c r="C697" s="15"/>
      <c r="D697" s="15"/>
      <c r="E697" s="15"/>
      <c r="F697" s="15"/>
      <c r="G697" s="15"/>
      <c r="H697" s="15"/>
      <c r="I697" s="16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</row>
    <row r="698" spans="1:31" ht="11.25" customHeight="1">
      <c r="A698" s="15"/>
      <c r="B698" s="15"/>
      <c r="C698" s="15"/>
      <c r="D698" s="15"/>
      <c r="E698" s="15"/>
      <c r="F698" s="15"/>
      <c r="G698" s="15"/>
      <c r="H698" s="15"/>
      <c r="I698" s="16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</row>
    <row r="699" spans="1:31" ht="11.25" customHeight="1">
      <c r="A699" s="15"/>
      <c r="B699" s="15"/>
      <c r="C699" s="15"/>
      <c r="D699" s="15"/>
      <c r="E699" s="15"/>
      <c r="F699" s="15"/>
      <c r="G699" s="15"/>
      <c r="H699" s="15"/>
      <c r="I699" s="16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</row>
    <row r="700" spans="1:31" ht="11.25" customHeight="1">
      <c r="A700" s="15"/>
      <c r="B700" s="15"/>
      <c r="C700" s="15"/>
      <c r="D700" s="15"/>
      <c r="E700" s="15"/>
      <c r="F700" s="15"/>
      <c r="G700" s="15"/>
      <c r="H700" s="15"/>
      <c r="I700" s="16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</row>
    <row r="701" spans="1:31" ht="11.25" customHeight="1">
      <c r="A701" s="15"/>
      <c r="B701" s="15"/>
      <c r="C701" s="15"/>
      <c r="D701" s="15"/>
      <c r="E701" s="15"/>
      <c r="F701" s="15"/>
      <c r="G701" s="15"/>
      <c r="H701" s="15"/>
      <c r="I701" s="16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</row>
    <row r="702" spans="1:31" ht="11.25" customHeight="1">
      <c r="A702" s="15"/>
      <c r="B702" s="15"/>
      <c r="C702" s="15"/>
      <c r="D702" s="15"/>
      <c r="E702" s="15"/>
      <c r="F702" s="15"/>
      <c r="G702" s="15"/>
      <c r="H702" s="15"/>
      <c r="I702" s="16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</row>
    <row r="703" spans="1:31" ht="11.25" customHeight="1">
      <c r="A703" s="15"/>
      <c r="B703" s="15"/>
      <c r="C703" s="15"/>
      <c r="D703" s="15"/>
      <c r="E703" s="15"/>
      <c r="F703" s="15"/>
      <c r="G703" s="15"/>
      <c r="H703" s="15"/>
      <c r="I703" s="16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</row>
    <row r="704" spans="1:31" ht="11.25" customHeight="1">
      <c r="A704" s="15"/>
      <c r="B704" s="15"/>
      <c r="C704" s="15"/>
      <c r="D704" s="15"/>
      <c r="E704" s="15"/>
      <c r="F704" s="15"/>
      <c r="G704" s="15"/>
      <c r="H704" s="15"/>
      <c r="I704" s="16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</row>
    <row r="705" spans="1:31" ht="11.25" customHeight="1">
      <c r="A705" s="15"/>
      <c r="B705" s="15"/>
      <c r="C705" s="15"/>
      <c r="D705" s="15"/>
      <c r="E705" s="15"/>
      <c r="F705" s="15"/>
      <c r="G705" s="15"/>
      <c r="H705" s="15"/>
      <c r="I705" s="16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</row>
    <row r="706" spans="1:31" ht="11.25" customHeight="1">
      <c r="A706" s="15"/>
      <c r="B706" s="15"/>
      <c r="C706" s="15"/>
      <c r="D706" s="15"/>
      <c r="E706" s="15"/>
      <c r="F706" s="15"/>
      <c r="G706" s="15"/>
      <c r="H706" s="15"/>
      <c r="I706" s="16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</row>
    <row r="707" spans="1:31" ht="11.25" customHeight="1">
      <c r="A707" s="15"/>
      <c r="B707" s="15"/>
      <c r="C707" s="15"/>
      <c r="D707" s="15"/>
      <c r="E707" s="15"/>
      <c r="F707" s="15"/>
      <c r="G707" s="15"/>
      <c r="H707" s="15"/>
      <c r="I707" s="16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</row>
    <row r="708" spans="1:31" ht="11.25" customHeight="1">
      <c r="A708" s="15"/>
      <c r="B708" s="15"/>
      <c r="C708" s="15"/>
      <c r="D708" s="15"/>
      <c r="E708" s="15"/>
      <c r="F708" s="15"/>
      <c r="G708" s="15"/>
      <c r="H708" s="15"/>
      <c r="I708" s="16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</row>
    <row r="709" spans="1:31" ht="11.25" customHeight="1">
      <c r="A709" s="15"/>
      <c r="B709" s="15"/>
      <c r="C709" s="15"/>
      <c r="D709" s="15"/>
      <c r="E709" s="15"/>
      <c r="F709" s="15"/>
      <c r="G709" s="15"/>
      <c r="H709" s="15"/>
      <c r="I709" s="16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</row>
    <row r="710" spans="1:31" ht="11.25" customHeight="1">
      <c r="A710" s="15"/>
      <c r="B710" s="15"/>
      <c r="C710" s="15"/>
      <c r="D710" s="15"/>
      <c r="E710" s="15"/>
      <c r="F710" s="15"/>
      <c r="G710" s="15"/>
      <c r="H710" s="15"/>
      <c r="I710" s="16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</row>
    <row r="711" spans="1:31" ht="11.25" customHeight="1">
      <c r="A711" s="15"/>
      <c r="B711" s="15"/>
      <c r="C711" s="15"/>
      <c r="D711" s="15"/>
      <c r="E711" s="15"/>
      <c r="F711" s="15"/>
      <c r="G711" s="15"/>
      <c r="H711" s="15"/>
      <c r="I711" s="16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</row>
    <row r="712" spans="1:31" ht="11.25" customHeight="1">
      <c r="A712" s="15"/>
      <c r="B712" s="15"/>
      <c r="C712" s="15"/>
      <c r="D712" s="15"/>
      <c r="E712" s="15"/>
      <c r="F712" s="15"/>
      <c r="G712" s="15"/>
      <c r="H712" s="15"/>
      <c r="I712" s="16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</row>
    <row r="713" spans="1:31" ht="11.25" customHeight="1">
      <c r="A713" s="15"/>
      <c r="B713" s="15"/>
      <c r="C713" s="15"/>
      <c r="D713" s="15"/>
      <c r="E713" s="15"/>
      <c r="F713" s="15"/>
      <c r="G713" s="15"/>
      <c r="H713" s="15"/>
      <c r="I713" s="16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</row>
    <row r="714" spans="1:31" ht="11.25" customHeight="1">
      <c r="A714" s="15"/>
      <c r="B714" s="15"/>
      <c r="C714" s="15"/>
      <c r="D714" s="15"/>
      <c r="E714" s="15"/>
      <c r="F714" s="15"/>
      <c r="G714" s="15"/>
      <c r="H714" s="15"/>
      <c r="I714" s="16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</row>
    <row r="715" spans="1:31" ht="11.25" customHeight="1">
      <c r="A715" s="15"/>
      <c r="B715" s="15"/>
      <c r="C715" s="15"/>
      <c r="D715" s="15"/>
      <c r="E715" s="15"/>
      <c r="F715" s="15"/>
      <c r="G715" s="15"/>
      <c r="H715" s="15"/>
      <c r="I715" s="16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</row>
    <row r="716" spans="1:31" ht="11.25" customHeight="1">
      <c r="A716" s="15"/>
      <c r="B716" s="15"/>
      <c r="C716" s="15"/>
      <c r="D716" s="15"/>
      <c r="E716" s="15"/>
      <c r="F716" s="15"/>
      <c r="G716" s="15"/>
      <c r="H716" s="15"/>
      <c r="I716" s="16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</row>
    <row r="717" spans="1:31" ht="11.25" customHeight="1">
      <c r="A717" s="15"/>
      <c r="B717" s="15"/>
      <c r="C717" s="15"/>
      <c r="D717" s="15"/>
      <c r="E717" s="15"/>
      <c r="F717" s="15"/>
      <c r="G717" s="15"/>
      <c r="H717" s="15"/>
      <c r="I717" s="16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</row>
    <row r="718" spans="1:31" ht="11.25" customHeight="1">
      <c r="A718" s="15"/>
      <c r="B718" s="15"/>
      <c r="C718" s="15"/>
      <c r="D718" s="15"/>
      <c r="E718" s="15"/>
      <c r="F718" s="15"/>
      <c r="G718" s="15"/>
      <c r="H718" s="15"/>
      <c r="I718" s="16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</row>
    <row r="719" spans="1:31" ht="11.25" customHeight="1">
      <c r="A719" s="15"/>
      <c r="B719" s="15"/>
      <c r="C719" s="15"/>
      <c r="D719" s="15"/>
      <c r="E719" s="15"/>
      <c r="F719" s="15"/>
      <c r="G719" s="15"/>
      <c r="H719" s="15"/>
      <c r="I719" s="16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</row>
    <row r="720" spans="1:31" ht="11.25" customHeight="1">
      <c r="A720" s="15"/>
      <c r="B720" s="15"/>
      <c r="C720" s="15"/>
      <c r="D720" s="15"/>
      <c r="E720" s="15"/>
      <c r="F720" s="15"/>
      <c r="G720" s="15"/>
      <c r="H720" s="15"/>
      <c r="I720" s="16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</row>
    <row r="721" spans="1:31" ht="11.25" customHeight="1">
      <c r="A721" s="15"/>
      <c r="B721" s="15"/>
      <c r="C721" s="15"/>
      <c r="D721" s="15"/>
      <c r="E721" s="15"/>
      <c r="F721" s="15"/>
      <c r="G721" s="15"/>
      <c r="H721" s="15"/>
      <c r="I721" s="16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</row>
    <row r="722" spans="1:31" ht="11.25" customHeight="1">
      <c r="A722" s="15"/>
      <c r="B722" s="15"/>
      <c r="C722" s="15"/>
      <c r="D722" s="15"/>
      <c r="E722" s="15"/>
      <c r="F722" s="15"/>
      <c r="G722" s="15"/>
      <c r="H722" s="15"/>
      <c r="I722" s="16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</row>
    <row r="723" spans="1:31" ht="11.25" customHeight="1">
      <c r="A723" s="15"/>
      <c r="B723" s="15"/>
      <c r="C723" s="15"/>
      <c r="D723" s="15"/>
      <c r="E723" s="15"/>
      <c r="F723" s="15"/>
      <c r="G723" s="15"/>
      <c r="H723" s="15"/>
      <c r="I723" s="16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</row>
    <row r="724" spans="1:31" ht="11.25" customHeight="1">
      <c r="A724" s="15"/>
      <c r="B724" s="15"/>
      <c r="C724" s="15"/>
      <c r="D724" s="15"/>
      <c r="E724" s="15"/>
      <c r="F724" s="15"/>
      <c r="G724" s="15"/>
      <c r="H724" s="15"/>
      <c r="I724" s="16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</row>
    <row r="725" spans="1:31" ht="11.25" customHeight="1">
      <c r="A725" s="15"/>
      <c r="B725" s="15"/>
      <c r="C725" s="15"/>
      <c r="D725" s="15"/>
      <c r="E725" s="15"/>
      <c r="F725" s="15"/>
      <c r="G725" s="15"/>
      <c r="H725" s="15"/>
      <c r="I725" s="16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</row>
    <row r="726" spans="1:31" ht="11.25" customHeight="1">
      <c r="A726" s="15"/>
      <c r="B726" s="15"/>
      <c r="C726" s="15"/>
      <c r="D726" s="15"/>
      <c r="E726" s="15"/>
      <c r="F726" s="15"/>
      <c r="G726" s="15"/>
      <c r="H726" s="15"/>
      <c r="I726" s="16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</row>
    <row r="727" spans="1:31" ht="11.25" customHeight="1">
      <c r="A727" s="15"/>
      <c r="B727" s="15"/>
      <c r="C727" s="15"/>
      <c r="D727" s="15"/>
      <c r="E727" s="15"/>
      <c r="F727" s="15"/>
      <c r="G727" s="15"/>
      <c r="H727" s="15"/>
      <c r="I727" s="16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</row>
    <row r="728" spans="1:31" ht="11.25" customHeight="1">
      <c r="A728" s="15"/>
      <c r="B728" s="15"/>
      <c r="C728" s="15"/>
      <c r="D728" s="15"/>
      <c r="E728" s="15"/>
      <c r="F728" s="15"/>
      <c r="G728" s="15"/>
      <c r="H728" s="15"/>
      <c r="I728" s="16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</row>
    <row r="729" spans="1:31" ht="11.25" customHeight="1">
      <c r="A729" s="15"/>
      <c r="B729" s="15"/>
      <c r="C729" s="15"/>
      <c r="D729" s="15"/>
      <c r="E729" s="15"/>
      <c r="F729" s="15"/>
      <c r="G729" s="15"/>
      <c r="H729" s="15"/>
      <c r="I729" s="16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</row>
    <row r="730" spans="1:31" ht="11.25" customHeight="1">
      <c r="A730" s="15"/>
      <c r="B730" s="15"/>
      <c r="C730" s="15"/>
      <c r="D730" s="15"/>
      <c r="E730" s="15"/>
      <c r="F730" s="15"/>
      <c r="G730" s="15"/>
      <c r="H730" s="15"/>
      <c r="I730" s="16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</row>
    <row r="731" spans="1:31" ht="11.25" customHeight="1">
      <c r="A731" s="15"/>
      <c r="B731" s="15"/>
      <c r="C731" s="15"/>
      <c r="D731" s="15"/>
      <c r="E731" s="15"/>
      <c r="F731" s="15"/>
      <c r="G731" s="15"/>
      <c r="H731" s="15"/>
      <c r="I731" s="16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</row>
    <row r="732" spans="1:31" ht="11.25" customHeight="1">
      <c r="A732" s="15"/>
      <c r="B732" s="15"/>
      <c r="C732" s="15"/>
      <c r="D732" s="15"/>
      <c r="E732" s="15"/>
      <c r="F732" s="15"/>
      <c r="G732" s="15"/>
      <c r="H732" s="15"/>
      <c r="I732" s="16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</row>
    <row r="733" spans="1:31" ht="11.25" customHeight="1">
      <c r="A733" s="15"/>
      <c r="B733" s="15"/>
      <c r="C733" s="15"/>
      <c r="D733" s="15"/>
      <c r="E733" s="15"/>
      <c r="F733" s="15"/>
      <c r="G733" s="15"/>
      <c r="H733" s="15"/>
      <c r="I733" s="16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</row>
    <row r="734" spans="1:31" ht="11.25" customHeight="1">
      <c r="A734" s="15"/>
      <c r="B734" s="15"/>
      <c r="C734" s="15"/>
      <c r="D734" s="15"/>
      <c r="E734" s="15"/>
      <c r="F734" s="15"/>
      <c r="G734" s="15"/>
      <c r="H734" s="15"/>
      <c r="I734" s="16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</row>
    <row r="735" spans="1:31" ht="11.25" customHeight="1">
      <c r="A735" s="15"/>
      <c r="B735" s="15"/>
      <c r="C735" s="15"/>
      <c r="D735" s="15"/>
      <c r="E735" s="15"/>
      <c r="F735" s="15"/>
      <c r="G735" s="15"/>
      <c r="H735" s="15"/>
      <c r="I735" s="16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</row>
    <row r="736" spans="1:31" ht="11.25" customHeight="1">
      <c r="A736" s="15"/>
      <c r="B736" s="15"/>
      <c r="C736" s="15"/>
      <c r="D736" s="15"/>
      <c r="E736" s="15"/>
      <c r="F736" s="15"/>
      <c r="G736" s="15"/>
      <c r="H736" s="15"/>
      <c r="I736" s="16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</row>
    <row r="737" spans="1:31" ht="11.25" customHeight="1">
      <c r="A737" s="15"/>
      <c r="B737" s="15"/>
      <c r="C737" s="15"/>
      <c r="D737" s="15"/>
      <c r="E737" s="15"/>
      <c r="F737" s="15"/>
      <c r="G737" s="15"/>
      <c r="H737" s="15"/>
      <c r="I737" s="16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</row>
    <row r="738" spans="1:31" ht="11.25" customHeight="1">
      <c r="A738" s="15"/>
      <c r="B738" s="15"/>
      <c r="C738" s="15"/>
      <c r="D738" s="15"/>
      <c r="E738" s="15"/>
      <c r="F738" s="15"/>
      <c r="G738" s="15"/>
      <c r="H738" s="15"/>
      <c r="I738" s="16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</row>
    <row r="739" spans="1:31" ht="11.25" customHeight="1">
      <c r="A739" s="15"/>
      <c r="B739" s="15"/>
      <c r="C739" s="15"/>
      <c r="D739" s="15"/>
      <c r="E739" s="15"/>
      <c r="F739" s="15"/>
      <c r="G739" s="15"/>
      <c r="H739" s="15"/>
      <c r="I739" s="16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</row>
    <row r="740" spans="1:31" ht="11.25" customHeight="1">
      <c r="A740" s="15"/>
      <c r="B740" s="15"/>
      <c r="C740" s="15"/>
      <c r="D740" s="15"/>
      <c r="E740" s="15"/>
      <c r="F740" s="15"/>
      <c r="G740" s="15"/>
      <c r="H740" s="15"/>
      <c r="I740" s="16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</row>
    <row r="741" spans="1:31" ht="11.25" customHeight="1">
      <c r="A741" s="15"/>
      <c r="B741" s="15"/>
      <c r="C741" s="15"/>
      <c r="D741" s="15"/>
      <c r="E741" s="15"/>
      <c r="F741" s="15"/>
      <c r="G741" s="15"/>
      <c r="H741" s="15"/>
      <c r="I741" s="16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</row>
    <row r="742" spans="1:31" ht="11.25" customHeight="1">
      <c r="A742" s="15"/>
      <c r="B742" s="15"/>
      <c r="C742" s="15"/>
      <c r="D742" s="15"/>
      <c r="E742" s="15"/>
      <c r="F742" s="15"/>
      <c r="G742" s="15"/>
      <c r="H742" s="15"/>
      <c r="I742" s="16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</row>
    <row r="743" spans="1:31" ht="11.25" customHeight="1">
      <c r="A743" s="15"/>
      <c r="B743" s="15"/>
      <c r="C743" s="15"/>
      <c r="D743" s="15"/>
      <c r="E743" s="15"/>
      <c r="F743" s="15"/>
      <c r="G743" s="15"/>
      <c r="H743" s="15"/>
      <c r="I743" s="16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</row>
    <row r="744" spans="1:31" ht="11.25" customHeight="1">
      <c r="A744" s="15"/>
      <c r="B744" s="15"/>
      <c r="C744" s="15"/>
      <c r="D744" s="15"/>
      <c r="E744" s="15"/>
      <c r="F744" s="15"/>
      <c r="G744" s="15"/>
      <c r="H744" s="15"/>
      <c r="I744" s="16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</row>
    <row r="745" spans="1:31" ht="11.25" customHeight="1">
      <c r="A745" s="15"/>
      <c r="B745" s="15"/>
      <c r="C745" s="15"/>
      <c r="D745" s="15"/>
      <c r="E745" s="15"/>
      <c r="F745" s="15"/>
      <c r="G745" s="15"/>
      <c r="H745" s="15"/>
      <c r="I745" s="16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</row>
    <row r="746" spans="1:31" ht="11.25" customHeight="1">
      <c r="A746" s="15"/>
      <c r="B746" s="15"/>
      <c r="C746" s="15"/>
      <c r="D746" s="15"/>
      <c r="E746" s="15"/>
      <c r="F746" s="15"/>
      <c r="G746" s="15"/>
      <c r="H746" s="15"/>
      <c r="I746" s="16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</row>
    <row r="747" spans="1:31" ht="11.25" customHeight="1">
      <c r="A747" s="15"/>
      <c r="B747" s="15"/>
      <c r="C747" s="15"/>
      <c r="D747" s="15"/>
      <c r="E747" s="15"/>
      <c r="F747" s="15"/>
      <c r="G747" s="15"/>
      <c r="H747" s="15"/>
      <c r="I747" s="16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</row>
    <row r="748" spans="1:31" ht="11.25" customHeight="1">
      <c r="A748" s="15"/>
      <c r="B748" s="15"/>
      <c r="C748" s="15"/>
      <c r="D748" s="15"/>
      <c r="E748" s="15"/>
      <c r="F748" s="15"/>
      <c r="G748" s="15"/>
      <c r="H748" s="15"/>
      <c r="I748" s="16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</row>
    <row r="749" spans="1:31" ht="11.25" customHeight="1">
      <c r="A749" s="15"/>
      <c r="B749" s="15"/>
      <c r="C749" s="15"/>
      <c r="D749" s="15"/>
      <c r="E749" s="15"/>
      <c r="F749" s="15"/>
      <c r="G749" s="15"/>
      <c r="H749" s="15"/>
      <c r="I749" s="16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</row>
    <row r="750" spans="1:31" ht="11.25" customHeight="1">
      <c r="A750" s="15"/>
      <c r="B750" s="15"/>
      <c r="C750" s="15"/>
      <c r="D750" s="15"/>
      <c r="E750" s="15"/>
      <c r="F750" s="15"/>
      <c r="G750" s="15"/>
      <c r="H750" s="15"/>
      <c r="I750" s="16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</row>
    <row r="751" spans="1:31" ht="11.25" customHeight="1">
      <c r="A751" s="15"/>
      <c r="B751" s="15"/>
      <c r="C751" s="15"/>
      <c r="D751" s="15"/>
      <c r="E751" s="15"/>
      <c r="F751" s="15"/>
      <c r="G751" s="15"/>
      <c r="H751" s="15"/>
      <c r="I751" s="16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</row>
    <row r="752" spans="1:31" ht="11.25" customHeight="1">
      <c r="A752" s="15"/>
      <c r="B752" s="15"/>
      <c r="C752" s="15"/>
      <c r="D752" s="15"/>
      <c r="E752" s="15"/>
      <c r="F752" s="15"/>
      <c r="G752" s="15"/>
      <c r="H752" s="15"/>
      <c r="I752" s="16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</row>
    <row r="753" spans="1:31" ht="11.25" customHeight="1">
      <c r="A753" s="15"/>
      <c r="B753" s="15"/>
      <c r="C753" s="15"/>
      <c r="D753" s="15"/>
      <c r="E753" s="15"/>
      <c r="F753" s="15"/>
      <c r="G753" s="15"/>
      <c r="H753" s="15"/>
      <c r="I753" s="16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</row>
    <row r="754" spans="1:31" ht="11.25" customHeight="1">
      <c r="A754" s="15"/>
      <c r="B754" s="15"/>
      <c r="C754" s="15"/>
      <c r="D754" s="15"/>
      <c r="E754" s="15"/>
      <c r="F754" s="15"/>
      <c r="G754" s="15"/>
      <c r="H754" s="15"/>
      <c r="I754" s="16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</row>
    <row r="755" spans="1:31" ht="11.25" customHeight="1">
      <c r="A755" s="15"/>
      <c r="B755" s="15"/>
      <c r="C755" s="15"/>
      <c r="D755" s="15"/>
      <c r="E755" s="15"/>
      <c r="F755" s="15"/>
      <c r="G755" s="15"/>
      <c r="H755" s="15"/>
      <c r="I755" s="16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</row>
    <row r="756" spans="1:31" ht="11.25" customHeight="1">
      <c r="A756" s="15"/>
      <c r="B756" s="15"/>
      <c r="C756" s="15"/>
      <c r="D756" s="15"/>
      <c r="E756" s="15"/>
      <c r="F756" s="15"/>
      <c r="G756" s="15"/>
      <c r="H756" s="15"/>
      <c r="I756" s="16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</row>
    <row r="757" spans="1:31" ht="11.25" customHeight="1">
      <c r="A757" s="15"/>
      <c r="B757" s="15"/>
      <c r="C757" s="15"/>
      <c r="D757" s="15"/>
      <c r="E757" s="15"/>
      <c r="F757" s="15"/>
      <c r="G757" s="15"/>
      <c r="H757" s="15"/>
      <c r="I757" s="16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</row>
    <row r="758" spans="1:31" ht="11.25" customHeight="1">
      <c r="A758" s="15"/>
      <c r="B758" s="15"/>
      <c r="C758" s="15"/>
      <c r="D758" s="15"/>
      <c r="E758" s="15"/>
      <c r="F758" s="15"/>
      <c r="G758" s="15"/>
      <c r="H758" s="15"/>
      <c r="I758" s="16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</row>
    <row r="759" spans="1:31" ht="11.25" customHeight="1">
      <c r="A759" s="15"/>
      <c r="B759" s="15"/>
      <c r="C759" s="15"/>
      <c r="D759" s="15"/>
      <c r="E759" s="15"/>
      <c r="F759" s="15"/>
      <c r="G759" s="15"/>
      <c r="H759" s="15"/>
      <c r="I759" s="16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</row>
    <row r="760" spans="1:31" ht="11.25" customHeight="1">
      <c r="A760" s="15"/>
      <c r="B760" s="15"/>
      <c r="C760" s="15"/>
      <c r="D760" s="15"/>
      <c r="E760" s="15"/>
      <c r="F760" s="15"/>
      <c r="G760" s="15"/>
      <c r="H760" s="15"/>
      <c r="I760" s="16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</row>
    <row r="761" spans="1:31" ht="11.25" customHeight="1">
      <c r="A761" s="15"/>
      <c r="B761" s="15"/>
      <c r="C761" s="15"/>
      <c r="D761" s="15"/>
      <c r="E761" s="15"/>
      <c r="F761" s="15"/>
      <c r="G761" s="15"/>
      <c r="H761" s="15"/>
      <c r="I761" s="16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</row>
    <row r="762" spans="1:31" ht="11.25" customHeight="1">
      <c r="A762" s="15"/>
      <c r="B762" s="15"/>
      <c r="C762" s="15"/>
      <c r="D762" s="15"/>
      <c r="E762" s="15"/>
      <c r="F762" s="15"/>
      <c r="G762" s="15"/>
      <c r="H762" s="15"/>
      <c r="I762" s="16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</row>
    <row r="763" spans="1:31" ht="11.25" customHeight="1">
      <c r="A763" s="15"/>
      <c r="B763" s="15"/>
      <c r="C763" s="15"/>
      <c r="D763" s="15"/>
      <c r="E763" s="15"/>
      <c r="F763" s="15"/>
      <c r="G763" s="15"/>
      <c r="H763" s="15"/>
      <c r="I763" s="16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</row>
    <row r="764" spans="1:31" ht="11.25" customHeight="1">
      <c r="A764" s="15"/>
      <c r="B764" s="15"/>
      <c r="C764" s="15"/>
      <c r="D764" s="15"/>
      <c r="E764" s="15"/>
      <c r="F764" s="15"/>
      <c r="G764" s="15"/>
      <c r="H764" s="15"/>
      <c r="I764" s="16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</row>
    <row r="765" spans="1:31" ht="11.25" customHeight="1">
      <c r="A765" s="15"/>
      <c r="B765" s="15"/>
      <c r="C765" s="15"/>
      <c r="D765" s="15"/>
      <c r="E765" s="15"/>
      <c r="F765" s="15"/>
      <c r="G765" s="15"/>
      <c r="H765" s="15"/>
      <c r="I765" s="16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</row>
    <row r="766" spans="1:31" ht="11.25" customHeight="1">
      <c r="A766" s="15"/>
      <c r="B766" s="15"/>
      <c r="C766" s="15"/>
      <c r="D766" s="15"/>
      <c r="E766" s="15"/>
      <c r="F766" s="15"/>
      <c r="G766" s="15"/>
      <c r="H766" s="15"/>
      <c r="I766" s="16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</row>
    <row r="767" spans="1:31" ht="11.25" customHeight="1">
      <c r="A767" s="15"/>
      <c r="B767" s="15"/>
      <c r="C767" s="15"/>
      <c r="D767" s="15"/>
      <c r="E767" s="15"/>
      <c r="F767" s="15"/>
      <c r="G767" s="15"/>
      <c r="H767" s="15"/>
      <c r="I767" s="16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</row>
    <row r="768" spans="1:31" ht="11.25" customHeight="1">
      <c r="A768" s="15"/>
      <c r="B768" s="15"/>
      <c r="C768" s="15"/>
      <c r="D768" s="15"/>
      <c r="E768" s="15"/>
      <c r="F768" s="15"/>
      <c r="G768" s="15"/>
      <c r="H768" s="15"/>
      <c r="I768" s="16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</row>
    <row r="769" spans="1:31" ht="11.25" customHeight="1">
      <c r="A769" s="15"/>
      <c r="B769" s="15"/>
      <c r="C769" s="15"/>
      <c r="D769" s="15"/>
      <c r="E769" s="15"/>
      <c r="F769" s="15"/>
      <c r="G769" s="15"/>
      <c r="H769" s="15"/>
      <c r="I769" s="16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</row>
    <row r="770" spans="1:31" ht="11.25" customHeight="1">
      <c r="A770" s="15"/>
      <c r="B770" s="15"/>
      <c r="C770" s="15"/>
      <c r="D770" s="15"/>
      <c r="E770" s="15"/>
      <c r="F770" s="15"/>
      <c r="G770" s="15"/>
      <c r="H770" s="15"/>
      <c r="I770" s="16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</row>
    <row r="771" spans="1:31" ht="11.25" customHeight="1">
      <c r="A771" s="15"/>
      <c r="B771" s="15"/>
      <c r="C771" s="15"/>
      <c r="D771" s="15"/>
      <c r="E771" s="15"/>
      <c r="F771" s="15"/>
      <c r="G771" s="15"/>
      <c r="H771" s="15"/>
      <c r="I771" s="16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</row>
    <row r="772" spans="1:31" ht="11.25" customHeight="1">
      <c r="A772" s="15"/>
      <c r="B772" s="15"/>
      <c r="C772" s="15"/>
      <c r="D772" s="15"/>
      <c r="E772" s="15"/>
      <c r="F772" s="15"/>
      <c r="G772" s="15"/>
      <c r="H772" s="15"/>
      <c r="I772" s="16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</row>
    <row r="773" spans="1:31" ht="11.25" customHeight="1">
      <c r="A773" s="15"/>
      <c r="B773" s="15"/>
      <c r="C773" s="15"/>
      <c r="D773" s="15"/>
      <c r="E773" s="15"/>
      <c r="F773" s="15"/>
      <c r="G773" s="15"/>
      <c r="H773" s="15"/>
      <c r="I773" s="16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</row>
    <row r="774" spans="1:31" ht="11.25" customHeight="1">
      <c r="A774" s="15"/>
      <c r="B774" s="15"/>
      <c r="C774" s="15"/>
      <c r="D774" s="15"/>
      <c r="E774" s="15"/>
      <c r="F774" s="15"/>
      <c r="G774" s="15"/>
      <c r="H774" s="15"/>
      <c r="I774" s="16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</row>
    <row r="775" spans="1:31" ht="11.25" customHeight="1">
      <c r="A775" s="15"/>
      <c r="B775" s="15"/>
      <c r="C775" s="15"/>
      <c r="D775" s="15"/>
      <c r="E775" s="15"/>
      <c r="F775" s="15"/>
      <c r="G775" s="15"/>
      <c r="H775" s="15"/>
      <c r="I775" s="16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</row>
    <row r="776" spans="1:31" ht="11.25" customHeight="1">
      <c r="A776" s="15"/>
      <c r="B776" s="15"/>
      <c r="C776" s="15"/>
      <c r="D776" s="15"/>
      <c r="E776" s="15"/>
      <c r="F776" s="15"/>
      <c r="G776" s="15"/>
      <c r="H776" s="15"/>
      <c r="I776" s="16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</row>
    <row r="777" spans="1:31" ht="11.25" customHeight="1">
      <c r="A777" s="15"/>
      <c r="B777" s="15"/>
      <c r="C777" s="15"/>
      <c r="D777" s="15"/>
      <c r="E777" s="15"/>
      <c r="F777" s="15"/>
      <c r="G777" s="15"/>
      <c r="H777" s="15"/>
      <c r="I777" s="16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</row>
    <row r="778" spans="1:31" ht="11.25" customHeight="1">
      <c r="A778" s="15"/>
      <c r="B778" s="15"/>
      <c r="C778" s="15"/>
      <c r="D778" s="15"/>
      <c r="E778" s="15"/>
      <c r="F778" s="15"/>
      <c r="G778" s="15"/>
      <c r="H778" s="15"/>
      <c r="I778" s="16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</row>
    <row r="779" spans="1:31" ht="11.25" customHeight="1">
      <c r="A779" s="15"/>
      <c r="B779" s="15"/>
      <c r="C779" s="15"/>
      <c r="D779" s="15"/>
      <c r="E779" s="15"/>
      <c r="F779" s="15"/>
      <c r="G779" s="15"/>
      <c r="H779" s="15"/>
      <c r="I779" s="16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</row>
    <row r="780" spans="1:31" ht="11.25" customHeight="1">
      <c r="A780" s="15"/>
      <c r="B780" s="15"/>
      <c r="C780" s="15"/>
      <c r="D780" s="15"/>
      <c r="E780" s="15"/>
      <c r="F780" s="15"/>
      <c r="G780" s="15"/>
      <c r="H780" s="15"/>
      <c r="I780" s="16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</row>
    <row r="781" spans="1:31" ht="11.25" customHeight="1">
      <c r="A781" s="15"/>
      <c r="B781" s="15"/>
      <c r="C781" s="15"/>
      <c r="D781" s="15"/>
      <c r="E781" s="15"/>
      <c r="F781" s="15"/>
      <c r="G781" s="15"/>
      <c r="H781" s="15"/>
      <c r="I781" s="16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</row>
    <row r="782" spans="1:31" ht="11.25" customHeight="1">
      <c r="A782" s="15"/>
      <c r="B782" s="15"/>
      <c r="C782" s="15"/>
      <c r="D782" s="15"/>
      <c r="E782" s="15"/>
      <c r="F782" s="15"/>
      <c r="G782" s="15"/>
      <c r="H782" s="15"/>
      <c r="I782" s="16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</row>
    <row r="783" spans="1:31" ht="11.25" customHeight="1">
      <c r="A783" s="15"/>
      <c r="B783" s="15"/>
      <c r="C783" s="15"/>
      <c r="D783" s="15"/>
      <c r="E783" s="15"/>
      <c r="F783" s="15"/>
      <c r="G783" s="15"/>
      <c r="H783" s="15"/>
      <c r="I783" s="16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</row>
    <row r="784" spans="1:31" ht="11.25" customHeight="1">
      <c r="A784" s="15"/>
      <c r="B784" s="15"/>
      <c r="C784" s="15"/>
      <c r="D784" s="15"/>
      <c r="E784" s="15"/>
      <c r="F784" s="15"/>
      <c r="G784" s="15"/>
      <c r="H784" s="15"/>
      <c r="I784" s="16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</row>
    <row r="785" spans="1:31" ht="11.25" customHeight="1">
      <c r="A785" s="15"/>
      <c r="B785" s="15"/>
      <c r="C785" s="15"/>
      <c r="D785" s="15"/>
      <c r="E785" s="15"/>
      <c r="F785" s="15"/>
      <c r="G785" s="15"/>
      <c r="H785" s="15"/>
      <c r="I785" s="16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</row>
    <row r="786" spans="1:31" ht="11.25" customHeight="1">
      <c r="A786" s="15"/>
      <c r="B786" s="15"/>
      <c r="C786" s="15"/>
      <c r="D786" s="15"/>
      <c r="E786" s="15"/>
      <c r="F786" s="15"/>
      <c r="G786" s="15"/>
      <c r="H786" s="15"/>
      <c r="I786" s="16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</row>
    <row r="787" spans="1:31" ht="11.25" customHeight="1">
      <c r="A787" s="15"/>
      <c r="B787" s="15"/>
      <c r="C787" s="15"/>
      <c r="D787" s="15"/>
      <c r="E787" s="15"/>
      <c r="F787" s="15"/>
      <c r="G787" s="15"/>
      <c r="H787" s="15"/>
      <c r="I787" s="16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</row>
    <row r="788" spans="1:31" ht="11.25" customHeight="1">
      <c r="A788" s="15"/>
      <c r="B788" s="15"/>
      <c r="C788" s="15"/>
      <c r="D788" s="15"/>
      <c r="E788" s="15"/>
      <c r="F788" s="15"/>
      <c r="G788" s="15"/>
      <c r="H788" s="15"/>
      <c r="I788" s="16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</row>
    <row r="789" spans="1:31" ht="11.25" customHeight="1">
      <c r="A789" s="15"/>
      <c r="B789" s="15"/>
      <c r="C789" s="15"/>
      <c r="D789" s="15"/>
      <c r="E789" s="15"/>
      <c r="F789" s="15"/>
      <c r="G789" s="15"/>
      <c r="H789" s="15"/>
      <c r="I789" s="16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</row>
    <row r="790" spans="1:31" ht="11.25" customHeight="1">
      <c r="A790" s="15"/>
      <c r="B790" s="15"/>
      <c r="C790" s="15"/>
      <c r="D790" s="15"/>
      <c r="E790" s="15"/>
      <c r="F790" s="15"/>
      <c r="G790" s="15"/>
      <c r="H790" s="15"/>
      <c r="I790" s="16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</row>
    <row r="791" spans="1:31" ht="11.25" customHeight="1">
      <c r="A791" s="15"/>
      <c r="B791" s="15"/>
      <c r="C791" s="15"/>
      <c r="D791" s="15"/>
      <c r="E791" s="15"/>
      <c r="F791" s="15"/>
      <c r="G791" s="15"/>
      <c r="H791" s="15"/>
      <c r="I791" s="16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</row>
    <row r="792" spans="1:31" ht="11.25" customHeight="1">
      <c r="A792" s="15"/>
      <c r="B792" s="15"/>
      <c r="C792" s="15"/>
      <c r="D792" s="15"/>
      <c r="E792" s="15"/>
      <c r="F792" s="15"/>
      <c r="G792" s="15"/>
      <c r="H792" s="15"/>
      <c r="I792" s="16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</row>
    <row r="793" spans="1:31" ht="11.25" customHeight="1">
      <c r="A793" s="15"/>
      <c r="B793" s="15"/>
      <c r="C793" s="15"/>
      <c r="D793" s="15"/>
      <c r="E793" s="15"/>
      <c r="F793" s="15"/>
      <c r="G793" s="15"/>
      <c r="H793" s="15"/>
      <c r="I793" s="16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</row>
    <row r="794" spans="1:31" ht="11.25" customHeight="1">
      <c r="A794" s="15"/>
      <c r="B794" s="15"/>
      <c r="C794" s="15"/>
      <c r="D794" s="15"/>
      <c r="E794" s="15"/>
      <c r="F794" s="15"/>
      <c r="G794" s="15"/>
      <c r="H794" s="15"/>
      <c r="I794" s="16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</row>
    <row r="795" spans="1:31" ht="11.25" customHeight="1">
      <c r="A795" s="15"/>
      <c r="B795" s="15"/>
      <c r="C795" s="15"/>
      <c r="D795" s="15"/>
      <c r="E795" s="15"/>
      <c r="F795" s="15"/>
      <c r="G795" s="15"/>
      <c r="H795" s="15"/>
      <c r="I795" s="16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</row>
    <row r="796" spans="1:31" ht="11.25" customHeight="1">
      <c r="A796" s="15"/>
      <c r="B796" s="15"/>
      <c r="C796" s="15"/>
      <c r="D796" s="15"/>
      <c r="E796" s="15"/>
      <c r="F796" s="15"/>
      <c r="G796" s="15"/>
      <c r="H796" s="15"/>
      <c r="I796" s="16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</row>
    <row r="797" spans="1:31" ht="11.25" customHeight="1">
      <c r="A797" s="15"/>
      <c r="B797" s="15"/>
      <c r="C797" s="15"/>
      <c r="D797" s="15"/>
      <c r="E797" s="15"/>
      <c r="F797" s="15"/>
      <c r="G797" s="15"/>
      <c r="H797" s="15"/>
      <c r="I797" s="16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</row>
    <row r="798" spans="1:31" ht="11.25" customHeight="1">
      <c r="A798" s="15"/>
      <c r="B798" s="15"/>
      <c r="C798" s="15"/>
      <c r="D798" s="15"/>
      <c r="E798" s="15"/>
      <c r="F798" s="15"/>
      <c r="G798" s="15"/>
      <c r="H798" s="15"/>
      <c r="I798" s="16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</row>
    <row r="799" spans="1:31" ht="11.25" customHeight="1">
      <c r="A799" s="15"/>
      <c r="B799" s="15"/>
      <c r="C799" s="15"/>
      <c r="D799" s="15"/>
      <c r="E799" s="15"/>
      <c r="F799" s="15"/>
      <c r="G799" s="15"/>
      <c r="H799" s="15"/>
      <c r="I799" s="16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</row>
    <row r="800" spans="1:31" ht="11.25" customHeight="1">
      <c r="A800" s="15"/>
      <c r="B800" s="15"/>
      <c r="C800" s="15"/>
      <c r="D800" s="15"/>
      <c r="E800" s="15"/>
      <c r="F800" s="15"/>
      <c r="G800" s="15"/>
      <c r="H800" s="15"/>
      <c r="I800" s="16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</row>
    <row r="801" spans="1:31" ht="11.25" customHeight="1">
      <c r="A801" s="15"/>
      <c r="B801" s="15"/>
      <c r="C801" s="15"/>
      <c r="D801" s="15"/>
      <c r="E801" s="15"/>
      <c r="F801" s="15"/>
      <c r="G801" s="15"/>
      <c r="H801" s="15"/>
      <c r="I801" s="16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</row>
    <row r="802" spans="1:31" ht="11.25" customHeight="1">
      <c r="A802" s="15"/>
      <c r="B802" s="15"/>
      <c r="C802" s="15"/>
      <c r="D802" s="15"/>
      <c r="E802" s="15"/>
      <c r="F802" s="15"/>
      <c r="G802" s="15"/>
      <c r="H802" s="15"/>
      <c r="I802" s="16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</row>
    <row r="803" spans="1:31" ht="11.25" customHeight="1">
      <c r="A803" s="15"/>
      <c r="B803" s="15"/>
      <c r="C803" s="15"/>
      <c r="D803" s="15"/>
      <c r="E803" s="15"/>
      <c r="F803" s="15"/>
      <c r="G803" s="15"/>
      <c r="H803" s="15"/>
      <c r="I803" s="16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</row>
    <row r="804" spans="1:31" ht="11.25" customHeight="1">
      <c r="A804" s="15"/>
      <c r="B804" s="15"/>
      <c r="C804" s="15"/>
      <c r="D804" s="15"/>
      <c r="E804" s="15"/>
      <c r="F804" s="15"/>
      <c r="G804" s="15"/>
      <c r="H804" s="15"/>
      <c r="I804" s="16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</row>
    <row r="805" spans="1:31" ht="11.25" customHeight="1">
      <c r="A805" s="15"/>
      <c r="B805" s="15"/>
      <c r="C805" s="15"/>
      <c r="D805" s="15"/>
      <c r="E805" s="15"/>
      <c r="F805" s="15"/>
      <c r="G805" s="15"/>
      <c r="H805" s="15"/>
      <c r="I805" s="16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</row>
    <row r="806" spans="1:31" ht="11.25" customHeight="1">
      <c r="A806" s="15"/>
      <c r="B806" s="15"/>
      <c r="C806" s="15"/>
      <c r="D806" s="15"/>
      <c r="E806" s="15"/>
      <c r="F806" s="15"/>
      <c r="G806" s="15"/>
      <c r="H806" s="15"/>
      <c r="I806" s="16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</row>
    <row r="807" spans="1:31" ht="11.25" customHeight="1">
      <c r="A807" s="15"/>
      <c r="B807" s="15"/>
      <c r="C807" s="15"/>
      <c r="D807" s="15"/>
      <c r="E807" s="15"/>
      <c r="F807" s="15"/>
      <c r="G807" s="15"/>
      <c r="H807" s="15"/>
      <c r="I807" s="16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</row>
    <row r="808" spans="1:31" ht="11.25" customHeight="1">
      <c r="A808" s="15"/>
      <c r="B808" s="15"/>
      <c r="C808" s="15"/>
      <c r="D808" s="15"/>
      <c r="E808" s="15"/>
      <c r="F808" s="15"/>
      <c r="G808" s="15"/>
      <c r="H808" s="15"/>
      <c r="I808" s="16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</row>
    <row r="809" spans="1:31" ht="11.25" customHeight="1">
      <c r="A809" s="15"/>
      <c r="B809" s="15"/>
      <c r="C809" s="15"/>
      <c r="D809" s="15"/>
      <c r="E809" s="15"/>
      <c r="F809" s="15"/>
      <c r="G809" s="15"/>
      <c r="H809" s="15"/>
      <c r="I809" s="16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</row>
    <row r="810" spans="1:31" ht="11.25" customHeight="1">
      <c r="A810" s="15"/>
      <c r="B810" s="15"/>
      <c r="C810" s="15"/>
      <c r="D810" s="15"/>
      <c r="E810" s="15"/>
      <c r="F810" s="15"/>
      <c r="G810" s="15"/>
      <c r="H810" s="15"/>
      <c r="I810" s="16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</row>
    <row r="811" spans="1:31" ht="11.25" customHeight="1">
      <c r="A811" s="15"/>
      <c r="B811" s="15"/>
      <c r="C811" s="15"/>
      <c r="D811" s="15"/>
      <c r="E811" s="15"/>
      <c r="F811" s="15"/>
      <c r="G811" s="15"/>
      <c r="H811" s="15"/>
      <c r="I811" s="16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</row>
    <row r="812" spans="1:31" ht="11.25" customHeight="1">
      <c r="A812" s="15"/>
      <c r="B812" s="15"/>
      <c r="C812" s="15"/>
      <c r="D812" s="15"/>
      <c r="E812" s="15"/>
      <c r="F812" s="15"/>
      <c r="G812" s="15"/>
      <c r="H812" s="15"/>
      <c r="I812" s="16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</row>
    <row r="813" spans="1:31" ht="11.25" customHeight="1">
      <c r="A813" s="15"/>
      <c r="B813" s="15"/>
      <c r="C813" s="15"/>
      <c r="D813" s="15"/>
      <c r="E813" s="15"/>
      <c r="F813" s="15"/>
      <c r="G813" s="15"/>
      <c r="H813" s="15"/>
      <c r="I813" s="16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</row>
    <row r="814" spans="1:31" ht="11.25" customHeight="1">
      <c r="A814" s="15"/>
      <c r="B814" s="15"/>
      <c r="C814" s="15"/>
      <c r="D814" s="15"/>
      <c r="E814" s="15"/>
      <c r="F814" s="15"/>
      <c r="G814" s="15"/>
      <c r="H814" s="15"/>
      <c r="I814" s="16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</row>
    <row r="815" spans="1:31" ht="11.25" customHeight="1">
      <c r="A815" s="15"/>
      <c r="B815" s="15"/>
      <c r="C815" s="15"/>
      <c r="D815" s="15"/>
      <c r="E815" s="15"/>
      <c r="F815" s="15"/>
      <c r="G815" s="15"/>
      <c r="H815" s="15"/>
      <c r="I815" s="16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</row>
    <row r="816" spans="1:31" ht="11.25" customHeight="1">
      <c r="A816" s="15"/>
      <c r="B816" s="15"/>
      <c r="C816" s="15"/>
      <c r="D816" s="15"/>
      <c r="E816" s="15"/>
      <c r="F816" s="15"/>
      <c r="G816" s="15"/>
      <c r="H816" s="15"/>
      <c r="I816" s="16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</row>
    <row r="817" spans="1:31" ht="11.25" customHeight="1">
      <c r="A817" s="15"/>
      <c r="B817" s="15"/>
      <c r="C817" s="15"/>
      <c r="D817" s="15"/>
      <c r="E817" s="15"/>
      <c r="F817" s="15"/>
      <c r="G817" s="15"/>
      <c r="H817" s="15"/>
      <c r="I817" s="16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</row>
    <row r="818" spans="1:31" ht="11.25" customHeight="1">
      <c r="A818" s="15"/>
      <c r="B818" s="15"/>
      <c r="C818" s="15"/>
      <c r="D818" s="15"/>
      <c r="E818" s="15"/>
      <c r="F818" s="15"/>
      <c r="G818" s="15"/>
      <c r="H818" s="15"/>
      <c r="I818" s="16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</row>
    <row r="819" spans="1:31" ht="11.25" customHeight="1">
      <c r="A819" s="15"/>
      <c r="B819" s="15"/>
      <c r="C819" s="15"/>
      <c r="D819" s="15"/>
      <c r="E819" s="15"/>
      <c r="F819" s="15"/>
      <c r="G819" s="15"/>
      <c r="H819" s="15"/>
      <c r="I819" s="16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</row>
    <row r="820" spans="1:31" ht="11.25" customHeight="1">
      <c r="A820" s="15"/>
      <c r="B820" s="15"/>
      <c r="C820" s="15"/>
      <c r="D820" s="15"/>
      <c r="E820" s="15"/>
      <c r="F820" s="15"/>
      <c r="G820" s="15"/>
      <c r="H820" s="15"/>
      <c r="I820" s="16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</row>
    <row r="821" spans="1:31" ht="11.25" customHeight="1">
      <c r="A821" s="15"/>
      <c r="B821" s="15"/>
      <c r="C821" s="15"/>
      <c r="D821" s="15"/>
      <c r="E821" s="15"/>
      <c r="F821" s="15"/>
      <c r="G821" s="15"/>
      <c r="H821" s="15"/>
      <c r="I821" s="16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</row>
    <row r="822" spans="1:31" ht="11.25" customHeight="1">
      <c r="A822" s="15"/>
      <c r="B822" s="15"/>
      <c r="C822" s="15"/>
      <c r="D822" s="15"/>
      <c r="E822" s="15"/>
      <c r="F822" s="15"/>
      <c r="G822" s="15"/>
      <c r="H822" s="15"/>
      <c r="I822" s="16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</row>
    <row r="823" spans="1:31" ht="11.25" customHeight="1">
      <c r="A823" s="15"/>
      <c r="B823" s="15"/>
      <c r="C823" s="15"/>
      <c r="D823" s="15"/>
      <c r="E823" s="15"/>
      <c r="F823" s="15"/>
      <c r="G823" s="15"/>
      <c r="H823" s="15"/>
      <c r="I823" s="16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</row>
    <row r="824" spans="1:31" ht="11.25" customHeight="1">
      <c r="A824" s="15"/>
      <c r="B824" s="15"/>
      <c r="C824" s="15"/>
      <c r="D824" s="15"/>
      <c r="E824" s="15"/>
      <c r="F824" s="15"/>
      <c r="G824" s="15"/>
      <c r="H824" s="15"/>
      <c r="I824" s="16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</row>
    <row r="825" spans="1:31" ht="11.25" customHeight="1">
      <c r="A825" s="15"/>
      <c r="B825" s="15"/>
      <c r="C825" s="15"/>
      <c r="D825" s="15"/>
      <c r="E825" s="15"/>
      <c r="F825" s="15"/>
      <c r="G825" s="15"/>
      <c r="H825" s="15"/>
      <c r="I825" s="16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</row>
    <row r="826" spans="1:31" ht="11.25" customHeight="1">
      <c r="A826" s="15"/>
      <c r="B826" s="15"/>
      <c r="C826" s="15"/>
      <c r="D826" s="15"/>
      <c r="E826" s="15"/>
      <c r="F826" s="15"/>
      <c r="G826" s="15"/>
      <c r="H826" s="15"/>
      <c r="I826" s="16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</row>
    <row r="827" spans="1:31" ht="11.25" customHeight="1">
      <c r="A827" s="15"/>
      <c r="B827" s="15"/>
      <c r="C827" s="15"/>
      <c r="D827" s="15"/>
      <c r="E827" s="15"/>
      <c r="F827" s="15"/>
      <c r="G827" s="15"/>
      <c r="H827" s="15"/>
      <c r="I827" s="16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</row>
    <row r="828" spans="1:31" ht="11.25" customHeight="1">
      <c r="A828" s="15"/>
      <c r="B828" s="15"/>
      <c r="C828" s="15"/>
      <c r="D828" s="15"/>
      <c r="E828" s="15"/>
      <c r="F828" s="15"/>
      <c r="G828" s="15"/>
      <c r="H828" s="15"/>
      <c r="I828" s="16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</row>
    <row r="829" spans="1:31" ht="11.25" customHeight="1">
      <c r="A829" s="15"/>
      <c r="B829" s="15"/>
      <c r="C829" s="15"/>
      <c r="D829" s="15"/>
      <c r="E829" s="15"/>
      <c r="F829" s="15"/>
      <c r="G829" s="15"/>
      <c r="H829" s="15"/>
      <c r="I829" s="16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</row>
    <row r="830" spans="1:31" ht="11.25" customHeight="1">
      <c r="A830" s="15"/>
      <c r="B830" s="15"/>
      <c r="C830" s="15"/>
      <c r="D830" s="15"/>
      <c r="E830" s="15"/>
      <c r="F830" s="15"/>
      <c r="G830" s="15"/>
      <c r="H830" s="15"/>
      <c r="I830" s="16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</row>
    <row r="831" spans="1:31" ht="11.25" customHeight="1">
      <c r="A831" s="15"/>
      <c r="B831" s="15"/>
      <c r="C831" s="15"/>
      <c r="D831" s="15"/>
      <c r="E831" s="15"/>
      <c r="F831" s="15"/>
      <c r="G831" s="15"/>
      <c r="H831" s="15"/>
      <c r="I831" s="16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</row>
    <row r="832" spans="1:31" ht="11.25" customHeight="1">
      <c r="A832" s="15"/>
      <c r="B832" s="15"/>
      <c r="C832" s="15"/>
      <c r="D832" s="15"/>
      <c r="E832" s="15"/>
      <c r="F832" s="15"/>
      <c r="G832" s="15"/>
      <c r="H832" s="15"/>
      <c r="I832" s="16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</row>
    <row r="833" spans="1:31" ht="11.25" customHeight="1">
      <c r="A833" s="15"/>
      <c r="B833" s="15"/>
      <c r="C833" s="15"/>
      <c r="D833" s="15"/>
      <c r="E833" s="15"/>
      <c r="F833" s="15"/>
      <c r="G833" s="15"/>
      <c r="H833" s="15"/>
      <c r="I833" s="16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</row>
    <row r="834" spans="1:31" ht="11.25" customHeight="1">
      <c r="A834" s="15"/>
      <c r="B834" s="15"/>
      <c r="C834" s="15"/>
      <c r="D834" s="15"/>
      <c r="E834" s="15"/>
      <c r="F834" s="15"/>
      <c r="G834" s="15"/>
      <c r="H834" s="15"/>
      <c r="I834" s="16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</row>
    <row r="835" spans="1:31" ht="11.25" customHeight="1">
      <c r="A835" s="15"/>
      <c r="B835" s="15"/>
      <c r="C835" s="15"/>
      <c r="D835" s="15"/>
      <c r="E835" s="15"/>
      <c r="F835" s="15"/>
      <c r="G835" s="15"/>
      <c r="H835" s="15"/>
      <c r="I835" s="16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</row>
    <row r="836" spans="1:31" ht="11.25" customHeight="1">
      <c r="A836" s="15"/>
      <c r="B836" s="15"/>
      <c r="C836" s="15"/>
      <c r="D836" s="15"/>
      <c r="E836" s="15"/>
      <c r="F836" s="15"/>
      <c r="G836" s="15"/>
      <c r="H836" s="15"/>
      <c r="I836" s="16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</row>
    <row r="837" spans="1:31" ht="11.25" customHeight="1">
      <c r="A837" s="15"/>
      <c r="B837" s="15"/>
      <c r="C837" s="15"/>
      <c r="D837" s="15"/>
      <c r="E837" s="15"/>
      <c r="F837" s="15"/>
      <c r="G837" s="15"/>
      <c r="H837" s="15"/>
      <c r="I837" s="16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</row>
    <row r="838" spans="1:31" ht="11.25" customHeight="1">
      <c r="A838" s="15"/>
      <c r="B838" s="15"/>
      <c r="C838" s="15"/>
      <c r="D838" s="15"/>
      <c r="E838" s="15"/>
      <c r="F838" s="15"/>
      <c r="G838" s="15"/>
      <c r="H838" s="15"/>
      <c r="I838" s="16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</row>
    <row r="839" spans="1:31" ht="11.25" customHeight="1">
      <c r="A839" s="15"/>
      <c r="B839" s="15"/>
      <c r="C839" s="15"/>
      <c r="D839" s="15"/>
      <c r="E839" s="15"/>
      <c r="F839" s="15"/>
      <c r="G839" s="15"/>
      <c r="H839" s="15"/>
      <c r="I839" s="16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</row>
    <row r="840" spans="1:31" ht="11.25" customHeight="1">
      <c r="A840" s="15"/>
      <c r="B840" s="15"/>
      <c r="C840" s="15"/>
      <c r="D840" s="15"/>
      <c r="E840" s="15"/>
      <c r="F840" s="15"/>
      <c r="G840" s="15"/>
      <c r="H840" s="15"/>
      <c r="I840" s="16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</row>
    <row r="841" spans="1:31" ht="11.25" customHeight="1">
      <c r="A841" s="15"/>
      <c r="B841" s="15"/>
      <c r="C841" s="15"/>
      <c r="D841" s="15"/>
      <c r="E841" s="15"/>
      <c r="F841" s="15"/>
      <c r="G841" s="15"/>
      <c r="H841" s="15"/>
      <c r="I841" s="16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</row>
    <row r="842" spans="1:31" ht="11.25" customHeight="1">
      <c r="A842" s="15"/>
      <c r="B842" s="15"/>
      <c r="C842" s="15"/>
      <c r="D842" s="15"/>
      <c r="E842" s="15"/>
      <c r="F842" s="15"/>
      <c r="G842" s="15"/>
      <c r="H842" s="15"/>
      <c r="I842" s="16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</row>
    <row r="843" spans="1:31" ht="11.25" customHeight="1">
      <c r="A843" s="15"/>
      <c r="B843" s="15"/>
      <c r="C843" s="15"/>
      <c r="D843" s="15"/>
      <c r="E843" s="15"/>
      <c r="F843" s="15"/>
      <c r="G843" s="15"/>
      <c r="H843" s="15"/>
      <c r="I843" s="16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</row>
    <row r="844" spans="1:31" ht="11.25" customHeight="1">
      <c r="A844" s="15"/>
      <c r="B844" s="15"/>
      <c r="C844" s="15"/>
      <c r="D844" s="15"/>
      <c r="E844" s="15"/>
      <c r="F844" s="15"/>
      <c r="G844" s="15"/>
      <c r="H844" s="15"/>
      <c r="I844" s="16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</row>
    <row r="845" spans="1:31" ht="11.25" customHeight="1">
      <c r="A845" s="15"/>
      <c r="B845" s="15"/>
      <c r="C845" s="15"/>
      <c r="D845" s="15"/>
      <c r="E845" s="15"/>
      <c r="F845" s="15"/>
      <c r="G845" s="15"/>
      <c r="H845" s="15"/>
      <c r="I845" s="16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</row>
    <row r="846" spans="1:31" ht="11.25" customHeight="1">
      <c r="A846" s="15"/>
      <c r="B846" s="15"/>
      <c r="C846" s="15"/>
      <c r="D846" s="15"/>
      <c r="E846" s="15"/>
      <c r="F846" s="15"/>
      <c r="G846" s="15"/>
      <c r="H846" s="15"/>
      <c r="I846" s="16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</row>
    <row r="847" spans="1:31" ht="11.25" customHeight="1">
      <c r="A847" s="15"/>
      <c r="B847" s="15"/>
      <c r="C847" s="15"/>
      <c r="D847" s="15"/>
      <c r="E847" s="15"/>
      <c r="F847" s="15"/>
      <c r="G847" s="15"/>
      <c r="H847" s="15"/>
      <c r="I847" s="16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</row>
    <row r="848" spans="1:31" ht="11.25" customHeight="1">
      <c r="A848" s="15"/>
      <c r="B848" s="15"/>
      <c r="C848" s="15"/>
      <c r="D848" s="15"/>
      <c r="E848" s="15"/>
      <c r="F848" s="15"/>
      <c r="G848" s="15"/>
      <c r="H848" s="15"/>
      <c r="I848" s="16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</row>
    <row r="849" spans="1:31" ht="11.25" customHeight="1">
      <c r="A849" s="15"/>
      <c r="B849" s="15"/>
      <c r="C849" s="15"/>
      <c r="D849" s="15"/>
      <c r="E849" s="15"/>
      <c r="F849" s="15"/>
      <c r="G849" s="15"/>
      <c r="H849" s="15"/>
      <c r="I849" s="16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</row>
    <row r="850" spans="1:31" ht="11.25" customHeight="1">
      <c r="A850" s="15"/>
      <c r="B850" s="15"/>
      <c r="C850" s="15"/>
      <c r="D850" s="15"/>
      <c r="E850" s="15"/>
      <c r="F850" s="15"/>
      <c r="G850" s="15"/>
      <c r="H850" s="15"/>
      <c r="I850" s="16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</row>
    <row r="851" spans="1:31" ht="11.25" customHeight="1">
      <c r="A851" s="15"/>
      <c r="B851" s="15"/>
      <c r="C851" s="15"/>
      <c r="D851" s="15"/>
      <c r="E851" s="15"/>
      <c r="F851" s="15"/>
      <c r="G851" s="15"/>
      <c r="H851" s="15"/>
      <c r="I851" s="16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</row>
    <row r="852" spans="1:31" ht="11.25" customHeight="1">
      <c r="A852" s="15"/>
      <c r="B852" s="15"/>
      <c r="C852" s="15"/>
      <c r="D852" s="15"/>
      <c r="E852" s="15"/>
      <c r="F852" s="15"/>
      <c r="G852" s="15"/>
      <c r="H852" s="15"/>
      <c r="I852" s="16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</row>
    <row r="853" spans="1:31" ht="11.25" customHeight="1">
      <c r="A853" s="15"/>
      <c r="B853" s="15"/>
      <c r="C853" s="15"/>
      <c r="D853" s="15"/>
      <c r="E853" s="15"/>
      <c r="F853" s="15"/>
      <c r="G853" s="15"/>
      <c r="H853" s="15"/>
      <c r="I853" s="16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</row>
    <row r="854" spans="1:31" ht="11.25" customHeight="1">
      <c r="A854" s="15"/>
      <c r="B854" s="15"/>
      <c r="C854" s="15"/>
      <c r="D854" s="15"/>
      <c r="E854" s="15"/>
      <c r="F854" s="15"/>
      <c r="G854" s="15"/>
      <c r="H854" s="15"/>
      <c r="I854" s="16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</row>
    <row r="855" spans="1:31" ht="11.25" customHeight="1">
      <c r="A855" s="15"/>
      <c r="B855" s="15"/>
      <c r="C855" s="15"/>
      <c r="D855" s="15"/>
      <c r="E855" s="15"/>
      <c r="F855" s="15"/>
      <c r="G855" s="15"/>
      <c r="H855" s="15"/>
      <c r="I855" s="16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</row>
    <row r="856" spans="1:31" ht="11.25" customHeight="1">
      <c r="A856" s="15"/>
      <c r="B856" s="15"/>
      <c r="C856" s="15"/>
      <c r="D856" s="15"/>
      <c r="E856" s="15"/>
      <c r="F856" s="15"/>
      <c r="G856" s="15"/>
      <c r="H856" s="15"/>
      <c r="I856" s="16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</row>
    <row r="857" spans="1:31" ht="11.25" customHeight="1">
      <c r="A857" s="15"/>
      <c r="B857" s="15"/>
      <c r="C857" s="15"/>
      <c r="D857" s="15"/>
      <c r="E857" s="15"/>
      <c r="F857" s="15"/>
      <c r="G857" s="15"/>
      <c r="H857" s="15"/>
      <c r="I857" s="16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</row>
    <row r="858" spans="1:31" ht="11.25" customHeight="1">
      <c r="A858" s="15"/>
      <c r="B858" s="15"/>
      <c r="C858" s="15"/>
      <c r="D858" s="15"/>
      <c r="E858" s="15"/>
      <c r="F858" s="15"/>
      <c r="G858" s="15"/>
      <c r="H858" s="15"/>
      <c r="I858" s="16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</row>
    <row r="859" spans="1:31" ht="11.25" customHeight="1">
      <c r="A859" s="15"/>
      <c r="B859" s="15"/>
      <c r="C859" s="15"/>
      <c r="D859" s="15"/>
      <c r="E859" s="15"/>
      <c r="F859" s="15"/>
      <c r="G859" s="15"/>
      <c r="H859" s="15"/>
      <c r="I859" s="16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</row>
    <row r="860" spans="1:31" ht="11.25" customHeight="1">
      <c r="A860" s="15"/>
      <c r="B860" s="15"/>
      <c r="C860" s="15"/>
      <c r="D860" s="15"/>
      <c r="E860" s="15"/>
      <c r="F860" s="15"/>
      <c r="G860" s="15"/>
      <c r="H860" s="15"/>
      <c r="I860" s="16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</row>
    <row r="861" spans="1:31" ht="11.25" customHeight="1">
      <c r="A861" s="15"/>
      <c r="B861" s="15"/>
      <c r="C861" s="15"/>
      <c r="D861" s="15"/>
      <c r="E861" s="15"/>
      <c r="F861" s="15"/>
      <c r="G861" s="15"/>
      <c r="H861" s="15"/>
      <c r="I861" s="16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</row>
    <row r="862" spans="1:31" ht="11.25" customHeight="1">
      <c r="A862" s="15"/>
      <c r="B862" s="15"/>
      <c r="C862" s="15"/>
      <c r="D862" s="15"/>
      <c r="E862" s="15"/>
      <c r="F862" s="15"/>
      <c r="G862" s="15"/>
      <c r="H862" s="15"/>
      <c r="I862" s="16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</row>
    <row r="863" spans="1:31" ht="11.25" customHeight="1">
      <c r="A863" s="15"/>
      <c r="B863" s="15"/>
      <c r="C863" s="15"/>
      <c r="D863" s="15"/>
      <c r="E863" s="15"/>
      <c r="F863" s="15"/>
      <c r="G863" s="15"/>
      <c r="H863" s="15"/>
      <c r="I863" s="16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</row>
    <row r="864" spans="1:31" ht="11.25" customHeight="1">
      <c r="A864" s="15"/>
      <c r="B864" s="15"/>
      <c r="C864" s="15"/>
      <c r="D864" s="15"/>
      <c r="E864" s="15"/>
      <c r="F864" s="15"/>
      <c r="G864" s="15"/>
      <c r="H864" s="15"/>
      <c r="I864" s="16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</row>
    <row r="865" spans="1:31" ht="11.25" customHeight="1">
      <c r="A865" s="15"/>
      <c r="B865" s="15"/>
      <c r="C865" s="15"/>
      <c r="D865" s="15"/>
      <c r="E865" s="15"/>
      <c r="F865" s="15"/>
      <c r="G865" s="15"/>
      <c r="H865" s="15"/>
      <c r="I865" s="16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</row>
    <row r="866" spans="1:31" ht="11.25" customHeight="1">
      <c r="A866" s="15"/>
      <c r="B866" s="15"/>
      <c r="C866" s="15"/>
      <c r="D866" s="15"/>
      <c r="E866" s="15"/>
      <c r="F866" s="15"/>
      <c r="G866" s="15"/>
      <c r="H866" s="15"/>
      <c r="I866" s="16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</row>
    <row r="867" spans="1:31" ht="11.25" customHeight="1">
      <c r="A867" s="15"/>
      <c r="B867" s="15"/>
      <c r="C867" s="15"/>
      <c r="D867" s="15"/>
      <c r="E867" s="15"/>
      <c r="F867" s="15"/>
      <c r="G867" s="15"/>
      <c r="H867" s="15"/>
      <c r="I867" s="16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</row>
    <row r="868" spans="1:31" ht="11.25" customHeight="1">
      <c r="A868" s="15"/>
      <c r="B868" s="15"/>
      <c r="C868" s="15"/>
      <c r="D868" s="15"/>
      <c r="E868" s="15"/>
      <c r="F868" s="15"/>
      <c r="G868" s="15"/>
      <c r="H868" s="15"/>
      <c r="I868" s="16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</row>
    <row r="869" spans="1:31" ht="11.25" customHeight="1">
      <c r="A869" s="15"/>
      <c r="B869" s="15"/>
      <c r="C869" s="15"/>
      <c r="D869" s="15"/>
      <c r="E869" s="15"/>
      <c r="F869" s="15"/>
      <c r="G869" s="15"/>
      <c r="H869" s="15"/>
      <c r="I869" s="16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</row>
    <row r="870" spans="1:31" ht="11.25" customHeight="1">
      <c r="A870" s="15"/>
      <c r="B870" s="15"/>
      <c r="C870" s="15"/>
      <c r="D870" s="15"/>
      <c r="E870" s="15"/>
      <c r="F870" s="15"/>
      <c r="G870" s="15"/>
      <c r="H870" s="15"/>
      <c r="I870" s="16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</row>
    <row r="871" spans="1:31" ht="11.25" customHeight="1">
      <c r="A871" s="15"/>
      <c r="B871" s="15"/>
      <c r="C871" s="15"/>
      <c r="D871" s="15"/>
      <c r="E871" s="15"/>
      <c r="F871" s="15"/>
      <c r="G871" s="15"/>
      <c r="H871" s="15"/>
      <c r="I871" s="16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</row>
    <row r="872" spans="1:31" ht="11.25" customHeight="1">
      <c r="A872" s="15"/>
      <c r="B872" s="15"/>
      <c r="C872" s="15"/>
      <c r="D872" s="15"/>
      <c r="E872" s="15"/>
      <c r="F872" s="15"/>
      <c r="G872" s="15"/>
      <c r="H872" s="15"/>
      <c r="I872" s="16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</row>
    <row r="873" spans="1:31" ht="11.25" customHeight="1">
      <c r="A873" s="15"/>
      <c r="B873" s="15"/>
      <c r="C873" s="15"/>
      <c r="D873" s="15"/>
      <c r="E873" s="15"/>
      <c r="F873" s="15"/>
      <c r="G873" s="15"/>
      <c r="H873" s="15"/>
      <c r="I873" s="16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</row>
    <row r="874" spans="1:31" ht="11.25" customHeight="1">
      <c r="A874" s="15"/>
      <c r="B874" s="15"/>
      <c r="C874" s="15"/>
      <c r="D874" s="15"/>
      <c r="E874" s="15"/>
      <c r="F874" s="15"/>
      <c r="G874" s="15"/>
      <c r="H874" s="15"/>
      <c r="I874" s="16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</row>
    <row r="875" spans="1:31" ht="11.25" customHeight="1">
      <c r="A875" s="15"/>
      <c r="B875" s="15"/>
      <c r="C875" s="15"/>
      <c r="D875" s="15"/>
      <c r="E875" s="15"/>
      <c r="F875" s="15"/>
      <c r="G875" s="15"/>
      <c r="H875" s="15"/>
      <c r="I875" s="16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</row>
    <row r="876" spans="1:31" ht="11.25" customHeight="1">
      <c r="A876" s="15"/>
      <c r="B876" s="15"/>
      <c r="C876" s="15"/>
      <c r="D876" s="15"/>
      <c r="E876" s="15"/>
      <c r="F876" s="15"/>
      <c r="G876" s="15"/>
      <c r="H876" s="15"/>
      <c r="I876" s="16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</row>
    <row r="877" spans="1:31" ht="11.25" customHeight="1">
      <c r="A877" s="15"/>
      <c r="B877" s="15"/>
      <c r="C877" s="15"/>
      <c r="D877" s="15"/>
      <c r="E877" s="15"/>
      <c r="F877" s="15"/>
      <c r="G877" s="15"/>
      <c r="H877" s="15"/>
      <c r="I877" s="16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</row>
    <row r="878" spans="1:31" ht="11.25" customHeight="1">
      <c r="A878" s="15"/>
      <c r="B878" s="15"/>
      <c r="C878" s="15"/>
      <c r="D878" s="15"/>
      <c r="E878" s="15"/>
      <c r="F878" s="15"/>
      <c r="G878" s="15"/>
      <c r="H878" s="15"/>
      <c r="I878" s="16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</row>
    <row r="879" spans="1:31" ht="11.25" customHeight="1">
      <c r="A879" s="15"/>
      <c r="B879" s="15"/>
      <c r="C879" s="15"/>
      <c r="D879" s="15"/>
      <c r="E879" s="15"/>
      <c r="F879" s="15"/>
      <c r="G879" s="15"/>
      <c r="H879" s="15"/>
      <c r="I879" s="16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</row>
    <row r="880" spans="1:31" ht="11.25" customHeight="1">
      <c r="A880" s="15"/>
      <c r="B880" s="15"/>
      <c r="C880" s="15"/>
      <c r="D880" s="15"/>
      <c r="E880" s="15"/>
      <c r="F880" s="15"/>
      <c r="G880" s="15"/>
      <c r="H880" s="15"/>
      <c r="I880" s="16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</row>
    <row r="881" spans="1:31" ht="11.25" customHeight="1">
      <c r="A881" s="15"/>
      <c r="B881" s="15"/>
      <c r="C881" s="15"/>
      <c r="D881" s="15"/>
      <c r="E881" s="15"/>
      <c r="F881" s="15"/>
      <c r="G881" s="15"/>
      <c r="H881" s="15"/>
      <c r="I881" s="16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</row>
    <row r="882" spans="1:31" ht="11.25" customHeight="1">
      <c r="A882" s="15"/>
      <c r="B882" s="15"/>
      <c r="C882" s="15"/>
      <c r="D882" s="15"/>
      <c r="E882" s="15"/>
      <c r="F882" s="15"/>
      <c r="G882" s="15"/>
      <c r="H882" s="15"/>
      <c r="I882" s="16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</row>
    <row r="883" spans="1:31" ht="11.25" customHeight="1">
      <c r="A883" s="15"/>
      <c r="B883" s="15"/>
      <c r="C883" s="15"/>
      <c r="D883" s="15"/>
      <c r="E883" s="15"/>
      <c r="F883" s="15"/>
      <c r="G883" s="15"/>
      <c r="H883" s="15"/>
      <c r="I883" s="16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</row>
    <row r="884" spans="1:31" ht="11.25" customHeight="1">
      <c r="A884" s="15"/>
      <c r="B884" s="15"/>
      <c r="C884" s="15"/>
      <c r="D884" s="15"/>
      <c r="E884" s="15"/>
      <c r="F884" s="15"/>
      <c r="G884" s="15"/>
      <c r="H884" s="15"/>
      <c r="I884" s="16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</row>
    <row r="885" spans="1:31" ht="11.25" customHeight="1">
      <c r="A885" s="15"/>
      <c r="B885" s="15"/>
      <c r="C885" s="15"/>
      <c r="D885" s="15"/>
      <c r="E885" s="15"/>
      <c r="F885" s="15"/>
      <c r="G885" s="15"/>
      <c r="H885" s="15"/>
      <c r="I885" s="16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</row>
    <row r="886" spans="1:31" ht="11.25" customHeight="1">
      <c r="A886" s="15"/>
      <c r="B886" s="15"/>
      <c r="C886" s="15"/>
      <c r="D886" s="15"/>
      <c r="E886" s="15"/>
      <c r="F886" s="15"/>
      <c r="G886" s="15"/>
      <c r="H886" s="15"/>
      <c r="I886" s="16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</row>
    <row r="887" spans="1:31" ht="11.25" customHeight="1">
      <c r="A887" s="15"/>
      <c r="B887" s="15"/>
      <c r="C887" s="15"/>
      <c r="D887" s="15"/>
      <c r="E887" s="15"/>
      <c r="F887" s="15"/>
      <c r="G887" s="15"/>
      <c r="H887" s="15"/>
      <c r="I887" s="16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</row>
    <row r="888" spans="1:31" ht="11.25" customHeight="1">
      <c r="A888" s="15"/>
      <c r="B888" s="15"/>
      <c r="C888" s="15"/>
      <c r="D888" s="15"/>
      <c r="E888" s="15"/>
      <c r="F888" s="15"/>
      <c r="G888" s="15"/>
      <c r="H888" s="15"/>
      <c r="I888" s="16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</row>
    <row r="889" spans="1:31" ht="11.25" customHeight="1">
      <c r="A889" s="15"/>
      <c r="B889" s="15"/>
      <c r="C889" s="15"/>
      <c r="D889" s="15"/>
      <c r="E889" s="15"/>
      <c r="F889" s="15"/>
      <c r="G889" s="15"/>
      <c r="H889" s="15"/>
      <c r="I889" s="16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</row>
    <row r="890" spans="1:31" ht="11.25" customHeight="1">
      <c r="A890" s="15"/>
      <c r="B890" s="15"/>
      <c r="C890" s="15"/>
      <c r="D890" s="15"/>
      <c r="E890" s="15"/>
      <c r="F890" s="15"/>
      <c r="G890" s="15"/>
      <c r="H890" s="15"/>
      <c r="I890" s="16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</row>
    <row r="891" spans="1:31" ht="11.25" customHeight="1">
      <c r="A891" s="15"/>
      <c r="B891" s="15"/>
      <c r="C891" s="15"/>
      <c r="D891" s="15"/>
      <c r="E891" s="15"/>
      <c r="F891" s="15"/>
      <c r="G891" s="15"/>
      <c r="H891" s="15"/>
      <c r="I891" s="16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</row>
    <row r="892" spans="1:31" ht="11.25" customHeight="1">
      <c r="A892" s="15"/>
      <c r="B892" s="15"/>
      <c r="C892" s="15"/>
      <c r="D892" s="15"/>
      <c r="E892" s="15"/>
      <c r="F892" s="15"/>
      <c r="G892" s="15"/>
      <c r="H892" s="15"/>
      <c r="I892" s="16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</row>
    <row r="893" spans="1:31" ht="11.25" customHeight="1">
      <c r="A893" s="15"/>
      <c r="B893" s="15"/>
      <c r="C893" s="15"/>
      <c r="D893" s="15"/>
      <c r="E893" s="15"/>
      <c r="F893" s="15"/>
      <c r="G893" s="15"/>
      <c r="H893" s="15"/>
      <c r="I893" s="16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</row>
    <row r="894" spans="1:31" ht="11.25" customHeight="1">
      <c r="A894" s="15"/>
      <c r="B894" s="15"/>
      <c r="C894" s="15"/>
      <c r="D894" s="15"/>
      <c r="E894" s="15"/>
      <c r="F894" s="15"/>
      <c r="G894" s="15"/>
      <c r="H894" s="15"/>
      <c r="I894" s="16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</row>
    <row r="895" spans="1:31" ht="11.25" customHeight="1">
      <c r="A895" s="15"/>
      <c r="B895" s="15"/>
      <c r="C895" s="15"/>
      <c r="D895" s="15"/>
      <c r="E895" s="15"/>
      <c r="F895" s="15"/>
      <c r="G895" s="15"/>
      <c r="H895" s="15"/>
      <c r="I895" s="16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</row>
    <row r="896" spans="1:31" ht="11.25" customHeight="1">
      <c r="A896" s="15"/>
      <c r="B896" s="15"/>
      <c r="C896" s="15"/>
      <c r="D896" s="15"/>
      <c r="E896" s="15"/>
      <c r="F896" s="15"/>
      <c r="G896" s="15"/>
      <c r="H896" s="15"/>
      <c r="I896" s="16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</row>
    <row r="897" spans="1:31" ht="11.25" customHeight="1">
      <c r="A897" s="15"/>
      <c r="B897" s="15"/>
      <c r="C897" s="15"/>
      <c r="D897" s="15"/>
      <c r="E897" s="15"/>
      <c r="F897" s="15"/>
      <c r="G897" s="15"/>
      <c r="H897" s="15"/>
      <c r="I897" s="16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</row>
    <row r="898" spans="1:31" ht="11.25" customHeight="1">
      <c r="A898" s="15"/>
      <c r="B898" s="15"/>
      <c r="C898" s="15"/>
      <c r="D898" s="15"/>
      <c r="E898" s="15"/>
      <c r="F898" s="15"/>
      <c r="G898" s="15"/>
      <c r="H898" s="15"/>
      <c r="I898" s="16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</row>
    <row r="899" spans="1:31" ht="11.25" customHeight="1">
      <c r="A899" s="15"/>
      <c r="B899" s="15"/>
      <c r="C899" s="15"/>
      <c r="D899" s="15"/>
      <c r="E899" s="15"/>
      <c r="F899" s="15"/>
      <c r="G899" s="15"/>
      <c r="H899" s="15"/>
      <c r="I899" s="16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</row>
    <row r="900" spans="1:31" ht="11.25" customHeight="1">
      <c r="A900" s="15"/>
      <c r="B900" s="15"/>
      <c r="C900" s="15"/>
      <c r="D900" s="15"/>
      <c r="E900" s="15"/>
      <c r="F900" s="15"/>
      <c r="G900" s="15"/>
      <c r="H900" s="15"/>
      <c r="I900" s="16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</row>
    <row r="901" spans="1:31" ht="11.25" customHeight="1">
      <c r="A901" s="15"/>
      <c r="B901" s="15"/>
      <c r="C901" s="15"/>
      <c r="D901" s="15"/>
      <c r="E901" s="15"/>
      <c r="F901" s="15"/>
      <c r="G901" s="15"/>
      <c r="H901" s="15"/>
      <c r="I901" s="16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</row>
    <row r="902" spans="1:31" ht="11.25" customHeight="1">
      <c r="A902" s="15"/>
      <c r="B902" s="15"/>
      <c r="C902" s="15"/>
      <c r="D902" s="15"/>
      <c r="E902" s="15"/>
      <c r="F902" s="15"/>
      <c r="G902" s="15"/>
      <c r="H902" s="15"/>
      <c r="I902" s="16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</row>
    <row r="903" spans="1:31" ht="11.25" customHeight="1">
      <c r="A903" s="15"/>
      <c r="B903" s="15"/>
      <c r="C903" s="15"/>
      <c r="D903" s="15"/>
      <c r="E903" s="15"/>
      <c r="F903" s="15"/>
      <c r="G903" s="15"/>
      <c r="H903" s="15"/>
      <c r="I903" s="16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</row>
    <row r="904" spans="1:31" ht="11.25" customHeight="1">
      <c r="A904" s="15"/>
      <c r="B904" s="15"/>
      <c r="C904" s="15"/>
      <c r="D904" s="15"/>
      <c r="E904" s="15"/>
      <c r="F904" s="15"/>
      <c r="G904" s="15"/>
      <c r="H904" s="15"/>
      <c r="I904" s="16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</row>
    <row r="905" spans="1:31" ht="11.25" customHeight="1">
      <c r="A905" s="15"/>
      <c r="B905" s="15"/>
      <c r="C905" s="15"/>
      <c r="D905" s="15"/>
      <c r="E905" s="15"/>
      <c r="F905" s="15"/>
      <c r="G905" s="15"/>
      <c r="H905" s="15"/>
      <c r="I905" s="16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</row>
    <row r="906" spans="1:31" ht="11.25" customHeight="1">
      <c r="A906" s="15"/>
      <c r="B906" s="15"/>
      <c r="C906" s="15"/>
      <c r="D906" s="15"/>
      <c r="E906" s="15"/>
      <c r="F906" s="15"/>
      <c r="G906" s="15"/>
      <c r="H906" s="15"/>
      <c r="I906" s="16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</row>
    <row r="907" spans="1:31" ht="11.25" customHeight="1">
      <c r="A907" s="15"/>
      <c r="B907" s="15"/>
      <c r="C907" s="15"/>
      <c r="D907" s="15"/>
      <c r="E907" s="15"/>
      <c r="F907" s="15"/>
      <c r="G907" s="15"/>
      <c r="H907" s="15"/>
      <c r="I907" s="16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</row>
    <row r="908" spans="1:31" ht="11.25" customHeight="1">
      <c r="A908" s="15"/>
      <c r="B908" s="15"/>
      <c r="C908" s="15"/>
      <c r="D908" s="15"/>
      <c r="E908" s="15"/>
      <c r="F908" s="15"/>
      <c r="G908" s="15"/>
      <c r="H908" s="15"/>
      <c r="I908" s="16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</row>
    <row r="909" spans="1:31" ht="11.25" customHeight="1">
      <c r="A909" s="15"/>
      <c r="B909" s="15"/>
      <c r="C909" s="15"/>
      <c r="D909" s="15"/>
      <c r="E909" s="15"/>
      <c r="F909" s="15"/>
      <c r="G909" s="15"/>
      <c r="H909" s="15"/>
      <c r="I909" s="16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</row>
    <row r="910" spans="1:31" ht="11.25" customHeight="1">
      <c r="A910" s="15"/>
      <c r="B910" s="15"/>
      <c r="C910" s="15"/>
      <c r="D910" s="15"/>
      <c r="E910" s="15"/>
      <c r="F910" s="15"/>
      <c r="G910" s="15"/>
      <c r="H910" s="15"/>
      <c r="I910" s="16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</row>
    <row r="911" spans="1:31" ht="11.25" customHeight="1">
      <c r="A911" s="15"/>
      <c r="B911" s="15"/>
      <c r="C911" s="15"/>
      <c r="D911" s="15"/>
      <c r="E911" s="15"/>
      <c r="F911" s="15"/>
      <c r="G911" s="15"/>
      <c r="H911" s="15"/>
      <c r="I911" s="16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</row>
    <row r="912" spans="1:31" ht="11.25" customHeight="1">
      <c r="A912" s="15"/>
      <c r="B912" s="15"/>
      <c r="C912" s="15"/>
      <c r="D912" s="15"/>
      <c r="E912" s="15"/>
      <c r="F912" s="15"/>
      <c r="G912" s="15"/>
      <c r="H912" s="15"/>
      <c r="I912" s="16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</row>
    <row r="913" spans="1:31" ht="11.25" customHeight="1">
      <c r="A913" s="15"/>
      <c r="B913" s="15"/>
      <c r="C913" s="15"/>
      <c r="D913" s="15"/>
      <c r="E913" s="15"/>
      <c r="F913" s="15"/>
      <c r="G913" s="15"/>
      <c r="H913" s="15"/>
      <c r="I913" s="16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</row>
    <row r="914" spans="1:31" ht="11.25" customHeight="1">
      <c r="A914" s="15"/>
      <c r="B914" s="15"/>
      <c r="C914" s="15"/>
      <c r="D914" s="15"/>
      <c r="E914" s="15"/>
      <c r="F914" s="15"/>
      <c r="G914" s="15"/>
      <c r="H914" s="15"/>
      <c r="I914" s="16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</row>
    <row r="915" spans="1:31" ht="11.25" customHeight="1">
      <c r="A915" s="15"/>
      <c r="B915" s="15"/>
      <c r="C915" s="15"/>
      <c r="D915" s="15"/>
      <c r="E915" s="15"/>
      <c r="F915" s="15"/>
      <c r="G915" s="15"/>
      <c r="H915" s="15"/>
      <c r="I915" s="16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</row>
    <row r="916" spans="1:31" ht="11.25" customHeight="1">
      <c r="A916" s="15"/>
      <c r="B916" s="15"/>
      <c r="C916" s="15"/>
      <c r="D916" s="15"/>
      <c r="E916" s="15"/>
      <c r="F916" s="15"/>
      <c r="G916" s="15"/>
      <c r="H916" s="15"/>
      <c r="I916" s="16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</row>
    <row r="917" spans="1:31" ht="11.25" customHeight="1">
      <c r="A917" s="15"/>
      <c r="B917" s="15"/>
      <c r="C917" s="15"/>
      <c r="D917" s="15"/>
      <c r="E917" s="15"/>
      <c r="F917" s="15"/>
      <c r="G917" s="15"/>
      <c r="H917" s="15"/>
      <c r="I917" s="16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</row>
    <row r="918" spans="1:31" ht="11.25" customHeight="1">
      <c r="A918" s="15"/>
      <c r="B918" s="15"/>
      <c r="C918" s="15"/>
      <c r="D918" s="15"/>
      <c r="E918" s="15"/>
      <c r="F918" s="15"/>
      <c r="G918" s="15"/>
      <c r="H918" s="15"/>
      <c r="I918" s="16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</row>
    <row r="919" spans="1:31" ht="11.25" customHeight="1">
      <c r="A919" s="15"/>
      <c r="B919" s="15"/>
      <c r="C919" s="15"/>
      <c r="D919" s="15"/>
      <c r="E919" s="15"/>
      <c r="F919" s="15"/>
      <c r="G919" s="15"/>
      <c r="H919" s="15"/>
      <c r="I919" s="16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</row>
    <row r="920" spans="1:31" ht="11.25" customHeight="1">
      <c r="A920" s="15"/>
      <c r="B920" s="15"/>
      <c r="C920" s="15"/>
      <c r="D920" s="15"/>
      <c r="E920" s="15"/>
      <c r="F920" s="15"/>
      <c r="G920" s="15"/>
      <c r="H920" s="15"/>
      <c r="I920" s="16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</row>
    <row r="921" spans="1:31" ht="11.25" customHeight="1">
      <c r="A921" s="15"/>
      <c r="B921" s="15"/>
      <c r="C921" s="15"/>
      <c r="D921" s="15"/>
      <c r="E921" s="15"/>
      <c r="F921" s="15"/>
      <c r="G921" s="15"/>
      <c r="H921" s="15"/>
      <c r="I921" s="16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</row>
    <row r="922" spans="1:31" ht="11.25" customHeight="1">
      <c r="A922" s="15"/>
      <c r="B922" s="15"/>
      <c r="C922" s="15"/>
      <c r="D922" s="15"/>
      <c r="E922" s="15"/>
      <c r="F922" s="15"/>
      <c r="G922" s="15"/>
      <c r="H922" s="15"/>
      <c r="I922" s="16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</row>
    <row r="923" spans="1:31" ht="11.25" customHeight="1">
      <c r="A923" s="15"/>
      <c r="B923" s="15"/>
      <c r="C923" s="15"/>
      <c r="D923" s="15"/>
      <c r="E923" s="15"/>
      <c r="F923" s="15"/>
      <c r="G923" s="15"/>
      <c r="H923" s="15"/>
      <c r="I923" s="16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</row>
    <row r="924" spans="1:31" ht="11.25" customHeight="1">
      <c r="A924" s="15"/>
      <c r="B924" s="15"/>
      <c r="C924" s="15"/>
      <c r="D924" s="15"/>
      <c r="E924" s="15"/>
      <c r="F924" s="15"/>
      <c r="G924" s="15"/>
      <c r="H924" s="15"/>
      <c r="I924" s="16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</row>
    <row r="925" spans="1:31" ht="11.25" customHeight="1">
      <c r="A925" s="15"/>
      <c r="B925" s="15"/>
      <c r="C925" s="15"/>
      <c r="D925" s="15"/>
      <c r="E925" s="15"/>
      <c r="F925" s="15"/>
      <c r="G925" s="15"/>
      <c r="H925" s="15"/>
      <c r="I925" s="16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</row>
    <row r="926" spans="1:31" ht="11.25" customHeight="1">
      <c r="A926" s="15"/>
      <c r="B926" s="15"/>
      <c r="C926" s="15"/>
      <c r="D926" s="15"/>
      <c r="E926" s="15"/>
      <c r="F926" s="15"/>
      <c r="G926" s="15"/>
      <c r="H926" s="15"/>
      <c r="I926" s="16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</row>
    <row r="927" spans="1:31" ht="11.25" customHeight="1">
      <c r="A927" s="15"/>
      <c r="B927" s="15"/>
      <c r="C927" s="15"/>
      <c r="D927" s="15"/>
      <c r="E927" s="15"/>
      <c r="F927" s="15"/>
      <c r="G927" s="15"/>
      <c r="H927" s="15"/>
      <c r="I927" s="16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</row>
    <row r="928" spans="1:31" ht="11.25" customHeight="1">
      <c r="A928" s="15"/>
      <c r="B928" s="15"/>
      <c r="C928" s="15"/>
      <c r="D928" s="15"/>
      <c r="E928" s="15"/>
      <c r="F928" s="15"/>
      <c r="G928" s="15"/>
      <c r="H928" s="15"/>
      <c r="I928" s="16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</row>
    <row r="929" spans="1:31" ht="11.25" customHeight="1">
      <c r="A929" s="15"/>
      <c r="B929" s="15"/>
      <c r="C929" s="15"/>
      <c r="D929" s="15"/>
      <c r="E929" s="15"/>
      <c r="F929" s="15"/>
      <c r="G929" s="15"/>
      <c r="H929" s="15"/>
      <c r="I929" s="16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</row>
    <row r="930" spans="1:31" ht="11.25" customHeight="1">
      <c r="A930" s="15"/>
      <c r="B930" s="15"/>
      <c r="C930" s="15"/>
      <c r="D930" s="15"/>
      <c r="E930" s="15"/>
      <c r="F930" s="15"/>
      <c r="G930" s="15"/>
      <c r="H930" s="15"/>
      <c r="I930" s="16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</row>
    <row r="931" spans="1:31" ht="11.25" customHeight="1">
      <c r="A931" s="15"/>
      <c r="B931" s="15"/>
      <c r="C931" s="15"/>
      <c r="D931" s="15"/>
      <c r="E931" s="15"/>
      <c r="F931" s="15"/>
      <c r="G931" s="15"/>
      <c r="H931" s="15"/>
      <c r="I931" s="16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</row>
    <row r="932" spans="1:31" ht="11.25" customHeight="1">
      <c r="A932" s="15"/>
      <c r="B932" s="15"/>
      <c r="C932" s="15"/>
      <c r="D932" s="15"/>
      <c r="E932" s="15"/>
      <c r="F932" s="15"/>
      <c r="G932" s="15"/>
      <c r="H932" s="15"/>
      <c r="I932" s="16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</row>
    <row r="933" spans="1:31" ht="11.25" customHeight="1">
      <c r="A933" s="15"/>
      <c r="B933" s="15"/>
      <c r="C933" s="15"/>
      <c r="D933" s="15"/>
      <c r="E933" s="15"/>
      <c r="F933" s="15"/>
      <c r="G933" s="15"/>
      <c r="H933" s="15"/>
      <c r="I933" s="16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</row>
    <row r="934" spans="1:31" ht="11.25" customHeight="1">
      <c r="A934" s="15"/>
      <c r="B934" s="15"/>
      <c r="C934" s="15"/>
      <c r="D934" s="15"/>
      <c r="E934" s="15"/>
      <c r="F934" s="15"/>
      <c r="G934" s="15"/>
      <c r="H934" s="15"/>
      <c r="I934" s="16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</row>
    <row r="935" spans="1:31" ht="11.25" customHeight="1">
      <c r="A935" s="15"/>
      <c r="B935" s="15"/>
      <c r="C935" s="15"/>
      <c r="D935" s="15"/>
      <c r="E935" s="15"/>
      <c r="F935" s="15"/>
      <c r="G935" s="15"/>
      <c r="H935" s="15"/>
      <c r="I935" s="16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</row>
    <row r="936" spans="1:31" ht="11.25" customHeight="1">
      <c r="A936" s="15"/>
      <c r="B936" s="15"/>
      <c r="C936" s="15"/>
      <c r="D936" s="15"/>
      <c r="E936" s="15"/>
      <c r="F936" s="15"/>
      <c r="G936" s="15"/>
      <c r="H936" s="15"/>
      <c r="I936" s="16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</row>
    <row r="937" spans="1:31" ht="11.25" customHeight="1">
      <c r="A937" s="15"/>
      <c r="B937" s="15"/>
      <c r="C937" s="15"/>
      <c r="D937" s="15"/>
      <c r="E937" s="15"/>
      <c r="F937" s="15"/>
      <c r="G937" s="15"/>
      <c r="H937" s="15"/>
      <c r="I937" s="16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</row>
    <row r="938" spans="1:31" ht="11.25" customHeight="1">
      <c r="A938" s="15"/>
      <c r="B938" s="15"/>
      <c r="C938" s="15"/>
      <c r="D938" s="15"/>
      <c r="E938" s="15"/>
      <c r="F938" s="15"/>
      <c r="G938" s="15"/>
      <c r="H938" s="15"/>
      <c r="I938" s="16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</row>
    <row r="939" spans="1:31" ht="11.25" customHeight="1">
      <c r="A939" s="15"/>
      <c r="B939" s="15"/>
      <c r="C939" s="15"/>
      <c r="D939" s="15"/>
      <c r="E939" s="15"/>
      <c r="F939" s="15"/>
      <c r="G939" s="15"/>
      <c r="H939" s="15"/>
      <c r="I939" s="16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</row>
    <row r="940" spans="1:31" ht="11.25" customHeight="1">
      <c r="A940" s="15"/>
      <c r="B940" s="15"/>
      <c r="C940" s="15"/>
      <c r="D940" s="15"/>
      <c r="E940" s="15"/>
      <c r="F940" s="15"/>
      <c r="G940" s="15"/>
      <c r="H940" s="15"/>
      <c r="I940" s="16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</row>
    <row r="941" spans="1:31" ht="11.25" customHeight="1">
      <c r="A941" s="15"/>
      <c r="B941" s="15"/>
      <c r="C941" s="15"/>
      <c r="D941" s="15"/>
      <c r="E941" s="15"/>
      <c r="F941" s="15"/>
      <c r="G941" s="15"/>
      <c r="H941" s="15"/>
      <c r="I941" s="16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</row>
    <row r="942" spans="1:31" ht="11.25" customHeight="1">
      <c r="A942" s="15"/>
      <c r="B942" s="15"/>
      <c r="C942" s="15"/>
      <c r="D942" s="15"/>
      <c r="E942" s="15"/>
      <c r="F942" s="15"/>
      <c r="G942" s="15"/>
      <c r="H942" s="15"/>
      <c r="I942" s="16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</row>
    <row r="943" spans="1:31" ht="11.25" customHeight="1">
      <c r="A943" s="15"/>
      <c r="B943" s="15"/>
      <c r="C943" s="15"/>
      <c r="D943" s="15"/>
      <c r="E943" s="15"/>
      <c r="F943" s="15"/>
      <c r="G943" s="15"/>
      <c r="H943" s="15"/>
      <c r="I943" s="16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</row>
    <row r="944" spans="1:31" ht="11.25" customHeight="1">
      <c r="A944" s="15"/>
      <c r="B944" s="15"/>
      <c r="C944" s="15"/>
      <c r="D944" s="15"/>
      <c r="E944" s="15"/>
      <c r="F944" s="15"/>
      <c r="G944" s="15"/>
      <c r="H944" s="15"/>
      <c r="I944" s="16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</row>
    <row r="945" spans="1:31" ht="11.25" customHeight="1">
      <c r="A945" s="15"/>
      <c r="B945" s="15"/>
      <c r="C945" s="15"/>
      <c r="D945" s="15"/>
      <c r="E945" s="15"/>
      <c r="F945" s="15"/>
      <c r="G945" s="15"/>
      <c r="H945" s="15"/>
      <c r="I945" s="16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</row>
    <row r="946" spans="1:31" ht="11.25" customHeight="1">
      <c r="A946" s="15"/>
      <c r="B946" s="15"/>
      <c r="C946" s="15"/>
      <c r="D946" s="15"/>
      <c r="E946" s="15"/>
      <c r="F946" s="15"/>
      <c r="G946" s="15"/>
      <c r="H946" s="15"/>
      <c r="I946" s="16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</row>
    <row r="947" spans="1:31" ht="11.25" customHeight="1">
      <c r="A947" s="15"/>
      <c r="B947" s="15"/>
      <c r="C947" s="15"/>
      <c r="D947" s="15"/>
      <c r="E947" s="15"/>
      <c r="F947" s="15"/>
      <c r="G947" s="15"/>
      <c r="H947" s="15"/>
      <c r="I947" s="16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</row>
    <row r="948" spans="1:31" ht="11.25" customHeight="1">
      <c r="A948" s="15"/>
      <c r="B948" s="15"/>
      <c r="C948" s="15"/>
      <c r="D948" s="15"/>
      <c r="E948" s="15"/>
      <c r="F948" s="15"/>
      <c r="G948" s="15"/>
      <c r="H948" s="15"/>
      <c r="I948" s="16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</row>
    <row r="949" spans="1:31" ht="11.25" customHeight="1">
      <c r="A949" s="15"/>
      <c r="B949" s="15"/>
      <c r="C949" s="15"/>
      <c r="D949" s="15"/>
      <c r="E949" s="15"/>
      <c r="F949" s="15"/>
      <c r="G949" s="15"/>
      <c r="H949" s="15"/>
      <c r="I949" s="16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</row>
    <row r="950" spans="1:31" ht="11.25" customHeight="1">
      <c r="A950" s="15"/>
      <c r="B950" s="15"/>
      <c r="C950" s="15"/>
      <c r="D950" s="15"/>
      <c r="E950" s="15"/>
      <c r="F950" s="15"/>
      <c r="G950" s="15"/>
      <c r="H950" s="15"/>
      <c r="I950" s="16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</row>
    <row r="951" spans="1:31" ht="11.25" customHeight="1">
      <c r="A951" s="15"/>
      <c r="B951" s="15"/>
      <c r="C951" s="15"/>
      <c r="D951" s="15"/>
      <c r="E951" s="15"/>
      <c r="F951" s="15"/>
      <c r="G951" s="15"/>
      <c r="H951" s="15"/>
      <c r="I951" s="16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</row>
    <row r="952" spans="1:31" ht="11.25" customHeight="1">
      <c r="A952" s="15"/>
      <c r="B952" s="15"/>
      <c r="C952" s="15"/>
      <c r="D952" s="15"/>
      <c r="E952" s="15"/>
      <c r="F952" s="15"/>
      <c r="G952" s="15"/>
      <c r="H952" s="15"/>
      <c r="I952" s="16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</row>
    <row r="953" spans="1:31" ht="11.25" customHeight="1">
      <c r="A953" s="15"/>
      <c r="B953" s="15"/>
      <c r="C953" s="15"/>
      <c r="D953" s="15"/>
      <c r="E953" s="15"/>
      <c r="F953" s="15"/>
      <c r="G953" s="15"/>
      <c r="H953" s="15"/>
      <c r="I953" s="16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</row>
    <row r="954" spans="1:31" ht="11.25" customHeight="1">
      <c r="A954" s="15"/>
      <c r="B954" s="15"/>
      <c r="C954" s="15"/>
      <c r="D954" s="15"/>
      <c r="E954" s="15"/>
      <c r="F954" s="15"/>
      <c r="G954" s="15"/>
      <c r="H954" s="15"/>
      <c r="I954" s="16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</row>
    <row r="955" spans="1:31" ht="11.25" customHeight="1">
      <c r="A955" s="15"/>
      <c r="B955" s="15"/>
      <c r="C955" s="15"/>
      <c r="D955" s="15"/>
      <c r="E955" s="15"/>
      <c r="F955" s="15"/>
      <c r="G955" s="15"/>
      <c r="H955" s="15"/>
      <c r="I955" s="16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</row>
    <row r="956" spans="1:31" ht="11.25" customHeight="1">
      <c r="A956" s="15"/>
      <c r="B956" s="15"/>
      <c r="C956" s="15"/>
      <c r="D956" s="15"/>
      <c r="E956" s="15"/>
      <c r="F956" s="15"/>
      <c r="G956" s="15"/>
      <c r="H956" s="15"/>
      <c r="I956" s="16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</row>
    <row r="957" spans="1:31" ht="11.25" customHeight="1">
      <c r="A957" s="15"/>
      <c r="B957" s="15"/>
      <c r="C957" s="15"/>
      <c r="D957" s="15"/>
      <c r="E957" s="15"/>
      <c r="F957" s="15"/>
      <c r="G957" s="15"/>
      <c r="H957" s="15"/>
      <c r="I957" s="16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</row>
    <row r="958" spans="1:31" ht="11.25" customHeight="1">
      <c r="A958" s="15"/>
      <c r="B958" s="15"/>
      <c r="C958" s="15"/>
      <c r="D958" s="15"/>
      <c r="E958" s="15"/>
      <c r="F958" s="15"/>
      <c r="G958" s="15"/>
      <c r="H958" s="15"/>
      <c r="I958" s="16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</row>
    <row r="959" spans="1:31" ht="11.25" customHeight="1">
      <c r="A959" s="15"/>
      <c r="B959" s="15"/>
      <c r="C959" s="15"/>
      <c r="D959" s="15"/>
      <c r="E959" s="15"/>
      <c r="F959" s="15"/>
      <c r="G959" s="15"/>
      <c r="H959" s="15"/>
      <c r="I959" s="16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</row>
    <row r="960" spans="1:31" ht="11.25" customHeight="1">
      <c r="A960" s="15"/>
      <c r="B960" s="15"/>
      <c r="C960" s="15"/>
      <c r="D960" s="15"/>
      <c r="E960" s="15"/>
      <c r="F960" s="15"/>
      <c r="G960" s="15"/>
      <c r="H960" s="15"/>
      <c r="I960" s="16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</row>
    <row r="961" spans="1:31" ht="11.25" customHeight="1">
      <c r="A961" s="15"/>
      <c r="B961" s="15"/>
      <c r="C961" s="15"/>
      <c r="D961" s="15"/>
      <c r="E961" s="15"/>
      <c r="F961" s="15"/>
      <c r="G961" s="15"/>
      <c r="H961" s="15"/>
      <c r="I961" s="16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</row>
    <row r="962" spans="1:31" ht="11.25" customHeight="1">
      <c r="A962" s="15"/>
      <c r="B962" s="15"/>
      <c r="C962" s="15"/>
      <c r="D962" s="15"/>
      <c r="E962" s="15"/>
      <c r="F962" s="15"/>
      <c r="G962" s="15"/>
      <c r="H962" s="15"/>
      <c r="I962" s="16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</row>
    <row r="963" spans="1:31" ht="11.25" customHeight="1">
      <c r="A963" s="15"/>
      <c r="B963" s="15"/>
      <c r="C963" s="15"/>
      <c r="D963" s="15"/>
      <c r="E963" s="15"/>
      <c r="F963" s="15"/>
      <c r="G963" s="15"/>
      <c r="H963" s="15"/>
      <c r="I963" s="16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</row>
    <row r="964" spans="1:31" ht="11.25" customHeight="1">
      <c r="A964" s="15"/>
      <c r="B964" s="15"/>
      <c r="C964" s="15"/>
      <c r="D964" s="15"/>
      <c r="E964" s="15"/>
      <c r="F964" s="15"/>
      <c r="G964" s="15"/>
      <c r="H964" s="15"/>
      <c r="I964" s="16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</row>
    <row r="965" spans="1:31" ht="11.25" customHeight="1">
      <c r="A965" s="15"/>
      <c r="B965" s="15"/>
      <c r="C965" s="15"/>
      <c r="D965" s="15"/>
      <c r="E965" s="15"/>
      <c r="F965" s="15"/>
      <c r="G965" s="15"/>
      <c r="H965" s="15"/>
      <c r="I965" s="16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</row>
    <row r="966" spans="1:31" ht="11.25" customHeight="1">
      <c r="A966" s="15"/>
      <c r="B966" s="15"/>
      <c r="C966" s="15"/>
      <c r="D966" s="15"/>
      <c r="E966" s="15"/>
      <c r="F966" s="15"/>
      <c r="G966" s="15"/>
      <c r="H966" s="15"/>
      <c r="I966" s="16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</row>
    <row r="967" spans="1:31" ht="11.25" customHeight="1">
      <c r="A967" s="15"/>
      <c r="B967" s="15"/>
      <c r="C967" s="15"/>
      <c r="D967" s="15"/>
      <c r="E967" s="15"/>
      <c r="F967" s="15"/>
      <c r="G967" s="15"/>
      <c r="H967" s="15"/>
      <c r="I967" s="16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</row>
    <row r="968" spans="1:31" ht="11.25" customHeight="1">
      <c r="A968" s="15"/>
      <c r="B968" s="15"/>
      <c r="C968" s="15"/>
      <c r="D968" s="15"/>
      <c r="E968" s="15"/>
      <c r="F968" s="15"/>
      <c r="G968" s="15"/>
      <c r="H968" s="15"/>
      <c r="I968" s="16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</row>
    <row r="969" spans="1:31" ht="11.25" customHeight="1">
      <c r="A969" s="15"/>
      <c r="B969" s="15"/>
      <c r="C969" s="15"/>
      <c r="D969" s="15"/>
      <c r="E969" s="15"/>
      <c r="F969" s="15"/>
      <c r="G969" s="15"/>
      <c r="H969" s="15"/>
      <c r="I969" s="16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</row>
    <row r="970" spans="1:31" ht="11.25" customHeight="1">
      <c r="A970" s="15"/>
      <c r="B970" s="15"/>
      <c r="C970" s="15"/>
      <c r="D970" s="15"/>
      <c r="E970" s="15"/>
      <c r="F970" s="15"/>
      <c r="G970" s="15"/>
      <c r="H970" s="15"/>
      <c r="I970" s="16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</row>
    <row r="971" spans="1:31" ht="11.25" customHeight="1">
      <c r="A971" s="15"/>
      <c r="B971" s="15"/>
      <c r="C971" s="15"/>
      <c r="D971" s="15"/>
      <c r="E971" s="15"/>
      <c r="F971" s="15"/>
      <c r="G971" s="15"/>
      <c r="H971" s="15"/>
      <c r="I971" s="16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</row>
    <row r="972" spans="1:31" ht="11.25" customHeight="1">
      <c r="A972" s="15"/>
      <c r="B972" s="15"/>
      <c r="C972" s="15"/>
      <c r="D972" s="15"/>
      <c r="E972" s="15"/>
      <c r="F972" s="15"/>
      <c r="G972" s="15"/>
      <c r="H972" s="15"/>
      <c r="I972" s="16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</row>
    <row r="973" spans="1:31" ht="11.25" customHeight="1">
      <c r="A973" s="15"/>
      <c r="B973" s="15"/>
      <c r="C973" s="15"/>
      <c r="D973" s="15"/>
      <c r="E973" s="15"/>
      <c r="F973" s="15"/>
      <c r="G973" s="15"/>
      <c r="H973" s="15"/>
      <c r="I973" s="16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</row>
    <row r="974" spans="1:31" ht="11.25" customHeight="1">
      <c r="A974" s="15"/>
      <c r="B974" s="15"/>
      <c r="C974" s="15"/>
      <c r="D974" s="15"/>
      <c r="E974" s="15"/>
      <c r="F974" s="15"/>
      <c r="G974" s="15"/>
      <c r="H974" s="15"/>
      <c r="I974" s="16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</row>
    <row r="975" spans="1:31" ht="11.25" customHeight="1">
      <c r="A975" s="15"/>
      <c r="B975" s="15"/>
      <c r="C975" s="15"/>
      <c r="D975" s="15"/>
      <c r="E975" s="15"/>
      <c r="F975" s="15"/>
      <c r="G975" s="15"/>
      <c r="H975" s="15"/>
      <c r="I975" s="16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</row>
    <row r="976" spans="1:31" ht="11.25" customHeight="1">
      <c r="A976" s="15"/>
      <c r="B976" s="15"/>
      <c r="C976" s="15"/>
      <c r="D976" s="15"/>
      <c r="E976" s="15"/>
      <c r="F976" s="15"/>
      <c r="G976" s="15"/>
      <c r="H976" s="15"/>
      <c r="I976" s="16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</row>
    <row r="977" spans="1:31" ht="11.25" customHeight="1">
      <c r="A977" s="15"/>
      <c r="B977" s="15"/>
      <c r="C977" s="15"/>
      <c r="D977" s="15"/>
      <c r="E977" s="15"/>
      <c r="F977" s="15"/>
      <c r="G977" s="15"/>
      <c r="H977" s="15"/>
      <c r="I977" s="16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</row>
    <row r="978" spans="1:31" ht="11.25" customHeight="1">
      <c r="A978" s="15"/>
      <c r="B978" s="15"/>
      <c r="C978" s="15"/>
      <c r="D978" s="15"/>
      <c r="E978" s="15"/>
      <c r="F978" s="15"/>
      <c r="G978" s="15"/>
      <c r="H978" s="15"/>
      <c r="I978" s="16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</row>
    <row r="979" spans="1:31" ht="11.25" customHeight="1">
      <c r="A979" s="15"/>
      <c r="B979" s="15"/>
      <c r="C979" s="15"/>
      <c r="D979" s="15"/>
      <c r="E979" s="15"/>
      <c r="F979" s="15"/>
      <c r="G979" s="15"/>
      <c r="H979" s="15"/>
      <c r="I979" s="16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</row>
    <row r="980" spans="1:31" ht="11.25" customHeight="1">
      <c r="A980" s="15"/>
      <c r="B980" s="15"/>
      <c r="C980" s="15"/>
      <c r="D980" s="15"/>
      <c r="E980" s="15"/>
      <c r="F980" s="15"/>
      <c r="G980" s="15"/>
      <c r="H980" s="15"/>
      <c r="I980" s="16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</row>
    <row r="981" spans="1:31" ht="11.25" customHeight="1">
      <c r="A981" s="15"/>
      <c r="B981" s="15"/>
      <c r="C981" s="15"/>
      <c r="D981" s="15"/>
      <c r="E981" s="15"/>
      <c r="F981" s="15"/>
      <c r="G981" s="15"/>
      <c r="H981" s="15"/>
      <c r="I981" s="16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</row>
    <row r="982" spans="1:31" ht="11.25" customHeight="1">
      <c r="A982" s="15"/>
      <c r="B982" s="15"/>
      <c r="C982" s="15"/>
      <c r="D982" s="15"/>
      <c r="E982" s="15"/>
      <c r="F982" s="15"/>
      <c r="G982" s="15"/>
      <c r="H982" s="15"/>
      <c r="I982" s="16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</row>
    <row r="983" spans="1:31" ht="11.25" customHeight="1">
      <c r="A983" s="15"/>
      <c r="B983" s="15"/>
      <c r="C983" s="15"/>
      <c r="D983" s="15"/>
      <c r="E983" s="15"/>
      <c r="F983" s="15"/>
      <c r="G983" s="15"/>
      <c r="H983" s="15"/>
      <c r="I983" s="16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</row>
    <row r="984" spans="1:31" ht="11.25" customHeight="1">
      <c r="A984" s="15"/>
      <c r="B984" s="15"/>
      <c r="C984" s="15"/>
      <c r="D984" s="15"/>
      <c r="E984" s="15"/>
      <c r="F984" s="15"/>
      <c r="G984" s="15"/>
      <c r="H984" s="15"/>
      <c r="I984" s="16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</row>
    <row r="985" spans="1:31" ht="11.25" customHeight="1">
      <c r="A985" s="15"/>
      <c r="B985" s="15"/>
      <c r="C985" s="15"/>
      <c r="D985" s="15"/>
      <c r="E985" s="15"/>
      <c r="F985" s="15"/>
      <c r="G985" s="15"/>
      <c r="H985" s="15"/>
      <c r="I985" s="16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</row>
    <row r="986" spans="1:31" ht="11.25" customHeight="1">
      <c r="A986" s="15"/>
      <c r="B986" s="15"/>
      <c r="C986" s="15"/>
      <c r="D986" s="15"/>
      <c r="E986" s="15"/>
      <c r="F986" s="15"/>
      <c r="G986" s="15"/>
      <c r="H986" s="15"/>
      <c r="I986" s="16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</row>
    <row r="987" spans="1:31" ht="11.25" customHeight="1">
      <c r="A987" s="15"/>
      <c r="B987" s="15"/>
      <c r="C987" s="15"/>
      <c r="D987" s="15"/>
      <c r="E987" s="15"/>
      <c r="F987" s="15"/>
      <c r="G987" s="15"/>
      <c r="H987" s="15"/>
      <c r="I987" s="16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</row>
    <row r="988" spans="1:31" ht="11.25" customHeight="1">
      <c r="A988" s="15"/>
      <c r="B988" s="15"/>
      <c r="C988" s="15"/>
      <c r="D988" s="15"/>
      <c r="E988" s="15"/>
      <c r="F988" s="15"/>
      <c r="G988" s="15"/>
      <c r="H988" s="15"/>
      <c r="I988" s="16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</row>
    <row r="989" spans="1:31" ht="11.25" customHeight="1">
      <c r="A989" s="15"/>
      <c r="B989" s="15"/>
      <c r="C989" s="15"/>
      <c r="D989" s="15"/>
      <c r="E989" s="15"/>
      <c r="F989" s="15"/>
      <c r="G989" s="15"/>
      <c r="H989" s="15"/>
      <c r="I989" s="16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</row>
    <row r="990" spans="1:31" ht="11.25" customHeight="1">
      <c r="A990" s="15"/>
      <c r="B990" s="15"/>
      <c r="C990" s="15"/>
      <c r="D990" s="15"/>
      <c r="E990" s="15"/>
      <c r="F990" s="15"/>
      <c r="G990" s="15"/>
      <c r="H990" s="15"/>
      <c r="I990" s="16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</row>
    <row r="991" spans="1:31" ht="11.25" customHeight="1">
      <c r="A991" s="15"/>
      <c r="B991" s="15"/>
      <c r="C991" s="15"/>
      <c r="D991" s="15"/>
      <c r="E991" s="15"/>
      <c r="F991" s="15"/>
      <c r="G991" s="15"/>
      <c r="H991" s="15"/>
      <c r="I991" s="16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</row>
    <row r="992" spans="1:31" ht="11.25" customHeight="1">
      <c r="A992" s="15"/>
      <c r="B992" s="15"/>
      <c r="C992" s="15"/>
      <c r="D992" s="15"/>
      <c r="E992" s="15"/>
      <c r="F992" s="15"/>
      <c r="G992" s="15"/>
      <c r="H992" s="15"/>
      <c r="I992" s="16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</row>
    <row r="993" spans="1:31" ht="11.25" customHeight="1">
      <c r="A993" s="15"/>
      <c r="B993" s="15"/>
      <c r="C993" s="15"/>
      <c r="D993" s="15"/>
      <c r="E993" s="15"/>
      <c r="F993" s="15"/>
      <c r="G993" s="15"/>
      <c r="H993" s="15"/>
      <c r="I993" s="16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</row>
    <row r="994" spans="1:31" ht="11.25" customHeight="1">
      <c r="A994" s="15"/>
      <c r="B994" s="15"/>
      <c r="C994" s="15"/>
      <c r="D994" s="15"/>
      <c r="E994" s="15"/>
      <c r="F994" s="15"/>
      <c r="G994" s="15"/>
      <c r="H994" s="15"/>
      <c r="I994" s="16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</row>
    <row r="995" spans="1:31" ht="11.25" customHeight="1">
      <c r="A995" s="15"/>
      <c r="B995" s="15"/>
      <c r="C995" s="15"/>
      <c r="D995" s="15"/>
      <c r="E995" s="15"/>
      <c r="F995" s="15"/>
      <c r="G995" s="15"/>
      <c r="H995" s="15"/>
      <c r="I995" s="16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</row>
    <row r="996" spans="1:31" ht="11.25" customHeight="1">
      <c r="A996" s="15"/>
      <c r="B996" s="15"/>
      <c r="C996" s="15"/>
      <c r="D996" s="15"/>
      <c r="E996" s="15"/>
      <c r="F996" s="15"/>
      <c r="G996" s="15"/>
      <c r="H996" s="15"/>
      <c r="I996" s="16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</row>
    <row r="997" spans="1:31" ht="11.25" customHeight="1">
      <c r="A997" s="15"/>
      <c r="B997" s="15"/>
      <c r="C997" s="15"/>
      <c r="D997" s="15"/>
      <c r="E997" s="15"/>
      <c r="F997" s="15"/>
      <c r="G997" s="15"/>
      <c r="H997" s="15"/>
      <c r="I997" s="16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</row>
    <row r="998" spans="1:31" ht="11.25" customHeight="1">
      <c r="A998" s="15"/>
      <c r="B998" s="15"/>
      <c r="C998" s="15"/>
      <c r="D998" s="15"/>
      <c r="E998" s="15"/>
      <c r="F998" s="15"/>
      <c r="G998" s="15"/>
      <c r="H998" s="15"/>
      <c r="I998" s="16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</row>
    <row r="999" spans="1:31" ht="11.25" customHeight="1">
      <c r="A999" s="15"/>
      <c r="B999" s="15"/>
      <c r="C999" s="15"/>
      <c r="D999" s="15"/>
      <c r="E999" s="15"/>
      <c r="F999" s="15"/>
      <c r="G999" s="15"/>
      <c r="H999" s="15"/>
      <c r="I999" s="16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</row>
    <row r="1000" spans="1:31" ht="11.25" customHeight="1">
      <c r="A1000" s="15"/>
      <c r="B1000" s="15"/>
      <c r="C1000" s="15"/>
      <c r="D1000" s="15"/>
      <c r="E1000" s="15"/>
      <c r="F1000" s="15"/>
      <c r="G1000" s="15"/>
      <c r="H1000" s="15"/>
      <c r="I1000" s="16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</row>
    <row r="1001" spans="1:31" ht="11.25" customHeight="1">
      <c r="A1001" s="15"/>
      <c r="B1001" s="15"/>
      <c r="C1001" s="15"/>
      <c r="D1001" s="15"/>
      <c r="E1001" s="15"/>
      <c r="F1001" s="15"/>
      <c r="G1001" s="15"/>
      <c r="H1001" s="15"/>
      <c r="I1001" s="16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  <c r="AA1001" s="15"/>
      <c r="AB1001" s="15"/>
      <c r="AC1001" s="15"/>
      <c r="AD1001" s="15"/>
      <c r="AE1001" s="15"/>
    </row>
    <row r="1002" spans="1:31" ht="11.25" customHeight="1">
      <c r="A1002" s="15"/>
      <c r="B1002" s="15"/>
      <c r="C1002" s="15"/>
      <c r="D1002" s="15"/>
      <c r="E1002" s="15"/>
      <c r="F1002" s="15"/>
      <c r="G1002" s="15"/>
      <c r="H1002" s="15"/>
      <c r="I1002" s="16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15"/>
    </row>
  </sheetData>
  <mergeCells count="626">
    <mergeCell ref="A387:I387"/>
    <mergeCell ref="A379:I380"/>
    <mergeCell ref="A381:I381"/>
    <mergeCell ref="A382:G382"/>
    <mergeCell ref="H382:I382"/>
    <mergeCell ref="A383:G383"/>
    <mergeCell ref="H383:I383"/>
    <mergeCell ref="A384:G384"/>
    <mergeCell ref="H384:I384"/>
    <mergeCell ref="A385:G385"/>
    <mergeCell ref="H385:I385"/>
    <mergeCell ref="A372:I372"/>
    <mergeCell ref="A373:I373"/>
    <mergeCell ref="A374:G375"/>
    <mergeCell ref="H374:I375"/>
    <mergeCell ref="A376:G376"/>
    <mergeCell ref="H376:I376"/>
    <mergeCell ref="A377:G377"/>
    <mergeCell ref="H377:I377"/>
    <mergeCell ref="A378:I378"/>
    <mergeCell ref="A366:I366"/>
    <mergeCell ref="A367:F367"/>
    <mergeCell ref="G367:I367"/>
    <mergeCell ref="A368:I368"/>
    <mergeCell ref="A369:F369"/>
    <mergeCell ref="G369:I369"/>
    <mergeCell ref="A370:I370"/>
    <mergeCell ref="A371:F371"/>
    <mergeCell ref="G371:I371"/>
    <mergeCell ref="A360:E360"/>
    <mergeCell ref="G360:I360"/>
    <mergeCell ref="A361:I361"/>
    <mergeCell ref="A362:E362"/>
    <mergeCell ref="G362:I362"/>
    <mergeCell ref="A363:E363"/>
    <mergeCell ref="G363:I363"/>
    <mergeCell ref="A364:I364"/>
    <mergeCell ref="A365:E365"/>
    <mergeCell ref="G365:I365"/>
    <mergeCell ref="A356:C356"/>
    <mergeCell ref="D356:E356"/>
    <mergeCell ref="G356:I356"/>
    <mergeCell ref="A357:E357"/>
    <mergeCell ref="G357:I357"/>
    <mergeCell ref="A358:I358"/>
    <mergeCell ref="A359:C359"/>
    <mergeCell ref="D359:E359"/>
    <mergeCell ref="G359:I359"/>
    <mergeCell ref="A352:C352"/>
    <mergeCell ref="D352:E352"/>
    <mergeCell ref="G352:I352"/>
    <mergeCell ref="A353:C353"/>
    <mergeCell ref="D353:E353"/>
    <mergeCell ref="G353:I353"/>
    <mergeCell ref="A354:E354"/>
    <mergeCell ref="G354:I354"/>
    <mergeCell ref="A355:I355"/>
    <mergeCell ref="A348:C348"/>
    <mergeCell ref="D348:E348"/>
    <mergeCell ref="G348:I348"/>
    <mergeCell ref="A349:E349"/>
    <mergeCell ref="G349:I349"/>
    <mergeCell ref="A350:I350"/>
    <mergeCell ref="A351:C351"/>
    <mergeCell ref="D351:E351"/>
    <mergeCell ref="G351:I351"/>
    <mergeCell ref="A345:C345"/>
    <mergeCell ref="D345:E345"/>
    <mergeCell ref="G345:I345"/>
    <mergeCell ref="A346:C346"/>
    <mergeCell ref="D346:E346"/>
    <mergeCell ref="G346:I346"/>
    <mergeCell ref="A347:C347"/>
    <mergeCell ref="D347:E347"/>
    <mergeCell ref="G347:I347"/>
    <mergeCell ref="A341:E341"/>
    <mergeCell ref="G341:I341"/>
    <mergeCell ref="A342:I342"/>
    <mergeCell ref="A343:C343"/>
    <mergeCell ref="D343:E343"/>
    <mergeCell ref="G343:I343"/>
    <mergeCell ref="A344:C344"/>
    <mergeCell ref="D344:E344"/>
    <mergeCell ref="G344:I344"/>
    <mergeCell ref="A338:C338"/>
    <mergeCell ref="D338:E338"/>
    <mergeCell ref="G338:I338"/>
    <mergeCell ref="A339:C339"/>
    <mergeCell ref="D339:E339"/>
    <mergeCell ref="G339:I339"/>
    <mergeCell ref="A340:C340"/>
    <mergeCell ref="D340:E340"/>
    <mergeCell ref="G340:I340"/>
    <mergeCell ref="A335:C335"/>
    <mergeCell ref="D335:E335"/>
    <mergeCell ref="G335:I335"/>
    <mergeCell ref="A336:C336"/>
    <mergeCell ref="D336:E336"/>
    <mergeCell ref="G336:I336"/>
    <mergeCell ref="A337:C337"/>
    <mergeCell ref="D337:E337"/>
    <mergeCell ref="G337:I337"/>
    <mergeCell ref="A328:I328"/>
    <mergeCell ref="A329:I329"/>
    <mergeCell ref="A330:I330"/>
    <mergeCell ref="A331:I332"/>
    <mergeCell ref="A333:C333"/>
    <mergeCell ref="D333:E333"/>
    <mergeCell ref="G333:I333"/>
    <mergeCell ref="A334:C334"/>
    <mergeCell ref="D334:E334"/>
    <mergeCell ref="G334:I334"/>
    <mergeCell ref="A323:B323"/>
    <mergeCell ref="C323:D323"/>
    <mergeCell ref="E323:F323"/>
    <mergeCell ref="G323:I323"/>
    <mergeCell ref="A324:F324"/>
    <mergeCell ref="G324:I324"/>
    <mergeCell ref="A325:I325"/>
    <mergeCell ref="A326:I326"/>
    <mergeCell ref="A327:I327"/>
    <mergeCell ref="A317:I317"/>
    <mergeCell ref="A318:I318"/>
    <mergeCell ref="A319:H320"/>
    <mergeCell ref="A321:B321"/>
    <mergeCell ref="C321:D321"/>
    <mergeCell ref="E321:F321"/>
    <mergeCell ref="G321:I321"/>
    <mergeCell ref="A322:B322"/>
    <mergeCell ref="C322:D322"/>
    <mergeCell ref="E322:F322"/>
    <mergeCell ref="G322:I322"/>
    <mergeCell ref="D311:E311"/>
    <mergeCell ref="H311:I311"/>
    <mergeCell ref="D312:E312"/>
    <mergeCell ref="H312:I312"/>
    <mergeCell ref="A313:G313"/>
    <mergeCell ref="H313:I313"/>
    <mergeCell ref="A314:I314"/>
    <mergeCell ref="A315:I315"/>
    <mergeCell ref="A316:I316"/>
    <mergeCell ref="A303:G303"/>
    <mergeCell ref="H303:I303"/>
    <mergeCell ref="A304:I304"/>
    <mergeCell ref="A305:I305"/>
    <mergeCell ref="A306:I306"/>
    <mergeCell ref="A307:I307"/>
    <mergeCell ref="A308:I308"/>
    <mergeCell ref="A309:I309"/>
    <mergeCell ref="D310:E310"/>
    <mergeCell ref="H310:I310"/>
    <mergeCell ref="D298:E298"/>
    <mergeCell ref="H298:I298"/>
    <mergeCell ref="A299:G299"/>
    <mergeCell ref="H299:I299"/>
    <mergeCell ref="A300:I300"/>
    <mergeCell ref="D301:E301"/>
    <mergeCell ref="H301:I301"/>
    <mergeCell ref="D302:E302"/>
    <mergeCell ref="H302:I302"/>
    <mergeCell ref="D293:E293"/>
    <mergeCell ref="H293:I293"/>
    <mergeCell ref="D294:E294"/>
    <mergeCell ref="H294:I294"/>
    <mergeCell ref="A295:G295"/>
    <mergeCell ref="H295:I295"/>
    <mergeCell ref="A296:I296"/>
    <mergeCell ref="D297:E297"/>
    <mergeCell ref="H297:I297"/>
    <mergeCell ref="A284:F284"/>
    <mergeCell ref="G284:I284"/>
    <mergeCell ref="A285:I285"/>
    <mergeCell ref="A286:I286"/>
    <mergeCell ref="A287:I287"/>
    <mergeCell ref="A288:I288"/>
    <mergeCell ref="A289:I289"/>
    <mergeCell ref="A290:I291"/>
    <mergeCell ref="D292:E292"/>
    <mergeCell ref="H292:I292"/>
    <mergeCell ref="A280:F280"/>
    <mergeCell ref="G280:I280"/>
    <mergeCell ref="A281:I281"/>
    <mergeCell ref="A282:B282"/>
    <mergeCell ref="C282:D282"/>
    <mergeCell ref="E282:F282"/>
    <mergeCell ref="G282:I282"/>
    <mergeCell ref="A283:B283"/>
    <mergeCell ref="C283:D283"/>
    <mergeCell ref="E283:F283"/>
    <mergeCell ref="G283:I283"/>
    <mergeCell ref="A276:F276"/>
    <mergeCell ref="G276:I276"/>
    <mergeCell ref="A277:I277"/>
    <mergeCell ref="A278:B278"/>
    <mergeCell ref="C278:D278"/>
    <mergeCell ref="E278:F278"/>
    <mergeCell ref="G278:I278"/>
    <mergeCell ref="A279:B279"/>
    <mergeCell ref="C279:D279"/>
    <mergeCell ref="E279:F279"/>
    <mergeCell ref="G279:I279"/>
    <mergeCell ref="A272:F272"/>
    <mergeCell ref="G272:I272"/>
    <mergeCell ref="A273:I273"/>
    <mergeCell ref="A274:B274"/>
    <mergeCell ref="C274:D274"/>
    <mergeCell ref="E274:F274"/>
    <mergeCell ref="G274:I274"/>
    <mergeCell ref="A275:B275"/>
    <mergeCell ref="C275:D275"/>
    <mergeCell ref="E275:F275"/>
    <mergeCell ref="G275:I275"/>
    <mergeCell ref="A268:F268"/>
    <mergeCell ref="G268:I268"/>
    <mergeCell ref="A269:I269"/>
    <mergeCell ref="A270:B270"/>
    <mergeCell ref="C270:D270"/>
    <mergeCell ref="E270:F270"/>
    <mergeCell ref="G270:I270"/>
    <mergeCell ref="A271:B271"/>
    <mergeCell ref="C271:D271"/>
    <mergeCell ref="E271:F271"/>
    <mergeCell ref="G271:I271"/>
    <mergeCell ref="A265:I265"/>
    <mergeCell ref="A266:B266"/>
    <mergeCell ref="C266:D266"/>
    <mergeCell ref="E266:F266"/>
    <mergeCell ref="G266:I266"/>
    <mergeCell ref="A267:B267"/>
    <mergeCell ref="C267:D267"/>
    <mergeCell ref="E267:F267"/>
    <mergeCell ref="G267:I267"/>
    <mergeCell ref="A262:B262"/>
    <mergeCell ref="C262:D262"/>
    <mergeCell ref="E262:F262"/>
    <mergeCell ref="G262:I262"/>
    <mergeCell ref="A263:B263"/>
    <mergeCell ref="C263:D263"/>
    <mergeCell ref="E263:F263"/>
    <mergeCell ref="G263:I263"/>
    <mergeCell ref="A264:F264"/>
    <mergeCell ref="G264:I264"/>
    <mergeCell ref="A254:F254"/>
    <mergeCell ref="G254:I254"/>
    <mergeCell ref="A255:I255"/>
    <mergeCell ref="A256:I256"/>
    <mergeCell ref="A257:I257"/>
    <mergeCell ref="A258:I258"/>
    <mergeCell ref="A259:I259"/>
    <mergeCell ref="A260:I260"/>
    <mergeCell ref="A261:B261"/>
    <mergeCell ref="C261:D261"/>
    <mergeCell ref="E261:F261"/>
    <mergeCell ref="G261:I261"/>
    <mergeCell ref="A250:F250"/>
    <mergeCell ref="G250:I250"/>
    <mergeCell ref="A251:I251"/>
    <mergeCell ref="A252:B252"/>
    <mergeCell ref="C252:D252"/>
    <mergeCell ref="E252:F252"/>
    <mergeCell ref="G252:I252"/>
    <mergeCell ref="A253:B253"/>
    <mergeCell ref="C253:D253"/>
    <mergeCell ref="E253:F253"/>
    <mergeCell ref="G253:I253"/>
    <mergeCell ref="A247:I247"/>
    <mergeCell ref="A248:B248"/>
    <mergeCell ref="C248:D248"/>
    <mergeCell ref="E248:F248"/>
    <mergeCell ref="G248:I248"/>
    <mergeCell ref="A249:B249"/>
    <mergeCell ref="C249:D249"/>
    <mergeCell ref="E249:F249"/>
    <mergeCell ref="G249:I249"/>
    <mergeCell ref="J238:P257"/>
    <mergeCell ref="Q238:X257"/>
    <mergeCell ref="Y238:AE257"/>
    <mergeCell ref="A239:B239"/>
    <mergeCell ref="C239:D239"/>
    <mergeCell ref="E239:F239"/>
    <mergeCell ref="G239:I239"/>
    <mergeCell ref="A240:F240"/>
    <mergeCell ref="G240:I240"/>
    <mergeCell ref="A241:I241"/>
    <mergeCell ref="A242:B242"/>
    <mergeCell ref="C242:D242"/>
    <mergeCell ref="E242:F242"/>
    <mergeCell ref="G242:I242"/>
    <mergeCell ref="A243:B243"/>
    <mergeCell ref="C243:D243"/>
    <mergeCell ref="E243:F243"/>
    <mergeCell ref="G243:I243"/>
    <mergeCell ref="D244:E244"/>
    <mergeCell ref="H244:I244"/>
    <mergeCell ref="D245:E245"/>
    <mergeCell ref="H245:I245"/>
    <mergeCell ref="A246:F246"/>
    <mergeCell ref="G246:I246"/>
    <mergeCell ref="A235:B235"/>
    <mergeCell ref="C235:D235"/>
    <mergeCell ref="E235:F235"/>
    <mergeCell ref="G235:I235"/>
    <mergeCell ref="A236:F236"/>
    <mergeCell ref="G236:I236"/>
    <mergeCell ref="A237:I237"/>
    <mergeCell ref="A238:B238"/>
    <mergeCell ref="C238:D238"/>
    <mergeCell ref="E238:F238"/>
    <mergeCell ref="G238:I238"/>
    <mergeCell ref="A231:B231"/>
    <mergeCell ref="C231:D231"/>
    <mergeCell ref="E231:F231"/>
    <mergeCell ref="G231:I231"/>
    <mergeCell ref="A232:F232"/>
    <mergeCell ref="G232:I232"/>
    <mergeCell ref="A233:I233"/>
    <mergeCell ref="A234:B234"/>
    <mergeCell ref="C234:D234"/>
    <mergeCell ref="E234:F234"/>
    <mergeCell ref="G234:I234"/>
    <mergeCell ref="A227:B227"/>
    <mergeCell ref="C227:D227"/>
    <mergeCell ref="E227:F227"/>
    <mergeCell ref="G227:I227"/>
    <mergeCell ref="A228:F228"/>
    <mergeCell ref="G228:I228"/>
    <mergeCell ref="A229:I229"/>
    <mergeCell ref="A230:B230"/>
    <mergeCell ref="C230:D230"/>
    <mergeCell ref="E230:F230"/>
    <mergeCell ref="G230:I230"/>
    <mergeCell ref="A221:I221"/>
    <mergeCell ref="A223:I223"/>
    <mergeCell ref="A224:I224"/>
    <mergeCell ref="A225:B225"/>
    <mergeCell ref="C225:D225"/>
    <mergeCell ref="E225:F225"/>
    <mergeCell ref="G225:I225"/>
    <mergeCell ref="A226:B226"/>
    <mergeCell ref="C226:D226"/>
    <mergeCell ref="E226:F226"/>
    <mergeCell ref="G226:I226"/>
    <mergeCell ref="A211:I211"/>
    <mergeCell ref="A212:H212"/>
    <mergeCell ref="A213:H213"/>
    <mergeCell ref="A214:H214"/>
    <mergeCell ref="A215:H215"/>
    <mergeCell ref="A216:I216"/>
    <mergeCell ref="A217:I217"/>
    <mergeCell ref="A218:I218"/>
    <mergeCell ref="A220:I220"/>
    <mergeCell ref="A206:B206"/>
    <mergeCell ref="C206:D206"/>
    <mergeCell ref="F206:G206"/>
    <mergeCell ref="A207:B207"/>
    <mergeCell ref="C207:D207"/>
    <mergeCell ref="F207:G207"/>
    <mergeCell ref="A208:H208"/>
    <mergeCell ref="A209:I209"/>
    <mergeCell ref="A210:I210"/>
    <mergeCell ref="A199:H199"/>
    <mergeCell ref="B200:H200"/>
    <mergeCell ref="A201:H201"/>
    <mergeCell ref="A202:I202"/>
    <mergeCell ref="A203:I203"/>
    <mergeCell ref="A204:B204"/>
    <mergeCell ref="C204:D204"/>
    <mergeCell ref="F204:G204"/>
    <mergeCell ref="A205:B205"/>
    <mergeCell ref="C205:D205"/>
    <mergeCell ref="F205:G205"/>
    <mergeCell ref="A190:I190"/>
    <mergeCell ref="A191:I191"/>
    <mergeCell ref="A192:I192"/>
    <mergeCell ref="A193:H193"/>
    <mergeCell ref="B194:H194"/>
    <mergeCell ref="B195:H195"/>
    <mergeCell ref="B196:H196"/>
    <mergeCell ref="B197:H197"/>
    <mergeCell ref="B198:H198"/>
    <mergeCell ref="B182:G182"/>
    <mergeCell ref="A183:H183"/>
    <mergeCell ref="A184:I184"/>
    <mergeCell ref="A185:G185"/>
    <mergeCell ref="A186:B188"/>
    <mergeCell ref="C186:I186"/>
    <mergeCell ref="C187:I187"/>
    <mergeCell ref="C188:I188"/>
    <mergeCell ref="A189:I189"/>
    <mergeCell ref="A173:G173"/>
    <mergeCell ref="B174:G174"/>
    <mergeCell ref="B175:G175"/>
    <mergeCell ref="B176:G176"/>
    <mergeCell ref="B177:G177"/>
    <mergeCell ref="B178:G178"/>
    <mergeCell ref="B179:G179"/>
    <mergeCell ref="B180:G180"/>
    <mergeCell ref="B181:G181"/>
    <mergeCell ref="A163:H163"/>
    <mergeCell ref="A164:I164"/>
    <mergeCell ref="A165:I165"/>
    <mergeCell ref="A167:I167"/>
    <mergeCell ref="B168:G168"/>
    <mergeCell ref="A169:G169"/>
    <mergeCell ref="B170:G170"/>
    <mergeCell ref="A171:G171"/>
    <mergeCell ref="B172:G172"/>
    <mergeCell ref="B154:H154"/>
    <mergeCell ref="A155:H155"/>
    <mergeCell ref="A156:I156"/>
    <mergeCell ref="A157:I157"/>
    <mergeCell ref="B158:H158"/>
    <mergeCell ref="B159:H159"/>
    <mergeCell ref="B160:H160"/>
    <mergeCell ref="B161:H161"/>
    <mergeCell ref="B162:H162"/>
    <mergeCell ref="A145:I145"/>
    <mergeCell ref="A146:I146"/>
    <mergeCell ref="B147:H147"/>
    <mergeCell ref="B148:H148"/>
    <mergeCell ref="A149:H149"/>
    <mergeCell ref="A150:I150"/>
    <mergeCell ref="A151:I151"/>
    <mergeCell ref="B152:H152"/>
    <mergeCell ref="B153:H153"/>
    <mergeCell ref="A136:I136"/>
    <mergeCell ref="B137:H137"/>
    <mergeCell ref="B138:H138"/>
    <mergeCell ref="B139:H139"/>
    <mergeCell ref="B140:H140"/>
    <mergeCell ref="B141:H141"/>
    <mergeCell ref="B142:H142"/>
    <mergeCell ref="B143:H143"/>
    <mergeCell ref="A144:H144"/>
    <mergeCell ref="B126:H126"/>
    <mergeCell ref="B127:G127"/>
    <mergeCell ref="A128:H128"/>
    <mergeCell ref="A129:I129"/>
    <mergeCell ref="A130:I130"/>
    <mergeCell ref="A131:I131"/>
    <mergeCell ref="A132:I132"/>
    <mergeCell ref="A133:I133"/>
    <mergeCell ref="A135:I135"/>
    <mergeCell ref="B117:H117"/>
    <mergeCell ref="B118:H118"/>
    <mergeCell ref="A119:H119"/>
    <mergeCell ref="A120:I120"/>
    <mergeCell ref="A121:I121"/>
    <mergeCell ref="B122:H122"/>
    <mergeCell ref="B123:H123"/>
    <mergeCell ref="B124:H124"/>
    <mergeCell ref="B125:H125"/>
    <mergeCell ref="B108:H108"/>
    <mergeCell ref="B109:H109"/>
    <mergeCell ref="B110:H110"/>
    <mergeCell ref="A111:I111"/>
    <mergeCell ref="A112:I112"/>
    <mergeCell ref="A113:I113"/>
    <mergeCell ref="A114:I114"/>
    <mergeCell ref="B115:H115"/>
    <mergeCell ref="B116:H116"/>
    <mergeCell ref="B99:G99"/>
    <mergeCell ref="B100:G100"/>
    <mergeCell ref="B101:G101"/>
    <mergeCell ref="B102:H102"/>
    <mergeCell ref="B103:G103"/>
    <mergeCell ref="B104:G104"/>
    <mergeCell ref="B105:G105"/>
    <mergeCell ref="B106:H106"/>
    <mergeCell ref="B107:H107"/>
    <mergeCell ref="B89:G89"/>
    <mergeCell ref="B90:G90"/>
    <mergeCell ref="A91:G91"/>
    <mergeCell ref="A93:I93"/>
    <mergeCell ref="A94:I94"/>
    <mergeCell ref="A95:I95"/>
    <mergeCell ref="B96:H96"/>
    <mergeCell ref="B97:H97"/>
    <mergeCell ref="B98:G98"/>
    <mergeCell ref="A80:I80"/>
    <mergeCell ref="A81:I81"/>
    <mergeCell ref="B82:G82"/>
    <mergeCell ref="B83:G83"/>
    <mergeCell ref="B84:G84"/>
    <mergeCell ref="B85:C85"/>
    <mergeCell ref="B86:G86"/>
    <mergeCell ref="B87:G87"/>
    <mergeCell ref="B88:G88"/>
    <mergeCell ref="A71:I71"/>
    <mergeCell ref="A72:I72"/>
    <mergeCell ref="A73:I73"/>
    <mergeCell ref="B74:H74"/>
    <mergeCell ref="B75:G75"/>
    <mergeCell ref="B76:G76"/>
    <mergeCell ref="A77:H77"/>
    <mergeCell ref="A78:I78"/>
    <mergeCell ref="A79:I79"/>
    <mergeCell ref="B62:H62"/>
    <mergeCell ref="B63:G63"/>
    <mergeCell ref="B64:G64"/>
    <mergeCell ref="B65:H65"/>
    <mergeCell ref="B66:H66"/>
    <mergeCell ref="B67:H67"/>
    <mergeCell ref="A68:H68"/>
    <mergeCell ref="A69:I69"/>
    <mergeCell ref="A70:I70"/>
    <mergeCell ref="B55:G55"/>
    <mergeCell ref="H55:I55"/>
    <mergeCell ref="B56:G56"/>
    <mergeCell ref="H56:I56"/>
    <mergeCell ref="A57:I57"/>
    <mergeCell ref="A58:I58"/>
    <mergeCell ref="A59:I59"/>
    <mergeCell ref="A60:I60"/>
    <mergeCell ref="B61:G61"/>
    <mergeCell ref="J51:P51"/>
    <mergeCell ref="Q51:X51"/>
    <mergeCell ref="Y51:AE51"/>
    <mergeCell ref="B52:G52"/>
    <mergeCell ref="H52:I52"/>
    <mergeCell ref="B53:G53"/>
    <mergeCell ref="H53:I53"/>
    <mergeCell ref="B54:G54"/>
    <mergeCell ref="H54:I54"/>
    <mergeCell ref="A44:I44"/>
    <mergeCell ref="A45:G45"/>
    <mergeCell ref="H45:I45"/>
    <mergeCell ref="A46:I46"/>
    <mergeCell ref="A47:I47"/>
    <mergeCell ref="A48:I48"/>
    <mergeCell ref="A49:I49"/>
    <mergeCell ref="A50:I50"/>
    <mergeCell ref="A51:I51"/>
    <mergeCell ref="A39:E39"/>
    <mergeCell ref="F39:G39"/>
    <mergeCell ref="H39:I39"/>
    <mergeCell ref="A40:G40"/>
    <mergeCell ref="H40:I40"/>
    <mergeCell ref="A42:E42"/>
    <mergeCell ref="F42:G42"/>
    <mergeCell ref="H42:I42"/>
    <mergeCell ref="A43:G43"/>
    <mergeCell ref="H43:I43"/>
    <mergeCell ref="A34:G34"/>
    <mergeCell ref="H34:I34"/>
    <mergeCell ref="A35:I35"/>
    <mergeCell ref="A36:E36"/>
    <mergeCell ref="F36:G36"/>
    <mergeCell ref="H36:I36"/>
    <mergeCell ref="A37:G37"/>
    <mergeCell ref="H37:I37"/>
    <mergeCell ref="A38:I38"/>
    <mergeCell ref="A31:E31"/>
    <mergeCell ref="F31:G31"/>
    <mergeCell ref="H31:I31"/>
    <mergeCell ref="A32:E32"/>
    <mergeCell ref="F32:G32"/>
    <mergeCell ref="H32:I32"/>
    <mergeCell ref="A33:E33"/>
    <mergeCell ref="F33:G33"/>
    <mergeCell ref="H33:I33"/>
    <mergeCell ref="A27:E27"/>
    <mergeCell ref="F27:G27"/>
    <mergeCell ref="H27:I27"/>
    <mergeCell ref="A28:E28"/>
    <mergeCell ref="F28:G28"/>
    <mergeCell ref="H28:I28"/>
    <mergeCell ref="A29:G29"/>
    <mergeCell ref="H29:I29"/>
    <mergeCell ref="A30:I30"/>
    <mergeCell ref="A24:E24"/>
    <mergeCell ref="F24:G24"/>
    <mergeCell ref="H24:I24"/>
    <mergeCell ref="A25:E25"/>
    <mergeCell ref="F25:G25"/>
    <mergeCell ref="H25:I25"/>
    <mergeCell ref="A26:E26"/>
    <mergeCell ref="F26:G26"/>
    <mergeCell ref="H26:I26"/>
    <mergeCell ref="A20:E20"/>
    <mergeCell ref="F20:G20"/>
    <mergeCell ref="H20:I20"/>
    <mergeCell ref="A21:G21"/>
    <mergeCell ref="H21:I21"/>
    <mergeCell ref="A22:I22"/>
    <mergeCell ref="A23:E23"/>
    <mergeCell ref="F23:G23"/>
    <mergeCell ref="H23:I23"/>
    <mergeCell ref="A17:E17"/>
    <mergeCell ref="F17:G17"/>
    <mergeCell ref="H17:I17"/>
    <mergeCell ref="A18:E18"/>
    <mergeCell ref="F18:G18"/>
    <mergeCell ref="H18:I18"/>
    <mergeCell ref="A19:E19"/>
    <mergeCell ref="F19:G19"/>
    <mergeCell ref="H19:I19"/>
    <mergeCell ref="A14:E14"/>
    <mergeCell ref="F14:G14"/>
    <mergeCell ref="H14:I14"/>
    <mergeCell ref="A15:E15"/>
    <mergeCell ref="F15:G15"/>
    <mergeCell ref="H15:I15"/>
    <mergeCell ref="A16:E16"/>
    <mergeCell ref="F16:G16"/>
    <mergeCell ref="H16:I16"/>
    <mergeCell ref="B9:G9"/>
    <mergeCell ref="H9:I9"/>
    <mergeCell ref="B10:G10"/>
    <mergeCell ref="H10:I10"/>
    <mergeCell ref="B11:G11"/>
    <mergeCell ref="H11:I11"/>
    <mergeCell ref="A12:I12"/>
    <mergeCell ref="A13:E13"/>
    <mergeCell ref="F13:G13"/>
    <mergeCell ref="H13:I13"/>
    <mergeCell ref="A2:I2"/>
    <mergeCell ref="A3:I3"/>
    <mergeCell ref="A4:E4"/>
    <mergeCell ref="F4:I4"/>
    <mergeCell ref="A5:E5"/>
    <mergeCell ref="F5:I5"/>
    <mergeCell ref="A6:I6"/>
    <mergeCell ref="A7:I7"/>
    <mergeCell ref="B8:G8"/>
    <mergeCell ref="H8:I8"/>
  </mergeCells>
  <pageMargins left="0.69930555555555596" right="0.69930555555555596" top="0.75" bottom="0.75" header="0.511811023622047" footer="0.511811023622047"/>
  <pageSetup paperSize="9" fitToHeight="0" orientation="portrait" horizontalDpi="300" verticalDpi="30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5"/>
  <sheetViews>
    <sheetView topLeftCell="A7" zoomScaleNormal="100" workbookViewId="0">
      <selection activeCell="D9" sqref="D9"/>
    </sheetView>
  </sheetViews>
  <sheetFormatPr defaultColWidth="9" defaultRowHeight="12.75"/>
  <cols>
    <col min="1" max="1" width="26.140625" customWidth="1"/>
    <col min="2" max="2" width="48" customWidth="1"/>
    <col min="3" max="3" width="11" customWidth="1"/>
    <col min="4" max="4" width="14" customWidth="1"/>
    <col min="5" max="5" width="15.42578125" customWidth="1"/>
    <col min="6" max="6" width="16.140625" customWidth="1"/>
    <col min="8" max="8" width="17.28515625" customWidth="1"/>
  </cols>
  <sheetData>
    <row r="1" spans="1:16" ht="19.5">
      <c r="A1" s="700" t="s">
        <v>1047</v>
      </c>
      <c r="B1" s="700"/>
      <c r="C1" s="700"/>
      <c r="D1" s="700"/>
      <c r="E1" s="700"/>
      <c r="F1" s="700"/>
      <c r="G1" s="700"/>
      <c r="H1" s="700"/>
      <c r="I1" s="700"/>
      <c r="J1" s="700"/>
      <c r="K1" s="700"/>
      <c r="L1" s="700"/>
      <c r="M1" s="700"/>
      <c r="N1" s="700"/>
      <c r="O1" s="700"/>
      <c r="P1" s="700"/>
    </row>
    <row r="2" spans="1:16">
      <c r="A2" s="259"/>
      <c r="B2" s="260"/>
      <c r="C2" s="261"/>
      <c r="D2" s="261"/>
      <c r="E2" s="261"/>
      <c r="F2" s="261"/>
      <c r="G2" s="261"/>
      <c r="H2" s="261"/>
      <c r="I2" s="261"/>
      <c r="J2" s="261"/>
      <c r="K2" s="261"/>
      <c r="L2" s="261"/>
      <c r="M2" s="261"/>
      <c r="N2" s="261"/>
      <c r="O2" s="261"/>
      <c r="P2" s="262"/>
    </row>
    <row r="3" spans="1:16" ht="89.25" customHeight="1">
      <c r="A3" s="263" t="s">
        <v>295</v>
      </c>
      <c r="B3" s="264" t="s">
        <v>599</v>
      </c>
      <c r="C3" s="265" t="s">
        <v>1048</v>
      </c>
      <c r="D3" s="265" t="s">
        <v>1049</v>
      </c>
      <c r="E3" s="265" t="s">
        <v>1050</v>
      </c>
      <c r="F3" s="265" t="s">
        <v>1051</v>
      </c>
      <c r="G3" s="265" t="s">
        <v>604</v>
      </c>
      <c r="H3" s="265" t="s">
        <v>1052</v>
      </c>
      <c r="I3" s="701" t="s">
        <v>1053</v>
      </c>
      <c r="J3" s="701"/>
      <c r="K3" s="701"/>
      <c r="L3" s="701"/>
      <c r="M3" s="701"/>
      <c r="N3" s="701"/>
      <c r="O3" s="701"/>
      <c r="P3" s="701"/>
    </row>
    <row r="4" spans="1:16" ht="15.75">
      <c r="A4" s="702" t="s">
        <v>607</v>
      </c>
      <c r="B4" s="266" t="s">
        <v>608</v>
      </c>
      <c r="C4" s="267">
        <v>1200</v>
      </c>
      <c r="D4" s="268">
        <f>'Área total'!C4</f>
        <v>227.096</v>
      </c>
      <c r="E4" s="229">
        <f t="shared" ref="E4:E16" si="0">D4/C4</f>
        <v>0.18924666666666667</v>
      </c>
      <c r="F4" s="269">
        <f t="shared" ref="F4:F21" si="1">TRUNC(E4,0)</f>
        <v>0</v>
      </c>
      <c r="G4" s="229">
        <f t="shared" ref="G4:G21" si="2">E4-F4</f>
        <v>0.18924666666666667</v>
      </c>
      <c r="H4" s="229">
        <f t="shared" ref="H4:H21" si="3">G4*$C$25*60</f>
        <v>90.838400000000007</v>
      </c>
      <c r="I4" s="270">
        <f t="shared" ref="I4:I21" si="4">F4</f>
        <v>0</v>
      </c>
      <c r="J4" s="228" t="s">
        <v>609</v>
      </c>
      <c r="K4" s="270">
        <f t="shared" ref="K4:K21" si="5">$C$25</f>
        <v>8</v>
      </c>
      <c r="L4" s="228" t="s">
        <v>1054</v>
      </c>
      <c r="M4" s="270">
        <v>1</v>
      </c>
      <c r="N4" s="228" t="s">
        <v>611</v>
      </c>
      <c r="O4" s="271">
        <f t="shared" ref="O4:O21" si="6">H4</f>
        <v>90.838400000000007</v>
      </c>
      <c r="P4" s="228" t="s">
        <v>612</v>
      </c>
    </row>
    <row r="5" spans="1:16" ht="15.75">
      <c r="A5" s="702"/>
      <c r="B5" s="266" t="s">
        <v>613</v>
      </c>
      <c r="C5" s="267">
        <v>1800</v>
      </c>
      <c r="D5" s="268">
        <f>'Área total'!C5</f>
        <v>8166.1512400000011</v>
      </c>
      <c r="E5" s="229">
        <f t="shared" si="0"/>
        <v>4.5367506888888895</v>
      </c>
      <c r="F5" s="269">
        <f t="shared" si="1"/>
        <v>4</v>
      </c>
      <c r="G5" s="229">
        <f t="shared" si="2"/>
        <v>0.53675068888888955</v>
      </c>
      <c r="H5" s="229">
        <f t="shared" si="3"/>
        <v>257.64033066666696</v>
      </c>
      <c r="I5" s="270">
        <f t="shared" si="4"/>
        <v>4</v>
      </c>
      <c r="J5" s="228" t="s">
        <v>609</v>
      </c>
      <c r="K5" s="270">
        <f t="shared" si="5"/>
        <v>8</v>
      </c>
      <c r="L5" s="228" t="s">
        <v>1054</v>
      </c>
      <c r="M5" s="270">
        <v>1</v>
      </c>
      <c r="N5" s="228" t="s">
        <v>611</v>
      </c>
      <c r="O5" s="271">
        <f t="shared" si="6"/>
        <v>257.64033066666696</v>
      </c>
      <c r="P5" s="228" t="s">
        <v>612</v>
      </c>
    </row>
    <row r="6" spans="1:16" ht="15.75">
      <c r="A6" s="702"/>
      <c r="B6" s="266" t="s">
        <v>614</v>
      </c>
      <c r="C6" s="272">
        <v>450</v>
      </c>
      <c r="D6" s="268">
        <f>'Área total'!C6</f>
        <v>1173.9880000000001</v>
      </c>
      <c r="E6" s="229">
        <f t="shared" si="0"/>
        <v>2.6088622222222222</v>
      </c>
      <c r="F6" s="269">
        <f t="shared" si="1"/>
        <v>2</v>
      </c>
      <c r="G6" s="229">
        <f t="shared" si="2"/>
        <v>0.60886222222222219</v>
      </c>
      <c r="H6" s="229">
        <f t="shared" si="3"/>
        <v>292.25386666666668</v>
      </c>
      <c r="I6" s="270">
        <f t="shared" si="4"/>
        <v>2</v>
      </c>
      <c r="J6" s="228" t="s">
        <v>609</v>
      </c>
      <c r="K6" s="270">
        <f t="shared" si="5"/>
        <v>8</v>
      </c>
      <c r="L6" s="228" t="s">
        <v>1054</v>
      </c>
      <c r="M6" s="270">
        <v>1</v>
      </c>
      <c r="N6" s="228" t="s">
        <v>611</v>
      </c>
      <c r="O6" s="271">
        <f t="shared" si="6"/>
        <v>292.25386666666668</v>
      </c>
      <c r="P6" s="228" t="s">
        <v>612</v>
      </c>
    </row>
    <row r="7" spans="1:16" ht="15.75">
      <c r="A7" s="702"/>
      <c r="B7" s="266" t="s">
        <v>1055</v>
      </c>
      <c r="C7" s="267">
        <v>1200</v>
      </c>
      <c r="D7" s="268">
        <f>'Área total'!C7</f>
        <v>1998.258</v>
      </c>
      <c r="E7" s="229">
        <f t="shared" si="0"/>
        <v>1.6652150000000001</v>
      </c>
      <c r="F7" s="269">
        <f t="shared" si="1"/>
        <v>1</v>
      </c>
      <c r="G7" s="229">
        <f t="shared" si="2"/>
        <v>0.66521500000000011</v>
      </c>
      <c r="H7" s="229">
        <f t="shared" si="3"/>
        <v>319.30320000000006</v>
      </c>
      <c r="I7" s="270">
        <f t="shared" si="4"/>
        <v>1</v>
      </c>
      <c r="J7" s="228" t="s">
        <v>609</v>
      </c>
      <c r="K7" s="270">
        <f t="shared" si="5"/>
        <v>8</v>
      </c>
      <c r="L7" s="228" t="s">
        <v>1054</v>
      </c>
      <c r="M7" s="270">
        <v>1</v>
      </c>
      <c r="N7" s="228" t="s">
        <v>611</v>
      </c>
      <c r="O7" s="271">
        <f t="shared" si="6"/>
        <v>319.30320000000006</v>
      </c>
      <c r="P7" s="228" t="s">
        <v>612</v>
      </c>
    </row>
    <row r="8" spans="1:16" ht="15.75">
      <c r="A8" s="702"/>
      <c r="B8" s="266" t="s">
        <v>616</v>
      </c>
      <c r="C8" s="267">
        <v>1800</v>
      </c>
      <c r="D8" s="268">
        <v>0</v>
      </c>
      <c r="E8" s="229">
        <f t="shared" si="0"/>
        <v>0</v>
      </c>
      <c r="F8" s="269">
        <f t="shared" si="1"/>
        <v>0</v>
      </c>
      <c r="G8" s="229">
        <f t="shared" si="2"/>
        <v>0</v>
      </c>
      <c r="H8" s="229">
        <f t="shared" si="3"/>
        <v>0</v>
      </c>
      <c r="I8" s="270">
        <f t="shared" si="4"/>
        <v>0</v>
      </c>
      <c r="J8" s="228" t="s">
        <v>609</v>
      </c>
      <c r="K8" s="270">
        <f t="shared" si="5"/>
        <v>8</v>
      </c>
      <c r="L8" s="228" t="s">
        <v>1054</v>
      </c>
      <c r="M8" s="270">
        <v>1</v>
      </c>
      <c r="N8" s="228" t="s">
        <v>611</v>
      </c>
      <c r="O8" s="271">
        <f t="shared" si="6"/>
        <v>0</v>
      </c>
      <c r="P8" s="228" t="s">
        <v>612</v>
      </c>
    </row>
    <row r="9" spans="1:16" ht="15.75">
      <c r="A9" s="702"/>
      <c r="B9" s="266" t="s">
        <v>617</v>
      </c>
      <c r="C9" s="267">
        <v>1800</v>
      </c>
      <c r="D9" s="268">
        <f>'Área total'!C9</f>
        <v>1270.1300000000001</v>
      </c>
      <c r="E9" s="229">
        <f t="shared" si="0"/>
        <v>0.70562777777777785</v>
      </c>
      <c r="F9" s="269">
        <f t="shared" si="1"/>
        <v>0</v>
      </c>
      <c r="G9" s="229">
        <f t="shared" si="2"/>
        <v>0.70562777777777785</v>
      </c>
      <c r="H9" s="229">
        <f t="shared" si="3"/>
        <v>338.70133333333337</v>
      </c>
      <c r="I9" s="270">
        <f t="shared" si="4"/>
        <v>0</v>
      </c>
      <c r="J9" s="228" t="s">
        <v>609</v>
      </c>
      <c r="K9" s="270">
        <f t="shared" si="5"/>
        <v>8</v>
      </c>
      <c r="L9" s="228" t="s">
        <v>1054</v>
      </c>
      <c r="M9" s="270">
        <v>1</v>
      </c>
      <c r="N9" s="228" t="s">
        <v>611</v>
      </c>
      <c r="O9" s="271">
        <f t="shared" si="6"/>
        <v>338.70133333333337</v>
      </c>
      <c r="P9" s="228" t="s">
        <v>612</v>
      </c>
    </row>
    <row r="10" spans="1:16" ht="15.75">
      <c r="A10" s="702"/>
      <c r="B10" s="273" t="s">
        <v>618</v>
      </c>
      <c r="C10" s="272">
        <v>300</v>
      </c>
      <c r="D10" s="268">
        <f>'Área total'!C10</f>
        <v>734.78000000000009</v>
      </c>
      <c r="E10" s="229">
        <f t="shared" si="0"/>
        <v>2.4492666666666669</v>
      </c>
      <c r="F10" s="269">
        <f t="shared" si="1"/>
        <v>2</v>
      </c>
      <c r="G10" s="229">
        <f t="shared" si="2"/>
        <v>0.44926666666666693</v>
      </c>
      <c r="H10" s="229">
        <f t="shared" si="3"/>
        <v>215.64800000000014</v>
      </c>
      <c r="I10" s="270">
        <f t="shared" si="4"/>
        <v>2</v>
      </c>
      <c r="J10" s="228" t="s">
        <v>609</v>
      </c>
      <c r="K10" s="270">
        <f t="shared" si="5"/>
        <v>8</v>
      </c>
      <c r="L10" s="228" t="s">
        <v>1054</v>
      </c>
      <c r="M10" s="270">
        <v>1</v>
      </c>
      <c r="N10" s="228" t="s">
        <v>611</v>
      </c>
      <c r="O10" s="271">
        <f t="shared" si="6"/>
        <v>215.64800000000014</v>
      </c>
      <c r="P10" s="228" t="s">
        <v>612</v>
      </c>
    </row>
    <row r="11" spans="1:16" ht="15.75">
      <c r="A11" s="702" t="s">
        <v>619</v>
      </c>
      <c r="B11" s="266" t="s">
        <v>620</v>
      </c>
      <c r="C11" s="274">
        <v>2700</v>
      </c>
      <c r="D11" s="268">
        <v>0</v>
      </c>
      <c r="E11" s="229">
        <f t="shared" si="0"/>
        <v>0</v>
      </c>
      <c r="F11" s="269">
        <f t="shared" si="1"/>
        <v>0</v>
      </c>
      <c r="G11" s="229">
        <f t="shared" si="2"/>
        <v>0</v>
      </c>
      <c r="H11" s="229">
        <f t="shared" si="3"/>
        <v>0</v>
      </c>
      <c r="I11" s="270">
        <f t="shared" si="4"/>
        <v>0</v>
      </c>
      <c r="J11" s="228" t="s">
        <v>609</v>
      </c>
      <c r="K11" s="270">
        <f t="shared" si="5"/>
        <v>8</v>
      </c>
      <c r="L11" s="228" t="s">
        <v>1054</v>
      </c>
      <c r="M11" s="270">
        <v>1</v>
      </c>
      <c r="N11" s="228" t="s">
        <v>611</v>
      </c>
      <c r="O11" s="271">
        <f t="shared" si="6"/>
        <v>0</v>
      </c>
      <c r="P11" s="228" t="s">
        <v>612</v>
      </c>
    </row>
    <row r="12" spans="1:16" ht="15.75">
      <c r="A12" s="702"/>
      <c r="B12" s="266" t="s">
        <v>621</v>
      </c>
      <c r="C12" s="274">
        <v>9000</v>
      </c>
      <c r="D12" s="268">
        <v>0</v>
      </c>
      <c r="E12" s="229">
        <f t="shared" si="0"/>
        <v>0</v>
      </c>
      <c r="F12" s="269">
        <f t="shared" si="1"/>
        <v>0</v>
      </c>
      <c r="G12" s="229">
        <f t="shared" si="2"/>
        <v>0</v>
      </c>
      <c r="H12" s="229">
        <f t="shared" si="3"/>
        <v>0</v>
      </c>
      <c r="I12" s="270">
        <f t="shared" si="4"/>
        <v>0</v>
      </c>
      <c r="J12" s="228" t="s">
        <v>609</v>
      </c>
      <c r="K12" s="270">
        <f t="shared" si="5"/>
        <v>8</v>
      </c>
      <c r="L12" s="228" t="s">
        <v>1054</v>
      </c>
      <c r="M12" s="270">
        <v>1</v>
      </c>
      <c r="N12" s="228" t="s">
        <v>611</v>
      </c>
      <c r="O12" s="271">
        <f t="shared" si="6"/>
        <v>0</v>
      </c>
      <c r="P12" s="228" t="s">
        <v>612</v>
      </c>
    </row>
    <row r="13" spans="1:16" ht="15.75">
      <c r="A13" s="702"/>
      <c r="B13" s="266" t="s">
        <v>622</v>
      </c>
      <c r="C13" s="274">
        <v>2700</v>
      </c>
      <c r="D13" s="268">
        <v>0</v>
      </c>
      <c r="E13" s="229">
        <f t="shared" si="0"/>
        <v>0</v>
      </c>
      <c r="F13" s="269">
        <f t="shared" si="1"/>
        <v>0</v>
      </c>
      <c r="G13" s="229">
        <f t="shared" si="2"/>
        <v>0</v>
      </c>
      <c r="H13" s="229">
        <f t="shared" si="3"/>
        <v>0</v>
      </c>
      <c r="I13" s="270">
        <f t="shared" si="4"/>
        <v>0</v>
      </c>
      <c r="J13" s="228" t="s">
        <v>609</v>
      </c>
      <c r="K13" s="270">
        <f t="shared" si="5"/>
        <v>8</v>
      </c>
      <c r="L13" s="228" t="s">
        <v>1054</v>
      </c>
      <c r="M13" s="270">
        <v>1</v>
      </c>
      <c r="N13" s="228" t="s">
        <v>611</v>
      </c>
      <c r="O13" s="271">
        <f t="shared" si="6"/>
        <v>0</v>
      </c>
      <c r="P13" s="228" t="s">
        <v>612</v>
      </c>
    </row>
    <row r="14" spans="1:16" ht="15.75">
      <c r="A14" s="702"/>
      <c r="B14" s="266" t="s">
        <v>623</v>
      </c>
      <c r="C14" s="274">
        <v>2700</v>
      </c>
      <c r="D14" s="268">
        <v>0</v>
      </c>
      <c r="E14" s="229">
        <f t="shared" si="0"/>
        <v>0</v>
      </c>
      <c r="F14" s="269">
        <f t="shared" si="1"/>
        <v>0</v>
      </c>
      <c r="G14" s="229">
        <f t="shared" si="2"/>
        <v>0</v>
      </c>
      <c r="H14" s="229">
        <f t="shared" si="3"/>
        <v>0</v>
      </c>
      <c r="I14" s="270">
        <f t="shared" si="4"/>
        <v>0</v>
      </c>
      <c r="J14" s="228" t="s">
        <v>609</v>
      </c>
      <c r="K14" s="270">
        <f t="shared" si="5"/>
        <v>8</v>
      </c>
      <c r="L14" s="228" t="s">
        <v>1054</v>
      </c>
      <c r="M14" s="270">
        <v>1</v>
      </c>
      <c r="N14" s="228" t="s">
        <v>611</v>
      </c>
      <c r="O14" s="271">
        <f t="shared" si="6"/>
        <v>0</v>
      </c>
      <c r="P14" s="228" t="s">
        <v>612</v>
      </c>
    </row>
    <row r="15" spans="1:16" ht="15.75">
      <c r="A15" s="702"/>
      <c r="B15" s="266" t="s">
        <v>624</v>
      </c>
      <c r="C15" s="274">
        <v>2700</v>
      </c>
      <c r="D15" s="268">
        <f>'Área total'!C15</f>
        <v>196.5</v>
      </c>
      <c r="E15" s="229">
        <f t="shared" si="0"/>
        <v>7.2777777777777775E-2</v>
      </c>
      <c r="F15" s="269">
        <f t="shared" si="1"/>
        <v>0</v>
      </c>
      <c r="G15" s="229">
        <f t="shared" si="2"/>
        <v>7.2777777777777775E-2</v>
      </c>
      <c r="H15" s="229">
        <f t="shared" si="3"/>
        <v>34.93333333333333</v>
      </c>
      <c r="I15" s="270">
        <f t="shared" si="4"/>
        <v>0</v>
      </c>
      <c r="J15" s="228" t="s">
        <v>609</v>
      </c>
      <c r="K15" s="270">
        <f t="shared" si="5"/>
        <v>8</v>
      </c>
      <c r="L15" s="228" t="s">
        <v>1054</v>
      </c>
      <c r="M15" s="270">
        <v>1</v>
      </c>
      <c r="N15" s="228" t="s">
        <v>611</v>
      </c>
      <c r="O15" s="271">
        <f t="shared" si="6"/>
        <v>34.93333333333333</v>
      </c>
      <c r="P15" s="228" t="s">
        <v>612</v>
      </c>
    </row>
    <row r="16" spans="1:16" ht="15.75">
      <c r="A16" s="702"/>
      <c r="B16" s="266" t="s">
        <v>625</v>
      </c>
      <c r="C16" s="274">
        <v>100000</v>
      </c>
      <c r="D16" s="268">
        <f>'[3]ÁREAS TOTAIS após ajuste'!C16</f>
        <v>0</v>
      </c>
      <c r="E16" s="229">
        <f t="shared" si="0"/>
        <v>0</v>
      </c>
      <c r="F16" s="269">
        <f t="shared" si="1"/>
        <v>0</v>
      </c>
      <c r="G16" s="229">
        <f t="shared" si="2"/>
        <v>0</v>
      </c>
      <c r="H16" s="229">
        <f t="shared" si="3"/>
        <v>0</v>
      </c>
      <c r="I16" s="270">
        <f t="shared" si="4"/>
        <v>0</v>
      </c>
      <c r="J16" s="228" t="s">
        <v>609</v>
      </c>
      <c r="K16" s="270">
        <f t="shared" si="5"/>
        <v>8</v>
      </c>
      <c r="L16" s="228" t="s">
        <v>1054</v>
      </c>
      <c r="M16" s="270">
        <v>1</v>
      </c>
      <c r="N16" s="228" t="s">
        <v>611</v>
      </c>
      <c r="O16" s="271">
        <f t="shared" si="6"/>
        <v>0</v>
      </c>
      <c r="P16" s="228" t="s">
        <v>612</v>
      </c>
    </row>
    <row r="17" spans="1:16" ht="15.75">
      <c r="A17" s="702" t="s">
        <v>626</v>
      </c>
      <c r="B17" s="266" t="s">
        <v>1056</v>
      </c>
      <c r="C17" s="228">
        <v>380</v>
      </c>
      <c r="D17" s="268">
        <f>'Área total'!C17</f>
        <v>581.66999999999996</v>
      </c>
      <c r="E17" s="229">
        <f>(D17/C17)*(16/188.76)</f>
        <v>0.12974872017934219</v>
      </c>
      <c r="F17" s="269">
        <f t="shared" si="1"/>
        <v>0</v>
      </c>
      <c r="G17" s="229">
        <f t="shared" si="2"/>
        <v>0.12974872017934219</v>
      </c>
      <c r="H17" s="229">
        <f t="shared" si="3"/>
        <v>62.279385686084254</v>
      </c>
      <c r="I17" s="270">
        <f t="shared" si="4"/>
        <v>0</v>
      </c>
      <c r="J17" s="228" t="s">
        <v>609</v>
      </c>
      <c r="K17" s="270">
        <f t="shared" si="5"/>
        <v>8</v>
      </c>
      <c r="L17" s="228" t="s">
        <v>1054</v>
      </c>
      <c r="M17" s="270">
        <v>1</v>
      </c>
      <c r="N17" s="228" t="s">
        <v>611</v>
      </c>
      <c r="O17" s="271">
        <f t="shared" si="6"/>
        <v>62.279385686084254</v>
      </c>
      <c r="P17" s="228" t="s">
        <v>612</v>
      </c>
    </row>
    <row r="18" spans="1:16" ht="15.75">
      <c r="A18" s="702"/>
      <c r="B18" s="266" t="s">
        <v>1057</v>
      </c>
      <c r="C18" s="228">
        <v>160</v>
      </c>
      <c r="D18" s="268">
        <f>'Área total'!C18</f>
        <v>380.16</v>
      </c>
      <c r="E18" s="229">
        <f>(D18/C18)*(16/188.76)</f>
        <v>0.20139860139860144</v>
      </c>
      <c r="F18" s="269">
        <f t="shared" si="1"/>
        <v>0</v>
      </c>
      <c r="G18" s="229">
        <f t="shared" si="2"/>
        <v>0.20139860139860144</v>
      </c>
      <c r="H18" s="229">
        <f t="shared" si="3"/>
        <v>96.671328671328695</v>
      </c>
      <c r="I18" s="270">
        <f t="shared" si="4"/>
        <v>0</v>
      </c>
      <c r="J18" s="228" t="s">
        <v>609</v>
      </c>
      <c r="K18" s="270">
        <f t="shared" si="5"/>
        <v>8</v>
      </c>
      <c r="L18" s="228" t="s">
        <v>1054</v>
      </c>
      <c r="M18" s="270">
        <v>1</v>
      </c>
      <c r="N18" s="228" t="s">
        <v>611</v>
      </c>
      <c r="O18" s="271">
        <f t="shared" si="6"/>
        <v>96.671328671328695</v>
      </c>
      <c r="P18" s="228" t="s">
        <v>612</v>
      </c>
    </row>
    <row r="19" spans="1:16" ht="15.75">
      <c r="A19" s="702"/>
      <c r="B19" s="266" t="s">
        <v>629</v>
      </c>
      <c r="C19" s="228">
        <v>160</v>
      </c>
      <c r="D19" s="268">
        <f>'Área total'!C19</f>
        <v>931.84</v>
      </c>
      <c r="E19" s="229">
        <f>(D19/C19)*(16/188.76)</f>
        <v>0.49366391184573005</v>
      </c>
      <c r="F19" s="269">
        <f t="shared" si="1"/>
        <v>0</v>
      </c>
      <c r="G19" s="229">
        <f t="shared" si="2"/>
        <v>0.49366391184573005</v>
      </c>
      <c r="H19" s="229">
        <f t="shared" si="3"/>
        <v>236.95867768595042</v>
      </c>
      <c r="I19" s="270">
        <f t="shared" si="4"/>
        <v>0</v>
      </c>
      <c r="J19" s="228" t="s">
        <v>609</v>
      </c>
      <c r="K19" s="270">
        <f t="shared" si="5"/>
        <v>8</v>
      </c>
      <c r="L19" s="228" t="s">
        <v>1054</v>
      </c>
      <c r="M19" s="270">
        <v>1</v>
      </c>
      <c r="N19" s="228" t="s">
        <v>611</v>
      </c>
      <c r="O19" s="271">
        <f t="shared" si="6"/>
        <v>236.95867768595042</v>
      </c>
      <c r="P19" s="228" t="s">
        <v>612</v>
      </c>
    </row>
    <row r="20" spans="1:16" ht="15.75">
      <c r="A20" s="275" t="s">
        <v>630</v>
      </c>
      <c r="B20" s="266" t="s">
        <v>631</v>
      </c>
      <c r="C20" s="228">
        <v>160</v>
      </c>
      <c r="D20" s="268">
        <v>0</v>
      </c>
      <c r="E20" s="229">
        <f>(D20/C20)*(8/1132.6)</f>
        <v>0</v>
      </c>
      <c r="F20" s="269">
        <f t="shared" si="1"/>
        <v>0</v>
      </c>
      <c r="G20" s="229">
        <f t="shared" si="2"/>
        <v>0</v>
      </c>
      <c r="H20" s="229">
        <f t="shared" si="3"/>
        <v>0</v>
      </c>
      <c r="I20" s="270">
        <f t="shared" si="4"/>
        <v>0</v>
      </c>
      <c r="J20" s="228" t="s">
        <v>609</v>
      </c>
      <c r="K20" s="270">
        <f t="shared" si="5"/>
        <v>8</v>
      </c>
      <c r="L20" s="228" t="s">
        <v>1054</v>
      </c>
      <c r="M20" s="270">
        <v>1</v>
      </c>
      <c r="N20" s="228" t="s">
        <v>611</v>
      </c>
      <c r="O20" s="271">
        <f t="shared" si="6"/>
        <v>0</v>
      </c>
      <c r="P20" s="228" t="s">
        <v>612</v>
      </c>
    </row>
    <row r="21" spans="1:16" ht="15.75">
      <c r="A21" s="276" t="s">
        <v>632</v>
      </c>
      <c r="B21" s="277" t="s">
        <v>633</v>
      </c>
      <c r="C21" s="278">
        <v>450</v>
      </c>
      <c r="D21" s="279">
        <v>0</v>
      </c>
      <c r="E21" s="229">
        <f>D21/C21</f>
        <v>0</v>
      </c>
      <c r="F21" s="269">
        <f t="shared" si="1"/>
        <v>0</v>
      </c>
      <c r="G21" s="229">
        <f t="shared" si="2"/>
        <v>0</v>
      </c>
      <c r="H21" s="229">
        <f t="shared" si="3"/>
        <v>0</v>
      </c>
      <c r="I21" s="270">
        <f t="shared" si="4"/>
        <v>0</v>
      </c>
      <c r="J21" s="228" t="s">
        <v>609</v>
      </c>
      <c r="K21" s="270">
        <f t="shared" si="5"/>
        <v>8</v>
      </c>
      <c r="L21" s="228" t="s">
        <v>1054</v>
      </c>
      <c r="M21" s="270">
        <v>1</v>
      </c>
      <c r="N21" s="228" t="s">
        <v>611</v>
      </c>
      <c r="O21" s="271">
        <f t="shared" si="6"/>
        <v>0</v>
      </c>
      <c r="P21" s="228" t="s">
        <v>612</v>
      </c>
    </row>
    <row r="22" spans="1:16" ht="15.75">
      <c r="A22" s="703" t="s">
        <v>1058</v>
      </c>
      <c r="B22" s="703"/>
      <c r="C22" s="703"/>
      <c r="D22" s="280">
        <f>SUM(D4:D21)</f>
        <v>15660.573240000002</v>
      </c>
      <c r="E22" s="281"/>
      <c r="F22" s="282"/>
      <c r="G22" s="281"/>
      <c r="H22" s="283"/>
      <c r="I22" s="284"/>
      <c r="J22" s="285"/>
      <c r="K22" s="284"/>
      <c r="L22" s="285"/>
      <c r="M22" s="284"/>
      <c r="N22" s="285"/>
      <c r="O22" s="286"/>
      <c r="P22" s="285"/>
    </row>
    <row r="23" spans="1:16" ht="18">
      <c r="A23" s="704" t="s">
        <v>1059</v>
      </c>
      <c r="B23" s="704"/>
      <c r="C23" s="704"/>
      <c r="D23" s="704"/>
      <c r="E23" s="287">
        <f>SUM(E4:E21)</f>
        <v>13.052558033423676</v>
      </c>
      <c r="F23" s="269">
        <f>TRUNC(E23,0)</f>
        <v>13</v>
      </c>
      <c r="G23" s="238">
        <f>E23-F23</f>
        <v>5.255803342367571E-2</v>
      </c>
      <c r="H23" s="235">
        <f>G23*$C$25*60</f>
        <v>25.227856043364341</v>
      </c>
      <c r="I23" s="288">
        <f>F23</f>
        <v>13</v>
      </c>
      <c r="J23" s="237" t="s">
        <v>609</v>
      </c>
      <c r="K23" s="289">
        <f>$C$25</f>
        <v>8</v>
      </c>
      <c r="L23" s="237" t="s">
        <v>1054</v>
      </c>
      <c r="M23" s="288">
        <v>1</v>
      </c>
      <c r="N23" s="237" t="s">
        <v>611</v>
      </c>
      <c r="O23" s="290">
        <f>H23</f>
        <v>25.227856043364341</v>
      </c>
      <c r="P23" s="237" t="s">
        <v>612</v>
      </c>
    </row>
    <row r="24" spans="1:16" ht="15.75">
      <c r="A24" s="291"/>
      <c r="B24" s="291"/>
      <c r="C24" s="285"/>
      <c r="D24" s="292"/>
      <c r="E24" s="285"/>
      <c r="F24" s="292"/>
      <c r="G24" s="285"/>
      <c r="H24" s="285"/>
      <c r="I24" s="284"/>
      <c r="J24" s="285"/>
      <c r="K24" s="284"/>
      <c r="L24" s="285"/>
      <c r="M24" s="284"/>
      <c r="N24" s="285"/>
      <c r="O24" s="284">
        <f>INT(O23/60)</f>
        <v>0</v>
      </c>
      <c r="P24" s="285" t="s">
        <v>1060</v>
      </c>
    </row>
    <row r="25" spans="1:16" ht="15">
      <c r="A25" s="705" t="s">
        <v>636</v>
      </c>
      <c r="B25" s="705"/>
      <c r="C25" s="284">
        <v>8</v>
      </c>
      <c r="D25" s="284" t="s">
        <v>637</v>
      </c>
      <c r="E25" s="284" t="s">
        <v>1061</v>
      </c>
      <c r="F25" s="284"/>
      <c r="G25" s="284"/>
      <c r="H25" s="284"/>
      <c r="I25" s="285"/>
      <c r="J25" s="285"/>
      <c r="K25" s="285"/>
      <c r="L25" s="285"/>
      <c r="M25" s="285"/>
      <c r="N25" s="285"/>
      <c r="O25" s="293">
        <f>ROUNDUP(O23-(60*O24),0)</f>
        <v>26</v>
      </c>
      <c r="P25" s="293" t="s">
        <v>1062</v>
      </c>
    </row>
    <row r="26" spans="1:16" ht="18">
      <c r="A26" s="706" t="s">
        <v>1063</v>
      </c>
      <c r="B26" s="706"/>
      <c r="C26" s="706"/>
      <c r="D26" s="706"/>
      <c r="E26" s="706"/>
      <c r="F26" s="706"/>
      <c r="G26" s="706"/>
      <c r="H26" s="706"/>
      <c r="I26" s="706"/>
      <c r="J26" s="706"/>
      <c r="K26" s="706"/>
      <c r="L26" s="706"/>
      <c r="M26" s="706"/>
      <c r="N26" s="706"/>
      <c r="O26" s="706"/>
      <c r="P26" s="706"/>
    </row>
    <row r="27" spans="1:16" ht="15.75">
      <c r="A27" s="294" t="s">
        <v>640</v>
      </c>
      <c r="B27" s="295"/>
      <c r="C27" s="284"/>
      <c r="D27" s="284"/>
      <c r="E27" s="284"/>
      <c r="F27" s="284"/>
      <c r="G27" s="284"/>
      <c r="H27" s="284"/>
      <c r="I27" s="284"/>
      <c r="J27" s="284"/>
      <c r="K27" s="284"/>
      <c r="L27" s="284"/>
      <c r="M27" s="284"/>
      <c r="N27" s="284"/>
      <c r="O27" s="284"/>
      <c r="P27" s="284"/>
    </row>
    <row r="28" spans="1:16" ht="18" customHeight="1">
      <c r="A28" s="707" t="s">
        <v>641</v>
      </c>
      <c r="B28" s="707"/>
      <c r="C28" s="707"/>
      <c r="D28" s="707"/>
      <c r="E28" s="707"/>
      <c r="F28" s="707"/>
      <c r="G28" s="707"/>
      <c r="H28" s="707"/>
      <c r="I28" s="707"/>
      <c r="J28" s="707"/>
      <c r="K28" s="707"/>
      <c r="L28" s="707"/>
      <c r="M28" s="707"/>
      <c r="N28" s="707"/>
      <c r="O28" s="707"/>
      <c r="P28" s="707"/>
    </row>
    <row r="29" spans="1:16" ht="18">
      <c r="A29" s="708" t="s">
        <v>1064</v>
      </c>
      <c r="B29" s="708"/>
      <c r="C29" s="708"/>
      <c r="D29" s="708"/>
      <c r="E29" s="708"/>
      <c r="F29" s="708"/>
      <c r="G29" s="708"/>
      <c r="H29" s="708"/>
      <c r="I29" s="708"/>
      <c r="J29" s="708"/>
      <c r="K29" s="708"/>
      <c r="L29" s="708"/>
      <c r="M29" s="708"/>
      <c r="N29" s="708"/>
      <c r="O29" s="708"/>
      <c r="P29" s="708"/>
    </row>
    <row r="30" spans="1:16" ht="18">
      <c r="A30" s="708" t="s">
        <v>1065</v>
      </c>
      <c r="B30" s="708"/>
      <c r="C30" s="708"/>
      <c r="D30" s="708"/>
      <c r="E30" s="708"/>
      <c r="F30" s="708"/>
      <c r="G30" s="708"/>
      <c r="H30" s="708"/>
      <c r="I30" s="708"/>
      <c r="J30" s="708"/>
      <c r="K30" s="708"/>
      <c r="L30" s="708"/>
      <c r="M30" s="708"/>
      <c r="N30" s="708"/>
      <c r="O30" s="708"/>
      <c r="P30" s="708"/>
    </row>
    <row r="31" spans="1:16" ht="18">
      <c r="A31" s="296"/>
      <c r="B31" s="296"/>
      <c r="C31" s="297"/>
      <c r="D31" s="297"/>
      <c r="E31" s="297"/>
      <c r="F31" s="297"/>
      <c r="G31" s="297"/>
      <c r="H31" s="297"/>
      <c r="I31" s="297"/>
      <c r="J31" s="297"/>
      <c r="K31" s="297"/>
      <c r="L31" s="297"/>
      <c r="M31" s="297"/>
      <c r="N31" s="297"/>
      <c r="O31" s="297"/>
      <c r="P31" s="297"/>
    </row>
    <row r="32" spans="1:16" ht="18">
      <c r="A32" s="298" t="s">
        <v>644</v>
      </c>
      <c r="B32" s="296"/>
      <c r="C32" s="297"/>
      <c r="D32" s="297"/>
      <c r="E32" s="297"/>
      <c r="F32" s="297"/>
      <c r="G32" s="297"/>
      <c r="H32" s="297"/>
      <c r="I32" s="297"/>
      <c r="J32" s="297"/>
      <c r="K32" s="297"/>
      <c r="L32" s="297"/>
      <c r="M32" s="297"/>
      <c r="N32" s="297"/>
      <c r="O32" s="297"/>
      <c r="P32" s="297"/>
    </row>
    <row r="33" spans="1:16" ht="18">
      <c r="A33" s="709" t="s">
        <v>645</v>
      </c>
      <c r="B33" s="709"/>
      <c r="C33" s="709"/>
      <c r="D33" s="709"/>
      <c r="E33" s="709"/>
      <c r="F33" s="709"/>
      <c r="G33" s="709"/>
      <c r="H33" s="709"/>
      <c r="I33" s="709"/>
      <c r="J33" s="709"/>
      <c r="K33" s="709"/>
      <c r="L33" s="709"/>
      <c r="M33" s="709"/>
      <c r="N33" s="709"/>
      <c r="O33" s="709"/>
      <c r="P33" s="709"/>
    </row>
    <row r="34" spans="1:16" ht="18">
      <c r="A34" s="710" t="s">
        <v>1066</v>
      </c>
      <c r="B34" s="710"/>
      <c r="C34" s="710"/>
      <c r="D34" s="710"/>
      <c r="E34" s="710"/>
      <c r="F34" s="710"/>
      <c r="G34" s="710"/>
      <c r="H34" s="710"/>
      <c r="I34" s="710"/>
      <c r="J34" s="710"/>
      <c r="K34" s="710"/>
      <c r="L34" s="710"/>
      <c r="M34" s="710"/>
      <c r="N34" s="710"/>
      <c r="O34" s="710"/>
      <c r="P34" s="710"/>
    </row>
    <row r="35" spans="1:16" ht="18">
      <c r="A35" s="708" t="s">
        <v>1067</v>
      </c>
      <c r="B35" s="708"/>
      <c r="C35" s="708"/>
      <c r="D35" s="708"/>
      <c r="E35" s="708"/>
      <c r="F35" s="708"/>
      <c r="G35" s="708"/>
      <c r="H35" s="708"/>
      <c r="I35" s="708"/>
      <c r="J35" s="708"/>
      <c r="K35" s="708"/>
      <c r="L35" s="708"/>
      <c r="M35" s="708"/>
      <c r="N35" s="708"/>
      <c r="O35" s="708"/>
      <c r="P35" s="708"/>
    </row>
    <row r="36" spans="1:16" ht="18">
      <c r="A36" s="711" t="s">
        <v>1068</v>
      </c>
      <c r="B36" s="711"/>
      <c r="C36" s="711"/>
      <c r="D36" s="711"/>
      <c r="E36" s="711"/>
      <c r="F36" s="711"/>
      <c r="G36" s="711"/>
      <c r="H36" s="711"/>
      <c r="I36" s="711"/>
      <c r="J36" s="711"/>
      <c r="K36" s="711"/>
      <c r="L36" s="711"/>
      <c r="M36" s="711"/>
      <c r="N36" s="711"/>
      <c r="O36" s="711"/>
      <c r="P36" s="711"/>
    </row>
    <row r="37" spans="1:16" ht="18">
      <c r="A37" s="296"/>
      <c r="B37" s="296"/>
      <c r="C37" s="297"/>
      <c r="D37" s="297"/>
      <c r="E37" s="297"/>
      <c r="F37" s="297"/>
      <c r="G37" s="297"/>
      <c r="H37" s="297"/>
      <c r="I37" s="297"/>
      <c r="J37" s="297"/>
      <c r="K37" s="297"/>
      <c r="L37" s="297"/>
      <c r="M37" s="297"/>
      <c r="N37" s="297"/>
      <c r="O37" s="297"/>
      <c r="P37" s="297"/>
    </row>
    <row r="38" spans="1:16" ht="18">
      <c r="A38" s="296"/>
      <c r="B38" s="296"/>
      <c r="C38" s="297"/>
      <c r="D38" s="297"/>
      <c r="E38" s="297"/>
      <c r="F38" s="297"/>
      <c r="G38" s="297"/>
      <c r="H38" s="297"/>
      <c r="I38" s="297"/>
      <c r="J38" s="297"/>
      <c r="K38" s="297"/>
      <c r="L38" s="297"/>
      <c r="M38" s="297"/>
      <c r="N38" s="297"/>
      <c r="O38" s="297"/>
      <c r="P38" s="297"/>
    </row>
    <row r="39" spans="1:16" ht="18">
      <c r="A39" s="299" t="s">
        <v>1069</v>
      </c>
      <c r="B39" s="299"/>
      <c r="C39" s="299"/>
      <c r="D39" s="299"/>
      <c r="E39" s="299"/>
      <c r="F39" s="299"/>
      <c r="G39" s="299"/>
      <c r="H39" s="299"/>
      <c r="I39" s="299"/>
      <c r="J39" s="299"/>
      <c r="K39" s="299"/>
      <c r="L39" s="299"/>
      <c r="M39" s="299"/>
      <c r="N39" s="299"/>
      <c r="O39" s="299"/>
      <c r="P39" s="299"/>
    </row>
    <row r="40" spans="1:16" ht="18">
      <c r="A40" s="296"/>
      <c r="B40" s="296"/>
      <c r="C40" s="297"/>
      <c r="D40" s="297"/>
      <c r="E40" s="297"/>
      <c r="F40" s="297"/>
      <c r="G40" s="297"/>
      <c r="H40" s="297"/>
      <c r="I40" s="297"/>
      <c r="J40" s="297"/>
      <c r="K40" s="297"/>
      <c r="L40" s="297"/>
      <c r="M40" s="297"/>
      <c r="N40" s="297"/>
      <c r="O40" s="297"/>
      <c r="P40" s="297"/>
    </row>
    <row r="41" spans="1:16" ht="18">
      <c r="A41" s="299" t="s">
        <v>1070</v>
      </c>
      <c r="B41" s="299"/>
      <c r="C41" s="299"/>
      <c r="D41" s="299"/>
      <c r="E41" s="299"/>
      <c r="F41" s="299"/>
      <c r="G41" s="299"/>
      <c r="H41" s="299"/>
      <c r="I41" s="299"/>
      <c r="J41" s="299"/>
      <c r="K41" s="299"/>
      <c r="L41" s="299"/>
      <c r="M41" s="299"/>
      <c r="N41" s="299"/>
      <c r="O41" s="299"/>
      <c r="P41" s="299"/>
    </row>
    <row r="42" spans="1:16" ht="18">
      <c r="A42" s="296"/>
      <c r="B42" s="296"/>
      <c r="C42" s="297"/>
      <c r="D42" s="297"/>
      <c r="E42" s="297"/>
      <c r="F42" s="297"/>
      <c r="G42" s="297"/>
      <c r="H42" s="297"/>
      <c r="I42" s="297"/>
      <c r="J42" s="297"/>
      <c r="K42" s="297"/>
      <c r="L42" s="297"/>
      <c r="M42" s="297"/>
      <c r="N42" s="297"/>
      <c r="O42" s="297"/>
      <c r="P42" s="297"/>
    </row>
    <row r="43" spans="1:16" ht="18">
      <c r="A43" s="299" t="s">
        <v>1071</v>
      </c>
      <c r="B43" s="299"/>
      <c r="C43" s="299"/>
      <c r="D43" s="299"/>
      <c r="E43" s="299"/>
      <c r="F43" s="299"/>
      <c r="G43" s="299"/>
      <c r="H43" s="299"/>
      <c r="I43" s="299"/>
      <c r="J43" s="299"/>
      <c r="K43" s="299"/>
      <c r="L43" s="299"/>
      <c r="M43" s="299"/>
      <c r="N43" s="299"/>
      <c r="O43" s="299"/>
      <c r="P43" s="299"/>
    </row>
    <row r="44" spans="1:16" ht="18">
      <c r="A44" s="712" t="s">
        <v>652</v>
      </c>
      <c r="B44" s="712"/>
      <c r="C44" s="712"/>
      <c r="D44" s="712"/>
      <c r="E44" s="712"/>
      <c r="F44" s="712"/>
      <c r="G44" s="712"/>
      <c r="H44" s="712"/>
      <c r="I44" s="712"/>
      <c r="J44" s="712"/>
      <c r="K44" s="712"/>
      <c r="L44" s="712"/>
      <c r="M44" s="712"/>
      <c r="N44" s="712"/>
      <c r="O44" s="712"/>
      <c r="P44" s="297"/>
    </row>
    <row r="45" spans="1:16" ht="18">
      <c r="A45" s="706" t="s">
        <v>1072</v>
      </c>
      <c r="B45" s="706"/>
      <c r="C45" s="706"/>
      <c r="D45" s="706"/>
      <c r="E45" s="706"/>
      <c r="F45" s="706"/>
      <c r="G45" s="706"/>
      <c r="H45" s="706"/>
      <c r="I45" s="706"/>
      <c r="J45" s="706"/>
      <c r="K45" s="706"/>
      <c r="L45" s="706"/>
      <c r="M45" s="706"/>
      <c r="N45" s="706"/>
      <c r="O45" s="706"/>
      <c r="P45" s="297"/>
    </row>
  </sheetData>
  <mergeCells count="18">
    <mergeCell ref="A36:P36"/>
    <mergeCell ref="A44:O44"/>
    <mergeCell ref="A45:O45"/>
    <mergeCell ref="A29:P29"/>
    <mergeCell ref="A30:P30"/>
    <mergeCell ref="A33:P33"/>
    <mergeCell ref="A34:P34"/>
    <mergeCell ref="A35:P35"/>
    <mergeCell ref="A22:C22"/>
    <mergeCell ref="A23:D23"/>
    <mergeCell ref="A25:B25"/>
    <mergeCell ref="A26:P26"/>
    <mergeCell ref="A28:P28"/>
    <mergeCell ref="A1:P1"/>
    <mergeCell ref="I3:P3"/>
    <mergeCell ref="A4:A10"/>
    <mergeCell ref="A11:A16"/>
    <mergeCell ref="A17:A19"/>
  </mergeCells>
  <pageMargins left="0.51180555555555596" right="0.51180555555555596" top="0.78680555555555598" bottom="0.78680555555555598" header="0.511811023622047" footer="0.511811023622047"/>
  <pageSetup paperSize="9" orientation="portrait" horizontalDpi="300" verticalDpi="30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28"/>
  <sheetViews>
    <sheetView topLeftCell="A112" zoomScaleNormal="100" workbookViewId="0">
      <selection activeCell="F107" sqref="F107:G107"/>
    </sheetView>
  </sheetViews>
  <sheetFormatPr defaultColWidth="9.140625" defaultRowHeight="12.75"/>
  <cols>
    <col min="1" max="1" width="49.85546875" customWidth="1"/>
    <col min="2" max="2" width="14.85546875" customWidth="1"/>
    <col min="3" max="3" width="13.85546875" customWidth="1"/>
    <col min="4" max="4" width="13.28515625" customWidth="1"/>
    <col min="5" max="5" width="14.85546875" customWidth="1"/>
    <col min="6" max="6" width="12.5703125" customWidth="1"/>
    <col min="7" max="7" width="14" customWidth="1"/>
    <col min="8" max="8" width="12.85546875" customWidth="1"/>
  </cols>
  <sheetData>
    <row r="1" spans="1:26" ht="18">
      <c r="A1" s="661" t="s">
        <v>486</v>
      </c>
      <c r="B1" s="661"/>
      <c r="C1" s="661"/>
      <c r="D1" s="661"/>
      <c r="E1" s="661"/>
      <c r="F1" s="661"/>
      <c r="G1" s="300"/>
      <c r="H1" s="301"/>
      <c r="I1" s="301"/>
    </row>
    <row r="2" spans="1:26">
      <c r="A2" s="662"/>
      <c r="B2" s="662"/>
      <c r="C2" s="662"/>
      <c r="D2" s="662"/>
      <c r="E2" s="662"/>
      <c r="F2" s="662"/>
      <c r="G2" s="300"/>
      <c r="H2" s="301"/>
      <c r="I2" s="301"/>
      <c r="J2" s="163"/>
      <c r="K2" s="163"/>
      <c r="L2" s="163"/>
      <c r="M2" s="163"/>
      <c r="N2" s="163"/>
      <c r="O2" s="163"/>
      <c r="P2" s="163"/>
      <c r="Q2" s="163"/>
      <c r="R2" s="163"/>
      <c r="S2" s="163"/>
      <c r="T2" s="163"/>
      <c r="U2" s="163"/>
      <c r="V2" s="163"/>
      <c r="W2" s="163"/>
      <c r="X2" s="163"/>
      <c r="Y2" s="163"/>
      <c r="Z2" s="163"/>
    </row>
    <row r="3" spans="1:26" ht="38.25">
      <c r="A3" s="302" t="s">
        <v>1073</v>
      </c>
      <c r="B3" s="302" t="s">
        <v>488</v>
      </c>
      <c r="C3" s="302" t="s">
        <v>489</v>
      </c>
      <c r="D3" s="302" t="s">
        <v>490</v>
      </c>
      <c r="E3" s="303" t="s">
        <v>491</v>
      </c>
      <c r="F3" s="303" t="s">
        <v>492</v>
      </c>
      <c r="G3" s="300"/>
      <c r="H3" s="301"/>
      <c r="I3" s="301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</row>
    <row r="4" spans="1:26">
      <c r="A4" s="304" t="s">
        <v>1074</v>
      </c>
      <c r="B4" s="305" t="s">
        <v>496</v>
      </c>
      <c r="C4" s="306">
        <v>12</v>
      </c>
      <c r="D4" s="306">
        <f>C4*12</f>
        <v>144</v>
      </c>
      <c r="E4" s="307">
        <v>6.15</v>
      </c>
      <c r="F4" s="308">
        <f t="shared" ref="F4:F37" si="0">D4*E4</f>
        <v>885.6</v>
      </c>
      <c r="G4" s="300"/>
      <c r="H4" s="301"/>
      <c r="I4" s="301"/>
    </row>
    <row r="5" spans="1:26">
      <c r="A5" s="304" t="s">
        <v>1075</v>
      </c>
      <c r="B5" s="305" t="s">
        <v>496</v>
      </c>
      <c r="C5" s="306">
        <v>20</v>
      </c>
      <c r="D5" s="306">
        <f>C5*12</f>
        <v>240</v>
      </c>
      <c r="E5" s="307">
        <v>6.77</v>
      </c>
      <c r="F5" s="308">
        <f t="shared" si="0"/>
        <v>1624.8</v>
      </c>
      <c r="G5" s="300"/>
      <c r="H5" s="301"/>
      <c r="I5" s="301"/>
    </row>
    <row r="6" spans="1:26">
      <c r="A6" s="309" t="s">
        <v>1076</v>
      </c>
      <c r="B6" s="306" t="s">
        <v>494</v>
      </c>
      <c r="C6" s="306">
        <v>10</v>
      </c>
      <c r="D6" s="306">
        <v>120</v>
      </c>
      <c r="E6" s="307">
        <v>37.9</v>
      </c>
      <c r="F6" s="308">
        <f t="shared" si="0"/>
        <v>4548</v>
      </c>
      <c r="G6" s="300"/>
      <c r="H6" s="301"/>
      <c r="I6" s="301"/>
    </row>
    <row r="7" spans="1:26">
      <c r="A7" s="304" t="s">
        <v>1077</v>
      </c>
      <c r="B7" s="305" t="s">
        <v>496</v>
      </c>
      <c r="C7" s="306">
        <v>30</v>
      </c>
      <c r="D7" s="306">
        <f t="shared" ref="D7:D37" si="1">C7*12</f>
        <v>360</v>
      </c>
      <c r="E7" s="307">
        <v>8.8800000000000008</v>
      </c>
      <c r="F7" s="308">
        <f t="shared" si="0"/>
        <v>3196.8</v>
      </c>
      <c r="G7" s="300"/>
      <c r="H7" s="301"/>
      <c r="I7" s="301"/>
    </row>
    <row r="8" spans="1:26">
      <c r="A8" s="310" t="s">
        <v>1078</v>
      </c>
      <c r="B8" s="305" t="s">
        <v>494</v>
      </c>
      <c r="C8" s="306">
        <v>1</v>
      </c>
      <c r="D8" s="306">
        <f t="shared" si="1"/>
        <v>12</v>
      </c>
      <c r="E8" s="307">
        <v>21.6</v>
      </c>
      <c r="F8" s="308">
        <f t="shared" si="0"/>
        <v>259.20000000000005</v>
      </c>
      <c r="G8" s="300"/>
      <c r="H8" s="301"/>
      <c r="I8" s="301"/>
    </row>
    <row r="9" spans="1:26">
      <c r="A9" s="310" t="s">
        <v>1079</v>
      </c>
      <c r="B9" s="305" t="s">
        <v>494</v>
      </c>
      <c r="C9" s="306">
        <v>1</v>
      </c>
      <c r="D9" s="306">
        <f t="shared" si="1"/>
        <v>12</v>
      </c>
      <c r="E9" s="307">
        <v>28.93</v>
      </c>
      <c r="F9" s="308">
        <f t="shared" si="0"/>
        <v>347.15999999999997</v>
      </c>
      <c r="G9" s="300"/>
      <c r="H9" s="301"/>
      <c r="I9" s="301"/>
    </row>
    <row r="10" spans="1:26">
      <c r="A10" s="310" t="s">
        <v>1080</v>
      </c>
      <c r="B10" s="306" t="s">
        <v>494</v>
      </c>
      <c r="C10" s="306">
        <v>1</v>
      </c>
      <c r="D10" s="306">
        <f t="shared" si="1"/>
        <v>12</v>
      </c>
      <c r="E10" s="307">
        <v>15.98</v>
      </c>
      <c r="F10" s="308">
        <f t="shared" si="0"/>
        <v>191.76</v>
      </c>
      <c r="G10" s="300"/>
      <c r="H10" s="301"/>
      <c r="I10" s="301"/>
    </row>
    <row r="11" spans="1:26">
      <c r="A11" s="310" t="s">
        <v>1081</v>
      </c>
      <c r="B11" s="306" t="s">
        <v>494</v>
      </c>
      <c r="C11" s="306">
        <v>1</v>
      </c>
      <c r="D11" s="306">
        <f t="shared" si="1"/>
        <v>12</v>
      </c>
      <c r="E11" s="307">
        <v>16.88</v>
      </c>
      <c r="F11" s="308">
        <f t="shared" si="0"/>
        <v>202.56</v>
      </c>
      <c r="G11" s="300"/>
      <c r="H11" s="301"/>
      <c r="I11" s="301"/>
    </row>
    <row r="12" spans="1:26" ht="25.5">
      <c r="A12" s="304" t="s">
        <v>1082</v>
      </c>
      <c r="B12" s="306" t="s">
        <v>1083</v>
      </c>
      <c r="C12" s="311">
        <v>10</v>
      </c>
      <c r="D12" s="306">
        <f t="shared" si="1"/>
        <v>120</v>
      </c>
      <c r="E12" s="307">
        <v>9.31</v>
      </c>
      <c r="F12" s="308">
        <f t="shared" si="0"/>
        <v>1117.2</v>
      </c>
      <c r="G12" s="300"/>
      <c r="H12" s="301"/>
      <c r="I12" s="301"/>
    </row>
    <row r="13" spans="1:26">
      <c r="A13" s="312" t="s">
        <v>1084</v>
      </c>
      <c r="B13" s="305" t="s">
        <v>494</v>
      </c>
      <c r="C13" s="313">
        <v>1</v>
      </c>
      <c r="D13" s="306">
        <f t="shared" si="1"/>
        <v>12</v>
      </c>
      <c r="E13" s="307">
        <v>33.64</v>
      </c>
      <c r="F13" s="308">
        <f t="shared" si="0"/>
        <v>403.68</v>
      </c>
      <c r="G13" s="300"/>
      <c r="H13" s="301"/>
      <c r="I13" s="301"/>
    </row>
    <row r="14" spans="1:26" ht="38.25">
      <c r="A14" s="310" t="s">
        <v>1085</v>
      </c>
      <c r="B14" s="305" t="s">
        <v>494</v>
      </c>
      <c r="C14" s="306">
        <v>4</v>
      </c>
      <c r="D14" s="306">
        <f t="shared" si="1"/>
        <v>48</v>
      </c>
      <c r="E14" s="307">
        <v>28.49</v>
      </c>
      <c r="F14" s="308">
        <f t="shared" si="0"/>
        <v>1367.52</v>
      </c>
      <c r="G14" s="300"/>
      <c r="H14" s="301"/>
      <c r="I14" s="301"/>
    </row>
    <row r="15" spans="1:26" ht="25.5">
      <c r="A15" s="314" t="s">
        <v>1086</v>
      </c>
      <c r="B15" s="315" t="s">
        <v>494</v>
      </c>
      <c r="C15" s="315">
        <v>80</v>
      </c>
      <c r="D15" s="315">
        <f t="shared" si="1"/>
        <v>960</v>
      </c>
      <c r="E15" s="307">
        <v>14.99</v>
      </c>
      <c r="F15" s="316">
        <f t="shared" si="0"/>
        <v>14390.4</v>
      </c>
      <c r="G15" s="300"/>
      <c r="H15" s="301"/>
      <c r="I15" s="301"/>
    </row>
    <row r="16" spans="1:26">
      <c r="A16" s="314" t="s">
        <v>1087</v>
      </c>
      <c r="B16" s="315" t="s">
        <v>1088</v>
      </c>
      <c r="C16" s="315">
        <v>30</v>
      </c>
      <c r="D16" s="315">
        <f t="shared" si="1"/>
        <v>360</v>
      </c>
      <c r="E16" s="307">
        <v>5.95</v>
      </c>
      <c r="F16" s="316">
        <f t="shared" si="0"/>
        <v>2142</v>
      </c>
      <c r="G16" s="317"/>
      <c r="H16" s="318"/>
      <c r="I16" s="318"/>
    </row>
    <row r="17" spans="1:9">
      <c r="A17" s="314" t="s">
        <v>1089</v>
      </c>
      <c r="B17" s="315" t="s">
        <v>494</v>
      </c>
      <c r="C17" s="315">
        <v>60</v>
      </c>
      <c r="D17" s="315">
        <f t="shared" si="1"/>
        <v>720</v>
      </c>
      <c r="E17" s="307">
        <v>19.559999999999999</v>
      </c>
      <c r="F17" s="316">
        <f t="shared" si="0"/>
        <v>14083.199999999999</v>
      </c>
      <c r="G17" s="317"/>
      <c r="H17" s="318"/>
      <c r="I17" s="318"/>
    </row>
    <row r="18" spans="1:9" ht="14.25">
      <c r="A18" s="314" t="s">
        <v>1090</v>
      </c>
      <c r="B18" s="315" t="s">
        <v>1091</v>
      </c>
      <c r="C18" s="315">
        <v>40</v>
      </c>
      <c r="D18" s="315">
        <f t="shared" si="1"/>
        <v>480</v>
      </c>
      <c r="E18" s="307">
        <v>2.4</v>
      </c>
      <c r="F18" s="316">
        <f t="shared" si="0"/>
        <v>1152</v>
      </c>
      <c r="G18" s="317">
        <v>3</v>
      </c>
      <c r="H18" s="318"/>
      <c r="I18" s="319">
        <v>285860</v>
      </c>
    </row>
    <row r="19" spans="1:9" ht="25.5">
      <c r="A19" s="314" t="s">
        <v>1092</v>
      </c>
      <c r="B19" s="315" t="s">
        <v>494</v>
      </c>
      <c r="C19" s="315">
        <v>40</v>
      </c>
      <c r="D19" s="315">
        <f t="shared" si="1"/>
        <v>480</v>
      </c>
      <c r="E19" s="307">
        <v>21.47</v>
      </c>
      <c r="F19" s="316">
        <f t="shared" si="0"/>
        <v>10305.599999999999</v>
      </c>
      <c r="G19" s="317">
        <v>40</v>
      </c>
      <c r="H19" s="318"/>
      <c r="I19" s="319">
        <v>285860</v>
      </c>
    </row>
    <row r="20" spans="1:9" ht="14.25">
      <c r="A20" s="320" t="s">
        <v>1093</v>
      </c>
      <c r="B20" s="315" t="s">
        <v>1091</v>
      </c>
      <c r="C20" s="315">
        <v>40</v>
      </c>
      <c r="D20" s="315">
        <f t="shared" si="1"/>
        <v>480</v>
      </c>
      <c r="E20" s="307">
        <v>17.25</v>
      </c>
      <c r="F20" s="316">
        <f t="shared" si="0"/>
        <v>8280</v>
      </c>
      <c r="G20" s="317">
        <v>20</v>
      </c>
      <c r="H20" s="318"/>
      <c r="I20" s="319">
        <v>612086</v>
      </c>
    </row>
    <row r="21" spans="1:9" ht="14.25">
      <c r="A21" s="314" t="s">
        <v>1094</v>
      </c>
      <c r="B21" s="315" t="s">
        <v>498</v>
      </c>
      <c r="C21" s="315">
        <v>80</v>
      </c>
      <c r="D21" s="315">
        <f t="shared" si="1"/>
        <v>960</v>
      </c>
      <c r="E21" s="307">
        <v>5.28</v>
      </c>
      <c r="F21" s="321">
        <f t="shared" si="0"/>
        <v>5068.8</v>
      </c>
      <c r="G21" s="317">
        <v>15</v>
      </c>
      <c r="H21" s="318"/>
      <c r="I21" s="319">
        <v>481020</v>
      </c>
    </row>
    <row r="22" spans="1:9" ht="25.5">
      <c r="A22" s="314" t="s">
        <v>1095</v>
      </c>
      <c r="B22" s="315" t="s">
        <v>1096</v>
      </c>
      <c r="C22" s="315">
        <v>10</v>
      </c>
      <c r="D22" s="315">
        <f t="shared" si="1"/>
        <v>120</v>
      </c>
      <c r="E22" s="307">
        <v>7.75</v>
      </c>
      <c r="F22" s="316">
        <f t="shared" si="0"/>
        <v>930</v>
      </c>
      <c r="G22" s="317">
        <v>15</v>
      </c>
      <c r="H22" s="318"/>
      <c r="I22" s="318">
        <v>380189</v>
      </c>
    </row>
    <row r="23" spans="1:9">
      <c r="A23" s="320" t="s">
        <v>1097</v>
      </c>
      <c r="B23" s="315" t="s">
        <v>488</v>
      </c>
      <c r="C23" s="315">
        <v>15</v>
      </c>
      <c r="D23" s="315">
        <f t="shared" si="1"/>
        <v>180</v>
      </c>
      <c r="E23" s="307">
        <v>13</v>
      </c>
      <c r="F23" s="316">
        <f t="shared" si="0"/>
        <v>2340</v>
      </c>
      <c r="G23" s="317">
        <v>5</v>
      </c>
      <c r="H23" s="318"/>
      <c r="I23" s="318">
        <v>321559</v>
      </c>
    </row>
    <row r="24" spans="1:9" ht="25.5">
      <c r="A24" s="314" t="s">
        <v>1098</v>
      </c>
      <c r="B24" s="315" t="s">
        <v>488</v>
      </c>
      <c r="C24" s="315">
        <v>2</v>
      </c>
      <c r="D24" s="315">
        <f t="shared" si="1"/>
        <v>24</v>
      </c>
      <c r="E24" s="307">
        <v>238.95</v>
      </c>
      <c r="F24" s="316">
        <f t="shared" si="0"/>
        <v>5734.7999999999993</v>
      </c>
      <c r="G24" s="317">
        <v>180</v>
      </c>
      <c r="H24" s="318"/>
      <c r="I24" s="319">
        <v>416696</v>
      </c>
    </row>
    <row r="25" spans="1:9" ht="14.25">
      <c r="A25" s="320" t="s">
        <v>1099</v>
      </c>
      <c r="B25" s="315" t="s">
        <v>488</v>
      </c>
      <c r="C25" s="315">
        <v>30</v>
      </c>
      <c r="D25" s="315">
        <f t="shared" si="1"/>
        <v>360</v>
      </c>
      <c r="E25" s="307">
        <v>4.32</v>
      </c>
      <c r="F25" s="316">
        <f t="shared" si="0"/>
        <v>1555.2</v>
      </c>
      <c r="G25" s="317">
        <v>7</v>
      </c>
      <c r="H25" s="318"/>
      <c r="I25" s="319">
        <v>406249</v>
      </c>
    </row>
    <row r="26" spans="1:9" ht="14.25">
      <c r="A26" s="320" t="s">
        <v>1100</v>
      </c>
      <c r="B26" s="315" t="s">
        <v>488</v>
      </c>
      <c r="C26" s="315">
        <v>40</v>
      </c>
      <c r="D26" s="315">
        <f t="shared" si="1"/>
        <v>480</v>
      </c>
      <c r="E26" s="307">
        <v>31.68</v>
      </c>
      <c r="F26" s="316">
        <f t="shared" si="0"/>
        <v>15206.4</v>
      </c>
      <c r="G26" s="317">
        <v>30</v>
      </c>
      <c r="H26" s="318"/>
      <c r="I26" s="319">
        <v>415215</v>
      </c>
    </row>
    <row r="27" spans="1:9" ht="14.25">
      <c r="A27" s="320" t="s">
        <v>1101</v>
      </c>
      <c r="B27" s="315" t="s">
        <v>1091</v>
      </c>
      <c r="C27" s="315">
        <v>10</v>
      </c>
      <c r="D27" s="315">
        <f t="shared" si="1"/>
        <v>120</v>
      </c>
      <c r="E27" s="307">
        <v>5.41</v>
      </c>
      <c r="F27" s="316">
        <f t="shared" si="0"/>
        <v>649.20000000000005</v>
      </c>
      <c r="G27" s="317">
        <v>4</v>
      </c>
      <c r="H27" s="318"/>
      <c r="I27" s="319">
        <v>601034</v>
      </c>
    </row>
    <row r="28" spans="1:9">
      <c r="A28" s="320" t="s">
        <v>1102</v>
      </c>
      <c r="B28" s="315" t="s">
        <v>1103</v>
      </c>
      <c r="C28" s="315">
        <v>13</v>
      </c>
      <c r="D28" s="315">
        <f t="shared" si="1"/>
        <v>156</v>
      </c>
      <c r="E28" s="307">
        <v>26.15</v>
      </c>
      <c r="F28" s="316">
        <f t="shared" si="0"/>
        <v>4079.3999999999996</v>
      </c>
      <c r="G28" s="317">
        <v>20</v>
      </c>
      <c r="H28" s="318"/>
      <c r="I28" s="318">
        <v>422204</v>
      </c>
    </row>
    <row r="29" spans="1:9" ht="25.5">
      <c r="A29" s="314" t="s">
        <v>1104</v>
      </c>
      <c r="B29" s="315" t="s">
        <v>494</v>
      </c>
      <c r="C29" s="315">
        <v>1.5</v>
      </c>
      <c r="D29" s="315">
        <f t="shared" si="1"/>
        <v>18</v>
      </c>
      <c r="E29" s="307">
        <v>40.81</v>
      </c>
      <c r="F29" s="316">
        <f t="shared" si="0"/>
        <v>734.58</v>
      </c>
      <c r="G29" s="317">
        <v>50</v>
      </c>
      <c r="H29" s="318"/>
      <c r="I29" s="318">
        <v>600612</v>
      </c>
    </row>
    <row r="30" spans="1:9" ht="14.25">
      <c r="A30" s="322" t="s">
        <v>1105</v>
      </c>
      <c r="B30" s="315" t="s">
        <v>510</v>
      </c>
      <c r="C30" s="315">
        <v>20</v>
      </c>
      <c r="D30" s="315">
        <f t="shared" si="1"/>
        <v>240</v>
      </c>
      <c r="E30" s="307">
        <v>32.99</v>
      </c>
      <c r="F30" s="316">
        <f t="shared" si="0"/>
        <v>7917.6</v>
      </c>
      <c r="G30" s="317">
        <v>40</v>
      </c>
      <c r="H30" s="318"/>
      <c r="I30" s="319">
        <v>608749</v>
      </c>
    </row>
    <row r="31" spans="1:9" ht="25.5">
      <c r="A31" s="314" t="s">
        <v>1106</v>
      </c>
      <c r="B31" s="315" t="s">
        <v>510</v>
      </c>
      <c r="C31" s="315">
        <v>1</v>
      </c>
      <c r="D31" s="315">
        <f t="shared" si="1"/>
        <v>12</v>
      </c>
      <c r="E31" s="307">
        <v>32.99</v>
      </c>
      <c r="F31" s="316">
        <f t="shared" si="0"/>
        <v>395.88</v>
      </c>
      <c r="G31" s="317">
        <v>40</v>
      </c>
      <c r="H31" s="318"/>
      <c r="I31" s="319">
        <v>608749</v>
      </c>
    </row>
    <row r="32" spans="1:9" ht="25.5">
      <c r="A32" s="314" t="s">
        <v>1107</v>
      </c>
      <c r="B32" s="315" t="s">
        <v>510</v>
      </c>
      <c r="C32" s="315">
        <v>60</v>
      </c>
      <c r="D32" s="315">
        <f t="shared" si="1"/>
        <v>720</v>
      </c>
      <c r="E32" s="307">
        <v>19</v>
      </c>
      <c r="F32" s="316">
        <f t="shared" si="0"/>
        <v>13680</v>
      </c>
      <c r="G32" s="317">
        <v>20</v>
      </c>
      <c r="H32" s="318"/>
      <c r="I32" s="319">
        <v>407037</v>
      </c>
    </row>
    <row r="33" spans="1:9" ht="25.5">
      <c r="A33" s="314" t="s">
        <v>1108</v>
      </c>
      <c r="B33" s="315" t="s">
        <v>510</v>
      </c>
      <c r="C33" s="315">
        <v>60</v>
      </c>
      <c r="D33" s="315">
        <f t="shared" si="1"/>
        <v>720</v>
      </c>
      <c r="E33" s="307">
        <v>19</v>
      </c>
      <c r="F33" s="316">
        <f t="shared" si="0"/>
        <v>13680</v>
      </c>
      <c r="G33" s="317">
        <v>30</v>
      </c>
      <c r="H33" s="318"/>
      <c r="I33" s="319">
        <v>407037</v>
      </c>
    </row>
    <row r="34" spans="1:9">
      <c r="A34" s="323" t="s">
        <v>1109</v>
      </c>
      <c r="B34" s="306" t="s">
        <v>1083</v>
      </c>
      <c r="C34" s="311">
        <v>4</v>
      </c>
      <c r="D34" s="306">
        <f t="shared" si="1"/>
        <v>48</v>
      </c>
      <c r="E34" s="307">
        <v>4.25</v>
      </c>
      <c r="F34" s="316">
        <f t="shared" si="0"/>
        <v>204</v>
      </c>
      <c r="G34" s="317"/>
      <c r="H34" s="318"/>
      <c r="I34" s="318"/>
    </row>
    <row r="35" spans="1:9" ht="25.5">
      <c r="A35" s="324" t="s">
        <v>1110</v>
      </c>
      <c r="B35" s="306" t="s">
        <v>510</v>
      </c>
      <c r="C35" s="306">
        <v>1</v>
      </c>
      <c r="D35" s="306">
        <f t="shared" si="1"/>
        <v>12</v>
      </c>
      <c r="E35" s="307">
        <v>229.17</v>
      </c>
      <c r="F35" s="316">
        <f t="shared" si="0"/>
        <v>2750.04</v>
      </c>
      <c r="G35" s="317"/>
      <c r="H35" s="318"/>
      <c r="I35" s="318"/>
    </row>
    <row r="36" spans="1:9">
      <c r="A36" s="325" t="s">
        <v>1111</v>
      </c>
      <c r="B36" s="306" t="s">
        <v>1112</v>
      </c>
      <c r="C36" s="306">
        <v>2</v>
      </c>
      <c r="D36" s="306">
        <f t="shared" si="1"/>
        <v>24</v>
      </c>
      <c r="E36" s="307">
        <v>15.73</v>
      </c>
      <c r="F36" s="316">
        <f t="shared" si="0"/>
        <v>377.52</v>
      </c>
      <c r="G36" s="317"/>
      <c r="H36" s="318"/>
      <c r="I36" s="318"/>
    </row>
    <row r="37" spans="1:9">
      <c r="A37" s="310" t="s">
        <v>1113</v>
      </c>
      <c r="B37" s="305" t="s">
        <v>1112</v>
      </c>
      <c r="C37" s="306">
        <v>1</v>
      </c>
      <c r="D37" s="306">
        <f t="shared" si="1"/>
        <v>12</v>
      </c>
      <c r="E37" s="307">
        <v>4.92</v>
      </c>
      <c r="F37" s="308">
        <f t="shared" si="0"/>
        <v>59.04</v>
      </c>
      <c r="G37" s="317"/>
      <c r="H37" s="318"/>
      <c r="I37" s="318"/>
    </row>
    <row r="38" spans="1:9" ht="15.75">
      <c r="A38" s="326"/>
      <c r="B38" s="327"/>
      <c r="C38" s="328"/>
      <c r="D38" s="328"/>
      <c r="E38" s="329"/>
      <c r="F38" s="330"/>
      <c r="G38" s="317"/>
      <c r="H38" s="318"/>
      <c r="I38" s="318"/>
    </row>
    <row r="39" spans="1:9" ht="12.75" customHeight="1">
      <c r="A39" s="663" t="s">
        <v>1114</v>
      </c>
      <c r="B39" s="663"/>
      <c r="C39" s="663"/>
      <c r="D39" s="663"/>
      <c r="E39" s="663"/>
      <c r="F39" s="174">
        <f>SUM(F15:F38)</f>
        <v>125715.65999999999</v>
      </c>
      <c r="G39" s="300"/>
      <c r="H39" s="301"/>
      <c r="I39" s="301"/>
    </row>
    <row r="40" spans="1:9" ht="12.75" customHeight="1">
      <c r="A40" s="663" t="s">
        <v>515</v>
      </c>
      <c r="B40" s="663"/>
      <c r="C40" s="663"/>
      <c r="D40" s="663"/>
      <c r="E40" s="663"/>
      <c r="F40" s="174">
        <f>F39/12</f>
        <v>10476.304999999998</v>
      </c>
      <c r="G40" s="300"/>
      <c r="H40" s="301"/>
      <c r="I40" s="301"/>
    </row>
    <row r="41" spans="1:9">
      <c r="A41" s="331"/>
      <c r="B41" s="332"/>
      <c r="C41" s="332"/>
      <c r="D41" s="332"/>
      <c r="E41" s="333"/>
      <c r="F41" s="301"/>
      <c r="G41" s="300"/>
      <c r="H41" s="301"/>
      <c r="I41" s="301"/>
    </row>
    <row r="42" spans="1:9" ht="51.75">
      <c r="A42" s="164" t="s">
        <v>1115</v>
      </c>
      <c r="B42" s="164" t="s">
        <v>488</v>
      </c>
      <c r="C42" s="164" t="s">
        <v>489</v>
      </c>
      <c r="D42" s="164" t="s">
        <v>490</v>
      </c>
      <c r="E42" s="165" t="s">
        <v>491</v>
      </c>
      <c r="F42" s="165" t="s">
        <v>492</v>
      </c>
      <c r="G42" s="300"/>
      <c r="H42" s="301"/>
      <c r="I42" s="301"/>
    </row>
    <row r="43" spans="1:9" ht="14.25">
      <c r="A43" s="334" t="s">
        <v>1116</v>
      </c>
      <c r="B43" s="335" t="s">
        <v>494</v>
      </c>
      <c r="C43" s="336">
        <v>3</v>
      </c>
      <c r="D43" s="337">
        <f>C43*12</f>
        <v>36</v>
      </c>
      <c r="E43" s="338">
        <v>20.68</v>
      </c>
      <c r="F43" s="339">
        <f>D43*E43</f>
        <v>744.48</v>
      </c>
      <c r="G43" s="317">
        <v>30</v>
      </c>
      <c r="H43" s="318"/>
      <c r="I43" s="319">
        <v>463131</v>
      </c>
    </row>
    <row r="44" spans="1:9" ht="25.5">
      <c r="A44" s="340" t="s">
        <v>1117</v>
      </c>
      <c r="B44" s="305" t="s">
        <v>1118</v>
      </c>
      <c r="C44" s="311">
        <v>2</v>
      </c>
      <c r="D44" s="306">
        <f>C44*12</f>
        <v>24</v>
      </c>
      <c r="E44" s="341">
        <v>59.69</v>
      </c>
      <c r="F44" s="342">
        <f>D44*E44</f>
        <v>1432.56</v>
      </c>
      <c r="G44" s="317"/>
      <c r="H44" s="318"/>
      <c r="I44" s="319"/>
    </row>
    <row r="45" spans="1:9" ht="25.5">
      <c r="A45" s="340" t="s">
        <v>1119</v>
      </c>
      <c r="B45" s="305" t="s">
        <v>1120</v>
      </c>
      <c r="C45" s="311">
        <v>70</v>
      </c>
      <c r="D45" s="306">
        <f>C45*12</f>
        <v>840</v>
      </c>
      <c r="E45" s="341">
        <v>36.29</v>
      </c>
      <c r="F45" s="342">
        <f>D45*E45</f>
        <v>30483.599999999999</v>
      </c>
      <c r="G45" s="317"/>
      <c r="H45" s="318"/>
      <c r="I45" s="319"/>
    </row>
    <row r="46" spans="1:9" ht="25.5">
      <c r="A46" s="343" t="s">
        <v>1121</v>
      </c>
      <c r="B46" s="306" t="s">
        <v>1122</v>
      </c>
      <c r="C46" s="311">
        <v>250</v>
      </c>
      <c r="D46" s="306">
        <f>C46*12</f>
        <v>3000</v>
      </c>
      <c r="E46" s="341">
        <v>14.3</v>
      </c>
      <c r="F46" s="344">
        <f>D46*E46</f>
        <v>42900</v>
      </c>
      <c r="G46" s="317"/>
      <c r="H46" s="318"/>
      <c r="I46" s="319"/>
    </row>
    <row r="47" spans="1:9" ht="14.25">
      <c r="A47" s="345"/>
      <c r="B47" s="346"/>
      <c r="C47" s="347"/>
      <c r="D47" s="348"/>
      <c r="E47" s="349"/>
      <c r="F47" s="350"/>
      <c r="G47" s="317"/>
      <c r="H47" s="318"/>
      <c r="I47" s="319"/>
    </row>
    <row r="48" spans="1:9" ht="12.75" customHeight="1">
      <c r="A48" s="663" t="s">
        <v>521</v>
      </c>
      <c r="B48" s="663"/>
      <c r="C48" s="663"/>
      <c r="D48" s="663"/>
      <c r="E48" s="663"/>
      <c r="F48" s="178">
        <f>SUM(F43:F46)</f>
        <v>75560.639999999999</v>
      </c>
      <c r="G48" s="300"/>
      <c r="H48" s="301"/>
      <c r="I48" s="301"/>
    </row>
    <row r="49" spans="1:9" ht="12.75" customHeight="1">
      <c r="A49" s="663" t="s">
        <v>522</v>
      </c>
      <c r="B49" s="663"/>
      <c r="C49" s="663"/>
      <c r="D49" s="663"/>
      <c r="E49" s="663"/>
      <c r="F49" s="179">
        <f>F48/12</f>
        <v>6296.72</v>
      </c>
      <c r="G49" s="300"/>
      <c r="H49" s="301"/>
      <c r="I49" s="301"/>
    </row>
    <row r="50" spans="1:9" ht="14.25">
      <c r="A50" s="301"/>
      <c r="B50" s="351"/>
      <c r="C50" s="351"/>
      <c r="D50" s="351"/>
      <c r="E50" s="352"/>
      <c r="F50" s="352"/>
      <c r="G50" s="300"/>
      <c r="H50" s="301"/>
      <c r="I50" s="301"/>
    </row>
    <row r="51" spans="1:9" ht="64.5">
      <c r="A51" s="353" t="s">
        <v>1123</v>
      </c>
      <c r="B51" s="164" t="s">
        <v>488</v>
      </c>
      <c r="C51" s="164" t="s">
        <v>524</v>
      </c>
      <c r="D51" s="164" t="s">
        <v>525</v>
      </c>
      <c r="E51" s="164" t="s">
        <v>490</v>
      </c>
      <c r="F51" s="165" t="s">
        <v>491</v>
      </c>
      <c r="G51" s="354" t="s">
        <v>492</v>
      </c>
      <c r="H51" s="318"/>
      <c r="I51" s="318"/>
    </row>
    <row r="52" spans="1:9">
      <c r="A52" s="355" t="s">
        <v>1124</v>
      </c>
      <c r="B52" s="335" t="s">
        <v>1125</v>
      </c>
      <c r="C52" s="336">
        <v>18</v>
      </c>
      <c r="D52" s="337">
        <v>12</v>
      </c>
      <c r="E52" s="356">
        <f t="shared" ref="E52:E66" si="2">12/D52*C52</f>
        <v>18</v>
      </c>
      <c r="F52" s="357">
        <v>12.27</v>
      </c>
      <c r="G52" s="358">
        <f t="shared" ref="G52:G66" si="3">E52*F52</f>
        <v>220.85999999999999</v>
      </c>
      <c r="H52" s="317">
        <v>15</v>
      </c>
      <c r="I52" s="318">
        <v>333358</v>
      </c>
    </row>
    <row r="53" spans="1:9" ht="14.25">
      <c r="A53" s="359" t="s">
        <v>1126</v>
      </c>
      <c r="B53" s="360" t="s">
        <v>1125</v>
      </c>
      <c r="C53" s="315">
        <v>18</v>
      </c>
      <c r="D53" s="361">
        <v>3</v>
      </c>
      <c r="E53" s="362">
        <f t="shared" si="2"/>
        <v>72</v>
      </c>
      <c r="F53" s="307">
        <v>11.68</v>
      </c>
      <c r="G53" s="363">
        <f t="shared" si="3"/>
        <v>840.96</v>
      </c>
      <c r="H53" s="317">
        <v>15</v>
      </c>
      <c r="I53" s="319">
        <v>253221</v>
      </c>
    </row>
    <row r="54" spans="1:9" ht="14.25">
      <c r="A54" s="359" t="s">
        <v>1127</v>
      </c>
      <c r="B54" s="360" t="s">
        <v>1125</v>
      </c>
      <c r="C54" s="315">
        <v>18</v>
      </c>
      <c r="D54" s="361">
        <v>6</v>
      </c>
      <c r="E54" s="362">
        <f t="shared" si="2"/>
        <v>36</v>
      </c>
      <c r="F54" s="307">
        <v>369.74</v>
      </c>
      <c r="G54" s="363">
        <f t="shared" si="3"/>
        <v>13310.64</v>
      </c>
      <c r="H54" s="317">
        <v>650</v>
      </c>
      <c r="I54" s="364">
        <v>450518</v>
      </c>
    </row>
    <row r="55" spans="1:9">
      <c r="A55" s="359" t="s">
        <v>1128</v>
      </c>
      <c r="B55" s="360" t="s">
        <v>498</v>
      </c>
      <c r="C55" s="315">
        <v>1</v>
      </c>
      <c r="D55" s="361">
        <v>12</v>
      </c>
      <c r="E55" s="362">
        <f t="shared" si="2"/>
        <v>1</v>
      </c>
      <c r="F55" s="307">
        <v>86.87</v>
      </c>
      <c r="G55" s="363">
        <f t="shared" si="3"/>
        <v>86.87</v>
      </c>
      <c r="H55" s="317">
        <v>80</v>
      </c>
      <c r="I55" s="318">
        <v>430058</v>
      </c>
    </row>
    <row r="56" spans="1:9" ht="14.25">
      <c r="A56" s="365" t="s">
        <v>1129</v>
      </c>
      <c r="B56" s="360" t="s">
        <v>1125</v>
      </c>
      <c r="C56" s="315">
        <v>1</v>
      </c>
      <c r="D56" s="361">
        <v>12</v>
      </c>
      <c r="E56" s="362">
        <f t="shared" si="2"/>
        <v>1</v>
      </c>
      <c r="F56" s="307">
        <v>86.87</v>
      </c>
      <c r="G56" s="363">
        <f t="shared" si="3"/>
        <v>86.87</v>
      </c>
      <c r="H56" s="317">
        <v>103</v>
      </c>
      <c r="I56" s="319">
        <v>430058</v>
      </c>
    </row>
    <row r="57" spans="1:9" ht="14.25">
      <c r="A57" s="359" t="s">
        <v>1130</v>
      </c>
      <c r="B57" s="360" t="s">
        <v>498</v>
      </c>
      <c r="C57" s="315">
        <v>18</v>
      </c>
      <c r="D57" s="361">
        <v>12</v>
      </c>
      <c r="E57" s="362">
        <f t="shared" si="2"/>
        <v>18</v>
      </c>
      <c r="F57" s="307">
        <v>8.3800000000000008</v>
      </c>
      <c r="G57" s="363">
        <f t="shared" si="3"/>
        <v>150.84</v>
      </c>
      <c r="H57" s="317">
        <v>8</v>
      </c>
      <c r="I57" s="319">
        <v>445781</v>
      </c>
    </row>
    <row r="58" spans="1:9" ht="14.25">
      <c r="A58" s="359" t="s">
        <v>527</v>
      </c>
      <c r="B58" s="360" t="s">
        <v>498</v>
      </c>
      <c r="C58" s="315">
        <v>5</v>
      </c>
      <c r="D58" s="361">
        <v>12</v>
      </c>
      <c r="E58" s="362">
        <f t="shared" si="2"/>
        <v>5</v>
      </c>
      <c r="F58" s="307">
        <v>9.76</v>
      </c>
      <c r="G58" s="363">
        <f t="shared" si="3"/>
        <v>48.8</v>
      </c>
      <c r="H58" s="317">
        <v>10</v>
      </c>
      <c r="I58" s="319">
        <v>446101</v>
      </c>
    </row>
    <row r="59" spans="1:9" ht="14.25">
      <c r="A59" s="359" t="s">
        <v>1131</v>
      </c>
      <c r="B59" s="360" t="s">
        <v>498</v>
      </c>
      <c r="C59" s="315">
        <v>12</v>
      </c>
      <c r="D59" s="361">
        <v>12</v>
      </c>
      <c r="E59" s="362">
        <f t="shared" si="2"/>
        <v>12</v>
      </c>
      <c r="F59" s="307">
        <v>79.81</v>
      </c>
      <c r="G59" s="363">
        <f t="shared" si="3"/>
        <v>957.72</v>
      </c>
      <c r="H59" s="317">
        <v>50</v>
      </c>
      <c r="I59" s="319">
        <v>603759</v>
      </c>
    </row>
    <row r="60" spans="1:9" ht="25.5">
      <c r="A60" s="365" t="s">
        <v>1132</v>
      </c>
      <c r="B60" s="360" t="s">
        <v>498</v>
      </c>
      <c r="C60" s="315">
        <v>18</v>
      </c>
      <c r="D60" s="361">
        <v>3</v>
      </c>
      <c r="E60" s="362">
        <f t="shared" si="2"/>
        <v>72</v>
      </c>
      <c r="F60" s="307">
        <v>15.85</v>
      </c>
      <c r="G60" s="363">
        <f t="shared" si="3"/>
        <v>1141.2</v>
      </c>
      <c r="H60" s="317">
        <v>25</v>
      </c>
      <c r="I60" s="319">
        <v>481234</v>
      </c>
    </row>
    <row r="61" spans="1:9" ht="25.5">
      <c r="A61" s="359" t="s">
        <v>1133</v>
      </c>
      <c r="B61" s="360" t="s">
        <v>498</v>
      </c>
      <c r="C61" s="315">
        <v>10</v>
      </c>
      <c r="D61" s="361">
        <v>3</v>
      </c>
      <c r="E61" s="362">
        <f t="shared" si="2"/>
        <v>40</v>
      </c>
      <c r="F61" s="307">
        <v>18.5</v>
      </c>
      <c r="G61" s="363">
        <f t="shared" si="3"/>
        <v>740</v>
      </c>
      <c r="H61" s="317">
        <v>20</v>
      </c>
      <c r="I61" s="318">
        <v>254833</v>
      </c>
    </row>
    <row r="62" spans="1:9" ht="25.5">
      <c r="A62" s="359" t="s">
        <v>1134</v>
      </c>
      <c r="B62" s="360" t="s">
        <v>498</v>
      </c>
      <c r="C62" s="315">
        <v>2</v>
      </c>
      <c r="D62" s="361">
        <v>13</v>
      </c>
      <c r="E62" s="362">
        <f t="shared" si="2"/>
        <v>1.8461538461538463</v>
      </c>
      <c r="F62" s="307">
        <v>28.01</v>
      </c>
      <c r="G62" s="363">
        <f t="shared" si="3"/>
        <v>51.710769230769237</v>
      </c>
      <c r="H62" s="317">
        <v>30</v>
      </c>
      <c r="I62" s="318">
        <v>485417</v>
      </c>
    </row>
    <row r="63" spans="1:9">
      <c r="A63" s="365" t="s">
        <v>1135</v>
      </c>
      <c r="B63" s="360" t="s">
        <v>498</v>
      </c>
      <c r="C63" s="315">
        <v>2</v>
      </c>
      <c r="D63" s="361">
        <v>5</v>
      </c>
      <c r="E63" s="362">
        <f t="shared" si="2"/>
        <v>4.8</v>
      </c>
      <c r="F63" s="307">
        <v>37.43</v>
      </c>
      <c r="G63" s="363">
        <f t="shared" si="3"/>
        <v>179.66399999999999</v>
      </c>
      <c r="H63" s="317">
        <v>40</v>
      </c>
      <c r="I63" s="318">
        <v>609106</v>
      </c>
    </row>
    <row r="64" spans="1:9" ht="25.5">
      <c r="A64" s="359" t="s">
        <v>1136</v>
      </c>
      <c r="B64" s="360" t="s">
        <v>494</v>
      </c>
      <c r="C64" s="315">
        <v>1</v>
      </c>
      <c r="D64" s="361">
        <v>6</v>
      </c>
      <c r="E64" s="362">
        <f t="shared" si="2"/>
        <v>2</v>
      </c>
      <c r="F64" s="307">
        <v>94.64</v>
      </c>
      <c r="G64" s="363">
        <f t="shared" si="3"/>
        <v>189.28</v>
      </c>
      <c r="H64" s="317">
        <v>60</v>
      </c>
      <c r="I64" s="318">
        <v>440539</v>
      </c>
    </row>
    <row r="65" spans="1:9">
      <c r="A65" s="366" t="s">
        <v>1137</v>
      </c>
      <c r="B65" s="305" t="s">
        <v>498</v>
      </c>
      <c r="C65" s="306">
        <v>5</v>
      </c>
      <c r="D65" s="306">
        <v>12</v>
      </c>
      <c r="E65" s="362">
        <f t="shared" si="2"/>
        <v>5</v>
      </c>
      <c r="F65" s="307">
        <v>8.6199999999999992</v>
      </c>
      <c r="G65" s="363">
        <f t="shared" si="3"/>
        <v>43.099999999999994</v>
      </c>
      <c r="H65" s="317"/>
      <c r="I65" s="318"/>
    </row>
    <row r="66" spans="1:9" ht="25.5">
      <c r="A66" s="340" t="s">
        <v>1138</v>
      </c>
      <c r="B66" s="305" t="s">
        <v>498</v>
      </c>
      <c r="C66" s="306">
        <v>10</v>
      </c>
      <c r="D66" s="313">
        <v>24</v>
      </c>
      <c r="E66" s="362">
        <f t="shared" si="2"/>
        <v>5</v>
      </c>
      <c r="F66" s="307">
        <v>35.119999999999997</v>
      </c>
      <c r="G66" s="363">
        <f t="shared" si="3"/>
        <v>175.6</v>
      </c>
      <c r="H66" s="317"/>
      <c r="I66" s="318"/>
    </row>
    <row r="67" spans="1:9">
      <c r="A67" s="367"/>
      <c r="B67" s="368"/>
      <c r="C67" s="369"/>
      <c r="D67" s="369"/>
      <c r="E67" s="370"/>
      <c r="F67" s="371"/>
      <c r="G67" s="363"/>
      <c r="H67" s="317"/>
      <c r="I67" s="318"/>
    </row>
    <row r="68" spans="1:9">
      <c r="A68" s="664" t="s">
        <v>555</v>
      </c>
      <c r="B68" s="664"/>
      <c r="C68" s="664"/>
      <c r="D68" s="664"/>
      <c r="E68" s="664"/>
      <c r="F68" s="664"/>
      <c r="G68" s="372">
        <f>SUM(G52:G67)</f>
        <v>18224.114769230764</v>
      </c>
      <c r="H68" s="318"/>
      <c r="I68" s="318"/>
    </row>
    <row r="69" spans="1:9">
      <c r="A69" s="664" t="s">
        <v>556</v>
      </c>
      <c r="B69" s="664"/>
      <c r="C69" s="664"/>
      <c r="D69" s="664"/>
      <c r="E69" s="664"/>
      <c r="F69" s="664"/>
      <c r="G69" s="372">
        <f>G68/12</f>
        <v>1518.6762307692304</v>
      </c>
      <c r="H69" s="301"/>
      <c r="I69" s="301"/>
    </row>
    <row r="70" spans="1:9" ht="14.25">
      <c r="A70" s="301"/>
      <c r="B70" s="351"/>
      <c r="C70" s="351"/>
      <c r="D70" s="351"/>
      <c r="E70" s="352"/>
      <c r="F70" s="352"/>
      <c r="G70" s="300"/>
      <c r="H70" s="301"/>
      <c r="I70" s="301"/>
    </row>
    <row r="71" spans="1:9" ht="25.5">
      <c r="A71" s="182" t="s">
        <v>557</v>
      </c>
      <c r="B71" s="164" t="s">
        <v>488</v>
      </c>
      <c r="C71" s="302" t="s">
        <v>524</v>
      </c>
      <c r="D71" s="302" t="s">
        <v>558</v>
      </c>
      <c r="E71" s="302" t="s">
        <v>490</v>
      </c>
      <c r="F71" s="165" t="s">
        <v>491</v>
      </c>
      <c r="G71" s="354" t="s">
        <v>492</v>
      </c>
      <c r="H71" s="318"/>
      <c r="I71" s="318"/>
    </row>
    <row r="72" spans="1:9" ht="14.25">
      <c r="A72" s="373" t="s">
        <v>1139</v>
      </c>
      <c r="B72" s="374" t="s">
        <v>498</v>
      </c>
      <c r="C72" s="375">
        <v>1</v>
      </c>
      <c r="D72" s="375">
        <v>60</v>
      </c>
      <c r="E72" s="376">
        <f t="shared" ref="E72:E77" si="4">12/D72*C72</f>
        <v>0.2</v>
      </c>
      <c r="F72" s="357">
        <v>414.27</v>
      </c>
      <c r="G72" s="358">
        <f t="shared" ref="G72:G85" si="5">E72*F72</f>
        <v>82.853999999999999</v>
      </c>
      <c r="H72" s="317">
        <v>300</v>
      </c>
      <c r="I72" s="319">
        <v>456462</v>
      </c>
    </row>
    <row r="73" spans="1:9" ht="14.25">
      <c r="A73" s="365" t="s">
        <v>1140</v>
      </c>
      <c r="B73" s="377" t="s">
        <v>498</v>
      </c>
      <c r="C73" s="361">
        <v>5</v>
      </c>
      <c r="D73" s="361">
        <v>60</v>
      </c>
      <c r="E73" s="362">
        <f t="shared" si="4"/>
        <v>1</v>
      </c>
      <c r="F73" s="307">
        <v>281.86</v>
      </c>
      <c r="G73" s="363">
        <f t="shared" si="5"/>
        <v>281.86</v>
      </c>
      <c r="H73" s="317">
        <v>200</v>
      </c>
      <c r="I73" s="319">
        <v>456462</v>
      </c>
    </row>
    <row r="74" spans="1:9" ht="25.5" hidden="1">
      <c r="A74" s="378" t="s">
        <v>1141</v>
      </c>
      <c r="B74" s="379" t="s">
        <v>498</v>
      </c>
      <c r="C74" s="361"/>
      <c r="D74" s="361">
        <v>60</v>
      </c>
      <c r="E74" s="362">
        <f t="shared" si="4"/>
        <v>0</v>
      </c>
      <c r="F74" s="380"/>
      <c r="G74" s="381">
        <f t="shared" si="5"/>
        <v>0</v>
      </c>
      <c r="H74" s="317"/>
      <c r="I74" s="318"/>
    </row>
    <row r="75" spans="1:9">
      <c r="A75" s="365" t="s">
        <v>1142</v>
      </c>
      <c r="B75" s="377" t="s">
        <v>498</v>
      </c>
      <c r="C75" s="361">
        <v>1</v>
      </c>
      <c r="D75" s="361">
        <v>60</v>
      </c>
      <c r="E75" s="362">
        <f t="shared" si="4"/>
        <v>0.2</v>
      </c>
      <c r="F75" s="307">
        <v>364</v>
      </c>
      <c r="G75" s="363">
        <f t="shared" si="5"/>
        <v>72.8</v>
      </c>
      <c r="H75" s="317">
        <v>400</v>
      </c>
      <c r="I75" s="318">
        <v>464159</v>
      </c>
    </row>
    <row r="76" spans="1:9" ht="14.25">
      <c r="A76" s="365" t="s">
        <v>1143</v>
      </c>
      <c r="B76" s="377" t="s">
        <v>498</v>
      </c>
      <c r="C76" s="361">
        <v>1</v>
      </c>
      <c r="D76" s="361">
        <v>60</v>
      </c>
      <c r="E76" s="362">
        <f t="shared" si="4"/>
        <v>0.2</v>
      </c>
      <c r="F76" s="307">
        <v>899.87</v>
      </c>
      <c r="G76" s="363">
        <f t="shared" si="5"/>
        <v>179.97400000000002</v>
      </c>
      <c r="H76" s="317">
        <v>700</v>
      </c>
      <c r="I76" s="364">
        <v>469917</v>
      </c>
    </row>
    <row r="77" spans="1:9">
      <c r="A77" s="359" t="s">
        <v>1143</v>
      </c>
      <c r="B77" s="360" t="s">
        <v>498</v>
      </c>
      <c r="C77" s="361">
        <v>1</v>
      </c>
      <c r="D77" s="361">
        <v>60</v>
      </c>
      <c r="E77" s="362">
        <f t="shared" si="4"/>
        <v>0.2</v>
      </c>
      <c r="F77" s="307"/>
      <c r="G77" s="363">
        <f t="shared" si="5"/>
        <v>0</v>
      </c>
      <c r="H77" s="317"/>
      <c r="I77" s="318"/>
    </row>
    <row r="78" spans="1:9" ht="14.25">
      <c r="A78" s="382" t="s">
        <v>1144</v>
      </c>
      <c r="B78" s="305" t="s">
        <v>498</v>
      </c>
      <c r="C78" s="306">
        <v>1</v>
      </c>
      <c r="D78" s="306">
        <v>60</v>
      </c>
      <c r="E78" s="306">
        <f>C78/5</f>
        <v>0.2</v>
      </c>
      <c r="F78" s="307">
        <v>1847.1</v>
      </c>
      <c r="G78" s="363">
        <f t="shared" si="5"/>
        <v>369.42</v>
      </c>
      <c r="H78" s="317"/>
      <c r="I78" s="319"/>
    </row>
    <row r="79" spans="1:9" ht="14.25">
      <c r="A79" s="359" t="s">
        <v>1145</v>
      </c>
      <c r="B79" s="360" t="s">
        <v>498</v>
      </c>
      <c r="C79" s="361">
        <v>13</v>
      </c>
      <c r="D79" s="361">
        <v>60</v>
      </c>
      <c r="E79" s="362">
        <f>12/D79*C79</f>
        <v>2.6</v>
      </c>
      <c r="F79" s="307">
        <v>1705.87</v>
      </c>
      <c r="G79" s="363">
        <f t="shared" si="5"/>
        <v>4435.2619999999997</v>
      </c>
      <c r="H79" s="317">
        <v>1300</v>
      </c>
      <c r="I79" s="319">
        <v>476074</v>
      </c>
    </row>
    <row r="80" spans="1:9" ht="14.25">
      <c r="A80" s="359" t="s">
        <v>1146</v>
      </c>
      <c r="B80" s="360" t="s">
        <v>498</v>
      </c>
      <c r="C80" s="361">
        <v>1</v>
      </c>
      <c r="D80" s="361">
        <v>60</v>
      </c>
      <c r="E80" s="362">
        <f>12/D80*C80</f>
        <v>0.2</v>
      </c>
      <c r="F80" s="307">
        <v>1981.41</v>
      </c>
      <c r="G80" s="363">
        <f t="shared" si="5"/>
        <v>396.28200000000004</v>
      </c>
      <c r="H80" s="317">
        <v>1500</v>
      </c>
      <c r="I80" s="364">
        <v>612320</v>
      </c>
    </row>
    <row r="81" spans="1:9" ht="14.25">
      <c r="A81" s="359" t="s">
        <v>1147</v>
      </c>
      <c r="B81" s="360" t="s">
        <v>498</v>
      </c>
      <c r="C81" s="361">
        <v>13</v>
      </c>
      <c r="D81" s="361">
        <v>60</v>
      </c>
      <c r="E81" s="362">
        <f>12/D81*C81</f>
        <v>2.6</v>
      </c>
      <c r="F81" s="307">
        <v>303.7</v>
      </c>
      <c r="G81" s="363">
        <f t="shared" si="5"/>
        <v>789.62</v>
      </c>
      <c r="H81" s="317">
        <v>250</v>
      </c>
      <c r="I81" s="364">
        <v>383254</v>
      </c>
    </row>
    <row r="82" spans="1:9" ht="14.25">
      <c r="A82" s="340" t="s">
        <v>1148</v>
      </c>
      <c r="B82" s="383" t="s">
        <v>498</v>
      </c>
      <c r="C82" s="313">
        <v>1</v>
      </c>
      <c r="D82" s="313">
        <v>60</v>
      </c>
      <c r="E82" s="306">
        <f>C82/5</f>
        <v>0.2</v>
      </c>
      <c r="F82" s="307">
        <v>1361.8</v>
      </c>
      <c r="G82" s="363">
        <f t="shared" si="5"/>
        <v>272.36</v>
      </c>
      <c r="H82" s="317"/>
      <c r="I82" s="364"/>
    </row>
    <row r="83" spans="1:9" ht="25.5">
      <c r="A83" s="340" t="s">
        <v>1149</v>
      </c>
      <c r="B83" s="305" t="s">
        <v>498</v>
      </c>
      <c r="C83" s="306">
        <v>1</v>
      </c>
      <c r="D83" s="313">
        <v>60</v>
      </c>
      <c r="E83" s="306">
        <f>C83/5</f>
        <v>0.2</v>
      </c>
      <c r="F83" s="307">
        <v>1345</v>
      </c>
      <c r="G83" s="363">
        <f t="shared" si="5"/>
        <v>269</v>
      </c>
      <c r="H83" s="317"/>
      <c r="I83" s="364"/>
    </row>
    <row r="84" spans="1:9" ht="38.25">
      <c r="A84" s="384" t="s">
        <v>1150</v>
      </c>
      <c r="B84" s="305" t="s">
        <v>498</v>
      </c>
      <c r="C84" s="306">
        <v>1</v>
      </c>
      <c r="D84" s="313">
        <v>60</v>
      </c>
      <c r="E84" s="306">
        <f>C84/5</f>
        <v>0.2</v>
      </c>
      <c r="F84" s="371">
        <v>15068.95</v>
      </c>
      <c r="G84" s="363">
        <f t="shared" si="5"/>
        <v>3013.7900000000004</v>
      </c>
      <c r="H84" s="317"/>
      <c r="I84" s="364"/>
    </row>
    <row r="85" spans="1:9" ht="38.25">
      <c r="A85" s="384" t="s">
        <v>1151</v>
      </c>
      <c r="B85" s="383" t="s">
        <v>498</v>
      </c>
      <c r="C85" s="313">
        <v>1</v>
      </c>
      <c r="D85" s="313">
        <v>60</v>
      </c>
      <c r="E85" s="306">
        <f>C85/5</f>
        <v>0.2</v>
      </c>
      <c r="F85" s="371">
        <v>2032.23</v>
      </c>
      <c r="G85" s="363">
        <f t="shared" si="5"/>
        <v>406.44600000000003</v>
      </c>
      <c r="H85" s="317"/>
      <c r="I85" s="364"/>
    </row>
    <row r="86" spans="1:9" ht="15.75">
      <c r="A86" s="385"/>
      <c r="B86" s="386"/>
      <c r="C86" s="387"/>
      <c r="D86" s="387"/>
      <c r="E86" s="388"/>
      <c r="F86" s="349"/>
      <c r="G86" s="389"/>
      <c r="H86" s="317"/>
      <c r="I86" s="364"/>
    </row>
    <row r="87" spans="1:9">
      <c r="A87" s="664" t="s">
        <v>571</v>
      </c>
      <c r="B87" s="664"/>
      <c r="C87" s="664"/>
      <c r="D87" s="664"/>
      <c r="E87" s="664"/>
      <c r="F87" s="664"/>
      <c r="G87" s="390">
        <f>SUM(G72:G86)</f>
        <v>10569.668</v>
      </c>
      <c r="H87" s="318"/>
      <c r="I87" s="318"/>
    </row>
    <row r="88" spans="1:9">
      <c r="A88" s="664" t="s">
        <v>572</v>
      </c>
      <c r="B88" s="664"/>
      <c r="C88" s="664"/>
      <c r="D88" s="664"/>
      <c r="E88" s="664"/>
      <c r="F88" s="664"/>
      <c r="G88" s="390">
        <f>G87/12</f>
        <v>880.80566666666664</v>
      </c>
      <c r="H88" s="301"/>
      <c r="I88" s="301"/>
    </row>
    <row r="89" spans="1:9" ht="14.25">
      <c r="A89" s="301"/>
      <c r="B89" s="351"/>
      <c r="C89" s="351"/>
      <c r="D89" s="351"/>
      <c r="E89" s="352"/>
      <c r="F89" s="352"/>
      <c r="G89" s="300"/>
      <c r="H89" s="301"/>
      <c r="I89" s="301"/>
    </row>
    <row r="90" spans="1:9" ht="38.25">
      <c r="A90" s="189" t="s">
        <v>1152</v>
      </c>
      <c r="B90" s="164" t="s">
        <v>488</v>
      </c>
      <c r="C90" s="164" t="s">
        <v>490</v>
      </c>
      <c r="D90" s="165" t="s">
        <v>491</v>
      </c>
      <c r="E90" s="165" t="s">
        <v>492</v>
      </c>
      <c r="F90" s="391" t="s">
        <v>1153</v>
      </c>
      <c r="G90" s="392" t="s">
        <v>1154</v>
      </c>
      <c r="H90" s="301"/>
      <c r="I90" s="301"/>
    </row>
    <row r="91" spans="1:9">
      <c r="A91" s="373" t="s">
        <v>1155</v>
      </c>
      <c r="B91" s="374" t="s">
        <v>1156</v>
      </c>
      <c r="C91" s="393">
        <v>2</v>
      </c>
      <c r="D91" s="357">
        <v>56.94</v>
      </c>
      <c r="E91" s="394">
        <f t="shared" ref="E91:E102" si="6">C91*D91</f>
        <v>113.88</v>
      </c>
      <c r="F91" s="395">
        <f t="shared" ref="F91:F102" si="7">E91*$F$121</f>
        <v>1480.44</v>
      </c>
      <c r="G91" s="396">
        <f>D91</f>
        <v>56.94</v>
      </c>
      <c r="H91" s="301"/>
      <c r="I91" s="301"/>
    </row>
    <row r="92" spans="1:9">
      <c r="A92" s="365" t="s">
        <v>1157</v>
      </c>
      <c r="B92" s="377" t="s">
        <v>1156</v>
      </c>
      <c r="C92" s="397">
        <v>2</v>
      </c>
      <c r="D92" s="307">
        <v>36.25</v>
      </c>
      <c r="E92" s="398">
        <f t="shared" si="6"/>
        <v>72.5</v>
      </c>
      <c r="F92" s="395">
        <f t="shared" si="7"/>
        <v>942.5</v>
      </c>
      <c r="G92" s="396">
        <f>D92</f>
        <v>36.25</v>
      </c>
      <c r="H92" s="301"/>
      <c r="I92" s="301"/>
    </row>
    <row r="93" spans="1:9" ht="25.5">
      <c r="A93" s="365" t="s">
        <v>1158</v>
      </c>
      <c r="B93" s="377" t="s">
        <v>580</v>
      </c>
      <c r="C93" s="397">
        <v>1</v>
      </c>
      <c r="D93" s="307">
        <v>72</v>
      </c>
      <c r="E93" s="398">
        <f t="shared" si="6"/>
        <v>72</v>
      </c>
      <c r="F93" s="395">
        <f t="shared" si="7"/>
        <v>936</v>
      </c>
      <c r="G93" s="396">
        <f>D93</f>
        <v>72</v>
      </c>
      <c r="H93" s="301"/>
      <c r="I93" s="301"/>
    </row>
    <row r="94" spans="1:9">
      <c r="A94" s="365" t="s">
        <v>1159</v>
      </c>
      <c r="B94" s="377" t="s">
        <v>1156</v>
      </c>
      <c r="C94" s="397">
        <v>1</v>
      </c>
      <c r="D94" s="307">
        <v>220.48</v>
      </c>
      <c r="E94" s="398">
        <f t="shared" si="6"/>
        <v>220.48</v>
      </c>
      <c r="F94" s="395">
        <f t="shared" si="7"/>
        <v>2866.24</v>
      </c>
      <c r="G94" s="396">
        <f>D94</f>
        <v>220.48</v>
      </c>
      <c r="H94" s="301"/>
      <c r="I94" s="301"/>
    </row>
    <row r="95" spans="1:9">
      <c r="A95" s="365" t="s">
        <v>1160</v>
      </c>
      <c r="B95" s="377" t="s">
        <v>1156</v>
      </c>
      <c r="C95" s="397">
        <v>2</v>
      </c>
      <c r="D95" s="307">
        <v>219.63</v>
      </c>
      <c r="E95" s="398">
        <f t="shared" si="6"/>
        <v>439.26</v>
      </c>
      <c r="F95" s="395">
        <f t="shared" si="7"/>
        <v>5710.38</v>
      </c>
      <c r="G95" s="396">
        <f>D95</f>
        <v>219.63</v>
      </c>
      <c r="H95" s="301"/>
      <c r="I95" s="301"/>
    </row>
    <row r="96" spans="1:9">
      <c r="A96" s="365" t="s">
        <v>574</v>
      </c>
      <c r="B96" s="377" t="s">
        <v>580</v>
      </c>
      <c r="C96" s="397">
        <v>1</v>
      </c>
      <c r="D96" s="307">
        <v>71.53</v>
      </c>
      <c r="E96" s="398">
        <f t="shared" si="6"/>
        <v>71.53</v>
      </c>
      <c r="F96" s="395">
        <f t="shared" si="7"/>
        <v>929.89</v>
      </c>
      <c r="G96" s="396"/>
      <c r="H96" s="301"/>
      <c r="I96" s="301"/>
    </row>
    <row r="97" spans="1:9">
      <c r="A97" s="365" t="s">
        <v>1161</v>
      </c>
      <c r="B97" s="377" t="s">
        <v>498</v>
      </c>
      <c r="C97" s="397">
        <v>1</v>
      </c>
      <c r="D97" s="307">
        <v>18.2</v>
      </c>
      <c r="E97" s="398">
        <f t="shared" si="6"/>
        <v>18.2</v>
      </c>
      <c r="F97" s="395">
        <f t="shared" si="7"/>
        <v>236.6</v>
      </c>
      <c r="G97" s="396"/>
      <c r="H97" s="301"/>
      <c r="I97" s="301"/>
    </row>
    <row r="98" spans="1:9">
      <c r="A98" s="365" t="s">
        <v>1162</v>
      </c>
      <c r="B98" s="377" t="s">
        <v>498</v>
      </c>
      <c r="C98" s="397">
        <v>1</v>
      </c>
      <c r="D98" s="307">
        <v>24.29</v>
      </c>
      <c r="E98" s="398">
        <f t="shared" si="6"/>
        <v>24.29</v>
      </c>
      <c r="F98" s="395">
        <f t="shared" si="7"/>
        <v>315.77</v>
      </c>
      <c r="G98" s="396"/>
      <c r="H98" s="301"/>
      <c r="I98" s="301"/>
    </row>
    <row r="99" spans="1:9">
      <c r="A99" s="365" t="s">
        <v>1163</v>
      </c>
      <c r="B99" s="377" t="s">
        <v>1164</v>
      </c>
      <c r="C99" s="397">
        <v>20</v>
      </c>
      <c r="D99" s="307">
        <v>13.76</v>
      </c>
      <c r="E99" s="398">
        <f t="shared" si="6"/>
        <v>275.2</v>
      </c>
      <c r="F99" s="395">
        <f t="shared" si="7"/>
        <v>3577.6</v>
      </c>
      <c r="G99" s="396"/>
      <c r="H99" s="301"/>
      <c r="I99" s="301"/>
    </row>
    <row r="100" spans="1:9">
      <c r="A100" s="365" t="s">
        <v>1165</v>
      </c>
      <c r="B100" s="377" t="s">
        <v>1164</v>
      </c>
      <c r="C100" s="397">
        <v>6</v>
      </c>
      <c r="D100" s="307">
        <v>13.76</v>
      </c>
      <c r="E100" s="398">
        <f t="shared" si="6"/>
        <v>82.56</v>
      </c>
      <c r="F100" s="395">
        <f t="shared" si="7"/>
        <v>1073.28</v>
      </c>
      <c r="G100" s="396"/>
      <c r="H100" s="301"/>
      <c r="I100" s="301"/>
    </row>
    <row r="101" spans="1:9">
      <c r="A101" s="365" t="s">
        <v>1166</v>
      </c>
      <c r="B101" s="377" t="s">
        <v>498</v>
      </c>
      <c r="C101" s="397">
        <v>12</v>
      </c>
      <c r="D101" s="307">
        <v>14.75</v>
      </c>
      <c r="E101" s="398">
        <f t="shared" si="6"/>
        <v>177</v>
      </c>
      <c r="F101" s="395">
        <f t="shared" si="7"/>
        <v>2301</v>
      </c>
      <c r="G101" s="396"/>
      <c r="H101" s="301"/>
      <c r="I101" s="301"/>
    </row>
    <row r="102" spans="1:9">
      <c r="A102" s="399" t="s">
        <v>1167</v>
      </c>
      <c r="B102" s="400" t="s">
        <v>498</v>
      </c>
      <c r="C102" s="401">
        <v>1</v>
      </c>
      <c r="D102" s="371">
        <v>32.799999999999997</v>
      </c>
      <c r="E102" s="402">
        <f t="shared" si="6"/>
        <v>32.799999999999997</v>
      </c>
      <c r="F102" s="395">
        <f t="shared" si="7"/>
        <v>426.4</v>
      </c>
      <c r="G102" s="396"/>
      <c r="H102" s="301"/>
      <c r="I102" s="301"/>
    </row>
    <row r="103" spans="1:9">
      <c r="A103" s="664" t="s">
        <v>1168</v>
      </c>
      <c r="B103" s="664"/>
      <c r="C103" s="664"/>
      <c r="D103" s="664"/>
      <c r="E103" s="186">
        <f>SUM(E91:E102)</f>
        <v>1599.7</v>
      </c>
      <c r="F103" s="186">
        <f>SUM(F91:F102)</f>
        <v>20796.100000000002</v>
      </c>
      <c r="G103" s="403">
        <f>SUM(G91:G102)</f>
        <v>605.29999999999995</v>
      </c>
      <c r="H103" s="404"/>
      <c r="I103" s="301"/>
    </row>
    <row r="104" spans="1:9">
      <c r="A104" s="664" t="s">
        <v>585</v>
      </c>
      <c r="B104" s="664"/>
      <c r="C104" s="664"/>
      <c r="D104" s="664"/>
      <c r="E104" s="186">
        <f>E103/12</f>
        <v>133.30833333333334</v>
      </c>
      <c r="F104" s="405"/>
      <c r="G104" s="406"/>
      <c r="H104" s="301"/>
      <c r="I104" s="301"/>
    </row>
    <row r="105" spans="1:9">
      <c r="A105" s="713" t="s">
        <v>1169</v>
      </c>
      <c r="B105" s="713"/>
      <c r="C105" s="713"/>
      <c r="D105" s="713"/>
      <c r="E105" s="407">
        <f>E104*13</f>
        <v>1733.0083333333334</v>
      </c>
      <c r="F105" s="405"/>
      <c r="G105" s="300"/>
      <c r="H105" s="301"/>
      <c r="I105" s="301"/>
    </row>
    <row r="106" spans="1:9" ht="14.25">
      <c r="A106" s="301"/>
      <c r="B106" s="351"/>
      <c r="C106" s="351"/>
      <c r="D106" s="351"/>
      <c r="E106" s="352"/>
      <c r="F106" s="352"/>
      <c r="G106" s="300"/>
      <c r="H106" s="301"/>
      <c r="I106" s="301"/>
    </row>
    <row r="107" spans="1:9" ht="52.9" customHeight="1">
      <c r="A107" s="190" t="s">
        <v>586</v>
      </c>
      <c r="B107" s="665" t="s">
        <v>587</v>
      </c>
      <c r="C107" s="665"/>
      <c r="D107" s="665" t="s">
        <v>588</v>
      </c>
      <c r="E107" s="665"/>
      <c r="F107" s="714" t="s">
        <v>589</v>
      </c>
      <c r="G107" s="714"/>
      <c r="H107" s="301"/>
      <c r="I107" s="301"/>
    </row>
    <row r="108" spans="1:9">
      <c r="A108" s="408" t="s">
        <v>590</v>
      </c>
      <c r="B108" s="715">
        <f>F39</f>
        <v>125715.65999999999</v>
      </c>
      <c r="C108" s="715"/>
      <c r="D108" s="715">
        <f>B108/12</f>
        <v>10476.304999999998</v>
      </c>
      <c r="E108" s="715"/>
      <c r="F108" s="716">
        <f>D108/$F$121</f>
        <v>805.86961538461526</v>
      </c>
      <c r="G108" s="716"/>
      <c r="H108" s="301"/>
      <c r="I108" s="301"/>
    </row>
    <row r="109" spans="1:9">
      <c r="A109" s="409" t="s">
        <v>591</v>
      </c>
      <c r="B109" s="717">
        <f>F48</f>
        <v>75560.639999999999</v>
      </c>
      <c r="C109" s="717"/>
      <c r="D109" s="717">
        <f>B109/12</f>
        <v>6296.72</v>
      </c>
      <c r="E109" s="717"/>
      <c r="F109" s="716">
        <f>D109/$F$121</f>
        <v>484.36307692307696</v>
      </c>
      <c r="G109" s="716"/>
      <c r="H109" s="301"/>
      <c r="I109" s="301"/>
    </row>
    <row r="110" spans="1:9">
      <c r="A110" s="410" t="s">
        <v>592</v>
      </c>
      <c r="B110" s="718">
        <f>G68</f>
        <v>18224.114769230764</v>
      </c>
      <c r="C110" s="718"/>
      <c r="D110" s="718">
        <f>B110/12</f>
        <v>1518.6762307692304</v>
      </c>
      <c r="E110" s="718"/>
      <c r="F110" s="716">
        <f>D110/$F$121</f>
        <v>116.82124852071003</v>
      </c>
      <c r="G110" s="716"/>
      <c r="H110" s="301"/>
      <c r="I110" s="301"/>
    </row>
    <row r="111" spans="1:9">
      <c r="A111" s="179" t="s">
        <v>593</v>
      </c>
      <c r="B111" s="669">
        <f>SUM(B108:B110)</f>
        <v>219500.41476923076</v>
      </c>
      <c r="C111" s="669"/>
      <c r="D111" s="669">
        <f>B111/12</f>
        <v>18291.701230769231</v>
      </c>
      <c r="E111" s="669"/>
      <c r="F111" s="719">
        <f>F108+F109+F110</f>
        <v>1407.0539408284021</v>
      </c>
      <c r="G111" s="719"/>
      <c r="H111" s="301"/>
      <c r="I111" s="411"/>
    </row>
    <row r="112" spans="1:9">
      <c r="A112" s="671"/>
      <c r="B112" s="671"/>
      <c r="C112" s="671"/>
      <c r="D112" s="671"/>
      <c r="E112" s="671"/>
      <c r="F112" s="720"/>
      <c r="G112" s="720"/>
      <c r="H112" s="301"/>
      <c r="I112" s="411"/>
    </row>
    <row r="113" spans="1:9">
      <c r="A113" s="179" t="s">
        <v>557</v>
      </c>
      <c r="B113" s="669">
        <f>G87</f>
        <v>10569.668</v>
      </c>
      <c r="C113" s="669"/>
      <c r="D113" s="669">
        <f>B113/12</f>
        <v>880.80566666666664</v>
      </c>
      <c r="E113" s="669"/>
      <c r="F113" s="719">
        <f>D113/F121</f>
        <v>67.754282051282047</v>
      </c>
      <c r="G113" s="719"/>
      <c r="H113" s="301"/>
      <c r="I113" s="411"/>
    </row>
    <row r="114" spans="1:9">
      <c r="A114" s="672"/>
      <c r="B114" s="672"/>
      <c r="C114" s="672"/>
      <c r="D114" s="672"/>
      <c r="E114" s="672"/>
      <c r="F114" s="412"/>
      <c r="G114" s="413"/>
      <c r="H114" s="301"/>
      <c r="I114" s="411"/>
    </row>
    <row r="115" spans="1:9">
      <c r="A115" s="179" t="s">
        <v>1170</v>
      </c>
      <c r="B115" s="669">
        <f>F103</f>
        <v>20796.100000000002</v>
      </c>
      <c r="C115" s="669"/>
      <c r="D115" s="669">
        <f>B115/12</f>
        <v>1733.0083333333334</v>
      </c>
      <c r="E115" s="669"/>
      <c r="F115" s="719">
        <f>D115/F121</f>
        <v>133.30833333333334</v>
      </c>
      <c r="G115" s="719"/>
      <c r="H115" s="301"/>
      <c r="I115" s="411"/>
    </row>
    <row r="116" spans="1:9">
      <c r="A116" s="414"/>
      <c r="B116" s="415"/>
      <c r="C116" s="416"/>
      <c r="D116" s="415"/>
      <c r="E116" s="417"/>
      <c r="F116" s="418"/>
      <c r="G116" s="416"/>
      <c r="H116" s="301"/>
      <c r="I116" s="411"/>
    </row>
    <row r="117" spans="1:9">
      <c r="A117" s="179" t="s">
        <v>1171</v>
      </c>
      <c r="B117" s="669">
        <f>G103</f>
        <v>605.29999999999995</v>
      </c>
      <c r="C117" s="669">
        <f>G103</f>
        <v>605.29999999999995</v>
      </c>
      <c r="D117" s="669">
        <f>B117/12</f>
        <v>50.441666666666663</v>
      </c>
      <c r="E117" s="669"/>
      <c r="F117" s="719">
        <f>D117</f>
        <v>50.441666666666663</v>
      </c>
      <c r="G117" s="719"/>
      <c r="H117" s="301"/>
      <c r="I117" s="411"/>
    </row>
    <row r="118" spans="1:9">
      <c r="A118" s="672"/>
      <c r="B118" s="672"/>
      <c r="C118" s="672"/>
      <c r="D118" s="672"/>
      <c r="E118" s="672"/>
      <c r="F118" s="412"/>
      <c r="G118" s="413"/>
      <c r="H118" s="301"/>
      <c r="I118" s="411"/>
    </row>
    <row r="119" spans="1:9">
      <c r="A119" s="179" t="s">
        <v>594</v>
      </c>
      <c r="B119" s="669">
        <f>B111+B113+B115</f>
        <v>250866.18276923077</v>
      </c>
      <c r="C119" s="669"/>
      <c r="D119" s="669">
        <f>B119/12</f>
        <v>20905.51523076923</v>
      </c>
      <c r="E119" s="669"/>
      <c r="F119" s="719">
        <f>F111+F113+F115+F117</f>
        <v>1658.5582228796841</v>
      </c>
      <c r="G119" s="719"/>
      <c r="H119" s="301"/>
      <c r="I119" s="301"/>
    </row>
    <row r="120" spans="1:9">
      <c r="A120" s="419"/>
      <c r="B120" s="420"/>
      <c r="C120" s="420"/>
      <c r="D120" s="420"/>
      <c r="E120" s="420"/>
      <c r="F120" s="421"/>
      <c r="G120" s="300"/>
      <c r="H120" s="301"/>
      <c r="I120" s="301"/>
    </row>
    <row r="121" spans="1:9" ht="34.5" customHeight="1">
      <c r="A121" s="721" t="s">
        <v>1172</v>
      </c>
      <c r="B121" s="721"/>
      <c r="C121" s="721"/>
      <c r="D121" s="721"/>
      <c r="E121" s="721"/>
      <c r="F121" s="722">
        <v>13</v>
      </c>
      <c r="G121" s="722"/>
      <c r="H121" s="301"/>
      <c r="I121" s="301"/>
    </row>
    <row r="122" spans="1:9" ht="27" customHeight="1">
      <c r="A122" s="301"/>
      <c r="B122" s="351"/>
      <c r="C122" s="351"/>
      <c r="D122" s="351"/>
      <c r="E122" s="352"/>
      <c r="F122" s="352"/>
      <c r="G122" s="300"/>
      <c r="H122" s="301"/>
      <c r="I122" s="301"/>
    </row>
    <row r="123" spans="1:9" ht="32.85" customHeight="1">
      <c r="A123" s="723" t="s">
        <v>596</v>
      </c>
      <c r="B123" s="723"/>
      <c r="C123" s="723"/>
      <c r="D123" s="723"/>
      <c r="E123" s="723"/>
      <c r="F123" s="723"/>
      <c r="G123" s="723"/>
      <c r="H123" s="422"/>
      <c r="I123" s="301"/>
    </row>
    <row r="124" spans="1:9" ht="26.1" customHeight="1">
      <c r="A124" s="723" t="s">
        <v>597</v>
      </c>
      <c r="B124" s="723"/>
      <c r="C124" s="723"/>
      <c r="D124" s="723"/>
      <c r="E124" s="723"/>
      <c r="F124" s="723"/>
      <c r="G124" s="723"/>
      <c r="H124" s="422"/>
      <c r="I124" s="301"/>
    </row>
    <row r="125" spans="1:9" ht="28.35" customHeight="1">
      <c r="A125" s="723" t="s">
        <v>598</v>
      </c>
      <c r="B125" s="723"/>
      <c r="C125" s="723"/>
      <c r="D125" s="723"/>
      <c r="E125" s="723"/>
      <c r="F125" s="723"/>
      <c r="G125" s="723"/>
      <c r="H125" s="422"/>
      <c r="I125" s="301"/>
    </row>
    <row r="126" spans="1:9" ht="14.25">
      <c r="A126" s="301"/>
      <c r="B126" s="351"/>
      <c r="C126" s="351"/>
      <c r="D126" s="351"/>
      <c r="E126" s="352"/>
      <c r="F126" s="352"/>
      <c r="G126" s="300"/>
      <c r="H126" s="301"/>
      <c r="I126" s="301"/>
    </row>
    <row r="127" spans="1:9" ht="14.25">
      <c r="A127" s="301"/>
      <c r="B127" s="351"/>
      <c r="C127" s="351"/>
      <c r="D127" s="351"/>
      <c r="E127" s="352"/>
      <c r="F127" s="352"/>
      <c r="G127" s="300"/>
      <c r="H127" s="301"/>
      <c r="I127" s="301"/>
    </row>
    <row r="128" spans="1:9" ht="14.25">
      <c r="A128" s="423"/>
      <c r="B128" s="423"/>
      <c r="C128" s="351"/>
      <c r="D128" s="351"/>
      <c r="E128" s="352"/>
      <c r="F128" s="352"/>
      <c r="G128" s="300"/>
      <c r="H128" s="301"/>
      <c r="I128" s="301"/>
    </row>
  </sheetData>
  <mergeCells count="49">
    <mergeCell ref="A123:G123"/>
    <mergeCell ref="A124:G124"/>
    <mergeCell ref="A125:G125"/>
    <mergeCell ref="A118:E118"/>
    <mergeCell ref="B119:C119"/>
    <mergeCell ref="D119:E119"/>
    <mergeCell ref="F119:G119"/>
    <mergeCell ref="A121:E121"/>
    <mergeCell ref="F121:G121"/>
    <mergeCell ref="A114:E114"/>
    <mergeCell ref="B115:C115"/>
    <mergeCell ref="D115:E115"/>
    <mergeCell ref="F115:G115"/>
    <mergeCell ref="B117:C117"/>
    <mergeCell ref="D117:E117"/>
    <mergeCell ref="F117:G117"/>
    <mergeCell ref="A112:E112"/>
    <mergeCell ref="F112:G112"/>
    <mergeCell ref="B113:C113"/>
    <mergeCell ref="D113:E113"/>
    <mergeCell ref="F113:G113"/>
    <mergeCell ref="B110:C110"/>
    <mergeCell ref="D110:E110"/>
    <mergeCell ref="F110:G110"/>
    <mergeCell ref="B111:C111"/>
    <mergeCell ref="D111:E111"/>
    <mergeCell ref="F111:G111"/>
    <mergeCell ref="F107:G107"/>
    <mergeCell ref="B108:C108"/>
    <mergeCell ref="D108:E108"/>
    <mergeCell ref="F108:G108"/>
    <mergeCell ref="B109:C109"/>
    <mergeCell ref="D109:E109"/>
    <mergeCell ref="F109:G109"/>
    <mergeCell ref="A103:D103"/>
    <mergeCell ref="A104:D104"/>
    <mergeCell ref="A105:D105"/>
    <mergeCell ref="B107:C107"/>
    <mergeCell ref="D107:E107"/>
    <mergeCell ref="A49:E49"/>
    <mergeCell ref="A68:F68"/>
    <mergeCell ref="A69:F69"/>
    <mergeCell ref="A87:F87"/>
    <mergeCell ref="A88:F88"/>
    <mergeCell ref="A1:F1"/>
    <mergeCell ref="A2:F2"/>
    <mergeCell ref="A39:E39"/>
    <mergeCell ref="A40:E40"/>
    <mergeCell ref="A48:E48"/>
  </mergeCells>
  <pageMargins left="0.75" right="0.75" top="1" bottom="1" header="0.511811023622047" footer="0.511811023622047"/>
  <pageSetup paperSize="9" orientation="portrait" horizontalDpi="300" verticalDpi="30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0"/>
  <sheetViews>
    <sheetView zoomScaleNormal="100" workbookViewId="0">
      <selection activeCell="F5" sqref="F5:I5"/>
    </sheetView>
  </sheetViews>
  <sheetFormatPr defaultColWidth="12.5703125" defaultRowHeight="12.75"/>
  <cols>
    <col min="1" max="1" width="15.28515625" customWidth="1"/>
    <col min="2" max="2" width="11.140625" customWidth="1"/>
    <col min="3" max="3" width="13.28515625" customWidth="1"/>
    <col min="4" max="4" width="10.140625" customWidth="1"/>
    <col min="6" max="6" width="11.28515625" customWidth="1"/>
    <col min="7" max="7" width="9.85546875" customWidth="1"/>
    <col min="9" max="9" width="12.140625" customWidth="1"/>
    <col min="10" max="10" width="10.7109375" customWidth="1"/>
    <col min="11" max="11" width="11.140625" customWidth="1"/>
    <col min="12" max="12" width="7.5703125" customWidth="1"/>
    <col min="13" max="13" width="6.5703125" customWidth="1"/>
    <col min="14" max="15" width="9.28515625" customWidth="1"/>
    <col min="16" max="31" width="9.140625" customWidth="1"/>
  </cols>
  <sheetData>
    <row r="1" spans="1:31" ht="11.25" customHeight="1">
      <c r="A1" s="15"/>
      <c r="B1" s="15"/>
      <c r="C1" s="15"/>
      <c r="D1" s="15"/>
      <c r="E1" s="15"/>
      <c r="F1" s="15"/>
      <c r="G1" s="15"/>
      <c r="H1" s="15"/>
      <c r="I1" s="16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</row>
    <row r="2" spans="1:31" ht="23.25" customHeight="1">
      <c r="A2" s="14" t="s">
        <v>351</v>
      </c>
      <c r="B2" s="14"/>
      <c r="C2" s="14"/>
      <c r="D2" s="14"/>
      <c r="E2" s="14"/>
      <c r="F2" s="14"/>
      <c r="G2" s="14"/>
      <c r="H2" s="14"/>
      <c r="I2" s="14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</row>
    <row r="3" spans="1:31" ht="59.25" customHeight="1">
      <c r="A3" s="13" t="s">
        <v>1230</v>
      </c>
      <c r="B3" s="13"/>
      <c r="C3" s="13"/>
      <c r="D3" s="13"/>
      <c r="E3" s="13"/>
      <c r="F3" s="13"/>
      <c r="G3" s="13"/>
      <c r="H3" s="13"/>
      <c r="I3" s="13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</row>
    <row r="4" spans="1:31" ht="15.75" customHeight="1">
      <c r="A4" s="12" t="s">
        <v>2</v>
      </c>
      <c r="B4" s="12"/>
      <c r="C4" s="12"/>
      <c r="D4" s="12"/>
      <c r="E4" s="12"/>
      <c r="F4" s="11" t="s">
        <v>1231</v>
      </c>
      <c r="G4" s="11"/>
      <c r="H4" s="11"/>
      <c r="I4" s="11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</row>
    <row r="5" spans="1:31" ht="15.75" customHeight="1">
      <c r="A5" s="12" t="s">
        <v>4</v>
      </c>
      <c r="B5" s="12"/>
      <c r="C5" s="12"/>
      <c r="D5" s="12"/>
      <c r="E5" s="12"/>
      <c r="F5" s="11" t="s">
        <v>1232</v>
      </c>
      <c r="G5" s="11"/>
      <c r="H5" s="11"/>
      <c r="I5" s="11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</row>
    <row r="6" spans="1:31" ht="15.75" customHeight="1">
      <c r="A6" s="12" t="s">
        <v>980</v>
      </c>
      <c r="B6" s="12"/>
      <c r="C6" s="12"/>
      <c r="D6" s="12"/>
      <c r="E6" s="12"/>
      <c r="F6" s="12"/>
      <c r="G6" s="12"/>
      <c r="H6" s="12"/>
      <c r="I6" s="12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</row>
    <row r="7" spans="1:31" ht="20.25" customHeight="1">
      <c r="A7" s="10" t="s">
        <v>354</v>
      </c>
      <c r="B7" s="10"/>
      <c r="C7" s="10"/>
      <c r="D7" s="10"/>
      <c r="E7" s="10"/>
      <c r="F7" s="10"/>
      <c r="G7" s="10"/>
      <c r="H7" s="10"/>
      <c r="I7" s="10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</row>
    <row r="8" spans="1:31" ht="15.75" customHeight="1">
      <c r="A8" s="17" t="s">
        <v>8</v>
      </c>
      <c r="B8" s="12" t="s">
        <v>9</v>
      </c>
      <c r="C8" s="12"/>
      <c r="D8" s="12"/>
      <c r="E8" s="12"/>
      <c r="F8" s="12"/>
      <c r="G8" s="12"/>
      <c r="H8" s="11" t="s">
        <v>106</v>
      </c>
      <c r="I8" s="11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</row>
    <row r="9" spans="1:31" ht="15.75" customHeight="1">
      <c r="A9" s="17" t="s">
        <v>10</v>
      </c>
      <c r="B9" s="12" t="s">
        <v>11</v>
      </c>
      <c r="C9" s="12"/>
      <c r="D9" s="12"/>
      <c r="E9" s="12"/>
      <c r="F9" s="12"/>
      <c r="G9" s="12"/>
      <c r="H9" s="11" t="s">
        <v>981</v>
      </c>
      <c r="I9" s="11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</row>
    <row r="10" spans="1:31" ht="40.5" customHeight="1">
      <c r="A10" s="17" t="s">
        <v>13</v>
      </c>
      <c r="B10" s="12" t="s">
        <v>14</v>
      </c>
      <c r="C10" s="12"/>
      <c r="D10" s="12"/>
      <c r="E10" s="12"/>
      <c r="F10" s="12"/>
      <c r="G10" s="12"/>
      <c r="H10" s="11" t="s">
        <v>1229</v>
      </c>
      <c r="I10" s="11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</row>
    <row r="11" spans="1:31" ht="40.5" customHeight="1">
      <c r="A11" s="17" t="s">
        <v>16</v>
      </c>
      <c r="B11" s="12" t="s">
        <v>982</v>
      </c>
      <c r="C11" s="12"/>
      <c r="D11" s="12"/>
      <c r="E11" s="12"/>
      <c r="F11" s="12"/>
      <c r="G11" s="12"/>
      <c r="H11" s="11">
        <v>60</v>
      </c>
      <c r="I11" s="11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</row>
    <row r="12" spans="1:31" ht="21" customHeight="1">
      <c r="A12" s="8" t="s">
        <v>355</v>
      </c>
      <c r="B12" s="8"/>
      <c r="C12" s="8"/>
      <c r="D12" s="8"/>
      <c r="E12" s="8"/>
      <c r="F12" s="8"/>
      <c r="G12" s="8"/>
      <c r="H12" s="8"/>
      <c r="I12" s="8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</row>
    <row r="13" spans="1:31" ht="43.5" customHeight="1">
      <c r="A13" s="7" t="s">
        <v>19</v>
      </c>
      <c r="B13" s="7"/>
      <c r="C13" s="7"/>
      <c r="D13" s="7"/>
      <c r="E13" s="7"/>
      <c r="F13" s="6" t="s">
        <v>20</v>
      </c>
      <c r="G13" s="6"/>
      <c r="H13" s="6" t="s">
        <v>323</v>
      </c>
      <c r="I13" s="6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</row>
    <row r="14" spans="1:31" ht="12.75" customHeight="1">
      <c r="A14" s="5" t="s">
        <v>22</v>
      </c>
      <c r="B14" s="5"/>
      <c r="C14" s="5"/>
      <c r="D14" s="5"/>
      <c r="E14" s="5"/>
      <c r="F14" s="4" t="s">
        <v>23</v>
      </c>
      <c r="G14" s="4"/>
      <c r="H14" s="689"/>
      <c r="I14" s="689"/>
      <c r="J14" s="248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</row>
    <row r="15" spans="1:31" ht="12.75" customHeight="1">
      <c r="A15" s="5" t="s">
        <v>24</v>
      </c>
      <c r="B15" s="5"/>
      <c r="C15" s="5"/>
      <c r="D15" s="5"/>
      <c r="E15" s="5"/>
      <c r="F15" s="4" t="s">
        <v>23</v>
      </c>
      <c r="G15" s="4"/>
      <c r="H15" s="689"/>
      <c r="I15" s="689"/>
      <c r="J15" s="248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</row>
    <row r="16" spans="1:31" ht="12.75" customHeight="1">
      <c r="A16" s="5" t="s">
        <v>25</v>
      </c>
      <c r="B16" s="5"/>
      <c r="C16" s="5"/>
      <c r="D16" s="5"/>
      <c r="E16" s="5"/>
      <c r="F16" s="4" t="s">
        <v>23</v>
      </c>
      <c r="G16" s="4"/>
      <c r="H16" s="689"/>
      <c r="I16" s="689"/>
      <c r="J16" s="248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</row>
    <row r="17" spans="1:31" ht="12.75" customHeight="1">
      <c r="A17" s="5" t="s">
        <v>983</v>
      </c>
      <c r="B17" s="5"/>
      <c r="C17" s="5"/>
      <c r="D17" s="5"/>
      <c r="E17" s="5"/>
      <c r="F17" s="4" t="s">
        <v>23</v>
      </c>
      <c r="G17" s="4"/>
      <c r="H17" s="689"/>
      <c r="I17" s="689"/>
      <c r="J17" s="248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</row>
    <row r="18" spans="1:31" ht="27.75" customHeight="1">
      <c r="A18" s="5" t="s">
        <v>984</v>
      </c>
      <c r="B18" s="5"/>
      <c r="C18" s="5"/>
      <c r="D18" s="5"/>
      <c r="E18" s="5"/>
      <c r="F18" s="4" t="s">
        <v>23</v>
      </c>
      <c r="G18" s="4"/>
      <c r="H18" s="689"/>
      <c r="I18" s="689"/>
      <c r="J18" s="248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</row>
    <row r="19" spans="1:31" ht="12.75" customHeight="1">
      <c r="A19" s="5" t="s">
        <v>28</v>
      </c>
      <c r="B19" s="5"/>
      <c r="C19" s="5"/>
      <c r="D19" s="5"/>
      <c r="E19" s="5"/>
      <c r="F19" s="4" t="s">
        <v>23</v>
      </c>
      <c r="G19" s="4"/>
      <c r="H19" s="689"/>
      <c r="I19" s="689"/>
      <c r="J19" s="26"/>
      <c r="K19" s="15"/>
      <c r="L19" s="22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</row>
    <row r="20" spans="1:31" ht="12.75" customHeight="1">
      <c r="A20" s="638" t="s">
        <v>985</v>
      </c>
      <c r="B20" s="638"/>
      <c r="C20" s="638"/>
      <c r="D20" s="638"/>
      <c r="E20" s="638"/>
      <c r="F20" s="4" t="s">
        <v>23</v>
      </c>
      <c r="G20" s="4"/>
      <c r="H20" s="689"/>
      <c r="I20" s="689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</row>
    <row r="21" spans="1:31" ht="12.75" customHeight="1">
      <c r="A21" s="1" t="s">
        <v>30</v>
      </c>
      <c r="B21" s="1"/>
      <c r="C21" s="1"/>
      <c r="D21" s="1"/>
      <c r="E21" s="1"/>
      <c r="F21" s="1"/>
      <c r="G21" s="1"/>
      <c r="H21" s="474">
        <f>ROUND(H14+H15+H16+H17+H18+H19+H20,2)</f>
        <v>0</v>
      </c>
      <c r="I21" s="474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</row>
    <row r="22" spans="1:31" ht="8.25" customHeight="1">
      <c r="A22" s="475"/>
      <c r="B22" s="475"/>
      <c r="C22" s="475"/>
      <c r="D22" s="475"/>
      <c r="E22" s="475"/>
      <c r="F22" s="475"/>
      <c r="G22" s="475"/>
      <c r="H22" s="475"/>
      <c r="I22" s="47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</row>
    <row r="23" spans="1:31" ht="27.75" customHeight="1">
      <c r="A23" s="5" t="s">
        <v>31</v>
      </c>
      <c r="B23" s="5"/>
      <c r="C23" s="5"/>
      <c r="D23" s="5"/>
      <c r="E23" s="5"/>
      <c r="F23" s="4" t="s">
        <v>23</v>
      </c>
      <c r="G23" s="4"/>
      <c r="H23" s="476"/>
      <c r="I23" s="476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</row>
    <row r="24" spans="1:31" ht="12.75" hidden="1" customHeight="1">
      <c r="A24" s="5" t="s">
        <v>32</v>
      </c>
      <c r="B24" s="5"/>
      <c r="C24" s="5"/>
      <c r="D24" s="5"/>
      <c r="E24" s="5"/>
      <c r="F24" s="477" t="s">
        <v>23</v>
      </c>
      <c r="G24" s="477"/>
      <c r="H24" s="476"/>
      <c r="I24" s="476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</row>
    <row r="25" spans="1:31" ht="12.75" customHeight="1">
      <c r="A25" s="5" t="s">
        <v>33</v>
      </c>
      <c r="B25" s="5"/>
      <c r="C25" s="5"/>
      <c r="D25" s="5"/>
      <c r="E25" s="5"/>
      <c r="F25" s="4" t="s">
        <v>23</v>
      </c>
      <c r="G25" s="4"/>
      <c r="H25" s="476"/>
      <c r="I25" s="476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</row>
    <row r="26" spans="1:31" ht="12.75" customHeight="1">
      <c r="A26" s="5" t="s">
        <v>34</v>
      </c>
      <c r="B26" s="5"/>
      <c r="C26" s="5"/>
      <c r="D26" s="5"/>
      <c r="E26" s="5"/>
      <c r="F26" s="477" t="s">
        <v>23</v>
      </c>
      <c r="G26" s="477"/>
      <c r="H26" s="476"/>
      <c r="I26" s="476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</row>
    <row r="27" spans="1:31" ht="12.75" customHeight="1">
      <c r="A27" s="5" t="s">
        <v>35</v>
      </c>
      <c r="B27" s="5"/>
      <c r="C27" s="5"/>
      <c r="D27" s="5"/>
      <c r="E27" s="5"/>
      <c r="F27" s="477" t="s">
        <v>23</v>
      </c>
      <c r="G27" s="477"/>
      <c r="H27" s="476"/>
      <c r="I27" s="476"/>
      <c r="J27" s="249"/>
      <c r="K27" s="25"/>
      <c r="L27" s="25"/>
      <c r="M27" s="2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</row>
    <row r="28" spans="1:31" ht="12.75" customHeight="1">
      <c r="A28" s="5" t="s">
        <v>36</v>
      </c>
      <c r="B28" s="5"/>
      <c r="C28" s="5"/>
      <c r="D28" s="5"/>
      <c r="E28" s="5"/>
      <c r="F28" s="4" t="s">
        <v>23</v>
      </c>
      <c r="G28" s="4"/>
      <c r="H28" s="476"/>
      <c r="I28" s="476"/>
      <c r="J28" s="26"/>
      <c r="K28" s="15"/>
      <c r="L28" s="15"/>
      <c r="M28" s="15"/>
      <c r="N28" s="26"/>
      <c r="O28" s="27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</row>
    <row r="29" spans="1:31" ht="15" customHeight="1">
      <c r="A29" s="1" t="s">
        <v>37</v>
      </c>
      <c r="B29" s="1"/>
      <c r="C29" s="1"/>
      <c r="D29" s="1"/>
      <c r="E29" s="1"/>
      <c r="F29" s="1"/>
      <c r="G29" s="1"/>
      <c r="H29" s="474">
        <f>ROUND(H23+H24+H25+H26+H27+H28,2)</f>
        <v>0</v>
      </c>
      <c r="I29" s="474"/>
      <c r="J29" s="26"/>
      <c r="K29" s="15"/>
      <c r="L29" s="15"/>
      <c r="M29" s="15"/>
      <c r="N29" s="26"/>
      <c r="O29" s="27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</row>
    <row r="30" spans="1:31" ht="7.5" customHeight="1">
      <c r="A30" s="475"/>
      <c r="B30" s="475"/>
      <c r="C30" s="475"/>
      <c r="D30" s="475"/>
      <c r="E30" s="475"/>
      <c r="F30" s="475"/>
      <c r="G30" s="475"/>
      <c r="H30" s="475"/>
      <c r="I30" s="475"/>
      <c r="J30" s="15"/>
      <c r="K30" s="15"/>
      <c r="L30" s="15"/>
      <c r="M30" s="15"/>
      <c r="N30" s="26"/>
      <c r="O30" s="27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</row>
    <row r="31" spans="1:31" ht="27" customHeight="1">
      <c r="A31" s="5" t="s">
        <v>38</v>
      </c>
      <c r="B31" s="5"/>
      <c r="C31" s="5"/>
      <c r="D31" s="5"/>
      <c r="E31" s="5"/>
      <c r="F31" s="4" t="s">
        <v>23</v>
      </c>
      <c r="G31" s="4"/>
      <c r="H31" s="476"/>
      <c r="I31" s="476"/>
      <c r="J31" s="27"/>
      <c r="K31" s="27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</row>
    <row r="32" spans="1:31" ht="25.5" customHeight="1">
      <c r="A32" s="5" t="s">
        <v>39</v>
      </c>
      <c r="B32" s="5"/>
      <c r="C32" s="5"/>
      <c r="D32" s="5"/>
      <c r="E32" s="5"/>
      <c r="F32" s="4" t="s">
        <v>23</v>
      </c>
      <c r="G32" s="4"/>
      <c r="H32" s="476"/>
      <c r="I32" s="476"/>
      <c r="J32" s="27"/>
      <c r="K32" s="27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</row>
    <row r="33" spans="1:31" ht="12.75" customHeight="1">
      <c r="A33" s="5" t="s">
        <v>40</v>
      </c>
      <c r="B33" s="5"/>
      <c r="C33" s="5"/>
      <c r="D33" s="5"/>
      <c r="E33" s="5"/>
      <c r="F33" s="4" t="s">
        <v>23</v>
      </c>
      <c r="G33" s="4"/>
      <c r="H33" s="476"/>
      <c r="I33" s="476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</row>
    <row r="34" spans="1:31" ht="12.75" customHeight="1">
      <c r="A34" s="478" t="s">
        <v>41</v>
      </c>
      <c r="B34" s="478"/>
      <c r="C34" s="478"/>
      <c r="D34" s="478"/>
      <c r="E34" s="478"/>
      <c r="F34" s="478"/>
      <c r="G34" s="478"/>
      <c r="H34" s="474">
        <f>ROUND(H31+H32+H33,2)</f>
        <v>0</v>
      </c>
      <c r="I34" s="474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</row>
    <row r="35" spans="1:31" ht="7.5" customHeight="1">
      <c r="A35" s="479"/>
      <c r="B35" s="479"/>
      <c r="C35" s="479"/>
      <c r="D35" s="479"/>
      <c r="E35" s="479"/>
      <c r="F35" s="479"/>
      <c r="G35" s="479"/>
      <c r="H35" s="479"/>
      <c r="I35" s="479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</row>
    <row r="36" spans="1:31" ht="12.75" hidden="1" customHeight="1">
      <c r="A36" s="480" t="s">
        <v>42</v>
      </c>
      <c r="B36" s="480"/>
      <c r="C36" s="480"/>
      <c r="D36" s="480"/>
      <c r="E36" s="480"/>
      <c r="F36" s="4" t="s">
        <v>23</v>
      </c>
      <c r="G36" s="4"/>
      <c r="H36" s="476"/>
      <c r="I36" s="476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</row>
    <row r="37" spans="1:31" ht="12.75" hidden="1" customHeight="1">
      <c r="A37" s="481" t="s">
        <v>43</v>
      </c>
      <c r="B37" s="481"/>
      <c r="C37" s="481"/>
      <c r="D37" s="481"/>
      <c r="E37" s="481"/>
      <c r="F37" s="481"/>
      <c r="G37" s="481"/>
      <c r="H37" s="474">
        <f>H36</f>
        <v>0</v>
      </c>
      <c r="I37" s="474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</row>
    <row r="38" spans="1:31" ht="7.5" hidden="1" customHeight="1">
      <c r="A38" s="482"/>
      <c r="B38" s="482"/>
      <c r="C38" s="482"/>
      <c r="D38" s="482"/>
      <c r="E38" s="482"/>
      <c r="F38" s="482"/>
      <c r="G38" s="482"/>
      <c r="H38" s="482"/>
      <c r="I38" s="482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</row>
    <row r="39" spans="1:31" ht="12.75" hidden="1" customHeight="1">
      <c r="A39" s="480" t="s">
        <v>44</v>
      </c>
      <c r="B39" s="480"/>
      <c r="C39" s="480"/>
      <c r="D39" s="480"/>
      <c r="E39" s="480"/>
      <c r="F39" s="477" t="s">
        <v>23</v>
      </c>
      <c r="G39" s="477"/>
      <c r="H39" s="483">
        <v>0</v>
      </c>
      <c r="I39" s="483"/>
      <c r="J39" s="28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</row>
    <row r="40" spans="1:31" ht="12.75" hidden="1" customHeight="1">
      <c r="A40" s="484" t="s">
        <v>45</v>
      </c>
      <c r="B40" s="484"/>
      <c r="C40" s="484"/>
      <c r="D40" s="484"/>
      <c r="E40" s="484"/>
      <c r="F40" s="484"/>
      <c r="G40" s="484"/>
      <c r="H40" s="485">
        <v>0</v>
      </c>
      <c r="I40" s="485"/>
      <c r="J40" s="15"/>
      <c r="K40" s="29"/>
      <c r="L40" s="30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</row>
    <row r="41" spans="1:31" ht="8.25" hidden="1" customHeight="1">
      <c r="A41" s="31"/>
      <c r="B41" s="32"/>
      <c r="C41" s="32"/>
      <c r="D41" s="32"/>
      <c r="E41" s="32"/>
      <c r="F41" s="32"/>
      <c r="G41" s="32"/>
      <c r="H41" s="33"/>
      <c r="I41" s="34"/>
      <c r="J41" s="15"/>
      <c r="K41" s="29"/>
      <c r="L41" s="30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</row>
    <row r="42" spans="1:31" ht="15.75" hidden="1" customHeight="1">
      <c r="A42" s="486" t="s">
        <v>46</v>
      </c>
      <c r="B42" s="486"/>
      <c r="C42" s="486"/>
      <c r="D42" s="486"/>
      <c r="E42" s="486"/>
      <c r="F42" s="477" t="s">
        <v>23</v>
      </c>
      <c r="G42" s="477"/>
      <c r="H42" s="487">
        <v>0</v>
      </c>
      <c r="I42" s="487"/>
      <c r="J42" s="15"/>
      <c r="K42" s="29"/>
      <c r="L42" s="30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</row>
    <row r="43" spans="1:31" ht="15" hidden="1" customHeight="1">
      <c r="A43" s="478" t="s">
        <v>47</v>
      </c>
      <c r="B43" s="478"/>
      <c r="C43" s="478"/>
      <c r="D43" s="478"/>
      <c r="E43" s="478"/>
      <c r="F43" s="478"/>
      <c r="G43" s="478"/>
      <c r="H43" s="488">
        <v>0</v>
      </c>
      <c r="I43" s="488"/>
      <c r="J43" s="15"/>
      <c r="K43" s="29"/>
      <c r="L43" s="30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</row>
    <row r="44" spans="1:31" ht="7.5" hidden="1" customHeight="1">
      <c r="A44" s="479"/>
      <c r="B44" s="479"/>
      <c r="C44" s="479"/>
      <c r="D44" s="479"/>
      <c r="E44" s="479"/>
      <c r="F44" s="479"/>
      <c r="G44" s="479"/>
      <c r="H44" s="479"/>
      <c r="I44" s="479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</row>
    <row r="45" spans="1:31" ht="12.75" customHeight="1">
      <c r="A45" s="489" t="s">
        <v>48</v>
      </c>
      <c r="B45" s="489"/>
      <c r="C45" s="489"/>
      <c r="D45" s="489"/>
      <c r="E45" s="489"/>
      <c r="F45" s="489"/>
      <c r="G45" s="489"/>
      <c r="H45" s="490">
        <f>ROUND(H21+H29+H34+H37+H40,2)</f>
        <v>0</v>
      </c>
      <c r="I45" s="490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</row>
    <row r="46" spans="1:31" ht="7.5" customHeight="1">
      <c r="A46" s="491"/>
      <c r="B46" s="491"/>
      <c r="C46" s="491"/>
      <c r="D46" s="491"/>
      <c r="E46" s="491"/>
      <c r="F46" s="491"/>
      <c r="G46" s="491"/>
      <c r="H46" s="491"/>
      <c r="I46" s="491"/>
      <c r="J46" s="36"/>
      <c r="K46" s="37"/>
      <c r="L46" s="38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</row>
    <row r="47" spans="1:31" ht="48" customHeight="1">
      <c r="A47" s="492" t="s">
        <v>49</v>
      </c>
      <c r="B47" s="492"/>
      <c r="C47" s="492"/>
      <c r="D47" s="492"/>
      <c r="E47" s="492"/>
      <c r="F47" s="492"/>
      <c r="G47" s="492"/>
      <c r="H47" s="492"/>
      <c r="I47" s="492"/>
      <c r="J47" s="36"/>
      <c r="K47" s="37"/>
      <c r="L47" s="38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</row>
    <row r="48" spans="1:31" ht="7.5" customHeight="1">
      <c r="A48" s="491"/>
      <c r="B48" s="491"/>
      <c r="C48" s="491"/>
      <c r="D48" s="491"/>
      <c r="E48" s="491"/>
      <c r="F48" s="491"/>
      <c r="G48" s="491"/>
      <c r="H48" s="491"/>
      <c r="I48" s="491"/>
      <c r="J48" s="36"/>
      <c r="K48" s="37"/>
      <c r="L48" s="38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</row>
    <row r="49" spans="1:31" ht="54" customHeight="1">
      <c r="A49" s="493" t="s">
        <v>50</v>
      </c>
      <c r="B49" s="493"/>
      <c r="C49" s="493"/>
      <c r="D49" s="493"/>
      <c r="E49" s="493"/>
      <c r="F49" s="493"/>
      <c r="G49" s="493"/>
      <c r="H49" s="493"/>
      <c r="I49" s="493"/>
      <c r="J49" s="36"/>
      <c r="K49" s="37"/>
      <c r="L49" s="38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</row>
    <row r="50" spans="1:31" ht="9.75" customHeight="1">
      <c r="A50" s="494"/>
      <c r="B50" s="494"/>
      <c r="C50" s="494"/>
      <c r="D50" s="494"/>
      <c r="E50" s="494"/>
      <c r="F50" s="494"/>
      <c r="G50" s="494"/>
      <c r="H50" s="494"/>
      <c r="I50" s="494"/>
      <c r="J50" s="36"/>
      <c r="K50" s="37"/>
      <c r="L50" s="38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</row>
    <row r="51" spans="1:31" ht="21.75" customHeight="1">
      <c r="A51" s="10" t="s">
        <v>51</v>
      </c>
      <c r="B51" s="10"/>
      <c r="C51" s="10"/>
      <c r="D51" s="10"/>
      <c r="E51" s="10"/>
      <c r="F51" s="10"/>
      <c r="G51" s="10"/>
      <c r="H51" s="10"/>
      <c r="I51" s="10"/>
      <c r="J51" s="495"/>
      <c r="K51" s="495"/>
      <c r="L51" s="495"/>
      <c r="M51" s="495"/>
      <c r="N51" s="495"/>
      <c r="O51" s="495"/>
      <c r="P51" s="495"/>
      <c r="Q51" s="495"/>
      <c r="R51" s="495"/>
      <c r="S51" s="495"/>
      <c r="T51" s="495"/>
      <c r="U51" s="495"/>
      <c r="V51" s="495"/>
      <c r="W51" s="495"/>
      <c r="X51" s="495"/>
      <c r="Y51" s="495"/>
      <c r="Z51" s="495"/>
      <c r="AA51" s="495"/>
      <c r="AB51" s="495"/>
      <c r="AC51" s="495"/>
      <c r="AD51" s="495"/>
      <c r="AE51" s="495"/>
    </row>
    <row r="52" spans="1:31" ht="15.75" customHeight="1">
      <c r="A52" s="17">
        <v>1</v>
      </c>
      <c r="B52" s="12" t="s">
        <v>52</v>
      </c>
      <c r="C52" s="12"/>
      <c r="D52" s="12"/>
      <c r="E52" s="12"/>
      <c r="F52" s="12"/>
      <c r="G52" s="12"/>
      <c r="H52" s="496" t="s">
        <v>53</v>
      </c>
      <c r="I52" s="496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</row>
    <row r="53" spans="1:31" ht="15.75" customHeight="1">
      <c r="A53" s="17">
        <v>2</v>
      </c>
      <c r="B53" s="12" t="s">
        <v>54</v>
      </c>
      <c r="C53" s="12"/>
      <c r="D53" s="12"/>
      <c r="E53" s="12"/>
      <c r="F53" s="12"/>
      <c r="G53" s="12"/>
      <c r="H53" s="639">
        <v>5143</v>
      </c>
      <c r="I53" s="639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</row>
    <row r="54" spans="1:31" ht="15.75" customHeight="1">
      <c r="A54" s="17">
        <v>3</v>
      </c>
      <c r="B54" s="12" t="s">
        <v>55</v>
      </c>
      <c r="C54" s="12"/>
      <c r="D54" s="12"/>
      <c r="E54" s="12"/>
      <c r="F54" s="12"/>
      <c r="G54" s="12"/>
      <c r="H54" s="496">
        <v>1540.51</v>
      </c>
      <c r="I54" s="496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</row>
    <row r="55" spans="1:31" ht="15.75" customHeight="1">
      <c r="A55" s="17">
        <v>4</v>
      </c>
      <c r="B55" s="12" t="s">
        <v>56</v>
      </c>
      <c r="C55" s="12"/>
      <c r="D55" s="12"/>
      <c r="E55" s="12"/>
      <c r="F55" s="12"/>
      <c r="G55" s="12"/>
      <c r="H55" s="498" t="s">
        <v>57</v>
      </c>
      <c r="I55" s="498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</row>
    <row r="56" spans="1:31" ht="15.75" customHeight="1">
      <c r="A56" s="17">
        <v>5</v>
      </c>
      <c r="B56" s="12" t="s">
        <v>58</v>
      </c>
      <c r="C56" s="12"/>
      <c r="D56" s="12"/>
      <c r="E56" s="12"/>
      <c r="F56" s="12"/>
      <c r="G56" s="12"/>
      <c r="H56" s="498">
        <v>45292</v>
      </c>
      <c r="I56" s="498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</row>
    <row r="57" spans="1:31" ht="9" customHeight="1">
      <c r="A57" s="482"/>
      <c r="B57" s="482"/>
      <c r="C57" s="482"/>
      <c r="D57" s="482"/>
      <c r="E57" s="482"/>
      <c r="F57" s="482"/>
      <c r="G57" s="482"/>
      <c r="H57" s="482"/>
      <c r="I57" s="482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</row>
    <row r="58" spans="1:31" ht="22.5" customHeight="1">
      <c r="A58" s="492" t="s">
        <v>60</v>
      </c>
      <c r="B58" s="492"/>
      <c r="C58" s="492"/>
      <c r="D58" s="492"/>
      <c r="E58" s="492"/>
      <c r="F58" s="492"/>
      <c r="G58" s="492"/>
      <c r="H58" s="492"/>
      <c r="I58" s="492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</row>
    <row r="59" spans="1:31" ht="9" customHeight="1">
      <c r="A59" s="499"/>
      <c r="B59" s="499"/>
      <c r="C59" s="499"/>
      <c r="D59" s="499"/>
      <c r="E59" s="499"/>
      <c r="F59" s="499"/>
      <c r="G59" s="499"/>
      <c r="H59" s="499"/>
      <c r="I59" s="499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</row>
    <row r="60" spans="1:31" ht="22.5" customHeight="1">
      <c r="A60" s="500" t="s">
        <v>61</v>
      </c>
      <c r="B60" s="500"/>
      <c r="C60" s="500"/>
      <c r="D60" s="500"/>
      <c r="E60" s="500"/>
      <c r="F60" s="500"/>
      <c r="G60" s="500"/>
      <c r="H60" s="500"/>
      <c r="I60" s="500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</row>
    <row r="61" spans="1:31" ht="30" customHeight="1">
      <c r="A61" s="39">
        <v>1</v>
      </c>
      <c r="B61" s="501" t="s">
        <v>62</v>
      </c>
      <c r="C61" s="501"/>
      <c r="D61" s="501"/>
      <c r="E61" s="501"/>
      <c r="F61" s="501"/>
      <c r="G61" s="501"/>
      <c r="H61" s="39" t="s">
        <v>63</v>
      </c>
      <c r="I61" s="39" t="s">
        <v>64</v>
      </c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pans="1:31" ht="27.75" customHeight="1">
      <c r="A62" s="17" t="s">
        <v>8</v>
      </c>
      <c r="B62" s="12" t="s">
        <v>986</v>
      </c>
      <c r="C62" s="12"/>
      <c r="D62" s="12"/>
      <c r="E62" s="12"/>
      <c r="F62" s="12"/>
      <c r="G62" s="12"/>
      <c r="H62" s="12"/>
      <c r="I62" s="42">
        <v>1540.51</v>
      </c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</row>
    <row r="63" spans="1:31" ht="15.75" hidden="1" customHeight="1">
      <c r="A63" s="17" t="s">
        <v>10</v>
      </c>
      <c r="B63" s="12" t="s">
        <v>66</v>
      </c>
      <c r="C63" s="12"/>
      <c r="D63" s="12"/>
      <c r="E63" s="12"/>
      <c r="F63" s="12"/>
      <c r="G63" s="12"/>
      <c r="H63" s="43"/>
      <c r="I63" s="42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</row>
    <row r="64" spans="1:31" ht="15.75" customHeight="1">
      <c r="A64" s="17" t="s">
        <v>13</v>
      </c>
      <c r="B64" s="502" t="s">
        <v>987</v>
      </c>
      <c r="C64" s="502"/>
      <c r="D64" s="502"/>
      <c r="E64" s="502"/>
      <c r="F64" s="502"/>
      <c r="G64" s="502"/>
      <c r="H64" s="44">
        <v>0.4</v>
      </c>
      <c r="I64" s="42">
        <f>ROUND(H64*I62,2)</f>
        <v>616.20000000000005</v>
      </c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</row>
    <row r="65" spans="1:31" ht="15.75" hidden="1" customHeight="1">
      <c r="A65" s="17" t="s">
        <v>16</v>
      </c>
      <c r="B65" s="12" t="s">
        <v>68</v>
      </c>
      <c r="C65" s="12"/>
      <c r="D65" s="12"/>
      <c r="E65" s="12"/>
      <c r="F65" s="12"/>
      <c r="G65" s="12"/>
      <c r="H65" s="12"/>
      <c r="I65" s="42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</row>
    <row r="66" spans="1:31" ht="15.75" hidden="1" customHeight="1">
      <c r="A66" s="17" t="s">
        <v>69</v>
      </c>
      <c r="B66" s="12" t="s">
        <v>70</v>
      </c>
      <c r="C66" s="12"/>
      <c r="D66" s="12"/>
      <c r="E66" s="12"/>
      <c r="F66" s="12"/>
      <c r="G66" s="12"/>
      <c r="H66" s="12"/>
      <c r="I66" s="4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</row>
    <row r="67" spans="1:31" ht="15.75" customHeight="1">
      <c r="A67" s="17" t="s">
        <v>71</v>
      </c>
      <c r="B67" s="724" t="s">
        <v>1173</v>
      </c>
      <c r="C67" s="724"/>
      <c r="D67" s="724"/>
      <c r="E67" s="724"/>
      <c r="F67" s="724"/>
      <c r="G67" s="724"/>
      <c r="H67" s="44">
        <v>0.2</v>
      </c>
      <c r="I67" s="42">
        <f>I62*H67</f>
        <v>308.10200000000003</v>
      </c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</row>
    <row r="68" spans="1:31" ht="15.75" customHeight="1">
      <c r="A68" s="522" t="s">
        <v>119</v>
      </c>
      <c r="B68" s="522"/>
      <c r="C68" s="522"/>
      <c r="D68" s="522"/>
      <c r="E68" s="522"/>
      <c r="F68" s="522"/>
      <c r="G68" s="522"/>
      <c r="H68" s="522"/>
      <c r="I68" s="46">
        <f>SUM(I62:I67)</f>
        <v>2464.8119999999999</v>
      </c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</row>
    <row r="69" spans="1:31" ht="9.75" customHeight="1">
      <c r="A69" s="503"/>
      <c r="B69" s="503"/>
      <c r="C69" s="503"/>
      <c r="D69" s="503"/>
      <c r="E69" s="503"/>
      <c r="F69" s="503"/>
      <c r="G69" s="503"/>
      <c r="H69" s="503"/>
      <c r="I69" s="503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</row>
    <row r="70" spans="1:31" ht="20.25" customHeight="1">
      <c r="A70" s="504" t="s">
        <v>74</v>
      </c>
      <c r="B70" s="504"/>
      <c r="C70" s="504"/>
      <c r="D70" s="504"/>
      <c r="E70" s="504"/>
      <c r="F70" s="504"/>
      <c r="G70" s="504"/>
      <c r="H70" s="504"/>
      <c r="I70" s="504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</row>
    <row r="71" spans="1:31" ht="10.5" customHeight="1">
      <c r="A71" s="505"/>
      <c r="B71" s="505"/>
      <c r="C71" s="505"/>
      <c r="D71" s="505"/>
      <c r="E71" s="505"/>
      <c r="F71" s="505"/>
      <c r="G71" s="505"/>
      <c r="H71" s="505"/>
      <c r="I71" s="50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</row>
    <row r="72" spans="1:31" ht="21.75" customHeight="1">
      <c r="A72" s="506" t="s">
        <v>75</v>
      </c>
      <c r="B72" s="506"/>
      <c r="C72" s="506"/>
      <c r="D72" s="506"/>
      <c r="E72" s="506"/>
      <c r="F72" s="506"/>
      <c r="G72" s="506"/>
      <c r="H72" s="506"/>
      <c r="I72" s="506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</row>
    <row r="73" spans="1:31" ht="25.5" customHeight="1">
      <c r="A73" s="507" t="s">
        <v>988</v>
      </c>
      <c r="B73" s="507"/>
      <c r="C73" s="507"/>
      <c r="D73" s="507"/>
      <c r="E73" s="507"/>
      <c r="F73" s="507"/>
      <c r="G73" s="507"/>
      <c r="H73" s="507"/>
      <c r="I73" s="507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</row>
    <row r="74" spans="1:31" ht="25.5" customHeight="1">
      <c r="A74" s="47" t="s">
        <v>77</v>
      </c>
      <c r="B74" s="508" t="s">
        <v>359</v>
      </c>
      <c r="C74" s="508"/>
      <c r="D74" s="508"/>
      <c r="E74" s="508"/>
      <c r="F74" s="508"/>
      <c r="G74" s="508"/>
      <c r="H74" s="508"/>
      <c r="I74" s="18" t="s">
        <v>79</v>
      </c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</row>
    <row r="75" spans="1:31" ht="25.5" customHeight="1">
      <c r="A75" s="48" t="s">
        <v>8</v>
      </c>
      <c r="B75" s="12" t="s">
        <v>360</v>
      </c>
      <c r="C75" s="12"/>
      <c r="D75" s="12"/>
      <c r="E75" s="12"/>
      <c r="F75" s="12"/>
      <c r="G75" s="12"/>
      <c r="H75" s="43">
        <v>8.3299999999999999E-2</v>
      </c>
      <c r="I75" s="21">
        <f>ROUND($I$68*H75,2)</f>
        <v>205.32</v>
      </c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</row>
    <row r="76" spans="1:31" ht="51" customHeight="1">
      <c r="A76" s="48" t="s">
        <v>10</v>
      </c>
      <c r="B76" s="536" t="s">
        <v>989</v>
      </c>
      <c r="C76" s="536"/>
      <c r="D76" s="536"/>
      <c r="E76" s="536"/>
      <c r="F76" s="536"/>
      <c r="G76" s="536"/>
      <c r="H76" s="43">
        <v>0.121</v>
      </c>
      <c r="I76" s="21">
        <f>ROUND($I$68*H76,2)</f>
        <v>298.24</v>
      </c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</row>
    <row r="77" spans="1:31" ht="19.5" customHeight="1">
      <c r="A77" s="510" t="s">
        <v>82</v>
      </c>
      <c r="B77" s="510"/>
      <c r="C77" s="510"/>
      <c r="D77" s="510"/>
      <c r="E77" s="510"/>
      <c r="F77" s="510"/>
      <c r="G77" s="510"/>
      <c r="H77" s="510"/>
      <c r="I77" s="50">
        <f>SUM(I75+I76)</f>
        <v>503.56</v>
      </c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</row>
    <row r="78" spans="1:31" ht="25.5" hidden="1" customHeight="1">
      <c r="A78" s="690" t="s">
        <v>990</v>
      </c>
      <c r="B78" s="690"/>
      <c r="C78" s="690"/>
      <c r="D78" s="690"/>
      <c r="E78" s="690"/>
      <c r="F78" s="690"/>
      <c r="G78" s="690"/>
      <c r="H78" s="690"/>
      <c r="I78" s="690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  <c r="Y78" s="51"/>
      <c r="Z78" s="51"/>
      <c r="AA78" s="51"/>
      <c r="AB78" s="51"/>
      <c r="AC78" s="51"/>
      <c r="AD78" s="51"/>
      <c r="AE78" s="51"/>
    </row>
    <row r="79" spans="1:31" ht="81" customHeight="1">
      <c r="A79" s="492" t="s">
        <v>991</v>
      </c>
      <c r="B79" s="492"/>
      <c r="C79" s="492"/>
      <c r="D79" s="492"/>
      <c r="E79" s="492"/>
      <c r="F79" s="492"/>
      <c r="G79" s="492"/>
      <c r="H79" s="492"/>
      <c r="I79" s="492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</row>
    <row r="80" spans="1:31" ht="11.25" customHeight="1">
      <c r="A80" s="512"/>
      <c r="B80" s="512"/>
      <c r="C80" s="512"/>
      <c r="D80" s="512"/>
      <c r="E80" s="512"/>
      <c r="F80" s="512"/>
      <c r="G80" s="512"/>
      <c r="H80" s="512"/>
      <c r="I80" s="512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</row>
    <row r="81" spans="1:31" ht="32.25" customHeight="1">
      <c r="A81" s="513" t="s">
        <v>364</v>
      </c>
      <c r="B81" s="513"/>
      <c r="C81" s="513"/>
      <c r="D81" s="513"/>
      <c r="E81" s="513"/>
      <c r="F81" s="513"/>
      <c r="G81" s="513"/>
      <c r="H81" s="513"/>
      <c r="I81" s="513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</row>
    <row r="82" spans="1:31" ht="30" customHeight="1">
      <c r="A82" s="52" t="s">
        <v>85</v>
      </c>
      <c r="B82" s="501" t="s">
        <v>86</v>
      </c>
      <c r="C82" s="501"/>
      <c r="D82" s="501"/>
      <c r="E82" s="501"/>
      <c r="F82" s="501"/>
      <c r="G82" s="501"/>
      <c r="H82" s="40" t="s">
        <v>87</v>
      </c>
      <c r="I82" s="40" t="s">
        <v>88</v>
      </c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</row>
    <row r="83" spans="1:31" ht="15.75" customHeight="1">
      <c r="A83" s="53" t="s">
        <v>8</v>
      </c>
      <c r="B83" s="12" t="s">
        <v>89</v>
      </c>
      <c r="C83" s="12"/>
      <c r="D83" s="12"/>
      <c r="E83" s="12"/>
      <c r="F83" s="12"/>
      <c r="G83" s="12"/>
      <c r="H83" s="54">
        <v>0.2</v>
      </c>
      <c r="I83" s="55">
        <f t="shared" ref="I83:I90" si="0">ROUND(($I$68+$I$77)*H83,2)</f>
        <v>593.66999999999996</v>
      </c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</row>
    <row r="84" spans="1:31" ht="15.75" customHeight="1">
      <c r="A84" s="53" t="s">
        <v>10</v>
      </c>
      <c r="B84" s="12" t="s">
        <v>90</v>
      </c>
      <c r="C84" s="12"/>
      <c r="D84" s="12"/>
      <c r="E84" s="12"/>
      <c r="F84" s="12"/>
      <c r="G84" s="12"/>
      <c r="H84" s="54">
        <v>2.5000000000000001E-2</v>
      </c>
      <c r="I84" s="55">
        <f t="shared" si="0"/>
        <v>74.209999999999994</v>
      </c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</row>
    <row r="85" spans="1:31" ht="48.75" customHeight="1">
      <c r="A85" s="53" t="s">
        <v>13</v>
      </c>
      <c r="B85" s="12" t="s">
        <v>91</v>
      </c>
      <c r="C85" s="12"/>
      <c r="D85" s="56" t="s">
        <v>92</v>
      </c>
      <c r="E85" s="57">
        <v>0.03</v>
      </c>
      <c r="F85" s="56" t="s">
        <v>93</v>
      </c>
      <c r="G85" s="58">
        <v>1</v>
      </c>
      <c r="H85" s="59">
        <f>ROUND((E85*G85),6)</f>
        <v>0.03</v>
      </c>
      <c r="I85" s="55">
        <f t="shared" si="0"/>
        <v>89.05</v>
      </c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</row>
    <row r="86" spans="1:31" ht="15.75" customHeight="1">
      <c r="A86" s="53" t="s">
        <v>16</v>
      </c>
      <c r="B86" s="12" t="s">
        <v>94</v>
      </c>
      <c r="C86" s="12"/>
      <c r="D86" s="12"/>
      <c r="E86" s="12"/>
      <c r="F86" s="12"/>
      <c r="G86" s="12"/>
      <c r="H86" s="54">
        <v>1.4999999999999999E-2</v>
      </c>
      <c r="I86" s="55">
        <f t="shared" si="0"/>
        <v>44.53</v>
      </c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</row>
    <row r="87" spans="1:31" ht="15.75" customHeight="1">
      <c r="A87" s="53" t="s">
        <v>69</v>
      </c>
      <c r="B87" s="12" t="s">
        <v>95</v>
      </c>
      <c r="C87" s="12"/>
      <c r="D87" s="12"/>
      <c r="E87" s="12"/>
      <c r="F87" s="12"/>
      <c r="G87" s="12"/>
      <c r="H87" s="54">
        <v>0.01</v>
      </c>
      <c r="I87" s="55">
        <f t="shared" si="0"/>
        <v>29.68</v>
      </c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</row>
    <row r="88" spans="1:31" ht="15.75" customHeight="1">
      <c r="A88" s="53" t="s">
        <v>71</v>
      </c>
      <c r="B88" s="12" t="s">
        <v>96</v>
      </c>
      <c r="C88" s="12"/>
      <c r="D88" s="12"/>
      <c r="E88" s="12"/>
      <c r="F88" s="12"/>
      <c r="G88" s="12"/>
      <c r="H88" s="54">
        <v>6.0000000000000001E-3</v>
      </c>
      <c r="I88" s="55">
        <f t="shared" si="0"/>
        <v>17.809999999999999</v>
      </c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</row>
    <row r="89" spans="1:31" ht="20.25" customHeight="1">
      <c r="A89" s="53" t="s">
        <v>97</v>
      </c>
      <c r="B89" s="12" t="s">
        <v>338</v>
      </c>
      <c r="C89" s="12"/>
      <c r="D89" s="12"/>
      <c r="E89" s="12"/>
      <c r="F89" s="12"/>
      <c r="G89" s="12"/>
      <c r="H89" s="54">
        <v>2E-3</v>
      </c>
      <c r="I89" s="55">
        <f t="shared" si="0"/>
        <v>5.94</v>
      </c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</row>
    <row r="90" spans="1:31" ht="15.75" customHeight="1">
      <c r="A90" s="53" t="s">
        <v>98</v>
      </c>
      <c r="B90" s="12" t="s">
        <v>99</v>
      </c>
      <c r="C90" s="12"/>
      <c r="D90" s="12"/>
      <c r="E90" s="12"/>
      <c r="F90" s="12"/>
      <c r="G90" s="12"/>
      <c r="H90" s="54">
        <v>0.08</v>
      </c>
      <c r="I90" s="55">
        <f t="shared" si="0"/>
        <v>237.47</v>
      </c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</row>
    <row r="91" spans="1:31" ht="15.75" customHeight="1">
      <c r="A91" s="510" t="s">
        <v>82</v>
      </c>
      <c r="B91" s="510"/>
      <c r="C91" s="510"/>
      <c r="D91" s="510"/>
      <c r="E91" s="510"/>
      <c r="F91" s="510"/>
      <c r="G91" s="510"/>
      <c r="H91" s="60">
        <f>SUM(H83:H90)</f>
        <v>0.36800000000000005</v>
      </c>
      <c r="I91" s="61">
        <f>SUM(I83:I90)</f>
        <v>1092.3599999999999</v>
      </c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</row>
    <row r="92" spans="1:31" ht="8.25" customHeight="1">
      <c r="A92" s="62"/>
      <c r="B92" s="63"/>
      <c r="C92" s="63"/>
      <c r="D92" s="63"/>
      <c r="E92" s="63"/>
      <c r="F92" s="63"/>
      <c r="G92" s="63"/>
      <c r="H92" s="64"/>
      <c r="I92" s="6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</row>
    <row r="93" spans="1:31" ht="35.25" customHeight="1">
      <c r="A93" s="492" t="s">
        <v>365</v>
      </c>
      <c r="B93" s="492"/>
      <c r="C93" s="492"/>
      <c r="D93" s="492"/>
      <c r="E93" s="492"/>
      <c r="F93" s="492"/>
      <c r="G93" s="492"/>
      <c r="H93" s="492"/>
      <c r="I93" s="492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</row>
    <row r="94" spans="1:31" ht="7.5" customHeight="1">
      <c r="A94" s="491"/>
      <c r="B94" s="491"/>
      <c r="C94" s="491"/>
      <c r="D94" s="491"/>
      <c r="E94" s="491"/>
      <c r="F94" s="491"/>
      <c r="G94" s="491"/>
      <c r="H94" s="491"/>
      <c r="I94" s="491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</row>
    <row r="95" spans="1:31" ht="18" customHeight="1">
      <c r="A95" s="514" t="s">
        <v>101</v>
      </c>
      <c r="B95" s="514"/>
      <c r="C95" s="514"/>
      <c r="D95" s="514"/>
      <c r="E95" s="514"/>
      <c r="F95" s="514"/>
      <c r="G95" s="514"/>
      <c r="H95" s="514"/>
      <c r="I95" s="514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</row>
    <row r="96" spans="1:31" ht="18.75" customHeight="1">
      <c r="A96" s="66" t="s">
        <v>102</v>
      </c>
      <c r="B96" s="501" t="s">
        <v>103</v>
      </c>
      <c r="C96" s="501"/>
      <c r="D96" s="501"/>
      <c r="E96" s="501"/>
      <c r="F96" s="501"/>
      <c r="G96" s="501"/>
      <c r="H96" s="501"/>
      <c r="I96" s="40" t="s">
        <v>79</v>
      </c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</row>
    <row r="97" spans="1:31" ht="15.75" customHeight="1">
      <c r="A97" s="48" t="s">
        <v>8</v>
      </c>
      <c r="B97" s="515" t="s">
        <v>104</v>
      </c>
      <c r="C97" s="515"/>
      <c r="D97" s="515"/>
      <c r="E97" s="515"/>
      <c r="F97" s="515"/>
      <c r="G97" s="515"/>
      <c r="H97" s="515"/>
      <c r="I97" s="55">
        <f>IF(ROUND((H100*H98*H99)-(I62*H101),2)&lt;0,0,ROUND((H100*H98*H99)-(I62*H101),2))</f>
        <v>118.77</v>
      </c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</row>
    <row r="98" spans="1:31" ht="22.5" customHeight="1">
      <c r="A98" s="48"/>
      <c r="B98" s="516" t="s">
        <v>105</v>
      </c>
      <c r="C98" s="516"/>
      <c r="D98" s="516"/>
      <c r="E98" s="516"/>
      <c r="F98" s="516"/>
      <c r="G98" s="516"/>
      <c r="H98" s="67">
        <v>4.8</v>
      </c>
      <c r="I98" s="68" t="s">
        <v>106</v>
      </c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</row>
    <row r="99" spans="1:31" ht="17.25" customHeight="1">
      <c r="A99" s="48"/>
      <c r="B99" s="517" t="s">
        <v>339</v>
      </c>
      <c r="C99" s="517"/>
      <c r="D99" s="517"/>
      <c r="E99" s="517"/>
      <c r="F99" s="517"/>
      <c r="G99" s="517"/>
      <c r="H99" s="70">
        <v>2</v>
      </c>
      <c r="I99" s="68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</row>
    <row r="100" spans="1:31" ht="15" customHeight="1">
      <c r="A100" s="48"/>
      <c r="B100" s="517" t="s">
        <v>366</v>
      </c>
      <c r="C100" s="517"/>
      <c r="D100" s="517"/>
      <c r="E100" s="517"/>
      <c r="F100" s="517"/>
      <c r="G100" s="517"/>
      <c r="H100" s="71">
        <v>22</v>
      </c>
      <c r="I100" s="68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</row>
    <row r="101" spans="1:31" ht="15" customHeight="1">
      <c r="A101" s="48"/>
      <c r="B101" s="518" t="s">
        <v>992</v>
      </c>
      <c r="C101" s="518"/>
      <c r="D101" s="518"/>
      <c r="E101" s="518"/>
      <c r="F101" s="518"/>
      <c r="G101" s="518"/>
      <c r="H101" s="72">
        <v>0.06</v>
      </c>
      <c r="I101" s="69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</row>
    <row r="102" spans="1:31" ht="15.75" customHeight="1">
      <c r="A102" s="48" t="s">
        <v>10</v>
      </c>
      <c r="B102" s="515" t="s">
        <v>110</v>
      </c>
      <c r="C102" s="515"/>
      <c r="D102" s="515"/>
      <c r="E102" s="515"/>
      <c r="F102" s="515"/>
      <c r="G102" s="515"/>
      <c r="H102" s="515"/>
      <c r="I102" s="55">
        <f>ROUND(H104*H103*(1-H105),2)</f>
        <v>421.98</v>
      </c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</row>
    <row r="103" spans="1:31" ht="15.75" customHeight="1">
      <c r="A103" s="48"/>
      <c r="B103" s="516" t="s">
        <v>993</v>
      </c>
      <c r="C103" s="516"/>
      <c r="D103" s="516"/>
      <c r="E103" s="516"/>
      <c r="F103" s="516"/>
      <c r="G103" s="516"/>
      <c r="H103" s="67">
        <v>23.68</v>
      </c>
      <c r="I103" s="68" t="s">
        <v>106</v>
      </c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</row>
    <row r="104" spans="1:31" ht="15.75" customHeight="1">
      <c r="A104" s="73"/>
      <c r="B104" s="516" t="s">
        <v>112</v>
      </c>
      <c r="C104" s="516"/>
      <c r="D104" s="516"/>
      <c r="E104" s="516"/>
      <c r="F104" s="516"/>
      <c r="G104" s="516"/>
      <c r="H104" s="71">
        <v>22</v>
      </c>
      <c r="I104" s="68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</row>
    <row r="105" spans="1:31" ht="15.75" customHeight="1">
      <c r="A105" s="73"/>
      <c r="B105" s="519" t="s">
        <v>113</v>
      </c>
      <c r="C105" s="519"/>
      <c r="D105" s="519"/>
      <c r="E105" s="519"/>
      <c r="F105" s="519"/>
      <c r="G105" s="519"/>
      <c r="H105" s="74">
        <v>0.19</v>
      </c>
      <c r="I105" s="68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</row>
    <row r="106" spans="1:31" ht="15.75" customHeight="1">
      <c r="A106" s="48" t="s">
        <v>13</v>
      </c>
      <c r="B106" s="515" t="s">
        <v>114</v>
      </c>
      <c r="C106" s="515"/>
      <c r="D106" s="515"/>
      <c r="E106" s="515"/>
      <c r="F106" s="515"/>
      <c r="G106" s="515"/>
      <c r="H106" s="515"/>
      <c r="I106" s="55">
        <v>0</v>
      </c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</row>
    <row r="107" spans="1:31" ht="15.75" hidden="1" customHeight="1">
      <c r="A107" s="73" t="s">
        <v>16</v>
      </c>
      <c r="B107" s="520" t="s">
        <v>115</v>
      </c>
      <c r="C107" s="520"/>
      <c r="D107" s="520"/>
      <c r="E107" s="520"/>
      <c r="F107" s="520"/>
      <c r="G107" s="520"/>
      <c r="H107" s="520"/>
      <c r="I107" s="75" t="s">
        <v>116</v>
      </c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</row>
    <row r="108" spans="1:31" ht="30.75" customHeight="1">
      <c r="A108" s="48" t="s">
        <v>16</v>
      </c>
      <c r="B108" s="12" t="s">
        <v>994</v>
      </c>
      <c r="C108" s="12"/>
      <c r="D108" s="12"/>
      <c r="E108" s="12"/>
      <c r="F108" s="12"/>
      <c r="G108" s="12"/>
      <c r="H108" s="12"/>
      <c r="I108" s="23">
        <v>19.420000000000002</v>
      </c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</row>
    <row r="109" spans="1:31" ht="15.75" customHeight="1">
      <c r="A109" s="48" t="s">
        <v>69</v>
      </c>
      <c r="B109" s="521" t="s">
        <v>118</v>
      </c>
      <c r="C109" s="521"/>
      <c r="D109" s="521"/>
      <c r="E109" s="521"/>
      <c r="F109" s="521"/>
      <c r="G109" s="521"/>
      <c r="H109" s="521"/>
      <c r="I109" s="76" t="s">
        <v>106</v>
      </c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</row>
    <row r="110" spans="1:31" ht="15.75" customHeight="1">
      <c r="A110" s="77"/>
      <c r="B110" s="510" t="s">
        <v>119</v>
      </c>
      <c r="C110" s="510"/>
      <c r="D110" s="510"/>
      <c r="E110" s="510"/>
      <c r="F110" s="510"/>
      <c r="G110" s="510"/>
      <c r="H110" s="510"/>
      <c r="I110" s="61">
        <f>SUM(I97:I108)</f>
        <v>560.16999999999996</v>
      </c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</row>
    <row r="111" spans="1:31" ht="7.5" customHeight="1">
      <c r="A111" s="491"/>
      <c r="B111" s="491"/>
      <c r="C111" s="491"/>
      <c r="D111" s="491"/>
      <c r="E111" s="491"/>
      <c r="F111" s="491"/>
      <c r="G111" s="491"/>
      <c r="H111" s="491"/>
      <c r="I111" s="491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</row>
    <row r="112" spans="1:31" ht="36" customHeight="1">
      <c r="A112" s="492" t="s">
        <v>120</v>
      </c>
      <c r="B112" s="492"/>
      <c r="C112" s="492"/>
      <c r="D112" s="492"/>
      <c r="E112" s="492"/>
      <c r="F112" s="492"/>
      <c r="G112" s="492"/>
      <c r="H112" s="492"/>
      <c r="I112" s="492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</row>
    <row r="113" spans="1:31" ht="7.5" customHeight="1">
      <c r="A113" s="475"/>
      <c r="B113" s="475"/>
      <c r="C113" s="475"/>
      <c r="D113" s="475"/>
      <c r="E113" s="475"/>
      <c r="F113" s="475"/>
      <c r="G113" s="475"/>
      <c r="H113" s="475"/>
      <c r="I113" s="47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</row>
    <row r="114" spans="1:31" ht="21.75" customHeight="1">
      <c r="A114" s="500" t="s">
        <v>121</v>
      </c>
      <c r="B114" s="500"/>
      <c r="C114" s="500"/>
      <c r="D114" s="500"/>
      <c r="E114" s="500"/>
      <c r="F114" s="500"/>
      <c r="G114" s="500"/>
      <c r="H114" s="500"/>
      <c r="I114" s="500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</row>
    <row r="115" spans="1:31" ht="23.25" customHeight="1">
      <c r="A115" s="40">
        <v>2</v>
      </c>
      <c r="B115" s="501" t="s">
        <v>122</v>
      </c>
      <c r="C115" s="501"/>
      <c r="D115" s="501"/>
      <c r="E115" s="501"/>
      <c r="F115" s="501"/>
      <c r="G115" s="501"/>
      <c r="H115" s="501"/>
      <c r="I115" s="40" t="s">
        <v>79</v>
      </c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</row>
    <row r="116" spans="1:31" ht="21.75" customHeight="1">
      <c r="A116" s="17" t="s">
        <v>77</v>
      </c>
      <c r="B116" s="12" t="s">
        <v>123</v>
      </c>
      <c r="C116" s="12"/>
      <c r="D116" s="12"/>
      <c r="E116" s="12"/>
      <c r="F116" s="12"/>
      <c r="G116" s="12"/>
      <c r="H116" s="12"/>
      <c r="I116" s="21">
        <f>I77</f>
        <v>503.56</v>
      </c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</row>
    <row r="117" spans="1:31" ht="18.75" customHeight="1">
      <c r="A117" s="17" t="s">
        <v>85</v>
      </c>
      <c r="B117" s="12" t="s">
        <v>86</v>
      </c>
      <c r="C117" s="12"/>
      <c r="D117" s="12"/>
      <c r="E117" s="12"/>
      <c r="F117" s="12"/>
      <c r="G117" s="12"/>
      <c r="H117" s="12"/>
      <c r="I117" s="21">
        <f>I91</f>
        <v>1092.3599999999999</v>
      </c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</row>
    <row r="118" spans="1:31" ht="21.75" customHeight="1">
      <c r="A118" s="17" t="s">
        <v>102</v>
      </c>
      <c r="B118" s="12" t="s">
        <v>103</v>
      </c>
      <c r="C118" s="12"/>
      <c r="D118" s="12"/>
      <c r="E118" s="12"/>
      <c r="F118" s="12"/>
      <c r="G118" s="12"/>
      <c r="H118" s="12"/>
      <c r="I118" s="21">
        <f>I110</f>
        <v>560.16999999999996</v>
      </c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</row>
    <row r="119" spans="1:31" ht="21.75" customHeight="1">
      <c r="A119" s="522" t="s">
        <v>82</v>
      </c>
      <c r="B119" s="522"/>
      <c r="C119" s="522"/>
      <c r="D119" s="522"/>
      <c r="E119" s="522"/>
      <c r="F119" s="522"/>
      <c r="G119" s="522"/>
      <c r="H119" s="522"/>
      <c r="I119" s="78">
        <f>SUM(I116+I117+I118)</f>
        <v>2156.0899999999997</v>
      </c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</row>
    <row r="120" spans="1:31" ht="12" customHeight="1">
      <c r="A120" s="523"/>
      <c r="B120" s="523"/>
      <c r="C120" s="523"/>
      <c r="D120" s="523"/>
      <c r="E120" s="523"/>
      <c r="F120" s="523"/>
      <c r="G120" s="523"/>
      <c r="H120" s="523"/>
      <c r="I120" s="523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</row>
    <row r="121" spans="1:31" ht="26.25" customHeight="1">
      <c r="A121" s="506" t="s">
        <v>124</v>
      </c>
      <c r="B121" s="506"/>
      <c r="C121" s="506"/>
      <c r="D121" s="506"/>
      <c r="E121" s="506"/>
      <c r="F121" s="506"/>
      <c r="G121" s="506"/>
      <c r="H121" s="506"/>
      <c r="I121" s="506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</row>
    <row r="122" spans="1:31" ht="28.5" customHeight="1">
      <c r="A122" s="66">
        <v>3</v>
      </c>
      <c r="B122" s="524" t="s">
        <v>369</v>
      </c>
      <c r="C122" s="524"/>
      <c r="D122" s="524"/>
      <c r="E122" s="524"/>
      <c r="F122" s="524"/>
      <c r="G122" s="524"/>
      <c r="H122" s="524"/>
      <c r="I122" s="66" t="s">
        <v>126</v>
      </c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</row>
    <row r="123" spans="1:31" ht="45" customHeight="1">
      <c r="A123" s="48" t="s">
        <v>8</v>
      </c>
      <c r="B123" s="12" t="s">
        <v>370</v>
      </c>
      <c r="C123" s="12"/>
      <c r="D123" s="12"/>
      <c r="E123" s="12"/>
      <c r="F123" s="12"/>
      <c r="G123" s="12"/>
      <c r="H123" s="12"/>
      <c r="I123" s="55">
        <v>12.37</v>
      </c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</row>
    <row r="124" spans="1:31" ht="15.75" customHeight="1">
      <c r="A124" s="48" t="s">
        <v>10</v>
      </c>
      <c r="B124" s="509" t="s">
        <v>128</v>
      </c>
      <c r="C124" s="509"/>
      <c r="D124" s="509"/>
      <c r="E124" s="509"/>
      <c r="F124" s="509"/>
      <c r="G124" s="509"/>
      <c r="H124" s="509"/>
      <c r="I124" s="55">
        <f>ROUND($I$123*H90,2)</f>
        <v>0.99</v>
      </c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</row>
    <row r="125" spans="1:31" ht="39" customHeight="1">
      <c r="A125" s="48" t="s">
        <v>13</v>
      </c>
      <c r="B125" s="12" t="s">
        <v>371</v>
      </c>
      <c r="C125" s="12"/>
      <c r="D125" s="12"/>
      <c r="E125" s="12"/>
      <c r="F125" s="12"/>
      <c r="G125" s="12"/>
      <c r="H125" s="12"/>
      <c r="I125" s="55">
        <f>ROUND(((($I$68/30)*7)/$H$11)*1,2)</f>
        <v>9.59</v>
      </c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</row>
    <row r="126" spans="1:31" ht="15.75" customHeight="1">
      <c r="A126" s="48" t="s">
        <v>16</v>
      </c>
      <c r="B126" s="509" t="s">
        <v>131</v>
      </c>
      <c r="C126" s="509"/>
      <c r="D126" s="509"/>
      <c r="E126" s="509"/>
      <c r="F126" s="509"/>
      <c r="G126" s="509"/>
      <c r="H126" s="509"/>
      <c r="I126" s="55">
        <f>ROUND($H$91*I125,2)</f>
        <v>3.53</v>
      </c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</row>
    <row r="127" spans="1:31" ht="35.25" customHeight="1">
      <c r="A127" s="48" t="s">
        <v>69</v>
      </c>
      <c r="B127" s="12" t="s">
        <v>446</v>
      </c>
      <c r="C127" s="12"/>
      <c r="D127" s="12"/>
      <c r="E127" s="12"/>
      <c r="F127" s="12"/>
      <c r="G127" s="12"/>
      <c r="H127" s="143">
        <v>0.04</v>
      </c>
      <c r="I127" s="55">
        <f>ROUND($I$68*H127,2)</f>
        <v>98.59</v>
      </c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</row>
    <row r="128" spans="1:31" ht="15.75" customHeight="1">
      <c r="A128" s="510" t="s">
        <v>82</v>
      </c>
      <c r="B128" s="510"/>
      <c r="C128" s="510"/>
      <c r="D128" s="510"/>
      <c r="E128" s="510"/>
      <c r="F128" s="510"/>
      <c r="G128" s="510"/>
      <c r="H128" s="510"/>
      <c r="I128" s="61">
        <f>SUM(I123:I127)</f>
        <v>125.07000000000001</v>
      </c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</row>
    <row r="129" spans="1:31" ht="10.5" customHeight="1">
      <c r="A129" s="484"/>
      <c r="B129" s="484"/>
      <c r="C129" s="484"/>
      <c r="D129" s="484"/>
      <c r="E129" s="484"/>
      <c r="F129" s="484"/>
      <c r="G129" s="484"/>
      <c r="H129" s="484"/>
      <c r="I129" s="484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</row>
    <row r="130" spans="1:31" ht="24" customHeight="1">
      <c r="A130" s="500" t="s">
        <v>133</v>
      </c>
      <c r="B130" s="500"/>
      <c r="C130" s="500"/>
      <c r="D130" s="500"/>
      <c r="E130" s="500"/>
      <c r="F130" s="500"/>
      <c r="G130" s="500"/>
      <c r="H130" s="500"/>
      <c r="I130" s="500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</row>
    <row r="131" spans="1:31" ht="27" customHeight="1">
      <c r="A131" s="492" t="s">
        <v>134</v>
      </c>
      <c r="B131" s="492"/>
      <c r="C131" s="492"/>
      <c r="D131" s="492"/>
      <c r="E131" s="492"/>
      <c r="F131" s="492"/>
      <c r="G131" s="492"/>
      <c r="H131" s="492"/>
      <c r="I131" s="492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</row>
    <row r="132" spans="1:31" ht="49.5" customHeight="1">
      <c r="A132" s="642" t="s">
        <v>995</v>
      </c>
      <c r="B132" s="642"/>
      <c r="C132" s="642"/>
      <c r="D132" s="642"/>
      <c r="E132" s="642"/>
      <c r="F132" s="642"/>
      <c r="G132" s="642"/>
      <c r="H132" s="642"/>
      <c r="I132" s="642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</row>
    <row r="133" spans="1:31" ht="8.25" customHeight="1">
      <c r="A133" s="525"/>
      <c r="B133" s="525"/>
      <c r="C133" s="525"/>
      <c r="D133" s="525"/>
      <c r="E133" s="525"/>
      <c r="F133" s="525"/>
      <c r="G133" s="525"/>
      <c r="H133" s="525"/>
      <c r="I133" s="52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</row>
    <row r="134" spans="1:31" ht="53.25" customHeight="1">
      <c r="A134" s="79" t="s">
        <v>136</v>
      </c>
      <c r="B134" s="80">
        <f>I68</f>
        <v>2464.8119999999999</v>
      </c>
      <c r="C134" s="81"/>
      <c r="D134" s="79" t="s">
        <v>996</v>
      </c>
      <c r="E134" s="80">
        <f>I119-I97-I102</f>
        <v>1615.3399999999997</v>
      </c>
      <c r="F134" s="82"/>
      <c r="G134" s="79" t="s">
        <v>138</v>
      </c>
      <c r="H134" s="80">
        <f>I128</f>
        <v>125.07000000000001</v>
      </c>
      <c r="I134" s="83">
        <f>B134+E134+H134</f>
        <v>4205.2219999999998</v>
      </c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</row>
    <row r="135" spans="1:31" ht="7.5" customHeight="1">
      <c r="A135" s="526"/>
      <c r="B135" s="526"/>
      <c r="C135" s="526"/>
      <c r="D135" s="526"/>
      <c r="E135" s="526"/>
      <c r="F135" s="526"/>
      <c r="G135" s="526"/>
      <c r="H135" s="526"/>
      <c r="I135" s="526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</row>
    <row r="136" spans="1:31" ht="22.5" customHeight="1">
      <c r="A136" s="513" t="s">
        <v>140</v>
      </c>
      <c r="B136" s="513"/>
      <c r="C136" s="513"/>
      <c r="D136" s="513"/>
      <c r="E136" s="513"/>
      <c r="F136" s="513"/>
      <c r="G136" s="513"/>
      <c r="H136" s="513"/>
      <c r="I136" s="513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</row>
    <row r="137" spans="1:31" ht="15.75" customHeight="1">
      <c r="A137" s="86" t="s">
        <v>142</v>
      </c>
      <c r="B137" s="524" t="s">
        <v>143</v>
      </c>
      <c r="C137" s="524"/>
      <c r="D137" s="524"/>
      <c r="E137" s="524"/>
      <c r="F137" s="524"/>
      <c r="G137" s="524"/>
      <c r="H137" s="524"/>
      <c r="I137" s="86" t="s">
        <v>79</v>
      </c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</row>
    <row r="138" spans="1:31" ht="49.5" customHeight="1">
      <c r="A138" s="47" t="s">
        <v>8</v>
      </c>
      <c r="B138" s="500" t="s">
        <v>997</v>
      </c>
      <c r="C138" s="500"/>
      <c r="D138" s="500"/>
      <c r="E138" s="500"/>
      <c r="F138" s="500"/>
      <c r="G138" s="500"/>
      <c r="H138" s="500"/>
      <c r="I138" s="55">
        <f>ROUND(I134/12,2)</f>
        <v>350.44</v>
      </c>
      <c r="J138" s="15"/>
      <c r="K138" s="15"/>
      <c r="L138" s="26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</row>
    <row r="139" spans="1:31" ht="27" customHeight="1">
      <c r="A139" s="48" t="s">
        <v>10</v>
      </c>
      <c r="B139" s="500" t="s">
        <v>145</v>
      </c>
      <c r="C139" s="500"/>
      <c r="D139" s="500"/>
      <c r="E139" s="500"/>
      <c r="F139" s="500"/>
      <c r="G139" s="500"/>
      <c r="H139" s="500"/>
      <c r="I139" s="55">
        <f>ROUND((($I$134/30)*1)/12,2)</f>
        <v>11.68</v>
      </c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</row>
    <row r="140" spans="1:31" ht="29.25" customHeight="1">
      <c r="A140" s="48" t="s">
        <v>13</v>
      </c>
      <c r="B140" s="500" t="s">
        <v>146</v>
      </c>
      <c r="C140" s="500"/>
      <c r="D140" s="500"/>
      <c r="E140" s="500"/>
      <c r="F140" s="500"/>
      <c r="G140" s="500"/>
      <c r="H140" s="500"/>
      <c r="I140" s="55">
        <f>ROUND((($I$134/30)*5)/12*0.015,2)</f>
        <v>0.88</v>
      </c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</row>
    <row r="141" spans="1:31" ht="36" customHeight="1">
      <c r="A141" s="48" t="s">
        <v>16</v>
      </c>
      <c r="B141" s="500" t="s">
        <v>998</v>
      </c>
      <c r="C141" s="500"/>
      <c r="D141" s="500"/>
      <c r="E141" s="500"/>
      <c r="F141" s="500"/>
      <c r="G141" s="500"/>
      <c r="H141" s="500"/>
      <c r="I141" s="55">
        <f>ROUND((((($I$134)/30)*0.97)/12),2)</f>
        <v>11.33</v>
      </c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</row>
    <row r="142" spans="1:31" ht="69" customHeight="1">
      <c r="A142" s="48" t="s">
        <v>69</v>
      </c>
      <c r="B142" s="691" t="s">
        <v>999</v>
      </c>
      <c r="C142" s="691"/>
      <c r="D142" s="691"/>
      <c r="E142" s="691"/>
      <c r="F142" s="691"/>
      <c r="G142" s="691"/>
      <c r="H142" s="691"/>
      <c r="I142" s="55">
        <v>4.83</v>
      </c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</row>
    <row r="143" spans="1:31" ht="34.5" customHeight="1">
      <c r="A143" s="48" t="s">
        <v>71</v>
      </c>
      <c r="B143" s="500" t="s">
        <v>1000</v>
      </c>
      <c r="C143" s="500"/>
      <c r="D143" s="500"/>
      <c r="E143" s="500"/>
      <c r="F143" s="500"/>
      <c r="G143" s="500"/>
      <c r="H143" s="500"/>
      <c r="I143" s="55">
        <f>ROUND((((($I$134)/30)*3)/12),2)</f>
        <v>35.04</v>
      </c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</row>
    <row r="144" spans="1:31" ht="15.75" customHeight="1">
      <c r="A144" s="510" t="s">
        <v>82</v>
      </c>
      <c r="B144" s="510"/>
      <c r="C144" s="510"/>
      <c r="D144" s="510"/>
      <c r="E144" s="510"/>
      <c r="F144" s="510"/>
      <c r="G144" s="510"/>
      <c r="H144" s="510"/>
      <c r="I144" s="89">
        <f>SUM(I138:I143)</f>
        <v>414.2</v>
      </c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</row>
    <row r="145" spans="1:31" ht="9.75" customHeight="1">
      <c r="A145" s="510"/>
      <c r="B145" s="510"/>
      <c r="C145" s="510"/>
      <c r="D145" s="510"/>
      <c r="E145" s="510"/>
      <c r="F145" s="510"/>
      <c r="G145" s="510"/>
      <c r="H145" s="510"/>
      <c r="I145" s="510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</row>
    <row r="146" spans="1:31" ht="20.25" customHeight="1">
      <c r="A146" s="514" t="s">
        <v>151</v>
      </c>
      <c r="B146" s="514"/>
      <c r="C146" s="514"/>
      <c r="D146" s="514"/>
      <c r="E146" s="514"/>
      <c r="F146" s="514"/>
      <c r="G146" s="514"/>
      <c r="H146" s="514"/>
      <c r="I146" s="514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</row>
    <row r="147" spans="1:31" ht="25.5" customHeight="1">
      <c r="A147" s="66" t="s">
        <v>152</v>
      </c>
      <c r="B147" s="524" t="s">
        <v>153</v>
      </c>
      <c r="C147" s="524"/>
      <c r="D147" s="524"/>
      <c r="E147" s="524"/>
      <c r="F147" s="524"/>
      <c r="G147" s="524"/>
      <c r="H147" s="524"/>
      <c r="I147" s="93" t="s">
        <v>79</v>
      </c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</row>
    <row r="148" spans="1:31" ht="13.5" customHeight="1">
      <c r="A148" s="48" t="s">
        <v>8</v>
      </c>
      <c r="B148" s="509" t="s">
        <v>154</v>
      </c>
      <c r="C148" s="509"/>
      <c r="D148" s="509"/>
      <c r="E148" s="509"/>
      <c r="F148" s="509"/>
      <c r="G148" s="509"/>
      <c r="H148" s="509"/>
      <c r="I148" s="55">
        <v>0</v>
      </c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</row>
    <row r="149" spans="1:31" ht="15.75" customHeight="1">
      <c r="A149" s="532" t="s">
        <v>82</v>
      </c>
      <c r="B149" s="532"/>
      <c r="C149" s="532"/>
      <c r="D149" s="532"/>
      <c r="E149" s="532"/>
      <c r="F149" s="532"/>
      <c r="G149" s="532"/>
      <c r="H149" s="532"/>
      <c r="I149" s="55">
        <v>0</v>
      </c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</row>
    <row r="150" spans="1:31" ht="7.5" customHeight="1">
      <c r="A150" s="533"/>
      <c r="B150" s="533"/>
      <c r="C150" s="533"/>
      <c r="D150" s="533"/>
      <c r="E150" s="533"/>
      <c r="F150" s="533"/>
      <c r="G150" s="533"/>
      <c r="H150" s="533"/>
      <c r="I150" s="533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</row>
    <row r="151" spans="1:31" ht="23.25" customHeight="1">
      <c r="A151" s="500" t="s">
        <v>155</v>
      </c>
      <c r="B151" s="500"/>
      <c r="C151" s="500"/>
      <c r="D151" s="500"/>
      <c r="E151" s="500"/>
      <c r="F151" s="500"/>
      <c r="G151" s="500"/>
      <c r="H151" s="500"/>
      <c r="I151" s="500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</row>
    <row r="152" spans="1:31" ht="27.75" customHeight="1">
      <c r="A152" s="40">
        <v>4</v>
      </c>
      <c r="B152" s="524" t="s">
        <v>156</v>
      </c>
      <c r="C152" s="524"/>
      <c r="D152" s="524"/>
      <c r="E152" s="524"/>
      <c r="F152" s="524"/>
      <c r="G152" s="524"/>
      <c r="H152" s="524"/>
      <c r="I152" s="93" t="s">
        <v>79</v>
      </c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</row>
    <row r="153" spans="1:31" ht="19.5" customHeight="1">
      <c r="A153" s="17" t="s">
        <v>142</v>
      </c>
      <c r="B153" s="509" t="s">
        <v>143</v>
      </c>
      <c r="C153" s="509"/>
      <c r="D153" s="509"/>
      <c r="E153" s="509"/>
      <c r="F153" s="509"/>
      <c r="G153" s="509"/>
      <c r="H153" s="509"/>
      <c r="I153" s="55">
        <f>I144</f>
        <v>414.2</v>
      </c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</row>
    <row r="154" spans="1:31" ht="19.5" customHeight="1">
      <c r="A154" s="17" t="s">
        <v>157</v>
      </c>
      <c r="B154" s="509" t="s">
        <v>153</v>
      </c>
      <c r="C154" s="509"/>
      <c r="D154" s="509"/>
      <c r="E154" s="509"/>
      <c r="F154" s="509"/>
      <c r="G154" s="509"/>
      <c r="H154" s="509"/>
      <c r="I154" s="55">
        <f>I149</f>
        <v>0</v>
      </c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</row>
    <row r="155" spans="1:31" ht="19.5" customHeight="1">
      <c r="A155" s="522" t="s">
        <v>82</v>
      </c>
      <c r="B155" s="522"/>
      <c r="C155" s="522"/>
      <c r="D155" s="522"/>
      <c r="E155" s="522"/>
      <c r="F155" s="522"/>
      <c r="G155" s="522"/>
      <c r="H155" s="522"/>
      <c r="I155" s="61">
        <f>SUM(I153+I154)</f>
        <v>414.2</v>
      </c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</row>
    <row r="156" spans="1:31" ht="9" customHeight="1">
      <c r="A156" s="531"/>
      <c r="B156" s="531"/>
      <c r="C156" s="531"/>
      <c r="D156" s="531"/>
      <c r="E156" s="531"/>
      <c r="F156" s="531"/>
      <c r="G156" s="531"/>
      <c r="H156" s="531"/>
      <c r="I156" s="531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</row>
    <row r="157" spans="1:31" ht="30" customHeight="1">
      <c r="A157" s="500" t="s">
        <v>158</v>
      </c>
      <c r="B157" s="500"/>
      <c r="C157" s="500"/>
      <c r="D157" s="500"/>
      <c r="E157" s="500"/>
      <c r="F157" s="500"/>
      <c r="G157" s="500"/>
      <c r="H157" s="500"/>
      <c r="I157" s="500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</row>
    <row r="158" spans="1:31" ht="25.5" customHeight="1">
      <c r="A158" s="66">
        <v>5</v>
      </c>
      <c r="B158" s="501" t="s">
        <v>159</v>
      </c>
      <c r="C158" s="501"/>
      <c r="D158" s="501"/>
      <c r="E158" s="501"/>
      <c r="F158" s="501"/>
      <c r="G158" s="501"/>
      <c r="H158" s="501"/>
      <c r="I158" s="66" t="s">
        <v>79</v>
      </c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</row>
    <row r="159" spans="1:31" ht="17.25" customHeight="1">
      <c r="A159" s="48" t="s">
        <v>8</v>
      </c>
      <c r="B159" s="12" t="s">
        <v>160</v>
      </c>
      <c r="C159" s="12"/>
      <c r="D159" s="12"/>
      <c r="E159" s="12"/>
      <c r="F159" s="12"/>
      <c r="G159" s="12"/>
      <c r="H159" s="12"/>
      <c r="I159" s="55">
        <f>MATERIAIS!F117</f>
        <v>50.441666666666663</v>
      </c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</row>
    <row r="160" spans="1:31" ht="15.75" customHeight="1">
      <c r="A160" s="48" t="s">
        <v>10</v>
      </c>
      <c r="B160" s="12" t="s">
        <v>161</v>
      </c>
      <c r="C160" s="12"/>
      <c r="D160" s="12"/>
      <c r="E160" s="12"/>
      <c r="F160" s="12"/>
      <c r="G160" s="12"/>
      <c r="H160" s="12"/>
      <c r="I160" s="23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</row>
    <row r="161" spans="1:31" ht="15.75" customHeight="1">
      <c r="A161" s="48" t="s">
        <v>13</v>
      </c>
      <c r="B161" s="509" t="s">
        <v>162</v>
      </c>
      <c r="C161" s="509"/>
      <c r="D161" s="509"/>
      <c r="E161" s="509"/>
      <c r="F161" s="509"/>
      <c r="G161" s="509"/>
      <c r="H161" s="509"/>
      <c r="I161" s="23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</row>
    <row r="162" spans="1:31" ht="15.75" customHeight="1">
      <c r="A162" s="48" t="s">
        <v>16</v>
      </c>
      <c r="B162" s="12" t="s">
        <v>163</v>
      </c>
      <c r="C162" s="12"/>
      <c r="D162" s="12"/>
      <c r="E162" s="12"/>
      <c r="F162" s="12"/>
      <c r="G162" s="12"/>
      <c r="H162" s="12"/>
      <c r="I162" s="23">
        <v>0</v>
      </c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</row>
    <row r="163" spans="1:31" ht="15.75" customHeight="1">
      <c r="A163" s="510" t="s">
        <v>119</v>
      </c>
      <c r="B163" s="510"/>
      <c r="C163" s="510"/>
      <c r="D163" s="510"/>
      <c r="E163" s="510"/>
      <c r="F163" s="510"/>
      <c r="G163" s="510"/>
      <c r="H163" s="510"/>
      <c r="I163" s="78">
        <f>SUM(I159:I162)</f>
        <v>50.441666666666663</v>
      </c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</row>
    <row r="164" spans="1:31" ht="8.25" customHeight="1">
      <c r="A164" s="534"/>
      <c r="B164" s="534"/>
      <c r="C164" s="534"/>
      <c r="D164" s="534"/>
      <c r="E164" s="534"/>
      <c r="F164" s="534"/>
      <c r="G164" s="534"/>
      <c r="H164" s="534"/>
      <c r="I164" s="534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</row>
    <row r="165" spans="1:31" ht="14.25" customHeight="1">
      <c r="A165" s="535" t="s">
        <v>165</v>
      </c>
      <c r="B165" s="535"/>
      <c r="C165" s="535"/>
      <c r="D165" s="535"/>
      <c r="E165" s="535"/>
      <c r="F165" s="535"/>
      <c r="G165" s="535"/>
      <c r="H165" s="535"/>
      <c r="I165" s="53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</row>
    <row r="166" spans="1:31" ht="8.25" customHeight="1">
      <c r="A166" s="94"/>
      <c r="B166" s="95"/>
      <c r="C166" s="95"/>
      <c r="D166" s="95"/>
      <c r="E166" s="95"/>
      <c r="F166" s="95"/>
      <c r="G166" s="95"/>
      <c r="H166" s="95"/>
      <c r="I166" s="96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</row>
    <row r="167" spans="1:31" ht="29.25" customHeight="1">
      <c r="A167" s="506" t="s">
        <v>166</v>
      </c>
      <c r="B167" s="506"/>
      <c r="C167" s="506"/>
      <c r="D167" s="506"/>
      <c r="E167" s="506"/>
      <c r="F167" s="506"/>
      <c r="G167" s="506"/>
      <c r="H167" s="506"/>
      <c r="I167" s="506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</row>
    <row r="168" spans="1:31" ht="32.25" customHeight="1">
      <c r="A168" s="66">
        <v>6</v>
      </c>
      <c r="B168" s="524" t="s">
        <v>167</v>
      </c>
      <c r="C168" s="524"/>
      <c r="D168" s="524"/>
      <c r="E168" s="524"/>
      <c r="F168" s="524"/>
      <c r="G168" s="524"/>
      <c r="H168" s="40" t="s">
        <v>87</v>
      </c>
      <c r="I168" s="97" t="s">
        <v>168</v>
      </c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</row>
    <row r="169" spans="1:31" ht="51" customHeight="1">
      <c r="A169" s="536" t="s">
        <v>169</v>
      </c>
      <c r="B169" s="536"/>
      <c r="C169" s="536"/>
      <c r="D169" s="536"/>
      <c r="E169" s="536"/>
      <c r="F169" s="536"/>
      <c r="G169" s="536"/>
      <c r="H169" s="98" t="s">
        <v>106</v>
      </c>
      <c r="I169" s="35">
        <f>SUM(I68+I119+I128+I155+I163)</f>
        <v>5210.6136666666662</v>
      </c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</row>
    <row r="170" spans="1:31" ht="15.75" customHeight="1">
      <c r="A170" s="99" t="s">
        <v>8</v>
      </c>
      <c r="B170" s="506" t="s">
        <v>170</v>
      </c>
      <c r="C170" s="506"/>
      <c r="D170" s="506"/>
      <c r="E170" s="506"/>
      <c r="F170" s="506"/>
      <c r="G170" s="506"/>
      <c r="H170" s="54">
        <v>0.03</v>
      </c>
      <c r="I170" s="55">
        <f>ROUND(H170*I169,2)</f>
        <v>156.32</v>
      </c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</row>
    <row r="171" spans="1:31" ht="48" customHeight="1">
      <c r="A171" s="536" t="s">
        <v>171</v>
      </c>
      <c r="B171" s="536"/>
      <c r="C171" s="536"/>
      <c r="D171" s="536"/>
      <c r="E171" s="536"/>
      <c r="F171" s="536"/>
      <c r="G171" s="536"/>
      <c r="H171" s="100" t="s">
        <v>106</v>
      </c>
      <c r="I171" s="35">
        <f>SUM(I68+I119+I128+I155+I163+I170)</f>
        <v>5366.9336666666659</v>
      </c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</row>
    <row r="172" spans="1:31" ht="15.75" customHeight="1">
      <c r="A172" s="99" t="s">
        <v>10</v>
      </c>
      <c r="B172" s="506" t="s">
        <v>172</v>
      </c>
      <c r="C172" s="506"/>
      <c r="D172" s="506"/>
      <c r="E172" s="506"/>
      <c r="F172" s="506"/>
      <c r="G172" s="506"/>
      <c r="H172" s="54">
        <v>6.7900000000000002E-2</v>
      </c>
      <c r="I172" s="55">
        <f>ROUND(H172*I171,2)</f>
        <v>364.41</v>
      </c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</row>
    <row r="173" spans="1:31" ht="49.5" customHeight="1">
      <c r="A173" s="536" t="s">
        <v>173</v>
      </c>
      <c r="B173" s="536"/>
      <c r="C173" s="536"/>
      <c r="D173" s="536"/>
      <c r="E173" s="536"/>
      <c r="F173" s="536"/>
      <c r="G173" s="536"/>
      <c r="H173" s="100" t="s">
        <v>106</v>
      </c>
      <c r="I173" s="35">
        <f>SUM(I169+I170+I172)</f>
        <v>5731.3436666666657</v>
      </c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</row>
    <row r="174" spans="1:31" ht="15.75" customHeight="1">
      <c r="A174" s="99" t="s">
        <v>13</v>
      </c>
      <c r="B174" s="506" t="s">
        <v>174</v>
      </c>
      <c r="C174" s="506"/>
      <c r="D174" s="506"/>
      <c r="E174" s="506"/>
      <c r="F174" s="506"/>
      <c r="G174" s="506"/>
      <c r="H174" s="43" t="s">
        <v>106</v>
      </c>
      <c r="I174" s="68" t="s">
        <v>106</v>
      </c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</row>
    <row r="175" spans="1:31" ht="15.75" customHeight="1">
      <c r="A175" s="48"/>
      <c r="B175" s="506" t="s">
        <v>175</v>
      </c>
      <c r="C175" s="506"/>
      <c r="D175" s="506"/>
      <c r="E175" s="506"/>
      <c r="F175" s="506"/>
      <c r="G175" s="506"/>
      <c r="H175" s="43" t="s">
        <v>106</v>
      </c>
      <c r="I175" s="68" t="s">
        <v>106</v>
      </c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</row>
    <row r="176" spans="1:31" ht="34.5" customHeight="1">
      <c r="A176" s="48"/>
      <c r="B176" s="537" t="s">
        <v>378</v>
      </c>
      <c r="C176" s="537"/>
      <c r="D176" s="537"/>
      <c r="E176" s="537"/>
      <c r="F176" s="537"/>
      <c r="G176" s="537"/>
      <c r="H176" s="101">
        <v>7.5999999999999998E-2</v>
      </c>
      <c r="I176" s="55">
        <f>ROUND(($I$173/(1-$H$185))*H176,2)</f>
        <v>490.8</v>
      </c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</row>
    <row r="177" spans="1:31" ht="44.25" customHeight="1">
      <c r="A177" s="48"/>
      <c r="B177" s="537" t="s">
        <v>1001</v>
      </c>
      <c r="C177" s="537"/>
      <c r="D177" s="537"/>
      <c r="E177" s="537"/>
      <c r="F177" s="537"/>
      <c r="G177" s="537"/>
      <c r="H177" s="101">
        <v>1.6500000000000001E-2</v>
      </c>
      <c r="I177" s="55">
        <f>ROUND(($I$173/(1-$H$185))*H177,2)</f>
        <v>106.55</v>
      </c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</row>
    <row r="178" spans="1:31" ht="27" customHeight="1">
      <c r="A178" s="48"/>
      <c r="B178" s="500" t="s">
        <v>178</v>
      </c>
      <c r="C178" s="500"/>
      <c r="D178" s="500"/>
      <c r="E178" s="500"/>
      <c r="F178" s="500"/>
      <c r="G178" s="500"/>
      <c r="H178" s="102" t="s">
        <v>106</v>
      </c>
      <c r="I178" s="68" t="s">
        <v>106</v>
      </c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</row>
    <row r="179" spans="1:31" ht="27" customHeight="1">
      <c r="A179" s="48"/>
      <c r="B179" s="500" t="s">
        <v>179</v>
      </c>
      <c r="C179" s="500"/>
      <c r="D179" s="500"/>
      <c r="E179" s="500"/>
      <c r="F179" s="500"/>
      <c r="G179" s="500"/>
      <c r="H179" s="102" t="s">
        <v>106</v>
      </c>
      <c r="I179" s="68" t="s">
        <v>106</v>
      </c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</row>
    <row r="180" spans="1:31" ht="18" customHeight="1">
      <c r="A180" s="48"/>
      <c r="B180" s="538" t="s">
        <v>180</v>
      </c>
      <c r="C180" s="538"/>
      <c r="D180" s="538"/>
      <c r="E180" s="538"/>
      <c r="F180" s="538"/>
      <c r="G180" s="538"/>
      <c r="H180" s="102" t="s">
        <v>106</v>
      </c>
      <c r="I180" s="68" t="s">
        <v>106</v>
      </c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</row>
    <row r="181" spans="1:31" ht="18" customHeight="1">
      <c r="A181" s="48"/>
      <c r="B181" s="539" t="s">
        <v>181</v>
      </c>
      <c r="C181" s="539"/>
      <c r="D181" s="539"/>
      <c r="E181" s="539"/>
      <c r="F181" s="539"/>
      <c r="G181" s="539"/>
      <c r="H181" s="102" t="s">
        <v>106</v>
      </c>
      <c r="I181" s="68" t="s">
        <v>106</v>
      </c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</row>
    <row r="182" spans="1:31" ht="15" customHeight="1">
      <c r="A182" s="48"/>
      <c r="B182" s="5" t="s">
        <v>1002</v>
      </c>
      <c r="C182" s="5"/>
      <c r="D182" s="5"/>
      <c r="E182" s="5"/>
      <c r="F182" s="5"/>
      <c r="G182" s="5"/>
      <c r="H182" s="101">
        <v>0.02</v>
      </c>
      <c r="I182" s="55">
        <f>ROUND(($I$173/(1-$H$185))*H182,2)</f>
        <v>129.16</v>
      </c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</row>
    <row r="183" spans="1:31" ht="15.75" customHeight="1">
      <c r="A183" s="510" t="s">
        <v>82</v>
      </c>
      <c r="B183" s="510"/>
      <c r="C183" s="510"/>
      <c r="D183" s="510"/>
      <c r="E183" s="510"/>
      <c r="F183" s="510"/>
      <c r="G183" s="510"/>
      <c r="H183" s="510"/>
      <c r="I183" s="61">
        <f>SUM(I170+I172+I176+I177+I182)</f>
        <v>1247.24</v>
      </c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</row>
    <row r="184" spans="1:31" ht="6.75" customHeight="1">
      <c r="A184" s="531"/>
      <c r="B184" s="531"/>
      <c r="C184" s="531"/>
      <c r="D184" s="531"/>
      <c r="E184" s="531"/>
      <c r="F184" s="531"/>
      <c r="G184" s="531"/>
      <c r="H184" s="531"/>
      <c r="I184" s="531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</row>
    <row r="185" spans="1:31" ht="15.75" customHeight="1">
      <c r="A185" s="489" t="s">
        <v>183</v>
      </c>
      <c r="B185" s="489"/>
      <c r="C185" s="489"/>
      <c r="D185" s="489"/>
      <c r="E185" s="489"/>
      <c r="F185" s="489"/>
      <c r="G185" s="489"/>
      <c r="H185" s="103">
        <f>SUM(H176:H182)</f>
        <v>0.1125</v>
      </c>
      <c r="I185" s="35">
        <f>SUM(I176:I182)</f>
        <v>726.51</v>
      </c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</row>
    <row r="186" spans="1:31" ht="12.75" customHeight="1">
      <c r="A186" s="540" t="s">
        <v>184</v>
      </c>
      <c r="B186" s="540"/>
      <c r="C186" s="541" t="s">
        <v>185</v>
      </c>
      <c r="D186" s="541"/>
      <c r="E186" s="541"/>
      <c r="F186" s="541"/>
      <c r="G186" s="541"/>
      <c r="H186" s="541"/>
      <c r="I186" s="541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</row>
    <row r="187" spans="1:31" ht="12" customHeight="1">
      <c r="A187" s="540"/>
      <c r="B187" s="540"/>
      <c r="C187" s="541" t="s">
        <v>186</v>
      </c>
      <c r="D187" s="541"/>
      <c r="E187" s="541"/>
      <c r="F187" s="541"/>
      <c r="G187" s="541"/>
      <c r="H187" s="541"/>
      <c r="I187" s="541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</row>
    <row r="188" spans="1:31" ht="13.5" customHeight="1">
      <c r="A188" s="540"/>
      <c r="B188" s="540"/>
      <c r="C188" s="542" t="s">
        <v>187</v>
      </c>
      <c r="D188" s="542"/>
      <c r="E188" s="542"/>
      <c r="F188" s="542"/>
      <c r="G188" s="542"/>
      <c r="H188" s="542"/>
      <c r="I188" s="542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</row>
    <row r="189" spans="1:31" ht="6.75" customHeight="1">
      <c r="A189" s="543"/>
      <c r="B189" s="543"/>
      <c r="C189" s="543"/>
      <c r="D189" s="543"/>
      <c r="E189" s="543"/>
      <c r="F189" s="543"/>
      <c r="G189" s="543"/>
      <c r="H189" s="543"/>
      <c r="I189" s="543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</row>
    <row r="190" spans="1:31" ht="25.5" customHeight="1">
      <c r="A190" s="492" t="s">
        <v>188</v>
      </c>
      <c r="B190" s="492"/>
      <c r="C190" s="492"/>
      <c r="D190" s="492"/>
      <c r="E190" s="492"/>
      <c r="F190" s="492"/>
      <c r="G190" s="492"/>
      <c r="H190" s="492"/>
      <c r="I190" s="492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</row>
    <row r="191" spans="1:31" ht="5.25" customHeight="1">
      <c r="A191" s="531"/>
      <c r="B191" s="531"/>
      <c r="C191" s="531"/>
      <c r="D191" s="531"/>
      <c r="E191" s="531"/>
      <c r="F191" s="531"/>
      <c r="G191" s="531"/>
      <c r="H191" s="531"/>
      <c r="I191" s="531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</row>
    <row r="192" spans="1:31" ht="30" customHeight="1">
      <c r="A192" s="544" t="s">
        <v>189</v>
      </c>
      <c r="B192" s="544"/>
      <c r="C192" s="544"/>
      <c r="D192" s="544"/>
      <c r="E192" s="544"/>
      <c r="F192" s="544"/>
      <c r="G192" s="544"/>
      <c r="H192" s="544"/>
      <c r="I192" s="544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</row>
    <row r="193" spans="1:31" ht="15" customHeight="1">
      <c r="A193" s="10" t="s">
        <v>190</v>
      </c>
      <c r="B193" s="10"/>
      <c r="C193" s="10"/>
      <c r="D193" s="10"/>
      <c r="E193" s="10"/>
      <c r="F193" s="10"/>
      <c r="G193" s="10"/>
      <c r="H193" s="10"/>
      <c r="I193" s="19" t="s">
        <v>79</v>
      </c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</row>
    <row r="194" spans="1:31" ht="15" customHeight="1">
      <c r="A194" s="104" t="s">
        <v>8</v>
      </c>
      <c r="B194" s="545" t="s">
        <v>191</v>
      </c>
      <c r="C194" s="545"/>
      <c r="D194" s="545"/>
      <c r="E194" s="545"/>
      <c r="F194" s="545"/>
      <c r="G194" s="545"/>
      <c r="H194" s="545"/>
      <c r="I194" s="23">
        <f>I68</f>
        <v>2464.8119999999999</v>
      </c>
      <c r="J194" s="15"/>
      <c r="K194" s="10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</row>
    <row r="195" spans="1:31" ht="15" customHeight="1">
      <c r="A195" s="104" t="s">
        <v>10</v>
      </c>
      <c r="B195" s="545" t="s">
        <v>75</v>
      </c>
      <c r="C195" s="545"/>
      <c r="D195" s="545"/>
      <c r="E195" s="545"/>
      <c r="F195" s="545"/>
      <c r="G195" s="545"/>
      <c r="H195" s="545"/>
      <c r="I195" s="23">
        <f>I119</f>
        <v>2156.0899999999997</v>
      </c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</row>
    <row r="196" spans="1:31" ht="15" customHeight="1">
      <c r="A196" s="104" t="s">
        <v>13</v>
      </c>
      <c r="B196" s="545" t="s">
        <v>192</v>
      </c>
      <c r="C196" s="545"/>
      <c r="D196" s="545"/>
      <c r="E196" s="545"/>
      <c r="F196" s="545"/>
      <c r="G196" s="545"/>
      <c r="H196" s="545"/>
      <c r="I196" s="23">
        <f>I128</f>
        <v>125.07000000000001</v>
      </c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</row>
    <row r="197" spans="1:31" ht="15" customHeight="1">
      <c r="A197" s="104" t="s">
        <v>16</v>
      </c>
      <c r="B197" s="545" t="s">
        <v>193</v>
      </c>
      <c r="C197" s="545"/>
      <c r="D197" s="545"/>
      <c r="E197" s="545"/>
      <c r="F197" s="545"/>
      <c r="G197" s="545"/>
      <c r="H197" s="545"/>
      <c r="I197" s="23">
        <f>I155</f>
        <v>414.2</v>
      </c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</row>
    <row r="198" spans="1:31" ht="15" customHeight="1">
      <c r="A198" s="104" t="s">
        <v>69</v>
      </c>
      <c r="B198" s="545" t="s">
        <v>194</v>
      </c>
      <c r="C198" s="545"/>
      <c r="D198" s="545"/>
      <c r="E198" s="545"/>
      <c r="F198" s="545"/>
      <c r="G198" s="545"/>
      <c r="H198" s="545"/>
      <c r="I198" s="23">
        <f>I163</f>
        <v>50.441666666666663</v>
      </c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</row>
    <row r="199" spans="1:31" ht="15" customHeight="1">
      <c r="A199" s="546" t="s">
        <v>195</v>
      </c>
      <c r="B199" s="546"/>
      <c r="C199" s="546"/>
      <c r="D199" s="546"/>
      <c r="E199" s="546"/>
      <c r="F199" s="546"/>
      <c r="G199" s="546"/>
      <c r="H199" s="546"/>
      <c r="I199" s="78">
        <f>SUM(I194:I198)</f>
        <v>5210.6136666666662</v>
      </c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</row>
    <row r="200" spans="1:31" ht="15" customHeight="1">
      <c r="A200" s="106" t="s">
        <v>71</v>
      </c>
      <c r="B200" s="545" t="s">
        <v>196</v>
      </c>
      <c r="C200" s="545"/>
      <c r="D200" s="545"/>
      <c r="E200" s="545"/>
      <c r="F200" s="545"/>
      <c r="G200" s="545"/>
      <c r="H200" s="545"/>
      <c r="I200" s="23">
        <f>I183</f>
        <v>1247.24</v>
      </c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</row>
    <row r="201" spans="1:31" ht="15" customHeight="1">
      <c r="A201" s="546" t="s">
        <v>197</v>
      </c>
      <c r="B201" s="546"/>
      <c r="C201" s="546"/>
      <c r="D201" s="546"/>
      <c r="E201" s="546"/>
      <c r="F201" s="546"/>
      <c r="G201" s="546"/>
      <c r="H201" s="546"/>
      <c r="I201" s="78">
        <f>SUM(I199:I200)</f>
        <v>6457.853666666666</v>
      </c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</row>
    <row r="202" spans="1:31" ht="30.75" hidden="1" customHeight="1">
      <c r="A202" s="643" t="s">
        <v>381</v>
      </c>
      <c r="B202" s="643"/>
      <c r="C202" s="643"/>
      <c r="D202" s="643"/>
      <c r="E202" s="643"/>
      <c r="F202" s="643"/>
      <c r="G202" s="643"/>
      <c r="H202" s="643"/>
      <c r="I202" s="643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</row>
    <row r="203" spans="1:31" ht="29.25" hidden="1" customHeight="1">
      <c r="A203" s="644" t="s">
        <v>382</v>
      </c>
      <c r="B203" s="644"/>
      <c r="C203" s="644"/>
      <c r="D203" s="644"/>
      <c r="E203" s="644"/>
      <c r="F203" s="644"/>
      <c r="G203" s="644"/>
      <c r="H203" s="644"/>
      <c r="I203" s="644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</row>
    <row r="204" spans="1:31" ht="63" hidden="1" customHeight="1">
      <c r="A204" s="645" t="s">
        <v>383</v>
      </c>
      <c r="B204" s="645"/>
      <c r="C204" s="646" t="s">
        <v>384</v>
      </c>
      <c r="D204" s="646"/>
      <c r="E204" s="148" t="s">
        <v>385</v>
      </c>
      <c r="F204" s="646" t="s">
        <v>386</v>
      </c>
      <c r="G204" s="646"/>
      <c r="H204" s="147" t="s">
        <v>387</v>
      </c>
      <c r="I204" s="147" t="s">
        <v>388</v>
      </c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</row>
    <row r="205" spans="1:31" ht="14.25" hidden="1" customHeight="1">
      <c r="A205" s="647" t="s">
        <v>389</v>
      </c>
      <c r="B205" s="647"/>
      <c r="C205" s="648" t="s">
        <v>390</v>
      </c>
      <c r="D205" s="648"/>
      <c r="E205" s="150"/>
      <c r="F205" s="648" t="s">
        <v>390</v>
      </c>
      <c r="G205" s="648"/>
      <c r="H205" s="151"/>
      <c r="I205" s="149" t="s">
        <v>390</v>
      </c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</row>
    <row r="206" spans="1:31" ht="15.75" hidden="1" customHeight="1">
      <c r="A206" s="647" t="s">
        <v>391</v>
      </c>
      <c r="B206" s="647"/>
      <c r="C206" s="648" t="s">
        <v>390</v>
      </c>
      <c r="D206" s="648"/>
      <c r="E206" s="150"/>
      <c r="F206" s="648" t="s">
        <v>390</v>
      </c>
      <c r="G206" s="648"/>
      <c r="H206" s="151"/>
      <c r="I206" s="149" t="s">
        <v>390</v>
      </c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</row>
    <row r="207" spans="1:31" ht="12.75" hidden="1" customHeight="1">
      <c r="A207" s="647" t="s">
        <v>392</v>
      </c>
      <c r="B207" s="647"/>
      <c r="C207" s="648" t="s">
        <v>390</v>
      </c>
      <c r="D207" s="648"/>
      <c r="E207" s="149"/>
      <c r="F207" s="648" t="s">
        <v>390</v>
      </c>
      <c r="G207" s="648"/>
      <c r="H207" s="149"/>
      <c r="I207" s="149" t="s">
        <v>390</v>
      </c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</row>
    <row r="208" spans="1:31" ht="12.75" hidden="1" customHeight="1">
      <c r="A208" s="649" t="s">
        <v>393</v>
      </c>
      <c r="B208" s="649"/>
      <c r="C208" s="649"/>
      <c r="D208" s="649"/>
      <c r="E208" s="649"/>
      <c r="F208" s="649"/>
      <c r="G208" s="649"/>
      <c r="H208" s="649"/>
      <c r="I208" s="149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</row>
    <row r="209" spans="1:31" ht="9" hidden="1" customHeight="1">
      <c r="A209" s="650"/>
      <c r="B209" s="650"/>
      <c r="C209" s="650"/>
      <c r="D209" s="650"/>
      <c r="E209" s="650"/>
      <c r="F209" s="650"/>
      <c r="G209" s="650"/>
      <c r="H209" s="650"/>
      <c r="I209" s="650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</row>
    <row r="210" spans="1:31" ht="25.5" hidden="1" customHeight="1">
      <c r="A210" s="644" t="s">
        <v>394</v>
      </c>
      <c r="B210" s="644"/>
      <c r="C210" s="644"/>
      <c r="D210" s="644"/>
      <c r="E210" s="644"/>
      <c r="F210" s="644"/>
      <c r="G210" s="644"/>
      <c r="H210" s="644"/>
      <c r="I210" s="644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</row>
    <row r="211" spans="1:31" ht="21.75" hidden="1" customHeight="1">
      <c r="A211" s="651" t="s">
        <v>395</v>
      </c>
      <c r="B211" s="651"/>
      <c r="C211" s="651"/>
      <c r="D211" s="651"/>
      <c r="E211" s="651"/>
      <c r="F211" s="651"/>
      <c r="G211" s="651"/>
      <c r="H211" s="651"/>
      <c r="I211" s="651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</row>
    <row r="212" spans="1:31" ht="18" hidden="1" customHeight="1">
      <c r="A212" s="646" t="s">
        <v>396</v>
      </c>
      <c r="B212" s="646"/>
      <c r="C212" s="646"/>
      <c r="D212" s="646"/>
      <c r="E212" s="646"/>
      <c r="F212" s="646"/>
      <c r="G212" s="646"/>
      <c r="H212" s="646"/>
      <c r="I212" s="146" t="s">
        <v>397</v>
      </c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</row>
    <row r="213" spans="1:31" ht="12.75" hidden="1" customHeight="1">
      <c r="A213" s="647" t="s">
        <v>398</v>
      </c>
      <c r="B213" s="647"/>
      <c r="C213" s="647"/>
      <c r="D213" s="647"/>
      <c r="E213" s="647"/>
      <c r="F213" s="647"/>
      <c r="G213" s="647"/>
      <c r="H213" s="647"/>
      <c r="I213" s="149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</row>
    <row r="214" spans="1:31" ht="12.75" hidden="1" customHeight="1">
      <c r="A214" s="647" t="s">
        <v>399</v>
      </c>
      <c r="B214" s="647"/>
      <c r="C214" s="647"/>
      <c r="D214" s="647"/>
      <c r="E214" s="647"/>
      <c r="F214" s="647"/>
      <c r="G214" s="647"/>
      <c r="H214" s="647"/>
      <c r="I214" s="149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</row>
    <row r="215" spans="1:31" ht="27" hidden="1" customHeight="1">
      <c r="A215" s="652" t="s">
        <v>400</v>
      </c>
      <c r="B215" s="652"/>
      <c r="C215" s="652"/>
      <c r="D215" s="652"/>
      <c r="E215" s="652"/>
      <c r="F215" s="652"/>
      <c r="G215" s="652"/>
      <c r="H215" s="652"/>
      <c r="I215" s="149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</row>
    <row r="216" spans="1:31" ht="6.75" hidden="1" customHeight="1">
      <c r="A216" s="653"/>
      <c r="B216" s="653"/>
      <c r="C216" s="653"/>
      <c r="D216" s="653"/>
      <c r="E216" s="653"/>
      <c r="F216" s="653"/>
      <c r="G216" s="653"/>
      <c r="H216" s="653"/>
      <c r="I216" s="653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</row>
    <row r="217" spans="1:31" ht="15.75" hidden="1" customHeight="1">
      <c r="A217" s="647" t="s">
        <v>401</v>
      </c>
      <c r="B217" s="647"/>
      <c r="C217" s="647"/>
      <c r="D217" s="647"/>
      <c r="E217" s="647"/>
      <c r="F217" s="647"/>
      <c r="G217" s="647"/>
      <c r="H217" s="647"/>
      <c r="I217" s="647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</row>
    <row r="218" spans="1:31" ht="7.5" hidden="1" customHeight="1">
      <c r="A218" s="654"/>
      <c r="B218" s="654"/>
      <c r="C218" s="654"/>
      <c r="D218" s="654"/>
      <c r="E218" s="654"/>
      <c r="F218" s="654"/>
      <c r="G218" s="654"/>
      <c r="H218" s="654"/>
      <c r="I218" s="654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</row>
    <row r="219" spans="1:31" ht="81" hidden="1" customHeight="1">
      <c r="A219" s="107"/>
      <c r="B219" s="107"/>
      <c r="C219" s="107"/>
      <c r="D219" s="107"/>
      <c r="E219" s="107"/>
      <c r="F219" s="107"/>
      <c r="G219" s="107"/>
      <c r="H219" s="108"/>
      <c r="I219" s="109"/>
      <c r="J219" s="36"/>
      <c r="K219" s="110"/>
      <c r="L219" s="36"/>
      <c r="M219" s="111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</row>
    <row r="220" spans="1:31" ht="12.75" customHeight="1">
      <c r="A220" s="547"/>
      <c r="B220" s="547"/>
      <c r="C220" s="547"/>
      <c r="D220" s="547"/>
      <c r="E220" s="547"/>
      <c r="F220" s="547"/>
      <c r="G220" s="547"/>
      <c r="H220" s="547"/>
      <c r="I220" s="547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</row>
    <row r="221" spans="1:31" ht="16.5" customHeight="1">
      <c r="A221" s="548" t="s">
        <v>198</v>
      </c>
      <c r="B221" s="548"/>
      <c r="C221" s="548"/>
      <c r="D221" s="548"/>
      <c r="E221" s="548"/>
      <c r="F221" s="548"/>
      <c r="G221" s="548"/>
      <c r="H221" s="548"/>
      <c r="I221" s="548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</row>
    <row r="222" spans="1:31" ht="11.25" customHeight="1">
      <c r="A222" s="112"/>
      <c r="B222" s="112"/>
      <c r="C222" s="112"/>
      <c r="D222" s="112"/>
      <c r="E222" s="112"/>
      <c r="F222" s="112"/>
      <c r="G222" s="112"/>
      <c r="H222" s="112"/>
      <c r="I222" s="113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</row>
    <row r="223" spans="1:31" ht="21" customHeight="1">
      <c r="A223" s="549" t="s">
        <v>199</v>
      </c>
      <c r="B223" s="549"/>
      <c r="C223" s="549"/>
      <c r="D223" s="549"/>
      <c r="E223" s="549"/>
      <c r="F223" s="549"/>
      <c r="G223" s="549"/>
      <c r="H223" s="549"/>
      <c r="I223" s="549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</row>
    <row r="224" spans="1:31" ht="45" customHeight="1">
      <c r="A224" s="550" t="s">
        <v>1003</v>
      </c>
      <c r="B224" s="550"/>
      <c r="C224" s="550"/>
      <c r="D224" s="550"/>
      <c r="E224" s="550"/>
      <c r="F224" s="550"/>
      <c r="G224" s="550"/>
      <c r="H224" s="550"/>
      <c r="I224" s="550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</row>
    <row r="225" spans="1:31" ht="51" customHeight="1">
      <c r="A225" s="551" t="s">
        <v>201</v>
      </c>
      <c r="B225" s="551"/>
      <c r="C225" s="6" t="s">
        <v>289</v>
      </c>
      <c r="D225" s="6"/>
      <c r="E225" s="6" t="s">
        <v>402</v>
      </c>
      <c r="F225" s="6"/>
      <c r="G225" s="6" t="s">
        <v>204</v>
      </c>
      <c r="H225" s="6"/>
      <c r="I225" s="6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</row>
    <row r="226" spans="1:31" ht="12.75" customHeight="1">
      <c r="A226" s="552" t="s">
        <v>205</v>
      </c>
      <c r="B226" s="552"/>
      <c r="C226" s="553" t="s">
        <v>403</v>
      </c>
      <c r="D226" s="553"/>
      <c r="E226" s="554">
        <v>0</v>
      </c>
      <c r="F226" s="554"/>
      <c r="G226" s="554">
        <v>0</v>
      </c>
      <c r="H226" s="554"/>
      <c r="I226" s="554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</row>
    <row r="227" spans="1:31" ht="15.75" customHeight="1">
      <c r="A227" s="552" t="s">
        <v>207</v>
      </c>
      <c r="B227" s="552"/>
      <c r="C227" s="553" t="s">
        <v>1004</v>
      </c>
      <c r="D227" s="553"/>
      <c r="E227" s="555">
        <v>0</v>
      </c>
      <c r="F227" s="555"/>
      <c r="G227" s="556">
        <f>ROUND((1/1600)*E227,2)</f>
        <v>0</v>
      </c>
      <c r="H227" s="556"/>
      <c r="I227" s="556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</row>
    <row r="228" spans="1:31" ht="12.75" customHeight="1">
      <c r="A228" s="557" t="s">
        <v>209</v>
      </c>
      <c r="B228" s="557"/>
      <c r="C228" s="557"/>
      <c r="D228" s="557"/>
      <c r="E228" s="557"/>
      <c r="F228" s="557"/>
      <c r="G228" s="556">
        <f>SUM(G226+G227)</f>
        <v>0</v>
      </c>
      <c r="H228" s="556"/>
      <c r="I228" s="556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</row>
    <row r="229" spans="1:31" ht="15" customHeight="1">
      <c r="A229" s="558"/>
      <c r="B229" s="558"/>
      <c r="C229" s="558"/>
      <c r="D229" s="558"/>
      <c r="E229" s="558"/>
      <c r="F229" s="558"/>
      <c r="G229" s="558"/>
      <c r="H229" s="558"/>
      <c r="I229" s="558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</row>
    <row r="230" spans="1:31" ht="15" customHeight="1">
      <c r="A230" s="559" t="s">
        <v>210</v>
      </c>
      <c r="B230" s="559"/>
      <c r="C230" s="560" t="s">
        <v>403</v>
      </c>
      <c r="D230" s="560"/>
      <c r="E230" s="561">
        <v>0</v>
      </c>
      <c r="F230" s="561"/>
      <c r="G230" s="562">
        <v>0</v>
      </c>
      <c r="H230" s="562"/>
      <c r="I230" s="562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</row>
    <row r="231" spans="1:31" ht="18" customHeight="1">
      <c r="A231" s="552" t="s">
        <v>211</v>
      </c>
      <c r="B231" s="552"/>
      <c r="C231" s="553" t="s">
        <v>1005</v>
      </c>
      <c r="D231" s="553"/>
      <c r="E231" s="554">
        <v>0</v>
      </c>
      <c r="F231" s="554"/>
      <c r="G231" s="562">
        <f>ROUND((1/1600)*E231,2)</f>
        <v>0</v>
      </c>
      <c r="H231" s="562"/>
      <c r="I231" s="562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</row>
    <row r="232" spans="1:31" ht="12.75" customHeight="1">
      <c r="A232" s="563" t="s">
        <v>209</v>
      </c>
      <c r="B232" s="563"/>
      <c r="C232" s="563"/>
      <c r="D232" s="563"/>
      <c r="E232" s="563"/>
      <c r="F232" s="563"/>
      <c r="G232" s="556">
        <f>SUM(G230+G231)</f>
        <v>0</v>
      </c>
      <c r="H232" s="556"/>
      <c r="I232" s="556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</row>
    <row r="233" spans="1:31" ht="18" customHeight="1">
      <c r="A233" s="558"/>
      <c r="B233" s="558"/>
      <c r="C233" s="558"/>
      <c r="D233" s="558"/>
      <c r="E233" s="558"/>
      <c r="F233" s="558"/>
      <c r="G233" s="558"/>
      <c r="H233" s="558"/>
      <c r="I233" s="558"/>
      <c r="J233" s="15"/>
      <c r="K233" s="41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</row>
    <row r="234" spans="1:31" ht="12.75" customHeight="1">
      <c r="A234" s="559" t="s">
        <v>212</v>
      </c>
      <c r="B234" s="559"/>
      <c r="C234" s="560" t="s">
        <v>405</v>
      </c>
      <c r="D234" s="560"/>
      <c r="E234" s="564">
        <v>0</v>
      </c>
      <c r="F234" s="564"/>
      <c r="G234" s="562">
        <v>0</v>
      </c>
      <c r="H234" s="562"/>
      <c r="I234" s="562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</row>
    <row r="235" spans="1:31" ht="12.75" customHeight="1">
      <c r="A235" s="552" t="s">
        <v>214</v>
      </c>
      <c r="B235" s="552"/>
      <c r="C235" s="553" t="s">
        <v>1006</v>
      </c>
      <c r="D235" s="553"/>
      <c r="E235" s="556">
        <v>0</v>
      </c>
      <c r="F235" s="556"/>
      <c r="G235" s="562">
        <f>ROUND((1/450)*E235,2)</f>
        <v>0</v>
      </c>
      <c r="H235" s="562"/>
      <c r="I235" s="562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</row>
    <row r="236" spans="1:31" ht="12.75" customHeight="1">
      <c r="A236" s="563" t="s">
        <v>209</v>
      </c>
      <c r="B236" s="563"/>
      <c r="C236" s="563"/>
      <c r="D236" s="563"/>
      <c r="E236" s="563"/>
      <c r="F236" s="563"/>
      <c r="G236" s="556">
        <f>SUM(G234+G235)</f>
        <v>0</v>
      </c>
      <c r="H236" s="556"/>
      <c r="I236" s="556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</row>
    <row r="237" spans="1:31">
      <c r="A237" s="558"/>
      <c r="B237" s="558"/>
      <c r="C237" s="558"/>
      <c r="D237" s="558"/>
      <c r="E237" s="558"/>
      <c r="F237" s="558"/>
      <c r="G237" s="558"/>
      <c r="H237" s="558"/>
      <c r="I237" s="558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</row>
    <row r="238" spans="1:31" ht="12.75" customHeight="1">
      <c r="A238" s="559" t="s">
        <v>1007</v>
      </c>
      <c r="B238" s="559"/>
      <c r="C238" s="560" t="s">
        <v>409</v>
      </c>
      <c r="D238" s="560"/>
      <c r="E238" s="561">
        <v>0</v>
      </c>
      <c r="F238" s="561"/>
      <c r="G238" s="562">
        <v>0</v>
      </c>
      <c r="H238" s="562"/>
      <c r="I238" s="562"/>
      <c r="J238" s="566"/>
      <c r="K238" s="566"/>
      <c r="L238" s="566"/>
      <c r="M238" s="566"/>
      <c r="N238" s="566"/>
      <c r="O238" s="566"/>
      <c r="P238" s="566"/>
      <c r="Q238" s="567"/>
      <c r="R238" s="567"/>
      <c r="S238" s="567"/>
      <c r="T238" s="567"/>
      <c r="U238" s="567"/>
      <c r="V238" s="567"/>
      <c r="W238" s="567"/>
      <c r="X238" s="567"/>
      <c r="Y238" s="567"/>
      <c r="Z238" s="567"/>
      <c r="AA238" s="567"/>
      <c r="AB238" s="567"/>
      <c r="AC238" s="567"/>
      <c r="AD238" s="567"/>
      <c r="AE238" s="567"/>
    </row>
    <row r="239" spans="1:31" ht="12.75" customHeight="1">
      <c r="A239" s="552" t="s">
        <v>1008</v>
      </c>
      <c r="B239" s="552"/>
      <c r="C239" s="553" t="s">
        <v>1009</v>
      </c>
      <c r="D239" s="553"/>
      <c r="E239" s="555">
        <v>0</v>
      </c>
      <c r="F239" s="555"/>
      <c r="G239" s="562">
        <f>ROUND((1/2500)*E239,2)</f>
        <v>0</v>
      </c>
      <c r="H239" s="562"/>
      <c r="I239" s="562"/>
      <c r="J239" s="566"/>
      <c r="K239" s="566"/>
      <c r="L239" s="566"/>
      <c r="M239" s="566"/>
      <c r="N239" s="566"/>
      <c r="O239" s="566"/>
      <c r="P239" s="566"/>
      <c r="Q239" s="567"/>
      <c r="R239" s="567"/>
      <c r="S239" s="567"/>
      <c r="T239" s="567"/>
      <c r="U239" s="567"/>
      <c r="V239" s="567"/>
      <c r="W239" s="567"/>
      <c r="X239" s="567"/>
      <c r="Y239" s="567"/>
      <c r="Z239" s="567"/>
      <c r="AA239" s="567"/>
      <c r="AB239" s="567"/>
      <c r="AC239" s="567"/>
      <c r="AD239" s="567"/>
      <c r="AE239" s="567"/>
    </row>
    <row r="240" spans="1:31" ht="12.75" customHeight="1">
      <c r="A240" s="563" t="s">
        <v>209</v>
      </c>
      <c r="B240" s="563"/>
      <c r="C240" s="563"/>
      <c r="D240" s="563"/>
      <c r="E240" s="563"/>
      <c r="F240" s="563"/>
      <c r="G240" s="569">
        <f>SUM(G238+G239)</f>
        <v>0</v>
      </c>
      <c r="H240" s="569"/>
      <c r="I240" s="569"/>
      <c r="J240" s="566"/>
      <c r="K240" s="566"/>
      <c r="L240" s="566"/>
      <c r="M240" s="566"/>
      <c r="N240" s="566"/>
      <c r="O240" s="566"/>
      <c r="P240" s="566"/>
      <c r="Q240" s="567"/>
      <c r="R240" s="567"/>
      <c r="S240" s="567"/>
      <c r="T240" s="567"/>
      <c r="U240" s="567"/>
      <c r="V240" s="567"/>
      <c r="W240" s="567"/>
      <c r="X240" s="567"/>
      <c r="Y240" s="567"/>
      <c r="Z240" s="567"/>
      <c r="AA240" s="567"/>
      <c r="AB240" s="567"/>
      <c r="AC240" s="567"/>
      <c r="AD240" s="567"/>
      <c r="AE240" s="567"/>
    </row>
    <row r="241" spans="1:31">
      <c r="A241" s="570"/>
      <c r="B241" s="570"/>
      <c r="C241" s="570"/>
      <c r="D241" s="570"/>
      <c r="E241" s="570"/>
      <c r="F241" s="570"/>
      <c r="G241" s="570"/>
      <c r="H241" s="570"/>
      <c r="I241" s="570"/>
      <c r="J241" s="566"/>
      <c r="K241" s="566"/>
      <c r="L241" s="566"/>
      <c r="M241" s="566"/>
      <c r="N241" s="566"/>
      <c r="O241" s="566"/>
      <c r="P241" s="566"/>
      <c r="Q241" s="567"/>
      <c r="R241" s="567"/>
      <c r="S241" s="567"/>
      <c r="T241" s="567"/>
      <c r="U241" s="567"/>
      <c r="V241" s="567"/>
      <c r="W241" s="567"/>
      <c r="X241" s="567"/>
      <c r="Y241" s="567"/>
      <c r="Z241" s="567"/>
      <c r="AA241" s="567"/>
      <c r="AB241" s="567"/>
      <c r="AC241" s="567"/>
      <c r="AD241" s="567"/>
      <c r="AE241" s="567"/>
    </row>
    <row r="242" spans="1:31" ht="42.75" customHeight="1">
      <c r="A242" s="552" t="s">
        <v>1010</v>
      </c>
      <c r="B242" s="552"/>
      <c r="C242" s="560" t="s">
        <v>411</v>
      </c>
      <c r="D242" s="560"/>
      <c r="E242" s="564">
        <v>0</v>
      </c>
      <c r="F242" s="564"/>
      <c r="G242" s="562">
        <v>0</v>
      </c>
      <c r="H242" s="562"/>
      <c r="I242" s="562"/>
      <c r="J242" s="566"/>
      <c r="K242" s="566"/>
      <c r="L242" s="566"/>
      <c r="M242" s="566"/>
      <c r="N242" s="566"/>
      <c r="O242" s="566"/>
      <c r="P242" s="566"/>
      <c r="Q242" s="567"/>
      <c r="R242" s="567"/>
      <c r="S242" s="567"/>
      <c r="T242" s="567"/>
      <c r="U242" s="567"/>
      <c r="V242" s="567"/>
      <c r="W242" s="567"/>
      <c r="X242" s="567"/>
      <c r="Y242" s="567"/>
      <c r="Z242" s="567"/>
      <c r="AA242" s="567"/>
      <c r="AB242" s="567"/>
      <c r="AC242" s="567"/>
      <c r="AD242" s="567"/>
      <c r="AE242" s="567"/>
    </row>
    <row r="243" spans="1:31" ht="42" customHeight="1">
      <c r="A243" s="552" t="s">
        <v>1011</v>
      </c>
      <c r="B243" s="552"/>
      <c r="C243" s="553" t="s">
        <v>1174</v>
      </c>
      <c r="D243" s="553"/>
      <c r="E243" s="555"/>
      <c r="F243" s="555"/>
      <c r="G243" s="562">
        <f>ROUND((1/160)*E243,2)</f>
        <v>0</v>
      </c>
      <c r="H243" s="562"/>
      <c r="I243" s="562"/>
      <c r="J243" s="566"/>
      <c r="K243" s="566"/>
      <c r="L243" s="566"/>
      <c r="M243" s="566"/>
      <c r="N243" s="566"/>
      <c r="O243" s="566"/>
      <c r="P243" s="566"/>
      <c r="Q243" s="567"/>
      <c r="R243" s="567"/>
      <c r="S243" s="567"/>
      <c r="T243" s="567"/>
      <c r="U243" s="567"/>
      <c r="V243" s="567"/>
      <c r="W243" s="567"/>
      <c r="X243" s="567"/>
      <c r="Y243" s="567"/>
      <c r="Z243" s="567"/>
      <c r="AA243" s="567"/>
      <c r="AB243" s="567"/>
      <c r="AC243" s="567"/>
      <c r="AD243" s="567"/>
      <c r="AE243" s="567"/>
    </row>
    <row r="244" spans="1:31" ht="24" customHeight="1">
      <c r="A244" s="563" t="s">
        <v>209</v>
      </c>
      <c r="B244" s="563"/>
      <c r="C244" s="563"/>
      <c r="D244" s="563"/>
      <c r="E244" s="563"/>
      <c r="F244" s="563"/>
      <c r="G244" s="556">
        <f>SUM(G242+G243)</f>
        <v>0</v>
      </c>
      <c r="H244" s="556"/>
      <c r="I244" s="556"/>
      <c r="J244" s="566"/>
      <c r="K244" s="566"/>
      <c r="L244" s="566"/>
      <c r="M244" s="566"/>
      <c r="N244" s="566"/>
      <c r="O244" s="566"/>
      <c r="P244" s="566"/>
      <c r="Q244" s="567"/>
      <c r="R244" s="567"/>
      <c r="S244" s="567"/>
      <c r="T244" s="567"/>
      <c r="U244" s="567"/>
      <c r="V244" s="567"/>
      <c r="W244" s="567"/>
      <c r="X244" s="567"/>
      <c r="Y244" s="567"/>
      <c r="Z244" s="567"/>
      <c r="AA244" s="567"/>
      <c r="AB244" s="567"/>
      <c r="AC244" s="567"/>
      <c r="AD244" s="567"/>
      <c r="AE244" s="567"/>
    </row>
    <row r="245" spans="1:31">
      <c r="A245" s="570"/>
      <c r="B245" s="570"/>
      <c r="C245" s="570"/>
      <c r="D245" s="570"/>
      <c r="E245" s="570"/>
      <c r="F245" s="570"/>
      <c r="G245" s="570"/>
      <c r="H245" s="570"/>
      <c r="I245" s="570"/>
      <c r="J245" s="566"/>
      <c r="K245" s="566"/>
      <c r="L245" s="566"/>
      <c r="M245" s="566"/>
      <c r="N245" s="566"/>
      <c r="O245" s="566"/>
      <c r="P245" s="566"/>
      <c r="Q245" s="567"/>
      <c r="R245" s="567"/>
      <c r="S245" s="567"/>
      <c r="T245" s="567"/>
      <c r="U245" s="567"/>
      <c r="V245" s="567"/>
      <c r="W245" s="567"/>
      <c r="X245" s="567"/>
      <c r="Y245" s="567"/>
      <c r="Z245" s="567"/>
      <c r="AA245" s="567"/>
      <c r="AB245" s="567"/>
      <c r="AC245" s="567"/>
      <c r="AD245" s="567"/>
      <c r="AE245" s="567"/>
    </row>
    <row r="246" spans="1:31" ht="36.75" customHeight="1">
      <c r="A246" s="552" t="s">
        <v>1013</v>
      </c>
      <c r="B246" s="552"/>
      <c r="C246" s="694" t="s">
        <v>411</v>
      </c>
      <c r="D246" s="694"/>
      <c r="E246" s="562">
        <v>0</v>
      </c>
      <c r="F246" s="562"/>
      <c r="G246" s="562">
        <v>0</v>
      </c>
      <c r="H246" s="562"/>
      <c r="I246" s="562"/>
      <c r="J246" s="566"/>
      <c r="K246" s="566"/>
      <c r="L246" s="566"/>
      <c r="M246" s="566"/>
      <c r="N246" s="566"/>
      <c r="O246" s="566"/>
      <c r="P246" s="566"/>
      <c r="Q246" s="567"/>
      <c r="R246" s="567"/>
      <c r="S246" s="567"/>
      <c r="T246" s="567"/>
      <c r="U246" s="567"/>
      <c r="V246" s="567"/>
      <c r="W246" s="567"/>
      <c r="X246" s="567"/>
      <c r="Y246" s="567"/>
      <c r="Z246" s="567"/>
      <c r="AA246" s="567"/>
      <c r="AB246" s="567"/>
      <c r="AC246" s="567"/>
      <c r="AD246" s="567"/>
      <c r="AE246" s="567"/>
    </row>
    <row r="247" spans="1:31" ht="39" customHeight="1">
      <c r="A247" s="552" t="s">
        <v>1014</v>
      </c>
      <c r="B247" s="552"/>
      <c r="C247" s="553" t="s">
        <v>410</v>
      </c>
      <c r="D247" s="553"/>
      <c r="E247" s="695">
        <v>0</v>
      </c>
      <c r="F247" s="695"/>
      <c r="G247" s="556">
        <f>ROUND((1/1500)*E247,2)</f>
        <v>0</v>
      </c>
      <c r="H247" s="556"/>
      <c r="I247" s="556"/>
      <c r="J247" s="566"/>
      <c r="K247" s="566"/>
      <c r="L247" s="566"/>
      <c r="M247" s="566"/>
      <c r="N247" s="566"/>
      <c r="O247" s="566"/>
      <c r="P247" s="566"/>
      <c r="Q247" s="567"/>
      <c r="R247" s="567"/>
      <c r="S247" s="567"/>
      <c r="T247" s="567"/>
      <c r="U247" s="567"/>
      <c r="V247" s="567"/>
      <c r="W247" s="567"/>
      <c r="X247" s="567"/>
      <c r="Y247" s="567"/>
      <c r="Z247" s="567"/>
      <c r="AA247" s="567"/>
      <c r="AB247" s="567"/>
      <c r="AC247" s="567"/>
      <c r="AD247" s="567"/>
      <c r="AE247" s="567"/>
    </row>
    <row r="248" spans="1:31" ht="25.5" customHeight="1">
      <c r="A248" s="563" t="s">
        <v>209</v>
      </c>
      <c r="B248" s="563"/>
      <c r="C248" s="563"/>
      <c r="D248" s="563"/>
      <c r="E248" s="563"/>
      <c r="F248" s="563"/>
      <c r="G248" s="556">
        <f>SUM(G246+G247)</f>
        <v>0</v>
      </c>
      <c r="H248" s="556"/>
      <c r="I248" s="556"/>
      <c r="J248" s="566"/>
      <c r="K248" s="566"/>
      <c r="L248" s="566"/>
      <c r="M248" s="566"/>
      <c r="N248" s="566"/>
      <c r="O248" s="566"/>
      <c r="P248" s="566"/>
      <c r="Q248" s="567"/>
      <c r="R248" s="567"/>
      <c r="S248" s="567"/>
      <c r="T248" s="567"/>
      <c r="U248" s="567"/>
      <c r="V248" s="567"/>
      <c r="W248" s="567"/>
      <c r="X248" s="567"/>
      <c r="Y248" s="567"/>
      <c r="Z248" s="567"/>
      <c r="AA248" s="567"/>
      <c r="AB248" s="567"/>
      <c r="AC248" s="567"/>
      <c r="AD248" s="567"/>
      <c r="AE248" s="567"/>
    </row>
    <row r="249" spans="1:31" ht="9.75" customHeight="1">
      <c r="A249" s="573"/>
      <c r="B249" s="573"/>
      <c r="C249" s="573"/>
      <c r="D249" s="573"/>
      <c r="E249" s="573"/>
      <c r="F249" s="573"/>
      <c r="G249" s="573"/>
      <c r="H249" s="573"/>
      <c r="I249" s="573"/>
      <c r="J249" s="566"/>
      <c r="K249" s="566"/>
      <c r="L249" s="566"/>
      <c r="M249" s="566"/>
      <c r="N249" s="566"/>
      <c r="O249" s="566"/>
      <c r="P249" s="566"/>
      <c r="Q249" s="567"/>
      <c r="R249" s="567"/>
      <c r="S249" s="567"/>
      <c r="T249" s="567"/>
      <c r="U249" s="567"/>
      <c r="V249" s="567"/>
      <c r="W249" s="567"/>
      <c r="X249" s="567"/>
      <c r="Y249" s="567"/>
      <c r="Z249" s="567"/>
      <c r="AA249" s="567"/>
      <c r="AB249" s="567"/>
      <c r="AC249" s="567"/>
      <c r="AD249" s="567"/>
      <c r="AE249" s="567"/>
    </row>
    <row r="250" spans="1:31" ht="14.25" hidden="1" customHeight="1">
      <c r="A250" s="574" t="s">
        <v>228</v>
      </c>
      <c r="B250" s="574"/>
      <c r="C250" s="575" t="s">
        <v>413</v>
      </c>
      <c r="D250" s="575"/>
      <c r="E250" s="576">
        <v>0</v>
      </c>
      <c r="F250" s="576"/>
      <c r="G250" s="556">
        <v>0</v>
      </c>
      <c r="H250" s="556"/>
      <c r="I250" s="556"/>
      <c r="J250" s="566"/>
      <c r="K250" s="566"/>
      <c r="L250" s="566"/>
      <c r="M250" s="566"/>
      <c r="N250" s="566"/>
      <c r="O250" s="566"/>
      <c r="P250" s="566"/>
      <c r="Q250" s="567"/>
      <c r="R250" s="567"/>
      <c r="S250" s="567"/>
      <c r="T250" s="567"/>
      <c r="U250" s="567"/>
      <c r="V250" s="567"/>
      <c r="W250" s="567"/>
      <c r="X250" s="567"/>
      <c r="Y250" s="567"/>
      <c r="Z250" s="567"/>
      <c r="AA250" s="567"/>
      <c r="AB250" s="567"/>
      <c r="AC250" s="567"/>
      <c r="AD250" s="567"/>
      <c r="AE250" s="567"/>
    </row>
    <row r="251" spans="1:31" ht="14.25" customHeight="1">
      <c r="A251" s="574" t="s">
        <v>230</v>
      </c>
      <c r="B251" s="574"/>
      <c r="C251" s="575" t="s">
        <v>1015</v>
      </c>
      <c r="D251" s="575"/>
      <c r="E251" s="576">
        <v>0</v>
      </c>
      <c r="F251" s="576"/>
      <c r="G251" s="556">
        <f>ROUND((1/300)*E251,2)</f>
        <v>0</v>
      </c>
      <c r="H251" s="556"/>
      <c r="I251" s="556"/>
      <c r="J251" s="566"/>
      <c r="K251" s="566"/>
      <c r="L251" s="566"/>
      <c r="M251" s="566"/>
      <c r="N251" s="566"/>
      <c r="O251" s="566"/>
      <c r="P251" s="566"/>
      <c r="Q251" s="567"/>
      <c r="R251" s="567"/>
      <c r="S251" s="567"/>
      <c r="T251" s="567"/>
      <c r="U251" s="567"/>
      <c r="V251" s="567"/>
      <c r="W251" s="567"/>
      <c r="X251" s="567"/>
      <c r="Y251" s="567"/>
      <c r="Z251" s="567"/>
      <c r="AA251" s="567"/>
      <c r="AB251" s="567"/>
      <c r="AC251" s="567"/>
      <c r="AD251" s="567"/>
      <c r="AE251" s="567"/>
    </row>
    <row r="252" spans="1:31" ht="14.25" customHeight="1">
      <c r="A252" s="563" t="s">
        <v>209</v>
      </c>
      <c r="B252" s="563"/>
      <c r="C252" s="563"/>
      <c r="D252" s="563"/>
      <c r="E252" s="563"/>
      <c r="F252" s="563"/>
      <c r="G252" s="556">
        <f>SUM(G250+G251)</f>
        <v>0</v>
      </c>
      <c r="H252" s="556"/>
      <c r="I252" s="556"/>
      <c r="J252" s="566"/>
      <c r="K252" s="566"/>
      <c r="L252" s="566"/>
      <c r="M252" s="566"/>
      <c r="N252" s="566"/>
      <c r="O252" s="566"/>
      <c r="P252" s="566"/>
      <c r="Q252" s="567"/>
      <c r="R252" s="567"/>
      <c r="S252" s="567"/>
      <c r="T252" s="567"/>
      <c r="U252" s="567"/>
      <c r="V252" s="567"/>
      <c r="W252" s="567"/>
      <c r="X252" s="567"/>
      <c r="Y252" s="567"/>
      <c r="Z252" s="567"/>
      <c r="AA252" s="567"/>
      <c r="AB252" s="567"/>
      <c r="AC252" s="567"/>
      <c r="AD252" s="567"/>
      <c r="AE252" s="567"/>
    </row>
    <row r="253" spans="1:31" ht="9.75" customHeight="1">
      <c r="A253" s="573"/>
      <c r="B253" s="573"/>
      <c r="C253" s="573"/>
      <c r="D253" s="573"/>
      <c r="E253" s="573"/>
      <c r="F253" s="573"/>
      <c r="G253" s="573"/>
      <c r="H253" s="573"/>
      <c r="I253" s="573"/>
      <c r="J253" s="566"/>
      <c r="K253" s="566"/>
      <c r="L253" s="566"/>
      <c r="M253" s="566"/>
      <c r="N253" s="566"/>
      <c r="O253" s="566"/>
      <c r="P253" s="566"/>
      <c r="Q253" s="567"/>
      <c r="R253" s="567"/>
      <c r="S253" s="567"/>
      <c r="T253" s="567"/>
      <c r="U253" s="567"/>
      <c r="V253" s="567"/>
      <c r="W253" s="567"/>
      <c r="X253" s="567"/>
      <c r="Y253" s="567"/>
      <c r="Z253" s="567"/>
      <c r="AA253" s="567"/>
      <c r="AB253" s="567"/>
      <c r="AC253" s="567"/>
      <c r="AD253" s="567"/>
      <c r="AE253" s="567"/>
    </row>
    <row r="254" spans="1:31" ht="14.25" customHeight="1">
      <c r="A254" s="578" t="s">
        <v>232</v>
      </c>
      <c r="B254" s="578"/>
      <c r="C254" s="578"/>
      <c r="D254" s="578"/>
      <c r="E254" s="578"/>
      <c r="F254" s="578"/>
      <c r="G254" s="578"/>
      <c r="H254" s="578"/>
      <c r="I254" s="578"/>
      <c r="J254" s="566"/>
      <c r="K254" s="566"/>
      <c r="L254" s="566"/>
      <c r="M254" s="566"/>
      <c r="N254" s="566"/>
      <c r="O254" s="566"/>
      <c r="P254" s="566"/>
      <c r="Q254" s="567"/>
      <c r="R254" s="567"/>
      <c r="S254" s="567"/>
      <c r="T254" s="567"/>
      <c r="U254" s="567"/>
      <c r="V254" s="567"/>
      <c r="W254" s="567"/>
      <c r="X254" s="567"/>
      <c r="Y254" s="567"/>
      <c r="Z254" s="567"/>
      <c r="AA254" s="567"/>
      <c r="AB254" s="567"/>
      <c r="AC254" s="567"/>
      <c r="AD254" s="567"/>
      <c r="AE254" s="567"/>
    </row>
    <row r="255" spans="1:31" ht="9" customHeight="1">
      <c r="A255" s="579"/>
      <c r="B255" s="579"/>
      <c r="C255" s="579"/>
      <c r="D255" s="579"/>
      <c r="E255" s="579"/>
      <c r="F255" s="579"/>
      <c r="G255" s="579"/>
      <c r="H255" s="579"/>
      <c r="I255" s="579"/>
      <c r="J255" s="566"/>
      <c r="K255" s="566"/>
      <c r="L255" s="566"/>
      <c r="M255" s="566"/>
      <c r="N255" s="566"/>
      <c r="O255" s="566"/>
      <c r="P255" s="566"/>
      <c r="Q255" s="567"/>
      <c r="R255" s="567"/>
      <c r="S255" s="567"/>
      <c r="T255" s="567"/>
      <c r="U255" s="567"/>
      <c r="V255" s="567"/>
      <c r="W255" s="567"/>
      <c r="X255" s="567"/>
      <c r="Y255" s="567"/>
      <c r="Z255" s="567"/>
      <c r="AA255" s="567"/>
      <c r="AB255" s="567"/>
      <c r="AC255" s="567"/>
      <c r="AD255" s="567"/>
      <c r="AE255" s="567"/>
    </row>
    <row r="256" spans="1:31" ht="24" customHeight="1">
      <c r="A256" s="606" t="s">
        <v>415</v>
      </c>
      <c r="B256" s="606"/>
      <c r="C256" s="606"/>
      <c r="D256" s="606"/>
      <c r="E256" s="606"/>
      <c r="F256" s="606"/>
      <c r="G256" s="606"/>
      <c r="H256" s="606"/>
      <c r="I256" s="606"/>
      <c r="J256" s="152"/>
      <c r="K256" s="152"/>
      <c r="L256" s="152"/>
      <c r="M256" s="152"/>
      <c r="N256" s="152"/>
      <c r="O256" s="152"/>
      <c r="P256" s="152"/>
      <c r="Q256" s="116"/>
      <c r="R256" s="116"/>
      <c r="S256" s="116"/>
      <c r="T256" s="116"/>
      <c r="U256" s="116"/>
      <c r="V256" s="116"/>
      <c r="W256" s="116"/>
      <c r="X256" s="116"/>
      <c r="Y256" s="116"/>
      <c r="Z256" s="116"/>
      <c r="AA256" s="116"/>
      <c r="AB256" s="116"/>
      <c r="AC256" s="116"/>
      <c r="AD256" s="116"/>
      <c r="AE256" s="116"/>
    </row>
    <row r="257" spans="1:31" ht="9" customHeight="1">
      <c r="A257" s="579"/>
      <c r="B257" s="579"/>
      <c r="C257" s="579"/>
      <c r="D257" s="579"/>
      <c r="E257" s="579"/>
      <c r="F257" s="579"/>
      <c r="G257" s="579"/>
      <c r="H257" s="579"/>
      <c r="I257" s="579"/>
      <c r="J257" s="152"/>
      <c r="K257" s="152"/>
      <c r="L257" s="152"/>
      <c r="M257" s="152"/>
      <c r="N257" s="152"/>
      <c r="O257" s="152"/>
      <c r="P257" s="152"/>
      <c r="Q257" s="116"/>
      <c r="R257" s="116"/>
      <c r="S257" s="116"/>
      <c r="T257" s="116"/>
      <c r="U257" s="116"/>
      <c r="V257" s="116"/>
      <c r="W257" s="116"/>
      <c r="X257" s="116"/>
      <c r="Y257" s="116"/>
      <c r="Z257" s="116"/>
      <c r="AA257" s="116"/>
      <c r="AB257" s="116"/>
      <c r="AC257" s="116"/>
      <c r="AD257" s="116"/>
      <c r="AE257" s="116"/>
    </row>
    <row r="258" spans="1:31" ht="46.5" customHeight="1">
      <c r="A258" s="580" t="s">
        <v>1016</v>
      </c>
      <c r="B258" s="580"/>
      <c r="C258" s="580"/>
      <c r="D258" s="580"/>
      <c r="E258" s="580"/>
      <c r="F258" s="580"/>
      <c r="G258" s="580"/>
      <c r="H258" s="580"/>
      <c r="I258" s="580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</row>
    <row r="259" spans="1:31" ht="44.25" customHeight="1">
      <c r="A259" s="551" t="s">
        <v>201</v>
      </c>
      <c r="B259" s="551"/>
      <c r="C259" s="6" t="s">
        <v>416</v>
      </c>
      <c r="D259" s="6"/>
      <c r="E259" s="6" t="s">
        <v>235</v>
      </c>
      <c r="F259" s="6"/>
      <c r="G259" s="6" t="s">
        <v>204</v>
      </c>
      <c r="H259" s="6"/>
      <c r="I259" s="6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</row>
    <row r="260" spans="1:31" ht="39.75" hidden="1" customHeight="1">
      <c r="A260" s="5" t="s">
        <v>236</v>
      </c>
      <c r="B260" s="5"/>
      <c r="C260" s="581" t="s">
        <v>417</v>
      </c>
      <c r="D260" s="581"/>
      <c r="E260" s="554">
        <v>0</v>
      </c>
      <c r="F260" s="554"/>
      <c r="G260" s="554">
        <f>ROUND(1/(30*2250)*E260,2)</f>
        <v>0</v>
      </c>
      <c r="H260" s="554"/>
      <c r="I260" s="554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</row>
    <row r="261" spans="1:31" ht="42" customHeight="1">
      <c r="A261" s="5" t="s">
        <v>238</v>
      </c>
      <c r="B261" s="5"/>
      <c r="C261" s="581" t="s">
        <v>418</v>
      </c>
      <c r="D261" s="581"/>
      <c r="E261" s="554"/>
      <c r="F261" s="554"/>
      <c r="G261" s="554">
        <f>ROUND((1/2250)*E261,2)</f>
        <v>0</v>
      </c>
      <c r="H261" s="554"/>
      <c r="I261" s="554"/>
      <c r="J261" s="118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</row>
    <row r="262" spans="1:31" ht="16.5" customHeight="1">
      <c r="A262" s="557" t="s">
        <v>209</v>
      </c>
      <c r="B262" s="557"/>
      <c r="C262" s="557"/>
      <c r="D262" s="557"/>
      <c r="E262" s="557"/>
      <c r="F262" s="557"/>
      <c r="G262" s="556">
        <f>SUM(G260+G261)</f>
        <v>0</v>
      </c>
      <c r="H262" s="556"/>
      <c r="I262" s="556"/>
      <c r="J262" s="118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</row>
    <row r="263" spans="1:31" ht="8.25" customHeight="1">
      <c r="A263" s="582"/>
      <c r="B263" s="582"/>
      <c r="C263" s="582"/>
      <c r="D263" s="582"/>
      <c r="E263" s="582"/>
      <c r="F263" s="582"/>
      <c r="G263" s="582"/>
      <c r="H263" s="582"/>
      <c r="I263" s="582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</row>
    <row r="264" spans="1:31" ht="27.75" hidden="1" customHeight="1">
      <c r="A264" s="583" t="s">
        <v>240</v>
      </c>
      <c r="B264" s="583"/>
      <c r="C264" s="584" t="s">
        <v>419</v>
      </c>
      <c r="D264" s="584"/>
      <c r="E264" s="561">
        <v>0</v>
      </c>
      <c r="F264" s="561"/>
      <c r="G264" s="554">
        <f>ROUND(1/(30*7500)*E264,2)</f>
        <v>0</v>
      </c>
      <c r="H264" s="554"/>
      <c r="I264" s="554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</row>
    <row r="265" spans="1:31" ht="27" customHeight="1">
      <c r="A265" s="5" t="s">
        <v>242</v>
      </c>
      <c r="B265" s="5"/>
      <c r="C265" s="581" t="s">
        <v>420</v>
      </c>
      <c r="D265" s="581"/>
      <c r="E265" s="554"/>
      <c r="F265" s="554"/>
      <c r="G265" s="554">
        <f>ROUND((1/7500)*E265,2)</f>
        <v>0</v>
      </c>
      <c r="H265" s="554"/>
      <c r="I265" s="554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</row>
    <row r="266" spans="1:31" ht="16.5" customHeight="1">
      <c r="A266" s="557" t="s">
        <v>209</v>
      </c>
      <c r="B266" s="557"/>
      <c r="C266" s="557"/>
      <c r="D266" s="557"/>
      <c r="E266" s="557"/>
      <c r="F266" s="557"/>
      <c r="G266" s="556">
        <f>SUM(G264+G265)</f>
        <v>0</v>
      </c>
      <c r="H266" s="556"/>
      <c r="I266" s="556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</row>
    <row r="267" spans="1:31" ht="7.5" customHeight="1">
      <c r="A267" s="475"/>
      <c r="B267" s="475"/>
      <c r="C267" s="475"/>
      <c r="D267" s="475"/>
      <c r="E267" s="475"/>
      <c r="F267" s="475"/>
      <c r="G267" s="475"/>
      <c r="H267" s="475"/>
      <c r="I267" s="47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</row>
    <row r="268" spans="1:31" ht="34.5" hidden="1" customHeight="1">
      <c r="A268" s="583" t="s">
        <v>244</v>
      </c>
      <c r="B268" s="583"/>
      <c r="C268" s="584" t="s">
        <v>417</v>
      </c>
      <c r="D268" s="584"/>
      <c r="E268" s="561">
        <v>0</v>
      </c>
      <c r="F268" s="561"/>
      <c r="G268" s="554">
        <f>ROUND(1/(30*2250)*E268,2)</f>
        <v>0</v>
      </c>
      <c r="H268" s="554"/>
      <c r="I268" s="554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</row>
    <row r="269" spans="1:31" ht="30" customHeight="1">
      <c r="A269" s="5" t="s">
        <v>245</v>
      </c>
      <c r="B269" s="5"/>
      <c r="C269" s="581" t="s">
        <v>418</v>
      </c>
      <c r="D269" s="581"/>
      <c r="E269" s="554"/>
      <c r="F269" s="554"/>
      <c r="G269" s="554">
        <f>ROUND((1/2250)*E269,2)</f>
        <v>0</v>
      </c>
      <c r="H269" s="554"/>
      <c r="I269" s="554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</row>
    <row r="270" spans="1:31" ht="15.75" customHeight="1">
      <c r="A270" s="557" t="s">
        <v>209</v>
      </c>
      <c r="B270" s="557"/>
      <c r="C270" s="557"/>
      <c r="D270" s="557"/>
      <c r="E270" s="557"/>
      <c r="F270" s="557"/>
      <c r="G270" s="556">
        <f>SUM(G268+G269)</f>
        <v>0</v>
      </c>
      <c r="H270" s="556"/>
      <c r="I270" s="556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</row>
    <row r="271" spans="1:31" ht="6.75" customHeight="1">
      <c r="A271" s="475"/>
      <c r="B271" s="475"/>
      <c r="C271" s="475"/>
      <c r="D271" s="475"/>
      <c r="E271" s="475"/>
      <c r="F271" s="475"/>
      <c r="G271" s="475"/>
      <c r="H271" s="475"/>
      <c r="I271" s="47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</row>
    <row r="272" spans="1:31" ht="36" hidden="1" customHeight="1">
      <c r="A272" s="583" t="s">
        <v>246</v>
      </c>
      <c r="B272" s="583"/>
      <c r="C272" s="584" t="s">
        <v>417</v>
      </c>
      <c r="D272" s="584"/>
      <c r="E272" s="561">
        <v>0</v>
      </c>
      <c r="F272" s="561"/>
      <c r="G272" s="554">
        <f>ROUND(1/(30*2250)*E272,2)</f>
        <v>0</v>
      </c>
      <c r="H272" s="554"/>
      <c r="I272" s="554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</row>
    <row r="273" spans="1:31" ht="36" customHeight="1">
      <c r="A273" s="5" t="s">
        <v>247</v>
      </c>
      <c r="B273" s="5"/>
      <c r="C273" s="581" t="s">
        <v>418</v>
      </c>
      <c r="D273" s="581"/>
      <c r="E273" s="554"/>
      <c r="F273" s="554"/>
      <c r="G273" s="554">
        <f>ROUND((1/2250)*E273,2)</f>
        <v>0</v>
      </c>
      <c r="H273" s="554"/>
      <c r="I273" s="554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</row>
    <row r="274" spans="1:31" ht="13.5" customHeight="1">
      <c r="A274" s="557" t="s">
        <v>209</v>
      </c>
      <c r="B274" s="557"/>
      <c r="C274" s="557"/>
      <c r="D274" s="557"/>
      <c r="E274" s="557"/>
      <c r="F274" s="557"/>
      <c r="G274" s="556">
        <f>SUM(G272+G273)</f>
        <v>0</v>
      </c>
      <c r="H274" s="556"/>
      <c r="I274" s="556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</row>
    <row r="275" spans="1:31" ht="6.75" customHeight="1">
      <c r="A275" s="585"/>
      <c r="B275" s="585"/>
      <c r="C275" s="585"/>
      <c r="D275" s="585"/>
      <c r="E275" s="585"/>
      <c r="F275" s="585"/>
      <c r="G275" s="585"/>
      <c r="H275" s="585"/>
      <c r="I275" s="58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</row>
    <row r="276" spans="1:31" ht="30.75" hidden="1" customHeight="1">
      <c r="A276" s="583" t="s">
        <v>248</v>
      </c>
      <c r="B276" s="583"/>
      <c r="C276" s="584" t="s">
        <v>417</v>
      </c>
      <c r="D276" s="584"/>
      <c r="E276" s="561">
        <v>0</v>
      </c>
      <c r="F276" s="561"/>
      <c r="G276" s="554">
        <f>ROUND(1/(30*2250)*E276,2)</f>
        <v>0</v>
      </c>
      <c r="H276" s="554"/>
      <c r="I276" s="554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</row>
    <row r="277" spans="1:31" ht="28.5" customHeight="1">
      <c r="A277" s="5" t="s">
        <v>249</v>
      </c>
      <c r="B277" s="5"/>
      <c r="C277" s="581" t="s">
        <v>1017</v>
      </c>
      <c r="D277" s="581"/>
      <c r="E277" s="554">
        <v>0</v>
      </c>
      <c r="F277" s="554"/>
      <c r="G277" s="554">
        <f>ROUND((1/2700)*E277,2)</f>
        <v>0</v>
      </c>
      <c r="H277" s="554"/>
      <c r="I277" s="554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</row>
    <row r="278" spans="1:31" ht="18" customHeight="1">
      <c r="A278" s="522" t="s">
        <v>209</v>
      </c>
      <c r="B278" s="522"/>
      <c r="C278" s="522"/>
      <c r="D278" s="522"/>
      <c r="E278" s="522"/>
      <c r="F278" s="522"/>
      <c r="G278" s="572">
        <f>SUM(G276+G277)</f>
        <v>0</v>
      </c>
      <c r="H278" s="572"/>
      <c r="I278" s="572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</row>
    <row r="279" spans="1:31" ht="7.5" customHeight="1">
      <c r="A279" s="475"/>
      <c r="B279" s="475"/>
      <c r="C279" s="475"/>
      <c r="D279" s="475"/>
      <c r="E279" s="475"/>
      <c r="F279" s="475"/>
      <c r="G279" s="475"/>
      <c r="H279" s="475"/>
      <c r="I279" s="47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</row>
    <row r="280" spans="1:31" ht="39.75" hidden="1" customHeight="1">
      <c r="A280" s="583" t="s">
        <v>250</v>
      </c>
      <c r="B280" s="583"/>
      <c r="C280" s="584" t="s">
        <v>421</v>
      </c>
      <c r="D280" s="584"/>
      <c r="E280" s="561">
        <v>0</v>
      </c>
      <c r="F280" s="561"/>
      <c r="G280" s="554">
        <f>ROUND(1/(30*100000)*E280,2)</f>
        <v>0</v>
      </c>
      <c r="H280" s="554"/>
      <c r="I280" s="554"/>
      <c r="J280" s="15"/>
      <c r="K280" s="15"/>
      <c r="L280" s="41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</row>
    <row r="281" spans="1:31" ht="36.75" customHeight="1">
      <c r="A281" s="5" t="s">
        <v>252</v>
      </c>
      <c r="B281" s="5"/>
      <c r="C281" s="581" t="s">
        <v>422</v>
      </c>
      <c r="D281" s="581"/>
      <c r="E281" s="554"/>
      <c r="F281" s="554"/>
      <c r="G281" s="554">
        <f>ROUND((1/100000)*E281,2)</f>
        <v>0</v>
      </c>
      <c r="H281" s="554"/>
      <c r="I281" s="554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</row>
    <row r="282" spans="1:31" ht="15.75" customHeight="1">
      <c r="A282" s="557" t="s">
        <v>209</v>
      </c>
      <c r="B282" s="557"/>
      <c r="C282" s="557"/>
      <c r="D282" s="557"/>
      <c r="E282" s="557"/>
      <c r="F282" s="557"/>
      <c r="G282" s="556">
        <f>SUM(G280+G281)</f>
        <v>0</v>
      </c>
      <c r="H282" s="556"/>
      <c r="I282" s="556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</row>
    <row r="283" spans="1:31" ht="8.25" customHeight="1">
      <c r="A283" s="503"/>
      <c r="B283" s="503"/>
      <c r="C283" s="503"/>
      <c r="D283" s="503"/>
      <c r="E283" s="503"/>
      <c r="F283" s="503"/>
      <c r="G283" s="503"/>
      <c r="H283" s="503"/>
      <c r="I283" s="503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</row>
    <row r="284" spans="1:31" ht="15.75" customHeight="1">
      <c r="A284" s="492" t="s">
        <v>254</v>
      </c>
      <c r="B284" s="492"/>
      <c r="C284" s="492"/>
      <c r="D284" s="492"/>
      <c r="E284" s="492"/>
      <c r="F284" s="492"/>
      <c r="G284" s="492"/>
      <c r="H284" s="492"/>
      <c r="I284" s="492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</row>
    <row r="285" spans="1:31" ht="10.5" customHeight="1">
      <c r="A285" s="475"/>
      <c r="B285" s="475"/>
      <c r="C285" s="475"/>
      <c r="D285" s="475"/>
      <c r="E285" s="475"/>
      <c r="F285" s="475"/>
      <c r="G285" s="475"/>
      <c r="H285" s="475"/>
      <c r="I285" s="47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</row>
    <row r="286" spans="1:31" ht="24.75" customHeight="1">
      <c r="A286" s="12" t="s">
        <v>415</v>
      </c>
      <c r="B286" s="12"/>
      <c r="C286" s="12"/>
      <c r="D286" s="12"/>
      <c r="E286" s="12"/>
      <c r="F286" s="12"/>
      <c r="G286" s="12"/>
      <c r="H286" s="12"/>
      <c r="I286" s="12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</row>
    <row r="287" spans="1:31" ht="10.5" customHeight="1">
      <c r="A287" s="475"/>
      <c r="B287" s="475"/>
      <c r="C287" s="475"/>
      <c r="D287" s="475"/>
      <c r="E287" s="475"/>
      <c r="F287" s="475"/>
      <c r="G287" s="475"/>
      <c r="H287" s="475"/>
      <c r="I287" s="47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</row>
    <row r="288" spans="1:31" ht="12" customHeight="1">
      <c r="A288" s="12" t="s">
        <v>1018</v>
      </c>
      <c r="B288" s="12"/>
      <c r="C288" s="12"/>
      <c r="D288" s="12"/>
      <c r="E288" s="12"/>
      <c r="F288" s="12"/>
      <c r="G288" s="12"/>
      <c r="H288" s="12"/>
      <c r="I288" s="12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</row>
    <row r="289" spans="1:31" ht="36.75" customHeight="1">
      <c r="A289" s="12"/>
      <c r="B289" s="12"/>
      <c r="C289" s="12"/>
      <c r="D289" s="12"/>
      <c r="E289" s="12"/>
      <c r="F289" s="12"/>
      <c r="G289" s="12"/>
      <c r="H289" s="12"/>
      <c r="I289" s="12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</row>
    <row r="290" spans="1:31" ht="69" customHeight="1">
      <c r="A290" s="114" t="s">
        <v>256</v>
      </c>
      <c r="B290" s="119" t="s">
        <v>423</v>
      </c>
      <c r="C290" s="119" t="s">
        <v>424</v>
      </c>
      <c r="D290" s="586" t="s">
        <v>259</v>
      </c>
      <c r="E290" s="586"/>
      <c r="F290" s="119" t="s">
        <v>260</v>
      </c>
      <c r="G290" s="119" t="s">
        <v>261</v>
      </c>
      <c r="H290" s="586" t="s">
        <v>262</v>
      </c>
      <c r="I290" s="586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</row>
    <row r="291" spans="1:31" ht="50.25" hidden="1" customHeight="1">
      <c r="A291" s="115" t="s">
        <v>263</v>
      </c>
      <c r="B291" s="121" t="s">
        <v>425</v>
      </c>
      <c r="C291" s="98" t="s">
        <v>426</v>
      </c>
      <c r="D291" s="587" t="s">
        <v>265</v>
      </c>
      <c r="E291" s="587"/>
      <c r="F291" s="122">
        <f>ROUND((1/(30*145))*16*(1/188.76),7)</f>
        <v>1.95E-5</v>
      </c>
      <c r="G291" s="35">
        <v>0</v>
      </c>
      <c r="H291" s="554">
        <v>0</v>
      </c>
      <c r="I291" s="554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</row>
    <row r="292" spans="1:31" ht="51" customHeight="1">
      <c r="A292" s="115" t="s">
        <v>266</v>
      </c>
      <c r="B292" s="117" t="s">
        <v>1020</v>
      </c>
      <c r="C292" s="98" t="s">
        <v>426</v>
      </c>
      <c r="D292" s="587" t="s">
        <v>265</v>
      </c>
      <c r="E292" s="587"/>
      <c r="F292" s="122">
        <f>ROUND((1/500)*16*(1/188.76),7)</f>
        <v>1.695E-4</v>
      </c>
      <c r="G292" s="35">
        <f>I201</f>
        <v>6457.853666666666</v>
      </c>
      <c r="H292" s="554">
        <f>ROUND(F292*G292,2)</f>
        <v>1.0900000000000001</v>
      </c>
      <c r="I292" s="554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</row>
    <row r="293" spans="1:31" ht="12.75" customHeight="1">
      <c r="A293" s="557" t="s">
        <v>209</v>
      </c>
      <c r="B293" s="557"/>
      <c r="C293" s="557"/>
      <c r="D293" s="557"/>
      <c r="E293" s="557"/>
      <c r="F293" s="557"/>
      <c r="G293" s="557"/>
      <c r="H293" s="554">
        <f>SUM(H291+H292)</f>
        <v>1.0900000000000001</v>
      </c>
      <c r="I293" s="554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</row>
    <row r="294" spans="1:31" ht="7.5" customHeight="1">
      <c r="A294" s="589"/>
      <c r="B294" s="589"/>
      <c r="C294" s="589"/>
      <c r="D294" s="589"/>
      <c r="E294" s="589"/>
      <c r="F294" s="589"/>
      <c r="G294" s="589"/>
      <c r="H294" s="589"/>
      <c r="I294" s="589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</row>
    <row r="295" spans="1:31" ht="51" hidden="1" customHeight="1">
      <c r="A295" s="115" t="s">
        <v>268</v>
      </c>
      <c r="B295" s="121" t="s">
        <v>428</v>
      </c>
      <c r="C295" s="98" t="s">
        <v>426</v>
      </c>
      <c r="D295" s="587" t="s">
        <v>265</v>
      </c>
      <c r="E295" s="587"/>
      <c r="F295" s="122">
        <f>ROUND((1/(30*340))*16*(1/188.76),7)</f>
        <v>8.3000000000000002E-6</v>
      </c>
      <c r="G295" s="35">
        <v>0</v>
      </c>
      <c r="H295" s="554">
        <v>0</v>
      </c>
      <c r="I295" s="554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</row>
    <row r="296" spans="1:31" ht="51" customHeight="1">
      <c r="A296" s="115" t="s">
        <v>270</v>
      </c>
      <c r="B296" s="117" t="s">
        <v>1019</v>
      </c>
      <c r="C296" s="98" t="s">
        <v>426</v>
      </c>
      <c r="D296" s="587" t="s">
        <v>265</v>
      </c>
      <c r="E296" s="587"/>
      <c r="F296" s="122">
        <f>ROUND((1/380)*16*(1/188.76),7)</f>
        <v>2.231E-4</v>
      </c>
      <c r="G296" s="35">
        <f>I201</f>
        <v>6457.853666666666</v>
      </c>
      <c r="H296" s="554">
        <f>ROUND(F296*G296,2)</f>
        <v>1.44</v>
      </c>
      <c r="I296" s="554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</row>
    <row r="297" spans="1:31" ht="12.75" customHeight="1">
      <c r="A297" s="557" t="s">
        <v>209</v>
      </c>
      <c r="B297" s="557"/>
      <c r="C297" s="557"/>
      <c r="D297" s="557"/>
      <c r="E297" s="557"/>
      <c r="F297" s="557"/>
      <c r="G297" s="557"/>
      <c r="H297" s="554">
        <f>SUM(H295+H296)</f>
        <v>1.44</v>
      </c>
      <c r="I297" s="554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</row>
    <row r="298" spans="1:31" ht="6.75" customHeight="1">
      <c r="A298" s="589"/>
      <c r="B298" s="589"/>
      <c r="C298" s="589"/>
      <c r="D298" s="589"/>
      <c r="E298" s="589"/>
      <c r="F298" s="589"/>
      <c r="G298" s="589"/>
      <c r="H298" s="589"/>
      <c r="I298" s="589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</row>
    <row r="299" spans="1:31" ht="24" hidden="1" customHeight="1">
      <c r="A299" s="115" t="s">
        <v>272</v>
      </c>
      <c r="B299" s="121" t="s">
        <v>430</v>
      </c>
      <c r="C299" s="98" t="s">
        <v>426</v>
      </c>
      <c r="D299" s="587" t="s">
        <v>265</v>
      </c>
      <c r="E299" s="587"/>
      <c r="F299" s="122">
        <f>ROUND((1/(30*340))*16*(1/188.76),7)</f>
        <v>8.3000000000000002E-6</v>
      </c>
      <c r="G299" s="35">
        <v>0</v>
      </c>
      <c r="H299" s="554">
        <v>0</v>
      </c>
      <c r="I299" s="554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</row>
    <row r="300" spans="1:31" ht="25.5" customHeight="1">
      <c r="A300" s="115" t="s">
        <v>273</v>
      </c>
      <c r="B300" s="123" t="s">
        <v>1019</v>
      </c>
      <c r="C300" s="124" t="s">
        <v>426</v>
      </c>
      <c r="D300" s="587" t="s">
        <v>265</v>
      </c>
      <c r="E300" s="587"/>
      <c r="F300" s="122">
        <f>ROUND((1/380)*16*(1/188.76),7)</f>
        <v>2.231E-4</v>
      </c>
      <c r="G300" s="35">
        <f>I201</f>
        <v>6457.853666666666</v>
      </c>
      <c r="H300" s="554">
        <f>ROUND(F300*G300,2)</f>
        <v>1.44</v>
      </c>
      <c r="I300" s="554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</row>
    <row r="301" spans="1:31" ht="12.75" customHeight="1">
      <c r="A301" s="522" t="s">
        <v>209</v>
      </c>
      <c r="B301" s="522"/>
      <c r="C301" s="522"/>
      <c r="D301" s="522"/>
      <c r="E301" s="522"/>
      <c r="F301" s="522"/>
      <c r="G301" s="522"/>
      <c r="H301" s="590">
        <f>SUM(H299+H300)</f>
        <v>1.44</v>
      </c>
      <c r="I301" s="590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</row>
    <row r="302" spans="1:31" ht="9.75" customHeight="1">
      <c r="A302" s="503"/>
      <c r="B302" s="503"/>
      <c r="C302" s="503"/>
      <c r="D302" s="503"/>
      <c r="E302" s="503"/>
      <c r="F302" s="503"/>
      <c r="G302" s="503"/>
      <c r="H302" s="503"/>
      <c r="I302" s="503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</row>
    <row r="303" spans="1:31" ht="12.75" customHeight="1">
      <c r="A303" s="492" t="s">
        <v>274</v>
      </c>
      <c r="B303" s="492"/>
      <c r="C303" s="492"/>
      <c r="D303" s="492"/>
      <c r="E303" s="492"/>
      <c r="F303" s="492"/>
      <c r="G303" s="492"/>
      <c r="H303" s="492"/>
      <c r="I303" s="492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</row>
    <row r="304" spans="1:31" ht="7.5" customHeight="1">
      <c r="A304" s="499"/>
      <c r="B304" s="499"/>
      <c r="C304" s="499"/>
      <c r="D304" s="499"/>
      <c r="E304" s="499"/>
      <c r="F304" s="499"/>
      <c r="G304" s="499"/>
      <c r="H304" s="499"/>
      <c r="I304" s="499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</row>
    <row r="305" spans="1:31" ht="25.5" customHeight="1">
      <c r="A305" s="608" t="s">
        <v>431</v>
      </c>
      <c r="B305" s="608"/>
      <c r="C305" s="608"/>
      <c r="D305" s="608"/>
      <c r="E305" s="608"/>
      <c r="F305" s="608"/>
      <c r="G305" s="608"/>
      <c r="H305" s="608"/>
      <c r="I305" s="608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</row>
    <row r="306" spans="1:31" ht="7.5" customHeight="1">
      <c r="A306" s="499"/>
      <c r="B306" s="499"/>
      <c r="C306" s="499"/>
      <c r="D306" s="499"/>
      <c r="E306" s="499"/>
      <c r="F306" s="499"/>
      <c r="G306" s="499"/>
      <c r="H306" s="499"/>
      <c r="I306" s="499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</row>
    <row r="307" spans="1:31" ht="25.5" customHeight="1">
      <c r="A307" s="12" t="s">
        <v>275</v>
      </c>
      <c r="B307" s="12"/>
      <c r="C307" s="12"/>
      <c r="D307" s="12"/>
      <c r="E307" s="12"/>
      <c r="F307" s="12"/>
      <c r="G307" s="12"/>
      <c r="H307" s="12"/>
      <c r="I307" s="12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</row>
    <row r="308" spans="1:31" ht="63.75" customHeight="1">
      <c r="A308" s="114" t="s">
        <v>256</v>
      </c>
      <c r="B308" s="125" t="s">
        <v>276</v>
      </c>
      <c r="C308" s="125" t="s">
        <v>432</v>
      </c>
      <c r="D308" s="591" t="s">
        <v>278</v>
      </c>
      <c r="E308" s="591"/>
      <c r="F308" s="125" t="s">
        <v>279</v>
      </c>
      <c r="G308" s="125" t="s">
        <v>280</v>
      </c>
      <c r="H308" s="591" t="s">
        <v>281</v>
      </c>
      <c r="I308" s="591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</row>
    <row r="309" spans="1:31" ht="14.25" hidden="1" customHeight="1">
      <c r="A309" s="126" t="s">
        <v>282</v>
      </c>
      <c r="B309" s="123" t="s">
        <v>433</v>
      </c>
      <c r="C309" s="124" t="s">
        <v>434</v>
      </c>
      <c r="D309" s="592" t="s">
        <v>284</v>
      </c>
      <c r="E309" s="592"/>
      <c r="F309" s="127">
        <v>1.22E-5</v>
      </c>
      <c r="G309" s="128">
        <v>0</v>
      </c>
      <c r="H309" s="593">
        <f>ROUND(F309*G309,2)</f>
        <v>0</v>
      </c>
      <c r="I309" s="593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</row>
    <row r="310" spans="1:31" ht="14.25" customHeight="1">
      <c r="A310" s="126" t="s">
        <v>285</v>
      </c>
      <c r="B310" s="123" t="s">
        <v>1020</v>
      </c>
      <c r="C310" s="124" t="s">
        <v>434</v>
      </c>
      <c r="D310" s="594" t="s">
        <v>284</v>
      </c>
      <c r="E310" s="594"/>
      <c r="F310" s="127">
        <f>ROUND((1/160)*8*(1/1132.6),7)</f>
        <v>4.4100000000000001E-5</v>
      </c>
      <c r="G310" s="128">
        <f>I201</f>
        <v>6457.853666666666</v>
      </c>
      <c r="H310" s="593">
        <f>ROUND(F310*G310,2)</f>
        <v>0.28000000000000003</v>
      </c>
      <c r="I310" s="593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</row>
    <row r="311" spans="1:31" ht="12.75" customHeight="1">
      <c r="A311" s="522" t="s">
        <v>209</v>
      </c>
      <c r="B311" s="522"/>
      <c r="C311" s="522"/>
      <c r="D311" s="522"/>
      <c r="E311" s="522"/>
      <c r="F311" s="522"/>
      <c r="G311" s="522"/>
      <c r="H311" s="590">
        <f>SUM(H309+H310)</f>
        <v>0.28000000000000003</v>
      </c>
      <c r="I311" s="590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</row>
    <row r="312" spans="1:31" ht="8.25" customHeight="1">
      <c r="A312" s="503"/>
      <c r="B312" s="503"/>
      <c r="C312" s="503"/>
      <c r="D312" s="503"/>
      <c r="E312" s="503"/>
      <c r="F312" s="503"/>
      <c r="G312" s="503"/>
      <c r="H312" s="503"/>
      <c r="I312" s="503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</row>
    <row r="313" spans="1:31" ht="12.75" customHeight="1">
      <c r="A313" s="492" t="s">
        <v>286</v>
      </c>
      <c r="B313" s="492"/>
      <c r="C313" s="492"/>
      <c r="D313" s="492"/>
      <c r="E313" s="492"/>
      <c r="F313" s="492"/>
      <c r="G313" s="492"/>
      <c r="H313" s="492"/>
      <c r="I313" s="492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</row>
    <row r="314" spans="1:31" ht="9" customHeight="1">
      <c r="A314" s="589"/>
      <c r="B314" s="589"/>
      <c r="C314" s="589"/>
      <c r="D314" s="589"/>
      <c r="E314" s="589"/>
      <c r="F314" s="589"/>
      <c r="G314" s="589"/>
      <c r="H314" s="589"/>
      <c r="I314" s="589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</row>
    <row r="315" spans="1:31" ht="27" customHeight="1">
      <c r="A315" s="608" t="s">
        <v>431</v>
      </c>
      <c r="B315" s="608"/>
      <c r="C315" s="608"/>
      <c r="D315" s="608"/>
      <c r="E315" s="608"/>
      <c r="F315" s="608"/>
      <c r="G315" s="608"/>
      <c r="H315" s="608"/>
      <c r="I315" s="608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</row>
    <row r="316" spans="1:31" ht="9" customHeight="1">
      <c r="A316" s="589"/>
      <c r="B316" s="589"/>
      <c r="C316" s="589"/>
      <c r="D316" s="589"/>
      <c r="E316" s="589"/>
      <c r="F316" s="589"/>
      <c r="G316" s="589"/>
      <c r="H316" s="589"/>
      <c r="I316" s="589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</row>
    <row r="317" spans="1:31" ht="12.75" hidden="1" customHeight="1">
      <c r="A317" s="595" t="s">
        <v>287</v>
      </c>
      <c r="B317" s="595"/>
      <c r="C317" s="595"/>
      <c r="D317" s="595"/>
      <c r="E317" s="595"/>
      <c r="F317" s="595"/>
      <c r="G317" s="595"/>
      <c r="H317" s="595"/>
      <c r="I317" s="129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</row>
    <row r="318" spans="1:31" ht="8.25" hidden="1" customHeight="1">
      <c r="A318" s="595"/>
      <c r="B318" s="595"/>
      <c r="C318" s="595"/>
      <c r="D318" s="595"/>
      <c r="E318" s="595"/>
      <c r="F318" s="595"/>
      <c r="G318" s="595"/>
      <c r="H318" s="595"/>
      <c r="I318" s="129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</row>
    <row r="319" spans="1:31" ht="38.25" hidden="1" customHeight="1">
      <c r="A319" s="6" t="s">
        <v>288</v>
      </c>
      <c r="B319" s="6"/>
      <c r="C319" s="7" t="s">
        <v>289</v>
      </c>
      <c r="D319" s="7"/>
      <c r="E319" s="6" t="s">
        <v>290</v>
      </c>
      <c r="F319" s="6"/>
      <c r="G319" s="6" t="s">
        <v>204</v>
      </c>
      <c r="H319" s="6"/>
      <c r="I319" s="6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</row>
    <row r="320" spans="1:31" ht="12.75" hidden="1" customHeight="1">
      <c r="A320" s="596" t="s">
        <v>282</v>
      </c>
      <c r="B320" s="596"/>
      <c r="C320" s="597" t="s">
        <v>435</v>
      </c>
      <c r="D320" s="597"/>
      <c r="E320" s="598">
        <v>0</v>
      </c>
      <c r="F320" s="598"/>
      <c r="G320" s="554">
        <v>0</v>
      </c>
      <c r="H320" s="554"/>
      <c r="I320" s="554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</row>
    <row r="321" spans="1:31" ht="12.75" hidden="1" customHeight="1">
      <c r="A321" s="596" t="s">
        <v>285</v>
      </c>
      <c r="B321" s="596"/>
      <c r="C321" s="599" t="s">
        <v>406</v>
      </c>
      <c r="D321" s="599"/>
      <c r="E321" s="598">
        <v>0</v>
      </c>
      <c r="F321" s="598"/>
      <c r="G321" s="600">
        <v>0</v>
      </c>
      <c r="H321" s="600"/>
      <c r="I321" s="600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</row>
    <row r="322" spans="1:31" ht="12.75" hidden="1" customHeight="1">
      <c r="A322" s="522" t="s">
        <v>209</v>
      </c>
      <c r="B322" s="522"/>
      <c r="C322" s="522"/>
      <c r="D322" s="522"/>
      <c r="E322" s="522"/>
      <c r="F322" s="522"/>
      <c r="G322" s="601">
        <f>SUM(G320+G321)</f>
        <v>0</v>
      </c>
      <c r="H322" s="601"/>
      <c r="I322" s="601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</row>
    <row r="323" spans="1:31" ht="12.75" hidden="1" customHeight="1">
      <c r="A323" s="503"/>
      <c r="B323" s="503"/>
      <c r="C323" s="503"/>
      <c r="D323" s="503"/>
      <c r="E323" s="503"/>
      <c r="F323" s="503"/>
      <c r="G323" s="503"/>
      <c r="H323" s="503"/>
      <c r="I323" s="503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</row>
    <row r="324" spans="1:31" ht="12.75" hidden="1" customHeight="1">
      <c r="A324" s="492" t="s">
        <v>292</v>
      </c>
      <c r="B324" s="492"/>
      <c r="C324" s="492"/>
      <c r="D324" s="492"/>
      <c r="E324" s="492"/>
      <c r="F324" s="492"/>
      <c r="G324" s="492"/>
      <c r="H324" s="492"/>
      <c r="I324" s="492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</row>
    <row r="325" spans="1:31" ht="9.75" hidden="1" customHeight="1">
      <c r="A325" s="602"/>
      <c r="B325" s="602"/>
      <c r="C325" s="602"/>
      <c r="D325" s="602"/>
      <c r="E325" s="602"/>
      <c r="F325" s="602"/>
      <c r="G325" s="602"/>
      <c r="H325" s="602"/>
      <c r="I325" s="602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</row>
    <row r="326" spans="1:31" ht="27" customHeight="1">
      <c r="A326" s="608" t="s">
        <v>415</v>
      </c>
      <c r="B326" s="608"/>
      <c r="C326" s="608"/>
      <c r="D326" s="608"/>
      <c r="E326" s="608"/>
      <c r="F326" s="608"/>
      <c r="G326" s="608"/>
      <c r="H326" s="608"/>
      <c r="I326" s="608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</row>
    <row r="327" spans="1:31" ht="9.75" customHeight="1">
      <c r="A327" s="602"/>
      <c r="B327" s="602"/>
      <c r="C327" s="602"/>
      <c r="D327" s="602"/>
      <c r="E327" s="602"/>
      <c r="F327" s="602"/>
      <c r="G327" s="602"/>
      <c r="H327" s="602"/>
      <c r="I327" s="602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</row>
    <row r="328" spans="1:31" ht="96" customHeight="1">
      <c r="A328" s="603" t="s">
        <v>436</v>
      </c>
      <c r="B328" s="603"/>
      <c r="C328" s="603"/>
      <c r="D328" s="603"/>
      <c r="E328" s="603"/>
      <c r="F328" s="603"/>
      <c r="G328" s="603"/>
      <c r="H328" s="603"/>
      <c r="I328" s="603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</row>
    <row r="329" spans="1:31" ht="11.25" customHeight="1">
      <c r="A329" s="506" t="s">
        <v>294</v>
      </c>
      <c r="B329" s="506"/>
      <c r="C329" s="506"/>
      <c r="D329" s="506"/>
      <c r="E329" s="506"/>
      <c r="F329" s="506"/>
      <c r="G329" s="506"/>
      <c r="H329" s="506"/>
      <c r="I329" s="506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</row>
    <row r="330" spans="1:31" ht="11.25" customHeight="1">
      <c r="A330" s="506"/>
      <c r="B330" s="506"/>
      <c r="C330" s="506"/>
      <c r="D330" s="506"/>
      <c r="E330" s="506"/>
      <c r="F330" s="506"/>
      <c r="G330" s="506"/>
      <c r="H330" s="506"/>
      <c r="I330" s="506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</row>
    <row r="331" spans="1:31" ht="25.5" customHeight="1">
      <c r="A331" s="604" t="s">
        <v>295</v>
      </c>
      <c r="B331" s="604"/>
      <c r="C331" s="604"/>
      <c r="D331" s="605" t="s">
        <v>296</v>
      </c>
      <c r="E331" s="605"/>
      <c r="F331" s="130" t="s">
        <v>297</v>
      </c>
      <c r="G331" s="605" t="s">
        <v>298</v>
      </c>
      <c r="H331" s="605"/>
      <c r="I331" s="60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</row>
    <row r="332" spans="1:31" ht="15" customHeight="1">
      <c r="A332" s="606" t="s">
        <v>22</v>
      </c>
      <c r="B332" s="606"/>
      <c r="C332" s="606"/>
      <c r="D332" s="607">
        <f>G228</f>
        <v>0</v>
      </c>
      <c r="E332" s="607"/>
      <c r="F332" s="131">
        <f t="shared" ref="F332:F339" si="1">H14</f>
        <v>0</v>
      </c>
      <c r="G332" s="476">
        <f t="shared" ref="G332:G338" si="2">ROUND(D332*F332,2)</f>
        <v>0</v>
      </c>
      <c r="H332" s="476"/>
      <c r="I332" s="476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</row>
    <row r="333" spans="1:31" ht="13.5" customHeight="1">
      <c r="A333" s="606" t="s">
        <v>24</v>
      </c>
      <c r="B333" s="606"/>
      <c r="C333" s="606"/>
      <c r="D333" s="607">
        <f>G232</f>
        <v>0</v>
      </c>
      <c r="E333" s="607"/>
      <c r="F333" s="131">
        <f t="shared" si="1"/>
        <v>0</v>
      </c>
      <c r="G333" s="476">
        <f t="shared" si="2"/>
        <v>0</v>
      </c>
      <c r="H333" s="476"/>
      <c r="I333" s="476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</row>
    <row r="334" spans="1:31">
      <c r="A334" s="606" t="s">
        <v>25</v>
      </c>
      <c r="B334" s="606"/>
      <c r="C334" s="606"/>
      <c r="D334" s="607">
        <f>G236</f>
        <v>0</v>
      </c>
      <c r="E334" s="607"/>
      <c r="F334" s="131">
        <f t="shared" si="1"/>
        <v>0</v>
      </c>
      <c r="G334" s="476">
        <f t="shared" si="2"/>
        <v>0</v>
      </c>
      <c r="H334" s="476"/>
      <c r="I334" s="476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</row>
    <row r="335" spans="1:31" ht="13.5" customHeight="1">
      <c r="A335" s="606" t="s">
        <v>1021</v>
      </c>
      <c r="B335" s="606"/>
      <c r="C335" s="606"/>
      <c r="D335" s="607">
        <f>G240</f>
        <v>0</v>
      </c>
      <c r="E335" s="607"/>
      <c r="F335" s="131">
        <f t="shared" si="1"/>
        <v>0</v>
      </c>
      <c r="G335" s="476">
        <f t="shared" si="2"/>
        <v>0</v>
      </c>
      <c r="H335" s="476"/>
      <c r="I335" s="476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</row>
    <row r="336" spans="1:31" ht="30.75" customHeight="1">
      <c r="A336" s="608" t="s">
        <v>1022</v>
      </c>
      <c r="B336" s="608"/>
      <c r="C336" s="608"/>
      <c r="D336" s="607">
        <f>G244</f>
        <v>0</v>
      </c>
      <c r="E336" s="607"/>
      <c r="F336" s="131">
        <f t="shared" si="1"/>
        <v>0</v>
      </c>
      <c r="G336" s="476">
        <f t="shared" si="2"/>
        <v>0</v>
      </c>
      <c r="H336" s="476"/>
      <c r="I336" s="476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</row>
    <row r="337" spans="1:31" ht="27" customHeight="1">
      <c r="A337" s="608" t="s">
        <v>1023</v>
      </c>
      <c r="B337" s="608"/>
      <c r="C337" s="608"/>
      <c r="D337" s="607">
        <f>G248</f>
        <v>0</v>
      </c>
      <c r="E337" s="607"/>
      <c r="F337" s="131">
        <f t="shared" si="1"/>
        <v>0</v>
      </c>
      <c r="G337" s="476">
        <f t="shared" si="2"/>
        <v>0</v>
      </c>
      <c r="H337" s="476"/>
      <c r="I337" s="476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</row>
    <row r="338" spans="1:31" ht="20.25" customHeight="1">
      <c r="A338" s="12" t="s">
        <v>299</v>
      </c>
      <c r="B338" s="12"/>
      <c r="C338" s="12"/>
      <c r="D338" s="609">
        <f>G252</f>
        <v>0</v>
      </c>
      <c r="E338" s="609"/>
      <c r="F338" s="132">
        <f t="shared" si="1"/>
        <v>0</v>
      </c>
      <c r="G338" s="476">
        <f t="shared" si="2"/>
        <v>0</v>
      </c>
      <c r="H338" s="476"/>
      <c r="I338" s="476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</row>
    <row r="339" spans="1:31" ht="16.5" customHeight="1">
      <c r="A339" s="610" t="s">
        <v>30</v>
      </c>
      <c r="B339" s="610"/>
      <c r="C339" s="610"/>
      <c r="D339" s="610"/>
      <c r="E339" s="610"/>
      <c r="F339" s="133">
        <f t="shared" si="1"/>
        <v>0</v>
      </c>
      <c r="G339" s="474">
        <f>SUM(G332:G338)</f>
        <v>0</v>
      </c>
      <c r="H339" s="474"/>
      <c r="I339" s="474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</row>
    <row r="340" spans="1:31">
      <c r="A340" s="611"/>
      <c r="B340" s="611"/>
      <c r="C340" s="611"/>
      <c r="D340" s="611"/>
      <c r="E340" s="611"/>
      <c r="F340" s="611"/>
      <c r="G340" s="611"/>
      <c r="H340" s="611"/>
      <c r="I340" s="611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</row>
    <row r="341" spans="1:31" ht="24" customHeight="1">
      <c r="A341" s="612" t="s">
        <v>31</v>
      </c>
      <c r="B341" s="612"/>
      <c r="C341" s="612"/>
      <c r="D341" s="613">
        <f>G261</f>
        <v>0</v>
      </c>
      <c r="E341" s="613"/>
      <c r="F341" s="134">
        <f t="shared" ref="F341:F347" si="3">H23</f>
        <v>0</v>
      </c>
      <c r="G341" s="476">
        <f t="shared" ref="G341:G346" si="4">ROUND(D341*F341,2)</f>
        <v>0</v>
      </c>
      <c r="H341" s="476"/>
      <c r="I341" s="476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</row>
    <row r="342" spans="1:31" ht="27.75" hidden="1" customHeight="1">
      <c r="A342" s="608" t="s">
        <v>300</v>
      </c>
      <c r="B342" s="608"/>
      <c r="C342" s="608"/>
      <c r="D342" s="607">
        <f>G265</f>
        <v>0</v>
      </c>
      <c r="E342" s="607"/>
      <c r="F342" s="135">
        <f t="shared" si="3"/>
        <v>0</v>
      </c>
      <c r="G342" s="476">
        <f t="shared" si="4"/>
        <v>0</v>
      </c>
      <c r="H342" s="476"/>
      <c r="I342" s="476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</row>
    <row r="343" spans="1:31" ht="25.5" hidden="1" customHeight="1">
      <c r="A343" s="608" t="s">
        <v>301</v>
      </c>
      <c r="B343" s="608"/>
      <c r="C343" s="608"/>
      <c r="D343" s="607">
        <f>G269</f>
        <v>0</v>
      </c>
      <c r="E343" s="607"/>
      <c r="F343" s="135">
        <f t="shared" si="3"/>
        <v>0</v>
      </c>
      <c r="G343" s="476">
        <f t="shared" si="4"/>
        <v>0</v>
      </c>
      <c r="H343" s="476"/>
      <c r="I343" s="476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</row>
    <row r="344" spans="1:31" ht="12.75" customHeight="1">
      <c r="A344" s="608" t="s">
        <v>302</v>
      </c>
      <c r="B344" s="608"/>
      <c r="C344" s="608"/>
      <c r="D344" s="607">
        <f>G273</f>
        <v>0</v>
      </c>
      <c r="E344" s="607"/>
      <c r="F344" s="135">
        <f t="shared" si="3"/>
        <v>0</v>
      </c>
      <c r="G344" s="476">
        <f t="shared" si="4"/>
        <v>0</v>
      </c>
      <c r="H344" s="476"/>
      <c r="I344" s="476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</row>
    <row r="345" spans="1:31" ht="12.75" customHeight="1">
      <c r="A345" s="608" t="s">
        <v>303</v>
      </c>
      <c r="B345" s="608"/>
      <c r="C345" s="608"/>
      <c r="D345" s="607">
        <f>G277</f>
        <v>0</v>
      </c>
      <c r="E345" s="607"/>
      <c r="F345" s="135">
        <f t="shared" si="3"/>
        <v>0</v>
      </c>
      <c r="G345" s="476">
        <f t="shared" si="4"/>
        <v>0</v>
      </c>
      <c r="H345" s="476"/>
      <c r="I345" s="476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</row>
    <row r="346" spans="1:31" ht="12.75" customHeight="1">
      <c r="A346" s="614" t="s">
        <v>304</v>
      </c>
      <c r="B346" s="614"/>
      <c r="C346" s="614"/>
      <c r="D346" s="607">
        <f>G281</f>
        <v>0</v>
      </c>
      <c r="E346" s="607"/>
      <c r="F346" s="135">
        <f t="shared" si="3"/>
        <v>0</v>
      </c>
      <c r="G346" s="476">
        <f t="shared" si="4"/>
        <v>0</v>
      </c>
      <c r="H346" s="476"/>
      <c r="I346" s="476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</row>
    <row r="347" spans="1:31" ht="12.75" customHeight="1">
      <c r="A347" s="610" t="s">
        <v>37</v>
      </c>
      <c r="B347" s="610"/>
      <c r="C347" s="610"/>
      <c r="D347" s="610"/>
      <c r="E347" s="610"/>
      <c r="F347" s="136">
        <f t="shared" si="3"/>
        <v>0</v>
      </c>
      <c r="G347" s="474">
        <f>SUM(G341:G346)</f>
        <v>0</v>
      </c>
      <c r="H347" s="474"/>
      <c r="I347" s="474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</row>
    <row r="348" spans="1:31" ht="9" customHeight="1">
      <c r="A348" s="615"/>
      <c r="B348" s="615"/>
      <c r="C348" s="615"/>
      <c r="D348" s="615"/>
      <c r="E348" s="615"/>
      <c r="F348" s="615"/>
      <c r="G348" s="615"/>
      <c r="H348" s="615"/>
      <c r="I348" s="6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</row>
    <row r="349" spans="1:31" ht="25.5" customHeight="1">
      <c r="A349" s="612" t="s">
        <v>38</v>
      </c>
      <c r="B349" s="612"/>
      <c r="C349" s="612"/>
      <c r="D349" s="613">
        <f>H292</f>
        <v>1.0900000000000001</v>
      </c>
      <c r="E349" s="613"/>
      <c r="F349" s="137">
        <f>H31</f>
        <v>0</v>
      </c>
      <c r="G349" s="476">
        <f>ROUND(D349*F349,2)</f>
        <v>0</v>
      </c>
      <c r="H349" s="476"/>
      <c r="I349" s="476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</row>
    <row r="350" spans="1:31" ht="24" customHeight="1">
      <c r="A350" s="608" t="s">
        <v>305</v>
      </c>
      <c r="B350" s="608"/>
      <c r="C350" s="608"/>
      <c r="D350" s="607">
        <f>H296</f>
        <v>1.44</v>
      </c>
      <c r="E350" s="607"/>
      <c r="F350" s="131">
        <f>H32</f>
        <v>0</v>
      </c>
      <c r="G350" s="476">
        <f>ROUND((D350*F350),2)</f>
        <v>0</v>
      </c>
      <c r="H350" s="476"/>
      <c r="I350" s="476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</row>
    <row r="351" spans="1:31" ht="13.5" customHeight="1">
      <c r="A351" s="608" t="s">
        <v>306</v>
      </c>
      <c r="B351" s="608"/>
      <c r="C351" s="608"/>
      <c r="D351" s="607">
        <f>H300</f>
        <v>1.44</v>
      </c>
      <c r="E351" s="607"/>
      <c r="F351" s="131">
        <f>H33</f>
        <v>0</v>
      </c>
      <c r="G351" s="476">
        <f>ROUND((D351*F351),2)</f>
        <v>0</v>
      </c>
      <c r="H351" s="476"/>
      <c r="I351" s="476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</row>
    <row r="352" spans="1:31" ht="12.75" customHeight="1">
      <c r="A352" s="610" t="s">
        <v>307</v>
      </c>
      <c r="B352" s="610"/>
      <c r="C352" s="610"/>
      <c r="D352" s="610"/>
      <c r="E352" s="610"/>
      <c r="F352" s="133">
        <f>H34</f>
        <v>0</v>
      </c>
      <c r="G352" s="474">
        <f>SUM(G349:G351)</f>
        <v>0</v>
      </c>
      <c r="H352" s="474"/>
      <c r="I352" s="474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</row>
    <row r="353" spans="1:31" ht="8.25" customHeight="1">
      <c r="A353" s="615"/>
      <c r="B353" s="615"/>
      <c r="C353" s="615"/>
      <c r="D353" s="615"/>
      <c r="E353" s="615"/>
      <c r="F353" s="615"/>
      <c r="G353" s="615"/>
      <c r="H353" s="615"/>
      <c r="I353" s="6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</row>
    <row r="354" spans="1:31" ht="13.5" hidden="1" customHeight="1">
      <c r="A354" s="616" t="s">
        <v>308</v>
      </c>
      <c r="B354" s="616"/>
      <c r="C354" s="616"/>
      <c r="D354" s="613">
        <f>H310</f>
        <v>0.28000000000000003</v>
      </c>
      <c r="E354" s="613"/>
      <c r="F354" s="138">
        <f>H37</f>
        <v>0</v>
      </c>
      <c r="G354" s="617">
        <f>ROUND((D354*F354),2)</f>
        <v>0</v>
      </c>
      <c r="H354" s="617"/>
      <c r="I354" s="617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</row>
    <row r="355" spans="1:31" ht="12.75" hidden="1" customHeight="1">
      <c r="A355" s="610" t="s">
        <v>309</v>
      </c>
      <c r="B355" s="610"/>
      <c r="C355" s="610"/>
      <c r="D355" s="610"/>
      <c r="E355" s="610"/>
      <c r="F355" s="133">
        <f>F354</f>
        <v>0</v>
      </c>
      <c r="G355" s="474">
        <f>G354</f>
        <v>0</v>
      </c>
      <c r="H355" s="474"/>
      <c r="I355" s="474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</row>
    <row r="356" spans="1:31" ht="6.75" hidden="1" customHeight="1">
      <c r="A356" s="615"/>
      <c r="B356" s="615"/>
      <c r="C356" s="615"/>
      <c r="D356" s="615"/>
      <c r="E356" s="615"/>
      <c r="F356" s="615"/>
      <c r="G356" s="615"/>
      <c r="H356" s="615"/>
      <c r="I356" s="6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</row>
    <row r="357" spans="1:31" ht="13.5" hidden="1" customHeight="1">
      <c r="A357" s="618" t="s">
        <v>44</v>
      </c>
      <c r="B357" s="618"/>
      <c r="C357" s="618"/>
      <c r="D357" s="619"/>
      <c r="E357" s="619"/>
      <c r="F357" s="137">
        <v>0</v>
      </c>
      <c r="G357" s="476">
        <v>0</v>
      </c>
      <c r="H357" s="476"/>
      <c r="I357" s="476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</row>
    <row r="358" spans="1:31" ht="13.5" hidden="1" customHeight="1">
      <c r="A358" s="620" t="s">
        <v>310</v>
      </c>
      <c r="B358" s="620"/>
      <c r="C358" s="620"/>
      <c r="D358" s="620"/>
      <c r="E358" s="620"/>
      <c r="F358" s="139">
        <f>H38</f>
        <v>0</v>
      </c>
      <c r="G358" s="617">
        <f>H357</f>
        <v>0</v>
      </c>
      <c r="H358" s="617"/>
      <c r="I358" s="617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</row>
    <row r="359" spans="1:31" ht="7.5" hidden="1" customHeight="1">
      <c r="A359" s="621"/>
      <c r="B359" s="621"/>
      <c r="C359" s="621"/>
      <c r="D359" s="621"/>
      <c r="E359" s="621"/>
      <c r="F359" s="621"/>
      <c r="G359" s="621"/>
      <c r="H359" s="621"/>
      <c r="I359" s="621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</row>
    <row r="360" spans="1:31" ht="12.75" hidden="1" customHeight="1">
      <c r="A360" s="608" t="s">
        <v>46</v>
      </c>
      <c r="B360" s="608"/>
      <c r="C360" s="608"/>
      <c r="D360" s="608"/>
      <c r="E360" s="608"/>
      <c r="F360" s="131">
        <f>H40</f>
        <v>0</v>
      </c>
      <c r="G360" s="476">
        <f>H360</f>
        <v>0</v>
      </c>
      <c r="H360" s="476"/>
      <c r="I360" s="476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</row>
    <row r="361" spans="1:31" ht="12.75" hidden="1" customHeight="1">
      <c r="A361" s="622" t="s">
        <v>47</v>
      </c>
      <c r="B361" s="622"/>
      <c r="C361" s="622"/>
      <c r="D361" s="622"/>
      <c r="E361" s="622"/>
      <c r="F361" s="140">
        <v>0</v>
      </c>
      <c r="G361" s="623">
        <f>G360</f>
        <v>0</v>
      </c>
      <c r="H361" s="623"/>
      <c r="I361" s="623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</row>
    <row r="362" spans="1:31" ht="7.5" hidden="1" customHeight="1">
      <c r="A362" s="499"/>
      <c r="B362" s="499"/>
      <c r="C362" s="499"/>
      <c r="D362" s="499"/>
      <c r="E362" s="499"/>
      <c r="F362" s="499"/>
      <c r="G362" s="499"/>
      <c r="H362" s="499"/>
      <c r="I362" s="499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</row>
    <row r="363" spans="1:31" ht="12.75" customHeight="1">
      <c r="A363" s="624" t="s">
        <v>209</v>
      </c>
      <c r="B363" s="624"/>
      <c r="C363" s="624"/>
      <c r="D363" s="624"/>
      <c r="E363" s="624"/>
      <c r="F363" s="138">
        <f>ROUND(F339+F347+F352+F355+F358+F361,2)</f>
        <v>0</v>
      </c>
      <c r="G363" s="617">
        <f>SUM(G339+G347+G352+G355+G358+G361)</f>
        <v>0</v>
      </c>
      <c r="H363" s="617"/>
      <c r="I363" s="617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</row>
    <row r="364" spans="1:31" ht="6.75" customHeight="1">
      <c r="A364" s="621"/>
      <c r="B364" s="621"/>
      <c r="C364" s="621"/>
      <c r="D364" s="621"/>
      <c r="E364" s="621"/>
      <c r="F364" s="621"/>
      <c r="G364" s="621"/>
      <c r="H364" s="621"/>
      <c r="I364" s="621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</row>
    <row r="365" spans="1:31" ht="18.75" customHeight="1">
      <c r="A365" s="625" t="s">
        <v>311</v>
      </c>
      <c r="B365" s="625"/>
      <c r="C365" s="625"/>
      <c r="D365" s="625"/>
      <c r="E365" s="625"/>
      <c r="F365" s="625"/>
      <c r="G365" s="626">
        <f>I201</f>
        <v>6457.853666666666</v>
      </c>
      <c r="H365" s="626"/>
      <c r="I365" s="626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</row>
    <row r="366" spans="1:31" ht="8.25" customHeight="1">
      <c r="A366" s="627"/>
      <c r="B366" s="627"/>
      <c r="C366" s="627"/>
      <c r="D366" s="627"/>
      <c r="E366" s="627"/>
      <c r="F366" s="627"/>
      <c r="G366" s="627"/>
      <c r="H366" s="627"/>
      <c r="I366" s="627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</row>
    <row r="367" spans="1:31" ht="19.5" customHeight="1">
      <c r="A367" s="625" t="s">
        <v>312</v>
      </c>
      <c r="B367" s="625"/>
      <c r="C367" s="625"/>
      <c r="D367" s="625"/>
      <c r="E367" s="625"/>
      <c r="F367" s="625"/>
      <c r="G367" s="628">
        <f>H11</f>
        <v>60</v>
      </c>
      <c r="H367" s="628"/>
      <c r="I367" s="628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</row>
    <row r="368" spans="1:31" ht="8.25" customHeight="1">
      <c r="A368" s="629"/>
      <c r="B368" s="629"/>
      <c r="C368" s="629"/>
      <c r="D368" s="629"/>
      <c r="E368" s="629"/>
      <c r="F368" s="629"/>
      <c r="G368" s="629"/>
      <c r="H368" s="629"/>
      <c r="I368" s="629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</row>
    <row r="369" spans="1:31" ht="31.5" customHeight="1">
      <c r="A369" s="625" t="s">
        <v>313</v>
      </c>
      <c r="B369" s="625"/>
      <c r="C369" s="625"/>
      <c r="D369" s="625"/>
      <c r="E369" s="625"/>
      <c r="F369" s="625"/>
      <c r="G369" s="630">
        <f>ROUND(G363*G367,2)</f>
        <v>0</v>
      </c>
      <c r="H369" s="630"/>
      <c r="I369" s="630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</row>
    <row r="370" spans="1:31" ht="8.25" customHeight="1">
      <c r="A370" s="631"/>
      <c r="B370" s="631"/>
      <c r="C370" s="631"/>
      <c r="D370" s="631"/>
      <c r="E370" s="631"/>
      <c r="F370" s="631"/>
      <c r="G370" s="631"/>
      <c r="H370" s="631"/>
      <c r="I370" s="631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</row>
    <row r="371" spans="1:31" ht="29.25" customHeight="1">
      <c r="A371" s="656" t="s">
        <v>1025</v>
      </c>
      <c r="B371" s="656"/>
      <c r="C371" s="656"/>
      <c r="D371" s="656"/>
      <c r="E371" s="656"/>
      <c r="F371" s="656"/>
      <c r="G371" s="656"/>
      <c r="H371" s="656"/>
      <c r="I371" s="656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</row>
    <row r="372" spans="1:31" ht="12" customHeight="1">
      <c r="A372" s="484" t="s">
        <v>315</v>
      </c>
      <c r="B372" s="484"/>
      <c r="C372" s="484"/>
      <c r="D372" s="484"/>
      <c r="E372" s="484"/>
      <c r="F372" s="484"/>
      <c r="G372" s="484"/>
      <c r="H372" s="6" t="s">
        <v>316</v>
      </c>
      <c r="I372" s="6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</row>
    <row r="373" spans="1:31" ht="11.25" customHeight="1">
      <c r="A373" s="484"/>
      <c r="B373" s="484"/>
      <c r="C373" s="484"/>
      <c r="D373" s="484"/>
      <c r="E373" s="484"/>
      <c r="F373" s="484"/>
      <c r="G373" s="484"/>
      <c r="H373" s="6"/>
      <c r="I373" s="6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</row>
    <row r="374" spans="1:31" ht="12" customHeight="1">
      <c r="A374" s="633" t="s">
        <v>285</v>
      </c>
      <c r="B374" s="633"/>
      <c r="C374" s="633"/>
      <c r="D374" s="633"/>
      <c r="E374" s="633"/>
      <c r="F374" s="633"/>
      <c r="G374" s="633"/>
      <c r="H374" s="634"/>
      <c r="I374" s="634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</row>
    <row r="375" spans="1:31" ht="12" hidden="1" customHeight="1">
      <c r="A375" s="633" t="s">
        <v>282</v>
      </c>
      <c r="B375" s="633"/>
      <c r="C375" s="633"/>
      <c r="D375" s="633"/>
      <c r="E375" s="633"/>
      <c r="F375" s="633"/>
      <c r="G375" s="633"/>
      <c r="H375" s="634"/>
      <c r="I375" s="634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</row>
    <row r="376" spans="1:31" ht="12.75" customHeight="1">
      <c r="A376" s="608"/>
      <c r="B376" s="608"/>
      <c r="C376" s="608"/>
      <c r="D376" s="608"/>
      <c r="E376" s="608"/>
      <c r="F376" s="608"/>
      <c r="G376" s="608"/>
      <c r="H376" s="608"/>
      <c r="I376" s="608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</row>
    <row r="377" spans="1:31" ht="9" customHeight="1">
      <c r="A377" s="579"/>
      <c r="B377" s="579"/>
      <c r="C377" s="579"/>
      <c r="D377" s="579"/>
      <c r="E377" s="579"/>
      <c r="F377" s="579"/>
      <c r="G377" s="579"/>
      <c r="H377" s="579"/>
      <c r="I377" s="579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</row>
    <row r="378" spans="1:31" ht="11.25" hidden="1" customHeight="1">
      <c r="A378" s="579"/>
      <c r="B378" s="579"/>
      <c r="C378" s="579"/>
      <c r="D378" s="579"/>
      <c r="E378" s="579"/>
      <c r="F378" s="579"/>
      <c r="G378" s="579"/>
      <c r="H378" s="579"/>
      <c r="I378" s="579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</row>
    <row r="379" spans="1:31" ht="27" hidden="1" customHeight="1">
      <c r="A379" s="632" t="s">
        <v>438</v>
      </c>
      <c r="B379" s="632"/>
      <c r="C379" s="632"/>
      <c r="D379" s="632"/>
      <c r="E379" s="632"/>
      <c r="F379" s="632"/>
      <c r="G379" s="632"/>
      <c r="H379" s="632"/>
      <c r="I379" s="632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</row>
    <row r="380" spans="1:31" ht="12.75" hidden="1" customHeight="1">
      <c r="A380" s="6" t="s">
        <v>318</v>
      </c>
      <c r="B380" s="6"/>
      <c r="C380" s="6"/>
      <c r="D380" s="6"/>
      <c r="E380" s="6"/>
      <c r="F380" s="6"/>
      <c r="G380" s="6"/>
      <c r="H380" s="6" t="s">
        <v>319</v>
      </c>
      <c r="I380" s="6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</row>
    <row r="381" spans="1:31" ht="15" hidden="1" customHeight="1">
      <c r="A381" s="635"/>
      <c r="B381" s="635"/>
      <c r="C381" s="635"/>
      <c r="D381" s="635"/>
      <c r="E381" s="635"/>
      <c r="F381" s="635"/>
      <c r="G381" s="635"/>
      <c r="H381" s="636"/>
      <c r="I381" s="636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</row>
    <row r="382" spans="1:31" ht="12.75" hidden="1" customHeight="1">
      <c r="A382" s="606"/>
      <c r="B382" s="606"/>
      <c r="C382" s="606"/>
      <c r="D382" s="606"/>
      <c r="E382" s="606"/>
      <c r="F382" s="606"/>
      <c r="G382" s="606"/>
      <c r="H382" s="636"/>
      <c r="I382" s="636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</row>
    <row r="383" spans="1:31" ht="12.75" hidden="1" customHeight="1">
      <c r="A383" s="608"/>
      <c r="B383" s="608"/>
      <c r="C383" s="608"/>
      <c r="D383" s="608"/>
      <c r="E383" s="608"/>
      <c r="F383" s="608"/>
      <c r="G383" s="608"/>
      <c r="H383" s="636"/>
      <c r="I383" s="636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</row>
    <row r="384" spans="1:31" ht="11.25" customHeight="1">
      <c r="A384" s="15"/>
      <c r="B384" s="15"/>
      <c r="C384" s="15"/>
      <c r="D384" s="15"/>
      <c r="E384" s="15"/>
      <c r="F384" s="15"/>
      <c r="G384" s="15"/>
      <c r="H384" s="15"/>
      <c r="I384" s="16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</row>
    <row r="385" spans="1:31" ht="36" customHeight="1">
      <c r="A385" s="696" t="s">
        <v>1026</v>
      </c>
      <c r="B385" s="696"/>
      <c r="C385" s="696"/>
      <c r="D385" s="696"/>
      <c r="E385" s="696"/>
      <c r="F385" s="696"/>
      <c r="G385" s="696"/>
      <c r="H385" s="696"/>
      <c r="I385" s="696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</row>
    <row r="386" spans="1:31" ht="11.25" customHeight="1">
      <c r="A386" s="15"/>
      <c r="B386" s="15"/>
      <c r="C386" s="15"/>
      <c r="D386" s="15"/>
      <c r="E386" s="15"/>
      <c r="F386" s="15"/>
      <c r="G386" s="15"/>
      <c r="H386" s="15"/>
      <c r="I386" s="16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</row>
    <row r="387" spans="1:31" ht="11.25" customHeight="1">
      <c r="A387" s="15"/>
      <c r="B387" s="15"/>
      <c r="C387" s="15"/>
      <c r="D387" s="15"/>
      <c r="E387" s="15"/>
      <c r="F387" s="15"/>
      <c r="G387" s="15"/>
      <c r="H387" s="15"/>
      <c r="I387" s="16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</row>
    <row r="388" spans="1:31" ht="11.25" customHeight="1">
      <c r="A388" s="15"/>
      <c r="B388" s="15"/>
      <c r="C388" s="15"/>
      <c r="D388" s="15"/>
      <c r="E388" s="15"/>
      <c r="F388" s="15"/>
      <c r="G388" s="15"/>
      <c r="H388" s="15"/>
      <c r="I388" s="16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</row>
    <row r="389" spans="1:31" ht="11.25" customHeight="1">
      <c r="A389" s="15"/>
      <c r="B389" s="15"/>
      <c r="C389" s="15"/>
      <c r="D389" s="15"/>
      <c r="E389" s="15"/>
      <c r="F389" s="15"/>
      <c r="G389" s="15"/>
      <c r="H389" s="15"/>
      <c r="I389" s="16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</row>
    <row r="390" spans="1:31" ht="11.25" customHeight="1">
      <c r="A390" s="15"/>
      <c r="B390" s="15"/>
      <c r="C390" s="15"/>
      <c r="D390" s="15"/>
      <c r="E390" s="15"/>
      <c r="F390" s="15"/>
      <c r="G390" s="15"/>
      <c r="H390" s="15"/>
      <c r="I390" s="16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</row>
    <row r="391" spans="1:31" ht="11.25" customHeight="1">
      <c r="A391" s="15"/>
      <c r="B391" s="15"/>
      <c r="C391" s="15"/>
      <c r="D391" s="15"/>
      <c r="E391" s="15"/>
      <c r="F391" s="15"/>
      <c r="G391" s="15"/>
      <c r="H391" s="15"/>
      <c r="I391" s="16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</row>
    <row r="392" spans="1:31" ht="11.25" customHeight="1">
      <c r="A392" s="15"/>
      <c r="B392" s="15"/>
      <c r="C392" s="15"/>
      <c r="D392" s="15"/>
      <c r="E392" s="15"/>
      <c r="F392" s="15"/>
      <c r="G392" s="15"/>
      <c r="H392" s="15"/>
      <c r="I392" s="16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</row>
    <row r="393" spans="1:31" ht="11.25" customHeight="1">
      <c r="A393" s="15"/>
      <c r="B393" s="15"/>
      <c r="C393" s="15"/>
      <c r="D393" s="15"/>
      <c r="E393" s="15"/>
      <c r="F393" s="15"/>
      <c r="G393" s="15"/>
      <c r="H393" s="15"/>
      <c r="I393" s="16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</row>
    <row r="394" spans="1:31" ht="11.25" customHeight="1">
      <c r="A394" s="15"/>
      <c r="B394" s="15"/>
      <c r="C394" s="15"/>
      <c r="D394" s="15"/>
      <c r="E394" s="15"/>
      <c r="F394" s="15"/>
      <c r="G394" s="15"/>
      <c r="H394" s="15"/>
      <c r="I394" s="16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</row>
    <row r="395" spans="1:31" ht="11.25" customHeight="1">
      <c r="A395" s="15"/>
      <c r="B395" s="15"/>
      <c r="C395" s="15"/>
      <c r="D395" s="15"/>
      <c r="E395" s="15"/>
      <c r="F395" s="15"/>
      <c r="G395" s="15"/>
      <c r="H395" s="15"/>
      <c r="I395" s="16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</row>
    <row r="396" spans="1:31" ht="11.25" customHeight="1">
      <c r="A396" s="15"/>
      <c r="B396" s="15"/>
      <c r="C396" s="15"/>
      <c r="D396" s="15"/>
      <c r="E396" s="15"/>
      <c r="F396" s="15"/>
      <c r="G396" s="15"/>
      <c r="H396" s="15"/>
      <c r="I396" s="16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</row>
    <row r="397" spans="1:31" ht="11.25" customHeight="1">
      <c r="A397" s="15"/>
      <c r="B397" s="15"/>
      <c r="C397" s="15"/>
      <c r="D397" s="15"/>
      <c r="E397" s="15"/>
      <c r="F397" s="15"/>
      <c r="G397" s="15"/>
      <c r="H397" s="15"/>
      <c r="I397" s="16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</row>
    <row r="398" spans="1:31" ht="11.25" customHeight="1">
      <c r="A398" s="15"/>
      <c r="B398" s="15"/>
      <c r="C398" s="15"/>
      <c r="D398" s="15"/>
      <c r="E398" s="15"/>
      <c r="F398" s="15"/>
      <c r="G398" s="15"/>
      <c r="H398" s="15"/>
      <c r="I398" s="16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</row>
    <row r="399" spans="1:31" ht="11.25" customHeight="1">
      <c r="A399" s="15"/>
      <c r="B399" s="15"/>
      <c r="C399" s="15"/>
      <c r="D399" s="15"/>
      <c r="E399" s="15"/>
      <c r="F399" s="15"/>
      <c r="G399" s="15"/>
      <c r="H399" s="15"/>
      <c r="I399" s="16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</row>
    <row r="400" spans="1:31" ht="11.25" customHeight="1">
      <c r="A400" s="15"/>
      <c r="B400" s="15"/>
      <c r="C400" s="15"/>
      <c r="D400" s="15"/>
      <c r="E400" s="15"/>
      <c r="F400" s="15"/>
      <c r="G400" s="15"/>
      <c r="H400" s="15"/>
      <c r="I400" s="16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</row>
    <row r="401" spans="1:31" ht="11.25" customHeight="1">
      <c r="A401" s="15"/>
      <c r="B401" s="15"/>
      <c r="C401" s="15"/>
      <c r="D401" s="15"/>
      <c r="E401" s="15"/>
      <c r="F401" s="15"/>
      <c r="G401" s="15"/>
      <c r="H401" s="15"/>
      <c r="I401" s="16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</row>
    <row r="402" spans="1:31" ht="11.25" customHeight="1">
      <c r="A402" s="15"/>
      <c r="B402" s="15"/>
      <c r="C402" s="15"/>
      <c r="D402" s="15"/>
      <c r="E402" s="15"/>
      <c r="F402" s="15"/>
      <c r="G402" s="15"/>
      <c r="H402" s="15"/>
      <c r="I402" s="16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</row>
    <row r="403" spans="1:31" ht="11.25" customHeight="1">
      <c r="A403" s="15"/>
      <c r="B403" s="15"/>
      <c r="C403" s="15"/>
      <c r="D403" s="15"/>
      <c r="E403" s="15"/>
      <c r="F403" s="15"/>
      <c r="G403" s="15"/>
      <c r="H403" s="15"/>
      <c r="I403" s="16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</row>
    <row r="404" spans="1:31" ht="11.25" customHeight="1">
      <c r="A404" s="15"/>
      <c r="B404" s="15"/>
      <c r="C404" s="15"/>
      <c r="D404" s="15"/>
      <c r="E404" s="15"/>
      <c r="F404" s="15"/>
      <c r="G404" s="15"/>
      <c r="H404" s="15"/>
      <c r="I404" s="16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</row>
    <row r="405" spans="1:31" ht="11.25" customHeight="1">
      <c r="A405" s="15"/>
      <c r="B405" s="15"/>
      <c r="C405" s="15"/>
      <c r="D405" s="15"/>
      <c r="E405" s="15"/>
      <c r="F405" s="15"/>
      <c r="G405" s="15"/>
      <c r="H405" s="15"/>
      <c r="I405" s="16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</row>
    <row r="406" spans="1:31" ht="11.25" customHeight="1">
      <c r="A406" s="15"/>
      <c r="B406" s="15"/>
      <c r="C406" s="15"/>
      <c r="D406" s="15"/>
      <c r="E406" s="15"/>
      <c r="F406" s="15"/>
      <c r="G406" s="15"/>
      <c r="H406" s="15"/>
      <c r="I406" s="16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</row>
    <row r="407" spans="1:31" ht="11.25" customHeight="1">
      <c r="A407" s="15"/>
      <c r="B407" s="15"/>
      <c r="C407" s="15"/>
      <c r="D407" s="15"/>
      <c r="E407" s="15"/>
      <c r="F407" s="15"/>
      <c r="G407" s="15"/>
      <c r="H407" s="15"/>
      <c r="I407" s="16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</row>
    <row r="408" spans="1:31" ht="11.25" customHeight="1">
      <c r="A408" s="15"/>
      <c r="B408" s="15"/>
      <c r="C408" s="15"/>
      <c r="D408" s="15"/>
      <c r="E408" s="15"/>
      <c r="F408" s="15"/>
      <c r="G408" s="15"/>
      <c r="H408" s="15"/>
      <c r="I408" s="16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</row>
    <row r="409" spans="1:31" ht="11.25" customHeight="1">
      <c r="A409" s="15"/>
      <c r="B409" s="15"/>
      <c r="C409" s="15"/>
      <c r="D409" s="15"/>
      <c r="E409" s="15"/>
      <c r="F409" s="15"/>
      <c r="G409" s="15"/>
      <c r="H409" s="15"/>
      <c r="I409" s="16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</row>
    <row r="410" spans="1:31" ht="11.25" customHeight="1">
      <c r="A410" s="15"/>
      <c r="B410" s="15"/>
      <c r="C410" s="15"/>
      <c r="D410" s="15"/>
      <c r="E410" s="15"/>
      <c r="F410" s="15"/>
      <c r="G410" s="15"/>
      <c r="H410" s="15"/>
      <c r="I410" s="16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</row>
    <row r="411" spans="1:31" ht="11.25" customHeight="1">
      <c r="A411" s="15"/>
      <c r="B411" s="15"/>
      <c r="C411" s="15"/>
      <c r="D411" s="15"/>
      <c r="E411" s="15"/>
      <c r="F411" s="15"/>
      <c r="G411" s="15"/>
      <c r="H411" s="15"/>
      <c r="I411" s="16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</row>
    <row r="412" spans="1:31" ht="11.25" customHeight="1">
      <c r="A412" s="15"/>
      <c r="B412" s="15"/>
      <c r="C412" s="15"/>
      <c r="D412" s="15"/>
      <c r="E412" s="15"/>
      <c r="F412" s="15"/>
      <c r="G412" s="15"/>
      <c r="H412" s="15"/>
      <c r="I412" s="16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</row>
    <row r="413" spans="1:31" ht="11.25" customHeight="1">
      <c r="A413" s="15"/>
      <c r="B413" s="15"/>
      <c r="C413" s="15"/>
      <c r="D413" s="15"/>
      <c r="E413" s="15"/>
      <c r="F413" s="15"/>
      <c r="G413" s="15"/>
      <c r="H413" s="15"/>
      <c r="I413" s="16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</row>
    <row r="414" spans="1:31" ht="11.25" customHeight="1">
      <c r="A414" s="15"/>
      <c r="B414" s="15"/>
      <c r="C414" s="15"/>
      <c r="D414" s="15"/>
      <c r="E414" s="15"/>
      <c r="F414" s="15"/>
      <c r="G414" s="15"/>
      <c r="H414" s="15"/>
      <c r="I414" s="16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</row>
    <row r="415" spans="1:31" ht="11.25" customHeight="1">
      <c r="A415" s="15"/>
      <c r="B415" s="15"/>
      <c r="C415" s="15"/>
      <c r="D415" s="15"/>
      <c r="E415" s="15"/>
      <c r="F415" s="15"/>
      <c r="G415" s="15"/>
      <c r="H415" s="15"/>
      <c r="I415" s="16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</row>
    <row r="416" spans="1:31" ht="11.25" customHeight="1">
      <c r="A416" s="15"/>
      <c r="B416" s="15"/>
      <c r="C416" s="15"/>
      <c r="D416" s="15"/>
      <c r="E416" s="15"/>
      <c r="F416" s="15"/>
      <c r="G416" s="15"/>
      <c r="H416" s="15"/>
      <c r="I416" s="16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</row>
    <row r="417" spans="1:31" ht="11.25" customHeight="1">
      <c r="A417" s="15"/>
      <c r="B417" s="15"/>
      <c r="C417" s="15"/>
      <c r="D417" s="15"/>
      <c r="E417" s="15"/>
      <c r="F417" s="15"/>
      <c r="G417" s="15"/>
      <c r="H417" s="15"/>
      <c r="I417" s="16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</row>
    <row r="418" spans="1:31" ht="11.25" customHeight="1">
      <c r="A418" s="15"/>
      <c r="B418" s="15"/>
      <c r="C418" s="15"/>
      <c r="D418" s="15"/>
      <c r="E418" s="15"/>
      <c r="F418" s="15"/>
      <c r="G418" s="15"/>
      <c r="H418" s="15"/>
      <c r="I418" s="16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</row>
    <row r="419" spans="1:31" ht="11.25" customHeight="1">
      <c r="A419" s="15"/>
      <c r="B419" s="15"/>
      <c r="C419" s="15"/>
      <c r="D419" s="15"/>
      <c r="E419" s="15"/>
      <c r="F419" s="15"/>
      <c r="G419" s="15"/>
      <c r="H419" s="15"/>
      <c r="I419" s="16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</row>
    <row r="420" spans="1:31" ht="11.25" customHeight="1">
      <c r="A420" s="15"/>
      <c r="B420" s="15"/>
      <c r="C420" s="15"/>
      <c r="D420" s="15"/>
      <c r="E420" s="15"/>
      <c r="F420" s="15"/>
      <c r="G420" s="15"/>
      <c r="H420" s="15"/>
      <c r="I420" s="16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</row>
    <row r="421" spans="1:31" ht="11.25" customHeight="1">
      <c r="A421" s="15"/>
      <c r="B421" s="15"/>
      <c r="C421" s="15"/>
      <c r="D421" s="15"/>
      <c r="E421" s="15"/>
      <c r="F421" s="15"/>
      <c r="G421" s="15"/>
      <c r="H421" s="15"/>
      <c r="I421" s="16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</row>
    <row r="422" spans="1:31" ht="11.25" customHeight="1">
      <c r="A422" s="15"/>
      <c r="B422" s="15"/>
      <c r="C422" s="15"/>
      <c r="D422" s="15"/>
      <c r="E422" s="15"/>
      <c r="F422" s="15"/>
      <c r="G422" s="15"/>
      <c r="H422" s="15"/>
      <c r="I422" s="16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</row>
    <row r="423" spans="1:31" ht="11.25" customHeight="1">
      <c r="A423" s="15"/>
      <c r="B423" s="15"/>
      <c r="C423" s="15"/>
      <c r="D423" s="15"/>
      <c r="E423" s="15"/>
      <c r="F423" s="15"/>
      <c r="G423" s="15"/>
      <c r="H423" s="15"/>
      <c r="I423" s="16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</row>
    <row r="424" spans="1:31" ht="11.25" customHeight="1">
      <c r="A424" s="15"/>
      <c r="B424" s="15"/>
      <c r="C424" s="15"/>
      <c r="D424" s="15"/>
      <c r="E424" s="15"/>
      <c r="F424" s="15"/>
      <c r="G424" s="15"/>
      <c r="H424" s="15"/>
      <c r="I424" s="16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</row>
    <row r="425" spans="1:31" ht="11.25" customHeight="1">
      <c r="A425" s="15"/>
      <c r="B425" s="15"/>
      <c r="C425" s="15"/>
      <c r="D425" s="15"/>
      <c r="E425" s="15"/>
      <c r="F425" s="15"/>
      <c r="G425" s="15"/>
      <c r="H425" s="15"/>
      <c r="I425" s="16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</row>
    <row r="426" spans="1:31" ht="11.25" customHeight="1">
      <c r="A426" s="15"/>
      <c r="B426" s="15"/>
      <c r="C426" s="15"/>
      <c r="D426" s="15"/>
      <c r="E426" s="15"/>
      <c r="F426" s="15"/>
      <c r="G426" s="15"/>
      <c r="H426" s="15"/>
      <c r="I426" s="16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</row>
    <row r="427" spans="1:31" ht="11.25" customHeight="1">
      <c r="A427" s="15"/>
      <c r="B427" s="15"/>
      <c r="C427" s="15"/>
      <c r="D427" s="15"/>
      <c r="E427" s="15"/>
      <c r="F427" s="15"/>
      <c r="G427" s="15"/>
      <c r="H427" s="15"/>
      <c r="I427" s="16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</row>
    <row r="428" spans="1:31" ht="11.25" customHeight="1">
      <c r="A428" s="15"/>
      <c r="B428" s="15"/>
      <c r="C428" s="15"/>
      <c r="D428" s="15"/>
      <c r="E428" s="15"/>
      <c r="F428" s="15"/>
      <c r="G428" s="15"/>
      <c r="H428" s="15"/>
      <c r="I428" s="16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</row>
    <row r="429" spans="1:31" ht="11.25" customHeight="1">
      <c r="A429" s="15"/>
      <c r="B429" s="15"/>
      <c r="C429" s="15"/>
      <c r="D429" s="15"/>
      <c r="E429" s="15"/>
      <c r="F429" s="15"/>
      <c r="G429" s="15"/>
      <c r="H429" s="15"/>
      <c r="I429" s="16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</row>
    <row r="430" spans="1:31" ht="11.25" customHeight="1">
      <c r="A430" s="15"/>
      <c r="B430" s="15"/>
      <c r="C430" s="15"/>
      <c r="D430" s="15"/>
      <c r="E430" s="15"/>
      <c r="F430" s="15"/>
      <c r="G430" s="15"/>
      <c r="H430" s="15"/>
      <c r="I430" s="16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</row>
    <row r="431" spans="1:31" ht="11.25" customHeight="1">
      <c r="A431" s="15"/>
      <c r="B431" s="15"/>
      <c r="C431" s="15"/>
      <c r="D431" s="15"/>
      <c r="E431" s="15"/>
      <c r="F431" s="15"/>
      <c r="G431" s="15"/>
      <c r="H431" s="15"/>
      <c r="I431" s="16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</row>
    <row r="432" spans="1:31" ht="11.25" customHeight="1">
      <c r="A432" s="15"/>
      <c r="B432" s="15"/>
      <c r="C432" s="15"/>
      <c r="D432" s="15"/>
      <c r="E432" s="15"/>
      <c r="F432" s="15"/>
      <c r="G432" s="15"/>
      <c r="H432" s="15"/>
      <c r="I432" s="16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</row>
    <row r="433" spans="1:31" ht="11.25" customHeight="1">
      <c r="A433" s="15"/>
      <c r="B433" s="15"/>
      <c r="C433" s="15"/>
      <c r="D433" s="15"/>
      <c r="E433" s="15"/>
      <c r="F433" s="15"/>
      <c r="G433" s="15"/>
      <c r="H433" s="15"/>
      <c r="I433" s="16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</row>
    <row r="434" spans="1:31" ht="11.25" customHeight="1">
      <c r="A434" s="15"/>
      <c r="B434" s="15"/>
      <c r="C434" s="15"/>
      <c r="D434" s="15"/>
      <c r="E434" s="15"/>
      <c r="F434" s="15"/>
      <c r="G434" s="15"/>
      <c r="H434" s="15"/>
      <c r="I434" s="16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</row>
    <row r="435" spans="1:31" ht="11.25" customHeight="1">
      <c r="A435" s="15"/>
      <c r="B435" s="15"/>
      <c r="C435" s="15"/>
      <c r="D435" s="15"/>
      <c r="E435" s="15"/>
      <c r="F435" s="15"/>
      <c r="G435" s="15"/>
      <c r="H435" s="15"/>
      <c r="I435" s="16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</row>
    <row r="436" spans="1:31" ht="11.25" customHeight="1">
      <c r="A436" s="15"/>
      <c r="B436" s="15"/>
      <c r="C436" s="15"/>
      <c r="D436" s="15"/>
      <c r="E436" s="15"/>
      <c r="F436" s="15"/>
      <c r="G436" s="15"/>
      <c r="H436" s="15"/>
      <c r="I436" s="16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</row>
    <row r="437" spans="1:31" ht="11.25" customHeight="1">
      <c r="A437" s="15"/>
      <c r="B437" s="15"/>
      <c r="C437" s="15"/>
      <c r="D437" s="15"/>
      <c r="E437" s="15"/>
      <c r="F437" s="15"/>
      <c r="G437" s="15"/>
      <c r="H437" s="15"/>
      <c r="I437" s="16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</row>
    <row r="438" spans="1:31" ht="11.25" customHeight="1">
      <c r="A438" s="15"/>
      <c r="B438" s="15"/>
      <c r="C438" s="15"/>
      <c r="D438" s="15"/>
      <c r="E438" s="15"/>
      <c r="F438" s="15"/>
      <c r="G438" s="15"/>
      <c r="H438" s="15"/>
      <c r="I438" s="16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</row>
    <row r="439" spans="1:31" ht="11.25" customHeight="1">
      <c r="A439" s="15"/>
      <c r="B439" s="15"/>
      <c r="C439" s="15"/>
      <c r="D439" s="15"/>
      <c r="E439" s="15"/>
      <c r="F439" s="15"/>
      <c r="G439" s="15"/>
      <c r="H439" s="15"/>
      <c r="I439" s="16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</row>
    <row r="440" spans="1:31" ht="11.25" customHeight="1">
      <c r="A440" s="15"/>
      <c r="B440" s="15"/>
      <c r="C440" s="15"/>
      <c r="D440" s="15"/>
      <c r="E440" s="15"/>
      <c r="F440" s="15"/>
      <c r="G440" s="15"/>
      <c r="H440" s="15"/>
      <c r="I440" s="16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</row>
    <row r="441" spans="1:31" ht="11.25" customHeight="1">
      <c r="A441" s="15"/>
      <c r="B441" s="15"/>
      <c r="C441" s="15"/>
      <c r="D441" s="15"/>
      <c r="E441" s="15"/>
      <c r="F441" s="15"/>
      <c r="G441" s="15"/>
      <c r="H441" s="15"/>
      <c r="I441" s="16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</row>
    <row r="442" spans="1:31" ht="11.25" customHeight="1">
      <c r="A442" s="15"/>
      <c r="B442" s="15"/>
      <c r="C442" s="15"/>
      <c r="D442" s="15"/>
      <c r="E442" s="15"/>
      <c r="F442" s="15"/>
      <c r="G442" s="15"/>
      <c r="H442" s="15"/>
      <c r="I442" s="16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</row>
    <row r="443" spans="1:31" ht="11.25" customHeight="1">
      <c r="A443" s="15"/>
      <c r="B443" s="15"/>
      <c r="C443" s="15"/>
      <c r="D443" s="15"/>
      <c r="E443" s="15"/>
      <c r="F443" s="15"/>
      <c r="G443" s="15"/>
      <c r="H443" s="15"/>
      <c r="I443" s="16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</row>
    <row r="444" spans="1:31" ht="11.25" customHeight="1">
      <c r="A444" s="15"/>
      <c r="B444" s="15"/>
      <c r="C444" s="15"/>
      <c r="D444" s="15"/>
      <c r="E444" s="15"/>
      <c r="F444" s="15"/>
      <c r="G444" s="15"/>
      <c r="H444" s="15"/>
      <c r="I444" s="16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</row>
    <row r="445" spans="1:31" ht="11.25" customHeight="1">
      <c r="A445" s="15"/>
      <c r="B445" s="15"/>
      <c r="C445" s="15"/>
      <c r="D445" s="15"/>
      <c r="E445" s="15"/>
      <c r="F445" s="15"/>
      <c r="G445" s="15"/>
      <c r="H445" s="15"/>
      <c r="I445" s="16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</row>
    <row r="446" spans="1:31" ht="11.25" customHeight="1">
      <c r="A446" s="15"/>
      <c r="B446" s="15"/>
      <c r="C446" s="15"/>
      <c r="D446" s="15"/>
      <c r="E446" s="15"/>
      <c r="F446" s="15"/>
      <c r="G446" s="15"/>
      <c r="H446" s="15"/>
      <c r="I446" s="16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</row>
    <row r="447" spans="1:31" ht="11.25" customHeight="1">
      <c r="A447" s="15"/>
      <c r="B447" s="15"/>
      <c r="C447" s="15"/>
      <c r="D447" s="15"/>
      <c r="E447" s="15"/>
      <c r="F447" s="15"/>
      <c r="G447" s="15"/>
      <c r="H447" s="15"/>
      <c r="I447" s="16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</row>
    <row r="448" spans="1:31" ht="11.25" customHeight="1">
      <c r="A448" s="15"/>
      <c r="B448" s="15"/>
      <c r="C448" s="15"/>
      <c r="D448" s="15"/>
      <c r="E448" s="15"/>
      <c r="F448" s="15"/>
      <c r="G448" s="15"/>
      <c r="H448" s="15"/>
      <c r="I448" s="16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</row>
    <row r="449" spans="1:31" ht="11.25" customHeight="1">
      <c r="A449" s="15"/>
      <c r="B449" s="15"/>
      <c r="C449" s="15"/>
      <c r="D449" s="15"/>
      <c r="E449" s="15"/>
      <c r="F449" s="15"/>
      <c r="G449" s="15"/>
      <c r="H449" s="15"/>
      <c r="I449" s="16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</row>
    <row r="450" spans="1:31" ht="11.25" customHeight="1">
      <c r="A450" s="15"/>
      <c r="B450" s="15"/>
      <c r="C450" s="15"/>
      <c r="D450" s="15"/>
      <c r="E450" s="15"/>
      <c r="F450" s="15"/>
      <c r="G450" s="15"/>
      <c r="H450" s="15"/>
      <c r="I450" s="16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</row>
    <row r="451" spans="1:31" ht="11.25" customHeight="1">
      <c r="A451" s="15"/>
      <c r="B451" s="15"/>
      <c r="C451" s="15"/>
      <c r="D451" s="15"/>
      <c r="E451" s="15"/>
      <c r="F451" s="15"/>
      <c r="G451" s="15"/>
      <c r="H451" s="15"/>
      <c r="I451" s="16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</row>
    <row r="452" spans="1:31" ht="11.25" customHeight="1">
      <c r="A452" s="15"/>
      <c r="B452" s="15"/>
      <c r="C452" s="15"/>
      <c r="D452" s="15"/>
      <c r="E452" s="15"/>
      <c r="F452" s="15"/>
      <c r="G452" s="15"/>
      <c r="H452" s="15"/>
      <c r="I452" s="16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</row>
    <row r="453" spans="1:31" ht="11.25" customHeight="1">
      <c r="A453" s="15"/>
      <c r="B453" s="15"/>
      <c r="C453" s="15"/>
      <c r="D453" s="15"/>
      <c r="E453" s="15"/>
      <c r="F453" s="15"/>
      <c r="G453" s="15"/>
      <c r="H453" s="15"/>
      <c r="I453" s="16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</row>
    <row r="454" spans="1:31" ht="11.25" customHeight="1">
      <c r="A454" s="15"/>
      <c r="B454" s="15"/>
      <c r="C454" s="15"/>
      <c r="D454" s="15"/>
      <c r="E454" s="15"/>
      <c r="F454" s="15"/>
      <c r="G454" s="15"/>
      <c r="H454" s="15"/>
      <c r="I454" s="16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</row>
    <row r="455" spans="1:31" ht="11.25" customHeight="1">
      <c r="A455" s="15"/>
      <c r="B455" s="15"/>
      <c r="C455" s="15"/>
      <c r="D455" s="15"/>
      <c r="E455" s="15"/>
      <c r="F455" s="15"/>
      <c r="G455" s="15"/>
      <c r="H455" s="15"/>
      <c r="I455" s="16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</row>
    <row r="456" spans="1:31" ht="11.25" customHeight="1">
      <c r="A456" s="15"/>
      <c r="B456" s="15"/>
      <c r="C456" s="15"/>
      <c r="D456" s="15"/>
      <c r="E456" s="15"/>
      <c r="F456" s="15"/>
      <c r="G456" s="15"/>
      <c r="H456" s="15"/>
      <c r="I456" s="16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</row>
    <row r="457" spans="1:31" ht="11.25" customHeight="1">
      <c r="A457" s="15"/>
      <c r="B457" s="15"/>
      <c r="C457" s="15"/>
      <c r="D457" s="15"/>
      <c r="E457" s="15"/>
      <c r="F457" s="15"/>
      <c r="G457" s="15"/>
      <c r="H457" s="15"/>
      <c r="I457" s="16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</row>
    <row r="458" spans="1:31" ht="11.25" customHeight="1">
      <c r="A458" s="15"/>
      <c r="B458" s="15"/>
      <c r="C458" s="15"/>
      <c r="D458" s="15"/>
      <c r="E458" s="15"/>
      <c r="F458" s="15"/>
      <c r="G458" s="15"/>
      <c r="H458" s="15"/>
      <c r="I458" s="16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</row>
    <row r="459" spans="1:31" ht="11.25" customHeight="1">
      <c r="A459" s="15"/>
      <c r="B459" s="15"/>
      <c r="C459" s="15"/>
      <c r="D459" s="15"/>
      <c r="E459" s="15"/>
      <c r="F459" s="15"/>
      <c r="G459" s="15"/>
      <c r="H459" s="15"/>
      <c r="I459" s="16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</row>
    <row r="460" spans="1:31" ht="11.25" customHeight="1">
      <c r="A460" s="15"/>
      <c r="B460" s="15"/>
      <c r="C460" s="15"/>
      <c r="D460" s="15"/>
      <c r="E460" s="15"/>
      <c r="F460" s="15"/>
      <c r="G460" s="15"/>
      <c r="H460" s="15"/>
      <c r="I460" s="16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</row>
    <row r="461" spans="1:31" ht="11.25" customHeight="1">
      <c r="A461" s="15"/>
      <c r="B461" s="15"/>
      <c r="C461" s="15"/>
      <c r="D461" s="15"/>
      <c r="E461" s="15"/>
      <c r="F461" s="15"/>
      <c r="G461" s="15"/>
      <c r="H461" s="15"/>
      <c r="I461" s="16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</row>
    <row r="462" spans="1:31" ht="11.25" customHeight="1">
      <c r="A462" s="15"/>
      <c r="B462" s="15"/>
      <c r="C462" s="15"/>
      <c r="D462" s="15"/>
      <c r="E462" s="15"/>
      <c r="F462" s="15"/>
      <c r="G462" s="15"/>
      <c r="H462" s="15"/>
      <c r="I462" s="16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</row>
    <row r="463" spans="1:31" ht="11.25" customHeight="1">
      <c r="A463" s="15"/>
      <c r="B463" s="15"/>
      <c r="C463" s="15"/>
      <c r="D463" s="15"/>
      <c r="E463" s="15"/>
      <c r="F463" s="15"/>
      <c r="G463" s="15"/>
      <c r="H463" s="15"/>
      <c r="I463" s="16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</row>
    <row r="464" spans="1:31" ht="11.25" customHeight="1">
      <c r="A464" s="15"/>
      <c r="B464" s="15"/>
      <c r="C464" s="15"/>
      <c r="D464" s="15"/>
      <c r="E464" s="15"/>
      <c r="F464" s="15"/>
      <c r="G464" s="15"/>
      <c r="H464" s="15"/>
      <c r="I464" s="16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</row>
    <row r="465" spans="1:31" ht="11.25" customHeight="1">
      <c r="A465" s="15"/>
      <c r="B465" s="15"/>
      <c r="C465" s="15"/>
      <c r="D465" s="15"/>
      <c r="E465" s="15"/>
      <c r="F465" s="15"/>
      <c r="G465" s="15"/>
      <c r="H465" s="15"/>
      <c r="I465" s="16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</row>
    <row r="466" spans="1:31" ht="11.25" customHeight="1">
      <c r="A466" s="15"/>
      <c r="B466" s="15"/>
      <c r="C466" s="15"/>
      <c r="D466" s="15"/>
      <c r="E466" s="15"/>
      <c r="F466" s="15"/>
      <c r="G466" s="15"/>
      <c r="H466" s="15"/>
      <c r="I466" s="16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</row>
    <row r="467" spans="1:31" ht="11.25" customHeight="1">
      <c r="A467" s="15"/>
      <c r="B467" s="15"/>
      <c r="C467" s="15"/>
      <c r="D467" s="15"/>
      <c r="E467" s="15"/>
      <c r="F467" s="15"/>
      <c r="G467" s="15"/>
      <c r="H467" s="15"/>
      <c r="I467" s="16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</row>
    <row r="468" spans="1:31" ht="11.25" customHeight="1">
      <c r="A468" s="15"/>
      <c r="B468" s="15"/>
      <c r="C468" s="15"/>
      <c r="D468" s="15"/>
      <c r="E468" s="15"/>
      <c r="F468" s="15"/>
      <c r="G468" s="15"/>
      <c r="H468" s="15"/>
      <c r="I468" s="16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</row>
    <row r="469" spans="1:31" ht="11.25" customHeight="1">
      <c r="A469" s="15"/>
      <c r="B469" s="15"/>
      <c r="C469" s="15"/>
      <c r="D469" s="15"/>
      <c r="E469" s="15"/>
      <c r="F469" s="15"/>
      <c r="G469" s="15"/>
      <c r="H469" s="15"/>
      <c r="I469" s="16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</row>
    <row r="470" spans="1:31" ht="11.25" customHeight="1">
      <c r="A470" s="15"/>
      <c r="B470" s="15"/>
      <c r="C470" s="15"/>
      <c r="D470" s="15"/>
      <c r="E470" s="15"/>
      <c r="F470" s="15"/>
      <c r="G470" s="15"/>
      <c r="H470" s="15"/>
      <c r="I470" s="16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</row>
    <row r="471" spans="1:31" ht="11.25" customHeight="1">
      <c r="A471" s="15"/>
      <c r="B471" s="15"/>
      <c r="C471" s="15"/>
      <c r="D471" s="15"/>
      <c r="E471" s="15"/>
      <c r="F471" s="15"/>
      <c r="G471" s="15"/>
      <c r="H471" s="15"/>
      <c r="I471" s="16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</row>
    <row r="472" spans="1:31" ht="11.25" customHeight="1">
      <c r="A472" s="15"/>
      <c r="B472" s="15"/>
      <c r="C472" s="15"/>
      <c r="D472" s="15"/>
      <c r="E472" s="15"/>
      <c r="F472" s="15"/>
      <c r="G472" s="15"/>
      <c r="H472" s="15"/>
      <c r="I472" s="16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</row>
    <row r="473" spans="1:31" ht="11.25" customHeight="1">
      <c r="A473" s="15"/>
      <c r="B473" s="15"/>
      <c r="C473" s="15"/>
      <c r="D473" s="15"/>
      <c r="E473" s="15"/>
      <c r="F473" s="15"/>
      <c r="G473" s="15"/>
      <c r="H473" s="15"/>
      <c r="I473" s="16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</row>
    <row r="474" spans="1:31" ht="11.25" customHeight="1">
      <c r="A474" s="15"/>
      <c r="B474" s="15"/>
      <c r="C474" s="15"/>
      <c r="D474" s="15"/>
      <c r="E474" s="15"/>
      <c r="F474" s="15"/>
      <c r="G474" s="15"/>
      <c r="H474" s="15"/>
      <c r="I474" s="16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</row>
    <row r="475" spans="1:31" ht="11.25" customHeight="1">
      <c r="A475" s="15"/>
      <c r="B475" s="15"/>
      <c r="C475" s="15"/>
      <c r="D475" s="15"/>
      <c r="E475" s="15"/>
      <c r="F475" s="15"/>
      <c r="G475" s="15"/>
      <c r="H475" s="15"/>
      <c r="I475" s="16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</row>
    <row r="476" spans="1:31" ht="11.25" customHeight="1">
      <c r="A476" s="15"/>
      <c r="B476" s="15"/>
      <c r="C476" s="15"/>
      <c r="D476" s="15"/>
      <c r="E476" s="15"/>
      <c r="F476" s="15"/>
      <c r="G476" s="15"/>
      <c r="H476" s="15"/>
      <c r="I476" s="16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</row>
    <row r="477" spans="1:31" ht="11.25" customHeight="1">
      <c r="A477" s="15"/>
      <c r="B477" s="15"/>
      <c r="C477" s="15"/>
      <c r="D477" s="15"/>
      <c r="E477" s="15"/>
      <c r="F477" s="15"/>
      <c r="G477" s="15"/>
      <c r="H477" s="15"/>
      <c r="I477" s="16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</row>
    <row r="478" spans="1:31" ht="11.25" customHeight="1">
      <c r="A478" s="15"/>
      <c r="B478" s="15"/>
      <c r="C478" s="15"/>
      <c r="D478" s="15"/>
      <c r="E478" s="15"/>
      <c r="F478" s="15"/>
      <c r="G478" s="15"/>
      <c r="H478" s="15"/>
      <c r="I478" s="16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</row>
    <row r="479" spans="1:31" ht="11.25" customHeight="1">
      <c r="A479" s="15"/>
      <c r="B479" s="15"/>
      <c r="C479" s="15"/>
      <c r="D479" s="15"/>
      <c r="E479" s="15"/>
      <c r="F479" s="15"/>
      <c r="G479" s="15"/>
      <c r="H479" s="15"/>
      <c r="I479" s="16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</row>
    <row r="480" spans="1:31" ht="11.25" customHeight="1">
      <c r="A480" s="15"/>
      <c r="B480" s="15"/>
      <c r="C480" s="15"/>
      <c r="D480" s="15"/>
      <c r="E480" s="15"/>
      <c r="F480" s="15"/>
      <c r="G480" s="15"/>
      <c r="H480" s="15"/>
      <c r="I480" s="16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</row>
    <row r="481" spans="1:31" ht="11.25" customHeight="1">
      <c r="A481" s="15"/>
      <c r="B481" s="15"/>
      <c r="C481" s="15"/>
      <c r="D481" s="15"/>
      <c r="E481" s="15"/>
      <c r="F481" s="15"/>
      <c r="G481" s="15"/>
      <c r="H481" s="15"/>
      <c r="I481" s="16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</row>
    <row r="482" spans="1:31" ht="11.25" customHeight="1">
      <c r="A482" s="15"/>
      <c r="B482" s="15"/>
      <c r="C482" s="15"/>
      <c r="D482" s="15"/>
      <c r="E482" s="15"/>
      <c r="F482" s="15"/>
      <c r="G482" s="15"/>
      <c r="H482" s="15"/>
      <c r="I482" s="16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</row>
    <row r="483" spans="1:31" ht="11.25" customHeight="1">
      <c r="A483" s="15"/>
      <c r="B483" s="15"/>
      <c r="C483" s="15"/>
      <c r="D483" s="15"/>
      <c r="E483" s="15"/>
      <c r="F483" s="15"/>
      <c r="G483" s="15"/>
      <c r="H483" s="15"/>
      <c r="I483" s="16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</row>
    <row r="484" spans="1:31" ht="11.25" customHeight="1">
      <c r="A484" s="15"/>
      <c r="B484" s="15"/>
      <c r="C484" s="15"/>
      <c r="D484" s="15"/>
      <c r="E484" s="15"/>
      <c r="F484" s="15"/>
      <c r="G484" s="15"/>
      <c r="H484" s="15"/>
      <c r="I484" s="16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</row>
    <row r="485" spans="1:31" ht="11.25" customHeight="1">
      <c r="A485" s="15"/>
      <c r="B485" s="15"/>
      <c r="C485" s="15"/>
      <c r="D485" s="15"/>
      <c r="E485" s="15"/>
      <c r="F485" s="15"/>
      <c r="G485" s="15"/>
      <c r="H485" s="15"/>
      <c r="I485" s="16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</row>
    <row r="486" spans="1:31" ht="11.25" customHeight="1">
      <c r="A486" s="15"/>
      <c r="B486" s="15"/>
      <c r="C486" s="15"/>
      <c r="D486" s="15"/>
      <c r="E486" s="15"/>
      <c r="F486" s="15"/>
      <c r="G486" s="15"/>
      <c r="H486" s="15"/>
      <c r="I486" s="16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</row>
    <row r="487" spans="1:31" ht="11.25" customHeight="1">
      <c r="A487" s="15"/>
      <c r="B487" s="15"/>
      <c r="C487" s="15"/>
      <c r="D487" s="15"/>
      <c r="E487" s="15"/>
      <c r="F487" s="15"/>
      <c r="G487" s="15"/>
      <c r="H487" s="15"/>
      <c r="I487" s="16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</row>
    <row r="488" spans="1:31" ht="11.25" customHeight="1">
      <c r="A488" s="15"/>
      <c r="B488" s="15"/>
      <c r="C488" s="15"/>
      <c r="D488" s="15"/>
      <c r="E488" s="15"/>
      <c r="F488" s="15"/>
      <c r="G488" s="15"/>
      <c r="H488" s="15"/>
      <c r="I488" s="16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</row>
    <row r="489" spans="1:31" ht="11.25" customHeight="1">
      <c r="A489" s="15"/>
      <c r="B489" s="15"/>
      <c r="C489" s="15"/>
      <c r="D489" s="15"/>
      <c r="E489" s="15"/>
      <c r="F489" s="15"/>
      <c r="G489" s="15"/>
      <c r="H489" s="15"/>
      <c r="I489" s="16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</row>
    <row r="490" spans="1:31" ht="11.25" customHeight="1">
      <c r="A490" s="15"/>
      <c r="B490" s="15"/>
      <c r="C490" s="15"/>
      <c r="D490" s="15"/>
      <c r="E490" s="15"/>
      <c r="F490" s="15"/>
      <c r="G490" s="15"/>
      <c r="H490" s="15"/>
      <c r="I490" s="16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</row>
    <row r="491" spans="1:31" ht="11.25" customHeight="1">
      <c r="A491" s="15"/>
      <c r="B491" s="15"/>
      <c r="C491" s="15"/>
      <c r="D491" s="15"/>
      <c r="E491" s="15"/>
      <c r="F491" s="15"/>
      <c r="G491" s="15"/>
      <c r="H491" s="15"/>
      <c r="I491" s="16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</row>
    <row r="492" spans="1:31" ht="11.25" customHeight="1">
      <c r="A492" s="15"/>
      <c r="B492" s="15"/>
      <c r="C492" s="15"/>
      <c r="D492" s="15"/>
      <c r="E492" s="15"/>
      <c r="F492" s="15"/>
      <c r="G492" s="15"/>
      <c r="H492" s="15"/>
      <c r="I492" s="16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</row>
    <row r="493" spans="1:31" ht="11.25" customHeight="1">
      <c r="A493" s="15"/>
      <c r="B493" s="15"/>
      <c r="C493" s="15"/>
      <c r="D493" s="15"/>
      <c r="E493" s="15"/>
      <c r="F493" s="15"/>
      <c r="G493" s="15"/>
      <c r="H493" s="15"/>
      <c r="I493" s="16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</row>
    <row r="494" spans="1:31" ht="11.25" customHeight="1">
      <c r="A494" s="15"/>
      <c r="B494" s="15"/>
      <c r="C494" s="15"/>
      <c r="D494" s="15"/>
      <c r="E494" s="15"/>
      <c r="F494" s="15"/>
      <c r="G494" s="15"/>
      <c r="H494" s="15"/>
      <c r="I494" s="16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</row>
    <row r="495" spans="1:31" ht="11.25" customHeight="1">
      <c r="A495" s="15"/>
      <c r="B495" s="15"/>
      <c r="C495" s="15"/>
      <c r="D495" s="15"/>
      <c r="E495" s="15"/>
      <c r="F495" s="15"/>
      <c r="G495" s="15"/>
      <c r="H495" s="15"/>
      <c r="I495" s="16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</row>
    <row r="496" spans="1:31" ht="11.25" customHeight="1">
      <c r="A496" s="15"/>
      <c r="B496" s="15"/>
      <c r="C496" s="15"/>
      <c r="D496" s="15"/>
      <c r="E496" s="15"/>
      <c r="F496" s="15"/>
      <c r="G496" s="15"/>
      <c r="H496" s="15"/>
      <c r="I496" s="16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</row>
    <row r="497" spans="1:31" ht="11.25" customHeight="1">
      <c r="A497" s="15"/>
      <c r="B497" s="15"/>
      <c r="C497" s="15"/>
      <c r="D497" s="15"/>
      <c r="E497" s="15"/>
      <c r="F497" s="15"/>
      <c r="G497" s="15"/>
      <c r="H497" s="15"/>
      <c r="I497" s="16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</row>
    <row r="498" spans="1:31" ht="11.25" customHeight="1">
      <c r="A498" s="15"/>
      <c r="B498" s="15"/>
      <c r="C498" s="15"/>
      <c r="D498" s="15"/>
      <c r="E498" s="15"/>
      <c r="F498" s="15"/>
      <c r="G498" s="15"/>
      <c r="H498" s="15"/>
      <c r="I498" s="16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</row>
    <row r="499" spans="1:31" ht="11.25" customHeight="1">
      <c r="A499" s="15"/>
      <c r="B499" s="15"/>
      <c r="C499" s="15"/>
      <c r="D499" s="15"/>
      <c r="E499" s="15"/>
      <c r="F499" s="15"/>
      <c r="G499" s="15"/>
      <c r="H499" s="15"/>
      <c r="I499" s="16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</row>
    <row r="500" spans="1:31" ht="11.25" customHeight="1">
      <c r="A500" s="15"/>
      <c r="B500" s="15"/>
      <c r="C500" s="15"/>
      <c r="D500" s="15"/>
      <c r="E500" s="15"/>
      <c r="F500" s="15"/>
      <c r="G500" s="15"/>
      <c r="H500" s="15"/>
      <c r="I500" s="16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</row>
    <row r="501" spans="1:31" ht="11.25" customHeight="1">
      <c r="A501" s="15"/>
      <c r="B501" s="15"/>
      <c r="C501" s="15"/>
      <c r="D501" s="15"/>
      <c r="E501" s="15"/>
      <c r="F501" s="15"/>
      <c r="G501" s="15"/>
      <c r="H501" s="15"/>
      <c r="I501" s="16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</row>
    <row r="502" spans="1:31" ht="11.25" customHeight="1">
      <c r="A502" s="15"/>
      <c r="B502" s="15"/>
      <c r="C502" s="15"/>
      <c r="D502" s="15"/>
      <c r="E502" s="15"/>
      <c r="F502" s="15"/>
      <c r="G502" s="15"/>
      <c r="H502" s="15"/>
      <c r="I502" s="16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</row>
    <row r="503" spans="1:31" ht="11.25" customHeight="1">
      <c r="A503" s="15"/>
      <c r="B503" s="15"/>
      <c r="C503" s="15"/>
      <c r="D503" s="15"/>
      <c r="E503" s="15"/>
      <c r="F503" s="15"/>
      <c r="G503" s="15"/>
      <c r="H503" s="15"/>
      <c r="I503" s="16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</row>
    <row r="504" spans="1:31" ht="11.25" customHeight="1">
      <c r="A504" s="15"/>
      <c r="B504" s="15"/>
      <c r="C504" s="15"/>
      <c r="D504" s="15"/>
      <c r="E504" s="15"/>
      <c r="F504" s="15"/>
      <c r="G504" s="15"/>
      <c r="H504" s="15"/>
      <c r="I504" s="16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</row>
    <row r="505" spans="1:31" ht="11.25" customHeight="1">
      <c r="A505" s="15"/>
      <c r="B505" s="15"/>
      <c r="C505" s="15"/>
      <c r="D505" s="15"/>
      <c r="E505" s="15"/>
      <c r="F505" s="15"/>
      <c r="G505" s="15"/>
      <c r="H505" s="15"/>
      <c r="I505" s="16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</row>
    <row r="506" spans="1:31" ht="11.25" customHeight="1">
      <c r="A506" s="15"/>
      <c r="B506" s="15"/>
      <c r="C506" s="15"/>
      <c r="D506" s="15"/>
      <c r="E506" s="15"/>
      <c r="F506" s="15"/>
      <c r="G506" s="15"/>
      <c r="H506" s="15"/>
      <c r="I506" s="16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</row>
    <row r="507" spans="1:31" ht="11.25" customHeight="1">
      <c r="A507" s="15"/>
      <c r="B507" s="15"/>
      <c r="C507" s="15"/>
      <c r="D507" s="15"/>
      <c r="E507" s="15"/>
      <c r="F507" s="15"/>
      <c r="G507" s="15"/>
      <c r="H507" s="15"/>
      <c r="I507" s="16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</row>
    <row r="508" spans="1:31" ht="11.25" customHeight="1">
      <c r="A508" s="15"/>
      <c r="B508" s="15"/>
      <c r="C508" s="15"/>
      <c r="D508" s="15"/>
      <c r="E508" s="15"/>
      <c r="F508" s="15"/>
      <c r="G508" s="15"/>
      <c r="H508" s="15"/>
      <c r="I508" s="16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</row>
    <row r="509" spans="1:31" ht="11.25" customHeight="1">
      <c r="A509" s="15"/>
      <c r="B509" s="15"/>
      <c r="C509" s="15"/>
      <c r="D509" s="15"/>
      <c r="E509" s="15"/>
      <c r="F509" s="15"/>
      <c r="G509" s="15"/>
      <c r="H509" s="15"/>
      <c r="I509" s="16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</row>
    <row r="510" spans="1:31" ht="11.25" customHeight="1">
      <c r="A510" s="15"/>
      <c r="B510" s="15"/>
      <c r="C510" s="15"/>
      <c r="D510" s="15"/>
      <c r="E510" s="15"/>
      <c r="F510" s="15"/>
      <c r="G510" s="15"/>
      <c r="H510" s="15"/>
      <c r="I510" s="16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</row>
    <row r="511" spans="1:31" ht="11.25" customHeight="1">
      <c r="A511" s="15"/>
      <c r="B511" s="15"/>
      <c r="C511" s="15"/>
      <c r="D511" s="15"/>
      <c r="E511" s="15"/>
      <c r="F511" s="15"/>
      <c r="G511" s="15"/>
      <c r="H511" s="15"/>
      <c r="I511" s="16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</row>
    <row r="512" spans="1:31" ht="11.25" customHeight="1">
      <c r="A512" s="15"/>
      <c r="B512" s="15"/>
      <c r="C512" s="15"/>
      <c r="D512" s="15"/>
      <c r="E512" s="15"/>
      <c r="F512" s="15"/>
      <c r="G512" s="15"/>
      <c r="H512" s="15"/>
      <c r="I512" s="16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</row>
    <row r="513" spans="1:31" ht="11.25" customHeight="1">
      <c r="A513" s="15"/>
      <c r="B513" s="15"/>
      <c r="C513" s="15"/>
      <c r="D513" s="15"/>
      <c r="E513" s="15"/>
      <c r="F513" s="15"/>
      <c r="G513" s="15"/>
      <c r="H513" s="15"/>
      <c r="I513" s="16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</row>
    <row r="514" spans="1:31" ht="11.25" customHeight="1">
      <c r="A514" s="15"/>
      <c r="B514" s="15"/>
      <c r="C514" s="15"/>
      <c r="D514" s="15"/>
      <c r="E514" s="15"/>
      <c r="F514" s="15"/>
      <c r="G514" s="15"/>
      <c r="H514" s="15"/>
      <c r="I514" s="16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</row>
    <row r="515" spans="1:31" ht="11.25" customHeight="1">
      <c r="A515" s="15"/>
      <c r="B515" s="15"/>
      <c r="C515" s="15"/>
      <c r="D515" s="15"/>
      <c r="E515" s="15"/>
      <c r="F515" s="15"/>
      <c r="G515" s="15"/>
      <c r="H515" s="15"/>
      <c r="I515" s="16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</row>
    <row r="516" spans="1:31" ht="11.25" customHeight="1">
      <c r="A516" s="15"/>
      <c r="B516" s="15"/>
      <c r="C516" s="15"/>
      <c r="D516" s="15"/>
      <c r="E516" s="15"/>
      <c r="F516" s="15"/>
      <c r="G516" s="15"/>
      <c r="H516" s="15"/>
      <c r="I516" s="16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</row>
    <row r="517" spans="1:31" ht="11.25" customHeight="1">
      <c r="A517" s="15"/>
      <c r="B517" s="15"/>
      <c r="C517" s="15"/>
      <c r="D517" s="15"/>
      <c r="E517" s="15"/>
      <c r="F517" s="15"/>
      <c r="G517" s="15"/>
      <c r="H517" s="15"/>
      <c r="I517" s="16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</row>
    <row r="518" spans="1:31" ht="11.25" customHeight="1">
      <c r="A518" s="15"/>
      <c r="B518" s="15"/>
      <c r="C518" s="15"/>
      <c r="D518" s="15"/>
      <c r="E518" s="15"/>
      <c r="F518" s="15"/>
      <c r="G518" s="15"/>
      <c r="H518" s="15"/>
      <c r="I518" s="16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</row>
    <row r="519" spans="1:31" ht="11.25" customHeight="1">
      <c r="A519" s="15"/>
      <c r="B519" s="15"/>
      <c r="C519" s="15"/>
      <c r="D519" s="15"/>
      <c r="E519" s="15"/>
      <c r="F519" s="15"/>
      <c r="G519" s="15"/>
      <c r="H519" s="15"/>
      <c r="I519" s="16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</row>
    <row r="520" spans="1:31" ht="11.25" customHeight="1">
      <c r="A520" s="15"/>
      <c r="B520" s="15"/>
      <c r="C520" s="15"/>
      <c r="D520" s="15"/>
      <c r="E520" s="15"/>
      <c r="F520" s="15"/>
      <c r="G520" s="15"/>
      <c r="H520" s="15"/>
      <c r="I520" s="16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</row>
    <row r="521" spans="1:31" ht="11.25" customHeight="1">
      <c r="A521" s="15"/>
      <c r="B521" s="15"/>
      <c r="C521" s="15"/>
      <c r="D521" s="15"/>
      <c r="E521" s="15"/>
      <c r="F521" s="15"/>
      <c r="G521" s="15"/>
      <c r="H521" s="15"/>
      <c r="I521" s="16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</row>
    <row r="522" spans="1:31" ht="11.25" customHeight="1">
      <c r="A522" s="15"/>
      <c r="B522" s="15"/>
      <c r="C522" s="15"/>
      <c r="D522" s="15"/>
      <c r="E522" s="15"/>
      <c r="F522" s="15"/>
      <c r="G522" s="15"/>
      <c r="H522" s="15"/>
      <c r="I522" s="16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</row>
    <row r="523" spans="1:31" ht="11.25" customHeight="1">
      <c r="A523" s="15"/>
      <c r="B523" s="15"/>
      <c r="C523" s="15"/>
      <c r="D523" s="15"/>
      <c r="E523" s="15"/>
      <c r="F523" s="15"/>
      <c r="G523" s="15"/>
      <c r="H523" s="15"/>
      <c r="I523" s="16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</row>
    <row r="524" spans="1:31" ht="11.25" customHeight="1">
      <c r="A524" s="15"/>
      <c r="B524" s="15"/>
      <c r="C524" s="15"/>
      <c r="D524" s="15"/>
      <c r="E524" s="15"/>
      <c r="F524" s="15"/>
      <c r="G524" s="15"/>
      <c r="H524" s="15"/>
      <c r="I524" s="16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</row>
    <row r="525" spans="1:31" ht="11.25" customHeight="1">
      <c r="A525" s="15"/>
      <c r="B525" s="15"/>
      <c r="C525" s="15"/>
      <c r="D525" s="15"/>
      <c r="E525" s="15"/>
      <c r="F525" s="15"/>
      <c r="G525" s="15"/>
      <c r="H525" s="15"/>
      <c r="I525" s="16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</row>
    <row r="526" spans="1:31" ht="11.25" customHeight="1">
      <c r="A526" s="15"/>
      <c r="B526" s="15"/>
      <c r="C526" s="15"/>
      <c r="D526" s="15"/>
      <c r="E526" s="15"/>
      <c r="F526" s="15"/>
      <c r="G526" s="15"/>
      <c r="H526" s="15"/>
      <c r="I526" s="16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</row>
    <row r="527" spans="1:31" ht="11.25" customHeight="1">
      <c r="A527" s="15"/>
      <c r="B527" s="15"/>
      <c r="C527" s="15"/>
      <c r="D527" s="15"/>
      <c r="E527" s="15"/>
      <c r="F527" s="15"/>
      <c r="G527" s="15"/>
      <c r="H527" s="15"/>
      <c r="I527" s="16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</row>
    <row r="528" spans="1:31" ht="11.25" customHeight="1">
      <c r="A528" s="15"/>
      <c r="B528" s="15"/>
      <c r="C528" s="15"/>
      <c r="D528" s="15"/>
      <c r="E528" s="15"/>
      <c r="F528" s="15"/>
      <c r="G528" s="15"/>
      <c r="H528" s="15"/>
      <c r="I528" s="16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</row>
    <row r="529" spans="1:31" ht="11.25" customHeight="1">
      <c r="A529" s="15"/>
      <c r="B529" s="15"/>
      <c r="C529" s="15"/>
      <c r="D529" s="15"/>
      <c r="E529" s="15"/>
      <c r="F529" s="15"/>
      <c r="G529" s="15"/>
      <c r="H529" s="15"/>
      <c r="I529" s="16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</row>
    <row r="530" spans="1:31" ht="11.25" customHeight="1">
      <c r="A530" s="15"/>
      <c r="B530" s="15"/>
      <c r="C530" s="15"/>
      <c r="D530" s="15"/>
      <c r="E530" s="15"/>
      <c r="F530" s="15"/>
      <c r="G530" s="15"/>
      <c r="H530" s="15"/>
      <c r="I530" s="16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</row>
    <row r="531" spans="1:31" ht="11.25" customHeight="1">
      <c r="A531" s="15"/>
      <c r="B531" s="15"/>
      <c r="C531" s="15"/>
      <c r="D531" s="15"/>
      <c r="E531" s="15"/>
      <c r="F531" s="15"/>
      <c r="G531" s="15"/>
      <c r="H531" s="15"/>
      <c r="I531" s="16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</row>
    <row r="532" spans="1:31" ht="11.25" customHeight="1">
      <c r="A532" s="15"/>
      <c r="B532" s="15"/>
      <c r="C532" s="15"/>
      <c r="D532" s="15"/>
      <c r="E532" s="15"/>
      <c r="F532" s="15"/>
      <c r="G532" s="15"/>
      <c r="H532" s="15"/>
      <c r="I532" s="16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</row>
    <row r="533" spans="1:31" ht="11.25" customHeight="1">
      <c r="A533" s="15"/>
      <c r="B533" s="15"/>
      <c r="C533" s="15"/>
      <c r="D533" s="15"/>
      <c r="E533" s="15"/>
      <c r="F533" s="15"/>
      <c r="G533" s="15"/>
      <c r="H533" s="15"/>
      <c r="I533" s="16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</row>
    <row r="534" spans="1:31" ht="11.25" customHeight="1">
      <c r="A534" s="15"/>
      <c r="B534" s="15"/>
      <c r="C534" s="15"/>
      <c r="D534" s="15"/>
      <c r="E534" s="15"/>
      <c r="F534" s="15"/>
      <c r="G534" s="15"/>
      <c r="H534" s="15"/>
      <c r="I534" s="16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</row>
    <row r="535" spans="1:31" ht="11.25" customHeight="1">
      <c r="A535" s="15"/>
      <c r="B535" s="15"/>
      <c r="C535" s="15"/>
      <c r="D535" s="15"/>
      <c r="E535" s="15"/>
      <c r="F535" s="15"/>
      <c r="G535" s="15"/>
      <c r="H535" s="15"/>
      <c r="I535" s="16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</row>
    <row r="536" spans="1:31" ht="11.25" customHeight="1">
      <c r="A536" s="15"/>
      <c r="B536" s="15"/>
      <c r="C536" s="15"/>
      <c r="D536" s="15"/>
      <c r="E536" s="15"/>
      <c r="F536" s="15"/>
      <c r="G536" s="15"/>
      <c r="H536" s="15"/>
      <c r="I536" s="16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</row>
    <row r="537" spans="1:31" ht="11.25" customHeight="1">
      <c r="A537" s="15"/>
      <c r="B537" s="15"/>
      <c r="C537" s="15"/>
      <c r="D537" s="15"/>
      <c r="E537" s="15"/>
      <c r="F537" s="15"/>
      <c r="G537" s="15"/>
      <c r="H537" s="15"/>
      <c r="I537" s="16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</row>
    <row r="538" spans="1:31" ht="11.25" customHeight="1">
      <c r="A538" s="15"/>
      <c r="B538" s="15"/>
      <c r="C538" s="15"/>
      <c r="D538" s="15"/>
      <c r="E538" s="15"/>
      <c r="F538" s="15"/>
      <c r="G538" s="15"/>
      <c r="H538" s="15"/>
      <c r="I538" s="16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</row>
    <row r="539" spans="1:31" ht="11.25" customHeight="1">
      <c r="A539" s="15"/>
      <c r="B539" s="15"/>
      <c r="C539" s="15"/>
      <c r="D539" s="15"/>
      <c r="E539" s="15"/>
      <c r="F539" s="15"/>
      <c r="G539" s="15"/>
      <c r="H539" s="15"/>
      <c r="I539" s="16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</row>
    <row r="540" spans="1:31" ht="11.25" customHeight="1">
      <c r="A540" s="15"/>
      <c r="B540" s="15"/>
      <c r="C540" s="15"/>
      <c r="D540" s="15"/>
      <c r="E540" s="15"/>
      <c r="F540" s="15"/>
      <c r="G540" s="15"/>
      <c r="H540" s="15"/>
      <c r="I540" s="16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</row>
    <row r="541" spans="1:31" ht="11.25" customHeight="1">
      <c r="A541" s="15"/>
      <c r="B541" s="15"/>
      <c r="C541" s="15"/>
      <c r="D541" s="15"/>
      <c r="E541" s="15"/>
      <c r="F541" s="15"/>
      <c r="G541" s="15"/>
      <c r="H541" s="15"/>
      <c r="I541" s="16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</row>
    <row r="542" spans="1:31" ht="11.25" customHeight="1">
      <c r="A542" s="15"/>
      <c r="B542" s="15"/>
      <c r="C542" s="15"/>
      <c r="D542" s="15"/>
      <c r="E542" s="15"/>
      <c r="F542" s="15"/>
      <c r="G542" s="15"/>
      <c r="H542" s="15"/>
      <c r="I542" s="16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</row>
    <row r="543" spans="1:31" ht="11.25" customHeight="1">
      <c r="A543" s="15"/>
      <c r="B543" s="15"/>
      <c r="C543" s="15"/>
      <c r="D543" s="15"/>
      <c r="E543" s="15"/>
      <c r="F543" s="15"/>
      <c r="G543" s="15"/>
      <c r="H543" s="15"/>
      <c r="I543" s="16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</row>
    <row r="544" spans="1:31" ht="11.25" customHeight="1">
      <c r="A544" s="15"/>
      <c r="B544" s="15"/>
      <c r="C544" s="15"/>
      <c r="D544" s="15"/>
      <c r="E544" s="15"/>
      <c r="F544" s="15"/>
      <c r="G544" s="15"/>
      <c r="H544" s="15"/>
      <c r="I544" s="16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</row>
    <row r="545" spans="1:31" ht="11.25" customHeight="1">
      <c r="A545" s="15"/>
      <c r="B545" s="15"/>
      <c r="C545" s="15"/>
      <c r="D545" s="15"/>
      <c r="E545" s="15"/>
      <c r="F545" s="15"/>
      <c r="G545" s="15"/>
      <c r="H545" s="15"/>
      <c r="I545" s="16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</row>
    <row r="546" spans="1:31" ht="11.25" customHeight="1">
      <c r="A546" s="15"/>
      <c r="B546" s="15"/>
      <c r="C546" s="15"/>
      <c r="D546" s="15"/>
      <c r="E546" s="15"/>
      <c r="F546" s="15"/>
      <c r="G546" s="15"/>
      <c r="H546" s="15"/>
      <c r="I546" s="16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</row>
    <row r="547" spans="1:31" ht="11.25" customHeight="1">
      <c r="A547" s="15"/>
      <c r="B547" s="15"/>
      <c r="C547" s="15"/>
      <c r="D547" s="15"/>
      <c r="E547" s="15"/>
      <c r="F547" s="15"/>
      <c r="G547" s="15"/>
      <c r="H547" s="15"/>
      <c r="I547" s="16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</row>
    <row r="548" spans="1:31" ht="11.25" customHeight="1">
      <c r="A548" s="15"/>
      <c r="B548" s="15"/>
      <c r="C548" s="15"/>
      <c r="D548" s="15"/>
      <c r="E548" s="15"/>
      <c r="F548" s="15"/>
      <c r="G548" s="15"/>
      <c r="H548" s="15"/>
      <c r="I548" s="16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</row>
    <row r="549" spans="1:31" ht="11.25" customHeight="1">
      <c r="A549" s="15"/>
      <c r="B549" s="15"/>
      <c r="C549" s="15"/>
      <c r="D549" s="15"/>
      <c r="E549" s="15"/>
      <c r="F549" s="15"/>
      <c r="G549" s="15"/>
      <c r="H549" s="15"/>
      <c r="I549" s="16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</row>
    <row r="550" spans="1:31" ht="11.25" customHeight="1">
      <c r="A550" s="15"/>
      <c r="B550" s="15"/>
      <c r="C550" s="15"/>
      <c r="D550" s="15"/>
      <c r="E550" s="15"/>
      <c r="F550" s="15"/>
      <c r="G550" s="15"/>
      <c r="H550" s="15"/>
      <c r="I550" s="16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</row>
    <row r="551" spans="1:31" ht="11.25" customHeight="1">
      <c r="A551" s="15"/>
      <c r="B551" s="15"/>
      <c r="C551" s="15"/>
      <c r="D551" s="15"/>
      <c r="E551" s="15"/>
      <c r="F551" s="15"/>
      <c r="G551" s="15"/>
      <c r="H551" s="15"/>
      <c r="I551" s="16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</row>
    <row r="552" spans="1:31" ht="11.25" customHeight="1">
      <c r="A552" s="15"/>
      <c r="B552" s="15"/>
      <c r="C552" s="15"/>
      <c r="D552" s="15"/>
      <c r="E552" s="15"/>
      <c r="F552" s="15"/>
      <c r="G552" s="15"/>
      <c r="H552" s="15"/>
      <c r="I552" s="16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</row>
    <row r="553" spans="1:31" ht="11.25" customHeight="1">
      <c r="A553" s="15"/>
      <c r="B553" s="15"/>
      <c r="C553" s="15"/>
      <c r="D553" s="15"/>
      <c r="E553" s="15"/>
      <c r="F553" s="15"/>
      <c r="G553" s="15"/>
      <c r="H553" s="15"/>
      <c r="I553" s="16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</row>
    <row r="554" spans="1:31" ht="11.25" customHeight="1">
      <c r="A554" s="15"/>
      <c r="B554" s="15"/>
      <c r="C554" s="15"/>
      <c r="D554" s="15"/>
      <c r="E554" s="15"/>
      <c r="F554" s="15"/>
      <c r="G554" s="15"/>
      <c r="H554" s="15"/>
      <c r="I554" s="16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</row>
    <row r="555" spans="1:31" ht="11.25" customHeight="1">
      <c r="A555" s="15"/>
      <c r="B555" s="15"/>
      <c r="C555" s="15"/>
      <c r="D555" s="15"/>
      <c r="E555" s="15"/>
      <c r="F555" s="15"/>
      <c r="G555" s="15"/>
      <c r="H555" s="15"/>
      <c r="I555" s="16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</row>
    <row r="556" spans="1:31" ht="11.25" customHeight="1">
      <c r="A556" s="15"/>
      <c r="B556" s="15"/>
      <c r="C556" s="15"/>
      <c r="D556" s="15"/>
      <c r="E556" s="15"/>
      <c r="F556" s="15"/>
      <c r="G556" s="15"/>
      <c r="H556" s="15"/>
      <c r="I556" s="16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</row>
    <row r="557" spans="1:31" ht="11.25" customHeight="1">
      <c r="A557" s="15"/>
      <c r="B557" s="15"/>
      <c r="C557" s="15"/>
      <c r="D557" s="15"/>
      <c r="E557" s="15"/>
      <c r="F557" s="15"/>
      <c r="G557" s="15"/>
      <c r="H557" s="15"/>
      <c r="I557" s="16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</row>
    <row r="558" spans="1:31" ht="11.25" customHeight="1">
      <c r="A558" s="15"/>
      <c r="B558" s="15"/>
      <c r="C558" s="15"/>
      <c r="D558" s="15"/>
      <c r="E558" s="15"/>
      <c r="F558" s="15"/>
      <c r="G558" s="15"/>
      <c r="H558" s="15"/>
      <c r="I558" s="16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</row>
    <row r="559" spans="1:31" ht="11.25" customHeight="1">
      <c r="A559" s="15"/>
      <c r="B559" s="15"/>
      <c r="C559" s="15"/>
      <c r="D559" s="15"/>
      <c r="E559" s="15"/>
      <c r="F559" s="15"/>
      <c r="G559" s="15"/>
      <c r="H559" s="15"/>
      <c r="I559" s="16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</row>
    <row r="560" spans="1:31" ht="11.25" customHeight="1">
      <c r="A560" s="15"/>
      <c r="B560" s="15"/>
      <c r="C560" s="15"/>
      <c r="D560" s="15"/>
      <c r="E560" s="15"/>
      <c r="F560" s="15"/>
      <c r="G560" s="15"/>
      <c r="H560" s="15"/>
      <c r="I560" s="16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</row>
    <row r="561" spans="1:31" ht="11.25" customHeight="1">
      <c r="A561" s="15"/>
      <c r="B561" s="15"/>
      <c r="C561" s="15"/>
      <c r="D561" s="15"/>
      <c r="E561" s="15"/>
      <c r="F561" s="15"/>
      <c r="G561" s="15"/>
      <c r="H561" s="15"/>
      <c r="I561" s="16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</row>
    <row r="562" spans="1:31" ht="11.25" customHeight="1">
      <c r="A562" s="15"/>
      <c r="B562" s="15"/>
      <c r="C562" s="15"/>
      <c r="D562" s="15"/>
      <c r="E562" s="15"/>
      <c r="F562" s="15"/>
      <c r="G562" s="15"/>
      <c r="H562" s="15"/>
      <c r="I562" s="16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</row>
    <row r="563" spans="1:31" ht="11.25" customHeight="1">
      <c r="A563" s="15"/>
      <c r="B563" s="15"/>
      <c r="C563" s="15"/>
      <c r="D563" s="15"/>
      <c r="E563" s="15"/>
      <c r="F563" s="15"/>
      <c r="G563" s="15"/>
      <c r="H563" s="15"/>
      <c r="I563" s="16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</row>
    <row r="564" spans="1:31" ht="11.25" customHeight="1">
      <c r="A564" s="15"/>
      <c r="B564" s="15"/>
      <c r="C564" s="15"/>
      <c r="D564" s="15"/>
      <c r="E564" s="15"/>
      <c r="F564" s="15"/>
      <c r="G564" s="15"/>
      <c r="H564" s="15"/>
      <c r="I564" s="16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</row>
    <row r="565" spans="1:31" ht="11.25" customHeight="1">
      <c r="A565" s="15"/>
      <c r="B565" s="15"/>
      <c r="C565" s="15"/>
      <c r="D565" s="15"/>
      <c r="E565" s="15"/>
      <c r="F565" s="15"/>
      <c r="G565" s="15"/>
      <c r="H565" s="15"/>
      <c r="I565" s="16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</row>
    <row r="566" spans="1:31" ht="11.25" customHeight="1">
      <c r="A566" s="15"/>
      <c r="B566" s="15"/>
      <c r="C566" s="15"/>
      <c r="D566" s="15"/>
      <c r="E566" s="15"/>
      <c r="F566" s="15"/>
      <c r="G566" s="15"/>
      <c r="H566" s="15"/>
      <c r="I566" s="16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</row>
    <row r="567" spans="1:31" ht="11.25" customHeight="1">
      <c r="A567" s="15"/>
      <c r="B567" s="15"/>
      <c r="C567" s="15"/>
      <c r="D567" s="15"/>
      <c r="E567" s="15"/>
      <c r="F567" s="15"/>
      <c r="G567" s="15"/>
      <c r="H567" s="15"/>
      <c r="I567" s="16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</row>
    <row r="568" spans="1:31" ht="11.25" customHeight="1">
      <c r="A568" s="15"/>
      <c r="B568" s="15"/>
      <c r="C568" s="15"/>
      <c r="D568" s="15"/>
      <c r="E568" s="15"/>
      <c r="F568" s="15"/>
      <c r="G568" s="15"/>
      <c r="H568" s="15"/>
      <c r="I568" s="16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</row>
    <row r="569" spans="1:31" ht="11.25" customHeight="1">
      <c r="A569" s="15"/>
      <c r="B569" s="15"/>
      <c r="C569" s="15"/>
      <c r="D569" s="15"/>
      <c r="E569" s="15"/>
      <c r="F569" s="15"/>
      <c r="G569" s="15"/>
      <c r="H569" s="15"/>
      <c r="I569" s="16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</row>
    <row r="570" spans="1:31" ht="11.25" customHeight="1">
      <c r="A570" s="15"/>
      <c r="B570" s="15"/>
      <c r="C570" s="15"/>
      <c r="D570" s="15"/>
      <c r="E570" s="15"/>
      <c r="F570" s="15"/>
      <c r="G570" s="15"/>
      <c r="H570" s="15"/>
      <c r="I570" s="16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</row>
    <row r="571" spans="1:31" ht="11.25" customHeight="1">
      <c r="A571" s="15"/>
      <c r="B571" s="15"/>
      <c r="C571" s="15"/>
      <c r="D571" s="15"/>
      <c r="E571" s="15"/>
      <c r="F571" s="15"/>
      <c r="G571" s="15"/>
      <c r="H571" s="15"/>
      <c r="I571" s="16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</row>
    <row r="572" spans="1:31" ht="11.25" customHeight="1">
      <c r="A572" s="15"/>
      <c r="B572" s="15"/>
      <c r="C572" s="15"/>
      <c r="D572" s="15"/>
      <c r="E572" s="15"/>
      <c r="F572" s="15"/>
      <c r="G572" s="15"/>
      <c r="H572" s="15"/>
      <c r="I572" s="16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</row>
    <row r="573" spans="1:31" ht="11.25" customHeight="1">
      <c r="A573" s="15"/>
      <c r="B573" s="15"/>
      <c r="C573" s="15"/>
      <c r="D573" s="15"/>
      <c r="E573" s="15"/>
      <c r="F573" s="15"/>
      <c r="G573" s="15"/>
      <c r="H573" s="15"/>
      <c r="I573" s="16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</row>
    <row r="574" spans="1:31" ht="11.25" customHeight="1">
      <c r="A574" s="15"/>
      <c r="B574" s="15"/>
      <c r="C574" s="15"/>
      <c r="D574" s="15"/>
      <c r="E574" s="15"/>
      <c r="F574" s="15"/>
      <c r="G574" s="15"/>
      <c r="H574" s="15"/>
      <c r="I574" s="16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</row>
    <row r="575" spans="1:31" ht="11.25" customHeight="1">
      <c r="A575" s="15"/>
      <c r="B575" s="15"/>
      <c r="C575" s="15"/>
      <c r="D575" s="15"/>
      <c r="E575" s="15"/>
      <c r="F575" s="15"/>
      <c r="G575" s="15"/>
      <c r="H575" s="15"/>
      <c r="I575" s="16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</row>
    <row r="576" spans="1:31" ht="11.25" customHeight="1">
      <c r="A576" s="15"/>
      <c r="B576" s="15"/>
      <c r="C576" s="15"/>
      <c r="D576" s="15"/>
      <c r="E576" s="15"/>
      <c r="F576" s="15"/>
      <c r="G576" s="15"/>
      <c r="H576" s="15"/>
      <c r="I576" s="16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</row>
    <row r="577" spans="1:31" ht="11.25" customHeight="1">
      <c r="A577" s="15"/>
      <c r="B577" s="15"/>
      <c r="C577" s="15"/>
      <c r="D577" s="15"/>
      <c r="E577" s="15"/>
      <c r="F577" s="15"/>
      <c r="G577" s="15"/>
      <c r="H577" s="15"/>
      <c r="I577" s="16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</row>
    <row r="578" spans="1:31" ht="11.25" customHeight="1">
      <c r="A578" s="15"/>
      <c r="B578" s="15"/>
      <c r="C578" s="15"/>
      <c r="D578" s="15"/>
      <c r="E578" s="15"/>
      <c r="F578" s="15"/>
      <c r="G578" s="15"/>
      <c r="H578" s="15"/>
      <c r="I578" s="16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</row>
    <row r="579" spans="1:31" ht="11.25" customHeight="1">
      <c r="A579" s="15"/>
      <c r="B579" s="15"/>
      <c r="C579" s="15"/>
      <c r="D579" s="15"/>
      <c r="E579" s="15"/>
      <c r="F579" s="15"/>
      <c r="G579" s="15"/>
      <c r="H579" s="15"/>
      <c r="I579" s="16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</row>
    <row r="580" spans="1:31" ht="11.25" customHeight="1">
      <c r="A580" s="15"/>
      <c r="B580" s="15"/>
      <c r="C580" s="15"/>
      <c r="D580" s="15"/>
      <c r="E580" s="15"/>
      <c r="F580" s="15"/>
      <c r="G580" s="15"/>
      <c r="H580" s="15"/>
      <c r="I580" s="16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</row>
    <row r="581" spans="1:31" ht="11.25" customHeight="1">
      <c r="A581" s="15"/>
      <c r="B581" s="15"/>
      <c r="C581" s="15"/>
      <c r="D581" s="15"/>
      <c r="E581" s="15"/>
      <c r="F581" s="15"/>
      <c r="G581" s="15"/>
      <c r="H581" s="15"/>
      <c r="I581" s="16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</row>
    <row r="582" spans="1:31" ht="11.25" customHeight="1">
      <c r="A582" s="15"/>
      <c r="B582" s="15"/>
      <c r="C582" s="15"/>
      <c r="D582" s="15"/>
      <c r="E582" s="15"/>
      <c r="F582" s="15"/>
      <c r="G582" s="15"/>
      <c r="H582" s="15"/>
      <c r="I582" s="16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</row>
    <row r="583" spans="1:31" ht="11.25" customHeight="1">
      <c r="A583" s="15"/>
      <c r="B583" s="15"/>
      <c r="C583" s="15"/>
      <c r="D583" s="15"/>
      <c r="E583" s="15"/>
      <c r="F583" s="15"/>
      <c r="G583" s="15"/>
      <c r="H583" s="15"/>
      <c r="I583" s="16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</row>
    <row r="584" spans="1:31" ht="11.25" customHeight="1">
      <c r="A584" s="15"/>
      <c r="B584" s="15"/>
      <c r="C584" s="15"/>
      <c r="D584" s="15"/>
      <c r="E584" s="15"/>
      <c r="F584" s="15"/>
      <c r="G584" s="15"/>
      <c r="H584" s="15"/>
      <c r="I584" s="16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</row>
    <row r="585" spans="1:31" ht="11.25" customHeight="1">
      <c r="A585" s="15"/>
      <c r="B585" s="15"/>
      <c r="C585" s="15"/>
      <c r="D585" s="15"/>
      <c r="E585" s="15"/>
      <c r="F585" s="15"/>
      <c r="G585" s="15"/>
      <c r="H585" s="15"/>
      <c r="I585" s="16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</row>
    <row r="586" spans="1:31" ht="11.25" customHeight="1">
      <c r="A586" s="15"/>
      <c r="B586" s="15"/>
      <c r="C586" s="15"/>
      <c r="D586" s="15"/>
      <c r="E586" s="15"/>
      <c r="F586" s="15"/>
      <c r="G586" s="15"/>
      <c r="H586" s="15"/>
      <c r="I586" s="16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</row>
    <row r="587" spans="1:31" ht="11.25" customHeight="1">
      <c r="A587" s="15"/>
      <c r="B587" s="15"/>
      <c r="C587" s="15"/>
      <c r="D587" s="15"/>
      <c r="E587" s="15"/>
      <c r="F587" s="15"/>
      <c r="G587" s="15"/>
      <c r="H587" s="15"/>
      <c r="I587" s="16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</row>
    <row r="588" spans="1:31" ht="11.25" customHeight="1">
      <c r="A588" s="15"/>
      <c r="B588" s="15"/>
      <c r="C588" s="15"/>
      <c r="D588" s="15"/>
      <c r="E588" s="15"/>
      <c r="F588" s="15"/>
      <c r="G588" s="15"/>
      <c r="H588" s="15"/>
      <c r="I588" s="16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</row>
    <row r="589" spans="1:31" ht="11.25" customHeight="1">
      <c r="A589" s="15"/>
      <c r="B589" s="15"/>
      <c r="C589" s="15"/>
      <c r="D589" s="15"/>
      <c r="E589" s="15"/>
      <c r="F589" s="15"/>
      <c r="G589" s="15"/>
      <c r="H589" s="15"/>
      <c r="I589" s="16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</row>
    <row r="590" spans="1:31" ht="11.25" customHeight="1">
      <c r="A590" s="15"/>
      <c r="B590" s="15"/>
      <c r="C590" s="15"/>
      <c r="D590" s="15"/>
      <c r="E590" s="15"/>
      <c r="F590" s="15"/>
      <c r="G590" s="15"/>
      <c r="H590" s="15"/>
      <c r="I590" s="16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</row>
    <row r="591" spans="1:31" ht="11.25" customHeight="1">
      <c r="A591" s="15"/>
      <c r="B591" s="15"/>
      <c r="C591" s="15"/>
      <c r="D591" s="15"/>
      <c r="E591" s="15"/>
      <c r="F591" s="15"/>
      <c r="G591" s="15"/>
      <c r="H591" s="15"/>
      <c r="I591" s="16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</row>
    <row r="592" spans="1:31" ht="11.25" customHeight="1">
      <c r="A592" s="15"/>
      <c r="B592" s="15"/>
      <c r="C592" s="15"/>
      <c r="D592" s="15"/>
      <c r="E592" s="15"/>
      <c r="F592" s="15"/>
      <c r="G592" s="15"/>
      <c r="H592" s="15"/>
      <c r="I592" s="16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</row>
    <row r="593" spans="1:31" ht="11.25" customHeight="1">
      <c r="A593" s="15"/>
      <c r="B593" s="15"/>
      <c r="C593" s="15"/>
      <c r="D593" s="15"/>
      <c r="E593" s="15"/>
      <c r="F593" s="15"/>
      <c r="G593" s="15"/>
      <c r="H593" s="15"/>
      <c r="I593" s="16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</row>
    <row r="594" spans="1:31" ht="11.25" customHeight="1">
      <c r="A594" s="15"/>
      <c r="B594" s="15"/>
      <c r="C594" s="15"/>
      <c r="D594" s="15"/>
      <c r="E594" s="15"/>
      <c r="F594" s="15"/>
      <c r="G594" s="15"/>
      <c r="H594" s="15"/>
      <c r="I594" s="16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</row>
    <row r="595" spans="1:31" ht="11.25" customHeight="1">
      <c r="A595" s="15"/>
      <c r="B595" s="15"/>
      <c r="C595" s="15"/>
      <c r="D595" s="15"/>
      <c r="E595" s="15"/>
      <c r="F595" s="15"/>
      <c r="G595" s="15"/>
      <c r="H595" s="15"/>
      <c r="I595" s="16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</row>
    <row r="596" spans="1:31" ht="11.25" customHeight="1">
      <c r="A596" s="15"/>
      <c r="B596" s="15"/>
      <c r="C596" s="15"/>
      <c r="D596" s="15"/>
      <c r="E596" s="15"/>
      <c r="F596" s="15"/>
      <c r="G596" s="15"/>
      <c r="H596" s="15"/>
      <c r="I596" s="16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</row>
    <row r="597" spans="1:31" ht="11.25" customHeight="1">
      <c r="A597" s="15"/>
      <c r="B597" s="15"/>
      <c r="C597" s="15"/>
      <c r="D597" s="15"/>
      <c r="E597" s="15"/>
      <c r="F597" s="15"/>
      <c r="G597" s="15"/>
      <c r="H597" s="15"/>
      <c r="I597" s="16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</row>
    <row r="598" spans="1:31" ht="11.25" customHeight="1">
      <c r="A598" s="15"/>
      <c r="B598" s="15"/>
      <c r="C598" s="15"/>
      <c r="D598" s="15"/>
      <c r="E598" s="15"/>
      <c r="F598" s="15"/>
      <c r="G598" s="15"/>
      <c r="H598" s="15"/>
      <c r="I598" s="16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</row>
    <row r="599" spans="1:31" ht="11.25" customHeight="1">
      <c r="A599" s="15"/>
      <c r="B599" s="15"/>
      <c r="C599" s="15"/>
      <c r="D599" s="15"/>
      <c r="E599" s="15"/>
      <c r="F599" s="15"/>
      <c r="G599" s="15"/>
      <c r="H599" s="15"/>
      <c r="I599" s="16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</row>
    <row r="600" spans="1:31" ht="11.25" customHeight="1">
      <c r="A600" s="15"/>
      <c r="B600" s="15"/>
      <c r="C600" s="15"/>
      <c r="D600" s="15"/>
      <c r="E600" s="15"/>
      <c r="F600" s="15"/>
      <c r="G600" s="15"/>
      <c r="H600" s="15"/>
      <c r="I600" s="16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</row>
    <row r="601" spans="1:31" ht="11.25" customHeight="1">
      <c r="A601" s="15"/>
      <c r="B601" s="15"/>
      <c r="C601" s="15"/>
      <c r="D601" s="15"/>
      <c r="E601" s="15"/>
      <c r="F601" s="15"/>
      <c r="G601" s="15"/>
      <c r="H601" s="15"/>
      <c r="I601" s="16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</row>
    <row r="602" spans="1:31" ht="11.25" customHeight="1">
      <c r="A602" s="15"/>
      <c r="B602" s="15"/>
      <c r="C602" s="15"/>
      <c r="D602" s="15"/>
      <c r="E602" s="15"/>
      <c r="F602" s="15"/>
      <c r="G602" s="15"/>
      <c r="H602" s="15"/>
      <c r="I602" s="16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</row>
    <row r="603" spans="1:31" ht="11.25" customHeight="1">
      <c r="A603" s="15"/>
      <c r="B603" s="15"/>
      <c r="C603" s="15"/>
      <c r="D603" s="15"/>
      <c r="E603" s="15"/>
      <c r="F603" s="15"/>
      <c r="G603" s="15"/>
      <c r="H603" s="15"/>
      <c r="I603" s="16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</row>
    <row r="604" spans="1:31" ht="11.25" customHeight="1">
      <c r="A604" s="15"/>
      <c r="B604" s="15"/>
      <c r="C604" s="15"/>
      <c r="D604" s="15"/>
      <c r="E604" s="15"/>
      <c r="F604" s="15"/>
      <c r="G604" s="15"/>
      <c r="H604" s="15"/>
      <c r="I604" s="16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</row>
    <row r="605" spans="1:31" ht="11.25" customHeight="1">
      <c r="A605" s="15"/>
      <c r="B605" s="15"/>
      <c r="C605" s="15"/>
      <c r="D605" s="15"/>
      <c r="E605" s="15"/>
      <c r="F605" s="15"/>
      <c r="G605" s="15"/>
      <c r="H605" s="15"/>
      <c r="I605" s="16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</row>
    <row r="606" spans="1:31" ht="11.25" customHeight="1">
      <c r="A606" s="15"/>
      <c r="B606" s="15"/>
      <c r="C606" s="15"/>
      <c r="D606" s="15"/>
      <c r="E606" s="15"/>
      <c r="F606" s="15"/>
      <c r="G606" s="15"/>
      <c r="H606" s="15"/>
      <c r="I606" s="16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</row>
    <row r="607" spans="1:31" ht="11.25" customHeight="1">
      <c r="A607" s="15"/>
      <c r="B607" s="15"/>
      <c r="C607" s="15"/>
      <c r="D607" s="15"/>
      <c r="E607" s="15"/>
      <c r="F607" s="15"/>
      <c r="G607" s="15"/>
      <c r="H607" s="15"/>
      <c r="I607" s="16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</row>
    <row r="608" spans="1:31" ht="11.25" customHeight="1">
      <c r="A608" s="15"/>
      <c r="B608" s="15"/>
      <c r="C608" s="15"/>
      <c r="D608" s="15"/>
      <c r="E608" s="15"/>
      <c r="F608" s="15"/>
      <c r="G608" s="15"/>
      <c r="H608" s="15"/>
      <c r="I608" s="16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</row>
    <row r="609" spans="1:31" ht="11.25" customHeight="1">
      <c r="A609" s="15"/>
      <c r="B609" s="15"/>
      <c r="C609" s="15"/>
      <c r="D609" s="15"/>
      <c r="E609" s="15"/>
      <c r="F609" s="15"/>
      <c r="G609" s="15"/>
      <c r="H609" s="15"/>
      <c r="I609" s="16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</row>
    <row r="610" spans="1:31" ht="11.25" customHeight="1">
      <c r="A610" s="15"/>
      <c r="B610" s="15"/>
      <c r="C610" s="15"/>
      <c r="D610" s="15"/>
      <c r="E610" s="15"/>
      <c r="F610" s="15"/>
      <c r="G610" s="15"/>
      <c r="H610" s="15"/>
      <c r="I610" s="16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</row>
    <row r="611" spans="1:31" ht="11.25" customHeight="1">
      <c r="A611" s="15"/>
      <c r="B611" s="15"/>
      <c r="C611" s="15"/>
      <c r="D611" s="15"/>
      <c r="E611" s="15"/>
      <c r="F611" s="15"/>
      <c r="G611" s="15"/>
      <c r="H611" s="15"/>
      <c r="I611" s="16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</row>
    <row r="612" spans="1:31" ht="11.25" customHeight="1">
      <c r="A612" s="15"/>
      <c r="B612" s="15"/>
      <c r="C612" s="15"/>
      <c r="D612" s="15"/>
      <c r="E612" s="15"/>
      <c r="F612" s="15"/>
      <c r="G612" s="15"/>
      <c r="H612" s="15"/>
      <c r="I612" s="16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</row>
    <row r="613" spans="1:31" ht="11.25" customHeight="1">
      <c r="A613" s="15"/>
      <c r="B613" s="15"/>
      <c r="C613" s="15"/>
      <c r="D613" s="15"/>
      <c r="E613" s="15"/>
      <c r="F613" s="15"/>
      <c r="G613" s="15"/>
      <c r="H613" s="15"/>
      <c r="I613" s="16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</row>
    <row r="614" spans="1:31" ht="11.25" customHeight="1">
      <c r="A614" s="15"/>
      <c r="B614" s="15"/>
      <c r="C614" s="15"/>
      <c r="D614" s="15"/>
      <c r="E614" s="15"/>
      <c r="F614" s="15"/>
      <c r="G614" s="15"/>
      <c r="H614" s="15"/>
      <c r="I614" s="16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</row>
    <row r="615" spans="1:31" ht="11.25" customHeight="1">
      <c r="A615" s="15"/>
      <c r="B615" s="15"/>
      <c r="C615" s="15"/>
      <c r="D615" s="15"/>
      <c r="E615" s="15"/>
      <c r="F615" s="15"/>
      <c r="G615" s="15"/>
      <c r="H615" s="15"/>
      <c r="I615" s="16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</row>
    <row r="616" spans="1:31" ht="11.25" customHeight="1">
      <c r="A616" s="15"/>
      <c r="B616" s="15"/>
      <c r="C616" s="15"/>
      <c r="D616" s="15"/>
      <c r="E616" s="15"/>
      <c r="F616" s="15"/>
      <c r="G616" s="15"/>
      <c r="H616" s="15"/>
      <c r="I616" s="16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</row>
    <row r="617" spans="1:31" ht="11.25" customHeight="1">
      <c r="A617" s="15"/>
      <c r="B617" s="15"/>
      <c r="C617" s="15"/>
      <c r="D617" s="15"/>
      <c r="E617" s="15"/>
      <c r="F617" s="15"/>
      <c r="G617" s="15"/>
      <c r="H617" s="15"/>
      <c r="I617" s="16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</row>
    <row r="618" spans="1:31" ht="11.25" customHeight="1">
      <c r="A618" s="15"/>
      <c r="B618" s="15"/>
      <c r="C618" s="15"/>
      <c r="D618" s="15"/>
      <c r="E618" s="15"/>
      <c r="F618" s="15"/>
      <c r="G618" s="15"/>
      <c r="H618" s="15"/>
      <c r="I618" s="16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</row>
    <row r="619" spans="1:31" ht="11.25" customHeight="1">
      <c r="A619" s="15"/>
      <c r="B619" s="15"/>
      <c r="C619" s="15"/>
      <c r="D619" s="15"/>
      <c r="E619" s="15"/>
      <c r="F619" s="15"/>
      <c r="G619" s="15"/>
      <c r="H619" s="15"/>
      <c r="I619" s="16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</row>
    <row r="620" spans="1:31" ht="11.25" customHeight="1">
      <c r="A620" s="15"/>
      <c r="B620" s="15"/>
      <c r="C620" s="15"/>
      <c r="D620" s="15"/>
      <c r="E620" s="15"/>
      <c r="F620" s="15"/>
      <c r="G620" s="15"/>
      <c r="H620" s="15"/>
      <c r="I620" s="16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</row>
    <row r="621" spans="1:31" ht="11.25" customHeight="1">
      <c r="A621" s="15"/>
      <c r="B621" s="15"/>
      <c r="C621" s="15"/>
      <c r="D621" s="15"/>
      <c r="E621" s="15"/>
      <c r="F621" s="15"/>
      <c r="G621" s="15"/>
      <c r="H621" s="15"/>
      <c r="I621" s="16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</row>
    <row r="622" spans="1:31" ht="11.25" customHeight="1">
      <c r="A622" s="15"/>
      <c r="B622" s="15"/>
      <c r="C622" s="15"/>
      <c r="D622" s="15"/>
      <c r="E622" s="15"/>
      <c r="F622" s="15"/>
      <c r="G622" s="15"/>
      <c r="H622" s="15"/>
      <c r="I622" s="16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</row>
    <row r="623" spans="1:31" ht="11.25" customHeight="1">
      <c r="A623" s="15"/>
      <c r="B623" s="15"/>
      <c r="C623" s="15"/>
      <c r="D623" s="15"/>
      <c r="E623" s="15"/>
      <c r="F623" s="15"/>
      <c r="G623" s="15"/>
      <c r="H623" s="15"/>
      <c r="I623" s="16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</row>
    <row r="624" spans="1:31" ht="11.25" customHeight="1">
      <c r="A624" s="15"/>
      <c r="B624" s="15"/>
      <c r="C624" s="15"/>
      <c r="D624" s="15"/>
      <c r="E624" s="15"/>
      <c r="F624" s="15"/>
      <c r="G624" s="15"/>
      <c r="H624" s="15"/>
      <c r="I624" s="16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</row>
    <row r="625" spans="1:31" ht="11.25" customHeight="1">
      <c r="A625" s="15"/>
      <c r="B625" s="15"/>
      <c r="C625" s="15"/>
      <c r="D625" s="15"/>
      <c r="E625" s="15"/>
      <c r="F625" s="15"/>
      <c r="G625" s="15"/>
      <c r="H625" s="15"/>
      <c r="I625" s="16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</row>
    <row r="626" spans="1:31" ht="11.25" customHeight="1">
      <c r="A626" s="15"/>
      <c r="B626" s="15"/>
      <c r="C626" s="15"/>
      <c r="D626" s="15"/>
      <c r="E626" s="15"/>
      <c r="F626" s="15"/>
      <c r="G626" s="15"/>
      <c r="H626" s="15"/>
      <c r="I626" s="16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</row>
    <row r="627" spans="1:31" ht="11.25" customHeight="1">
      <c r="A627" s="15"/>
      <c r="B627" s="15"/>
      <c r="C627" s="15"/>
      <c r="D627" s="15"/>
      <c r="E627" s="15"/>
      <c r="F627" s="15"/>
      <c r="G627" s="15"/>
      <c r="H627" s="15"/>
      <c r="I627" s="16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</row>
    <row r="628" spans="1:31" ht="11.25" customHeight="1">
      <c r="A628" s="15"/>
      <c r="B628" s="15"/>
      <c r="C628" s="15"/>
      <c r="D628" s="15"/>
      <c r="E628" s="15"/>
      <c r="F628" s="15"/>
      <c r="G628" s="15"/>
      <c r="H628" s="15"/>
      <c r="I628" s="16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</row>
    <row r="629" spans="1:31" ht="11.25" customHeight="1">
      <c r="A629" s="15"/>
      <c r="B629" s="15"/>
      <c r="C629" s="15"/>
      <c r="D629" s="15"/>
      <c r="E629" s="15"/>
      <c r="F629" s="15"/>
      <c r="G629" s="15"/>
      <c r="H629" s="15"/>
      <c r="I629" s="16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</row>
    <row r="630" spans="1:31" ht="11.25" customHeight="1">
      <c r="A630" s="15"/>
      <c r="B630" s="15"/>
      <c r="C630" s="15"/>
      <c r="D630" s="15"/>
      <c r="E630" s="15"/>
      <c r="F630" s="15"/>
      <c r="G630" s="15"/>
      <c r="H630" s="15"/>
      <c r="I630" s="16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</row>
    <row r="631" spans="1:31" ht="11.25" customHeight="1">
      <c r="A631" s="15"/>
      <c r="B631" s="15"/>
      <c r="C631" s="15"/>
      <c r="D631" s="15"/>
      <c r="E631" s="15"/>
      <c r="F631" s="15"/>
      <c r="G631" s="15"/>
      <c r="H631" s="15"/>
      <c r="I631" s="16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</row>
    <row r="632" spans="1:31" ht="11.25" customHeight="1">
      <c r="A632" s="15"/>
      <c r="B632" s="15"/>
      <c r="C632" s="15"/>
      <c r="D632" s="15"/>
      <c r="E632" s="15"/>
      <c r="F632" s="15"/>
      <c r="G632" s="15"/>
      <c r="H632" s="15"/>
      <c r="I632" s="16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</row>
    <row r="633" spans="1:31" ht="11.25" customHeight="1">
      <c r="A633" s="15"/>
      <c r="B633" s="15"/>
      <c r="C633" s="15"/>
      <c r="D633" s="15"/>
      <c r="E633" s="15"/>
      <c r="F633" s="15"/>
      <c r="G633" s="15"/>
      <c r="H633" s="15"/>
      <c r="I633" s="16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</row>
    <row r="634" spans="1:31" ht="11.25" customHeight="1">
      <c r="A634" s="15"/>
      <c r="B634" s="15"/>
      <c r="C634" s="15"/>
      <c r="D634" s="15"/>
      <c r="E634" s="15"/>
      <c r="F634" s="15"/>
      <c r="G634" s="15"/>
      <c r="H634" s="15"/>
      <c r="I634" s="16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</row>
    <row r="635" spans="1:31" ht="11.25" customHeight="1">
      <c r="A635" s="15"/>
      <c r="B635" s="15"/>
      <c r="C635" s="15"/>
      <c r="D635" s="15"/>
      <c r="E635" s="15"/>
      <c r="F635" s="15"/>
      <c r="G635" s="15"/>
      <c r="H635" s="15"/>
      <c r="I635" s="16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</row>
    <row r="636" spans="1:31" ht="11.25" customHeight="1">
      <c r="A636" s="15"/>
      <c r="B636" s="15"/>
      <c r="C636" s="15"/>
      <c r="D636" s="15"/>
      <c r="E636" s="15"/>
      <c r="F636" s="15"/>
      <c r="G636" s="15"/>
      <c r="H636" s="15"/>
      <c r="I636" s="16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</row>
    <row r="637" spans="1:31" ht="11.25" customHeight="1">
      <c r="A637" s="15"/>
      <c r="B637" s="15"/>
      <c r="C637" s="15"/>
      <c r="D637" s="15"/>
      <c r="E637" s="15"/>
      <c r="F637" s="15"/>
      <c r="G637" s="15"/>
      <c r="H637" s="15"/>
      <c r="I637" s="16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</row>
    <row r="638" spans="1:31" ht="11.25" customHeight="1">
      <c r="A638" s="15"/>
      <c r="B638" s="15"/>
      <c r="C638" s="15"/>
      <c r="D638" s="15"/>
      <c r="E638" s="15"/>
      <c r="F638" s="15"/>
      <c r="G638" s="15"/>
      <c r="H638" s="15"/>
      <c r="I638" s="16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</row>
    <row r="639" spans="1:31" ht="11.25" customHeight="1">
      <c r="A639" s="15"/>
      <c r="B639" s="15"/>
      <c r="C639" s="15"/>
      <c r="D639" s="15"/>
      <c r="E639" s="15"/>
      <c r="F639" s="15"/>
      <c r="G639" s="15"/>
      <c r="H639" s="15"/>
      <c r="I639" s="16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</row>
    <row r="640" spans="1:31" ht="11.25" customHeight="1">
      <c r="A640" s="15"/>
      <c r="B640" s="15"/>
      <c r="C640" s="15"/>
      <c r="D640" s="15"/>
      <c r="E640" s="15"/>
      <c r="F640" s="15"/>
      <c r="G640" s="15"/>
      <c r="H640" s="15"/>
      <c r="I640" s="16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</row>
    <row r="641" spans="1:31" ht="11.25" customHeight="1">
      <c r="A641" s="15"/>
      <c r="B641" s="15"/>
      <c r="C641" s="15"/>
      <c r="D641" s="15"/>
      <c r="E641" s="15"/>
      <c r="F641" s="15"/>
      <c r="G641" s="15"/>
      <c r="H641" s="15"/>
      <c r="I641" s="16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</row>
    <row r="642" spans="1:31" ht="11.25" customHeight="1">
      <c r="A642" s="15"/>
      <c r="B642" s="15"/>
      <c r="C642" s="15"/>
      <c r="D642" s="15"/>
      <c r="E642" s="15"/>
      <c r="F642" s="15"/>
      <c r="G642" s="15"/>
      <c r="H642" s="15"/>
      <c r="I642" s="16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</row>
    <row r="643" spans="1:31" ht="11.25" customHeight="1">
      <c r="A643" s="15"/>
      <c r="B643" s="15"/>
      <c r="C643" s="15"/>
      <c r="D643" s="15"/>
      <c r="E643" s="15"/>
      <c r="F643" s="15"/>
      <c r="G643" s="15"/>
      <c r="H643" s="15"/>
      <c r="I643" s="16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</row>
    <row r="644" spans="1:31" ht="11.25" customHeight="1">
      <c r="A644" s="15"/>
      <c r="B644" s="15"/>
      <c r="C644" s="15"/>
      <c r="D644" s="15"/>
      <c r="E644" s="15"/>
      <c r="F644" s="15"/>
      <c r="G644" s="15"/>
      <c r="H644" s="15"/>
      <c r="I644" s="16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</row>
    <row r="645" spans="1:31" ht="11.25" customHeight="1">
      <c r="A645" s="15"/>
      <c r="B645" s="15"/>
      <c r="C645" s="15"/>
      <c r="D645" s="15"/>
      <c r="E645" s="15"/>
      <c r="F645" s="15"/>
      <c r="G645" s="15"/>
      <c r="H645" s="15"/>
      <c r="I645" s="16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</row>
    <row r="646" spans="1:31" ht="11.25" customHeight="1">
      <c r="A646" s="15"/>
      <c r="B646" s="15"/>
      <c r="C646" s="15"/>
      <c r="D646" s="15"/>
      <c r="E646" s="15"/>
      <c r="F646" s="15"/>
      <c r="G646" s="15"/>
      <c r="H646" s="15"/>
      <c r="I646" s="16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</row>
    <row r="647" spans="1:31" ht="11.25" customHeight="1">
      <c r="A647" s="15"/>
      <c r="B647" s="15"/>
      <c r="C647" s="15"/>
      <c r="D647" s="15"/>
      <c r="E647" s="15"/>
      <c r="F647" s="15"/>
      <c r="G647" s="15"/>
      <c r="H647" s="15"/>
      <c r="I647" s="16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</row>
    <row r="648" spans="1:31" ht="11.25" customHeight="1">
      <c r="A648" s="15"/>
      <c r="B648" s="15"/>
      <c r="C648" s="15"/>
      <c r="D648" s="15"/>
      <c r="E648" s="15"/>
      <c r="F648" s="15"/>
      <c r="G648" s="15"/>
      <c r="H648" s="15"/>
      <c r="I648" s="16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</row>
    <row r="649" spans="1:31" ht="11.25" customHeight="1">
      <c r="A649" s="15"/>
      <c r="B649" s="15"/>
      <c r="C649" s="15"/>
      <c r="D649" s="15"/>
      <c r="E649" s="15"/>
      <c r="F649" s="15"/>
      <c r="G649" s="15"/>
      <c r="H649" s="15"/>
      <c r="I649" s="16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</row>
    <row r="650" spans="1:31" ht="11.25" customHeight="1">
      <c r="A650" s="15"/>
      <c r="B650" s="15"/>
      <c r="C650" s="15"/>
      <c r="D650" s="15"/>
      <c r="E650" s="15"/>
      <c r="F650" s="15"/>
      <c r="G650" s="15"/>
      <c r="H650" s="15"/>
      <c r="I650" s="16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</row>
    <row r="651" spans="1:31" ht="11.25" customHeight="1">
      <c r="A651" s="15"/>
      <c r="B651" s="15"/>
      <c r="C651" s="15"/>
      <c r="D651" s="15"/>
      <c r="E651" s="15"/>
      <c r="F651" s="15"/>
      <c r="G651" s="15"/>
      <c r="H651" s="15"/>
      <c r="I651" s="16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</row>
    <row r="652" spans="1:31" ht="11.25" customHeight="1">
      <c r="A652" s="15"/>
      <c r="B652" s="15"/>
      <c r="C652" s="15"/>
      <c r="D652" s="15"/>
      <c r="E652" s="15"/>
      <c r="F652" s="15"/>
      <c r="G652" s="15"/>
      <c r="H652" s="15"/>
      <c r="I652" s="16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</row>
    <row r="653" spans="1:31" ht="11.25" customHeight="1">
      <c r="A653" s="15"/>
      <c r="B653" s="15"/>
      <c r="C653" s="15"/>
      <c r="D653" s="15"/>
      <c r="E653" s="15"/>
      <c r="F653" s="15"/>
      <c r="G653" s="15"/>
      <c r="H653" s="15"/>
      <c r="I653" s="16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</row>
    <row r="654" spans="1:31" ht="11.25" customHeight="1">
      <c r="A654" s="15"/>
      <c r="B654" s="15"/>
      <c r="C654" s="15"/>
      <c r="D654" s="15"/>
      <c r="E654" s="15"/>
      <c r="F654" s="15"/>
      <c r="G654" s="15"/>
      <c r="H654" s="15"/>
      <c r="I654" s="16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</row>
    <row r="655" spans="1:31" ht="11.25" customHeight="1">
      <c r="A655" s="15"/>
      <c r="B655" s="15"/>
      <c r="C655" s="15"/>
      <c r="D655" s="15"/>
      <c r="E655" s="15"/>
      <c r="F655" s="15"/>
      <c r="G655" s="15"/>
      <c r="H655" s="15"/>
      <c r="I655" s="16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</row>
    <row r="656" spans="1:31" ht="11.25" customHeight="1">
      <c r="A656" s="15"/>
      <c r="B656" s="15"/>
      <c r="C656" s="15"/>
      <c r="D656" s="15"/>
      <c r="E656" s="15"/>
      <c r="F656" s="15"/>
      <c r="G656" s="15"/>
      <c r="H656" s="15"/>
      <c r="I656" s="16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</row>
    <row r="657" spans="1:31" ht="11.25" customHeight="1">
      <c r="A657" s="15"/>
      <c r="B657" s="15"/>
      <c r="C657" s="15"/>
      <c r="D657" s="15"/>
      <c r="E657" s="15"/>
      <c r="F657" s="15"/>
      <c r="G657" s="15"/>
      <c r="H657" s="15"/>
      <c r="I657" s="16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</row>
    <row r="658" spans="1:31" ht="11.25" customHeight="1">
      <c r="A658" s="15"/>
      <c r="B658" s="15"/>
      <c r="C658" s="15"/>
      <c r="D658" s="15"/>
      <c r="E658" s="15"/>
      <c r="F658" s="15"/>
      <c r="G658" s="15"/>
      <c r="H658" s="15"/>
      <c r="I658" s="16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</row>
    <row r="659" spans="1:31" ht="11.25" customHeight="1">
      <c r="A659" s="15"/>
      <c r="B659" s="15"/>
      <c r="C659" s="15"/>
      <c r="D659" s="15"/>
      <c r="E659" s="15"/>
      <c r="F659" s="15"/>
      <c r="G659" s="15"/>
      <c r="H659" s="15"/>
      <c r="I659" s="16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</row>
    <row r="660" spans="1:31" ht="11.25" customHeight="1">
      <c r="A660" s="15"/>
      <c r="B660" s="15"/>
      <c r="C660" s="15"/>
      <c r="D660" s="15"/>
      <c r="E660" s="15"/>
      <c r="F660" s="15"/>
      <c r="G660" s="15"/>
      <c r="H660" s="15"/>
      <c r="I660" s="16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</row>
    <row r="661" spans="1:31" ht="11.25" customHeight="1">
      <c r="A661" s="15"/>
      <c r="B661" s="15"/>
      <c r="C661" s="15"/>
      <c r="D661" s="15"/>
      <c r="E661" s="15"/>
      <c r="F661" s="15"/>
      <c r="G661" s="15"/>
      <c r="H661" s="15"/>
      <c r="I661" s="16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</row>
    <row r="662" spans="1:31" ht="11.25" customHeight="1">
      <c r="A662" s="15"/>
      <c r="B662" s="15"/>
      <c r="C662" s="15"/>
      <c r="D662" s="15"/>
      <c r="E662" s="15"/>
      <c r="F662" s="15"/>
      <c r="G662" s="15"/>
      <c r="H662" s="15"/>
      <c r="I662" s="16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</row>
    <row r="663" spans="1:31" ht="11.25" customHeight="1">
      <c r="A663" s="15"/>
      <c r="B663" s="15"/>
      <c r="C663" s="15"/>
      <c r="D663" s="15"/>
      <c r="E663" s="15"/>
      <c r="F663" s="15"/>
      <c r="G663" s="15"/>
      <c r="H663" s="15"/>
      <c r="I663" s="16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</row>
    <row r="664" spans="1:31" ht="11.25" customHeight="1">
      <c r="A664" s="15"/>
      <c r="B664" s="15"/>
      <c r="C664" s="15"/>
      <c r="D664" s="15"/>
      <c r="E664" s="15"/>
      <c r="F664" s="15"/>
      <c r="G664" s="15"/>
      <c r="H664" s="15"/>
      <c r="I664" s="16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</row>
    <row r="665" spans="1:31" ht="11.25" customHeight="1">
      <c r="A665" s="15"/>
      <c r="B665" s="15"/>
      <c r="C665" s="15"/>
      <c r="D665" s="15"/>
      <c r="E665" s="15"/>
      <c r="F665" s="15"/>
      <c r="G665" s="15"/>
      <c r="H665" s="15"/>
      <c r="I665" s="16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</row>
    <row r="666" spans="1:31" ht="11.25" customHeight="1">
      <c r="A666" s="15"/>
      <c r="B666" s="15"/>
      <c r="C666" s="15"/>
      <c r="D666" s="15"/>
      <c r="E666" s="15"/>
      <c r="F666" s="15"/>
      <c r="G666" s="15"/>
      <c r="H666" s="15"/>
      <c r="I666" s="16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</row>
    <row r="667" spans="1:31" ht="11.25" customHeight="1">
      <c r="A667" s="15"/>
      <c r="B667" s="15"/>
      <c r="C667" s="15"/>
      <c r="D667" s="15"/>
      <c r="E667" s="15"/>
      <c r="F667" s="15"/>
      <c r="G667" s="15"/>
      <c r="H667" s="15"/>
      <c r="I667" s="16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</row>
    <row r="668" spans="1:31" ht="11.25" customHeight="1">
      <c r="A668" s="15"/>
      <c r="B668" s="15"/>
      <c r="C668" s="15"/>
      <c r="D668" s="15"/>
      <c r="E668" s="15"/>
      <c r="F668" s="15"/>
      <c r="G668" s="15"/>
      <c r="H668" s="15"/>
      <c r="I668" s="16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</row>
    <row r="669" spans="1:31" ht="11.25" customHeight="1">
      <c r="A669" s="15"/>
      <c r="B669" s="15"/>
      <c r="C669" s="15"/>
      <c r="D669" s="15"/>
      <c r="E669" s="15"/>
      <c r="F669" s="15"/>
      <c r="G669" s="15"/>
      <c r="H669" s="15"/>
      <c r="I669" s="16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</row>
    <row r="670" spans="1:31" ht="11.25" customHeight="1">
      <c r="A670" s="15"/>
      <c r="B670" s="15"/>
      <c r="C670" s="15"/>
      <c r="D670" s="15"/>
      <c r="E670" s="15"/>
      <c r="F670" s="15"/>
      <c r="G670" s="15"/>
      <c r="H670" s="15"/>
      <c r="I670" s="16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</row>
    <row r="671" spans="1:31" ht="11.25" customHeight="1">
      <c r="A671" s="15"/>
      <c r="B671" s="15"/>
      <c r="C671" s="15"/>
      <c r="D671" s="15"/>
      <c r="E671" s="15"/>
      <c r="F671" s="15"/>
      <c r="G671" s="15"/>
      <c r="H671" s="15"/>
      <c r="I671" s="16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</row>
    <row r="672" spans="1:31" ht="11.25" customHeight="1">
      <c r="A672" s="15"/>
      <c r="B672" s="15"/>
      <c r="C672" s="15"/>
      <c r="D672" s="15"/>
      <c r="E672" s="15"/>
      <c r="F672" s="15"/>
      <c r="G672" s="15"/>
      <c r="H672" s="15"/>
      <c r="I672" s="16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</row>
    <row r="673" spans="1:31" ht="11.25" customHeight="1">
      <c r="A673" s="15"/>
      <c r="B673" s="15"/>
      <c r="C673" s="15"/>
      <c r="D673" s="15"/>
      <c r="E673" s="15"/>
      <c r="F673" s="15"/>
      <c r="G673" s="15"/>
      <c r="H673" s="15"/>
      <c r="I673" s="16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</row>
    <row r="674" spans="1:31" ht="11.25" customHeight="1">
      <c r="A674" s="15"/>
      <c r="B674" s="15"/>
      <c r="C674" s="15"/>
      <c r="D674" s="15"/>
      <c r="E674" s="15"/>
      <c r="F674" s="15"/>
      <c r="G674" s="15"/>
      <c r="H674" s="15"/>
      <c r="I674" s="16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</row>
    <row r="675" spans="1:31" ht="11.25" customHeight="1">
      <c r="A675" s="15"/>
      <c r="B675" s="15"/>
      <c r="C675" s="15"/>
      <c r="D675" s="15"/>
      <c r="E675" s="15"/>
      <c r="F675" s="15"/>
      <c r="G675" s="15"/>
      <c r="H675" s="15"/>
      <c r="I675" s="16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</row>
    <row r="676" spans="1:31" ht="11.25" customHeight="1">
      <c r="A676" s="15"/>
      <c r="B676" s="15"/>
      <c r="C676" s="15"/>
      <c r="D676" s="15"/>
      <c r="E676" s="15"/>
      <c r="F676" s="15"/>
      <c r="G676" s="15"/>
      <c r="H676" s="15"/>
      <c r="I676" s="16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</row>
    <row r="677" spans="1:31" ht="11.25" customHeight="1">
      <c r="A677" s="15"/>
      <c r="B677" s="15"/>
      <c r="C677" s="15"/>
      <c r="D677" s="15"/>
      <c r="E677" s="15"/>
      <c r="F677" s="15"/>
      <c r="G677" s="15"/>
      <c r="H677" s="15"/>
      <c r="I677" s="16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</row>
    <row r="678" spans="1:31" ht="11.25" customHeight="1">
      <c r="A678" s="15"/>
      <c r="B678" s="15"/>
      <c r="C678" s="15"/>
      <c r="D678" s="15"/>
      <c r="E678" s="15"/>
      <c r="F678" s="15"/>
      <c r="G678" s="15"/>
      <c r="H678" s="15"/>
      <c r="I678" s="16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</row>
    <row r="679" spans="1:31" ht="11.25" customHeight="1">
      <c r="A679" s="15"/>
      <c r="B679" s="15"/>
      <c r="C679" s="15"/>
      <c r="D679" s="15"/>
      <c r="E679" s="15"/>
      <c r="F679" s="15"/>
      <c r="G679" s="15"/>
      <c r="H679" s="15"/>
      <c r="I679" s="16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</row>
    <row r="680" spans="1:31" ht="11.25" customHeight="1">
      <c r="A680" s="15"/>
      <c r="B680" s="15"/>
      <c r="C680" s="15"/>
      <c r="D680" s="15"/>
      <c r="E680" s="15"/>
      <c r="F680" s="15"/>
      <c r="G680" s="15"/>
      <c r="H680" s="15"/>
      <c r="I680" s="16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</row>
    <row r="681" spans="1:31" ht="11.25" customHeight="1">
      <c r="A681" s="15"/>
      <c r="B681" s="15"/>
      <c r="C681" s="15"/>
      <c r="D681" s="15"/>
      <c r="E681" s="15"/>
      <c r="F681" s="15"/>
      <c r="G681" s="15"/>
      <c r="H681" s="15"/>
      <c r="I681" s="16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</row>
    <row r="682" spans="1:31" ht="11.25" customHeight="1">
      <c r="A682" s="15"/>
      <c r="B682" s="15"/>
      <c r="C682" s="15"/>
      <c r="D682" s="15"/>
      <c r="E682" s="15"/>
      <c r="F682" s="15"/>
      <c r="G682" s="15"/>
      <c r="H682" s="15"/>
      <c r="I682" s="16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</row>
    <row r="683" spans="1:31" ht="11.25" customHeight="1">
      <c r="A683" s="15"/>
      <c r="B683" s="15"/>
      <c r="C683" s="15"/>
      <c r="D683" s="15"/>
      <c r="E683" s="15"/>
      <c r="F683" s="15"/>
      <c r="G683" s="15"/>
      <c r="H683" s="15"/>
      <c r="I683" s="16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</row>
    <row r="684" spans="1:31" ht="11.25" customHeight="1">
      <c r="A684" s="15"/>
      <c r="B684" s="15"/>
      <c r="C684" s="15"/>
      <c r="D684" s="15"/>
      <c r="E684" s="15"/>
      <c r="F684" s="15"/>
      <c r="G684" s="15"/>
      <c r="H684" s="15"/>
      <c r="I684" s="16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</row>
    <row r="685" spans="1:31" ht="11.25" customHeight="1">
      <c r="A685" s="15"/>
      <c r="B685" s="15"/>
      <c r="C685" s="15"/>
      <c r="D685" s="15"/>
      <c r="E685" s="15"/>
      <c r="F685" s="15"/>
      <c r="G685" s="15"/>
      <c r="H685" s="15"/>
      <c r="I685" s="16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</row>
    <row r="686" spans="1:31" ht="11.25" customHeight="1">
      <c r="A686" s="15"/>
      <c r="B686" s="15"/>
      <c r="C686" s="15"/>
      <c r="D686" s="15"/>
      <c r="E686" s="15"/>
      <c r="F686" s="15"/>
      <c r="G686" s="15"/>
      <c r="H686" s="15"/>
      <c r="I686" s="16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</row>
    <row r="687" spans="1:31" ht="11.25" customHeight="1">
      <c r="A687" s="15"/>
      <c r="B687" s="15"/>
      <c r="C687" s="15"/>
      <c r="D687" s="15"/>
      <c r="E687" s="15"/>
      <c r="F687" s="15"/>
      <c r="G687" s="15"/>
      <c r="H687" s="15"/>
      <c r="I687" s="16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</row>
    <row r="688" spans="1:31" ht="11.25" customHeight="1">
      <c r="A688" s="15"/>
      <c r="B688" s="15"/>
      <c r="C688" s="15"/>
      <c r="D688" s="15"/>
      <c r="E688" s="15"/>
      <c r="F688" s="15"/>
      <c r="G688" s="15"/>
      <c r="H688" s="15"/>
      <c r="I688" s="16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</row>
    <row r="689" spans="1:31" ht="11.25" customHeight="1">
      <c r="A689" s="15"/>
      <c r="B689" s="15"/>
      <c r="C689" s="15"/>
      <c r="D689" s="15"/>
      <c r="E689" s="15"/>
      <c r="F689" s="15"/>
      <c r="G689" s="15"/>
      <c r="H689" s="15"/>
      <c r="I689" s="16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</row>
    <row r="690" spans="1:31" ht="11.25" customHeight="1">
      <c r="A690" s="15"/>
      <c r="B690" s="15"/>
      <c r="C690" s="15"/>
      <c r="D690" s="15"/>
      <c r="E690" s="15"/>
      <c r="F690" s="15"/>
      <c r="G690" s="15"/>
      <c r="H690" s="15"/>
      <c r="I690" s="16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</row>
    <row r="691" spans="1:31" ht="11.25" customHeight="1">
      <c r="A691" s="15"/>
      <c r="B691" s="15"/>
      <c r="C691" s="15"/>
      <c r="D691" s="15"/>
      <c r="E691" s="15"/>
      <c r="F691" s="15"/>
      <c r="G691" s="15"/>
      <c r="H691" s="15"/>
      <c r="I691" s="16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</row>
    <row r="692" spans="1:31" ht="11.25" customHeight="1">
      <c r="A692" s="15"/>
      <c r="B692" s="15"/>
      <c r="C692" s="15"/>
      <c r="D692" s="15"/>
      <c r="E692" s="15"/>
      <c r="F692" s="15"/>
      <c r="G692" s="15"/>
      <c r="H692" s="15"/>
      <c r="I692" s="16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</row>
    <row r="693" spans="1:31" ht="11.25" customHeight="1">
      <c r="A693" s="15"/>
      <c r="B693" s="15"/>
      <c r="C693" s="15"/>
      <c r="D693" s="15"/>
      <c r="E693" s="15"/>
      <c r="F693" s="15"/>
      <c r="G693" s="15"/>
      <c r="H693" s="15"/>
      <c r="I693" s="16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</row>
    <row r="694" spans="1:31" ht="11.25" customHeight="1">
      <c r="A694" s="15"/>
      <c r="B694" s="15"/>
      <c r="C694" s="15"/>
      <c r="D694" s="15"/>
      <c r="E694" s="15"/>
      <c r="F694" s="15"/>
      <c r="G694" s="15"/>
      <c r="H694" s="15"/>
      <c r="I694" s="16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</row>
    <row r="695" spans="1:31" ht="11.25" customHeight="1">
      <c r="A695" s="15"/>
      <c r="B695" s="15"/>
      <c r="C695" s="15"/>
      <c r="D695" s="15"/>
      <c r="E695" s="15"/>
      <c r="F695" s="15"/>
      <c r="G695" s="15"/>
      <c r="H695" s="15"/>
      <c r="I695" s="16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</row>
    <row r="696" spans="1:31" ht="11.25" customHeight="1">
      <c r="A696" s="15"/>
      <c r="B696" s="15"/>
      <c r="C696" s="15"/>
      <c r="D696" s="15"/>
      <c r="E696" s="15"/>
      <c r="F696" s="15"/>
      <c r="G696" s="15"/>
      <c r="H696" s="15"/>
      <c r="I696" s="16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</row>
    <row r="697" spans="1:31" ht="11.25" customHeight="1">
      <c r="A697" s="15"/>
      <c r="B697" s="15"/>
      <c r="C697" s="15"/>
      <c r="D697" s="15"/>
      <c r="E697" s="15"/>
      <c r="F697" s="15"/>
      <c r="G697" s="15"/>
      <c r="H697" s="15"/>
      <c r="I697" s="16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</row>
    <row r="698" spans="1:31" ht="11.25" customHeight="1">
      <c r="A698" s="15"/>
      <c r="B698" s="15"/>
      <c r="C698" s="15"/>
      <c r="D698" s="15"/>
      <c r="E698" s="15"/>
      <c r="F698" s="15"/>
      <c r="G698" s="15"/>
      <c r="H698" s="15"/>
      <c r="I698" s="16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</row>
    <row r="699" spans="1:31" ht="11.25" customHeight="1">
      <c r="A699" s="15"/>
      <c r="B699" s="15"/>
      <c r="C699" s="15"/>
      <c r="D699" s="15"/>
      <c r="E699" s="15"/>
      <c r="F699" s="15"/>
      <c r="G699" s="15"/>
      <c r="H699" s="15"/>
      <c r="I699" s="16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</row>
    <row r="700" spans="1:31" ht="11.25" customHeight="1">
      <c r="A700" s="15"/>
      <c r="B700" s="15"/>
      <c r="C700" s="15"/>
      <c r="D700" s="15"/>
      <c r="E700" s="15"/>
      <c r="F700" s="15"/>
      <c r="G700" s="15"/>
      <c r="H700" s="15"/>
      <c r="I700" s="16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</row>
    <row r="701" spans="1:31" ht="11.25" customHeight="1">
      <c r="A701" s="15"/>
      <c r="B701" s="15"/>
      <c r="C701" s="15"/>
      <c r="D701" s="15"/>
      <c r="E701" s="15"/>
      <c r="F701" s="15"/>
      <c r="G701" s="15"/>
      <c r="H701" s="15"/>
      <c r="I701" s="16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</row>
    <row r="702" spans="1:31" ht="11.25" customHeight="1">
      <c r="A702" s="15"/>
      <c r="B702" s="15"/>
      <c r="C702" s="15"/>
      <c r="D702" s="15"/>
      <c r="E702" s="15"/>
      <c r="F702" s="15"/>
      <c r="G702" s="15"/>
      <c r="H702" s="15"/>
      <c r="I702" s="16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</row>
    <row r="703" spans="1:31" ht="11.25" customHeight="1">
      <c r="A703" s="15"/>
      <c r="B703" s="15"/>
      <c r="C703" s="15"/>
      <c r="D703" s="15"/>
      <c r="E703" s="15"/>
      <c r="F703" s="15"/>
      <c r="G703" s="15"/>
      <c r="H703" s="15"/>
      <c r="I703" s="16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</row>
    <row r="704" spans="1:31" ht="11.25" customHeight="1">
      <c r="A704" s="15"/>
      <c r="B704" s="15"/>
      <c r="C704" s="15"/>
      <c r="D704" s="15"/>
      <c r="E704" s="15"/>
      <c r="F704" s="15"/>
      <c r="G704" s="15"/>
      <c r="H704" s="15"/>
      <c r="I704" s="16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</row>
    <row r="705" spans="1:31" ht="11.25" customHeight="1">
      <c r="A705" s="15"/>
      <c r="B705" s="15"/>
      <c r="C705" s="15"/>
      <c r="D705" s="15"/>
      <c r="E705" s="15"/>
      <c r="F705" s="15"/>
      <c r="G705" s="15"/>
      <c r="H705" s="15"/>
      <c r="I705" s="16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</row>
    <row r="706" spans="1:31" ht="11.25" customHeight="1">
      <c r="A706" s="15"/>
      <c r="B706" s="15"/>
      <c r="C706" s="15"/>
      <c r="D706" s="15"/>
      <c r="E706" s="15"/>
      <c r="F706" s="15"/>
      <c r="G706" s="15"/>
      <c r="H706" s="15"/>
      <c r="I706" s="16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</row>
    <row r="707" spans="1:31" ht="11.25" customHeight="1">
      <c r="A707" s="15"/>
      <c r="B707" s="15"/>
      <c r="C707" s="15"/>
      <c r="D707" s="15"/>
      <c r="E707" s="15"/>
      <c r="F707" s="15"/>
      <c r="G707" s="15"/>
      <c r="H707" s="15"/>
      <c r="I707" s="16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</row>
    <row r="708" spans="1:31" ht="11.25" customHeight="1">
      <c r="A708" s="15"/>
      <c r="B708" s="15"/>
      <c r="C708" s="15"/>
      <c r="D708" s="15"/>
      <c r="E708" s="15"/>
      <c r="F708" s="15"/>
      <c r="G708" s="15"/>
      <c r="H708" s="15"/>
      <c r="I708" s="16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</row>
    <row r="709" spans="1:31" ht="11.25" customHeight="1">
      <c r="A709" s="15"/>
      <c r="B709" s="15"/>
      <c r="C709" s="15"/>
      <c r="D709" s="15"/>
      <c r="E709" s="15"/>
      <c r="F709" s="15"/>
      <c r="G709" s="15"/>
      <c r="H709" s="15"/>
      <c r="I709" s="16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</row>
    <row r="710" spans="1:31" ht="11.25" customHeight="1">
      <c r="A710" s="15"/>
      <c r="B710" s="15"/>
      <c r="C710" s="15"/>
      <c r="D710" s="15"/>
      <c r="E710" s="15"/>
      <c r="F710" s="15"/>
      <c r="G710" s="15"/>
      <c r="H710" s="15"/>
      <c r="I710" s="16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</row>
    <row r="711" spans="1:31" ht="11.25" customHeight="1">
      <c r="A711" s="15"/>
      <c r="B711" s="15"/>
      <c r="C711" s="15"/>
      <c r="D711" s="15"/>
      <c r="E711" s="15"/>
      <c r="F711" s="15"/>
      <c r="G711" s="15"/>
      <c r="H711" s="15"/>
      <c r="I711" s="16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</row>
    <row r="712" spans="1:31" ht="11.25" customHeight="1">
      <c r="A712" s="15"/>
      <c r="B712" s="15"/>
      <c r="C712" s="15"/>
      <c r="D712" s="15"/>
      <c r="E712" s="15"/>
      <c r="F712" s="15"/>
      <c r="G712" s="15"/>
      <c r="H712" s="15"/>
      <c r="I712" s="16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</row>
    <row r="713" spans="1:31" ht="11.25" customHeight="1">
      <c r="A713" s="15"/>
      <c r="B713" s="15"/>
      <c r="C713" s="15"/>
      <c r="D713" s="15"/>
      <c r="E713" s="15"/>
      <c r="F713" s="15"/>
      <c r="G713" s="15"/>
      <c r="H713" s="15"/>
      <c r="I713" s="16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</row>
    <row r="714" spans="1:31" ht="11.25" customHeight="1">
      <c r="A714" s="15"/>
      <c r="B714" s="15"/>
      <c r="C714" s="15"/>
      <c r="D714" s="15"/>
      <c r="E714" s="15"/>
      <c r="F714" s="15"/>
      <c r="G714" s="15"/>
      <c r="H714" s="15"/>
      <c r="I714" s="16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</row>
    <row r="715" spans="1:31" ht="11.25" customHeight="1">
      <c r="A715" s="15"/>
      <c r="B715" s="15"/>
      <c r="C715" s="15"/>
      <c r="D715" s="15"/>
      <c r="E715" s="15"/>
      <c r="F715" s="15"/>
      <c r="G715" s="15"/>
      <c r="H715" s="15"/>
      <c r="I715" s="16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</row>
    <row r="716" spans="1:31" ht="11.25" customHeight="1">
      <c r="A716" s="15"/>
      <c r="B716" s="15"/>
      <c r="C716" s="15"/>
      <c r="D716" s="15"/>
      <c r="E716" s="15"/>
      <c r="F716" s="15"/>
      <c r="G716" s="15"/>
      <c r="H716" s="15"/>
      <c r="I716" s="16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</row>
    <row r="717" spans="1:31" ht="11.25" customHeight="1">
      <c r="A717" s="15"/>
      <c r="B717" s="15"/>
      <c r="C717" s="15"/>
      <c r="D717" s="15"/>
      <c r="E717" s="15"/>
      <c r="F717" s="15"/>
      <c r="G717" s="15"/>
      <c r="H717" s="15"/>
      <c r="I717" s="16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</row>
    <row r="718" spans="1:31" ht="11.25" customHeight="1">
      <c r="A718" s="15"/>
      <c r="B718" s="15"/>
      <c r="C718" s="15"/>
      <c r="D718" s="15"/>
      <c r="E718" s="15"/>
      <c r="F718" s="15"/>
      <c r="G718" s="15"/>
      <c r="H718" s="15"/>
      <c r="I718" s="16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</row>
    <row r="719" spans="1:31" ht="11.25" customHeight="1">
      <c r="A719" s="15"/>
      <c r="B719" s="15"/>
      <c r="C719" s="15"/>
      <c r="D719" s="15"/>
      <c r="E719" s="15"/>
      <c r="F719" s="15"/>
      <c r="G719" s="15"/>
      <c r="H719" s="15"/>
      <c r="I719" s="16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</row>
    <row r="720" spans="1:31" ht="11.25" customHeight="1">
      <c r="A720" s="15"/>
      <c r="B720" s="15"/>
      <c r="C720" s="15"/>
      <c r="D720" s="15"/>
      <c r="E720" s="15"/>
      <c r="F720" s="15"/>
      <c r="G720" s="15"/>
      <c r="H720" s="15"/>
      <c r="I720" s="16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</row>
    <row r="721" spans="1:31" ht="11.25" customHeight="1">
      <c r="A721" s="15"/>
      <c r="B721" s="15"/>
      <c r="C721" s="15"/>
      <c r="D721" s="15"/>
      <c r="E721" s="15"/>
      <c r="F721" s="15"/>
      <c r="G721" s="15"/>
      <c r="H721" s="15"/>
      <c r="I721" s="16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</row>
    <row r="722" spans="1:31" ht="11.25" customHeight="1">
      <c r="A722" s="15"/>
      <c r="B722" s="15"/>
      <c r="C722" s="15"/>
      <c r="D722" s="15"/>
      <c r="E722" s="15"/>
      <c r="F722" s="15"/>
      <c r="G722" s="15"/>
      <c r="H722" s="15"/>
      <c r="I722" s="16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</row>
    <row r="723" spans="1:31" ht="11.25" customHeight="1">
      <c r="A723" s="15"/>
      <c r="B723" s="15"/>
      <c r="C723" s="15"/>
      <c r="D723" s="15"/>
      <c r="E723" s="15"/>
      <c r="F723" s="15"/>
      <c r="G723" s="15"/>
      <c r="H723" s="15"/>
      <c r="I723" s="16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</row>
    <row r="724" spans="1:31" ht="11.25" customHeight="1">
      <c r="A724" s="15"/>
      <c r="B724" s="15"/>
      <c r="C724" s="15"/>
      <c r="D724" s="15"/>
      <c r="E724" s="15"/>
      <c r="F724" s="15"/>
      <c r="G724" s="15"/>
      <c r="H724" s="15"/>
      <c r="I724" s="16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</row>
    <row r="725" spans="1:31" ht="11.25" customHeight="1">
      <c r="A725" s="15"/>
      <c r="B725" s="15"/>
      <c r="C725" s="15"/>
      <c r="D725" s="15"/>
      <c r="E725" s="15"/>
      <c r="F725" s="15"/>
      <c r="G725" s="15"/>
      <c r="H725" s="15"/>
      <c r="I725" s="16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</row>
    <row r="726" spans="1:31" ht="11.25" customHeight="1">
      <c r="A726" s="15"/>
      <c r="B726" s="15"/>
      <c r="C726" s="15"/>
      <c r="D726" s="15"/>
      <c r="E726" s="15"/>
      <c r="F726" s="15"/>
      <c r="G726" s="15"/>
      <c r="H726" s="15"/>
      <c r="I726" s="16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</row>
    <row r="727" spans="1:31" ht="11.25" customHeight="1">
      <c r="A727" s="15"/>
      <c r="B727" s="15"/>
      <c r="C727" s="15"/>
      <c r="D727" s="15"/>
      <c r="E727" s="15"/>
      <c r="F727" s="15"/>
      <c r="G727" s="15"/>
      <c r="H727" s="15"/>
      <c r="I727" s="16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</row>
    <row r="728" spans="1:31" ht="11.25" customHeight="1">
      <c r="A728" s="15"/>
      <c r="B728" s="15"/>
      <c r="C728" s="15"/>
      <c r="D728" s="15"/>
      <c r="E728" s="15"/>
      <c r="F728" s="15"/>
      <c r="G728" s="15"/>
      <c r="H728" s="15"/>
      <c r="I728" s="16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</row>
    <row r="729" spans="1:31" ht="11.25" customHeight="1">
      <c r="A729" s="15"/>
      <c r="B729" s="15"/>
      <c r="C729" s="15"/>
      <c r="D729" s="15"/>
      <c r="E729" s="15"/>
      <c r="F729" s="15"/>
      <c r="G729" s="15"/>
      <c r="H729" s="15"/>
      <c r="I729" s="16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</row>
    <row r="730" spans="1:31" ht="11.25" customHeight="1">
      <c r="A730" s="15"/>
      <c r="B730" s="15"/>
      <c r="C730" s="15"/>
      <c r="D730" s="15"/>
      <c r="E730" s="15"/>
      <c r="F730" s="15"/>
      <c r="G730" s="15"/>
      <c r="H730" s="15"/>
      <c r="I730" s="16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</row>
    <row r="731" spans="1:31" ht="11.25" customHeight="1">
      <c r="A731" s="15"/>
      <c r="B731" s="15"/>
      <c r="C731" s="15"/>
      <c r="D731" s="15"/>
      <c r="E731" s="15"/>
      <c r="F731" s="15"/>
      <c r="G731" s="15"/>
      <c r="H731" s="15"/>
      <c r="I731" s="16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</row>
    <row r="732" spans="1:31" ht="11.25" customHeight="1">
      <c r="A732" s="15"/>
      <c r="B732" s="15"/>
      <c r="C732" s="15"/>
      <c r="D732" s="15"/>
      <c r="E732" s="15"/>
      <c r="F732" s="15"/>
      <c r="G732" s="15"/>
      <c r="H732" s="15"/>
      <c r="I732" s="16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</row>
    <row r="733" spans="1:31" ht="11.25" customHeight="1">
      <c r="A733" s="15"/>
      <c r="B733" s="15"/>
      <c r="C733" s="15"/>
      <c r="D733" s="15"/>
      <c r="E733" s="15"/>
      <c r="F733" s="15"/>
      <c r="G733" s="15"/>
      <c r="H733" s="15"/>
      <c r="I733" s="16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</row>
    <row r="734" spans="1:31" ht="11.25" customHeight="1">
      <c r="A734" s="15"/>
      <c r="B734" s="15"/>
      <c r="C734" s="15"/>
      <c r="D734" s="15"/>
      <c r="E734" s="15"/>
      <c r="F734" s="15"/>
      <c r="G734" s="15"/>
      <c r="H734" s="15"/>
      <c r="I734" s="16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</row>
    <row r="735" spans="1:31" ht="11.25" customHeight="1">
      <c r="A735" s="15"/>
      <c r="B735" s="15"/>
      <c r="C735" s="15"/>
      <c r="D735" s="15"/>
      <c r="E735" s="15"/>
      <c r="F735" s="15"/>
      <c r="G735" s="15"/>
      <c r="H735" s="15"/>
      <c r="I735" s="16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</row>
    <row r="736" spans="1:31" ht="11.25" customHeight="1">
      <c r="A736" s="15"/>
      <c r="B736" s="15"/>
      <c r="C736" s="15"/>
      <c r="D736" s="15"/>
      <c r="E736" s="15"/>
      <c r="F736" s="15"/>
      <c r="G736" s="15"/>
      <c r="H736" s="15"/>
      <c r="I736" s="16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</row>
    <row r="737" spans="1:31" ht="11.25" customHeight="1">
      <c r="A737" s="15"/>
      <c r="B737" s="15"/>
      <c r="C737" s="15"/>
      <c r="D737" s="15"/>
      <c r="E737" s="15"/>
      <c r="F737" s="15"/>
      <c r="G737" s="15"/>
      <c r="H737" s="15"/>
      <c r="I737" s="16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</row>
    <row r="738" spans="1:31" ht="11.25" customHeight="1">
      <c r="A738" s="15"/>
      <c r="B738" s="15"/>
      <c r="C738" s="15"/>
      <c r="D738" s="15"/>
      <c r="E738" s="15"/>
      <c r="F738" s="15"/>
      <c r="G738" s="15"/>
      <c r="H738" s="15"/>
      <c r="I738" s="16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</row>
    <row r="739" spans="1:31" ht="11.25" customHeight="1">
      <c r="A739" s="15"/>
      <c r="B739" s="15"/>
      <c r="C739" s="15"/>
      <c r="D739" s="15"/>
      <c r="E739" s="15"/>
      <c r="F739" s="15"/>
      <c r="G739" s="15"/>
      <c r="H739" s="15"/>
      <c r="I739" s="16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</row>
    <row r="740" spans="1:31" ht="11.25" customHeight="1">
      <c r="A740" s="15"/>
      <c r="B740" s="15"/>
      <c r="C740" s="15"/>
      <c r="D740" s="15"/>
      <c r="E740" s="15"/>
      <c r="F740" s="15"/>
      <c r="G740" s="15"/>
      <c r="H740" s="15"/>
      <c r="I740" s="16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</row>
    <row r="741" spans="1:31" ht="11.25" customHeight="1">
      <c r="A741" s="15"/>
      <c r="B741" s="15"/>
      <c r="C741" s="15"/>
      <c r="D741" s="15"/>
      <c r="E741" s="15"/>
      <c r="F741" s="15"/>
      <c r="G741" s="15"/>
      <c r="H741" s="15"/>
      <c r="I741" s="16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</row>
    <row r="742" spans="1:31" ht="11.25" customHeight="1">
      <c r="A742" s="15"/>
      <c r="B742" s="15"/>
      <c r="C742" s="15"/>
      <c r="D742" s="15"/>
      <c r="E742" s="15"/>
      <c r="F742" s="15"/>
      <c r="G742" s="15"/>
      <c r="H742" s="15"/>
      <c r="I742" s="16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</row>
    <row r="743" spans="1:31" ht="11.25" customHeight="1">
      <c r="A743" s="15"/>
      <c r="B743" s="15"/>
      <c r="C743" s="15"/>
      <c r="D743" s="15"/>
      <c r="E743" s="15"/>
      <c r="F743" s="15"/>
      <c r="G743" s="15"/>
      <c r="H743" s="15"/>
      <c r="I743" s="16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</row>
    <row r="744" spans="1:31" ht="11.25" customHeight="1">
      <c r="A744" s="15"/>
      <c r="B744" s="15"/>
      <c r="C744" s="15"/>
      <c r="D744" s="15"/>
      <c r="E744" s="15"/>
      <c r="F744" s="15"/>
      <c r="G744" s="15"/>
      <c r="H744" s="15"/>
      <c r="I744" s="16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</row>
    <row r="745" spans="1:31" ht="11.25" customHeight="1">
      <c r="A745" s="15"/>
      <c r="B745" s="15"/>
      <c r="C745" s="15"/>
      <c r="D745" s="15"/>
      <c r="E745" s="15"/>
      <c r="F745" s="15"/>
      <c r="G745" s="15"/>
      <c r="H745" s="15"/>
      <c r="I745" s="16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</row>
    <row r="746" spans="1:31" ht="11.25" customHeight="1">
      <c r="A746" s="15"/>
      <c r="B746" s="15"/>
      <c r="C746" s="15"/>
      <c r="D746" s="15"/>
      <c r="E746" s="15"/>
      <c r="F746" s="15"/>
      <c r="G746" s="15"/>
      <c r="H746" s="15"/>
      <c r="I746" s="16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</row>
    <row r="747" spans="1:31" ht="11.25" customHeight="1">
      <c r="A747" s="15"/>
      <c r="B747" s="15"/>
      <c r="C747" s="15"/>
      <c r="D747" s="15"/>
      <c r="E747" s="15"/>
      <c r="F747" s="15"/>
      <c r="G747" s="15"/>
      <c r="H747" s="15"/>
      <c r="I747" s="16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</row>
    <row r="748" spans="1:31" ht="11.25" customHeight="1">
      <c r="A748" s="15"/>
      <c r="B748" s="15"/>
      <c r="C748" s="15"/>
      <c r="D748" s="15"/>
      <c r="E748" s="15"/>
      <c r="F748" s="15"/>
      <c r="G748" s="15"/>
      <c r="H748" s="15"/>
      <c r="I748" s="16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</row>
    <row r="749" spans="1:31" ht="11.25" customHeight="1">
      <c r="A749" s="15"/>
      <c r="B749" s="15"/>
      <c r="C749" s="15"/>
      <c r="D749" s="15"/>
      <c r="E749" s="15"/>
      <c r="F749" s="15"/>
      <c r="G749" s="15"/>
      <c r="H749" s="15"/>
      <c r="I749" s="16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</row>
    <row r="750" spans="1:31" ht="11.25" customHeight="1">
      <c r="A750" s="15"/>
      <c r="B750" s="15"/>
      <c r="C750" s="15"/>
      <c r="D750" s="15"/>
      <c r="E750" s="15"/>
      <c r="F750" s="15"/>
      <c r="G750" s="15"/>
      <c r="H750" s="15"/>
      <c r="I750" s="16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</row>
    <row r="751" spans="1:31" ht="11.25" customHeight="1">
      <c r="A751" s="15"/>
      <c r="B751" s="15"/>
      <c r="C751" s="15"/>
      <c r="D751" s="15"/>
      <c r="E751" s="15"/>
      <c r="F751" s="15"/>
      <c r="G751" s="15"/>
      <c r="H751" s="15"/>
      <c r="I751" s="16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</row>
    <row r="752" spans="1:31" ht="11.25" customHeight="1">
      <c r="A752" s="15"/>
      <c r="B752" s="15"/>
      <c r="C752" s="15"/>
      <c r="D752" s="15"/>
      <c r="E752" s="15"/>
      <c r="F752" s="15"/>
      <c r="G752" s="15"/>
      <c r="H752" s="15"/>
      <c r="I752" s="16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</row>
    <row r="753" spans="1:31" ht="11.25" customHeight="1">
      <c r="A753" s="15"/>
      <c r="B753" s="15"/>
      <c r="C753" s="15"/>
      <c r="D753" s="15"/>
      <c r="E753" s="15"/>
      <c r="F753" s="15"/>
      <c r="G753" s="15"/>
      <c r="H753" s="15"/>
      <c r="I753" s="16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</row>
    <row r="754" spans="1:31" ht="11.25" customHeight="1">
      <c r="A754" s="15"/>
      <c r="B754" s="15"/>
      <c r="C754" s="15"/>
      <c r="D754" s="15"/>
      <c r="E754" s="15"/>
      <c r="F754" s="15"/>
      <c r="G754" s="15"/>
      <c r="H754" s="15"/>
      <c r="I754" s="16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</row>
    <row r="755" spans="1:31" ht="11.25" customHeight="1">
      <c r="A755" s="15"/>
      <c r="B755" s="15"/>
      <c r="C755" s="15"/>
      <c r="D755" s="15"/>
      <c r="E755" s="15"/>
      <c r="F755" s="15"/>
      <c r="G755" s="15"/>
      <c r="H755" s="15"/>
      <c r="I755" s="16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</row>
    <row r="756" spans="1:31" ht="11.25" customHeight="1">
      <c r="A756" s="15"/>
      <c r="B756" s="15"/>
      <c r="C756" s="15"/>
      <c r="D756" s="15"/>
      <c r="E756" s="15"/>
      <c r="F756" s="15"/>
      <c r="G756" s="15"/>
      <c r="H756" s="15"/>
      <c r="I756" s="16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</row>
    <row r="757" spans="1:31" ht="11.25" customHeight="1">
      <c r="A757" s="15"/>
      <c r="B757" s="15"/>
      <c r="C757" s="15"/>
      <c r="D757" s="15"/>
      <c r="E757" s="15"/>
      <c r="F757" s="15"/>
      <c r="G757" s="15"/>
      <c r="H757" s="15"/>
      <c r="I757" s="16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</row>
    <row r="758" spans="1:31" ht="11.25" customHeight="1">
      <c r="A758" s="15"/>
      <c r="B758" s="15"/>
      <c r="C758" s="15"/>
      <c r="D758" s="15"/>
      <c r="E758" s="15"/>
      <c r="F758" s="15"/>
      <c r="G758" s="15"/>
      <c r="H758" s="15"/>
      <c r="I758" s="16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</row>
    <row r="759" spans="1:31" ht="11.25" customHeight="1">
      <c r="A759" s="15"/>
      <c r="B759" s="15"/>
      <c r="C759" s="15"/>
      <c r="D759" s="15"/>
      <c r="E759" s="15"/>
      <c r="F759" s="15"/>
      <c r="G759" s="15"/>
      <c r="H759" s="15"/>
      <c r="I759" s="16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</row>
    <row r="760" spans="1:31" ht="11.25" customHeight="1">
      <c r="A760" s="15"/>
      <c r="B760" s="15"/>
      <c r="C760" s="15"/>
      <c r="D760" s="15"/>
      <c r="E760" s="15"/>
      <c r="F760" s="15"/>
      <c r="G760" s="15"/>
      <c r="H760" s="15"/>
      <c r="I760" s="16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</row>
    <row r="761" spans="1:31" ht="11.25" customHeight="1">
      <c r="A761" s="15"/>
      <c r="B761" s="15"/>
      <c r="C761" s="15"/>
      <c r="D761" s="15"/>
      <c r="E761" s="15"/>
      <c r="F761" s="15"/>
      <c r="G761" s="15"/>
      <c r="H761" s="15"/>
      <c r="I761" s="16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</row>
    <row r="762" spans="1:31" ht="11.25" customHeight="1">
      <c r="A762" s="15"/>
      <c r="B762" s="15"/>
      <c r="C762" s="15"/>
      <c r="D762" s="15"/>
      <c r="E762" s="15"/>
      <c r="F762" s="15"/>
      <c r="G762" s="15"/>
      <c r="H762" s="15"/>
      <c r="I762" s="16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</row>
    <row r="763" spans="1:31" ht="11.25" customHeight="1">
      <c r="A763" s="15"/>
      <c r="B763" s="15"/>
      <c r="C763" s="15"/>
      <c r="D763" s="15"/>
      <c r="E763" s="15"/>
      <c r="F763" s="15"/>
      <c r="G763" s="15"/>
      <c r="H763" s="15"/>
      <c r="I763" s="16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</row>
    <row r="764" spans="1:31" ht="11.25" customHeight="1">
      <c r="A764" s="15"/>
      <c r="B764" s="15"/>
      <c r="C764" s="15"/>
      <c r="D764" s="15"/>
      <c r="E764" s="15"/>
      <c r="F764" s="15"/>
      <c r="G764" s="15"/>
      <c r="H764" s="15"/>
      <c r="I764" s="16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</row>
    <row r="765" spans="1:31" ht="11.25" customHeight="1">
      <c r="A765" s="15"/>
      <c r="B765" s="15"/>
      <c r="C765" s="15"/>
      <c r="D765" s="15"/>
      <c r="E765" s="15"/>
      <c r="F765" s="15"/>
      <c r="G765" s="15"/>
      <c r="H765" s="15"/>
      <c r="I765" s="16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</row>
    <row r="766" spans="1:31" ht="11.25" customHeight="1">
      <c r="A766" s="15"/>
      <c r="B766" s="15"/>
      <c r="C766" s="15"/>
      <c r="D766" s="15"/>
      <c r="E766" s="15"/>
      <c r="F766" s="15"/>
      <c r="G766" s="15"/>
      <c r="H766" s="15"/>
      <c r="I766" s="16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</row>
    <row r="767" spans="1:31" ht="11.25" customHeight="1">
      <c r="A767" s="15"/>
      <c r="B767" s="15"/>
      <c r="C767" s="15"/>
      <c r="D767" s="15"/>
      <c r="E767" s="15"/>
      <c r="F767" s="15"/>
      <c r="G767" s="15"/>
      <c r="H767" s="15"/>
      <c r="I767" s="16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</row>
    <row r="768" spans="1:31" ht="11.25" customHeight="1">
      <c r="A768" s="15"/>
      <c r="B768" s="15"/>
      <c r="C768" s="15"/>
      <c r="D768" s="15"/>
      <c r="E768" s="15"/>
      <c r="F768" s="15"/>
      <c r="G768" s="15"/>
      <c r="H768" s="15"/>
      <c r="I768" s="16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</row>
    <row r="769" spans="1:31" ht="11.25" customHeight="1">
      <c r="A769" s="15"/>
      <c r="B769" s="15"/>
      <c r="C769" s="15"/>
      <c r="D769" s="15"/>
      <c r="E769" s="15"/>
      <c r="F769" s="15"/>
      <c r="G769" s="15"/>
      <c r="H769" s="15"/>
      <c r="I769" s="16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</row>
    <row r="770" spans="1:31" ht="11.25" customHeight="1">
      <c r="A770" s="15"/>
      <c r="B770" s="15"/>
      <c r="C770" s="15"/>
      <c r="D770" s="15"/>
      <c r="E770" s="15"/>
      <c r="F770" s="15"/>
      <c r="G770" s="15"/>
      <c r="H770" s="15"/>
      <c r="I770" s="16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</row>
    <row r="771" spans="1:31" ht="11.25" customHeight="1">
      <c r="A771" s="15"/>
      <c r="B771" s="15"/>
      <c r="C771" s="15"/>
      <c r="D771" s="15"/>
      <c r="E771" s="15"/>
      <c r="F771" s="15"/>
      <c r="G771" s="15"/>
      <c r="H771" s="15"/>
      <c r="I771" s="16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</row>
    <row r="772" spans="1:31" ht="11.25" customHeight="1">
      <c r="A772" s="15"/>
      <c r="B772" s="15"/>
      <c r="C772" s="15"/>
      <c r="D772" s="15"/>
      <c r="E772" s="15"/>
      <c r="F772" s="15"/>
      <c r="G772" s="15"/>
      <c r="H772" s="15"/>
      <c r="I772" s="16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</row>
    <row r="773" spans="1:31" ht="11.25" customHeight="1">
      <c r="A773" s="15"/>
      <c r="B773" s="15"/>
      <c r="C773" s="15"/>
      <c r="D773" s="15"/>
      <c r="E773" s="15"/>
      <c r="F773" s="15"/>
      <c r="G773" s="15"/>
      <c r="H773" s="15"/>
      <c r="I773" s="16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</row>
    <row r="774" spans="1:31" ht="11.25" customHeight="1">
      <c r="A774" s="15"/>
      <c r="B774" s="15"/>
      <c r="C774" s="15"/>
      <c r="D774" s="15"/>
      <c r="E774" s="15"/>
      <c r="F774" s="15"/>
      <c r="G774" s="15"/>
      <c r="H774" s="15"/>
      <c r="I774" s="16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</row>
    <row r="775" spans="1:31" ht="11.25" customHeight="1">
      <c r="A775" s="15"/>
      <c r="B775" s="15"/>
      <c r="C775" s="15"/>
      <c r="D775" s="15"/>
      <c r="E775" s="15"/>
      <c r="F775" s="15"/>
      <c r="G775" s="15"/>
      <c r="H775" s="15"/>
      <c r="I775" s="16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</row>
    <row r="776" spans="1:31" ht="11.25" customHeight="1">
      <c r="A776" s="15"/>
      <c r="B776" s="15"/>
      <c r="C776" s="15"/>
      <c r="D776" s="15"/>
      <c r="E776" s="15"/>
      <c r="F776" s="15"/>
      <c r="G776" s="15"/>
      <c r="H776" s="15"/>
      <c r="I776" s="16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</row>
    <row r="777" spans="1:31" ht="11.25" customHeight="1">
      <c r="A777" s="15"/>
      <c r="B777" s="15"/>
      <c r="C777" s="15"/>
      <c r="D777" s="15"/>
      <c r="E777" s="15"/>
      <c r="F777" s="15"/>
      <c r="G777" s="15"/>
      <c r="H777" s="15"/>
      <c r="I777" s="16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</row>
    <row r="778" spans="1:31" ht="11.25" customHeight="1">
      <c r="A778" s="15"/>
      <c r="B778" s="15"/>
      <c r="C778" s="15"/>
      <c r="D778" s="15"/>
      <c r="E778" s="15"/>
      <c r="F778" s="15"/>
      <c r="G778" s="15"/>
      <c r="H778" s="15"/>
      <c r="I778" s="16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</row>
    <row r="779" spans="1:31" ht="11.25" customHeight="1">
      <c r="A779" s="15"/>
      <c r="B779" s="15"/>
      <c r="C779" s="15"/>
      <c r="D779" s="15"/>
      <c r="E779" s="15"/>
      <c r="F779" s="15"/>
      <c r="G779" s="15"/>
      <c r="H779" s="15"/>
      <c r="I779" s="16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</row>
    <row r="780" spans="1:31" ht="11.25" customHeight="1">
      <c r="A780" s="15"/>
      <c r="B780" s="15"/>
      <c r="C780" s="15"/>
      <c r="D780" s="15"/>
      <c r="E780" s="15"/>
      <c r="F780" s="15"/>
      <c r="G780" s="15"/>
      <c r="H780" s="15"/>
      <c r="I780" s="16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</row>
    <row r="781" spans="1:31" ht="11.25" customHeight="1">
      <c r="A781" s="15"/>
      <c r="B781" s="15"/>
      <c r="C781" s="15"/>
      <c r="D781" s="15"/>
      <c r="E781" s="15"/>
      <c r="F781" s="15"/>
      <c r="G781" s="15"/>
      <c r="H781" s="15"/>
      <c r="I781" s="16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</row>
    <row r="782" spans="1:31" ht="11.25" customHeight="1">
      <c r="A782" s="15"/>
      <c r="B782" s="15"/>
      <c r="C782" s="15"/>
      <c r="D782" s="15"/>
      <c r="E782" s="15"/>
      <c r="F782" s="15"/>
      <c r="G782" s="15"/>
      <c r="H782" s="15"/>
      <c r="I782" s="16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</row>
    <row r="783" spans="1:31" ht="11.25" customHeight="1">
      <c r="A783" s="15"/>
      <c r="B783" s="15"/>
      <c r="C783" s="15"/>
      <c r="D783" s="15"/>
      <c r="E783" s="15"/>
      <c r="F783" s="15"/>
      <c r="G783" s="15"/>
      <c r="H783" s="15"/>
      <c r="I783" s="16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</row>
    <row r="784" spans="1:31" ht="11.25" customHeight="1">
      <c r="A784" s="15"/>
      <c r="B784" s="15"/>
      <c r="C784" s="15"/>
      <c r="D784" s="15"/>
      <c r="E784" s="15"/>
      <c r="F784" s="15"/>
      <c r="G784" s="15"/>
      <c r="H784" s="15"/>
      <c r="I784" s="16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</row>
    <row r="785" spans="1:31" ht="11.25" customHeight="1">
      <c r="A785" s="15"/>
      <c r="B785" s="15"/>
      <c r="C785" s="15"/>
      <c r="D785" s="15"/>
      <c r="E785" s="15"/>
      <c r="F785" s="15"/>
      <c r="G785" s="15"/>
      <c r="H785" s="15"/>
      <c r="I785" s="16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</row>
    <row r="786" spans="1:31" ht="11.25" customHeight="1">
      <c r="A786" s="15"/>
      <c r="B786" s="15"/>
      <c r="C786" s="15"/>
      <c r="D786" s="15"/>
      <c r="E786" s="15"/>
      <c r="F786" s="15"/>
      <c r="G786" s="15"/>
      <c r="H786" s="15"/>
      <c r="I786" s="16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</row>
    <row r="787" spans="1:31" ht="11.25" customHeight="1">
      <c r="A787" s="15"/>
      <c r="B787" s="15"/>
      <c r="C787" s="15"/>
      <c r="D787" s="15"/>
      <c r="E787" s="15"/>
      <c r="F787" s="15"/>
      <c r="G787" s="15"/>
      <c r="H787" s="15"/>
      <c r="I787" s="16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</row>
    <row r="788" spans="1:31" ht="11.25" customHeight="1">
      <c r="A788" s="15"/>
      <c r="B788" s="15"/>
      <c r="C788" s="15"/>
      <c r="D788" s="15"/>
      <c r="E788" s="15"/>
      <c r="F788" s="15"/>
      <c r="G788" s="15"/>
      <c r="H788" s="15"/>
      <c r="I788" s="16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</row>
    <row r="789" spans="1:31" ht="11.25" customHeight="1">
      <c r="A789" s="15"/>
      <c r="B789" s="15"/>
      <c r="C789" s="15"/>
      <c r="D789" s="15"/>
      <c r="E789" s="15"/>
      <c r="F789" s="15"/>
      <c r="G789" s="15"/>
      <c r="H789" s="15"/>
      <c r="I789" s="16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</row>
    <row r="790" spans="1:31" ht="11.25" customHeight="1">
      <c r="A790" s="15"/>
      <c r="B790" s="15"/>
      <c r="C790" s="15"/>
      <c r="D790" s="15"/>
      <c r="E790" s="15"/>
      <c r="F790" s="15"/>
      <c r="G790" s="15"/>
      <c r="H790" s="15"/>
      <c r="I790" s="16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</row>
    <row r="791" spans="1:31" ht="11.25" customHeight="1">
      <c r="A791" s="15"/>
      <c r="B791" s="15"/>
      <c r="C791" s="15"/>
      <c r="D791" s="15"/>
      <c r="E791" s="15"/>
      <c r="F791" s="15"/>
      <c r="G791" s="15"/>
      <c r="H791" s="15"/>
      <c r="I791" s="16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</row>
    <row r="792" spans="1:31" ht="11.25" customHeight="1">
      <c r="A792" s="15"/>
      <c r="B792" s="15"/>
      <c r="C792" s="15"/>
      <c r="D792" s="15"/>
      <c r="E792" s="15"/>
      <c r="F792" s="15"/>
      <c r="G792" s="15"/>
      <c r="H792" s="15"/>
      <c r="I792" s="16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</row>
    <row r="793" spans="1:31" ht="11.25" customHeight="1">
      <c r="A793" s="15"/>
      <c r="B793" s="15"/>
      <c r="C793" s="15"/>
      <c r="D793" s="15"/>
      <c r="E793" s="15"/>
      <c r="F793" s="15"/>
      <c r="G793" s="15"/>
      <c r="H793" s="15"/>
      <c r="I793" s="16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</row>
    <row r="794" spans="1:31" ht="11.25" customHeight="1">
      <c r="A794" s="15"/>
      <c r="B794" s="15"/>
      <c r="C794" s="15"/>
      <c r="D794" s="15"/>
      <c r="E794" s="15"/>
      <c r="F794" s="15"/>
      <c r="G794" s="15"/>
      <c r="H794" s="15"/>
      <c r="I794" s="16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</row>
    <row r="795" spans="1:31" ht="11.25" customHeight="1">
      <c r="A795" s="15"/>
      <c r="B795" s="15"/>
      <c r="C795" s="15"/>
      <c r="D795" s="15"/>
      <c r="E795" s="15"/>
      <c r="F795" s="15"/>
      <c r="G795" s="15"/>
      <c r="H795" s="15"/>
      <c r="I795" s="16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</row>
    <row r="796" spans="1:31" ht="11.25" customHeight="1">
      <c r="A796" s="15"/>
      <c r="B796" s="15"/>
      <c r="C796" s="15"/>
      <c r="D796" s="15"/>
      <c r="E796" s="15"/>
      <c r="F796" s="15"/>
      <c r="G796" s="15"/>
      <c r="H796" s="15"/>
      <c r="I796" s="16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</row>
    <row r="797" spans="1:31" ht="11.25" customHeight="1">
      <c r="A797" s="15"/>
      <c r="B797" s="15"/>
      <c r="C797" s="15"/>
      <c r="D797" s="15"/>
      <c r="E797" s="15"/>
      <c r="F797" s="15"/>
      <c r="G797" s="15"/>
      <c r="H797" s="15"/>
      <c r="I797" s="16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</row>
    <row r="798" spans="1:31" ht="11.25" customHeight="1">
      <c r="A798" s="15"/>
      <c r="B798" s="15"/>
      <c r="C798" s="15"/>
      <c r="D798" s="15"/>
      <c r="E798" s="15"/>
      <c r="F798" s="15"/>
      <c r="G798" s="15"/>
      <c r="H798" s="15"/>
      <c r="I798" s="16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</row>
    <row r="799" spans="1:31" ht="11.25" customHeight="1">
      <c r="A799" s="15"/>
      <c r="B799" s="15"/>
      <c r="C799" s="15"/>
      <c r="D799" s="15"/>
      <c r="E799" s="15"/>
      <c r="F799" s="15"/>
      <c r="G799" s="15"/>
      <c r="H799" s="15"/>
      <c r="I799" s="16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</row>
    <row r="800" spans="1:31" ht="11.25" customHeight="1">
      <c r="A800" s="15"/>
      <c r="B800" s="15"/>
      <c r="C800" s="15"/>
      <c r="D800" s="15"/>
      <c r="E800" s="15"/>
      <c r="F800" s="15"/>
      <c r="G800" s="15"/>
      <c r="H800" s="15"/>
      <c r="I800" s="16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</row>
    <row r="801" spans="1:31" ht="11.25" customHeight="1">
      <c r="A801" s="15"/>
      <c r="B801" s="15"/>
      <c r="C801" s="15"/>
      <c r="D801" s="15"/>
      <c r="E801" s="15"/>
      <c r="F801" s="15"/>
      <c r="G801" s="15"/>
      <c r="H801" s="15"/>
      <c r="I801" s="16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</row>
    <row r="802" spans="1:31" ht="11.25" customHeight="1">
      <c r="A802" s="15"/>
      <c r="B802" s="15"/>
      <c r="C802" s="15"/>
      <c r="D802" s="15"/>
      <c r="E802" s="15"/>
      <c r="F802" s="15"/>
      <c r="G802" s="15"/>
      <c r="H802" s="15"/>
      <c r="I802" s="16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</row>
    <row r="803" spans="1:31" ht="11.25" customHeight="1">
      <c r="A803" s="15"/>
      <c r="B803" s="15"/>
      <c r="C803" s="15"/>
      <c r="D803" s="15"/>
      <c r="E803" s="15"/>
      <c r="F803" s="15"/>
      <c r="G803" s="15"/>
      <c r="H803" s="15"/>
      <c r="I803" s="16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</row>
    <row r="804" spans="1:31" ht="11.25" customHeight="1">
      <c r="A804" s="15"/>
      <c r="B804" s="15"/>
      <c r="C804" s="15"/>
      <c r="D804" s="15"/>
      <c r="E804" s="15"/>
      <c r="F804" s="15"/>
      <c r="G804" s="15"/>
      <c r="H804" s="15"/>
      <c r="I804" s="16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</row>
    <row r="805" spans="1:31" ht="11.25" customHeight="1">
      <c r="A805" s="15"/>
      <c r="B805" s="15"/>
      <c r="C805" s="15"/>
      <c r="D805" s="15"/>
      <c r="E805" s="15"/>
      <c r="F805" s="15"/>
      <c r="G805" s="15"/>
      <c r="H805" s="15"/>
      <c r="I805" s="16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</row>
    <row r="806" spans="1:31" ht="11.25" customHeight="1">
      <c r="A806" s="15"/>
      <c r="B806" s="15"/>
      <c r="C806" s="15"/>
      <c r="D806" s="15"/>
      <c r="E806" s="15"/>
      <c r="F806" s="15"/>
      <c r="G806" s="15"/>
      <c r="H806" s="15"/>
      <c r="I806" s="16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</row>
    <row r="807" spans="1:31" ht="11.25" customHeight="1">
      <c r="A807" s="15"/>
      <c r="B807" s="15"/>
      <c r="C807" s="15"/>
      <c r="D807" s="15"/>
      <c r="E807" s="15"/>
      <c r="F807" s="15"/>
      <c r="G807" s="15"/>
      <c r="H807" s="15"/>
      <c r="I807" s="16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</row>
    <row r="808" spans="1:31" ht="11.25" customHeight="1">
      <c r="A808" s="15"/>
      <c r="B808" s="15"/>
      <c r="C808" s="15"/>
      <c r="D808" s="15"/>
      <c r="E808" s="15"/>
      <c r="F808" s="15"/>
      <c r="G808" s="15"/>
      <c r="H808" s="15"/>
      <c r="I808" s="16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</row>
    <row r="809" spans="1:31" ht="11.25" customHeight="1">
      <c r="A809" s="15"/>
      <c r="B809" s="15"/>
      <c r="C809" s="15"/>
      <c r="D809" s="15"/>
      <c r="E809" s="15"/>
      <c r="F809" s="15"/>
      <c r="G809" s="15"/>
      <c r="H809" s="15"/>
      <c r="I809" s="16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</row>
    <row r="810" spans="1:31" ht="11.25" customHeight="1">
      <c r="A810" s="15"/>
      <c r="B810" s="15"/>
      <c r="C810" s="15"/>
      <c r="D810" s="15"/>
      <c r="E810" s="15"/>
      <c r="F810" s="15"/>
      <c r="G810" s="15"/>
      <c r="H810" s="15"/>
      <c r="I810" s="16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</row>
    <row r="811" spans="1:31" ht="11.25" customHeight="1">
      <c r="A811" s="15"/>
      <c r="B811" s="15"/>
      <c r="C811" s="15"/>
      <c r="D811" s="15"/>
      <c r="E811" s="15"/>
      <c r="F811" s="15"/>
      <c r="G811" s="15"/>
      <c r="H811" s="15"/>
      <c r="I811" s="16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</row>
    <row r="812" spans="1:31" ht="11.25" customHeight="1">
      <c r="A812" s="15"/>
      <c r="B812" s="15"/>
      <c r="C812" s="15"/>
      <c r="D812" s="15"/>
      <c r="E812" s="15"/>
      <c r="F812" s="15"/>
      <c r="G812" s="15"/>
      <c r="H812" s="15"/>
      <c r="I812" s="16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</row>
    <row r="813" spans="1:31" ht="11.25" customHeight="1">
      <c r="A813" s="15"/>
      <c r="B813" s="15"/>
      <c r="C813" s="15"/>
      <c r="D813" s="15"/>
      <c r="E813" s="15"/>
      <c r="F813" s="15"/>
      <c r="G813" s="15"/>
      <c r="H813" s="15"/>
      <c r="I813" s="16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</row>
    <row r="814" spans="1:31" ht="11.25" customHeight="1">
      <c r="A814" s="15"/>
      <c r="B814" s="15"/>
      <c r="C814" s="15"/>
      <c r="D814" s="15"/>
      <c r="E814" s="15"/>
      <c r="F814" s="15"/>
      <c r="G814" s="15"/>
      <c r="H814" s="15"/>
      <c r="I814" s="16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</row>
    <row r="815" spans="1:31" ht="11.25" customHeight="1">
      <c r="A815" s="15"/>
      <c r="B815" s="15"/>
      <c r="C815" s="15"/>
      <c r="D815" s="15"/>
      <c r="E815" s="15"/>
      <c r="F815" s="15"/>
      <c r="G815" s="15"/>
      <c r="H815" s="15"/>
      <c r="I815" s="16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</row>
    <row r="816" spans="1:31" ht="11.25" customHeight="1">
      <c r="A816" s="15"/>
      <c r="B816" s="15"/>
      <c r="C816" s="15"/>
      <c r="D816" s="15"/>
      <c r="E816" s="15"/>
      <c r="F816" s="15"/>
      <c r="G816" s="15"/>
      <c r="H816" s="15"/>
      <c r="I816" s="16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</row>
    <row r="817" spans="1:31" ht="11.25" customHeight="1">
      <c r="A817" s="15"/>
      <c r="B817" s="15"/>
      <c r="C817" s="15"/>
      <c r="D817" s="15"/>
      <c r="E817" s="15"/>
      <c r="F817" s="15"/>
      <c r="G817" s="15"/>
      <c r="H817" s="15"/>
      <c r="I817" s="16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</row>
    <row r="818" spans="1:31" ht="11.25" customHeight="1">
      <c r="A818" s="15"/>
      <c r="B818" s="15"/>
      <c r="C818" s="15"/>
      <c r="D818" s="15"/>
      <c r="E818" s="15"/>
      <c r="F818" s="15"/>
      <c r="G818" s="15"/>
      <c r="H818" s="15"/>
      <c r="I818" s="16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</row>
    <row r="819" spans="1:31" ht="11.25" customHeight="1">
      <c r="A819" s="15"/>
      <c r="B819" s="15"/>
      <c r="C819" s="15"/>
      <c r="D819" s="15"/>
      <c r="E819" s="15"/>
      <c r="F819" s="15"/>
      <c r="G819" s="15"/>
      <c r="H819" s="15"/>
      <c r="I819" s="16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</row>
    <row r="820" spans="1:31" ht="11.25" customHeight="1">
      <c r="A820" s="15"/>
      <c r="B820" s="15"/>
      <c r="C820" s="15"/>
      <c r="D820" s="15"/>
      <c r="E820" s="15"/>
      <c r="F820" s="15"/>
      <c r="G820" s="15"/>
      <c r="H820" s="15"/>
      <c r="I820" s="16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</row>
    <row r="821" spans="1:31" ht="11.25" customHeight="1">
      <c r="A821" s="15"/>
      <c r="B821" s="15"/>
      <c r="C821" s="15"/>
      <c r="D821" s="15"/>
      <c r="E821" s="15"/>
      <c r="F821" s="15"/>
      <c r="G821" s="15"/>
      <c r="H821" s="15"/>
      <c r="I821" s="16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</row>
    <row r="822" spans="1:31" ht="11.25" customHeight="1">
      <c r="A822" s="15"/>
      <c r="B822" s="15"/>
      <c r="C822" s="15"/>
      <c r="D822" s="15"/>
      <c r="E822" s="15"/>
      <c r="F822" s="15"/>
      <c r="G822" s="15"/>
      <c r="H822" s="15"/>
      <c r="I822" s="16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</row>
    <row r="823" spans="1:31" ht="11.25" customHeight="1">
      <c r="A823" s="15"/>
      <c r="B823" s="15"/>
      <c r="C823" s="15"/>
      <c r="D823" s="15"/>
      <c r="E823" s="15"/>
      <c r="F823" s="15"/>
      <c r="G823" s="15"/>
      <c r="H823" s="15"/>
      <c r="I823" s="16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</row>
    <row r="824" spans="1:31" ht="11.25" customHeight="1">
      <c r="A824" s="15"/>
      <c r="B824" s="15"/>
      <c r="C824" s="15"/>
      <c r="D824" s="15"/>
      <c r="E824" s="15"/>
      <c r="F824" s="15"/>
      <c r="G824" s="15"/>
      <c r="H824" s="15"/>
      <c r="I824" s="16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</row>
    <row r="825" spans="1:31" ht="11.25" customHeight="1">
      <c r="A825" s="15"/>
      <c r="B825" s="15"/>
      <c r="C825" s="15"/>
      <c r="D825" s="15"/>
      <c r="E825" s="15"/>
      <c r="F825" s="15"/>
      <c r="G825" s="15"/>
      <c r="H825" s="15"/>
      <c r="I825" s="16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</row>
    <row r="826" spans="1:31" ht="11.25" customHeight="1">
      <c r="A826" s="15"/>
      <c r="B826" s="15"/>
      <c r="C826" s="15"/>
      <c r="D826" s="15"/>
      <c r="E826" s="15"/>
      <c r="F826" s="15"/>
      <c r="G826" s="15"/>
      <c r="H826" s="15"/>
      <c r="I826" s="16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</row>
    <row r="827" spans="1:31" ht="11.25" customHeight="1">
      <c r="A827" s="15"/>
      <c r="B827" s="15"/>
      <c r="C827" s="15"/>
      <c r="D827" s="15"/>
      <c r="E827" s="15"/>
      <c r="F827" s="15"/>
      <c r="G827" s="15"/>
      <c r="H827" s="15"/>
      <c r="I827" s="16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</row>
    <row r="828" spans="1:31" ht="11.25" customHeight="1">
      <c r="A828" s="15"/>
      <c r="B828" s="15"/>
      <c r="C828" s="15"/>
      <c r="D828" s="15"/>
      <c r="E828" s="15"/>
      <c r="F828" s="15"/>
      <c r="G828" s="15"/>
      <c r="H828" s="15"/>
      <c r="I828" s="16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</row>
    <row r="829" spans="1:31" ht="11.25" customHeight="1">
      <c r="A829" s="15"/>
      <c r="B829" s="15"/>
      <c r="C829" s="15"/>
      <c r="D829" s="15"/>
      <c r="E829" s="15"/>
      <c r="F829" s="15"/>
      <c r="G829" s="15"/>
      <c r="H829" s="15"/>
      <c r="I829" s="16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</row>
    <row r="830" spans="1:31" ht="11.25" customHeight="1">
      <c r="A830" s="15"/>
      <c r="B830" s="15"/>
      <c r="C830" s="15"/>
      <c r="D830" s="15"/>
      <c r="E830" s="15"/>
      <c r="F830" s="15"/>
      <c r="G830" s="15"/>
      <c r="H830" s="15"/>
      <c r="I830" s="16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</row>
    <row r="831" spans="1:31" ht="11.25" customHeight="1">
      <c r="A831" s="15"/>
      <c r="B831" s="15"/>
      <c r="C831" s="15"/>
      <c r="D831" s="15"/>
      <c r="E831" s="15"/>
      <c r="F831" s="15"/>
      <c r="G831" s="15"/>
      <c r="H831" s="15"/>
      <c r="I831" s="16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</row>
    <row r="832" spans="1:31" ht="11.25" customHeight="1">
      <c r="A832" s="15"/>
      <c r="B832" s="15"/>
      <c r="C832" s="15"/>
      <c r="D832" s="15"/>
      <c r="E832" s="15"/>
      <c r="F832" s="15"/>
      <c r="G832" s="15"/>
      <c r="H832" s="15"/>
      <c r="I832" s="16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</row>
    <row r="833" spans="1:31" ht="11.25" customHeight="1">
      <c r="A833" s="15"/>
      <c r="B833" s="15"/>
      <c r="C833" s="15"/>
      <c r="D833" s="15"/>
      <c r="E833" s="15"/>
      <c r="F833" s="15"/>
      <c r="G833" s="15"/>
      <c r="H833" s="15"/>
      <c r="I833" s="16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</row>
    <row r="834" spans="1:31" ht="11.25" customHeight="1">
      <c r="A834" s="15"/>
      <c r="B834" s="15"/>
      <c r="C834" s="15"/>
      <c r="D834" s="15"/>
      <c r="E834" s="15"/>
      <c r="F834" s="15"/>
      <c r="G834" s="15"/>
      <c r="H834" s="15"/>
      <c r="I834" s="16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</row>
    <row r="835" spans="1:31" ht="11.25" customHeight="1">
      <c r="A835" s="15"/>
      <c r="B835" s="15"/>
      <c r="C835" s="15"/>
      <c r="D835" s="15"/>
      <c r="E835" s="15"/>
      <c r="F835" s="15"/>
      <c r="G835" s="15"/>
      <c r="H835" s="15"/>
      <c r="I835" s="16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</row>
    <row r="836" spans="1:31" ht="11.25" customHeight="1">
      <c r="A836" s="15"/>
      <c r="B836" s="15"/>
      <c r="C836" s="15"/>
      <c r="D836" s="15"/>
      <c r="E836" s="15"/>
      <c r="F836" s="15"/>
      <c r="G836" s="15"/>
      <c r="H836" s="15"/>
      <c r="I836" s="16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</row>
    <row r="837" spans="1:31" ht="11.25" customHeight="1">
      <c r="A837" s="15"/>
      <c r="B837" s="15"/>
      <c r="C837" s="15"/>
      <c r="D837" s="15"/>
      <c r="E837" s="15"/>
      <c r="F837" s="15"/>
      <c r="G837" s="15"/>
      <c r="H837" s="15"/>
      <c r="I837" s="16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</row>
    <row r="838" spans="1:31" ht="11.25" customHeight="1">
      <c r="A838" s="15"/>
      <c r="B838" s="15"/>
      <c r="C838" s="15"/>
      <c r="D838" s="15"/>
      <c r="E838" s="15"/>
      <c r="F838" s="15"/>
      <c r="G838" s="15"/>
      <c r="H838" s="15"/>
      <c r="I838" s="16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</row>
    <row r="839" spans="1:31" ht="11.25" customHeight="1">
      <c r="A839" s="15"/>
      <c r="B839" s="15"/>
      <c r="C839" s="15"/>
      <c r="D839" s="15"/>
      <c r="E839" s="15"/>
      <c r="F839" s="15"/>
      <c r="G839" s="15"/>
      <c r="H839" s="15"/>
      <c r="I839" s="16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</row>
    <row r="840" spans="1:31" ht="11.25" customHeight="1">
      <c r="A840" s="15"/>
      <c r="B840" s="15"/>
      <c r="C840" s="15"/>
      <c r="D840" s="15"/>
      <c r="E840" s="15"/>
      <c r="F840" s="15"/>
      <c r="G840" s="15"/>
      <c r="H840" s="15"/>
      <c r="I840" s="16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</row>
    <row r="841" spans="1:31" ht="11.25" customHeight="1">
      <c r="A841" s="15"/>
      <c r="B841" s="15"/>
      <c r="C841" s="15"/>
      <c r="D841" s="15"/>
      <c r="E841" s="15"/>
      <c r="F841" s="15"/>
      <c r="G841" s="15"/>
      <c r="H841" s="15"/>
      <c r="I841" s="16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</row>
    <row r="842" spans="1:31" ht="11.25" customHeight="1">
      <c r="A842" s="15"/>
      <c r="B842" s="15"/>
      <c r="C842" s="15"/>
      <c r="D842" s="15"/>
      <c r="E842" s="15"/>
      <c r="F842" s="15"/>
      <c r="G842" s="15"/>
      <c r="H842" s="15"/>
      <c r="I842" s="16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</row>
    <row r="843" spans="1:31" ht="11.25" customHeight="1">
      <c r="A843" s="15"/>
      <c r="B843" s="15"/>
      <c r="C843" s="15"/>
      <c r="D843" s="15"/>
      <c r="E843" s="15"/>
      <c r="F843" s="15"/>
      <c r="G843" s="15"/>
      <c r="H843" s="15"/>
      <c r="I843" s="16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</row>
    <row r="844" spans="1:31" ht="11.25" customHeight="1">
      <c r="A844" s="15"/>
      <c r="B844" s="15"/>
      <c r="C844" s="15"/>
      <c r="D844" s="15"/>
      <c r="E844" s="15"/>
      <c r="F844" s="15"/>
      <c r="G844" s="15"/>
      <c r="H844" s="15"/>
      <c r="I844" s="16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</row>
    <row r="845" spans="1:31" ht="11.25" customHeight="1">
      <c r="A845" s="15"/>
      <c r="B845" s="15"/>
      <c r="C845" s="15"/>
      <c r="D845" s="15"/>
      <c r="E845" s="15"/>
      <c r="F845" s="15"/>
      <c r="G845" s="15"/>
      <c r="H845" s="15"/>
      <c r="I845" s="16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</row>
    <row r="846" spans="1:31" ht="11.25" customHeight="1">
      <c r="A846" s="15"/>
      <c r="B846" s="15"/>
      <c r="C846" s="15"/>
      <c r="D846" s="15"/>
      <c r="E846" s="15"/>
      <c r="F846" s="15"/>
      <c r="G846" s="15"/>
      <c r="H846" s="15"/>
      <c r="I846" s="16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</row>
    <row r="847" spans="1:31" ht="11.25" customHeight="1">
      <c r="A847" s="15"/>
      <c r="B847" s="15"/>
      <c r="C847" s="15"/>
      <c r="D847" s="15"/>
      <c r="E847" s="15"/>
      <c r="F847" s="15"/>
      <c r="G847" s="15"/>
      <c r="H847" s="15"/>
      <c r="I847" s="16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</row>
    <row r="848" spans="1:31" ht="11.25" customHeight="1">
      <c r="A848" s="15"/>
      <c r="B848" s="15"/>
      <c r="C848" s="15"/>
      <c r="D848" s="15"/>
      <c r="E848" s="15"/>
      <c r="F848" s="15"/>
      <c r="G848" s="15"/>
      <c r="H848" s="15"/>
      <c r="I848" s="16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</row>
    <row r="849" spans="1:31" ht="11.25" customHeight="1">
      <c r="A849" s="15"/>
      <c r="B849" s="15"/>
      <c r="C849" s="15"/>
      <c r="D849" s="15"/>
      <c r="E849" s="15"/>
      <c r="F849" s="15"/>
      <c r="G849" s="15"/>
      <c r="H849" s="15"/>
      <c r="I849" s="16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</row>
    <row r="850" spans="1:31" ht="11.25" customHeight="1">
      <c r="A850" s="15"/>
      <c r="B850" s="15"/>
      <c r="C850" s="15"/>
      <c r="D850" s="15"/>
      <c r="E850" s="15"/>
      <c r="F850" s="15"/>
      <c r="G850" s="15"/>
      <c r="H850" s="15"/>
      <c r="I850" s="16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</row>
    <row r="851" spans="1:31" ht="11.25" customHeight="1">
      <c r="A851" s="15"/>
      <c r="B851" s="15"/>
      <c r="C851" s="15"/>
      <c r="D851" s="15"/>
      <c r="E851" s="15"/>
      <c r="F851" s="15"/>
      <c r="G851" s="15"/>
      <c r="H851" s="15"/>
      <c r="I851" s="16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</row>
    <row r="852" spans="1:31" ht="11.25" customHeight="1">
      <c r="A852" s="15"/>
      <c r="B852" s="15"/>
      <c r="C852" s="15"/>
      <c r="D852" s="15"/>
      <c r="E852" s="15"/>
      <c r="F852" s="15"/>
      <c r="G852" s="15"/>
      <c r="H852" s="15"/>
      <c r="I852" s="16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</row>
    <row r="853" spans="1:31" ht="11.25" customHeight="1">
      <c r="A853" s="15"/>
      <c r="B853" s="15"/>
      <c r="C853" s="15"/>
      <c r="D853" s="15"/>
      <c r="E853" s="15"/>
      <c r="F853" s="15"/>
      <c r="G853" s="15"/>
      <c r="H853" s="15"/>
      <c r="I853" s="16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</row>
    <row r="854" spans="1:31" ht="11.25" customHeight="1">
      <c r="A854" s="15"/>
      <c r="B854" s="15"/>
      <c r="C854" s="15"/>
      <c r="D854" s="15"/>
      <c r="E854" s="15"/>
      <c r="F854" s="15"/>
      <c r="G854" s="15"/>
      <c r="H854" s="15"/>
      <c r="I854" s="16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</row>
    <row r="855" spans="1:31" ht="11.25" customHeight="1">
      <c r="A855" s="15"/>
      <c r="B855" s="15"/>
      <c r="C855" s="15"/>
      <c r="D855" s="15"/>
      <c r="E855" s="15"/>
      <c r="F855" s="15"/>
      <c r="G855" s="15"/>
      <c r="H855" s="15"/>
      <c r="I855" s="16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</row>
    <row r="856" spans="1:31" ht="11.25" customHeight="1">
      <c r="A856" s="15"/>
      <c r="B856" s="15"/>
      <c r="C856" s="15"/>
      <c r="D856" s="15"/>
      <c r="E856" s="15"/>
      <c r="F856" s="15"/>
      <c r="G856" s="15"/>
      <c r="H856" s="15"/>
      <c r="I856" s="16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</row>
    <row r="857" spans="1:31" ht="11.25" customHeight="1">
      <c r="A857" s="15"/>
      <c r="B857" s="15"/>
      <c r="C857" s="15"/>
      <c r="D857" s="15"/>
      <c r="E857" s="15"/>
      <c r="F857" s="15"/>
      <c r="G857" s="15"/>
      <c r="H857" s="15"/>
      <c r="I857" s="16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</row>
    <row r="858" spans="1:31" ht="11.25" customHeight="1">
      <c r="A858" s="15"/>
      <c r="B858" s="15"/>
      <c r="C858" s="15"/>
      <c r="D858" s="15"/>
      <c r="E858" s="15"/>
      <c r="F858" s="15"/>
      <c r="G858" s="15"/>
      <c r="H858" s="15"/>
      <c r="I858" s="16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</row>
    <row r="859" spans="1:31" ht="11.25" customHeight="1">
      <c r="A859" s="15"/>
      <c r="B859" s="15"/>
      <c r="C859" s="15"/>
      <c r="D859" s="15"/>
      <c r="E859" s="15"/>
      <c r="F859" s="15"/>
      <c r="G859" s="15"/>
      <c r="H859" s="15"/>
      <c r="I859" s="16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</row>
    <row r="860" spans="1:31" ht="11.25" customHeight="1">
      <c r="A860" s="15"/>
      <c r="B860" s="15"/>
      <c r="C860" s="15"/>
      <c r="D860" s="15"/>
      <c r="E860" s="15"/>
      <c r="F860" s="15"/>
      <c r="G860" s="15"/>
      <c r="H860" s="15"/>
      <c r="I860" s="16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</row>
    <row r="861" spans="1:31" ht="11.25" customHeight="1">
      <c r="A861" s="15"/>
      <c r="B861" s="15"/>
      <c r="C861" s="15"/>
      <c r="D861" s="15"/>
      <c r="E861" s="15"/>
      <c r="F861" s="15"/>
      <c r="G861" s="15"/>
      <c r="H861" s="15"/>
      <c r="I861" s="16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</row>
    <row r="862" spans="1:31" ht="11.25" customHeight="1">
      <c r="A862" s="15"/>
      <c r="B862" s="15"/>
      <c r="C862" s="15"/>
      <c r="D862" s="15"/>
      <c r="E862" s="15"/>
      <c r="F862" s="15"/>
      <c r="G862" s="15"/>
      <c r="H862" s="15"/>
      <c r="I862" s="16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</row>
    <row r="863" spans="1:31" ht="11.25" customHeight="1">
      <c r="A863" s="15"/>
      <c r="B863" s="15"/>
      <c r="C863" s="15"/>
      <c r="D863" s="15"/>
      <c r="E863" s="15"/>
      <c r="F863" s="15"/>
      <c r="G863" s="15"/>
      <c r="H863" s="15"/>
      <c r="I863" s="16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</row>
    <row r="864" spans="1:31" ht="11.25" customHeight="1">
      <c r="A864" s="15"/>
      <c r="B864" s="15"/>
      <c r="C864" s="15"/>
      <c r="D864" s="15"/>
      <c r="E864" s="15"/>
      <c r="F864" s="15"/>
      <c r="G864" s="15"/>
      <c r="H864" s="15"/>
      <c r="I864" s="16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</row>
    <row r="865" spans="1:31" ht="11.25" customHeight="1">
      <c r="A865" s="15"/>
      <c r="B865" s="15"/>
      <c r="C865" s="15"/>
      <c r="D865" s="15"/>
      <c r="E865" s="15"/>
      <c r="F865" s="15"/>
      <c r="G865" s="15"/>
      <c r="H865" s="15"/>
      <c r="I865" s="16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</row>
    <row r="866" spans="1:31" ht="11.25" customHeight="1">
      <c r="A866" s="15"/>
      <c r="B866" s="15"/>
      <c r="C866" s="15"/>
      <c r="D866" s="15"/>
      <c r="E866" s="15"/>
      <c r="F866" s="15"/>
      <c r="G866" s="15"/>
      <c r="H866" s="15"/>
      <c r="I866" s="16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</row>
    <row r="867" spans="1:31" ht="11.25" customHeight="1">
      <c r="A867" s="15"/>
      <c r="B867" s="15"/>
      <c r="C867" s="15"/>
      <c r="D867" s="15"/>
      <c r="E867" s="15"/>
      <c r="F867" s="15"/>
      <c r="G867" s="15"/>
      <c r="H867" s="15"/>
      <c r="I867" s="16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</row>
    <row r="868" spans="1:31" ht="11.25" customHeight="1">
      <c r="A868" s="15"/>
      <c r="B868" s="15"/>
      <c r="C868" s="15"/>
      <c r="D868" s="15"/>
      <c r="E868" s="15"/>
      <c r="F868" s="15"/>
      <c r="G868" s="15"/>
      <c r="H868" s="15"/>
      <c r="I868" s="16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</row>
    <row r="869" spans="1:31" ht="11.25" customHeight="1">
      <c r="A869" s="15"/>
      <c r="B869" s="15"/>
      <c r="C869" s="15"/>
      <c r="D869" s="15"/>
      <c r="E869" s="15"/>
      <c r="F869" s="15"/>
      <c r="G869" s="15"/>
      <c r="H869" s="15"/>
      <c r="I869" s="16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</row>
    <row r="870" spans="1:31" ht="11.25" customHeight="1">
      <c r="A870" s="15"/>
      <c r="B870" s="15"/>
      <c r="C870" s="15"/>
      <c r="D870" s="15"/>
      <c r="E870" s="15"/>
      <c r="F870" s="15"/>
      <c r="G870" s="15"/>
      <c r="H870" s="15"/>
      <c r="I870" s="16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</row>
    <row r="871" spans="1:31" ht="11.25" customHeight="1">
      <c r="A871" s="15"/>
      <c r="B871" s="15"/>
      <c r="C871" s="15"/>
      <c r="D871" s="15"/>
      <c r="E871" s="15"/>
      <c r="F871" s="15"/>
      <c r="G871" s="15"/>
      <c r="H871" s="15"/>
      <c r="I871" s="16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</row>
    <row r="872" spans="1:31" ht="11.25" customHeight="1">
      <c r="A872" s="15"/>
      <c r="B872" s="15"/>
      <c r="C872" s="15"/>
      <c r="D872" s="15"/>
      <c r="E872" s="15"/>
      <c r="F872" s="15"/>
      <c r="G872" s="15"/>
      <c r="H872" s="15"/>
      <c r="I872" s="16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</row>
    <row r="873" spans="1:31" ht="11.25" customHeight="1">
      <c r="A873" s="15"/>
      <c r="B873" s="15"/>
      <c r="C873" s="15"/>
      <c r="D873" s="15"/>
      <c r="E873" s="15"/>
      <c r="F873" s="15"/>
      <c r="G873" s="15"/>
      <c r="H873" s="15"/>
      <c r="I873" s="16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</row>
    <row r="874" spans="1:31" ht="11.25" customHeight="1">
      <c r="A874" s="15"/>
      <c r="B874" s="15"/>
      <c r="C874" s="15"/>
      <c r="D874" s="15"/>
      <c r="E874" s="15"/>
      <c r="F874" s="15"/>
      <c r="G874" s="15"/>
      <c r="H874" s="15"/>
      <c r="I874" s="16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</row>
    <row r="875" spans="1:31" ht="11.25" customHeight="1">
      <c r="A875" s="15"/>
      <c r="B875" s="15"/>
      <c r="C875" s="15"/>
      <c r="D875" s="15"/>
      <c r="E875" s="15"/>
      <c r="F875" s="15"/>
      <c r="G875" s="15"/>
      <c r="H875" s="15"/>
      <c r="I875" s="16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</row>
    <row r="876" spans="1:31" ht="11.25" customHeight="1">
      <c r="A876" s="15"/>
      <c r="B876" s="15"/>
      <c r="C876" s="15"/>
      <c r="D876" s="15"/>
      <c r="E876" s="15"/>
      <c r="F876" s="15"/>
      <c r="G876" s="15"/>
      <c r="H876" s="15"/>
      <c r="I876" s="16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</row>
    <row r="877" spans="1:31" ht="11.25" customHeight="1">
      <c r="A877" s="15"/>
      <c r="B877" s="15"/>
      <c r="C877" s="15"/>
      <c r="D877" s="15"/>
      <c r="E877" s="15"/>
      <c r="F877" s="15"/>
      <c r="G877" s="15"/>
      <c r="H877" s="15"/>
      <c r="I877" s="16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</row>
    <row r="878" spans="1:31" ht="11.25" customHeight="1">
      <c r="A878" s="15"/>
      <c r="B878" s="15"/>
      <c r="C878" s="15"/>
      <c r="D878" s="15"/>
      <c r="E878" s="15"/>
      <c r="F878" s="15"/>
      <c r="G878" s="15"/>
      <c r="H878" s="15"/>
      <c r="I878" s="16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</row>
    <row r="879" spans="1:31" ht="11.25" customHeight="1">
      <c r="A879" s="15"/>
      <c r="B879" s="15"/>
      <c r="C879" s="15"/>
      <c r="D879" s="15"/>
      <c r="E879" s="15"/>
      <c r="F879" s="15"/>
      <c r="G879" s="15"/>
      <c r="H879" s="15"/>
      <c r="I879" s="16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</row>
    <row r="880" spans="1:31" ht="11.25" customHeight="1">
      <c r="A880" s="15"/>
      <c r="B880" s="15"/>
      <c r="C880" s="15"/>
      <c r="D880" s="15"/>
      <c r="E880" s="15"/>
      <c r="F880" s="15"/>
      <c r="G880" s="15"/>
      <c r="H880" s="15"/>
      <c r="I880" s="16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</row>
    <row r="881" spans="1:31" ht="11.25" customHeight="1">
      <c r="A881" s="15"/>
      <c r="B881" s="15"/>
      <c r="C881" s="15"/>
      <c r="D881" s="15"/>
      <c r="E881" s="15"/>
      <c r="F881" s="15"/>
      <c r="G881" s="15"/>
      <c r="H881" s="15"/>
      <c r="I881" s="16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</row>
    <row r="882" spans="1:31" ht="11.25" customHeight="1">
      <c r="A882" s="15"/>
      <c r="B882" s="15"/>
      <c r="C882" s="15"/>
      <c r="D882" s="15"/>
      <c r="E882" s="15"/>
      <c r="F882" s="15"/>
      <c r="G882" s="15"/>
      <c r="H882" s="15"/>
      <c r="I882" s="16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</row>
    <row r="883" spans="1:31" ht="11.25" customHeight="1">
      <c r="A883" s="15"/>
      <c r="B883" s="15"/>
      <c r="C883" s="15"/>
      <c r="D883" s="15"/>
      <c r="E883" s="15"/>
      <c r="F883" s="15"/>
      <c r="G883" s="15"/>
      <c r="H883" s="15"/>
      <c r="I883" s="16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</row>
    <row r="884" spans="1:31" ht="11.25" customHeight="1">
      <c r="A884" s="15"/>
      <c r="B884" s="15"/>
      <c r="C884" s="15"/>
      <c r="D884" s="15"/>
      <c r="E884" s="15"/>
      <c r="F884" s="15"/>
      <c r="G884" s="15"/>
      <c r="H884" s="15"/>
      <c r="I884" s="16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</row>
    <row r="885" spans="1:31" ht="11.25" customHeight="1">
      <c r="A885" s="15"/>
      <c r="B885" s="15"/>
      <c r="C885" s="15"/>
      <c r="D885" s="15"/>
      <c r="E885" s="15"/>
      <c r="F885" s="15"/>
      <c r="G885" s="15"/>
      <c r="H885" s="15"/>
      <c r="I885" s="16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</row>
    <row r="886" spans="1:31" ht="11.25" customHeight="1">
      <c r="A886" s="15"/>
      <c r="B886" s="15"/>
      <c r="C886" s="15"/>
      <c r="D886" s="15"/>
      <c r="E886" s="15"/>
      <c r="F886" s="15"/>
      <c r="G886" s="15"/>
      <c r="H886" s="15"/>
      <c r="I886" s="16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</row>
    <row r="887" spans="1:31" ht="11.25" customHeight="1">
      <c r="A887" s="15"/>
      <c r="B887" s="15"/>
      <c r="C887" s="15"/>
      <c r="D887" s="15"/>
      <c r="E887" s="15"/>
      <c r="F887" s="15"/>
      <c r="G887" s="15"/>
      <c r="H887" s="15"/>
      <c r="I887" s="16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</row>
    <row r="888" spans="1:31" ht="11.25" customHeight="1">
      <c r="A888" s="15"/>
      <c r="B888" s="15"/>
      <c r="C888" s="15"/>
      <c r="D888" s="15"/>
      <c r="E888" s="15"/>
      <c r="F888" s="15"/>
      <c r="G888" s="15"/>
      <c r="H888" s="15"/>
      <c r="I888" s="16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</row>
    <row r="889" spans="1:31" ht="11.25" customHeight="1">
      <c r="A889" s="15"/>
      <c r="B889" s="15"/>
      <c r="C889" s="15"/>
      <c r="D889" s="15"/>
      <c r="E889" s="15"/>
      <c r="F889" s="15"/>
      <c r="G889" s="15"/>
      <c r="H889" s="15"/>
      <c r="I889" s="16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</row>
    <row r="890" spans="1:31" ht="11.25" customHeight="1">
      <c r="A890" s="15"/>
      <c r="B890" s="15"/>
      <c r="C890" s="15"/>
      <c r="D890" s="15"/>
      <c r="E890" s="15"/>
      <c r="F890" s="15"/>
      <c r="G890" s="15"/>
      <c r="H890" s="15"/>
      <c r="I890" s="16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</row>
    <row r="891" spans="1:31" ht="11.25" customHeight="1">
      <c r="A891" s="15"/>
      <c r="B891" s="15"/>
      <c r="C891" s="15"/>
      <c r="D891" s="15"/>
      <c r="E891" s="15"/>
      <c r="F891" s="15"/>
      <c r="G891" s="15"/>
      <c r="H891" s="15"/>
      <c r="I891" s="16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</row>
    <row r="892" spans="1:31" ht="11.25" customHeight="1">
      <c r="A892" s="15"/>
      <c r="B892" s="15"/>
      <c r="C892" s="15"/>
      <c r="D892" s="15"/>
      <c r="E892" s="15"/>
      <c r="F892" s="15"/>
      <c r="G892" s="15"/>
      <c r="H892" s="15"/>
      <c r="I892" s="16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</row>
    <row r="893" spans="1:31" ht="11.25" customHeight="1">
      <c r="A893" s="15"/>
      <c r="B893" s="15"/>
      <c r="C893" s="15"/>
      <c r="D893" s="15"/>
      <c r="E893" s="15"/>
      <c r="F893" s="15"/>
      <c r="G893" s="15"/>
      <c r="H893" s="15"/>
      <c r="I893" s="16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</row>
    <row r="894" spans="1:31" ht="11.25" customHeight="1">
      <c r="A894" s="15"/>
      <c r="B894" s="15"/>
      <c r="C894" s="15"/>
      <c r="D894" s="15"/>
      <c r="E894" s="15"/>
      <c r="F894" s="15"/>
      <c r="G894" s="15"/>
      <c r="H894" s="15"/>
      <c r="I894" s="16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</row>
    <row r="895" spans="1:31" ht="11.25" customHeight="1">
      <c r="A895" s="15"/>
      <c r="B895" s="15"/>
      <c r="C895" s="15"/>
      <c r="D895" s="15"/>
      <c r="E895" s="15"/>
      <c r="F895" s="15"/>
      <c r="G895" s="15"/>
      <c r="H895" s="15"/>
      <c r="I895" s="16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</row>
    <row r="896" spans="1:31" ht="11.25" customHeight="1">
      <c r="A896" s="15"/>
      <c r="B896" s="15"/>
      <c r="C896" s="15"/>
      <c r="D896" s="15"/>
      <c r="E896" s="15"/>
      <c r="F896" s="15"/>
      <c r="G896" s="15"/>
      <c r="H896" s="15"/>
      <c r="I896" s="16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</row>
    <row r="897" spans="1:31" ht="11.25" customHeight="1">
      <c r="A897" s="15"/>
      <c r="B897" s="15"/>
      <c r="C897" s="15"/>
      <c r="D897" s="15"/>
      <c r="E897" s="15"/>
      <c r="F897" s="15"/>
      <c r="G897" s="15"/>
      <c r="H897" s="15"/>
      <c r="I897" s="16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</row>
    <row r="898" spans="1:31" ht="11.25" customHeight="1">
      <c r="A898" s="15"/>
      <c r="B898" s="15"/>
      <c r="C898" s="15"/>
      <c r="D898" s="15"/>
      <c r="E898" s="15"/>
      <c r="F898" s="15"/>
      <c r="G898" s="15"/>
      <c r="H898" s="15"/>
      <c r="I898" s="16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</row>
    <row r="899" spans="1:31" ht="11.25" customHeight="1">
      <c r="A899" s="15"/>
      <c r="B899" s="15"/>
      <c r="C899" s="15"/>
      <c r="D899" s="15"/>
      <c r="E899" s="15"/>
      <c r="F899" s="15"/>
      <c r="G899" s="15"/>
      <c r="H899" s="15"/>
      <c r="I899" s="16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</row>
    <row r="900" spans="1:31" ht="11.25" customHeight="1">
      <c r="A900" s="15"/>
      <c r="B900" s="15"/>
      <c r="C900" s="15"/>
      <c r="D900" s="15"/>
      <c r="E900" s="15"/>
      <c r="F900" s="15"/>
      <c r="G900" s="15"/>
      <c r="H900" s="15"/>
      <c r="I900" s="16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</row>
    <row r="901" spans="1:31" ht="11.25" customHeight="1">
      <c r="A901" s="15"/>
      <c r="B901" s="15"/>
      <c r="C901" s="15"/>
      <c r="D901" s="15"/>
      <c r="E901" s="15"/>
      <c r="F901" s="15"/>
      <c r="G901" s="15"/>
      <c r="H901" s="15"/>
      <c r="I901" s="16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</row>
    <row r="902" spans="1:31" ht="11.25" customHeight="1">
      <c r="A902" s="15"/>
      <c r="B902" s="15"/>
      <c r="C902" s="15"/>
      <c r="D902" s="15"/>
      <c r="E902" s="15"/>
      <c r="F902" s="15"/>
      <c r="G902" s="15"/>
      <c r="H902" s="15"/>
      <c r="I902" s="16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</row>
    <row r="903" spans="1:31" ht="11.25" customHeight="1">
      <c r="A903" s="15"/>
      <c r="B903" s="15"/>
      <c r="C903" s="15"/>
      <c r="D903" s="15"/>
      <c r="E903" s="15"/>
      <c r="F903" s="15"/>
      <c r="G903" s="15"/>
      <c r="H903" s="15"/>
      <c r="I903" s="16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</row>
    <row r="904" spans="1:31" ht="11.25" customHeight="1">
      <c r="A904" s="15"/>
      <c r="B904" s="15"/>
      <c r="C904" s="15"/>
      <c r="D904" s="15"/>
      <c r="E904" s="15"/>
      <c r="F904" s="15"/>
      <c r="G904" s="15"/>
      <c r="H904" s="15"/>
      <c r="I904" s="16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</row>
    <row r="905" spans="1:31" ht="11.25" customHeight="1">
      <c r="A905" s="15"/>
      <c r="B905" s="15"/>
      <c r="C905" s="15"/>
      <c r="D905" s="15"/>
      <c r="E905" s="15"/>
      <c r="F905" s="15"/>
      <c r="G905" s="15"/>
      <c r="H905" s="15"/>
      <c r="I905" s="16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</row>
    <row r="906" spans="1:31" ht="11.25" customHeight="1">
      <c r="A906" s="15"/>
      <c r="B906" s="15"/>
      <c r="C906" s="15"/>
      <c r="D906" s="15"/>
      <c r="E906" s="15"/>
      <c r="F906" s="15"/>
      <c r="G906" s="15"/>
      <c r="H906" s="15"/>
      <c r="I906" s="16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</row>
    <row r="907" spans="1:31" ht="11.25" customHeight="1">
      <c r="A907" s="15"/>
      <c r="B907" s="15"/>
      <c r="C907" s="15"/>
      <c r="D907" s="15"/>
      <c r="E907" s="15"/>
      <c r="F907" s="15"/>
      <c r="G907" s="15"/>
      <c r="H907" s="15"/>
      <c r="I907" s="16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</row>
    <row r="908" spans="1:31" ht="11.25" customHeight="1">
      <c r="A908" s="15"/>
      <c r="B908" s="15"/>
      <c r="C908" s="15"/>
      <c r="D908" s="15"/>
      <c r="E908" s="15"/>
      <c r="F908" s="15"/>
      <c r="G908" s="15"/>
      <c r="H908" s="15"/>
      <c r="I908" s="16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</row>
    <row r="909" spans="1:31" ht="11.25" customHeight="1">
      <c r="A909" s="15"/>
      <c r="B909" s="15"/>
      <c r="C909" s="15"/>
      <c r="D909" s="15"/>
      <c r="E909" s="15"/>
      <c r="F909" s="15"/>
      <c r="G909" s="15"/>
      <c r="H909" s="15"/>
      <c r="I909" s="16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</row>
    <row r="910" spans="1:31" ht="11.25" customHeight="1">
      <c r="A910" s="15"/>
      <c r="B910" s="15"/>
      <c r="C910" s="15"/>
      <c r="D910" s="15"/>
      <c r="E910" s="15"/>
      <c r="F910" s="15"/>
      <c r="G910" s="15"/>
      <c r="H910" s="15"/>
      <c r="I910" s="16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</row>
    <row r="911" spans="1:31" ht="11.25" customHeight="1">
      <c r="A911" s="15"/>
      <c r="B911" s="15"/>
      <c r="C911" s="15"/>
      <c r="D911" s="15"/>
      <c r="E911" s="15"/>
      <c r="F911" s="15"/>
      <c r="G911" s="15"/>
      <c r="H911" s="15"/>
      <c r="I911" s="16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</row>
    <row r="912" spans="1:31" ht="11.25" customHeight="1">
      <c r="A912" s="15"/>
      <c r="B912" s="15"/>
      <c r="C912" s="15"/>
      <c r="D912" s="15"/>
      <c r="E912" s="15"/>
      <c r="F912" s="15"/>
      <c r="G912" s="15"/>
      <c r="H912" s="15"/>
      <c r="I912" s="16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</row>
    <row r="913" spans="1:31" ht="11.25" customHeight="1">
      <c r="A913" s="15"/>
      <c r="B913" s="15"/>
      <c r="C913" s="15"/>
      <c r="D913" s="15"/>
      <c r="E913" s="15"/>
      <c r="F913" s="15"/>
      <c r="G913" s="15"/>
      <c r="H913" s="15"/>
      <c r="I913" s="16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</row>
    <row r="914" spans="1:31" ht="11.25" customHeight="1">
      <c r="A914" s="15"/>
      <c r="B914" s="15"/>
      <c r="C914" s="15"/>
      <c r="D914" s="15"/>
      <c r="E914" s="15"/>
      <c r="F914" s="15"/>
      <c r="G914" s="15"/>
      <c r="H914" s="15"/>
      <c r="I914" s="16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</row>
    <row r="915" spans="1:31" ht="11.25" customHeight="1">
      <c r="A915" s="15"/>
      <c r="B915" s="15"/>
      <c r="C915" s="15"/>
      <c r="D915" s="15"/>
      <c r="E915" s="15"/>
      <c r="F915" s="15"/>
      <c r="G915" s="15"/>
      <c r="H915" s="15"/>
      <c r="I915" s="16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</row>
    <row r="916" spans="1:31" ht="11.25" customHeight="1">
      <c r="A916" s="15"/>
      <c r="B916" s="15"/>
      <c r="C916" s="15"/>
      <c r="D916" s="15"/>
      <c r="E916" s="15"/>
      <c r="F916" s="15"/>
      <c r="G916" s="15"/>
      <c r="H916" s="15"/>
      <c r="I916" s="16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</row>
    <row r="917" spans="1:31" ht="11.25" customHeight="1">
      <c r="A917" s="15"/>
      <c r="B917" s="15"/>
      <c r="C917" s="15"/>
      <c r="D917" s="15"/>
      <c r="E917" s="15"/>
      <c r="F917" s="15"/>
      <c r="G917" s="15"/>
      <c r="H917" s="15"/>
      <c r="I917" s="16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</row>
    <row r="918" spans="1:31" ht="11.25" customHeight="1">
      <c r="A918" s="15"/>
      <c r="B918" s="15"/>
      <c r="C918" s="15"/>
      <c r="D918" s="15"/>
      <c r="E918" s="15"/>
      <c r="F918" s="15"/>
      <c r="G918" s="15"/>
      <c r="H918" s="15"/>
      <c r="I918" s="16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</row>
    <row r="919" spans="1:31" ht="11.25" customHeight="1">
      <c r="A919" s="15"/>
      <c r="B919" s="15"/>
      <c r="C919" s="15"/>
      <c r="D919" s="15"/>
      <c r="E919" s="15"/>
      <c r="F919" s="15"/>
      <c r="G919" s="15"/>
      <c r="H919" s="15"/>
      <c r="I919" s="16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</row>
    <row r="920" spans="1:31" ht="11.25" customHeight="1">
      <c r="A920" s="15"/>
      <c r="B920" s="15"/>
      <c r="C920" s="15"/>
      <c r="D920" s="15"/>
      <c r="E920" s="15"/>
      <c r="F920" s="15"/>
      <c r="G920" s="15"/>
      <c r="H920" s="15"/>
      <c r="I920" s="16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</row>
    <row r="921" spans="1:31" ht="11.25" customHeight="1">
      <c r="A921" s="15"/>
      <c r="B921" s="15"/>
      <c r="C921" s="15"/>
      <c r="D921" s="15"/>
      <c r="E921" s="15"/>
      <c r="F921" s="15"/>
      <c r="G921" s="15"/>
      <c r="H921" s="15"/>
      <c r="I921" s="16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</row>
    <row r="922" spans="1:31" ht="11.25" customHeight="1">
      <c r="A922" s="15"/>
      <c r="B922" s="15"/>
      <c r="C922" s="15"/>
      <c r="D922" s="15"/>
      <c r="E922" s="15"/>
      <c r="F922" s="15"/>
      <c r="G922" s="15"/>
      <c r="H922" s="15"/>
      <c r="I922" s="16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</row>
    <row r="923" spans="1:31" ht="11.25" customHeight="1">
      <c r="A923" s="15"/>
      <c r="B923" s="15"/>
      <c r="C923" s="15"/>
      <c r="D923" s="15"/>
      <c r="E923" s="15"/>
      <c r="F923" s="15"/>
      <c r="G923" s="15"/>
      <c r="H923" s="15"/>
      <c r="I923" s="16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</row>
    <row r="924" spans="1:31" ht="11.25" customHeight="1">
      <c r="A924" s="15"/>
      <c r="B924" s="15"/>
      <c r="C924" s="15"/>
      <c r="D924" s="15"/>
      <c r="E924" s="15"/>
      <c r="F924" s="15"/>
      <c r="G924" s="15"/>
      <c r="H924" s="15"/>
      <c r="I924" s="16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</row>
    <row r="925" spans="1:31" ht="11.25" customHeight="1">
      <c r="A925" s="15"/>
      <c r="B925" s="15"/>
      <c r="C925" s="15"/>
      <c r="D925" s="15"/>
      <c r="E925" s="15"/>
      <c r="F925" s="15"/>
      <c r="G925" s="15"/>
      <c r="H925" s="15"/>
      <c r="I925" s="16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</row>
    <row r="926" spans="1:31" ht="11.25" customHeight="1">
      <c r="A926" s="15"/>
      <c r="B926" s="15"/>
      <c r="C926" s="15"/>
      <c r="D926" s="15"/>
      <c r="E926" s="15"/>
      <c r="F926" s="15"/>
      <c r="G926" s="15"/>
      <c r="H926" s="15"/>
      <c r="I926" s="16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</row>
    <row r="927" spans="1:31" ht="11.25" customHeight="1">
      <c r="A927" s="15"/>
      <c r="B927" s="15"/>
      <c r="C927" s="15"/>
      <c r="D927" s="15"/>
      <c r="E927" s="15"/>
      <c r="F927" s="15"/>
      <c r="G927" s="15"/>
      <c r="H927" s="15"/>
      <c r="I927" s="16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</row>
    <row r="928" spans="1:31" ht="11.25" customHeight="1">
      <c r="A928" s="15"/>
      <c r="B928" s="15"/>
      <c r="C928" s="15"/>
      <c r="D928" s="15"/>
      <c r="E928" s="15"/>
      <c r="F928" s="15"/>
      <c r="G928" s="15"/>
      <c r="H928" s="15"/>
      <c r="I928" s="16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</row>
    <row r="929" spans="1:31" ht="11.25" customHeight="1">
      <c r="A929" s="15"/>
      <c r="B929" s="15"/>
      <c r="C929" s="15"/>
      <c r="D929" s="15"/>
      <c r="E929" s="15"/>
      <c r="F929" s="15"/>
      <c r="G929" s="15"/>
      <c r="H929" s="15"/>
      <c r="I929" s="16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</row>
    <row r="930" spans="1:31" ht="11.25" customHeight="1">
      <c r="A930" s="15"/>
      <c r="B930" s="15"/>
      <c r="C930" s="15"/>
      <c r="D930" s="15"/>
      <c r="E930" s="15"/>
      <c r="F930" s="15"/>
      <c r="G930" s="15"/>
      <c r="H930" s="15"/>
      <c r="I930" s="16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</row>
    <row r="931" spans="1:31" ht="11.25" customHeight="1">
      <c r="A931" s="15"/>
      <c r="B931" s="15"/>
      <c r="C931" s="15"/>
      <c r="D931" s="15"/>
      <c r="E931" s="15"/>
      <c r="F931" s="15"/>
      <c r="G931" s="15"/>
      <c r="H931" s="15"/>
      <c r="I931" s="16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</row>
    <row r="932" spans="1:31" ht="11.25" customHeight="1">
      <c r="A932" s="15"/>
      <c r="B932" s="15"/>
      <c r="C932" s="15"/>
      <c r="D932" s="15"/>
      <c r="E932" s="15"/>
      <c r="F932" s="15"/>
      <c r="G932" s="15"/>
      <c r="H932" s="15"/>
      <c r="I932" s="16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</row>
    <row r="933" spans="1:31" ht="11.25" customHeight="1">
      <c r="A933" s="15"/>
      <c r="B933" s="15"/>
      <c r="C933" s="15"/>
      <c r="D933" s="15"/>
      <c r="E933" s="15"/>
      <c r="F933" s="15"/>
      <c r="G933" s="15"/>
      <c r="H933" s="15"/>
      <c r="I933" s="16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</row>
    <row r="934" spans="1:31" ht="11.25" customHeight="1">
      <c r="A934" s="15"/>
      <c r="B934" s="15"/>
      <c r="C934" s="15"/>
      <c r="D934" s="15"/>
      <c r="E934" s="15"/>
      <c r="F934" s="15"/>
      <c r="G934" s="15"/>
      <c r="H934" s="15"/>
      <c r="I934" s="16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</row>
    <row r="935" spans="1:31" ht="11.25" customHeight="1">
      <c r="A935" s="15"/>
      <c r="B935" s="15"/>
      <c r="C935" s="15"/>
      <c r="D935" s="15"/>
      <c r="E935" s="15"/>
      <c r="F935" s="15"/>
      <c r="G935" s="15"/>
      <c r="H935" s="15"/>
      <c r="I935" s="16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</row>
    <row r="936" spans="1:31" ht="11.25" customHeight="1">
      <c r="A936" s="15"/>
      <c r="B936" s="15"/>
      <c r="C936" s="15"/>
      <c r="D936" s="15"/>
      <c r="E936" s="15"/>
      <c r="F936" s="15"/>
      <c r="G936" s="15"/>
      <c r="H936" s="15"/>
      <c r="I936" s="16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</row>
    <row r="937" spans="1:31" ht="11.25" customHeight="1">
      <c r="A937" s="15"/>
      <c r="B937" s="15"/>
      <c r="C937" s="15"/>
      <c r="D937" s="15"/>
      <c r="E937" s="15"/>
      <c r="F937" s="15"/>
      <c r="G937" s="15"/>
      <c r="H937" s="15"/>
      <c r="I937" s="16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</row>
    <row r="938" spans="1:31" ht="11.25" customHeight="1">
      <c r="A938" s="15"/>
      <c r="B938" s="15"/>
      <c r="C938" s="15"/>
      <c r="D938" s="15"/>
      <c r="E938" s="15"/>
      <c r="F938" s="15"/>
      <c r="G938" s="15"/>
      <c r="H938" s="15"/>
      <c r="I938" s="16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</row>
    <row r="939" spans="1:31" ht="11.25" customHeight="1">
      <c r="A939" s="15"/>
      <c r="B939" s="15"/>
      <c r="C939" s="15"/>
      <c r="D939" s="15"/>
      <c r="E939" s="15"/>
      <c r="F939" s="15"/>
      <c r="G939" s="15"/>
      <c r="H939" s="15"/>
      <c r="I939" s="16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</row>
    <row r="940" spans="1:31" ht="11.25" customHeight="1">
      <c r="A940" s="15"/>
      <c r="B940" s="15"/>
      <c r="C940" s="15"/>
      <c r="D940" s="15"/>
      <c r="E940" s="15"/>
      <c r="F940" s="15"/>
      <c r="G940" s="15"/>
      <c r="H940" s="15"/>
      <c r="I940" s="16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</row>
    <row r="941" spans="1:31" ht="11.25" customHeight="1">
      <c r="A941" s="15"/>
      <c r="B941" s="15"/>
      <c r="C941" s="15"/>
      <c r="D941" s="15"/>
      <c r="E941" s="15"/>
      <c r="F941" s="15"/>
      <c r="G941" s="15"/>
      <c r="H941" s="15"/>
      <c r="I941" s="16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</row>
    <row r="942" spans="1:31" ht="11.25" customHeight="1">
      <c r="A942" s="15"/>
      <c r="B942" s="15"/>
      <c r="C942" s="15"/>
      <c r="D942" s="15"/>
      <c r="E942" s="15"/>
      <c r="F942" s="15"/>
      <c r="G942" s="15"/>
      <c r="H942" s="15"/>
      <c r="I942" s="16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</row>
    <row r="943" spans="1:31" ht="11.25" customHeight="1">
      <c r="A943" s="15"/>
      <c r="B943" s="15"/>
      <c r="C943" s="15"/>
      <c r="D943" s="15"/>
      <c r="E943" s="15"/>
      <c r="F943" s="15"/>
      <c r="G943" s="15"/>
      <c r="H943" s="15"/>
      <c r="I943" s="16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</row>
    <row r="944" spans="1:31" ht="11.25" customHeight="1">
      <c r="A944" s="15"/>
      <c r="B944" s="15"/>
      <c r="C944" s="15"/>
      <c r="D944" s="15"/>
      <c r="E944" s="15"/>
      <c r="F944" s="15"/>
      <c r="G944" s="15"/>
      <c r="H944" s="15"/>
      <c r="I944" s="16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</row>
    <row r="945" spans="1:31" ht="11.25" customHeight="1">
      <c r="A945" s="15"/>
      <c r="B945" s="15"/>
      <c r="C945" s="15"/>
      <c r="D945" s="15"/>
      <c r="E945" s="15"/>
      <c r="F945" s="15"/>
      <c r="G945" s="15"/>
      <c r="H945" s="15"/>
      <c r="I945" s="16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</row>
    <row r="946" spans="1:31" ht="11.25" customHeight="1">
      <c r="A946" s="15"/>
      <c r="B946" s="15"/>
      <c r="C946" s="15"/>
      <c r="D946" s="15"/>
      <c r="E946" s="15"/>
      <c r="F946" s="15"/>
      <c r="G946" s="15"/>
      <c r="H946" s="15"/>
      <c r="I946" s="16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</row>
    <row r="947" spans="1:31" ht="11.25" customHeight="1">
      <c r="A947" s="15"/>
      <c r="B947" s="15"/>
      <c r="C947" s="15"/>
      <c r="D947" s="15"/>
      <c r="E947" s="15"/>
      <c r="F947" s="15"/>
      <c r="G947" s="15"/>
      <c r="H947" s="15"/>
      <c r="I947" s="16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</row>
    <row r="948" spans="1:31" ht="11.25" customHeight="1">
      <c r="A948" s="15"/>
      <c r="B948" s="15"/>
      <c r="C948" s="15"/>
      <c r="D948" s="15"/>
      <c r="E948" s="15"/>
      <c r="F948" s="15"/>
      <c r="G948" s="15"/>
      <c r="H948" s="15"/>
      <c r="I948" s="16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</row>
    <row r="949" spans="1:31" ht="11.25" customHeight="1">
      <c r="A949" s="15"/>
      <c r="B949" s="15"/>
      <c r="C949" s="15"/>
      <c r="D949" s="15"/>
      <c r="E949" s="15"/>
      <c r="F949" s="15"/>
      <c r="G949" s="15"/>
      <c r="H949" s="15"/>
      <c r="I949" s="16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</row>
    <row r="950" spans="1:31" ht="11.25" customHeight="1">
      <c r="A950" s="15"/>
      <c r="B950" s="15"/>
      <c r="C950" s="15"/>
      <c r="D950" s="15"/>
      <c r="E950" s="15"/>
      <c r="F950" s="15"/>
      <c r="G950" s="15"/>
      <c r="H950" s="15"/>
      <c r="I950" s="16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</row>
    <row r="951" spans="1:31" ht="11.25" customHeight="1">
      <c r="A951" s="15"/>
      <c r="B951" s="15"/>
      <c r="C951" s="15"/>
      <c r="D951" s="15"/>
      <c r="E951" s="15"/>
      <c r="F951" s="15"/>
      <c r="G951" s="15"/>
      <c r="H951" s="15"/>
      <c r="I951" s="16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</row>
    <row r="952" spans="1:31" ht="11.25" customHeight="1">
      <c r="A952" s="15"/>
      <c r="B952" s="15"/>
      <c r="C952" s="15"/>
      <c r="D952" s="15"/>
      <c r="E952" s="15"/>
      <c r="F952" s="15"/>
      <c r="G952" s="15"/>
      <c r="H952" s="15"/>
      <c r="I952" s="16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</row>
    <row r="953" spans="1:31" ht="11.25" customHeight="1">
      <c r="A953" s="15"/>
      <c r="B953" s="15"/>
      <c r="C953" s="15"/>
      <c r="D953" s="15"/>
      <c r="E953" s="15"/>
      <c r="F953" s="15"/>
      <c r="G953" s="15"/>
      <c r="H953" s="15"/>
      <c r="I953" s="16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</row>
    <row r="954" spans="1:31" ht="11.25" customHeight="1">
      <c r="A954" s="15"/>
      <c r="B954" s="15"/>
      <c r="C954" s="15"/>
      <c r="D954" s="15"/>
      <c r="E954" s="15"/>
      <c r="F954" s="15"/>
      <c r="G954" s="15"/>
      <c r="H954" s="15"/>
      <c r="I954" s="16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</row>
    <row r="955" spans="1:31" ht="11.25" customHeight="1">
      <c r="A955" s="15"/>
      <c r="B955" s="15"/>
      <c r="C955" s="15"/>
      <c r="D955" s="15"/>
      <c r="E955" s="15"/>
      <c r="F955" s="15"/>
      <c r="G955" s="15"/>
      <c r="H955" s="15"/>
      <c r="I955" s="16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</row>
    <row r="956" spans="1:31" ht="11.25" customHeight="1">
      <c r="A956" s="15"/>
      <c r="B956" s="15"/>
      <c r="C956" s="15"/>
      <c r="D956" s="15"/>
      <c r="E956" s="15"/>
      <c r="F956" s="15"/>
      <c r="G956" s="15"/>
      <c r="H956" s="15"/>
      <c r="I956" s="16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</row>
    <row r="957" spans="1:31" ht="11.25" customHeight="1">
      <c r="A957" s="15"/>
      <c r="B957" s="15"/>
      <c r="C957" s="15"/>
      <c r="D957" s="15"/>
      <c r="E957" s="15"/>
      <c r="F957" s="15"/>
      <c r="G957" s="15"/>
      <c r="H957" s="15"/>
      <c r="I957" s="16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</row>
    <row r="958" spans="1:31" ht="11.25" customHeight="1">
      <c r="A958" s="15"/>
      <c r="B958" s="15"/>
      <c r="C958" s="15"/>
      <c r="D958" s="15"/>
      <c r="E958" s="15"/>
      <c r="F958" s="15"/>
      <c r="G958" s="15"/>
      <c r="H958" s="15"/>
      <c r="I958" s="16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</row>
    <row r="959" spans="1:31" ht="11.25" customHeight="1">
      <c r="A959" s="15"/>
      <c r="B959" s="15"/>
      <c r="C959" s="15"/>
      <c r="D959" s="15"/>
      <c r="E959" s="15"/>
      <c r="F959" s="15"/>
      <c r="G959" s="15"/>
      <c r="H959" s="15"/>
      <c r="I959" s="16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</row>
    <row r="960" spans="1:31" ht="11.25" customHeight="1">
      <c r="A960" s="15"/>
      <c r="B960" s="15"/>
      <c r="C960" s="15"/>
      <c r="D960" s="15"/>
      <c r="E960" s="15"/>
      <c r="F960" s="15"/>
      <c r="G960" s="15"/>
      <c r="H960" s="15"/>
      <c r="I960" s="16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</row>
    <row r="961" spans="1:31" ht="11.25" customHeight="1">
      <c r="A961" s="15"/>
      <c r="B961" s="15"/>
      <c r="C961" s="15"/>
      <c r="D961" s="15"/>
      <c r="E961" s="15"/>
      <c r="F961" s="15"/>
      <c r="G961" s="15"/>
      <c r="H961" s="15"/>
      <c r="I961" s="16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</row>
    <row r="962" spans="1:31" ht="11.25" customHeight="1">
      <c r="A962" s="15"/>
      <c r="B962" s="15"/>
      <c r="C962" s="15"/>
      <c r="D962" s="15"/>
      <c r="E962" s="15"/>
      <c r="F962" s="15"/>
      <c r="G962" s="15"/>
      <c r="H962" s="15"/>
      <c r="I962" s="16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</row>
    <row r="963" spans="1:31" ht="11.25" customHeight="1">
      <c r="A963" s="15"/>
      <c r="B963" s="15"/>
      <c r="C963" s="15"/>
      <c r="D963" s="15"/>
      <c r="E963" s="15"/>
      <c r="F963" s="15"/>
      <c r="G963" s="15"/>
      <c r="H963" s="15"/>
      <c r="I963" s="16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</row>
    <row r="964" spans="1:31" ht="11.25" customHeight="1">
      <c r="A964" s="15"/>
      <c r="B964" s="15"/>
      <c r="C964" s="15"/>
      <c r="D964" s="15"/>
      <c r="E964" s="15"/>
      <c r="F964" s="15"/>
      <c r="G964" s="15"/>
      <c r="H964" s="15"/>
      <c r="I964" s="16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</row>
    <row r="965" spans="1:31" ht="11.25" customHeight="1">
      <c r="A965" s="15"/>
      <c r="B965" s="15"/>
      <c r="C965" s="15"/>
      <c r="D965" s="15"/>
      <c r="E965" s="15"/>
      <c r="F965" s="15"/>
      <c r="G965" s="15"/>
      <c r="H965" s="15"/>
      <c r="I965" s="16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</row>
    <row r="966" spans="1:31" ht="11.25" customHeight="1">
      <c r="A966" s="15"/>
      <c r="B966" s="15"/>
      <c r="C966" s="15"/>
      <c r="D966" s="15"/>
      <c r="E966" s="15"/>
      <c r="F966" s="15"/>
      <c r="G966" s="15"/>
      <c r="H966" s="15"/>
      <c r="I966" s="16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</row>
    <row r="967" spans="1:31" ht="11.25" customHeight="1">
      <c r="A967" s="15"/>
      <c r="B967" s="15"/>
      <c r="C967" s="15"/>
      <c r="D967" s="15"/>
      <c r="E967" s="15"/>
      <c r="F967" s="15"/>
      <c r="G967" s="15"/>
      <c r="H967" s="15"/>
      <c r="I967" s="16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</row>
    <row r="968" spans="1:31" ht="11.25" customHeight="1">
      <c r="A968" s="15"/>
      <c r="B968" s="15"/>
      <c r="C968" s="15"/>
      <c r="D968" s="15"/>
      <c r="E968" s="15"/>
      <c r="F968" s="15"/>
      <c r="G968" s="15"/>
      <c r="H968" s="15"/>
      <c r="I968" s="16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</row>
    <row r="969" spans="1:31" ht="11.25" customHeight="1">
      <c r="A969" s="15"/>
      <c r="B969" s="15"/>
      <c r="C969" s="15"/>
      <c r="D969" s="15"/>
      <c r="E969" s="15"/>
      <c r="F969" s="15"/>
      <c r="G969" s="15"/>
      <c r="H969" s="15"/>
      <c r="I969" s="16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</row>
    <row r="970" spans="1:31" ht="11.25" customHeight="1">
      <c r="A970" s="15"/>
      <c r="B970" s="15"/>
      <c r="C970" s="15"/>
      <c r="D970" s="15"/>
      <c r="E970" s="15"/>
      <c r="F970" s="15"/>
      <c r="G970" s="15"/>
      <c r="H970" s="15"/>
      <c r="I970" s="16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</row>
    <row r="971" spans="1:31" ht="11.25" customHeight="1">
      <c r="A971" s="15"/>
      <c r="B971" s="15"/>
      <c r="C971" s="15"/>
      <c r="D971" s="15"/>
      <c r="E971" s="15"/>
      <c r="F971" s="15"/>
      <c r="G971" s="15"/>
      <c r="H971" s="15"/>
      <c r="I971" s="16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</row>
    <row r="972" spans="1:31" ht="11.25" customHeight="1">
      <c r="A972" s="15"/>
      <c r="B972" s="15"/>
      <c r="C972" s="15"/>
      <c r="D972" s="15"/>
      <c r="E972" s="15"/>
      <c r="F972" s="15"/>
      <c r="G972" s="15"/>
      <c r="H972" s="15"/>
      <c r="I972" s="16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</row>
    <row r="973" spans="1:31" ht="11.25" customHeight="1">
      <c r="A973" s="15"/>
      <c r="B973" s="15"/>
      <c r="C973" s="15"/>
      <c r="D973" s="15"/>
      <c r="E973" s="15"/>
      <c r="F973" s="15"/>
      <c r="G973" s="15"/>
      <c r="H973" s="15"/>
      <c r="I973" s="16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</row>
    <row r="974" spans="1:31" ht="11.25" customHeight="1">
      <c r="A974" s="15"/>
      <c r="B974" s="15"/>
      <c r="C974" s="15"/>
      <c r="D974" s="15"/>
      <c r="E974" s="15"/>
      <c r="F974" s="15"/>
      <c r="G974" s="15"/>
      <c r="H974" s="15"/>
      <c r="I974" s="16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</row>
    <row r="975" spans="1:31" ht="11.25" customHeight="1">
      <c r="A975" s="15"/>
      <c r="B975" s="15"/>
      <c r="C975" s="15"/>
      <c r="D975" s="15"/>
      <c r="E975" s="15"/>
      <c r="F975" s="15"/>
      <c r="G975" s="15"/>
      <c r="H975" s="15"/>
      <c r="I975" s="16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</row>
    <row r="976" spans="1:31" ht="11.25" customHeight="1">
      <c r="A976" s="15"/>
      <c r="B976" s="15"/>
      <c r="C976" s="15"/>
      <c r="D976" s="15"/>
      <c r="E976" s="15"/>
      <c r="F976" s="15"/>
      <c r="G976" s="15"/>
      <c r="H976" s="15"/>
      <c r="I976" s="16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</row>
    <row r="977" spans="1:31" ht="11.25" customHeight="1">
      <c r="A977" s="15"/>
      <c r="B977" s="15"/>
      <c r="C977" s="15"/>
      <c r="D977" s="15"/>
      <c r="E977" s="15"/>
      <c r="F977" s="15"/>
      <c r="G977" s="15"/>
      <c r="H977" s="15"/>
      <c r="I977" s="16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</row>
    <row r="978" spans="1:31" ht="11.25" customHeight="1">
      <c r="A978" s="15"/>
      <c r="B978" s="15"/>
      <c r="C978" s="15"/>
      <c r="D978" s="15"/>
      <c r="E978" s="15"/>
      <c r="F978" s="15"/>
      <c r="G978" s="15"/>
      <c r="H978" s="15"/>
      <c r="I978" s="16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</row>
    <row r="979" spans="1:31" ht="11.25" customHeight="1">
      <c r="A979" s="15"/>
      <c r="B979" s="15"/>
      <c r="C979" s="15"/>
      <c r="D979" s="15"/>
      <c r="E979" s="15"/>
      <c r="F979" s="15"/>
      <c r="G979" s="15"/>
      <c r="H979" s="15"/>
      <c r="I979" s="16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</row>
    <row r="980" spans="1:31" ht="11.25" customHeight="1">
      <c r="A980" s="15"/>
      <c r="B980" s="15"/>
      <c r="C980" s="15"/>
      <c r="D980" s="15"/>
      <c r="E980" s="15"/>
      <c r="F980" s="15"/>
      <c r="G980" s="15"/>
      <c r="H980" s="15"/>
      <c r="I980" s="16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</row>
    <row r="981" spans="1:31" ht="11.25" customHeight="1">
      <c r="A981" s="15"/>
      <c r="B981" s="15"/>
      <c r="C981" s="15"/>
      <c r="D981" s="15"/>
      <c r="E981" s="15"/>
      <c r="F981" s="15"/>
      <c r="G981" s="15"/>
      <c r="H981" s="15"/>
      <c r="I981" s="16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</row>
    <row r="982" spans="1:31" ht="11.25" customHeight="1">
      <c r="A982" s="15"/>
      <c r="B982" s="15"/>
      <c r="C982" s="15"/>
      <c r="D982" s="15"/>
      <c r="E982" s="15"/>
      <c r="F982" s="15"/>
      <c r="G982" s="15"/>
      <c r="H982" s="15"/>
      <c r="I982" s="16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</row>
    <row r="983" spans="1:31" ht="11.25" customHeight="1">
      <c r="A983" s="15"/>
      <c r="B983" s="15"/>
      <c r="C983" s="15"/>
      <c r="D983" s="15"/>
      <c r="E983" s="15"/>
      <c r="F983" s="15"/>
      <c r="G983" s="15"/>
      <c r="H983" s="15"/>
      <c r="I983" s="16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</row>
    <row r="984" spans="1:31" ht="11.25" customHeight="1">
      <c r="A984" s="15"/>
      <c r="B984" s="15"/>
      <c r="C984" s="15"/>
      <c r="D984" s="15"/>
      <c r="E984" s="15"/>
      <c r="F984" s="15"/>
      <c r="G984" s="15"/>
      <c r="H984" s="15"/>
      <c r="I984" s="16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</row>
    <row r="985" spans="1:31" ht="11.25" customHeight="1">
      <c r="A985" s="15"/>
      <c r="B985" s="15"/>
      <c r="C985" s="15"/>
      <c r="D985" s="15"/>
      <c r="E985" s="15"/>
      <c r="F985" s="15"/>
      <c r="G985" s="15"/>
      <c r="H985" s="15"/>
      <c r="I985" s="16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</row>
    <row r="986" spans="1:31" ht="11.25" customHeight="1">
      <c r="A986" s="15"/>
      <c r="B986" s="15"/>
      <c r="C986" s="15"/>
      <c r="D986" s="15"/>
      <c r="E986" s="15"/>
      <c r="F986" s="15"/>
      <c r="G986" s="15"/>
      <c r="H986" s="15"/>
      <c r="I986" s="16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</row>
    <row r="987" spans="1:31" ht="11.25" customHeight="1">
      <c r="A987" s="15"/>
      <c r="B987" s="15"/>
      <c r="C987" s="15"/>
      <c r="D987" s="15"/>
      <c r="E987" s="15"/>
      <c r="F987" s="15"/>
      <c r="G987" s="15"/>
      <c r="H987" s="15"/>
      <c r="I987" s="16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</row>
    <row r="988" spans="1:31" ht="11.25" customHeight="1">
      <c r="A988" s="15"/>
      <c r="B988" s="15"/>
      <c r="C988" s="15"/>
      <c r="D988" s="15"/>
      <c r="E988" s="15"/>
      <c r="F988" s="15"/>
      <c r="G988" s="15"/>
      <c r="H988" s="15"/>
      <c r="I988" s="16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</row>
    <row r="989" spans="1:31" ht="11.25" customHeight="1">
      <c r="A989" s="15"/>
      <c r="B989" s="15"/>
      <c r="C989" s="15"/>
      <c r="D989" s="15"/>
      <c r="E989" s="15"/>
      <c r="F989" s="15"/>
      <c r="G989" s="15"/>
      <c r="H989" s="15"/>
      <c r="I989" s="16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</row>
    <row r="990" spans="1:31" ht="11.25" customHeight="1">
      <c r="A990" s="15"/>
      <c r="B990" s="15"/>
      <c r="C990" s="15"/>
      <c r="D990" s="15"/>
      <c r="E990" s="15"/>
      <c r="F990" s="15"/>
      <c r="G990" s="15"/>
      <c r="H990" s="15"/>
      <c r="I990" s="16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</row>
    <row r="991" spans="1:31" ht="11.25" customHeight="1">
      <c r="A991" s="15"/>
      <c r="B991" s="15"/>
      <c r="C991" s="15"/>
      <c r="D991" s="15"/>
      <c r="E991" s="15"/>
      <c r="F991" s="15"/>
      <c r="G991" s="15"/>
      <c r="H991" s="15"/>
      <c r="I991" s="16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</row>
    <row r="992" spans="1:31" ht="11.25" customHeight="1">
      <c r="A992" s="15"/>
      <c r="B992" s="15"/>
      <c r="C992" s="15"/>
      <c r="D992" s="15"/>
      <c r="E992" s="15"/>
      <c r="F992" s="15"/>
      <c r="G992" s="15"/>
      <c r="H992" s="15"/>
      <c r="I992" s="16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</row>
    <row r="993" spans="1:31" ht="11.25" customHeight="1">
      <c r="A993" s="15"/>
      <c r="B993" s="15"/>
      <c r="C993" s="15"/>
      <c r="D993" s="15"/>
      <c r="E993" s="15"/>
      <c r="F993" s="15"/>
      <c r="G993" s="15"/>
      <c r="H993" s="15"/>
      <c r="I993" s="16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</row>
    <row r="994" spans="1:31" ht="11.25" customHeight="1">
      <c r="A994" s="15"/>
      <c r="B994" s="15"/>
      <c r="C994" s="15"/>
      <c r="D994" s="15"/>
      <c r="E994" s="15"/>
      <c r="F994" s="15"/>
      <c r="G994" s="15"/>
      <c r="H994" s="15"/>
      <c r="I994" s="16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</row>
    <row r="995" spans="1:31" ht="11.25" customHeight="1">
      <c r="A995" s="15"/>
      <c r="B995" s="15"/>
      <c r="C995" s="15"/>
      <c r="D995" s="15"/>
      <c r="E995" s="15"/>
      <c r="F995" s="15"/>
      <c r="G995" s="15"/>
      <c r="H995" s="15"/>
      <c r="I995" s="16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</row>
    <row r="996" spans="1:31" ht="11.25" customHeight="1">
      <c r="A996" s="15"/>
      <c r="B996" s="15"/>
      <c r="C996" s="15"/>
      <c r="D996" s="15"/>
      <c r="E996" s="15"/>
      <c r="F996" s="15"/>
      <c r="G996" s="15"/>
      <c r="H996" s="15"/>
      <c r="I996" s="16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</row>
    <row r="997" spans="1:31" ht="11.25" customHeight="1">
      <c r="A997" s="15"/>
      <c r="B997" s="15"/>
      <c r="C997" s="15"/>
      <c r="D997" s="15"/>
      <c r="E997" s="15"/>
      <c r="F997" s="15"/>
      <c r="G997" s="15"/>
      <c r="H997" s="15"/>
      <c r="I997" s="16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</row>
    <row r="998" spans="1:31" ht="11.25" customHeight="1">
      <c r="A998" s="15"/>
      <c r="B998" s="15"/>
      <c r="C998" s="15"/>
      <c r="D998" s="15"/>
      <c r="E998" s="15"/>
      <c r="F998" s="15"/>
      <c r="G998" s="15"/>
      <c r="H998" s="15"/>
      <c r="I998" s="16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</row>
    <row r="999" spans="1:31" ht="11.25" customHeight="1">
      <c r="A999" s="15"/>
      <c r="B999" s="15"/>
      <c r="C999" s="15"/>
      <c r="D999" s="15"/>
      <c r="E999" s="15"/>
      <c r="F999" s="15"/>
      <c r="G999" s="15"/>
      <c r="H999" s="15"/>
      <c r="I999" s="16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</row>
    <row r="1000" spans="1:31" ht="11.25" customHeight="1">
      <c r="A1000" s="15"/>
      <c r="B1000" s="15"/>
      <c r="C1000" s="15"/>
      <c r="D1000" s="15"/>
      <c r="E1000" s="15"/>
      <c r="F1000" s="15"/>
      <c r="G1000" s="15"/>
      <c r="H1000" s="15"/>
      <c r="I1000" s="16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</row>
  </sheetData>
  <mergeCells count="622">
    <mergeCell ref="A382:G382"/>
    <mergeCell ref="H382:I382"/>
    <mergeCell ref="A383:G383"/>
    <mergeCell ref="H383:I383"/>
    <mergeCell ref="A385:I385"/>
    <mergeCell ref="A375:G375"/>
    <mergeCell ref="H375:I375"/>
    <mergeCell ref="A376:I376"/>
    <mergeCell ref="A377:I378"/>
    <mergeCell ref="A379:I379"/>
    <mergeCell ref="A380:G380"/>
    <mergeCell ref="H380:I380"/>
    <mergeCell ref="A381:G381"/>
    <mergeCell ref="H381:I381"/>
    <mergeCell ref="A368:I368"/>
    <mergeCell ref="A369:F369"/>
    <mergeCell ref="G369:I369"/>
    <mergeCell ref="A370:I370"/>
    <mergeCell ref="A371:I371"/>
    <mergeCell ref="A372:G373"/>
    <mergeCell ref="H372:I373"/>
    <mergeCell ref="A374:G374"/>
    <mergeCell ref="H374:I374"/>
    <mergeCell ref="A362:I362"/>
    <mergeCell ref="A363:E363"/>
    <mergeCell ref="G363:I363"/>
    <mergeCell ref="A364:I364"/>
    <mergeCell ref="A365:F365"/>
    <mergeCell ref="G365:I365"/>
    <mergeCell ref="A366:I366"/>
    <mergeCell ref="A367:F367"/>
    <mergeCell ref="G367:I367"/>
    <mergeCell ref="A357:C357"/>
    <mergeCell ref="D357:E357"/>
    <mergeCell ref="G357:I357"/>
    <mergeCell ref="A358:E358"/>
    <mergeCell ref="G358:I358"/>
    <mergeCell ref="A359:I359"/>
    <mergeCell ref="A360:E360"/>
    <mergeCell ref="G360:I360"/>
    <mergeCell ref="A361:E361"/>
    <mergeCell ref="G361:I361"/>
    <mergeCell ref="A352:E352"/>
    <mergeCell ref="G352:I352"/>
    <mergeCell ref="A353:I353"/>
    <mergeCell ref="A354:C354"/>
    <mergeCell ref="D354:E354"/>
    <mergeCell ref="G354:I354"/>
    <mergeCell ref="A355:E355"/>
    <mergeCell ref="G355:I355"/>
    <mergeCell ref="A356:I356"/>
    <mergeCell ref="A349:C349"/>
    <mergeCell ref="D349:E349"/>
    <mergeCell ref="G349:I349"/>
    <mergeCell ref="A350:C350"/>
    <mergeCell ref="D350:E350"/>
    <mergeCell ref="G350:I350"/>
    <mergeCell ref="A351:C351"/>
    <mergeCell ref="D351:E351"/>
    <mergeCell ref="G351:I351"/>
    <mergeCell ref="A345:C345"/>
    <mergeCell ref="D345:E345"/>
    <mergeCell ref="G345:I345"/>
    <mergeCell ref="A346:C346"/>
    <mergeCell ref="D346:E346"/>
    <mergeCell ref="G346:I346"/>
    <mergeCell ref="A347:E347"/>
    <mergeCell ref="G347:I347"/>
    <mergeCell ref="A348:I348"/>
    <mergeCell ref="A342:C342"/>
    <mergeCell ref="D342:E342"/>
    <mergeCell ref="G342:I342"/>
    <mergeCell ref="A343:C343"/>
    <mergeCell ref="D343:E343"/>
    <mergeCell ref="G343:I343"/>
    <mergeCell ref="A344:C344"/>
    <mergeCell ref="D344:E344"/>
    <mergeCell ref="G344:I344"/>
    <mergeCell ref="A338:C338"/>
    <mergeCell ref="D338:E338"/>
    <mergeCell ref="G338:I338"/>
    <mergeCell ref="A339:E339"/>
    <mergeCell ref="G339:I339"/>
    <mergeCell ref="A340:I340"/>
    <mergeCell ref="A341:C341"/>
    <mergeCell ref="D341:E341"/>
    <mergeCell ref="G341:I341"/>
    <mergeCell ref="A335:C335"/>
    <mergeCell ref="D335:E335"/>
    <mergeCell ref="G335:I335"/>
    <mergeCell ref="A336:C336"/>
    <mergeCell ref="D336:E336"/>
    <mergeCell ref="G336:I336"/>
    <mergeCell ref="A337:C337"/>
    <mergeCell ref="D337:E337"/>
    <mergeCell ref="G337:I337"/>
    <mergeCell ref="A332:C332"/>
    <mergeCell ref="D332:E332"/>
    <mergeCell ref="G332:I332"/>
    <mergeCell ref="A333:C333"/>
    <mergeCell ref="D333:E333"/>
    <mergeCell ref="G333:I333"/>
    <mergeCell ref="A334:C334"/>
    <mergeCell ref="D334:E334"/>
    <mergeCell ref="G334:I334"/>
    <mergeCell ref="A323:I323"/>
    <mergeCell ref="A324:I324"/>
    <mergeCell ref="A325:I325"/>
    <mergeCell ref="A326:I326"/>
    <mergeCell ref="A327:I327"/>
    <mergeCell ref="A328:I328"/>
    <mergeCell ref="A329:I330"/>
    <mergeCell ref="A331:C331"/>
    <mergeCell ref="D331:E331"/>
    <mergeCell ref="G331:I331"/>
    <mergeCell ref="A320:B320"/>
    <mergeCell ref="C320:D320"/>
    <mergeCell ref="E320:F320"/>
    <mergeCell ref="G320:I320"/>
    <mergeCell ref="A321:B321"/>
    <mergeCell ref="C321:D321"/>
    <mergeCell ref="E321:F321"/>
    <mergeCell ref="G321:I321"/>
    <mergeCell ref="A322:F322"/>
    <mergeCell ref="G322:I322"/>
    <mergeCell ref="A311:G311"/>
    <mergeCell ref="H311:I311"/>
    <mergeCell ref="A312:I312"/>
    <mergeCell ref="A313:I313"/>
    <mergeCell ref="A314:I314"/>
    <mergeCell ref="A315:I315"/>
    <mergeCell ref="A316:I316"/>
    <mergeCell ref="A317:H318"/>
    <mergeCell ref="A319:B319"/>
    <mergeCell ref="C319:D319"/>
    <mergeCell ref="E319:F319"/>
    <mergeCell ref="G319:I319"/>
    <mergeCell ref="A304:I304"/>
    <mergeCell ref="A305:I305"/>
    <mergeCell ref="A306:I306"/>
    <mergeCell ref="A307:I307"/>
    <mergeCell ref="D308:E308"/>
    <mergeCell ref="H308:I308"/>
    <mergeCell ref="D309:E309"/>
    <mergeCell ref="H309:I309"/>
    <mergeCell ref="D310:E310"/>
    <mergeCell ref="H310:I310"/>
    <mergeCell ref="A298:I298"/>
    <mergeCell ref="D299:E299"/>
    <mergeCell ref="H299:I299"/>
    <mergeCell ref="D300:E300"/>
    <mergeCell ref="H300:I300"/>
    <mergeCell ref="A301:G301"/>
    <mergeCell ref="H301:I301"/>
    <mergeCell ref="A302:I302"/>
    <mergeCell ref="A303:I303"/>
    <mergeCell ref="A293:G293"/>
    <mergeCell ref="H293:I293"/>
    <mergeCell ref="A294:I294"/>
    <mergeCell ref="D295:E295"/>
    <mergeCell ref="H295:I295"/>
    <mergeCell ref="D296:E296"/>
    <mergeCell ref="H296:I296"/>
    <mergeCell ref="A297:G297"/>
    <mergeCell ref="H297:I297"/>
    <mergeCell ref="A286:I286"/>
    <mergeCell ref="A287:I287"/>
    <mergeCell ref="A288:I289"/>
    <mergeCell ref="D290:E290"/>
    <mergeCell ref="H290:I290"/>
    <mergeCell ref="D291:E291"/>
    <mergeCell ref="H291:I291"/>
    <mergeCell ref="D292:E292"/>
    <mergeCell ref="H292:I292"/>
    <mergeCell ref="A281:B281"/>
    <mergeCell ref="C281:D281"/>
    <mergeCell ref="E281:F281"/>
    <mergeCell ref="G281:I281"/>
    <mergeCell ref="A282:F282"/>
    <mergeCell ref="G282:I282"/>
    <mergeCell ref="A283:I283"/>
    <mergeCell ref="A284:I284"/>
    <mergeCell ref="A285:I285"/>
    <mergeCell ref="A277:B277"/>
    <mergeCell ref="C277:D277"/>
    <mergeCell ref="E277:F277"/>
    <mergeCell ref="G277:I277"/>
    <mergeCell ref="A278:F278"/>
    <mergeCell ref="G278:I278"/>
    <mergeCell ref="A279:I279"/>
    <mergeCell ref="A280:B280"/>
    <mergeCell ref="C280:D280"/>
    <mergeCell ref="E280:F280"/>
    <mergeCell ref="G280:I280"/>
    <mergeCell ref="A273:B273"/>
    <mergeCell ref="C273:D273"/>
    <mergeCell ref="E273:F273"/>
    <mergeCell ref="G273:I273"/>
    <mergeCell ref="A274:F274"/>
    <mergeCell ref="G274:I274"/>
    <mergeCell ref="A275:I275"/>
    <mergeCell ref="A276:B276"/>
    <mergeCell ref="C276:D276"/>
    <mergeCell ref="E276:F276"/>
    <mergeCell ref="G276:I276"/>
    <mergeCell ref="A269:B269"/>
    <mergeCell ref="C269:D269"/>
    <mergeCell ref="E269:F269"/>
    <mergeCell ref="G269:I269"/>
    <mergeCell ref="A270:F270"/>
    <mergeCell ref="G270:I270"/>
    <mergeCell ref="A271:I271"/>
    <mergeCell ref="A272:B272"/>
    <mergeCell ref="C272:D272"/>
    <mergeCell ref="E272:F272"/>
    <mergeCell ref="G272:I272"/>
    <mergeCell ref="A265:B265"/>
    <mergeCell ref="C265:D265"/>
    <mergeCell ref="E265:F265"/>
    <mergeCell ref="G265:I265"/>
    <mergeCell ref="A266:F266"/>
    <mergeCell ref="G266:I266"/>
    <mergeCell ref="A267:I267"/>
    <mergeCell ref="A268:B268"/>
    <mergeCell ref="C268:D268"/>
    <mergeCell ref="E268:F268"/>
    <mergeCell ref="G268:I268"/>
    <mergeCell ref="A261:B261"/>
    <mergeCell ref="C261:D261"/>
    <mergeCell ref="E261:F261"/>
    <mergeCell ref="G261:I261"/>
    <mergeCell ref="A262:F262"/>
    <mergeCell ref="G262:I262"/>
    <mergeCell ref="A263:I263"/>
    <mergeCell ref="A264:B264"/>
    <mergeCell ref="C264:D264"/>
    <mergeCell ref="E264:F264"/>
    <mergeCell ref="G264:I264"/>
    <mergeCell ref="A256:I256"/>
    <mergeCell ref="A257:I257"/>
    <mergeCell ref="A258:I258"/>
    <mergeCell ref="A259:B259"/>
    <mergeCell ref="C259:D259"/>
    <mergeCell ref="E259:F259"/>
    <mergeCell ref="G259:I259"/>
    <mergeCell ref="A260:B260"/>
    <mergeCell ref="C260:D260"/>
    <mergeCell ref="E260:F260"/>
    <mergeCell ref="G260:I260"/>
    <mergeCell ref="A251:B251"/>
    <mergeCell ref="C251:D251"/>
    <mergeCell ref="E251:F251"/>
    <mergeCell ref="G251:I251"/>
    <mergeCell ref="A252:F252"/>
    <mergeCell ref="G252:I252"/>
    <mergeCell ref="A253:I253"/>
    <mergeCell ref="A254:I254"/>
    <mergeCell ref="A255:I255"/>
    <mergeCell ref="G246:I246"/>
    <mergeCell ref="A247:B247"/>
    <mergeCell ref="C247:D247"/>
    <mergeCell ref="E247:F247"/>
    <mergeCell ref="G247:I247"/>
    <mergeCell ref="A248:F248"/>
    <mergeCell ref="G248:I248"/>
    <mergeCell ref="A249:I249"/>
    <mergeCell ref="A250:B250"/>
    <mergeCell ref="C250:D250"/>
    <mergeCell ref="E250:F250"/>
    <mergeCell ref="G250:I250"/>
    <mergeCell ref="J238:P255"/>
    <mergeCell ref="Q238:X255"/>
    <mergeCell ref="Y238:AE255"/>
    <mergeCell ref="A239:B239"/>
    <mergeCell ref="C239:D239"/>
    <mergeCell ref="E239:F239"/>
    <mergeCell ref="G239:I239"/>
    <mergeCell ref="A240:F240"/>
    <mergeCell ref="G240:I240"/>
    <mergeCell ref="A241:I241"/>
    <mergeCell ref="A242:B242"/>
    <mergeCell ref="C242:D242"/>
    <mergeCell ref="E242:F242"/>
    <mergeCell ref="G242:I242"/>
    <mergeCell ref="A243:B243"/>
    <mergeCell ref="C243:D243"/>
    <mergeCell ref="E243:F243"/>
    <mergeCell ref="G243:I243"/>
    <mergeCell ref="A244:F244"/>
    <mergeCell ref="G244:I244"/>
    <mergeCell ref="A245:I245"/>
    <mergeCell ref="A246:B246"/>
    <mergeCell ref="C246:D246"/>
    <mergeCell ref="E246:F246"/>
    <mergeCell ref="A235:B235"/>
    <mergeCell ref="C235:D235"/>
    <mergeCell ref="E235:F235"/>
    <mergeCell ref="G235:I235"/>
    <mergeCell ref="A236:F236"/>
    <mergeCell ref="G236:I236"/>
    <mergeCell ref="A237:I237"/>
    <mergeCell ref="A238:B238"/>
    <mergeCell ref="C238:D238"/>
    <mergeCell ref="E238:F238"/>
    <mergeCell ref="G238:I238"/>
    <mergeCell ref="A231:B231"/>
    <mergeCell ref="C231:D231"/>
    <mergeCell ref="E231:F231"/>
    <mergeCell ref="G231:I231"/>
    <mergeCell ref="A232:F232"/>
    <mergeCell ref="G232:I232"/>
    <mergeCell ref="A233:I233"/>
    <mergeCell ref="A234:B234"/>
    <mergeCell ref="C234:D234"/>
    <mergeCell ref="E234:F234"/>
    <mergeCell ref="G234:I234"/>
    <mergeCell ref="A227:B227"/>
    <mergeCell ref="C227:D227"/>
    <mergeCell ref="E227:F227"/>
    <mergeCell ref="G227:I227"/>
    <mergeCell ref="A228:F228"/>
    <mergeCell ref="G228:I228"/>
    <mergeCell ref="A229:I229"/>
    <mergeCell ref="A230:B230"/>
    <mergeCell ref="C230:D230"/>
    <mergeCell ref="E230:F230"/>
    <mergeCell ref="G230:I230"/>
    <mergeCell ref="A221:I221"/>
    <mergeCell ref="A223:I223"/>
    <mergeCell ref="A224:I224"/>
    <mergeCell ref="A225:B225"/>
    <mergeCell ref="C225:D225"/>
    <mergeCell ref="E225:F225"/>
    <mergeCell ref="G225:I225"/>
    <mergeCell ref="A226:B226"/>
    <mergeCell ref="C226:D226"/>
    <mergeCell ref="E226:F226"/>
    <mergeCell ref="G226:I226"/>
    <mergeCell ref="A211:I211"/>
    <mergeCell ref="A212:H212"/>
    <mergeCell ref="A213:H213"/>
    <mergeCell ref="A214:H214"/>
    <mergeCell ref="A215:H215"/>
    <mergeCell ref="A216:I216"/>
    <mergeCell ref="A217:I217"/>
    <mergeCell ref="A218:I218"/>
    <mergeCell ref="A220:I220"/>
    <mergeCell ref="A206:B206"/>
    <mergeCell ref="C206:D206"/>
    <mergeCell ref="F206:G206"/>
    <mergeCell ref="A207:B207"/>
    <mergeCell ref="C207:D207"/>
    <mergeCell ref="F207:G207"/>
    <mergeCell ref="A208:H208"/>
    <mergeCell ref="A209:I209"/>
    <mergeCell ref="A210:I210"/>
    <mergeCell ref="A199:H199"/>
    <mergeCell ref="B200:H200"/>
    <mergeCell ref="A201:H201"/>
    <mergeCell ref="A202:I202"/>
    <mergeCell ref="A203:I203"/>
    <mergeCell ref="A204:B204"/>
    <mergeCell ref="C204:D204"/>
    <mergeCell ref="F204:G204"/>
    <mergeCell ref="A205:B205"/>
    <mergeCell ref="C205:D205"/>
    <mergeCell ref="F205:G205"/>
    <mergeCell ref="A190:I190"/>
    <mergeCell ref="A191:I191"/>
    <mergeCell ref="A192:I192"/>
    <mergeCell ref="A193:H193"/>
    <mergeCell ref="B194:H194"/>
    <mergeCell ref="B195:H195"/>
    <mergeCell ref="B196:H196"/>
    <mergeCell ref="B197:H197"/>
    <mergeCell ref="B198:H198"/>
    <mergeCell ref="B182:G182"/>
    <mergeCell ref="A183:H183"/>
    <mergeCell ref="A184:I184"/>
    <mergeCell ref="A185:G185"/>
    <mergeCell ref="A186:B188"/>
    <mergeCell ref="C186:I186"/>
    <mergeCell ref="C187:I187"/>
    <mergeCell ref="C188:I188"/>
    <mergeCell ref="A189:I189"/>
    <mergeCell ref="A173:G173"/>
    <mergeCell ref="B174:G174"/>
    <mergeCell ref="B175:G175"/>
    <mergeCell ref="B176:G176"/>
    <mergeCell ref="B177:G177"/>
    <mergeCell ref="B178:G178"/>
    <mergeCell ref="B179:G179"/>
    <mergeCell ref="B180:G180"/>
    <mergeCell ref="B181:G181"/>
    <mergeCell ref="A163:H163"/>
    <mergeCell ref="A164:I164"/>
    <mergeCell ref="A165:I165"/>
    <mergeCell ref="A167:I167"/>
    <mergeCell ref="B168:G168"/>
    <mergeCell ref="A169:G169"/>
    <mergeCell ref="B170:G170"/>
    <mergeCell ref="A171:G171"/>
    <mergeCell ref="B172:G172"/>
    <mergeCell ref="B154:H154"/>
    <mergeCell ref="A155:H155"/>
    <mergeCell ref="A156:I156"/>
    <mergeCell ref="A157:I157"/>
    <mergeCell ref="B158:H158"/>
    <mergeCell ref="B159:H159"/>
    <mergeCell ref="B160:H160"/>
    <mergeCell ref="B161:H161"/>
    <mergeCell ref="B162:H162"/>
    <mergeCell ref="A145:I145"/>
    <mergeCell ref="A146:I146"/>
    <mergeCell ref="B147:H147"/>
    <mergeCell ref="B148:H148"/>
    <mergeCell ref="A149:H149"/>
    <mergeCell ref="A150:I150"/>
    <mergeCell ref="A151:I151"/>
    <mergeCell ref="B152:H152"/>
    <mergeCell ref="B153:H153"/>
    <mergeCell ref="A136:I136"/>
    <mergeCell ref="B137:H137"/>
    <mergeCell ref="B138:H138"/>
    <mergeCell ref="B139:H139"/>
    <mergeCell ref="B140:H140"/>
    <mergeCell ref="B141:H141"/>
    <mergeCell ref="B142:H142"/>
    <mergeCell ref="B143:H143"/>
    <mergeCell ref="A144:H144"/>
    <mergeCell ref="B126:H126"/>
    <mergeCell ref="B127:G127"/>
    <mergeCell ref="A128:H128"/>
    <mergeCell ref="A129:I129"/>
    <mergeCell ref="A130:I130"/>
    <mergeCell ref="A131:I131"/>
    <mergeCell ref="A132:I132"/>
    <mergeCell ref="A133:I133"/>
    <mergeCell ref="A135:I135"/>
    <mergeCell ref="B117:H117"/>
    <mergeCell ref="B118:H118"/>
    <mergeCell ref="A119:H119"/>
    <mergeCell ref="A120:I120"/>
    <mergeCell ref="A121:I121"/>
    <mergeCell ref="B122:H122"/>
    <mergeCell ref="B123:H123"/>
    <mergeCell ref="B124:H124"/>
    <mergeCell ref="B125:H125"/>
    <mergeCell ref="B108:H108"/>
    <mergeCell ref="B109:H109"/>
    <mergeCell ref="B110:H110"/>
    <mergeCell ref="A111:I111"/>
    <mergeCell ref="A112:I112"/>
    <mergeCell ref="A113:I113"/>
    <mergeCell ref="A114:I114"/>
    <mergeCell ref="B115:H115"/>
    <mergeCell ref="B116:H116"/>
    <mergeCell ref="B99:G99"/>
    <mergeCell ref="B100:G100"/>
    <mergeCell ref="B101:G101"/>
    <mergeCell ref="B102:H102"/>
    <mergeCell ref="B103:G103"/>
    <mergeCell ref="B104:G104"/>
    <mergeCell ref="B105:G105"/>
    <mergeCell ref="B106:H106"/>
    <mergeCell ref="B107:H107"/>
    <mergeCell ref="B89:G89"/>
    <mergeCell ref="B90:G90"/>
    <mergeCell ref="A91:G91"/>
    <mergeCell ref="A93:I93"/>
    <mergeCell ref="A94:I94"/>
    <mergeCell ref="A95:I95"/>
    <mergeCell ref="B96:H96"/>
    <mergeCell ref="B97:H97"/>
    <mergeCell ref="B98:G98"/>
    <mergeCell ref="A80:I80"/>
    <mergeCell ref="A81:I81"/>
    <mergeCell ref="B82:G82"/>
    <mergeCell ref="B83:G83"/>
    <mergeCell ref="B84:G84"/>
    <mergeCell ref="B85:C85"/>
    <mergeCell ref="B86:G86"/>
    <mergeCell ref="B87:G87"/>
    <mergeCell ref="B88:G88"/>
    <mergeCell ref="A71:I71"/>
    <mergeCell ref="A72:I72"/>
    <mergeCell ref="A73:I73"/>
    <mergeCell ref="B74:H74"/>
    <mergeCell ref="B75:G75"/>
    <mergeCell ref="B76:G76"/>
    <mergeCell ref="A77:H77"/>
    <mergeCell ref="A78:I78"/>
    <mergeCell ref="A79:I79"/>
    <mergeCell ref="B62:H62"/>
    <mergeCell ref="B63:G63"/>
    <mergeCell ref="B64:G64"/>
    <mergeCell ref="B65:H65"/>
    <mergeCell ref="B66:H66"/>
    <mergeCell ref="B67:G67"/>
    <mergeCell ref="A68:H68"/>
    <mergeCell ref="A69:I69"/>
    <mergeCell ref="A70:I70"/>
    <mergeCell ref="B55:G55"/>
    <mergeCell ref="H55:I55"/>
    <mergeCell ref="B56:G56"/>
    <mergeCell ref="H56:I56"/>
    <mergeCell ref="A57:I57"/>
    <mergeCell ref="A58:I58"/>
    <mergeCell ref="A59:I59"/>
    <mergeCell ref="A60:I60"/>
    <mergeCell ref="B61:G61"/>
    <mergeCell ref="J51:P51"/>
    <mergeCell ref="Q51:X51"/>
    <mergeCell ref="Y51:AE51"/>
    <mergeCell ref="B52:G52"/>
    <mergeCell ref="H52:I52"/>
    <mergeCell ref="B53:G53"/>
    <mergeCell ref="H53:I53"/>
    <mergeCell ref="B54:G54"/>
    <mergeCell ref="H54:I54"/>
    <mergeCell ref="A44:I44"/>
    <mergeCell ref="A45:G45"/>
    <mergeCell ref="H45:I45"/>
    <mergeCell ref="A46:I46"/>
    <mergeCell ref="A47:I47"/>
    <mergeCell ref="A48:I48"/>
    <mergeCell ref="A49:I49"/>
    <mergeCell ref="A50:I50"/>
    <mergeCell ref="A51:I51"/>
    <mergeCell ref="A39:E39"/>
    <mergeCell ref="F39:G39"/>
    <mergeCell ref="H39:I39"/>
    <mergeCell ref="A40:G40"/>
    <mergeCell ref="H40:I40"/>
    <mergeCell ref="A42:E42"/>
    <mergeCell ref="F42:G42"/>
    <mergeCell ref="H42:I42"/>
    <mergeCell ref="A43:G43"/>
    <mergeCell ref="H43:I43"/>
    <mergeCell ref="A34:G34"/>
    <mergeCell ref="H34:I34"/>
    <mergeCell ref="A35:I35"/>
    <mergeCell ref="A36:E36"/>
    <mergeCell ref="F36:G36"/>
    <mergeCell ref="H36:I36"/>
    <mergeCell ref="A37:G37"/>
    <mergeCell ref="H37:I37"/>
    <mergeCell ref="A38:I38"/>
    <mergeCell ref="A31:E31"/>
    <mergeCell ref="F31:G31"/>
    <mergeCell ref="H31:I31"/>
    <mergeCell ref="A32:E32"/>
    <mergeCell ref="F32:G32"/>
    <mergeCell ref="H32:I32"/>
    <mergeCell ref="A33:E33"/>
    <mergeCell ref="F33:G33"/>
    <mergeCell ref="H33:I33"/>
    <mergeCell ref="A27:E27"/>
    <mergeCell ref="F27:G27"/>
    <mergeCell ref="H27:I27"/>
    <mergeCell ref="A28:E28"/>
    <mergeCell ref="F28:G28"/>
    <mergeCell ref="H28:I28"/>
    <mergeCell ref="A29:G29"/>
    <mergeCell ref="H29:I29"/>
    <mergeCell ref="A30:I30"/>
    <mergeCell ref="A24:E24"/>
    <mergeCell ref="F24:G24"/>
    <mergeCell ref="H24:I24"/>
    <mergeCell ref="A25:E25"/>
    <mergeCell ref="F25:G25"/>
    <mergeCell ref="H25:I25"/>
    <mergeCell ref="A26:E26"/>
    <mergeCell ref="F26:G26"/>
    <mergeCell ref="H26:I26"/>
    <mergeCell ref="A20:E20"/>
    <mergeCell ref="F20:G20"/>
    <mergeCell ref="H20:I20"/>
    <mergeCell ref="A21:G21"/>
    <mergeCell ref="H21:I21"/>
    <mergeCell ref="A22:I22"/>
    <mergeCell ref="A23:E23"/>
    <mergeCell ref="F23:G23"/>
    <mergeCell ref="H23:I23"/>
    <mergeCell ref="A17:E17"/>
    <mergeCell ref="F17:G17"/>
    <mergeCell ref="H17:I17"/>
    <mergeCell ref="A18:E18"/>
    <mergeCell ref="F18:G18"/>
    <mergeCell ref="H18:I18"/>
    <mergeCell ref="A19:E19"/>
    <mergeCell ref="F19:G19"/>
    <mergeCell ref="H19:I19"/>
    <mergeCell ref="A14:E14"/>
    <mergeCell ref="F14:G14"/>
    <mergeCell ref="H14:I14"/>
    <mergeCell ref="A15:E15"/>
    <mergeCell ref="F15:G15"/>
    <mergeCell ref="H15:I15"/>
    <mergeCell ref="A16:E16"/>
    <mergeCell ref="F16:G16"/>
    <mergeCell ref="H16:I16"/>
    <mergeCell ref="B9:G9"/>
    <mergeCell ref="H9:I9"/>
    <mergeCell ref="B10:G10"/>
    <mergeCell ref="H10:I10"/>
    <mergeCell ref="B11:G11"/>
    <mergeCell ref="H11:I11"/>
    <mergeCell ref="A12:I12"/>
    <mergeCell ref="A13:E13"/>
    <mergeCell ref="F13:G13"/>
    <mergeCell ref="H13:I13"/>
    <mergeCell ref="A2:I2"/>
    <mergeCell ref="A3:I3"/>
    <mergeCell ref="A4:E4"/>
    <mergeCell ref="F4:I4"/>
    <mergeCell ref="A5:E5"/>
    <mergeCell ref="F5:I5"/>
    <mergeCell ref="A6:I6"/>
    <mergeCell ref="A7:I7"/>
    <mergeCell ref="B8:G8"/>
    <mergeCell ref="H8:I8"/>
  </mergeCells>
  <pageMargins left="0.75" right="0.75" top="1" bottom="1" header="0.511811023622047" footer="0.511811023622047"/>
  <pageSetup paperSize="9" orientation="portrait" horizontalDpi="300" verticalDpi="30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6"/>
  <sheetViews>
    <sheetView zoomScaleNormal="100" workbookViewId="0">
      <selection activeCell="G27" sqref="G27"/>
    </sheetView>
  </sheetViews>
  <sheetFormatPr defaultColWidth="9.140625" defaultRowHeight="12.75"/>
  <cols>
    <col min="1" max="1" width="22" customWidth="1"/>
    <col min="2" max="2" width="45" customWidth="1"/>
    <col min="3" max="3" width="16" customWidth="1"/>
    <col min="4" max="4" width="11.5703125" customWidth="1"/>
    <col min="5" max="5" width="7.28515625" customWidth="1"/>
    <col min="6" max="6" width="7.85546875" customWidth="1"/>
    <col min="7" max="7" width="12.85546875" customWidth="1"/>
  </cols>
  <sheetData>
    <row r="1" spans="1:7" ht="15.75">
      <c r="A1" s="725" t="s">
        <v>1175</v>
      </c>
      <c r="B1" s="725"/>
      <c r="C1" s="725"/>
      <c r="D1" s="725"/>
      <c r="E1" s="725"/>
      <c r="F1" s="725"/>
      <c r="G1" s="725"/>
    </row>
    <row r="2" spans="1:7" ht="15">
      <c r="A2" s="422"/>
      <c r="B2" s="422"/>
      <c r="C2" s="422"/>
      <c r="D2" s="422"/>
      <c r="E2" s="422"/>
      <c r="F2" s="424"/>
      <c r="G2" s="422"/>
    </row>
    <row r="3" spans="1:7" ht="33.6" customHeight="1">
      <c r="A3" s="726" t="s">
        <v>1176</v>
      </c>
      <c r="B3" s="726"/>
      <c r="C3" s="726"/>
      <c r="D3" s="726"/>
      <c r="E3" s="726"/>
      <c r="F3" s="726"/>
      <c r="G3" s="726"/>
    </row>
    <row r="4" spans="1:7" ht="36">
      <c r="A4" s="425" t="s">
        <v>1177</v>
      </c>
      <c r="B4" s="425" t="s">
        <v>1178</v>
      </c>
      <c r="C4" s="425" t="s">
        <v>1179</v>
      </c>
      <c r="D4" s="425" t="s">
        <v>1180</v>
      </c>
      <c r="E4" s="425" t="s">
        <v>1181</v>
      </c>
      <c r="F4" s="426" t="s">
        <v>1182</v>
      </c>
      <c r="G4" s="427" t="s">
        <v>1183</v>
      </c>
    </row>
    <row r="5" spans="1:7" ht="12.75" customHeight="1">
      <c r="A5" s="727" t="s">
        <v>1184</v>
      </c>
      <c r="B5" s="728" t="s">
        <v>1185</v>
      </c>
      <c r="C5" s="729" t="s">
        <v>1186</v>
      </c>
      <c r="D5" s="430" t="s">
        <v>1187</v>
      </c>
      <c r="E5" s="430">
        <v>1</v>
      </c>
      <c r="F5" s="431">
        <v>217</v>
      </c>
      <c r="G5" s="432">
        <f t="shared" ref="G5:G10" si="0">E5*F5</f>
        <v>217</v>
      </c>
    </row>
    <row r="6" spans="1:7">
      <c r="A6" s="727"/>
      <c r="B6" s="727"/>
      <c r="C6" s="727"/>
      <c r="D6" s="430" t="s">
        <v>1188</v>
      </c>
      <c r="E6" s="430">
        <v>2</v>
      </c>
      <c r="F6" s="431">
        <v>328.5</v>
      </c>
      <c r="G6" s="432">
        <f t="shared" si="0"/>
        <v>657</v>
      </c>
    </row>
    <row r="7" spans="1:7">
      <c r="A7" s="727"/>
      <c r="B7" s="727"/>
      <c r="C7" s="727"/>
      <c r="D7" s="430" t="s">
        <v>1189</v>
      </c>
      <c r="E7" s="430">
        <v>2</v>
      </c>
      <c r="F7" s="431">
        <v>524.33000000000004</v>
      </c>
      <c r="G7" s="432">
        <f t="shared" si="0"/>
        <v>1048.6600000000001</v>
      </c>
    </row>
    <row r="8" spans="1:7">
      <c r="A8" s="727"/>
      <c r="B8" s="727"/>
      <c r="C8" s="727"/>
      <c r="D8" s="430" t="s">
        <v>1188</v>
      </c>
      <c r="E8" s="430">
        <v>2</v>
      </c>
      <c r="F8" s="431">
        <v>328.5</v>
      </c>
      <c r="G8" s="432">
        <f t="shared" si="0"/>
        <v>657</v>
      </c>
    </row>
    <row r="9" spans="1:7">
      <c r="A9" s="727"/>
      <c r="B9" s="728"/>
      <c r="C9" s="728"/>
      <c r="D9" s="430" t="s">
        <v>1187</v>
      </c>
      <c r="E9" s="430">
        <v>2</v>
      </c>
      <c r="F9" s="431">
        <v>217.67</v>
      </c>
      <c r="G9" s="432">
        <f t="shared" si="0"/>
        <v>435.34</v>
      </c>
    </row>
    <row r="10" spans="1:7" ht="24">
      <c r="A10" s="727"/>
      <c r="B10" s="428" t="s">
        <v>1190</v>
      </c>
      <c r="C10" s="429" t="s">
        <v>1186</v>
      </c>
      <c r="D10" s="430" t="s">
        <v>1191</v>
      </c>
      <c r="E10" s="430">
        <v>2</v>
      </c>
      <c r="F10" s="431">
        <v>528.33000000000004</v>
      </c>
      <c r="G10" s="432">
        <f t="shared" si="0"/>
        <v>1056.6600000000001</v>
      </c>
    </row>
    <row r="11" spans="1:7">
      <c r="A11" s="730" t="s">
        <v>1192</v>
      </c>
      <c r="B11" s="730"/>
      <c r="C11" s="730"/>
      <c r="D11" s="730"/>
      <c r="E11" s="730"/>
      <c r="F11" s="730"/>
      <c r="G11" s="433">
        <f>SUM(G5:G9)</f>
        <v>3015</v>
      </c>
    </row>
    <row r="12" spans="1:7" ht="12.75" customHeight="1">
      <c r="A12" s="731" t="s">
        <v>1193</v>
      </c>
      <c r="B12" s="731"/>
      <c r="C12" s="731"/>
      <c r="D12" s="731"/>
      <c r="E12" s="731"/>
      <c r="F12" s="731"/>
      <c r="G12" s="434">
        <f>G10</f>
        <v>1056.6600000000001</v>
      </c>
    </row>
    <row r="13" spans="1:7" ht="24">
      <c r="A13" s="435" t="s">
        <v>1194</v>
      </c>
      <c r="B13" s="436" t="s">
        <v>1185</v>
      </c>
      <c r="C13" s="437" t="s">
        <v>1186</v>
      </c>
      <c r="D13" s="437" t="s">
        <v>1195</v>
      </c>
      <c r="E13" s="437">
        <v>1</v>
      </c>
      <c r="F13" s="438">
        <v>310</v>
      </c>
      <c r="G13" s="432">
        <f>F13*E13</f>
        <v>310</v>
      </c>
    </row>
    <row r="14" spans="1:7">
      <c r="A14" s="730" t="s">
        <v>1196</v>
      </c>
      <c r="B14" s="730"/>
      <c r="C14" s="730"/>
      <c r="D14" s="730"/>
      <c r="E14" s="730"/>
      <c r="F14" s="730"/>
      <c r="G14" s="433">
        <f>SUM(G13)</f>
        <v>310</v>
      </c>
    </row>
    <row r="15" spans="1:7">
      <c r="A15" s="732" t="s">
        <v>1197</v>
      </c>
      <c r="B15" s="732"/>
      <c r="C15" s="732"/>
      <c r="D15" s="732"/>
      <c r="E15" s="732"/>
      <c r="F15" s="732"/>
      <c r="G15" s="439">
        <v>2</v>
      </c>
    </row>
    <row r="16" spans="1:7">
      <c r="A16" s="732" t="s">
        <v>1197</v>
      </c>
      <c r="B16" s="732"/>
      <c r="C16" s="732"/>
      <c r="D16" s="732"/>
      <c r="E16" s="732"/>
      <c r="F16" s="732"/>
      <c r="G16" s="439">
        <v>1</v>
      </c>
    </row>
    <row r="17" spans="1:7" ht="15.75">
      <c r="A17" s="730" t="s">
        <v>1198</v>
      </c>
      <c r="B17" s="730"/>
      <c r="C17" s="730"/>
      <c r="D17" s="730"/>
      <c r="E17" s="730"/>
      <c r="F17" s="730"/>
      <c r="G17" s="440">
        <f>G11*G15</f>
        <v>6030</v>
      </c>
    </row>
    <row r="18" spans="1:7" ht="15.75">
      <c r="A18" s="730" t="s">
        <v>1199</v>
      </c>
      <c r="B18" s="730"/>
      <c r="C18" s="730"/>
      <c r="D18" s="730"/>
      <c r="E18" s="730"/>
      <c r="F18" s="730"/>
      <c r="G18" s="440">
        <f>G12*G16</f>
        <v>1056.6600000000001</v>
      </c>
    </row>
    <row r="19" spans="1:7" ht="15.75">
      <c r="A19" s="730" t="s">
        <v>1200</v>
      </c>
      <c r="B19" s="730"/>
      <c r="C19" s="730"/>
      <c r="D19" s="730"/>
      <c r="E19" s="730"/>
      <c r="F19" s="730"/>
      <c r="G19" s="440">
        <f>G13*G15</f>
        <v>620</v>
      </c>
    </row>
    <row r="20" spans="1:7" ht="15">
      <c r="A20" s="422"/>
      <c r="B20" s="422"/>
      <c r="C20" s="422"/>
      <c r="D20" s="422"/>
      <c r="E20" s="422"/>
      <c r="F20" s="424"/>
      <c r="G20" s="422"/>
    </row>
    <row r="21" spans="1:7" ht="15">
      <c r="A21" s="422"/>
      <c r="B21" s="422"/>
      <c r="C21" s="422"/>
      <c r="D21" s="422"/>
      <c r="E21" s="422"/>
      <c r="F21" s="424"/>
      <c r="G21" s="422"/>
    </row>
    <row r="22" spans="1:7" ht="15" customHeight="1">
      <c r="A22" s="733" t="s">
        <v>1201</v>
      </c>
      <c r="B22" s="733"/>
      <c r="C22" s="733"/>
      <c r="D22" s="733"/>
      <c r="E22" s="733"/>
      <c r="F22" s="733"/>
      <c r="G22" s="441">
        <f>SUM(G17:G19)/12</f>
        <v>642.22166666666669</v>
      </c>
    </row>
    <row r="23" spans="1:7" ht="15.75">
      <c r="A23" s="442"/>
      <c r="B23" s="443"/>
      <c r="C23" s="444"/>
      <c r="D23" s="444"/>
      <c r="E23" s="444"/>
      <c r="F23" s="443"/>
      <c r="G23" s="445"/>
    </row>
    <row r="24" spans="1:7" ht="15.75" customHeight="1">
      <c r="A24" s="733" t="s">
        <v>1201</v>
      </c>
      <c r="B24" s="733"/>
      <c r="C24" s="733"/>
      <c r="D24" s="733"/>
      <c r="E24" s="733"/>
      <c r="F24" s="733"/>
      <c r="G24" s="441">
        <f>SUM(G17:G19)</f>
        <v>7706.66</v>
      </c>
    </row>
    <row r="25" spans="1:7" ht="14.25">
      <c r="A25" s="422"/>
      <c r="B25" s="422"/>
      <c r="C25" s="422"/>
      <c r="D25" s="422"/>
      <c r="E25" s="422"/>
      <c r="F25" s="422"/>
      <c r="G25" s="422"/>
    </row>
    <row r="26" spans="1:7" ht="15.75" customHeight="1">
      <c r="A26" s="733" t="s">
        <v>1202</v>
      </c>
      <c r="B26" s="733"/>
      <c r="C26" s="733"/>
      <c r="D26" s="733"/>
      <c r="E26" s="733"/>
      <c r="F26" s="733"/>
      <c r="G26" s="446">
        <f>(G24/12)*60</f>
        <v>38533.300000000003</v>
      </c>
    </row>
  </sheetData>
  <mergeCells count="16">
    <mergeCell ref="A26:F26"/>
    <mergeCell ref="A17:F17"/>
    <mergeCell ref="A18:F18"/>
    <mergeCell ref="A19:F19"/>
    <mergeCell ref="A22:F22"/>
    <mergeCell ref="A24:F24"/>
    <mergeCell ref="A11:F11"/>
    <mergeCell ref="A12:F12"/>
    <mergeCell ref="A14:F14"/>
    <mergeCell ref="A15:F15"/>
    <mergeCell ref="A16:F16"/>
    <mergeCell ref="A1:G1"/>
    <mergeCell ref="A3:G3"/>
    <mergeCell ref="A5:A10"/>
    <mergeCell ref="B5:B9"/>
    <mergeCell ref="C5:C9"/>
  </mergeCells>
  <pageMargins left="0.75" right="0.75" top="1" bottom="1" header="0.511811023622047" footer="0.511811023622047"/>
  <pageSetup paperSize="9" orientation="portrait" horizontalDpi="300" verticalDpi="30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MJ40"/>
  <sheetViews>
    <sheetView topLeftCell="A6" zoomScaleNormal="100" workbookViewId="0">
      <selection activeCell="H21" sqref="H21"/>
    </sheetView>
  </sheetViews>
  <sheetFormatPr defaultColWidth="11.5703125" defaultRowHeight="12.75"/>
  <cols>
    <col min="1" max="1" width="6" style="447" customWidth="1"/>
    <col min="2" max="2" width="39.85546875" style="447" customWidth="1"/>
    <col min="3" max="3" width="28.85546875" style="447" customWidth="1"/>
    <col min="4" max="4" width="21.7109375" style="447" customWidth="1"/>
    <col min="5" max="5" width="19.5703125" style="447" customWidth="1"/>
    <col min="6" max="6" width="25.28515625" style="447" customWidth="1"/>
    <col min="7" max="256" width="11.5703125" style="447"/>
    <col min="257" max="257" width="6" style="447" customWidth="1"/>
    <col min="258" max="258" width="37" style="447" customWidth="1"/>
    <col min="259" max="259" width="28.85546875" style="447" customWidth="1"/>
    <col min="260" max="260" width="21.7109375" style="447" customWidth="1"/>
    <col min="261" max="261" width="19.5703125" style="447" customWidth="1"/>
    <col min="262" max="262" width="25.28515625" style="447" customWidth="1"/>
    <col min="263" max="512" width="11.5703125" style="447"/>
    <col min="513" max="513" width="6" style="447" customWidth="1"/>
    <col min="514" max="514" width="37" style="447" customWidth="1"/>
    <col min="515" max="515" width="28.85546875" style="447" customWidth="1"/>
    <col min="516" max="516" width="21.7109375" style="447" customWidth="1"/>
    <col min="517" max="517" width="19.5703125" style="447" customWidth="1"/>
    <col min="518" max="518" width="25.28515625" style="447" customWidth="1"/>
    <col min="519" max="768" width="11.5703125" style="447"/>
    <col min="769" max="769" width="6" style="447" customWidth="1"/>
    <col min="770" max="770" width="37" style="447" customWidth="1"/>
    <col min="771" max="771" width="28.85546875" style="447" customWidth="1"/>
    <col min="772" max="772" width="21.7109375" style="447" customWidth="1"/>
    <col min="773" max="773" width="19.5703125" style="447" customWidth="1"/>
    <col min="774" max="774" width="25.28515625" style="447" customWidth="1"/>
    <col min="775" max="1024" width="11.5703125" style="447"/>
  </cols>
  <sheetData>
    <row r="2" spans="1:7">
      <c r="B2" s="448"/>
      <c r="C2" s="449" t="s">
        <v>1203</v>
      </c>
      <c r="D2" s="449"/>
      <c r="E2" s="449"/>
      <c r="F2" s="449"/>
    </row>
    <row r="3" spans="1:7" ht="20.25">
      <c r="A3" s="450"/>
      <c r="B3" s="448"/>
      <c r="C3" s="449" t="s">
        <v>1204</v>
      </c>
      <c r="D3" s="449"/>
      <c r="E3" s="449"/>
      <c r="F3" s="449"/>
    </row>
    <row r="4" spans="1:7" ht="18">
      <c r="A4" s="451"/>
      <c r="B4" s="448"/>
      <c r="C4" s="449" t="s">
        <v>1205</v>
      </c>
      <c r="D4" s="449"/>
      <c r="E4" s="449"/>
      <c r="F4" s="449"/>
    </row>
    <row r="5" spans="1:7" ht="15.75">
      <c r="A5" s="452"/>
      <c r="B5" s="448"/>
      <c r="C5" s="453" t="s">
        <v>1206</v>
      </c>
      <c r="D5" s="449"/>
      <c r="E5" s="449"/>
      <c r="F5" s="449"/>
    </row>
    <row r="6" spans="1:7" ht="12.75" customHeight="1">
      <c r="A6" s="451"/>
      <c r="B6" s="448"/>
      <c r="C6" s="734" t="s">
        <v>1207</v>
      </c>
      <c r="D6" s="734"/>
      <c r="E6" s="734"/>
      <c r="F6" s="734"/>
    </row>
    <row r="7" spans="1:7" ht="12.75" customHeight="1">
      <c r="A7" s="454"/>
      <c r="B7" s="448"/>
      <c r="C7" s="734"/>
      <c r="D7" s="734"/>
      <c r="E7" s="734"/>
      <c r="F7" s="734"/>
    </row>
    <row r="8" spans="1:7" ht="23.25">
      <c r="A8" s="454"/>
      <c r="B8" s="455"/>
      <c r="C8" s="455"/>
      <c r="D8" s="455"/>
      <c r="E8" s="455"/>
      <c r="F8" s="455"/>
    </row>
    <row r="9" spans="1:7">
      <c r="A9" s="455"/>
      <c r="B9" s="455"/>
      <c r="C9" s="455"/>
      <c r="D9" s="455"/>
      <c r="E9" s="455"/>
      <c r="F9" s="455"/>
    </row>
    <row r="10" spans="1:7" ht="48" customHeight="1">
      <c r="A10" s="455"/>
      <c r="B10" s="456" t="s">
        <v>1208</v>
      </c>
      <c r="C10" s="457" t="s">
        <v>1209</v>
      </c>
      <c r="D10" s="735" t="s">
        <v>1210</v>
      </c>
      <c r="E10" s="735"/>
      <c r="F10" s="458" t="s">
        <v>1211</v>
      </c>
    </row>
    <row r="11" spans="1:7" ht="45">
      <c r="A11" s="455"/>
      <c r="B11" s="459" t="s">
        <v>1212</v>
      </c>
      <c r="C11" s="460">
        <f>'QTDE Serventes '!E23</f>
        <v>13.052558033423676</v>
      </c>
      <c r="D11" s="736">
        <f>'Planilha de Custos PE 01.2024'!G367</f>
        <v>85044.300000000017</v>
      </c>
      <c r="E11" s="736"/>
      <c r="F11" s="461">
        <f>D11*60</f>
        <v>5102658.0000000009</v>
      </c>
      <c r="G11" s="447" t="s">
        <v>1213</v>
      </c>
    </row>
    <row r="12" spans="1:7" ht="18">
      <c r="A12" s="455"/>
      <c r="B12" s="459" t="s">
        <v>1214</v>
      </c>
      <c r="C12" s="460">
        <v>1</v>
      </c>
      <c r="D12" s="737">
        <f>Supervisor!G365</f>
        <v>6457.853666666666</v>
      </c>
      <c r="E12" s="737"/>
      <c r="F12" s="461">
        <f>D12*60</f>
        <v>387471.22</v>
      </c>
    </row>
    <row r="13" spans="1:7" ht="18">
      <c r="A13" s="455"/>
      <c r="B13" s="459" t="s">
        <v>1215</v>
      </c>
      <c r="C13" s="460"/>
      <c r="D13" s="736">
        <f>'Serviços eventuais '!G22</f>
        <v>642.22166666666669</v>
      </c>
      <c r="E13" s="736"/>
      <c r="F13" s="461">
        <f>'Serviços eventuais '!G26</f>
        <v>38533.300000000003</v>
      </c>
    </row>
    <row r="14" spans="1:7" ht="18">
      <c r="A14" s="455"/>
      <c r="B14" s="462" t="s">
        <v>209</v>
      </c>
      <c r="C14" s="463">
        <f>SUM(C11:C12)</f>
        <v>14.052558033423676</v>
      </c>
      <c r="D14" s="738">
        <f>SUM(D11:D13)</f>
        <v>92144.375333333344</v>
      </c>
      <c r="E14" s="738"/>
      <c r="F14" s="464">
        <f>SUM(F11:F13)</f>
        <v>5528662.5200000005</v>
      </c>
    </row>
    <row r="15" spans="1:7" ht="14.25">
      <c r="A15" s="455"/>
      <c r="B15" s="465"/>
      <c r="C15" s="466"/>
      <c r="D15" s="467"/>
      <c r="E15" s="466"/>
      <c r="F15" s="466"/>
    </row>
    <row r="16" spans="1:7" ht="14.25">
      <c r="A16" s="455"/>
      <c r="B16" s="465"/>
      <c r="C16" s="466"/>
      <c r="D16" s="467"/>
      <c r="E16" s="466"/>
      <c r="F16" s="466"/>
    </row>
    <row r="17" spans="1:6" ht="15.75">
      <c r="A17" s="455"/>
      <c r="B17" s="468" t="s">
        <v>1216</v>
      </c>
      <c r="C17" s="469"/>
      <c r="D17" s="469"/>
      <c r="E17" s="469"/>
      <c r="F17" s="469"/>
    </row>
    <row r="18" spans="1:6" ht="15" customHeight="1">
      <c r="A18" s="455"/>
      <c r="B18" s="739" t="s">
        <v>1217</v>
      </c>
      <c r="C18" s="739"/>
      <c r="D18" s="739"/>
      <c r="E18" s="739"/>
      <c r="F18" s="739"/>
    </row>
    <row r="19" spans="1:6" ht="30" customHeight="1">
      <c r="A19" s="455"/>
      <c r="B19" s="740" t="s">
        <v>1218</v>
      </c>
      <c r="C19" s="740"/>
      <c r="D19" s="740"/>
      <c r="E19" s="740"/>
      <c r="F19" s="740"/>
    </row>
    <row r="20" spans="1:6" ht="15" customHeight="1">
      <c r="A20" s="455"/>
      <c r="B20" s="740" t="s">
        <v>1219</v>
      </c>
      <c r="C20" s="740"/>
      <c r="D20" s="740"/>
      <c r="E20" s="740"/>
      <c r="F20" s="740"/>
    </row>
    <row r="21" spans="1:6" ht="28.5" customHeight="1">
      <c r="A21" s="455"/>
      <c r="B21" s="740" t="s">
        <v>1220</v>
      </c>
      <c r="C21" s="740"/>
      <c r="D21" s="740"/>
      <c r="E21" s="740"/>
      <c r="F21" s="740"/>
    </row>
    <row r="22" spans="1:6" ht="28.5" customHeight="1">
      <c r="A22" s="455"/>
      <c r="B22" s="740" t="s">
        <v>1221</v>
      </c>
      <c r="C22" s="740"/>
      <c r="D22" s="740"/>
      <c r="E22" s="740"/>
      <c r="F22" s="740"/>
    </row>
    <row r="23" spans="1:6" ht="15" customHeight="1">
      <c r="A23" s="455"/>
      <c r="B23" s="739" t="s">
        <v>1222</v>
      </c>
      <c r="C23" s="739"/>
      <c r="D23" s="739"/>
      <c r="E23" s="739"/>
      <c r="F23" s="739"/>
    </row>
    <row r="24" spans="1:6" ht="15" customHeight="1">
      <c r="A24" s="455"/>
      <c r="B24" s="469"/>
      <c r="C24" s="469"/>
      <c r="D24" s="469"/>
      <c r="E24" s="469"/>
      <c r="F24" s="469"/>
    </row>
    <row r="25" spans="1:6" ht="15.75">
      <c r="A25" s="455"/>
      <c r="B25" s="470" t="s">
        <v>1223</v>
      </c>
      <c r="C25" s="741"/>
      <c r="D25" s="741"/>
      <c r="E25" s="741"/>
      <c r="F25" s="741"/>
    </row>
    <row r="26" spans="1:6" ht="15.75">
      <c r="A26" s="455"/>
      <c r="B26" s="470" t="s">
        <v>1224</v>
      </c>
      <c r="C26" s="741"/>
      <c r="D26" s="741"/>
      <c r="E26" s="469"/>
      <c r="F26" s="469"/>
    </row>
    <row r="27" spans="1:6" ht="15">
      <c r="A27" s="455"/>
      <c r="B27" s="469"/>
      <c r="C27" s="469"/>
      <c r="D27" s="469"/>
      <c r="E27" s="741" t="s">
        <v>1225</v>
      </c>
      <c r="F27" s="741"/>
    </row>
    <row r="28" spans="1:6" ht="15">
      <c r="A28" s="455"/>
      <c r="B28" s="469"/>
      <c r="C28" s="469"/>
      <c r="D28" s="469"/>
      <c r="E28" s="469"/>
      <c r="F28" s="469"/>
    </row>
    <row r="29" spans="1:6" ht="15">
      <c r="A29" s="455"/>
      <c r="B29" s="469"/>
      <c r="C29" s="469"/>
      <c r="D29" s="469"/>
      <c r="E29" s="742"/>
      <c r="F29" s="742"/>
    </row>
    <row r="30" spans="1:6" ht="15">
      <c r="A30" s="455"/>
      <c r="B30" s="469"/>
      <c r="C30" s="469"/>
      <c r="D30" s="469"/>
      <c r="E30" s="469"/>
      <c r="F30" s="469"/>
    </row>
    <row r="31" spans="1:6" ht="15">
      <c r="A31" s="455"/>
      <c r="B31" s="455"/>
      <c r="C31" s="469"/>
      <c r="D31" s="469"/>
      <c r="E31" s="469"/>
      <c r="F31" s="469"/>
    </row>
    <row r="32" spans="1:6" ht="15">
      <c r="A32" s="455"/>
      <c r="B32" s="471" t="s">
        <v>1226</v>
      </c>
      <c r="C32" s="471"/>
      <c r="D32" s="469"/>
      <c r="E32" s="469"/>
      <c r="F32" s="469"/>
    </row>
    <row r="33" spans="1:6" ht="15">
      <c r="A33" s="455"/>
      <c r="B33" s="469" t="s">
        <v>1227</v>
      </c>
      <c r="C33" s="469"/>
      <c r="D33" s="472"/>
      <c r="E33" s="469"/>
      <c r="F33" s="469"/>
    </row>
    <row r="34" spans="1:6" ht="15">
      <c r="A34" s="455"/>
      <c r="B34" s="469" t="s">
        <v>1228</v>
      </c>
      <c r="C34" s="469"/>
      <c r="D34" s="472"/>
      <c r="E34" s="469"/>
      <c r="F34" s="469"/>
    </row>
    <row r="35" spans="1:6" ht="15">
      <c r="A35" s="455"/>
      <c r="B35" s="472"/>
      <c r="C35" s="743"/>
      <c r="D35" s="743"/>
      <c r="E35" s="469"/>
      <c r="F35" s="469"/>
    </row>
    <row r="36" spans="1:6" ht="15">
      <c r="A36" s="455"/>
      <c r="B36" s="473"/>
      <c r="C36" s="744"/>
      <c r="D36" s="744"/>
      <c r="E36" s="469"/>
      <c r="F36" s="469"/>
    </row>
    <row r="37" spans="1:6" ht="15">
      <c r="A37" s="455"/>
      <c r="B37" s="472"/>
      <c r="C37" s="745"/>
      <c r="D37" s="745"/>
      <c r="E37" s="469"/>
      <c r="F37" s="469"/>
    </row>
    <row r="38" spans="1:6">
      <c r="A38" s="455"/>
      <c r="B38" s="455"/>
      <c r="C38" s="455"/>
      <c r="D38" s="455"/>
      <c r="E38" s="455"/>
      <c r="F38" s="455"/>
    </row>
    <row r="39" spans="1:6">
      <c r="A39" s="455"/>
    </row>
    <row r="40" spans="1:6">
      <c r="A40" s="455"/>
    </row>
  </sheetData>
  <mergeCells count="19">
    <mergeCell ref="E29:F29"/>
    <mergeCell ref="C35:D35"/>
    <mergeCell ref="C36:D36"/>
    <mergeCell ref="C37:D37"/>
    <mergeCell ref="B22:F22"/>
    <mergeCell ref="B23:F23"/>
    <mergeCell ref="C25:F25"/>
    <mergeCell ref="C26:D26"/>
    <mergeCell ref="E27:F27"/>
    <mergeCell ref="D14:E14"/>
    <mergeCell ref="B18:F18"/>
    <mergeCell ref="B19:F19"/>
    <mergeCell ref="B20:F20"/>
    <mergeCell ref="B21:F21"/>
    <mergeCell ref="C6:F7"/>
    <mergeCell ref="D10:E10"/>
    <mergeCell ref="D11:E11"/>
    <mergeCell ref="D12:E12"/>
    <mergeCell ref="D13:E13"/>
  </mergeCells>
  <pageMargins left="0.75" right="0.75" top="1" bottom="1" header="0.511811023622047" footer="0.511811023622047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V359"/>
  <sheetViews>
    <sheetView zoomScaleNormal="100" workbookViewId="0"/>
  </sheetViews>
  <sheetFormatPr defaultColWidth="12.5703125" defaultRowHeight="12.75"/>
  <cols>
    <col min="1" max="1" width="13.28515625" customWidth="1"/>
    <col min="2" max="2" width="11.140625" customWidth="1"/>
    <col min="3" max="3" width="13.28515625" customWidth="1"/>
    <col min="4" max="4" width="10.140625" customWidth="1"/>
    <col min="6" max="6" width="11.28515625" customWidth="1"/>
    <col min="7" max="7" width="9.85546875" customWidth="1"/>
    <col min="8" max="8" width="13.5703125" customWidth="1"/>
    <col min="9" max="9" width="14.5703125" customWidth="1"/>
    <col min="10" max="10" width="10.7109375" customWidth="1"/>
    <col min="11" max="11" width="11.140625" customWidth="1"/>
    <col min="12" max="12" width="7.5703125" customWidth="1"/>
    <col min="13" max="13" width="6.5703125" customWidth="1"/>
    <col min="14" max="15" width="9.28515625" customWidth="1"/>
    <col min="16" max="256" width="9.140625" customWidth="1"/>
  </cols>
  <sheetData>
    <row r="1" spans="1:256" ht="11.25" customHeight="1">
      <c r="A1" s="15"/>
      <c r="B1" s="15"/>
      <c r="C1" s="15"/>
      <c r="D1" s="15"/>
      <c r="E1" s="15"/>
      <c r="F1" s="15"/>
      <c r="G1" s="15"/>
      <c r="H1" s="15"/>
      <c r="I1" s="16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  <c r="DI1" s="15"/>
      <c r="DJ1" s="15"/>
      <c r="DK1" s="15"/>
      <c r="DL1" s="15"/>
      <c r="DM1" s="15"/>
      <c r="DN1" s="15"/>
      <c r="DO1" s="15"/>
      <c r="DP1" s="15"/>
      <c r="DQ1" s="15"/>
      <c r="DR1" s="15"/>
      <c r="DS1" s="15"/>
      <c r="DT1" s="15"/>
      <c r="DU1" s="15"/>
      <c r="DV1" s="15"/>
      <c r="DW1" s="15"/>
      <c r="DX1" s="15"/>
      <c r="DY1" s="15"/>
      <c r="DZ1" s="15"/>
      <c r="EA1" s="15"/>
      <c r="EB1" s="15"/>
      <c r="EC1" s="15"/>
      <c r="ED1" s="15"/>
      <c r="EE1" s="15"/>
      <c r="EF1" s="15"/>
      <c r="EG1" s="15"/>
      <c r="EH1" s="15"/>
      <c r="EI1" s="15"/>
      <c r="EJ1" s="15"/>
      <c r="EK1" s="15"/>
      <c r="EL1" s="15"/>
      <c r="EM1" s="15"/>
      <c r="EN1" s="15"/>
      <c r="EO1" s="15"/>
      <c r="EP1" s="15"/>
      <c r="EQ1" s="15"/>
      <c r="ER1" s="15"/>
      <c r="ES1" s="15"/>
      <c r="ET1" s="15"/>
      <c r="EU1" s="15"/>
      <c r="EV1" s="15"/>
      <c r="EW1" s="15"/>
      <c r="EX1" s="15"/>
      <c r="EY1" s="15"/>
      <c r="EZ1" s="15"/>
      <c r="FA1" s="15"/>
      <c r="FB1" s="15"/>
      <c r="FC1" s="15"/>
      <c r="FD1" s="15"/>
      <c r="FE1" s="15"/>
      <c r="FF1" s="15"/>
      <c r="FG1" s="15"/>
      <c r="FH1" s="15"/>
      <c r="FI1" s="15"/>
      <c r="FJ1" s="15"/>
      <c r="FK1" s="15"/>
      <c r="FL1" s="15"/>
      <c r="FM1" s="15"/>
      <c r="FN1" s="15"/>
      <c r="FO1" s="15"/>
      <c r="FP1" s="15"/>
      <c r="FQ1" s="15"/>
      <c r="FR1" s="15"/>
      <c r="FS1" s="15"/>
      <c r="FT1" s="15"/>
      <c r="FU1" s="15"/>
      <c r="FV1" s="15"/>
      <c r="FW1" s="15"/>
      <c r="FX1" s="15"/>
      <c r="FY1" s="15"/>
      <c r="FZ1" s="15"/>
      <c r="GA1" s="15"/>
      <c r="GB1" s="15"/>
      <c r="GC1" s="15"/>
      <c r="GD1" s="15"/>
      <c r="GE1" s="15"/>
      <c r="GF1" s="15"/>
      <c r="GG1" s="15"/>
      <c r="GH1" s="15"/>
      <c r="GI1" s="15"/>
      <c r="GJ1" s="15"/>
      <c r="GK1" s="15"/>
      <c r="GL1" s="15"/>
      <c r="GM1" s="15"/>
      <c r="GN1" s="15"/>
      <c r="GO1" s="15"/>
      <c r="GP1" s="15"/>
      <c r="GQ1" s="15"/>
      <c r="GR1" s="15"/>
      <c r="GS1" s="15"/>
      <c r="GT1" s="15"/>
      <c r="GU1" s="15"/>
      <c r="GV1" s="15"/>
      <c r="GW1" s="15"/>
      <c r="GX1" s="15"/>
      <c r="GY1" s="15"/>
      <c r="GZ1" s="15"/>
      <c r="HA1" s="15"/>
      <c r="HB1" s="15"/>
      <c r="HC1" s="15"/>
      <c r="HD1" s="15"/>
      <c r="HE1" s="15"/>
      <c r="HF1" s="15"/>
      <c r="HG1" s="15"/>
      <c r="HH1" s="15"/>
      <c r="HI1" s="15"/>
      <c r="HJ1" s="15"/>
      <c r="HK1" s="15"/>
      <c r="HL1" s="15"/>
      <c r="HM1" s="15"/>
      <c r="HN1" s="15"/>
      <c r="HO1" s="15"/>
      <c r="HP1" s="15"/>
      <c r="HQ1" s="15"/>
      <c r="HR1" s="15"/>
      <c r="HS1" s="15"/>
      <c r="HT1" s="15"/>
      <c r="HU1" s="15"/>
      <c r="HV1" s="15"/>
      <c r="HW1" s="15"/>
      <c r="HX1" s="15"/>
      <c r="HY1" s="15"/>
      <c r="HZ1" s="15"/>
      <c r="IA1" s="15"/>
      <c r="IB1" s="15"/>
      <c r="IC1" s="15"/>
      <c r="ID1" s="15"/>
      <c r="IE1" s="15"/>
      <c r="IF1" s="15"/>
      <c r="IG1" s="15"/>
      <c r="IH1" s="15"/>
      <c r="II1" s="15"/>
      <c r="IJ1" s="15"/>
      <c r="IK1" s="15"/>
      <c r="IL1" s="15"/>
      <c r="IM1" s="15"/>
      <c r="IN1" s="15"/>
      <c r="IO1" s="15"/>
      <c r="IP1" s="15"/>
      <c r="IQ1" s="15"/>
      <c r="IR1" s="15"/>
      <c r="IS1" s="15"/>
      <c r="IT1" s="15"/>
      <c r="IU1" s="15"/>
      <c r="IV1" s="15"/>
    </row>
    <row r="2" spans="1:256" ht="23.25" customHeight="1">
      <c r="A2" s="14" t="s">
        <v>320</v>
      </c>
      <c r="B2" s="14"/>
      <c r="C2" s="14"/>
      <c r="D2" s="14"/>
      <c r="E2" s="14"/>
      <c r="F2" s="14"/>
      <c r="G2" s="14"/>
      <c r="H2" s="14"/>
      <c r="I2" s="14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  <c r="DZ2" s="15"/>
      <c r="EA2" s="15"/>
      <c r="EB2" s="15"/>
      <c r="EC2" s="15"/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  <c r="FA2" s="15"/>
      <c r="FB2" s="15"/>
      <c r="FC2" s="15"/>
      <c r="FD2" s="15"/>
      <c r="FE2" s="15"/>
      <c r="FF2" s="15"/>
      <c r="FG2" s="15"/>
      <c r="FH2" s="15"/>
      <c r="FI2" s="15"/>
      <c r="FJ2" s="15"/>
      <c r="FK2" s="15"/>
      <c r="FL2" s="15"/>
      <c r="FM2" s="15"/>
      <c r="FN2" s="15"/>
      <c r="FO2" s="15"/>
      <c r="FP2" s="15"/>
      <c r="FQ2" s="15"/>
      <c r="FR2" s="15"/>
      <c r="FS2" s="15"/>
      <c r="FT2" s="15"/>
      <c r="FU2" s="15"/>
      <c r="FV2" s="15"/>
      <c r="FW2" s="15"/>
      <c r="FX2" s="15"/>
      <c r="FY2" s="15"/>
      <c r="FZ2" s="15"/>
      <c r="GA2" s="15"/>
      <c r="GB2" s="15"/>
      <c r="GC2" s="15"/>
      <c r="GD2" s="15"/>
      <c r="GE2" s="15"/>
      <c r="GF2" s="15"/>
      <c r="GG2" s="15"/>
      <c r="GH2" s="15"/>
      <c r="GI2" s="15"/>
      <c r="GJ2" s="15"/>
      <c r="GK2" s="15"/>
      <c r="GL2" s="15"/>
      <c r="GM2" s="15"/>
      <c r="GN2" s="15"/>
      <c r="GO2" s="15"/>
      <c r="GP2" s="15"/>
      <c r="GQ2" s="15"/>
      <c r="GR2" s="15"/>
      <c r="GS2" s="15"/>
      <c r="GT2" s="15"/>
      <c r="GU2" s="15"/>
      <c r="GV2" s="15"/>
      <c r="GW2" s="15"/>
      <c r="GX2" s="15"/>
      <c r="GY2" s="15"/>
      <c r="GZ2" s="15"/>
      <c r="HA2" s="15"/>
      <c r="HB2" s="15"/>
      <c r="HC2" s="15"/>
      <c r="HD2" s="15"/>
      <c r="HE2" s="15"/>
      <c r="HF2" s="15"/>
      <c r="HG2" s="15"/>
      <c r="HH2" s="15"/>
      <c r="HI2" s="15"/>
      <c r="HJ2" s="15"/>
      <c r="HK2" s="15"/>
      <c r="HL2" s="15"/>
      <c r="HM2" s="15"/>
      <c r="HN2" s="15"/>
      <c r="HO2" s="15"/>
      <c r="HP2" s="15"/>
      <c r="HQ2" s="15"/>
      <c r="HR2" s="15"/>
      <c r="HS2" s="15"/>
      <c r="HT2" s="15"/>
      <c r="HU2" s="15"/>
      <c r="HV2" s="15"/>
      <c r="HW2" s="15"/>
      <c r="HX2" s="15"/>
      <c r="HY2" s="15"/>
      <c r="HZ2" s="15"/>
      <c r="IA2" s="15"/>
      <c r="IB2" s="15"/>
      <c r="IC2" s="15"/>
      <c r="ID2" s="15"/>
      <c r="IE2" s="15"/>
      <c r="IF2" s="15"/>
      <c r="IG2" s="15"/>
      <c r="IH2" s="15"/>
      <c r="II2" s="15"/>
      <c r="IJ2" s="15"/>
      <c r="IK2" s="15"/>
      <c r="IL2" s="15"/>
      <c r="IM2" s="15"/>
      <c r="IN2" s="15"/>
      <c r="IO2" s="15"/>
      <c r="IP2" s="15"/>
      <c r="IQ2" s="15"/>
      <c r="IR2" s="15"/>
      <c r="IS2" s="15"/>
      <c r="IT2" s="15"/>
      <c r="IU2" s="15"/>
      <c r="IV2" s="15"/>
    </row>
    <row r="3" spans="1:256" ht="62.25" customHeight="1">
      <c r="A3" s="13" t="s">
        <v>1</v>
      </c>
      <c r="B3" s="13"/>
      <c r="C3" s="13"/>
      <c r="D3" s="13"/>
      <c r="E3" s="13"/>
      <c r="F3" s="13"/>
      <c r="G3" s="13"/>
      <c r="H3" s="13"/>
      <c r="I3" s="13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5"/>
      <c r="FC3" s="15"/>
      <c r="FD3" s="15"/>
      <c r="FE3" s="15"/>
      <c r="FF3" s="15"/>
      <c r="FG3" s="15"/>
      <c r="FH3" s="15"/>
      <c r="FI3" s="15"/>
      <c r="FJ3" s="15"/>
      <c r="FK3" s="15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5"/>
      <c r="GK3" s="15"/>
      <c r="GL3" s="15"/>
      <c r="GM3" s="15"/>
      <c r="GN3" s="15"/>
      <c r="GO3" s="15"/>
      <c r="GP3" s="15"/>
      <c r="GQ3" s="15"/>
      <c r="GR3" s="15"/>
      <c r="GS3" s="15"/>
      <c r="GT3" s="15"/>
      <c r="GU3" s="15"/>
      <c r="GV3" s="15"/>
      <c r="GW3" s="15"/>
      <c r="GX3" s="15"/>
      <c r="GY3" s="15"/>
      <c r="GZ3" s="15"/>
      <c r="HA3" s="15"/>
      <c r="HB3" s="15"/>
      <c r="HC3" s="15"/>
      <c r="HD3" s="15"/>
      <c r="HE3" s="15"/>
      <c r="HF3" s="15"/>
      <c r="HG3" s="15"/>
      <c r="HH3" s="15"/>
      <c r="HI3" s="15"/>
      <c r="HJ3" s="15"/>
      <c r="HK3" s="15"/>
      <c r="HL3" s="15"/>
      <c r="HM3" s="15"/>
      <c r="HN3" s="15"/>
      <c r="HO3" s="15"/>
      <c r="HP3" s="15"/>
      <c r="HQ3" s="15"/>
      <c r="HR3" s="15"/>
      <c r="HS3" s="15"/>
      <c r="HT3" s="15"/>
      <c r="HU3" s="15"/>
      <c r="HV3" s="15"/>
      <c r="HW3" s="15"/>
      <c r="HX3" s="15"/>
      <c r="HY3" s="15"/>
      <c r="HZ3" s="15"/>
      <c r="IA3" s="15"/>
      <c r="IB3" s="15"/>
      <c r="IC3" s="15"/>
      <c r="ID3" s="15"/>
      <c r="IE3" s="15"/>
      <c r="IF3" s="15"/>
      <c r="IG3" s="15"/>
      <c r="IH3" s="15"/>
      <c r="II3" s="15"/>
      <c r="IJ3" s="15"/>
      <c r="IK3" s="15"/>
      <c r="IL3" s="15"/>
      <c r="IM3" s="15"/>
      <c r="IN3" s="15"/>
      <c r="IO3" s="15"/>
      <c r="IP3" s="15"/>
      <c r="IQ3" s="15"/>
      <c r="IR3" s="15"/>
      <c r="IS3" s="15"/>
      <c r="IT3" s="15"/>
      <c r="IU3" s="15"/>
      <c r="IV3" s="15"/>
    </row>
    <row r="4" spans="1:256" ht="15.75" customHeight="1">
      <c r="A4" s="12" t="s">
        <v>2</v>
      </c>
      <c r="B4" s="12"/>
      <c r="C4" s="12"/>
      <c r="D4" s="12"/>
      <c r="E4" s="12"/>
      <c r="F4" s="11" t="s">
        <v>321</v>
      </c>
      <c r="G4" s="11"/>
      <c r="H4" s="11"/>
      <c r="I4" s="11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15"/>
      <c r="IQ4" s="15"/>
      <c r="IR4" s="15"/>
      <c r="IS4" s="15"/>
      <c r="IT4" s="15"/>
      <c r="IU4" s="15"/>
      <c r="IV4" s="15"/>
    </row>
    <row r="5" spans="1:256" ht="15.75" customHeight="1">
      <c r="A5" s="12" t="s">
        <v>4</v>
      </c>
      <c r="B5" s="12"/>
      <c r="C5" s="12"/>
      <c r="D5" s="12"/>
      <c r="E5" s="12"/>
      <c r="F5" s="11" t="s">
        <v>5</v>
      </c>
      <c r="G5" s="11"/>
      <c r="H5" s="11"/>
      <c r="I5" s="11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  <c r="IQ5" s="15"/>
      <c r="IR5" s="15"/>
      <c r="IS5" s="15"/>
      <c r="IT5" s="15"/>
      <c r="IU5" s="15"/>
      <c r="IV5" s="15"/>
    </row>
    <row r="6" spans="1:256" ht="15.75" customHeight="1">
      <c r="A6" s="12" t="s">
        <v>6</v>
      </c>
      <c r="B6" s="12"/>
      <c r="C6" s="12"/>
      <c r="D6" s="12"/>
      <c r="E6" s="12"/>
      <c r="F6" s="12"/>
      <c r="G6" s="12"/>
      <c r="H6" s="12"/>
      <c r="I6" s="12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  <c r="FG6" s="15"/>
      <c r="FH6" s="15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5"/>
      <c r="FZ6" s="15"/>
      <c r="GA6" s="15"/>
      <c r="GB6" s="15"/>
      <c r="GC6" s="15"/>
      <c r="GD6" s="15"/>
      <c r="GE6" s="15"/>
      <c r="GF6" s="15"/>
      <c r="GG6" s="15"/>
      <c r="GH6" s="15"/>
      <c r="GI6" s="15"/>
      <c r="GJ6" s="15"/>
      <c r="GK6" s="15"/>
      <c r="GL6" s="15"/>
      <c r="GM6" s="15"/>
      <c r="GN6" s="15"/>
      <c r="GO6" s="15"/>
      <c r="GP6" s="15"/>
      <c r="GQ6" s="15"/>
      <c r="GR6" s="15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  <c r="IJ6" s="15"/>
      <c r="IK6" s="15"/>
      <c r="IL6" s="15"/>
      <c r="IM6" s="15"/>
      <c r="IN6" s="15"/>
      <c r="IO6" s="15"/>
      <c r="IP6" s="15"/>
      <c r="IQ6" s="15"/>
      <c r="IR6" s="15"/>
      <c r="IS6" s="15"/>
      <c r="IT6" s="15"/>
      <c r="IU6" s="15"/>
      <c r="IV6" s="15"/>
    </row>
    <row r="7" spans="1:256" ht="20.25" customHeight="1">
      <c r="A7" s="10" t="s">
        <v>7</v>
      </c>
      <c r="B7" s="10"/>
      <c r="C7" s="10"/>
      <c r="D7" s="10"/>
      <c r="E7" s="10"/>
      <c r="F7" s="10"/>
      <c r="G7" s="10"/>
      <c r="H7" s="10"/>
      <c r="I7" s="10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  <c r="IQ7" s="15"/>
      <c r="IR7" s="15"/>
      <c r="IS7" s="15"/>
      <c r="IT7" s="15"/>
      <c r="IU7" s="15"/>
      <c r="IV7" s="15"/>
    </row>
    <row r="8" spans="1:256" ht="15.75" customHeight="1">
      <c r="A8" s="17" t="s">
        <v>8</v>
      </c>
      <c r="B8" s="12" t="s">
        <v>9</v>
      </c>
      <c r="C8" s="12"/>
      <c r="D8" s="12"/>
      <c r="E8" s="12"/>
      <c r="F8" s="12"/>
      <c r="G8" s="12"/>
      <c r="H8" s="9">
        <v>45289</v>
      </c>
      <c r="I8" s="9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  <c r="IP8" s="15"/>
      <c r="IQ8" s="15"/>
      <c r="IR8" s="15"/>
      <c r="IS8" s="15"/>
      <c r="IT8" s="15"/>
      <c r="IU8" s="15"/>
      <c r="IV8" s="15"/>
    </row>
    <row r="9" spans="1:256" ht="15.75" customHeight="1">
      <c r="A9" s="17" t="s">
        <v>10</v>
      </c>
      <c r="B9" s="12" t="s">
        <v>11</v>
      </c>
      <c r="C9" s="12"/>
      <c r="D9" s="12"/>
      <c r="E9" s="12"/>
      <c r="F9" s="12"/>
      <c r="G9" s="12"/>
      <c r="H9" s="11" t="s">
        <v>322</v>
      </c>
      <c r="I9" s="11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  <c r="IP9" s="15"/>
      <c r="IQ9" s="15"/>
      <c r="IR9" s="15"/>
      <c r="IS9" s="15"/>
      <c r="IT9" s="15"/>
      <c r="IU9" s="15"/>
      <c r="IV9" s="15"/>
    </row>
    <row r="10" spans="1:256" ht="42" customHeight="1">
      <c r="A10" s="17" t="s">
        <v>13</v>
      </c>
      <c r="B10" s="12" t="s">
        <v>14</v>
      </c>
      <c r="C10" s="12"/>
      <c r="D10" s="12"/>
      <c r="E10" s="12"/>
      <c r="F10" s="12"/>
      <c r="G10" s="12"/>
      <c r="H10" s="11" t="s">
        <v>15</v>
      </c>
      <c r="I10" s="11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  <c r="IO10" s="15"/>
      <c r="IP10" s="15"/>
      <c r="IQ10" s="15"/>
      <c r="IR10" s="15"/>
      <c r="IS10" s="15"/>
      <c r="IT10" s="15"/>
      <c r="IU10" s="15"/>
      <c r="IV10" s="15"/>
    </row>
    <row r="11" spans="1:256" ht="33.75" customHeight="1">
      <c r="A11" s="17" t="s">
        <v>16</v>
      </c>
      <c r="B11" s="12" t="s">
        <v>17</v>
      </c>
      <c r="C11" s="12"/>
      <c r="D11" s="12"/>
      <c r="E11" s="12"/>
      <c r="F11" s="12"/>
      <c r="G11" s="12"/>
      <c r="H11" s="11">
        <v>12</v>
      </c>
      <c r="I11" s="11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  <c r="IP11" s="15"/>
      <c r="IQ11" s="15"/>
      <c r="IR11" s="15"/>
      <c r="IS11" s="15"/>
      <c r="IT11" s="15"/>
      <c r="IU11" s="15"/>
      <c r="IV11" s="15"/>
    </row>
    <row r="12" spans="1:256" ht="25.5" customHeight="1">
      <c r="A12" s="8" t="s">
        <v>18</v>
      </c>
      <c r="B12" s="8"/>
      <c r="C12" s="8"/>
      <c r="D12" s="8"/>
      <c r="E12" s="8"/>
      <c r="F12" s="8"/>
      <c r="G12" s="8"/>
      <c r="H12" s="8"/>
      <c r="I12" s="8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  <c r="IP12" s="15"/>
      <c r="IQ12" s="15"/>
      <c r="IR12" s="15"/>
      <c r="IS12" s="15"/>
      <c r="IT12" s="15"/>
      <c r="IU12" s="15"/>
      <c r="IV12" s="15"/>
    </row>
    <row r="13" spans="1:256" ht="43.5" customHeight="1">
      <c r="A13" s="7" t="s">
        <v>19</v>
      </c>
      <c r="B13" s="7"/>
      <c r="C13" s="7"/>
      <c r="D13" s="7"/>
      <c r="E13" s="7"/>
      <c r="F13" s="6" t="s">
        <v>20</v>
      </c>
      <c r="G13" s="6"/>
      <c r="H13" s="6" t="s">
        <v>323</v>
      </c>
      <c r="I13" s="6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  <c r="IP13" s="15"/>
      <c r="IQ13" s="15"/>
      <c r="IR13" s="15"/>
      <c r="IS13" s="15"/>
      <c r="IT13" s="15"/>
      <c r="IU13" s="15"/>
      <c r="IV13" s="15"/>
    </row>
    <row r="14" spans="1:256" ht="12.75" customHeight="1">
      <c r="A14" s="5" t="s">
        <v>22</v>
      </c>
      <c r="B14" s="5"/>
      <c r="C14" s="5"/>
      <c r="D14" s="5"/>
      <c r="E14" s="5"/>
      <c r="F14" s="4" t="s">
        <v>23</v>
      </c>
      <c r="G14" s="4"/>
      <c r="H14" s="3">
        <v>2000</v>
      </c>
      <c r="I14" s="3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  <c r="IP14" s="15"/>
      <c r="IQ14" s="15"/>
      <c r="IR14" s="15"/>
      <c r="IS14" s="15"/>
      <c r="IT14" s="15"/>
      <c r="IU14" s="15"/>
      <c r="IV14" s="15"/>
    </row>
    <row r="15" spans="1:256" ht="12.75" customHeight="1">
      <c r="A15" s="5" t="s">
        <v>24</v>
      </c>
      <c r="B15" s="5"/>
      <c r="C15" s="5"/>
      <c r="D15" s="5"/>
      <c r="E15" s="5"/>
      <c r="F15" s="4" t="s">
        <v>23</v>
      </c>
      <c r="G15" s="4"/>
      <c r="H15" s="3">
        <v>4000</v>
      </c>
      <c r="I15" s="3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  <c r="IO15" s="15"/>
      <c r="IP15" s="15"/>
      <c r="IQ15" s="15"/>
      <c r="IR15" s="15"/>
      <c r="IS15" s="15"/>
      <c r="IT15" s="15"/>
      <c r="IU15" s="15"/>
      <c r="IV15" s="15"/>
    </row>
    <row r="16" spans="1:256" ht="12.75" customHeight="1">
      <c r="A16" s="5" t="s">
        <v>25</v>
      </c>
      <c r="B16" s="5"/>
      <c r="C16" s="5"/>
      <c r="D16" s="5"/>
      <c r="E16" s="5"/>
      <c r="F16" s="4" t="s">
        <v>23</v>
      </c>
      <c r="G16" s="4"/>
      <c r="H16" s="3">
        <v>0</v>
      </c>
      <c r="I16" s="3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  <c r="IO16" s="15"/>
      <c r="IP16" s="15"/>
      <c r="IQ16" s="15"/>
      <c r="IR16" s="15"/>
      <c r="IS16" s="15"/>
      <c r="IT16" s="15"/>
      <c r="IU16" s="15"/>
      <c r="IV16" s="15"/>
    </row>
    <row r="17" spans="1:256" ht="12.75" customHeight="1">
      <c r="A17" s="5" t="s">
        <v>26</v>
      </c>
      <c r="B17" s="5"/>
      <c r="C17" s="5"/>
      <c r="D17" s="5"/>
      <c r="E17" s="5"/>
      <c r="F17" s="4" t="s">
        <v>23</v>
      </c>
      <c r="G17" s="4"/>
      <c r="H17" s="3">
        <v>400</v>
      </c>
      <c r="I17" s="3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  <c r="IO17" s="15"/>
      <c r="IP17" s="15"/>
      <c r="IQ17" s="15"/>
      <c r="IR17" s="15"/>
      <c r="IS17" s="15"/>
      <c r="IT17" s="15"/>
      <c r="IU17" s="15"/>
      <c r="IV17" s="15"/>
    </row>
    <row r="18" spans="1:256" ht="12.75" customHeight="1">
      <c r="A18" s="5" t="s">
        <v>27</v>
      </c>
      <c r="B18" s="5"/>
      <c r="C18" s="5"/>
      <c r="D18" s="5"/>
      <c r="E18" s="5"/>
      <c r="F18" s="4" t="s">
        <v>23</v>
      </c>
      <c r="G18" s="4"/>
      <c r="H18" s="3">
        <v>0</v>
      </c>
      <c r="I18" s="3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  <c r="IO18" s="15"/>
      <c r="IP18" s="15"/>
      <c r="IQ18" s="15"/>
      <c r="IR18" s="15"/>
      <c r="IS18" s="15"/>
      <c r="IT18" s="15"/>
      <c r="IU18" s="15"/>
      <c r="IV18" s="15"/>
    </row>
    <row r="19" spans="1:256" ht="12.75" customHeight="1">
      <c r="A19" s="5" t="s">
        <v>28</v>
      </c>
      <c r="B19" s="5"/>
      <c r="C19" s="5"/>
      <c r="D19" s="5"/>
      <c r="E19" s="5"/>
      <c r="F19" s="4" t="s">
        <v>23</v>
      </c>
      <c r="G19" s="4"/>
      <c r="H19" s="3">
        <v>600</v>
      </c>
      <c r="I19" s="3"/>
      <c r="J19" s="15"/>
      <c r="K19" s="15"/>
      <c r="L19" s="22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  <c r="IO19" s="15"/>
      <c r="IP19" s="15"/>
      <c r="IQ19" s="15"/>
      <c r="IR19" s="15"/>
      <c r="IS19" s="15"/>
      <c r="IT19" s="15"/>
      <c r="IU19" s="15"/>
      <c r="IV19" s="15"/>
    </row>
    <row r="20" spans="1:256" ht="27" customHeight="1">
      <c r="A20" s="2" t="s">
        <v>29</v>
      </c>
      <c r="B20" s="2"/>
      <c r="C20" s="2"/>
      <c r="D20" s="2"/>
      <c r="E20" s="2"/>
      <c r="F20" s="4" t="s">
        <v>23</v>
      </c>
      <c r="G20" s="4"/>
      <c r="H20" s="3">
        <v>200</v>
      </c>
      <c r="I20" s="3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  <c r="IM20" s="15"/>
      <c r="IN20" s="15"/>
      <c r="IO20" s="15"/>
      <c r="IP20" s="15"/>
      <c r="IQ20" s="15"/>
      <c r="IR20" s="15"/>
      <c r="IS20" s="15"/>
      <c r="IT20" s="15"/>
      <c r="IU20" s="15"/>
      <c r="IV20" s="15"/>
    </row>
    <row r="21" spans="1:256" ht="12.75" customHeight="1">
      <c r="A21" s="1" t="s">
        <v>30</v>
      </c>
      <c r="B21" s="1"/>
      <c r="C21" s="1"/>
      <c r="D21" s="1"/>
      <c r="E21" s="1"/>
      <c r="F21" s="1"/>
      <c r="G21" s="1"/>
      <c r="H21" s="474">
        <f>ROUND(H14+H15+H16+H17+H18+H19+H20,2)</f>
        <v>7200</v>
      </c>
      <c r="I21" s="474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  <c r="IJ21" s="15"/>
      <c r="IK21" s="15"/>
      <c r="IL21" s="15"/>
      <c r="IM21" s="15"/>
      <c r="IN21" s="15"/>
      <c r="IO21" s="15"/>
      <c r="IP21" s="15"/>
      <c r="IQ21" s="15"/>
      <c r="IR21" s="15"/>
      <c r="IS21" s="15"/>
      <c r="IT21" s="15"/>
      <c r="IU21" s="15"/>
      <c r="IV21" s="15"/>
    </row>
    <row r="22" spans="1:256" ht="8.25" customHeight="1">
      <c r="A22" s="475"/>
      <c r="B22" s="475"/>
      <c r="C22" s="475"/>
      <c r="D22" s="475"/>
      <c r="E22" s="475"/>
      <c r="F22" s="475"/>
      <c r="G22" s="475"/>
      <c r="H22" s="475"/>
      <c r="I22" s="47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  <c r="IO22" s="15"/>
      <c r="IP22" s="15"/>
      <c r="IQ22" s="15"/>
      <c r="IR22" s="15"/>
      <c r="IS22" s="15"/>
      <c r="IT22" s="15"/>
      <c r="IU22" s="15"/>
      <c r="IV22" s="15"/>
    </row>
    <row r="23" spans="1:256" ht="23.25" customHeight="1">
      <c r="A23" s="5" t="s">
        <v>31</v>
      </c>
      <c r="B23" s="5"/>
      <c r="C23" s="5"/>
      <c r="D23" s="5"/>
      <c r="E23" s="5"/>
      <c r="F23" s="4" t="s">
        <v>23</v>
      </c>
      <c r="G23" s="4"/>
      <c r="H23" s="476">
        <v>500</v>
      </c>
      <c r="I23" s="476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  <c r="IM23" s="15"/>
      <c r="IN23" s="15"/>
      <c r="IO23" s="15"/>
      <c r="IP23" s="15"/>
      <c r="IQ23" s="15"/>
      <c r="IR23" s="15"/>
      <c r="IS23" s="15"/>
      <c r="IT23" s="15"/>
      <c r="IU23" s="15"/>
      <c r="IV23" s="15"/>
    </row>
    <row r="24" spans="1:256" ht="12.75" customHeight="1">
      <c r="A24" s="5" t="s">
        <v>32</v>
      </c>
      <c r="B24" s="5"/>
      <c r="C24" s="5"/>
      <c r="D24" s="5"/>
      <c r="E24" s="5"/>
      <c r="F24" s="477" t="s">
        <v>23</v>
      </c>
      <c r="G24" s="477"/>
      <c r="H24" s="476">
        <v>1200</v>
      </c>
      <c r="I24" s="476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  <c r="IO24" s="15"/>
      <c r="IP24" s="15"/>
      <c r="IQ24" s="15"/>
      <c r="IR24" s="15"/>
      <c r="IS24" s="15"/>
      <c r="IT24" s="15"/>
      <c r="IU24" s="15"/>
      <c r="IV24" s="15"/>
    </row>
    <row r="25" spans="1:256" ht="12.75" customHeight="1">
      <c r="A25" s="5" t="s">
        <v>33</v>
      </c>
      <c r="B25" s="5"/>
      <c r="C25" s="5"/>
      <c r="D25" s="5"/>
      <c r="E25" s="5"/>
      <c r="F25" s="4" t="s">
        <v>23</v>
      </c>
      <c r="G25" s="4"/>
      <c r="H25" s="476">
        <v>100</v>
      </c>
      <c r="I25" s="476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  <c r="IJ25" s="15"/>
      <c r="IK25" s="15"/>
      <c r="IL25" s="15"/>
      <c r="IM25" s="15"/>
      <c r="IN25" s="15"/>
      <c r="IO25" s="15"/>
      <c r="IP25" s="15"/>
      <c r="IQ25" s="15"/>
      <c r="IR25" s="15"/>
      <c r="IS25" s="15"/>
      <c r="IT25" s="15"/>
      <c r="IU25" s="15"/>
      <c r="IV25" s="15"/>
    </row>
    <row r="26" spans="1:256" ht="15.75" customHeight="1">
      <c r="A26" s="5" t="s">
        <v>34</v>
      </c>
      <c r="B26" s="5"/>
      <c r="C26" s="5"/>
      <c r="D26" s="5"/>
      <c r="E26" s="5"/>
      <c r="F26" s="477" t="s">
        <v>23</v>
      </c>
      <c r="G26" s="477"/>
      <c r="H26" s="476">
        <v>150</v>
      </c>
      <c r="I26" s="476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  <c r="IJ26" s="15"/>
      <c r="IK26" s="15"/>
      <c r="IL26" s="15"/>
      <c r="IM26" s="15"/>
      <c r="IN26" s="15"/>
      <c r="IO26" s="15"/>
      <c r="IP26" s="15"/>
      <c r="IQ26" s="15"/>
      <c r="IR26" s="15"/>
      <c r="IS26" s="15"/>
      <c r="IT26" s="15"/>
      <c r="IU26" s="15"/>
      <c r="IV26" s="15"/>
    </row>
    <row r="27" spans="1:256" ht="14.25" customHeight="1">
      <c r="A27" s="5" t="s">
        <v>35</v>
      </c>
      <c r="B27" s="5"/>
      <c r="C27" s="5"/>
      <c r="D27" s="5"/>
      <c r="E27" s="5"/>
      <c r="F27" s="477" t="s">
        <v>23</v>
      </c>
      <c r="G27" s="477"/>
      <c r="H27" s="476">
        <v>250</v>
      </c>
      <c r="I27" s="476"/>
      <c r="J27" s="25" t="s">
        <v>324</v>
      </c>
      <c r="K27" s="25" t="s">
        <v>325</v>
      </c>
      <c r="L27" s="25" t="s">
        <v>326</v>
      </c>
      <c r="M27" s="25" t="s">
        <v>327</v>
      </c>
      <c r="N27" s="15" t="s">
        <v>328</v>
      </c>
      <c r="O27" s="15" t="s">
        <v>329</v>
      </c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15"/>
      <c r="IM27" s="15"/>
      <c r="IN27" s="15"/>
      <c r="IO27" s="15"/>
      <c r="IP27" s="15"/>
      <c r="IQ27" s="15"/>
      <c r="IR27" s="15"/>
      <c r="IS27" s="15"/>
      <c r="IT27" s="15"/>
      <c r="IU27" s="15"/>
      <c r="IV27" s="15"/>
    </row>
    <row r="28" spans="1:256" ht="26.25" customHeight="1">
      <c r="A28" s="5" t="s">
        <v>36</v>
      </c>
      <c r="B28" s="5"/>
      <c r="C28" s="5"/>
      <c r="D28" s="5"/>
      <c r="E28" s="5"/>
      <c r="F28" s="4" t="s">
        <v>23</v>
      </c>
      <c r="G28" s="4"/>
      <c r="H28" s="476">
        <v>800</v>
      </c>
      <c r="I28" s="476"/>
      <c r="J28" s="26">
        <f>H62</f>
        <v>0</v>
      </c>
      <c r="K28" s="15">
        <v>220</v>
      </c>
      <c r="L28" s="15">
        <f>ROUND(J28/K28,2)</f>
        <v>0</v>
      </c>
      <c r="M28" s="15">
        <f>8*15*0</f>
        <v>0</v>
      </c>
      <c r="N28" s="26">
        <v>0</v>
      </c>
      <c r="O28" s="27">
        <v>0.5</v>
      </c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  <c r="IB28" s="15"/>
      <c r="IC28" s="15"/>
      <c r="ID28" s="15"/>
      <c r="IE28" s="15"/>
      <c r="IF28" s="15"/>
      <c r="IG28" s="15"/>
      <c r="IH28" s="15"/>
      <c r="II28" s="15"/>
      <c r="IJ28" s="15"/>
      <c r="IK28" s="15"/>
      <c r="IL28" s="15"/>
      <c r="IM28" s="15"/>
      <c r="IN28" s="15"/>
      <c r="IO28" s="15"/>
      <c r="IP28" s="15"/>
      <c r="IQ28" s="15"/>
      <c r="IR28" s="15"/>
      <c r="IS28" s="15"/>
      <c r="IT28" s="15"/>
      <c r="IU28" s="15"/>
      <c r="IV28" s="15"/>
    </row>
    <row r="29" spans="1:256" ht="15" customHeight="1">
      <c r="A29" s="1" t="s">
        <v>37</v>
      </c>
      <c r="B29" s="1"/>
      <c r="C29" s="1"/>
      <c r="D29" s="1"/>
      <c r="E29" s="1"/>
      <c r="F29" s="1"/>
      <c r="G29" s="1"/>
      <c r="H29" s="474">
        <f>ROUND(H23+H24+H25+H26+H27+H28,2)</f>
        <v>3000</v>
      </c>
      <c r="I29" s="474"/>
      <c r="J29" s="26"/>
      <c r="K29" s="15"/>
      <c r="L29" s="15"/>
      <c r="M29" s="15"/>
      <c r="N29" s="26"/>
      <c r="O29" s="27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  <c r="IB29" s="15"/>
      <c r="IC29" s="15"/>
      <c r="ID29" s="15"/>
      <c r="IE29" s="15"/>
      <c r="IF29" s="15"/>
      <c r="IG29" s="15"/>
      <c r="IH29" s="15"/>
      <c r="II29" s="15"/>
      <c r="IJ29" s="15"/>
      <c r="IK29" s="15"/>
      <c r="IL29" s="15"/>
      <c r="IM29" s="15"/>
      <c r="IN29" s="15"/>
      <c r="IO29" s="15"/>
      <c r="IP29" s="15"/>
      <c r="IQ29" s="15"/>
      <c r="IR29" s="15"/>
      <c r="IS29" s="15"/>
      <c r="IT29" s="15"/>
      <c r="IU29" s="15"/>
      <c r="IV29" s="15"/>
    </row>
    <row r="30" spans="1:256" ht="7.5" customHeight="1">
      <c r="A30" s="475"/>
      <c r="B30" s="475"/>
      <c r="C30" s="475"/>
      <c r="D30" s="475"/>
      <c r="E30" s="475"/>
      <c r="F30" s="475"/>
      <c r="G30" s="475"/>
      <c r="H30" s="475"/>
      <c r="I30" s="475"/>
      <c r="J30" s="15" t="s">
        <v>330</v>
      </c>
      <c r="K30" s="15" t="s">
        <v>331</v>
      </c>
      <c r="L30" s="15"/>
      <c r="M30" s="15"/>
      <c r="N30" s="26"/>
      <c r="O30" s="27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  <c r="EQ30" s="15"/>
      <c r="ER30" s="15"/>
      <c r="ES30" s="15"/>
      <c r="ET30" s="15"/>
      <c r="EU30" s="15"/>
      <c r="EV30" s="15"/>
      <c r="EW30" s="15"/>
      <c r="EX30" s="15"/>
      <c r="EY30" s="15"/>
      <c r="EZ30" s="15"/>
      <c r="FA30" s="15"/>
      <c r="FB30" s="15"/>
      <c r="FC30" s="15"/>
      <c r="FD30" s="15"/>
      <c r="FE30" s="15"/>
      <c r="FF30" s="15"/>
      <c r="FG30" s="15"/>
      <c r="FH30" s="15"/>
      <c r="FI30" s="15"/>
      <c r="FJ30" s="15"/>
      <c r="FK30" s="15"/>
      <c r="FL30" s="15"/>
      <c r="FM30" s="15"/>
      <c r="FN30" s="15"/>
      <c r="FO30" s="15"/>
      <c r="FP30" s="15"/>
      <c r="FQ30" s="15"/>
      <c r="FR30" s="15"/>
      <c r="FS30" s="15"/>
      <c r="FT30" s="15"/>
      <c r="FU30" s="15"/>
      <c r="FV30" s="15"/>
      <c r="FW30" s="15"/>
      <c r="FX30" s="15"/>
      <c r="FY30" s="15"/>
      <c r="FZ30" s="15"/>
      <c r="GA30" s="15"/>
      <c r="GB30" s="15"/>
      <c r="GC30" s="15"/>
      <c r="GD30" s="15"/>
      <c r="GE30" s="15"/>
      <c r="GF30" s="15"/>
      <c r="GG30" s="15"/>
      <c r="GH30" s="15"/>
      <c r="GI30" s="15"/>
      <c r="GJ30" s="15"/>
      <c r="GK30" s="15"/>
      <c r="GL30" s="15"/>
      <c r="GM30" s="15"/>
      <c r="GN30" s="15"/>
      <c r="GO30" s="15"/>
      <c r="GP30" s="15"/>
      <c r="GQ30" s="15"/>
      <c r="GR30" s="15"/>
      <c r="GS30" s="15"/>
      <c r="GT30" s="15"/>
      <c r="GU30" s="15"/>
      <c r="GV30" s="15"/>
      <c r="GW30" s="15"/>
      <c r="GX30" s="15"/>
      <c r="GY30" s="15"/>
      <c r="GZ30" s="15"/>
      <c r="HA30" s="15"/>
      <c r="HB30" s="15"/>
      <c r="HC30" s="15"/>
      <c r="HD30" s="15"/>
      <c r="HE30" s="15"/>
      <c r="HF30" s="15"/>
      <c r="HG30" s="15"/>
      <c r="HH30" s="15"/>
      <c r="HI30" s="15"/>
      <c r="HJ30" s="15"/>
      <c r="HK30" s="15"/>
      <c r="HL30" s="15"/>
      <c r="HM30" s="15"/>
      <c r="HN30" s="15"/>
      <c r="HO30" s="15"/>
      <c r="HP30" s="15"/>
      <c r="HQ30" s="15"/>
      <c r="HR30" s="15"/>
      <c r="HS30" s="15"/>
      <c r="HT30" s="15"/>
      <c r="HU30" s="15"/>
      <c r="HV30" s="15"/>
      <c r="HW30" s="15"/>
      <c r="HX30" s="15"/>
      <c r="HY30" s="15"/>
      <c r="HZ30" s="15"/>
      <c r="IA30" s="15"/>
      <c r="IB30" s="15"/>
      <c r="IC30" s="15"/>
      <c r="ID30" s="15"/>
      <c r="IE30" s="15"/>
      <c r="IF30" s="15"/>
      <c r="IG30" s="15"/>
      <c r="IH30" s="15"/>
      <c r="II30" s="15"/>
      <c r="IJ30" s="15"/>
      <c r="IK30" s="15"/>
      <c r="IL30" s="15"/>
      <c r="IM30" s="15"/>
      <c r="IN30" s="15"/>
      <c r="IO30" s="15"/>
      <c r="IP30" s="15"/>
      <c r="IQ30" s="15"/>
      <c r="IR30" s="15"/>
      <c r="IS30" s="15"/>
      <c r="IT30" s="15"/>
      <c r="IU30" s="15"/>
      <c r="IV30" s="15"/>
    </row>
    <row r="31" spans="1:256" ht="27" customHeight="1">
      <c r="A31" s="5" t="s">
        <v>38</v>
      </c>
      <c r="B31" s="5"/>
      <c r="C31" s="5"/>
      <c r="D31" s="5"/>
      <c r="E31" s="5"/>
      <c r="F31" s="4" t="s">
        <v>23</v>
      </c>
      <c r="G31" s="4"/>
      <c r="H31" s="476">
        <v>100</v>
      </c>
      <c r="I31" s="476"/>
      <c r="J31" s="27">
        <v>0</v>
      </c>
      <c r="K31" s="27">
        <v>0</v>
      </c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/>
      <c r="FN31" s="15"/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/>
      <c r="GB31" s="15"/>
      <c r="GC31" s="15"/>
      <c r="GD31" s="15"/>
      <c r="GE31" s="15"/>
      <c r="GF31" s="15"/>
      <c r="GG31" s="15"/>
      <c r="GH31" s="15"/>
      <c r="GI31" s="15"/>
      <c r="GJ31" s="15"/>
      <c r="GK31" s="15"/>
      <c r="GL31" s="15"/>
      <c r="GM31" s="15"/>
      <c r="GN31" s="15"/>
      <c r="GO31" s="15"/>
      <c r="GP31" s="15"/>
      <c r="GQ31" s="15"/>
      <c r="GR31" s="15"/>
      <c r="GS31" s="15"/>
      <c r="GT31" s="15"/>
      <c r="GU31" s="15"/>
      <c r="GV31" s="15"/>
      <c r="GW31" s="15"/>
      <c r="GX31" s="15"/>
      <c r="GY31" s="15"/>
      <c r="GZ31" s="15"/>
      <c r="HA31" s="15"/>
      <c r="HB31" s="15"/>
      <c r="HC31" s="15"/>
      <c r="HD31" s="15"/>
      <c r="HE31" s="15"/>
      <c r="HF31" s="15"/>
      <c r="HG31" s="15"/>
      <c r="HH31" s="15"/>
      <c r="HI31" s="15"/>
      <c r="HJ31" s="15"/>
      <c r="HK31" s="15"/>
      <c r="HL31" s="15"/>
      <c r="HM31" s="15"/>
      <c r="HN31" s="15"/>
      <c r="HO31" s="15"/>
      <c r="HP31" s="15"/>
      <c r="HQ31" s="15"/>
      <c r="HR31" s="15"/>
      <c r="HS31" s="15"/>
      <c r="HT31" s="15"/>
      <c r="HU31" s="15"/>
      <c r="HV31" s="15"/>
      <c r="HW31" s="15"/>
      <c r="HX31" s="15"/>
      <c r="HY31" s="15"/>
      <c r="HZ31" s="15"/>
      <c r="IA31" s="15"/>
      <c r="IB31" s="15"/>
      <c r="IC31" s="15"/>
      <c r="ID31" s="15"/>
      <c r="IE31" s="15"/>
      <c r="IF31" s="15"/>
      <c r="IG31" s="15"/>
      <c r="IH31" s="15"/>
      <c r="II31" s="15"/>
      <c r="IJ31" s="15"/>
      <c r="IK31" s="15"/>
      <c r="IL31" s="15"/>
      <c r="IM31" s="15"/>
      <c r="IN31" s="15"/>
      <c r="IO31" s="15"/>
      <c r="IP31" s="15"/>
      <c r="IQ31" s="15"/>
      <c r="IR31" s="15"/>
      <c r="IS31" s="15"/>
      <c r="IT31" s="15"/>
      <c r="IU31" s="15"/>
      <c r="IV31" s="15"/>
    </row>
    <row r="32" spans="1:256" ht="25.5" customHeight="1">
      <c r="A32" s="5" t="s">
        <v>39</v>
      </c>
      <c r="B32" s="5"/>
      <c r="C32" s="5"/>
      <c r="D32" s="5"/>
      <c r="E32" s="5"/>
      <c r="F32" s="4" t="s">
        <v>23</v>
      </c>
      <c r="G32" s="4"/>
      <c r="H32" s="476">
        <v>250</v>
      </c>
      <c r="I32" s="476"/>
      <c r="J32" s="27">
        <v>0.1</v>
      </c>
      <c r="K32" s="27">
        <v>0.3</v>
      </c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/>
      <c r="GK32" s="15"/>
      <c r="GL32" s="15"/>
      <c r="GM32" s="15"/>
      <c r="GN32" s="15"/>
      <c r="GO32" s="15"/>
      <c r="GP32" s="15"/>
      <c r="GQ32" s="15"/>
      <c r="GR32" s="15"/>
      <c r="GS32" s="15"/>
      <c r="GT32" s="15"/>
      <c r="GU32" s="15"/>
      <c r="GV32" s="15"/>
      <c r="GW32" s="15"/>
      <c r="GX32" s="15"/>
      <c r="GY32" s="15"/>
      <c r="GZ32" s="15"/>
      <c r="HA32" s="15"/>
      <c r="HB32" s="15"/>
      <c r="HC32" s="15"/>
      <c r="HD32" s="15"/>
      <c r="HE32" s="15"/>
      <c r="HF32" s="15"/>
      <c r="HG32" s="15"/>
      <c r="HH32" s="15"/>
      <c r="HI32" s="15"/>
      <c r="HJ32" s="15"/>
      <c r="HK32" s="15"/>
      <c r="HL32" s="15"/>
      <c r="HM32" s="15"/>
      <c r="HN32" s="15"/>
      <c r="HO32" s="15"/>
      <c r="HP32" s="15"/>
      <c r="HQ32" s="15"/>
      <c r="HR32" s="15"/>
      <c r="HS32" s="15"/>
      <c r="HT32" s="15"/>
      <c r="HU32" s="15"/>
      <c r="HV32" s="15"/>
      <c r="HW32" s="15"/>
      <c r="HX32" s="15"/>
      <c r="HY32" s="15"/>
      <c r="HZ32" s="15"/>
      <c r="IA32" s="15"/>
      <c r="IB32" s="15"/>
      <c r="IC32" s="15"/>
      <c r="ID32" s="15"/>
      <c r="IE32" s="15"/>
      <c r="IF32" s="15"/>
      <c r="IG32" s="15"/>
      <c r="IH32" s="15"/>
      <c r="II32" s="15"/>
      <c r="IJ32" s="15"/>
      <c r="IK32" s="15"/>
      <c r="IL32" s="15"/>
      <c r="IM32" s="15"/>
      <c r="IN32" s="15"/>
      <c r="IO32" s="15"/>
      <c r="IP32" s="15"/>
      <c r="IQ32" s="15"/>
      <c r="IR32" s="15"/>
      <c r="IS32" s="15"/>
      <c r="IT32" s="15"/>
      <c r="IU32" s="15"/>
      <c r="IV32" s="15"/>
    </row>
    <row r="33" spans="1:256" ht="12.75" customHeight="1">
      <c r="A33" s="5" t="s">
        <v>40</v>
      </c>
      <c r="B33" s="5"/>
      <c r="C33" s="5"/>
      <c r="D33" s="5"/>
      <c r="E33" s="5"/>
      <c r="F33" s="4" t="s">
        <v>23</v>
      </c>
      <c r="G33" s="4"/>
      <c r="H33" s="476">
        <v>350</v>
      </c>
      <c r="I33" s="476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  <c r="IA33" s="15"/>
      <c r="IB33" s="15"/>
      <c r="IC33" s="15"/>
      <c r="ID33" s="15"/>
      <c r="IE33" s="15"/>
      <c r="IF33" s="15"/>
      <c r="IG33" s="15"/>
      <c r="IH33" s="15"/>
      <c r="II33" s="15"/>
      <c r="IJ33" s="15"/>
      <c r="IK33" s="15"/>
      <c r="IL33" s="15"/>
      <c r="IM33" s="15"/>
      <c r="IN33" s="15"/>
      <c r="IO33" s="15"/>
      <c r="IP33" s="15"/>
      <c r="IQ33" s="15"/>
      <c r="IR33" s="15"/>
      <c r="IS33" s="15"/>
      <c r="IT33" s="15"/>
      <c r="IU33" s="15"/>
      <c r="IV33" s="15"/>
    </row>
    <row r="34" spans="1:256" ht="12.75" customHeight="1">
      <c r="A34" s="478" t="s">
        <v>41</v>
      </c>
      <c r="B34" s="478"/>
      <c r="C34" s="478"/>
      <c r="D34" s="478"/>
      <c r="E34" s="478"/>
      <c r="F34" s="478"/>
      <c r="G34" s="478"/>
      <c r="H34" s="474">
        <f>ROUND(H31+H32+H33,2)</f>
        <v>700</v>
      </c>
      <c r="I34" s="474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  <c r="IA34" s="15"/>
      <c r="IB34" s="15"/>
      <c r="IC34" s="15"/>
      <c r="ID34" s="15"/>
      <c r="IE34" s="15"/>
      <c r="IF34" s="15"/>
      <c r="IG34" s="15"/>
      <c r="IH34" s="15"/>
      <c r="II34" s="15"/>
      <c r="IJ34" s="15"/>
      <c r="IK34" s="15"/>
      <c r="IL34" s="15"/>
      <c r="IM34" s="15"/>
      <c r="IN34" s="15"/>
      <c r="IO34" s="15"/>
      <c r="IP34" s="15"/>
      <c r="IQ34" s="15"/>
      <c r="IR34" s="15"/>
      <c r="IS34" s="15"/>
      <c r="IT34" s="15"/>
      <c r="IU34" s="15"/>
      <c r="IV34" s="15"/>
    </row>
    <row r="35" spans="1:256" ht="7.5" customHeight="1">
      <c r="A35" s="479"/>
      <c r="B35" s="479"/>
      <c r="C35" s="479"/>
      <c r="D35" s="479"/>
      <c r="E35" s="479"/>
      <c r="F35" s="479"/>
      <c r="G35" s="479"/>
      <c r="H35" s="479"/>
      <c r="I35" s="479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EZ35" s="15"/>
      <c r="FA35" s="15"/>
      <c r="FB35" s="15"/>
      <c r="FC35" s="15"/>
      <c r="FD35" s="15"/>
      <c r="FE35" s="15"/>
      <c r="FF35" s="15"/>
      <c r="FG35" s="15"/>
      <c r="FH35" s="15"/>
      <c r="FI35" s="15"/>
      <c r="FJ35" s="15"/>
      <c r="FK35" s="15"/>
      <c r="FL35" s="15"/>
      <c r="FM35" s="15"/>
      <c r="FN35" s="15"/>
      <c r="FO35" s="15"/>
      <c r="FP35" s="15"/>
      <c r="FQ35" s="15"/>
      <c r="FR35" s="15"/>
      <c r="FS35" s="15"/>
      <c r="FT35" s="15"/>
      <c r="FU35" s="15"/>
      <c r="FV35" s="15"/>
      <c r="FW35" s="15"/>
      <c r="FX35" s="15"/>
      <c r="FY35" s="15"/>
      <c r="FZ35" s="15"/>
      <c r="GA35" s="15"/>
      <c r="GB35" s="15"/>
      <c r="GC35" s="15"/>
      <c r="GD35" s="15"/>
      <c r="GE35" s="15"/>
      <c r="GF35" s="15"/>
      <c r="GG35" s="15"/>
      <c r="GH35" s="15"/>
      <c r="GI35" s="15"/>
      <c r="GJ35" s="15"/>
      <c r="GK35" s="15"/>
      <c r="GL35" s="15"/>
      <c r="GM35" s="15"/>
      <c r="GN35" s="15"/>
      <c r="GO35" s="15"/>
      <c r="GP35" s="15"/>
      <c r="GQ35" s="15"/>
      <c r="GR35" s="15"/>
      <c r="GS35" s="15"/>
      <c r="GT35" s="15"/>
      <c r="GU35" s="15"/>
      <c r="GV35" s="15"/>
      <c r="GW35" s="15"/>
      <c r="GX35" s="15"/>
      <c r="GY35" s="15"/>
      <c r="GZ35" s="15"/>
      <c r="HA35" s="15"/>
      <c r="HB35" s="15"/>
      <c r="HC35" s="15"/>
      <c r="HD35" s="15"/>
      <c r="HE35" s="15"/>
      <c r="HF35" s="15"/>
      <c r="HG35" s="15"/>
      <c r="HH35" s="15"/>
      <c r="HI35" s="15"/>
      <c r="HJ35" s="15"/>
      <c r="HK35" s="15"/>
      <c r="HL35" s="15"/>
      <c r="HM35" s="15"/>
      <c r="HN35" s="15"/>
      <c r="HO35" s="15"/>
      <c r="HP35" s="15"/>
      <c r="HQ35" s="15"/>
      <c r="HR35" s="15"/>
      <c r="HS35" s="15"/>
      <c r="HT35" s="15"/>
      <c r="HU35" s="15"/>
      <c r="HV35" s="15"/>
      <c r="HW35" s="15"/>
      <c r="HX35" s="15"/>
      <c r="HY35" s="15"/>
      <c r="HZ35" s="15"/>
      <c r="IA35" s="15"/>
      <c r="IB35" s="15"/>
      <c r="IC35" s="15"/>
      <c r="ID35" s="15"/>
      <c r="IE35" s="15"/>
      <c r="IF35" s="15"/>
      <c r="IG35" s="15"/>
      <c r="IH35" s="15"/>
      <c r="II35" s="15"/>
      <c r="IJ35" s="15"/>
      <c r="IK35" s="15"/>
      <c r="IL35" s="15"/>
      <c r="IM35" s="15"/>
      <c r="IN35" s="15"/>
      <c r="IO35" s="15"/>
      <c r="IP35" s="15"/>
      <c r="IQ35" s="15"/>
      <c r="IR35" s="15"/>
      <c r="IS35" s="15"/>
      <c r="IT35" s="15"/>
      <c r="IU35" s="15"/>
      <c r="IV35" s="15"/>
    </row>
    <row r="36" spans="1:256" ht="12.75" customHeight="1">
      <c r="A36" s="480" t="s">
        <v>42</v>
      </c>
      <c r="B36" s="480"/>
      <c r="C36" s="480"/>
      <c r="D36" s="480"/>
      <c r="E36" s="480"/>
      <c r="F36" s="4" t="s">
        <v>23</v>
      </c>
      <c r="G36" s="4"/>
      <c r="H36" s="476">
        <v>70</v>
      </c>
      <c r="I36" s="476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  <c r="IB36" s="15"/>
      <c r="IC36" s="15"/>
      <c r="ID36" s="15"/>
      <c r="IE36" s="15"/>
      <c r="IF36" s="15"/>
      <c r="IG36" s="15"/>
      <c r="IH36" s="15"/>
      <c r="II36" s="15"/>
      <c r="IJ36" s="15"/>
      <c r="IK36" s="15"/>
      <c r="IL36" s="15"/>
      <c r="IM36" s="15"/>
      <c r="IN36" s="15"/>
      <c r="IO36" s="15"/>
      <c r="IP36" s="15"/>
      <c r="IQ36" s="15"/>
      <c r="IR36" s="15"/>
      <c r="IS36" s="15"/>
      <c r="IT36" s="15"/>
      <c r="IU36" s="15"/>
      <c r="IV36" s="15"/>
    </row>
    <row r="37" spans="1:256" ht="12.75" customHeight="1">
      <c r="A37" s="481" t="s">
        <v>43</v>
      </c>
      <c r="B37" s="481"/>
      <c r="C37" s="481"/>
      <c r="D37" s="481"/>
      <c r="E37" s="481"/>
      <c r="F37" s="481"/>
      <c r="G37" s="481"/>
      <c r="H37" s="474">
        <f>H36</f>
        <v>70</v>
      </c>
      <c r="I37" s="474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15"/>
      <c r="GO37" s="15"/>
      <c r="GP37" s="15"/>
      <c r="GQ37" s="15"/>
      <c r="GR37" s="15"/>
      <c r="GS37" s="15"/>
      <c r="GT37" s="15"/>
      <c r="GU37" s="15"/>
      <c r="GV37" s="15"/>
      <c r="GW37" s="15"/>
      <c r="GX37" s="15"/>
      <c r="GY37" s="15"/>
      <c r="GZ37" s="15"/>
      <c r="HA37" s="15"/>
      <c r="HB37" s="15"/>
      <c r="HC37" s="15"/>
      <c r="HD37" s="15"/>
      <c r="HE37" s="15"/>
      <c r="HF37" s="15"/>
      <c r="HG37" s="15"/>
      <c r="HH37" s="15"/>
      <c r="HI37" s="15"/>
      <c r="HJ37" s="15"/>
      <c r="HK37" s="15"/>
      <c r="HL37" s="15"/>
      <c r="HM37" s="15"/>
      <c r="HN37" s="15"/>
      <c r="HO37" s="15"/>
      <c r="HP37" s="15"/>
      <c r="HQ37" s="15"/>
      <c r="HR37" s="15"/>
      <c r="HS37" s="15"/>
      <c r="HT37" s="15"/>
      <c r="HU37" s="15"/>
      <c r="HV37" s="15"/>
      <c r="HW37" s="15"/>
      <c r="HX37" s="15"/>
      <c r="HY37" s="15"/>
      <c r="HZ37" s="15"/>
      <c r="IA37" s="15"/>
      <c r="IB37" s="15"/>
      <c r="IC37" s="15"/>
      <c r="ID37" s="15"/>
      <c r="IE37" s="15"/>
      <c r="IF37" s="15"/>
      <c r="IG37" s="15"/>
      <c r="IH37" s="15"/>
      <c r="II37" s="15"/>
      <c r="IJ37" s="15"/>
      <c r="IK37" s="15"/>
      <c r="IL37" s="15"/>
      <c r="IM37" s="15"/>
      <c r="IN37" s="15"/>
      <c r="IO37" s="15"/>
      <c r="IP37" s="15"/>
      <c r="IQ37" s="15"/>
      <c r="IR37" s="15"/>
      <c r="IS37" s="15"/>
      <c r="IT37" s="15"/>
      <c r="IU37" s="15"/>
      <c r="IV37" s="15"/>
    </row>
    <row r="38" spans="1:256" ht="7.5" customHeight="1">
      <c r="A38" s="482"/>
      <c r="B38" s="482"/>
      <c r="C38" s="482"/>
      <c r="D38" s="482"/>
      <c r="E38" s="482"/>
      <c r="F38" s="482"/>
      <c r="G38" s="482"/>
      <c r="H38" s="482"/>
      <c r="I38" s="482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/>
      <c r="GO38" s="15"/>
      <c r="GP38" s="15"/>
      <c r="GQ38" s="15"/>
      <c r="GR38" s="15"/>
      <c r="GS38" s="15"/>
      <c r="GT38" s="15"/>
      <c r="GU38" s="15"/>
      <c r="GV38" s="15"/>
      <c r="GW38" s="15"/>
      <c r="GX38" s="15"/>
      <c r="GY38" s="15"/>
      <c r="GZ38" s="15"/>
      <c r="HA38" s="15"/>
      <c r="HB38" s="15"/>
      <c r="HC38" s="15"/>
      <c r="HD38" s="15"/>
      <c r="HE38" s="15"/>
      <c r="HF38" s="15"/>
      <c r="HG38" s="15"/>
      <c r="HH38" s="15"/>
      <c r="HI38" s="15"/>
      <c r="HJ38" s="15"/>
      <c r="HK38" s="15"/>
      <c r="HL38" s="15"/>
      <c r="HM38" s="15"/>
      <c r="HN38" s="15"/>
      <c r="HO38" s="15"/>
      <c r="HP38" s="15"/>
      <c r="HQ38" s="15"/>
      <c r="HR38" s="15"/>
      <c r="HS38" s="15"/>
      <c r="HT38" s="15"/>
      <c r="HU38" s="15"/>
      <c r="HV38" s="15"/>
      <c r="HW38" s="15"/>
      <c r="HX38" s="15"/>
      <c r="HY38" s="15"/>
      <c r="HZ38" s="15"/>
      <c r="IA38" s="15"/>
      <c r="IB38" s="15"/>
      <c r="IC38" s="15"/>
      <c r="ID38" s="15"/>
      <c r="IE38" s="15"/>
      <c r="IF38" s="15"/>
      <c r="IG38" s="15"/>
      <c r="IH38" s="15"/>
      <c r="II38" s="15"/>
      <c r="IJ38" s="15"/>
      <c r="IK38" s="15"/>
      <c r="IL38" s="15"/>
      <c r="IM38" s="15"/>
      <c r="IN38" s="15"/>
      <c r="IO38" s="15"/>
      <c r="IP38" s="15"/>
      <c r="IQ38" s="15"/>
      <c r="IR38" s="15"/>
      <c r="IS38" s="15"/>
      <c r="IT38" s="15"/>
      <c r="IU38" s="15"/>
      <c r="IV38" s="15"/>
    </row>
    <row r="39" spans="1:256" ht="12.75" customHeight="1">
      <c r="A39" s="480" t="s">
        <v>44</v>
      </c>
      <c r="B39" s="480"/>
      <c r="C39" s="480"/>
      <c r="D39" s="480"/>
      <c r="E39" s="480"/>
      <c r="F39" s="477" t="s">
        <v>23</v>
      </c>
      <c r="G39" s="477"/>
      <c r="H39" s="483">
        <v>0</v>
      </c>
      <c r="I39" s="483"/>
      <c r="J39" s="28" t="s">
        <v>332</v>
      </c>
      <c r="K39" s="15" t="s">
        <v>333</v>
      </c>
      <c r="L39" s="15" t="s">
        <v>334</v>
      </c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  <c r="IB39" s="15"/>
      <c r="IC39" s="15"/>
      <c r="ID39" s="15"/>
      <c r="IE39" s="15"/>
      <c r="IF39" s="15"/>
      <c r="IG39" s="15"/>
      <c r="IH39" s="15"/>
      <c r="II39" s="15"/>
      <c r="IJ39" s="15"/>
      <c r="IK39" s="15"/>
      <c r="IL39" s="15"/>
      <c r="IM39" s="15"/>
      <c r="IN39" s="15"/>
      <c r="IO39" s="15"/>
      <c r="IP39" s="15"/>
      <c r="IQ39" s="15"/>
      <c r="IR39" s="15"/>
      <c r="IS39" s="15"/>
      <c r="IT39" s="15"/>
      <c r="IU39" s="15"/>
      <c r="IV39" s="15"/>
    </row>
    <row r="40" spans="1:256" ht="12.75" customHeight="1">
      <c r="A40" s="484" t="s">
        <v>45</v>
      </c>
      <c r="B40" s="484"/>
      <c r="C40" s="484"/>
      <c r="D40" s="484"/>
      <c r="E40" s="484"/>
      <c r="F40" s="484"/>
      <c r="G40" s="484"/>
      <c r="H40" s="485">
        <v>0</v>
      </c>
      <c r="I40" s="485"/>
      <c r="J40" s="15">
        <v>2.2999999999999998</v>
      </c>
      <c r="K40" s="29">
        <v>22</v>
      </c>
      <c r="L40" s="30">
        <v>5.5</v>
      </c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  <c r="FG40" s="15"/>
      <c r="FH40" s="15"/>
      <c r="FI40" s="15"/>
      <c r="FJ40" s="15"/>
      <c r="FK40" s="15"/>
      <c r="FL40" s="15"/>
      <c r="FM40" s="15"/>
      <c r="FN40" s="15"/>
      <c r="FO40" s="15"/>
      <c r="FP40" s="15"/>
      <c r="FQ40" s="15"/>
      <c r="FR40" s="15"/>
      <c r="FS40" s="15"/>
      <c r="FT40" s="15"/>
      <c r="FU40" s="15"/>
      <c r="FV40" s="15"/>
      <c r="FW40" s="15"/>
      <c r="FX40" s="15"/>
      <c r="FY40" s="15"/>
      <c r="FZ40" s="15"/>
      <c r="GA40" s="15"/>
      <c r="GB40" s="15"/>
      <c r="GC40" s="15"/>
      <c r="GD40" s="15"/>
      <c r="GE40" s="15"/>
      <c r="GF40" s="15"/>
      <c r="GG40" s="15"/>
      <c r="GH40" s="15"/>
      <c r="GI40" s="15"/>
      <c r="GJ40" s="15"/>
      <c r="GK40" s="15"/>
      <c r="GL40" s="15"/>
      <c r="GM40" s="15"/>
      <c r="GN40" s="15"/>
      <c r="GO40" s="15"/>
      <c r="GP40" s="15"/>
      <c r="GQ40" s="15"/>
      <c r="GR40" s="15"/>
      <c r="GS40" s="15"/>
      <c r="GT40" s="15"/>
      <c r="GU40" s="15"/>
      <c r="GV40" s="15"/>
      <c r="GW40" s="15"/>
      <c r="GX40" s="15"/>
      <c r="GY40" s="15"/>
      <c r="GZ40" s="15"/>
      <c r="HA40" s="15"/>
      <c r="HB40" s="15"/>
      <c r="HC40" s="15"/>
      <c r="HD40" s="15"/>
      <c r="HE40" s="15"/>
      <c r="HF40" s="15"/>
      <c r="HG40" s="15"/>
      <c r="HH40" s="15"/>
      <c r="HI40" s="15"/>
      <c r="HJ40" s="15"/>
      <c r="HK40" s="15"/>
      <c r="HL40" s="15"/>
      <c r="HM40" s="15"/>
      <c r="HN40" s="15"/>
      <c r="HO40" s="15"/>
      <c r="HP40" s="15"/>
      <c r="HQ40" s="15"/>
      <c r="HR40" s="15"/>
      <c r="HS40" s="15"/>
      <c r="HT40" s="15"/>
      <c r="HU40" s="15"/>
      <c r="HV40" s="15"/>
      <c r="HW40" s="15"/>
      <c r="HX40" s="15"/>
      <c r="HY40" s="15"/>
      <c r="HZ40" s="15"/>
      <c r="IA40" s="15"/>
      <c r="IB40" s="15"/>
      <c r="IC40" s="15"/>
      <c r="ID40" s="15"/>
      <c r="IE40" s="15"/>
      <c r="IF40" s="15"/>
      <c r="IG40" s="15"/>
      <c r="IH40" s="15"/>
      <c r="II40" s="15"/>
      <c r="IJ40" s="15"/>
      <c r="IK40" s="15"/>
      <c r="IL40" s="15"/>
      <c r="IM40" s="15"/>
      <c r="IN40" s="15"/>
      <c r="IO40" s="15"/>
      <c r="IP40" s="15"/>
      <c r="IQ40" s="15"/>
      <c r="IR40" s="15"/>
      <c r="IS40" s="15"/>
      <c r="IT40" s="15"/>
      <c r="IU40" s="15"/>
      <c r="IV40" s="15"/>
    </row>
    <row r="41" spans="1:256" ht="8.25" customHeight="1">
      <c r="A41" s="31"/>
      <c r="B41" s="32"/>
      <c r="C41" s="32"/>
      <c r="D41" s="32"/>
      <c r="E41" s="32"/>
      <c r="F41" s="32"/>
      <c r="G41" s="32"/>
      <c r="H41" s="33"/>
      <c r="I41" s="34"/>
      <c r="J41" s="15"/>
      <c r="K41" s="29"/>
      <c r="L41" s="30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  <c r="EW41" s="15"/>
      <c r="EX41" s="15"/>
      <c r="EY41" s="15"/>
      <c r="EZ41" s="15"/>
      <c r="FA41" s="15"/>
      <c r="FB41" s="15"/>
      <c r="FC41" s="15"/>
      <c r="FD41" s="15"/>
      <c r="FE41" s="15"/>
      <c r="FF41" s="15"/>
      <c r="FG41" s="15"/>
      <c r="FH41" s="15"/>
      <c r="FI41" s="15"/>
      <c r="FJ41" s="15"/>
      <c r="FK41" s="15"/>
      <c r="FL41" s="15"/>
      <c r="FM41" s="15"/>
      <c r="FN41" s="15"/>
      <c r="FO41" s="15"/>
      <c r="FP41" s="15"/>
      <c r="FQ41" s="15"/>
      <c r="FR41" s="15"/>
      <c r="FS41" s="15"/>
      <c r="FT41" s="15"/>
      <c r="FU41" s="15"/>
      <c r="FV41" s="15"/>
      <c r="FW41" s="15"/>
      <c r="FX41" s="15"/>
      <c r="FY41" s="15"/>
      <c r="FZ41" s="15"/>
      <c r="GA41" s="15"/>
      <c r="GB41" s="15"/>
      <c r="GC41" s="15"/>
      <c r="GD41" s="15"/>
      <c r="GE41" s="15"/>
      <c r="GF41" s="15"/>
      <c r="GG41" s="15"/>
      <c r="GH41" s="15"/>
      <c r="GI41" s="15"/>
      <c r="GJ41" s="15"/>
      <c r="GK41" s="15"/>
      <c r="GL41" s="15"/>
      <c r="GM41" s="15"/>
      <c r="GN41" s="15"/>
      <c r="GO41" s="15"/>
      <c r="GP41" s="15"/>
      <c r="GQ41" s="15"/>
      <c r="GR41" s="15"/>
      <c r="GS41" s="15"/>
      <c r="GT41" s="15"/>
      <c r="GU41" s="15"/>
      <c r="GV41" s="15"/>
      <c r="GW41" s="15"/>
      <c r="GX41" s="15"/>
      <c r="GY41" s="15"/>
      <c r="GZ41" s="15"/>
      <c r="HA41" s="15"/>
      <c r="HB41" s="15"/>
      <c r="HC41" s="15"/>
      <c r="HD41" s="15"/>
      <c r="HE41" s="15"/>
      <c r="HF41" s="15"/>
      <c r="HG41" s="15"/>
      <c r="HH41" s="15"/>
      <c r="HI41" s="15"/>
      <c r="HJ41" s="15"/>
      <c r="HK41" s="15"/>
      <c r="HL41" s="15"/>
      <c r="HM41" s="15"/>
      <c r="HN41" s="15"/>
      <c r="HO41" s="15"/>
      <c r="HP41" s="15"/>
      <c r="HQ41" s="15"/>
      <c r="HR41" s="15"/>
      <c r="HS41" s="15"/>
      <c r="HT41" s="15"/>
      <c r="HU41" s="15"/>
      <c r="HV41" s="15"/>
      <c r="HW41" s="15"/>
      <c r="HX41" s="15"/>
      <c r="HY41" s="15"/>
      <c r="HZ41" s="15"/>
      <c r="IA41" s="15"/>
      <c r="IB41" s="15"/>
      <c r="IC41" s="15"/>
      <c r="ID41" s="15"/>
      <c r="IE41" s="15"/>
      <c r="IF41" s="15"/>
      <c r="IG41" s="15"/>
      <c r="IH41" s="15"/>
      <c r="II41" s="15"/>
      <c r="IJ41" s="15"/>
      <c r="IK41" s="15"/>
      <c r="IL41" s="15"/>
      <c r="IM41" s="15"/>
      <c r="IN41" s="15"/>
      <c r="IO41" s="15"/>
      <c r="IP41" s="15"/>
      <c r="IQ41" s="15"/>
      <c r="IR41" s="15"/>
      <c r="IS41" s="15"/>
      <c r="IT41" s="15"/>
      <c r="IU41" s="15"/>
      <c r="IV41" s="15"/>
    </row>
    <row r="42" spans="1:256" ht="15.75" customHeight="1">
      <c r="A42" s="486" t="s">
        <v>46</v>
      </c>
      <c r="B42" s="486"/>
      <c r="C42" s="486"/>
      <c r="D42" s="486"/>
      <c r="E42" s="486"/>
      <c r="F42" s="477" t="s">
        <v>23</v>
      </c>
      <c r="G42" s="477"/>
      <c r="H42" s="487">
        <v>0</v>
      </c>
      <c r="I42" s="487"/>
      <c r="J42" s="15"/>
      <c r="K42" s="29"/>
      <c r="L42" s="30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  <c r="EQ42" s="15"/>
      <c r="ER42" s="15"/>
      <c r="ES42" s="15"/>
      <c r="ET42" s="15"/>
      <c r="EU42" s="15"/>
      <c r="EV42" s="15"/>
      <c r="EW42" s="15"/>
      <c r="EX42" s="15"/>
      <c r="EY42" s="15"/>
      <c r="EZ42" s="15"/>
      <c r="FA42" s="15"/>
      <c r="FB42" s="15"/>
      <c r="FC42" s="15"/>
      <c r="FD42" s="15"/>
      <c r="FE42" s="15"/>
      <c r="FF42" s="15"/>
      <c r="FG42" s="15"/>
      <c r="FH42" s="15"/>
      <c r="FI42" s="15"/>
      <c r="FJ42" s="15"/>
      <c r="FK42" s="15"/>
      <c r="FL42" s="15"/>
      <c r="FM42" s="15"/>
      <c r="FN42" s="15"/>
      <c r="FO42" s="15"/>
      <c r="FP42" s="15"/>
      <c r="FQ42" s="15"/>
      <c r="FR42" s="15"/>
      <c r="FS42" s="15"/>
      <c r="FT42" s="15"/>
      <c r="FU42" s="15"/>
      <c r="FV42" s="15"/>
      <c r="FW42" s="15"/>
      <c r="FX42" s="15"/>
      <c r="FY42" s="15"/>
      <c r="FZ42" s="15"/>
      <c r="GA42" s="15"/>
      <c r="GB42" s="15"/>
      <c r="GC42" s="15"/>
      <c r="GD42" s="15"/>
      <c r="GE42" s="15"/>
      <c r="GF42" s="15"/>
      <c r="GG42" s="15"/>
      <c r="GH42" s="15"/>
      <c r="GI42" s="15"/>
      <c r="GJ42" s="15"/>
      <c r="GK42" s="15"/>
      <c r="GL42" s="15"/>
      <c r="GM42" s="15"/>
      <c r="GN42" s="15"/>
      <c r="GO42" s="15"/>
      <c r="GP42" s="15"/>
      <c r="GQ42" s="15"/>
      <c r="GR42" s="15"/>
      <c r="GS42" s="15"/>
      <c r="GT42" s="15"/>
      <c r="GU42" s="15"/>
      <c r="GV42" s="15"/>
      <c r="GW42" s="15"/>
      <c r="GX42" s="15"/>
      <c r="GY42" s="15"/>
      <c r="GZ42" s="15"/>
      <c r="HA42" s="15"/>
      <c r="HB42" s="15"/>
      <c r="HC42" s="15"/>
      <c r="HD42" s="15"/>
      <c r="HE42" s="15"/>
      <c r="HF42" s="15"/>
      <c r="HG42" s="15"/>
      <c r="HH42" s="15"/>
      <c r="HI42" s="15"/>
      <c r="HJ42" s="15"/>
      <c r="HK42" s="15"/>
      <c r="HL42" s="15"/>
      <c r="HM42" s="15"/>
      <c r="HN42" s="15"/>
      <c r="HO42" s="15"/>
      <c r="HP42" s="15"/>
      <c r="HQ42" s="15"/>
      <c r="HR42" s="15"/>
      <c r="HS42" s="15"/>
      <c r="HT42" s="15"/>
      <c r="HU42" s="15"/>
      <c r="HV42" s="15"/>
      <c r="HW42" s="15"/>
      <c r="HX42" s="15"/>
      <c r="HY42" s="15"/>
      <c r="HZ42" s="15"/>
      <c r="IA42" s="15"/>
      <c r="IB42" s="15"/>
      <c r="IC42" s="15"/>
      <c r="ID42" s="15"/>
      <c r="IE42" s="15"/>
      <c r="IF42" s="15"/>
      <c r="IG42" s="15"/>
      <c r="IH42" s="15"/>
      <c r="II42" s="15"/>
      <c r="IJ42" s="15"/>
      <c r="IK42" s="15"/>
      <c r="IL42" s="15"/>
      <c r="IM42" s="15"/>
      <c r="IN42" s="15"/>
      <c r="IO42" s="15"/>
      <c r="IP42" s="15"/>
      <c r="IQ42" s="15"/>
      <c r="IR42" s="15"/>
      <c r="IS42" s="15"/>
      <c r="IT42" s="15"/>
      <c r="IU42" s="15"/>
      <c r="IV42" s="15"/>
    </row>
    <row r="43" spans="1:256" ht="15" customHeight="1">
      <c r="A43" s="478" t="s">
        <v>47</v>
      </c>
      <c r="B43" s="478"/>
      <c r="C43" s="478"/>
      <c r="D43" s="478"/>
      <c r="E43" s="478"/>
      <c r="F43" s="478"/>
      <c r="G43" s="478"/>
      <c r="H43" s="488">
        <v>0</v>
      </c>
      <c r="I43" s="488"/>
      <c r="J43" s="15"/>
      <c r="K43" s="29"/>
      <c r="L43" s="30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  <c r="EF43" s="15"/>
      <c r="EG43" s="15"/>
      <c r="EH43" s="15"/>
      <c r="EI43" s="15"/>
      <c r="EJ43" s="15"/>
      <c r="EK43" s="15"/>
      <c r="EL43" s="15"/>
      <c r="EM43" s="15"/>
      <c r="EN43" s="15"/>
      <c r="EO43" s="15"/>
      <c r="EP43" s="15"/>
      <c r="EQ43" s="15"/>
      <c r="ER43" s="15"/>
      <c r="ES43" s="15"/>
      <c r="ET43" s="15"/>
      <c r="EU43" s="15"/>
      <c r="EV43" s="15"/>
      <c r="EW43" s="15"/>
      <c r="EX43" s="15"/>
      <c r="EY43" s="15"/>
      <c r="EZ43" s="15"/>
      <c r="FA43" s="15"/>
      <c r="FB43" s="15"/>
      <c r="FC43" s="15"/>
      <c r="FD43" s="15"/>
      <c r="FE43" s="15"/>
      <c r="FF43" s="15"/>
      <c r="FG43" s="15"/>
      <c r="FH43" s="15"/>
      <c r="FI43" s="15"/>
      <c r="FJ43" s="15"/>
      <c r="FK43" s="15"/>
      <c r="FL43" s="15"/>
      <c r="FM43" s="15"/>
      <c r="FN43" s="15"/>
      <c r="FO43" s="15"/>
      <c r="FP43" s="15"/>
      <c r="FQ43" s="15"/>
      <c r="FR43" s="15"/>
      <c r="FS43" s="15"/>
      <c r="FT43" s="15"/>
      <c r="FU43" s="15"/>
      <c r="FV43" s="15"/>
      <c r="FW43" s="15"/>
      <c r="FX43" s="15"/>
      <c r="FY43" s="15"/>
      <c r="FZ43" s="15"/>
      <c r="GA43" s="15"/>
      <c r="GB43" s="15"/>
      <c r="GC43" s="15"/>
      <c r="GD43" s="15"/>
      <c r="GE43" s="15"/>
      <c r="GF43" s="15"/>
      <c r="GG43" s="15"/>
      <c r="GH43" s="15"/>
      <c r="GI43" s="15"/>
      <c r="GJ43" s="15"/>
      <c r="GK43" s="15"/>
      <c r="GL43" s="15"/>
      <c r="GM43" s="15"/>
      <c r="GN43" s="15"/>
      <c r="GO43" s="15"/>
      <c r="GP43" s="15"/>
      <c r="GQ43" s="15"/>
      <c r="GR43" s="15"/>
      <c r="GS43" s="15"/>
      <c r="GT43" s="15"/>
      <c r="GU43" s="15"/>
      <c r="GV43" s="15"/>
      <c r="GW43" s="15"/>
      <c r="GX43" s="15"/>
      <c r="GY43" s="15"/>
      <c r="GZ43" s="15"/>
      <c r="HA43" s="15"/>
      <c r="HB43" s="15"/>
      <c r="HC43" s="15"/>
      <c r="HD43" s="15"/>
      <c r="HE43" s="15"/>
      <c r="HF43" s="15"/>
      <c r="HG43" s="15"/>
      <c r="HH43" s="15"/>
      <c r="HI43" s="15"/>
      <c r="HJ43" s="15"/>
      <c r="HK43" s="15"/>
      <c r="HL43" s="15"/>
      <c r="HM43" s="15"/>
      <c r="HN43" s="15"/>
      <c r="HO43" s="15"/>
      <c r="HP43" s="15"/>
      <c r="HQ43" s="15"/>
      <c r="HR43" s="15"/>
      <c r="HS43" s="15"/>
      <c r="HT43" s="15"/>
      <c r="HU43" s="15"/>
      <c r="HV43" s="15"/>
      <c r="HW43" s="15"/>
      <c r="HX43" s="15"/>
      <c r="HY43" s="15"/>
      <c r="HZ43" s="15"/>
      <c r="IA43" s="15"/>
      <c r="IB43" s="15"/>
      <c r="IC43" s="15"/>
      <c r="ID43" s="15"/>
      <c r="IE43" s="15"/>
      <c r="IF43" s="15"/>
      <c r="IG43" s="15"/>
      <c r="IH43" s="15"/>
      <c r="II43" s="15"/>
      <c r="IJ43" s="15"/>
      <c r="IK43" s="15"/>
      <c r="IL43" s="15"/>
      <c r="IM43" s="15"/>
      <c r="IN43" s="15"/>
      <c r="IO43" s="15"/>
      <c r="IP43" s="15"/>
      <c r="IQ43" s="15"/>
      <c r="IR43" s="15"/>
      <c r="IS43" s="15"/>
      <c r="IT43" s="15"/>
      <c r="IU43" s="15"/>
      <c r="IV43" s="15"/>
    </row>
    <row r="44" spans="1:256" ht="7.5" customHeight="1">
      <c r="A44" s="479"/>
      <c r="B44" s="479"/>
      <c r="C44" s="479"/>
      <c r="D44" s="479"/>
      <c r="E44" s="479"/>
      <c r="F44" s="479"/>
      <c r="G44" s="479"/>
      <c r="H44" s="479"/>
      <c r="I44" s="479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5"/>
      <c r="EI44" s="15"/>
      <c r="EJ44" s="15"/>
      <c r="EK44" s="15"/>
      <c r="EL44" s="15"/>
      <c r="EM44" s="15"/>
      <c r="EN44" s="15"/>
      <c r="EO44" s="15"/>
      <c r="EP44" s="15"/>
      <c r="EQ44" s="15"/>
      <c r="ER44" s="15"/>
      <c r="ES44" s="15"/>
      <c r="ET44" s="15"/>
      <c r="EU44" s="15"/>
      <c r="EV44" s="15"/>
      <c r="EW44" s="15"/>
      <c r="EX44" s="15"/>
      <c r="EY44" s="15"/>
      <c r="EZ44" s="15"/>
      <c r="FA44" s="15"/>
      <c r="FB44" s="15"/>
      <c r="FC44" s="15"/>
      <c r="FD44" s="15"/>
      <c r="FE44" s="15"/>
      <c r="FF44" s="15"/>
      <c r="FG44" s="15"/>
      <c r="FH44" s="15"/>
      <c r="FI44" s="15"/>
      <c r="FJ44" s="15"/>
      <c r="FK44" s="15"/>
      <c r="FL44" s="15"/>
      <c r="FM44" s="15"/>
      <c r="FN44" s="15"/>
      <c r="FO44" s="15"/>
      <c r="FP44" s="15"/>
      <c r="FQ44" s="15"/>
      <c r="FR44" s="15"/>
      <c r="FS44" s="15"/>
      <c r="FT44" s="15"/>
      <c r="FU44" s="15"/>
      <c r="FV44" s="15"/>
      <c r="FW44" s="15"/>
      <c r="FX44" s="15"/>
      <c r="FY44" s="15"/>
      <c r="FZ44" s="15"/>
      <c r="GA44" s="15"/>
      <c r="GB44" s="15"/>
      <c r="GC44" s="15"/>
      <c r="GD44" s="15"/>
      <c r="GE44" s="15"/>
      <c r="GF44" s="15"/>
      <c r="GG44" s="15"/>
      <c r="GH44" s="15"/>
      <c r="GI44" s="15"/>
      <c r="GJ44" s="15"/>
      <c r="GK44" s="15"/>
      <c r="GL44" s="15"/>
      <c r="GM44" s="15"/>
      <c r="GN44" s="15"/>
      <c r="GO44" s="15"/>
      <c r="GP44" s="15"/>
      <c r="GQ44" s="15"/>
      <c r="GR44" s="15"/>
      <c r="GS44" s="15"/>
      <c r="GT44" s="15"/>
      <c r="GU44" s="15"/>
      <c r="GV44" s="15"/>
      <c r="GW44" s="15"/>
      <c r="GX44" s="15"/>
      <c r="GY44" s="15"/>
      <c r="GZ44" s="15"/>
      <c r="HA44" s="15"/>
      <c r="HB44" s="15"/>
      <c r="HC44" s="15"/>
      <c r="HD44" s="15"/>
      <c r="HE44" s="15"/>
      <c r="HF44" s="15"/>
      <c r="HG44" s="15"/>
      <c r="HH44" s="15"/>
      <c r="HI44" s="15"/>
      <c r="HJ44" s="15"/>
      <c r="HK44" s="15"/>
      <c r="HL44" s="15"/>
      <c r="HM44" s="15"/>
      <c r="HN44" s="15"/>
      <c r="HO44" s="15"/>
      <c r="HP44" s="15"/>
      <c r="HQ44" s="15"/>
      <c r="HR44" s="15"/>
      <c r="HS44" s="15"/>
      <c r="HT44" s="15"/>
      <c r="HU44" s="15"/>
      <c r="HV44" s="15"/>
      <c r="HW44" s="15"/>
      <c r="HX44" s="15"/>
      <c r="HY44" s="15"/>
      <c r="HZ44" s="15"/>
      <c r="IA44" s="15"/>
      <c r="IB44" s="15"/>
      <c r="IC44" s="15"/>
      <c r="ID44" s="15"/>
      <c r="IE44" s="15"/>
      <c r="IF44" s="15"/>
      <c r="IG44" s="15"/>
      <c r="IH44" s="15"/>
      <c r="II44" s="15"/>
      <c r="IJ44" s="15"/>
      <c r="IK44" s="15"/>
      <c r="IL44" s="15"/>
      <c r="IM44" s="15"/>
      <c r="IN44" s="15"/>
      <c r="IO44" s="15"/>
      <c r="IP44" s="15"/>
      <c r="IQ44" s="15"/>
      <c r="IR44" s="15"/>
      <c r="IS44" s="15"/>
      <c r="IT44" s="15"/>
      <c r="IU44" s="15"/>
      <c r="IV44" s="15"/>
    </row>
    <row r="45" spans="1:256" ht="12.75" customHeight="1">
      <c r="A45" s="489" t="s">
        <v>48</v>
      </c>
      <c r="B45" s="489"/>
      <c r="C45" s="489"/>
      <c r="D45" s="489"/>
      <c r="E45" s="489"/>
      <c r="F45" s="489"/>
      <c r="G45" s="489"/>
      <c r="H45" s="490">
        <f>ROUND(H21+H29+H34+H37+H40,2)</f>
        <v>10970</v>
      </c>
      <c r="I45" s="490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15"/>
      <c r="EN45" s="15"/>
      <c r="EO45" s="15"/>
      <c r="EP45" s="15"/>
      <c r="EQ45" s="15"/>
      <c r="ER45" s="15"/>
      <c r="ES45" s="15"/>
      <c r="ET45" s="15"/>
      <c r="EU45" s="15"/>
      <c r="EV45" s="15"/>
      <c r="EW45" s="15"/>
      <c r="EX45" s="15"/>
      <c r="EY45" s="15"/>
      <c r="EZ45" s="15"/>
      <c r="FA45" s="15"/>
      <c r="FB45" s="15"/>
      <c r="FC45" s="15"/>
      <c r="FD45" s="15"/>
      <c r="FE45" s="15"/>
      <c r="FF45" s="15"/>
      <c r="FG45" s="15"/>
      <c r="FH45" s="15"/>
      <c r="FI45" s="15"/>
      <c r="FJ45" s="15"/>
      <c r="FK45" s="15"/>
      <c r="FL45" s="15"/>
      <c r="FM45" s="15"/>
      <c r="FN45" s="15"/>
      <c r="FO45" s="15"/>
      <c r="FP45" s="15"/>
      <c r="FQ45" s="15"/>
      <c r="FR45" s="15"/>
      <c r="FS45" s="15"/>
      <c r="FT45" s="15"/>
      <c r="FU45" s="15"/>
      <c r="FV45" s="15"/>
      <c r="FW45" s="15"/>
      <c r="FX45" s="15"/>
      <c r="FY45" s="15"/>
      <c r="FZ45" s="15"/>
      <c r="GA45" s="15"/>
      <c r="GB45" s="15"/>
      <c r="GC45" s="15"/>
      <c r="GD45" s="15"/>
      <c r="GE45" s="15"/>
      <c r="GF45" s="15"/>
      <c r="GG45" s="15"/>
      <c r="GH45" s="15"/>
      <c r="GI45" s="15"/>
      <c r="GJ45" s="15"/>
      <c r="GK45" s="15"/>
      <c r="GL45" s="15"/>
      <c r="GM45" s="15"/>
      <c r="GN45" s="15"/>
      <c r="GO45" s="15"/>
      <c r="GP45" s="15"/>
      <c r="GQ45" s="15"/>
      <c r="GR45" s="15"/>
      <c r="GS45" s="15"/>
      <c r="GT45" s="15"/>
      <c r="GU45" s="15"/>
      <c r="GV45" s="15"/>
      <c r="GW45" s="15"/>
      <c r="GX45" s="15"/>
      <c r="GY45" s="15"/>
      <c r="GZ45" s="15"/>
      <c r="HA45" s="15"/>
      <c r="HB45" s="15"/>
      <c r="HC45" s="15"/>
      <c r="HD45" s="15"/>
      <c r="HE45" s="15"/>
      <c r="HF45" s="15"/>
      <c r="HG45" s="15"/>
      <c r="HH45" s="15"/>
      <c r="HI45" s="15"/>
      <c r="HJ45" s="15"/>
      <c r="HK45" s="15"/>
      <c r="HL45" s="15"/>
      <c r="HM45" s="15"/>
      <c r="HN45" s="15"/>
      <c r="HO45" s="15"/>
      <c r="HP45" s="15"/>
      <c r="HQ45" s="15"/>
      <c r="HR45" s="15"/>
      <c r="HS45" s="15"/>
      <c r="HT45" s="15"/>
      <c r="HU45" s="15"/>
      <c r="HV45" s="15"/>
      <c r="HW45" s="15"/>
      <c r="HX45" s="15"/>
      <c r="HY45" s="15"/>
      <c r="HZ45" s="15"/>
      <c r="IA45" s="15"/>
      <c r="IB45" s="15"/>
      <c r="IC45" s="15"/>
      <c r="ID45" s="15"/>
      <c r="IE45" s="15"/>
      <c r="IF45" s="15"/>
      <c r="IG45" s="15"/>
      <c r="IH45" s="15"/>
      <c r="II45" s="15"/>
      <c r="IJ45" s="15"/>
      <c r="IK45" s="15"/>
      <c r="IL45" s="15"/>
      <c r="IM45" s="15"/>
      <c r="IN45" s="15"/>
      <c r="IO45" s="15"/>
      <c r="IP45" s="15"/>
      <c r="IQ45" s="15"/>
      <c r="IR45" s="15"/>
      <c r="IS45" s="15"/>
      <c r="IT45" s="15"/>
      <c r="IU45" s="15"/>
      <c r="IV45" s="15"/>
    </row>
    <row r="46" spans="1:256" ht="7.5" customHeight="1">
      <c r="A46" s="491"/>
      <c r="B46" s="491"/>
      <c r="C46" s="491"/>
      <c r="D46" s="491"/>
      <c r="E46" s="491"/>
      <c r="F46" s="491"/>
      <c r="G46" s="491"/>
      <c r="H46" s="491"/>
      <c r="I46" s="491"/>
      <c r="J46" s="36"/>
      <c r="K46" s="37"/>
      <c r="L46" s="38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  <c r="GS46" s="15"/>
      <c r="GT46" s="15"/>
      <c r="GU46" s="15"/>
      <c r="GV46" s="15"/>
      <c r="GW46" s="15"/>
      <c r="GX46" s="15"/>
      <c r="GY46" s="15"/>
      <c r="GZ46" s="15"/>
      <c r="HA46" s="15"/>
      <c r="HB46" s="15"/>
      <c r="HC46" s="15"/>
      <c r="HD46" s="15"/>
      <c r="HE46" s="15"/>
      <c r="HF46" s="15"/>
      <c r="HG46" s="15"/>
      <c r="HH46" s="15"/>
      <c r="HI46" s="15"/>
      <c r="HJ46" s="15"/>
      <c r="HK46" s="15"/>
      <c r="HL46" s="15"/>
      <c r="HM46" s="15"/>
      <c r="HN46" s="15"/>
      <c r="HO46" s="15"/>
      <c r="HP46" s="15"/>
      <c r="HQ46" s="15"/>
      <c r="HR46" s="15"/>
      <c r="HS46" s="15"/>
      <c r="HT46" s="15"/>
      <c r="HU46" s="15"/>
      <c r="HV46" s="15"/>
      <c r="HW46" s="15"/>
      <c r="HX46" s="15"/>
      <c r="HY46" s="15"/>
      <c r="HZ46" s="15"/>
      <c r="IA46" s="15"/>
      <c r="IB46" s="15"/>
      <c r="IC46" s="15"/>
      <c r="ID46" s="15"/>
      <c r="IE46" s="15"/>
      <c r="IF46" s="15"/>
      <c r="IG46" s="15"/>
      <c r="IH46" s="15"/>
      <c r="II46" s="15"/>
      <c r="IJ46" s="15"/>
      <c r="IK46" s="15"/>
      <c r="IL46" s="15"/>
      <c r="IM46" s="15"/>
      <c r="IN46" s="15"/>
      <c r="IO46" s="15"/>
      <c r="IP46" s="15"/>
      <c r="IQ46" s="15"/>
      <c r="IR46" s="15"/>
      <c r="IS46" s="15"/>
      <c r="IT46" s="15"/>
      <c r="IU46" s="15"/>
      <c r="IV46" s="15"/>
    </row>
    <row r="47" spans="1:256" ht="48" customHeight="1">
      <c r="A47" s="492" t="s">
        <v>49</v>
      </c>
      <c r="B47" s="492"/>
      <c r="C47" s="492"/>
      <c r="D47" s="492"/>
      <c r="E47" s="492"/>
      <c r="F47" s="492"/>
      <c r="G47" s="492"/>
      <c r="H47" s="492"/>
      <c r="I47" s="492"/>
      <c r="J47" s="36"/>
      <c r="K47" s="37"/>
      <c r="L47" s="38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5"/>
      <c r="FN47" s="15"/>
      <c r="FO47" s="15"/>
      <c r="FP47" s="15"/>
      <c r="FQ47" s="15"/>
      <c r="FR47" s="15"/>
      <c r="FS47" s="15"/>
      <c r="FT47" s="15"/>
      <c r="FU47" s="15"/>
      <c r="FV47" s="15"/>
      <c r="FW47" s="15"/>
      <c r="FX47" s="15"/>
      <c r="FY47" s="15"/>
      <c r="FZ47" s="15"/>
      <c r="GA47" s="15"/>
      <c r="GB47" s="15"/>
      <c r="GC47" s="15"/>
      <c r="GD47" s="15"/>
      <c r="GE47" s="15"/>
      <c r="GF47" s="15"/>
      <c r="GG47" s="15"/>
      <c r="GH47" s="15"/>
      <c r="GI47" s="15"/>
      <c r="GJ47" s="15"/>
      <c r="GK47" s="15"/>
      <c r="GL47" s="15"/>
      <c r="GM47" s="15"/>
      <c r="GN47" s="15"/>
      <c r="GO47" s="15"/>
      <c r="GP47" s="15"/>
      <c r="GQ47" s="15"/>
      <c r="GR47" s="15"/>
      <c r="GS47" s="15"/>
      <c r="GT47" s="15"/>
      <c r="GU47" s="15"/>
      <c r="GV47" s="15"/>
      <c r="GW47" s="15"/>
      <c r="GX47" s="15"/>
      <c r="GY47" s="15"/>
      <c r="GZ47" s="15"/>
      <c r="HA47" s="15"/>
      <c r="HB47" s="15"/>
      <c r="HC47" s="15"/>
      <c r="HD47" s="15"/>
      <c r="HE47" s="15"/>
      <c r="HF47" s="15"/>
      <c r="HG47" s="15"/>
      <c r="HH47" s="15"/>
      <c r="HI47" s="15"/>
      <c r="HJ47" s="15"/>
      <c r="HK47" s="15"/>
      <c r="HL47" s="15"/>
      <c r="HM47" s="15"/>
      <c r="HN47" s="15"/>
      <c r="HO47" s="15"/>
      <c r="HP47" s="15"/>
      <c r="HQ47" s="15"/>
      <c r="HR47" s="15"/>
      <c r="HS47" s="15"/>
      <c r="HT47" s="15"/>
      <c r="HU47" s="15"/>
      <c r="HV47" s="15"/>
      <c r="HW47" s="15"/>
      <c r="HX47" s="15"/>
      <c r="HY47" s="15"/>
      <c r="HZ47" s="15"/>
      <c r="IA47" s="15"/>
      <c r="IB47" s="15"/>
      <c r="IC47" s="15"/>
      <c r="ID47" s="15"/>
      <c r="IE47" s="15"/>
      <c r="IF47" s="15"/>
      <c r="IG47" s="15"/>
      <c r="IH47" s="15"/>
      <c r="II47" s="15"/>
      <c r="IJ47" s="15"/>
      <c r="IK47" s="15"/>
      <c r="IL47" s="15"/>
      <c r="IM47" s="15"/>
      <c r="IN47" s="15"/>
      <c r="IO47" s="15"/>
      <c r="IP47" s="15"/>
      <c r="IQ47" s="15"/>
      <c r="IR47" s="15"/>
      <c r="IS47" s="15"/>
      <c r="IT47" s="15"/>
      <c r="IU47" s="15"/>
      <c r="IV47" s="15"/>
    </row>
    <row r="48" spans="1:256" ht="7.5" customHeight="1">
      <c r="A48" s="491"/>
      <c r="B48" s="491"/>
      <c r="C48" s="491"/>
      <c r="D48" s="491"/>
      <c r="E48" s="491"/>
      <c r="F48" s="491"/>
      <c r="G48" s="491"/>
      <c r="H48" s="491"/>
      <c r="I48" s="491"/>
      <c r="J48" s="36"/>
      <c r="K48" s="37"/>
      <c r="L48" s="38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  <c r="GF48" s="15"/>
      <c r="GG48" s="15"/>
      <c r="GH48" s="15"/>
      <c r="GI48" s="15"/>
      <c r="GJ48" s="15"/>
      <c r="GK48" s="15"/>
      <c r="GL48" s="15"/>
      <c r="GM48" s="15"/>
      <c r="GN48" s="15"/>
      <c r="GO48" s="15"/>
      <c r="GP48" s="15"/>
      <c r="GQ48" s="15"/>
      <c r="GR48" s="15"/>
      <c r="GS48" s="15"/>
      <c r="GT48" s="15"/>
      <c r="GU48" s="15"/>
      <c r="GV48" s="15"/>
      <c r="GW48" s="15"/>
      <c r="GX48" s="15"/>
      <c r="GY48" s="15"/>
      <c r="GZ48" s="15"/>
      <c r="HA48" s="15"/>
      <c r="HB48" s="15"/>
      <c r="HC48" s="15"/>
      <c r="HD48" s="15"/>
      <c r="HE48" s="15"/>
      <c r="HF48" s="15"/>
      <c r="HG48" s="15"/>
      <c r="HH48" s="15"/>
      <c r="HI48" s="15"/>
      <c r="HJ48" s="15"/>
      <c r="HK48" s="15"/>
      <c r="HL48" s="15"/>
      <c r="HM48" s="15"/>
      <c r="HN48" s="15"/>
      <c r="HO48" s="15"/>
      <c r="HP48" s="15"/>
      <c r="HQ48" s="15"/>
      <c r="HR48" s="15"/>
      <c r="HS48" s="15"/>
      <c r="HT48" s="15"/>
      <c r="HU48" s="15"/>
      <c r="HV48" s="15"/>
      <c r="HW48" s="15"/>
      <c r="HX48" s="15"/>
      <c r="HY48" s="15"/>
      <c r="HZ48" s="15"/>
      <c r="IA48" s="15"/>
      <c r="IB48" s="15"/>
      <c r="IC48" s="15"/>
      <c r="ID48" s="15"/>
      <c r="IE48" s="15"/>
      <c r="IF48" s="15"/>
      <c r="IG48" s="15"/>
      <c r="IH48" s="15"/>
      <c r="II48" s="15"/>
      <c r="IJ48" s="15"/>
      <c r="IK48" s="15"/>
      <c r="IL48" s="15"/>
      <c r="IM48" s="15"/>
      <c r="IN48" s="15"/>
      <c r="IO48" s="15"/>
      <c r="IP48" s="15"/>
      <c r="IQ48" s="15"/>
      <c r="IR48" s="15"/>
      <c r="IS48" s="15"/>
      <c r="IT48" s="15"/>
      <c r="IU48" s="15"/>
      <c r="IV48" s="15"/>
    </row>
    <row r="49" spans="1:256" ht="54" customHeight="1">
      <c r="A49" s="493" t="s">
        <v>50</v>
      </c>
      <c r="B49" s="493"/>
      <c r="C49" s="493"/>
      <c r="D49" s="493"/>
      <c r="E49" s="493"/>
      <c r="F49" s="493"/>
      <c r="G49" s="493"/>
      <c r="H49" s="493"/>
      <c r="I49" s="493"/>
      <c r="J49" s="36"/>
      <c r="K49" s="37"/>
      <c r="L49" s="38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  <c r="HJ49" s="15"/>
      <c r="HK49" s="15"/>
      <c r="HL49" s="15"/>
      <c r="HM49" s="15"/>
      <c r="HN49" s="15"/>
      <c r="HO49" s="15"/>
      <c r="HP49" s="15"/>
      <c r="HQ49" s="15"/>
      <c r="HR49" s="15"/>
      <c r="HS49" s="15"/>
      <c r="HT49" s="15"/>
      <c r="HU49" s="15"/>
      <c r="HV49" s="15"/>
      <c r="HW49" s="15"/>
      <c r="HX49" s="15"/>
      <c r="HY49" s="15"/>
      <c r="HZ49" s="15"/>
      <c r="IA49" s="15"/>
      <c r="IB49" s="15"/>
      <c r="IC49" s="15"/>
      <c r="ID49" s="15"/>
      <c r="IE49" s="15"/>
      <c r="IF49" s="15"/>
      <c r="IG49" s="15"/>
      <c r="IH49" s="15"/>
      <c r="II49" s="15"/>
      <c r="IJ49" s="15"/>
      <c r="IK49" s="15"/>
      <c r="IL49" s="15"/>
      <c r="IM49" s="15"/>
      <c r="IN49" s="15"/>
      <c r="IO49" s="15"/>
      <c r="IP49" s="15"/>
      <c r="IQ49" s="15"/>
      <c r="IR49" s="15"/>
      <c r="IS49" s="15"/>
      <c r="IT49" s="15"/>
      <c r="IU49" s="15"/>
      <c r="IV49" s="15"/>
    </row>
    <row r="50" spans="1:256" ht="9.75" customHeight="1">
      <c r="A50" s="494"/>
      <c r="B50" s="494"/>
      <c r="C50" s="494"/>
      <c r="D50" s="494"/>
      <c r="E50" s="494"/>
      <c r="F50" s="494"/>
      <c r="G50" s="494"/>
      <c r="H50" s="494"/>
      <c r="I50" s="494"/>
      <c r="J50" s="36"/>
      <c r="K50" s="37"/>
      <c r="L50" s="38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  <c r="DO50" s="15"/>
      <c r="DP50" s="15"/>
      <c r="DQ50" s="15"/>
      <c r="DR50" s="15"/>
      <c r="DS50" s="15"/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  <c r="HJ50" s="15"/>
      <c r="HK50" s="15"/>
      <c r="HL50" s="15"/>
      <c r="HM50" s="15"/>
      <c r="HN50" s="15"/>
      <c r="HO50" s="15"/>
      <c r="HP50" s="15"/>
      <c r="HQ50" s="15"/>
      <c r="HR50" s="15"/>
      <c r="HS50" s="15"/>
      <c r="HT50" s="15"/>
      <c r="HU50" s="15"/>
      <c r="HV50" s="15"/>
      <c r="HW50" s="15"/>
      <c r="HX50" s="15"/>
      <c r="HY50" s="15"/>
      <c r="HZ50" s="15"/>
      <c r="IA50" s="15"/>
      <c r="IB50" s="15"/>
      <c r="IC50" s="15"/>
      <c r="ID50" s="15"/>
      <c r="IE50" s="15"/>
      <c r="IF50" s="15"/>
      <c r="IG50" s="15"/>
      <c r="IH50" s="15"/>
      <c r="II50" s="15"/>
      <c r="IJ50" s="15"/>
      <c r="IK50" s="15"/>
      <c r="IL50" s="15"/>
      <c r="IM50" s="15"/>
      <c r="IN50" s="15"/>
      <c r="IO50" s="15"/>
      <c r="IP50" s="15"/>
      <c r="IQ50" s="15"/>
      <c r="IR50" s="15"/>
      <c r="IS50" s="15"/>
      <c r="IT50" s="15"/>
      <c r="IU50" s="15"/>
      <c r="IV50" s="15"/>
    </row>
    <row r="51" spans="1:256" ht="21.75" customHeight="1">
      <c r="A51" s="10" t="s">
        <v>51</v>
      </c>
      <c r="B51" s="10"/>
      <c r="C51" s="10"/>
      <c r="D51" s="10"/>
      <c r="E51" s="10"/>
      <c r="F51" s="10"/>
      <c r="G51" s="10"/>
      <c r="H51" s="10"/>
      <c r="I51" s="10"/>
      <c r="J51" s="495"/>
      <c r="K51" s="495"/>
      <c r="L51" s="495"/>
      <c r="M51" s="495"/>
      <c r="N51" s="495"/>
      <c r="O51" s="495"/>
      <c r="P51" s="495"/>
      <c r="Q51" s="495"/>
      <c r="R51" s="495"/>
      <c r="S51" s="495"/>
      <c r="T51" s="495"/>
      <c r="U51" s="495"/>
      <c r="V51" s="495"/>
      <c r="W51" s="495"/>
      <c r="X51" s="495"/>
      <c r="Y51" s="495"/>
      <c r="Z51" s="495"/>
      <c r="AA51" s="495"/>
      <c r="AB51" s="495"/>
      <c r="AC51" s="495"/>
      <c r="AD51" s="495"/>
      <c r="AE51" s="495"/>
      <c r="AF51" s="495"/>
      <c r="AG51" s="495"/>
      <c r="AH51" s="495"/>
      <c r="AI51" s="495"/>
      <c r="AJ51" s="495"/>
      <c r="AK51" s="495"/>
      <c r="AL51" s="495"/>
      <c r="AM51" s="495"/>
      <c r="AN51" s="495"/>
      <c r="AO51" s="495"/>
      <c r="AP51" s="495"/>
      <c r="AQ51" s="495"/>
      <c r="AR51" s="495"/>
      <c r="AS51" s="495"/>
      <c r="AT51" s="495"/>
      <c r="AU51" s="495"/>
      <c r="AV51" s="495"/>
      <c r="AW51" s="495"/>
      <c r="AX51" s="495"/>
      <c r="AY51" s="495"/>
      <c r="AZ51" s="495"/>
      <c r="BA51" s="495"/>
      <c r="BB51" s="495"/>
      <c r="BC51" s="495"/>
      <c r="BD51" s="495"/>
      <c r="BE51" s="495"/>
      <c r="BF51" s="495"/>
      <c r="BG51" s="495"/>
      <c r="BH51" s="495"/>
      <c r="BI51" s="495"/>
      <c r="BJ51" s="495"/>
      <c r="BK51" s="495"/>
      <c r="BL51" s="495"/>
      <c r="BM51" s="495"/>
      <c r="BN51" s="495"/>
      <c r="BO51" s="495"/>
      <c r="BP51" s="495"/>
      <c r="BQ51" s="495"/>
      <c r="BR51" s="495"/>
      <c r="BS51" s="495"/>
      <c r="BT51" s="495"/>
      <c r="BU51" s="495"/>
      <c r="BV51" s="495"/>
      <c r="BW51" s="495"/>
      <c r="BX51" s="495"/>
      <c r="BY51" s="495"/>
      <c r="BZ51" s="495"/>
      <c r="CA51" s="495"/>
      <c r="CB51" s="495"/>
      <c r="CC51" s="495"/>
      <c r="CD51" s="495"/>
      <c r="CE51" s="495"/>
      <c r="CF51" s="495"/>
      <c r="CG51" s="495"/>
      <c r="CH51" s="495"/>
      <c r="CI51" s="495"/>
      <c r="CJ51" s="495"/>
      <c r="CK51" s="495"/>
      <c r="CL51" s="495"/>
      <c r="CM51" s="495"/>
      <c r="CN51" s="495"/>
      <c r="CO51" s="495"/>
      <c r="CP51" s="495"/>
      <c r="CQ51" s="495"/>
      <c r="CR51" s="495"/>
      <c r="CS51" s="495"/>
      <c r="CT51" s="495"/>
      <c r="CU51" s="495"/>
      <c r="CV51" s="495"/>
      <c r="CW51" s="495"/>
      <c r="CX51" s="495"/>
      <c r="CY51" s="495"/>
      <c r="CZ51" s="495"/>
      <c r="DA51" s="495"/>
      <c r="DB51" s="495"/>
      <c r="DC51" s="495"/>
      <c r="DD51" s="495"/>
      <c r="DE51" s="495"/>
      <c r="DF51" s="495"/>
      <c r="DG51" s="495"/>
      <c r="DH51" s="495"/>
      <c r="DI51" s="495"/>
      <c r="DJ51" s="495"/>
      <c r="DK51" s="495"/>
      <c r="DL51" s="495"/>
      <c r="DM51" s="495"/>
      <c r="DN51" s="495"/>
      <c r="DO51" s="495"/>
      <c r="DP51" s="495"/>
      <c r="DQ51" s="495"/>
      <c r="DR51" s="495"/>
      <c r="DS51" s="495"/>
      <c r="DT51" s="495"/>
      <c r="DU51" s="495"/>
      <c r="DV51" s="495"/>
      <c r="DW51" s="495"/>
      <c r="DX51" s="495"/>
      <c r="DY51" s="495"/>
      <c r="DZ51" s="495"/>
      <c r="EA51" s="495"/>
      <c r="EB51" s="495"/>
      <c r="EC51" s="495"/>
      <c r="ED51" s="495"/>
      <c r="EE51" s="495"/>
      <c r="EF51" s="495"/>
      <c r="EG51" s="495"/>
      <c r="EH51" s="495"/>
      <c r="EI51" s="495"/>
      <c r="EJ51" s="495"/>
      <c r="EK51" s="495"/>
      <c r="EL51" s="495"/>
      <c r="EM51" s="495"/>
      <c r="EN51" s="495"/>
      <c r="EO51" s="495"/>
      <c r="EP51" s="495"/>
      <c r="EQ51" s="495"/>
      <c r="ER51" s="495"/>
      <c r="ES51" s="495"/>
      <c r="ET51" s="495"/>
      <c r="EU51" s="495"/>
      <c r="EV51" s="495"/>
      <c r="EW51" s="495"/>
      <c r="EX51" s="495"/>
      <c r="EY51" s="495"/>
      <c r="EZ51" s="495"/>
      <c r="FA51" s="495"/>
      <c r="FB51" s="495"/>
      <c r="FC51" s="495"/>
      <c r="FD51" s="495"/>
      <c r="FE51" s="495"/>
      <c r="FF51" s="495"/>
      <c r="FG51" s="495"/>
      <c r="FH51" s="495"/>
      <c r="FI51" s="495"/>
      <c r="FJ51" s="495"/>
      <c r="FK51" s="495"/>
      <c r="FL51" s="495"/>
      <c r="FM51" s="495"/>
      <c r="FN51" s="495"/>
      <c r="FO51" s="495"/>
      <c r="FP51" s="495"/>
      <c r="FQ51" s="495"/>
      <c r="FR51" s="495"/>
      <c r="FS51" s="495"/>
      <c r="FT51" s="495"/>
      <c r="FU51" s="495"/>
      <c r="FV51" s="495"/>
      <c r="FW51" s="495"/>
      <c r="FX51" s="495"/>
      <c r="FY51" s="495"/>
      <c r="FZ51" s="495"/>
      <c r="GA51" s="495"/>
      <c r="GB51" s="495"/>
      <c r="GC51" s="495"/>
      <c r="GD51" s="495"/>
      <c r="GE51" s="495"/>
      <c r="GF51" s="495"/>
      <c r="GG51" s="495"/>
      <c r="GH51" s="495"/>
      <c r="GI51" s="495"/>
      <c r="GJ51" s="495"/>
      <c r="GK51" s="495"/>
      <c r="GL51" s="495"/>
      <c r="GM51" s="495"/>
      <c r="GN51" s="495"/>
      <c r="GO51" s="495"/>
      <c r="GP51" s="495"/>
      <c r="GQ51" s="495"/>
      <c r="GR51" s="495"/>
      <c r="GS51" s="495"/>
      <c r="GT51" s="495"/>
      <c r="GU51" s="495"/>
      <c r="GV51" s="495"/>
      <c r="GW51" s="495"/>
      <c r="GX51" s="495"/>
      <c r="GY51" s="495"/>
      <c r="GZ51" s="495"/>
      <c r="HA51" s="495"/>
      <c r="HB51" s="495"/>
      <c r="HC51" s="495"/>
      <c r="HD51" s="495"/>
      <c r="HE51" s="495"/>
      <c r="HF51" s="495"/>
      <c r="HG51" s="495"/>
      <c r="HH51" s="495"/>
      <c r="HI51" s="495"/>
      <c r="HJ51" s="495"/>
      <c r="HK51" s="495"/>
      <c r="HL51" s="495"/>
      <c r="HM51" s="495"/>
      <c r="HN51" s="495"/>
      <c r="HO51" s="495"/>
      <c r="HP51" s="495"/>
      <c r="HQ51" s="495"/>
      <c r="HR51" s="495"/>
      <c r="HS51" s="495"/>
      <c r="HT51" s="495"/>
      <c r="HU51" s="495"/>
      <c r="HV51" s="495"/>
      <c r="HW51" s="495"/>
      <c r="HX51" s="495"/>
      <c r="HY51" s="495"/>
      <c r="HZ51" s="495"/>
      <c r="IA51" s="495"/>
      <c r="IB51" s="495"/>
      <c r="IC51" s="495"/>
      <c r="ID51" s="495"/>
      <c r="IE51" s="495"/>
      <c r="IF51" s="495"/>
      <c r="IG51" s="495"/>
      <c r="IH51" s="495"/>
      <c r="II51" s="495"/>
      <c r="IJ51" s="495"/>
      <c r="IK51" s="495"/>
      <c r="IL51" s="495"/>
      <c r="IM51" s="495"/>
      <c r="IN51" s="495"/>
      <c r="IO51" s="495"/>
      <c r="IP51" s="495"/>
      <c r="IQ51" s="495"/>
      <c r="IR51" s="495"/>
      <c r="IS51" s="495"/>
      <c r="IT51" s="495"/>
      <c r="IU51" s="495"/>
      <c r="IV51" s="495"/>
    </row>
    <row r="52" spans="1:256" ht="15.75" customHeight="1">
      <c r="A52" s="17">
        <v>1</v>
      </c>
      <c r="B52" s="12" t="s">
        <v>52</v>
      </c>
      <c r="C52" s="12"/>
      <c r="D52" s="12"/>
      <c r="E52" s="12"/>
      <c r="F52" s="12"/>
      <c r="G52" s="12"/>
      <c r="H52" s="496" t="s">
        <v>53</v>
      </c>
      <c r="I52" s="496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5"/>
      <c r="DQ52" s="15"/>
      <c r="DR52" s="15"/>
      <c r="DS52" s="15"/>
      <c r="DT52" s="15"/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  <c r="HJ52" s="15"/>
      <c r="HK52" s="15"/>
      <c r="HL52" s="15"/>
      <c r="HM52" s="15"/>
      <c r="HN52" s="15"/>
      <c r="HO52" s="15"/>
      <c r="HP52" s="15"/>
      <c r="HQ52" s="15"/>
      <c r="HR52" s="15"/>
      <c r="HS52" s="15"/>
      <c r="HT52" s="15"/>
      <c r="HU52" s="15"/>
      <c r="HV52" s="15"/>
      <c r="HW52" s="15"/>
      <c r="HX52" s="15"/>
      <c r="HY52" s="15"/>
      <c r="HZ52" s="15"/>
      <c r="IA52" s="15"/>
      <c r="IB52" s="15"/>
      <c r="IC52" s="15"/>
      <c r="ID52" s="15"/>
      <c r="IE52" s="15"/>
      <c r="IF52" s="15"/>
      <c r="IG52" s="15"/>
      <c r="IH52" s="15"/>
      <c r="II52" s="15"/>
      <c r="IJ52" s="15"/>
      <c r="IK52" s="15"/>
      <c r="IL52" s="15"/>
      <c r="IM52" s="15"/>
      <c r="IN52" s="15"/>
      <c r="IO52" s="15"/>
      <c r="IP52" s="15"/>
      <c r="IQ52" s="15"/>
      <c r="IR52" s="15"/>
      <c r="IS52" s="15"/>
      <c r="IT52" s="15"/>
      <c r="IU52" s="15"/>
      <c r="IV52" s="15"/>
    </row>
    <row r="53" spans="1:256" ht="15.75" customHeight="1">
      <c r="A53" s="17">
        <v>2</v>
      </c>
      <c r="B53" s="12" t="s">
        <v>54</v>
      </c>
      <c r="C53" s="12"/>
      <c r="D53" s="12"/>
      <c r="E53" s="12"/>
      <c r="F53" s="12"/>
      <c r="G53" s="12"/>
      <c r="H53" s="497">
        <v>5143</v>
      </c>
      <c r="I53" s="497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  <c r="HJ53" s="15"/>
      <c r="HK53" s="15"/>
      <c r="HL53" s="15"/>
      <c r="HM53" s="15"/>
      <c r="HN53" s="15"/>
      <c r="HO53" s="15"/>
      <c r="HP53" s="15"/>
      <c r="HQ53" s="15"/>
      <c r="HR53" s="15"/>
      <c r="HS53" s="15"/>
      <c r="HT53" s="15"/>
      <c r="HU53" s="15"/>
      <c r="HV53" s="15"/>
      <c r="HW53" s="15"/>
      <c r="HX53" s="15"/>
      <c r="HY53" s="15"/>
      <c r="HZ53" s="15"/>
      <c r="IA53" s="15"/>
      <c r="IB53" s="15"/>
      <c r="IC53" s="15"/>
      <c r="ID53" s="15"/>
      <c r="IE53" s="15"/>
      <c r="IF53" s="15"/>
      <c r="IG53" s="15"/>
      <c r="IH53" s="15"/>
      <c r="II53" s="15"/>
      <c r="IJ53" s="15"/>
      <c r="IK53" s="15"/>
      <c r="IL53" s="15"/>
      <c r="IM53" s="15"/>
      <c r="IN53" s="15"/>
      <c r="IO53" s="15"/>
      <c r="IP53" s="15"/>
      <c r="IQ53" s="15"/>
      <c r="IR53" s="15"/>
      <c r="IS53" s="15"/>
      <c r="IT53" s="15"/>
      <c r="IU53" s="15"/>
      <c r="IV53" s="15"/>
    </row>
    <row r="54" spans="1:256" ht="15.75" customHeight="1">
      <c r="A54" s="17">
        <v>3</v>
      </c>
      <c r="B54" s="12" t="s">
        <v>55</v>
      </c>
      <c r="C54" s="12"/>
      <c r="D54" s="12"/>
      <c r="E54" s="12"/>
      <c r="F54" s="12"/>
      <c r="G54" s="12"/>
      <c r="H54" s="496">
        <v>1431.04</v>
      </c>
      <c r="I54" s="496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  <c r="DN54" s="15"/>
      <c r="DO54" s="15"/>
      <c r="DP54" s="15"/>
      <c r="DQ54" s="15"/>
      <c r="DR54" s="15"/>
      <c r="DS54" s="15"/>
      <c r="DT54" s="15"/>
      <c r="DU54" s="15"/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  <c r="HJ54" s="15"/>
      <c r="HK54" s="15"/>
      <c r="HL54" s="15"/>
      <c r="HM54" s="15"/>
      <c r="HN54" s="15"/>
      <c r="HO54" s="15"/>
      <c r="HP54" s="15"/>
      <c r="HQ54" s="15"/>
      <c r="HR54" s="15"/>
      <c r="HS54" s="15"/>
      <c r="HT54" s="15"/>
      <c r="HU54" s="15"/>
      <c r="HV54" s="15"/>
      <c r="HW54" s="15"/>
      <c r="HX54" s="15"/>
      <c r="HY54" s="15"/>
      <c r="HZ54" s="15"/>
      <c r="IA54" s="15"/>
      <c r="IB54" s="15"/>
      <c r="IC54" s="15"/>
      <c r="ID54" s="15"/>
      <c r="IE54" s="15"/>
      <c r="IF54" s="15"/>
      <c r="IG54" s="15"/>
      <c r="IH54" s="15"/>
      <c r="II54" s="15"/>
      <c r="IJ54" s="15"/>
      <c r="IK54" s="15"/>
      <c r="IL54" s="15"/>
      <c r="IM54" s="15"/>
      <c r="IN54" s="15"/>
      <c r="IO54" s="15"/>
      <c r="IP54" s="15"/>
      <c r="IQ54" s="15"/>
      <c r="IR54" s="15"/>
      <c r="IS54" s="15"/>
      <c r="IT54" s="15"/>
      <c r="IU54" s="15"/>
      <c r="IV54" s="15"/>
    </row>
    <row r="55" spans="1:256" ht="15.75" customHeight="1">
      <c r="A55" s="17">
        <v>4</v>
      </c>
      <c r="B55" s="12" t="s">
        <v>56</v>
      </c>
      <c r="C55" s="12"/>
      <c r="D55" s="12"/>
      <c r="E55" s="12"/>
      <c r="F55" s="12"/>
      <c r="G55" s="12"/>
      <c r="H55" s="498" t="s">
        <v>57</v>
      </c>
      <c r="I55" s="498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  <c r="DP55" s="15"/>
      <c r="DQ55" s="15"/>
      <c r="DR55" s="15"/>
      <c r="DS55" s="15"/>
      <c r="DT55" s="15"/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15"/>
      <c r="FI55" s="15"/>
      <c r="FJ55" s="15"/>
      <c r="FK55" s="15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  <c r="HJ55" s="15"/>
      <c r="HK55" s="15"/>
      <c r="HL55" s="15"/>
      <c r="HM55" s="15"/>
      <c r="HN55" s="15"/>
      <c r="HO55" s="15"/>
      <c r="HP55" s="15"/>
      <c r="HQ55" s="15"/>
      <c r="HR55" s="15"/>
      <c r="HS55" s="15"/>
      <c r="HT55" s="15"/>
      <c r="HU55" s="15"/>
      <c r="HV55" s="15"/>
      <c r="HW55" s="15"/>
      <c r="HX55" s="15"/>
      <c r="HY55" s="15"/>
      <c r="HZ55" s="15"/>
      <c r="IA55" s="15"/>
      <c r="IB55" s="15"/>
      <c r="IC55" s="15"/>
      <c r="ID55" s="15"/>
      <c r="IE55" s="15"/>
      <c r="IF55" s="15"/>
      <c r="IG55" s="15"/>
      <c r="IH55" s="15"/>
      <c r="II55" s="15"/>
      <c r="IJ55" s="15"/>
      <c r="IK55" s="15"/>
      <c r="IL55" s="15"/>
      <c r="IM55" s="15"/>
      <c r="IN55" s="15"/>
      <c r="IO55" s="15"/>
      <c r="IP55" s="15"/>
      <c r="IQ55" s="15"/>
      <c r="IR55" s="15"/>
      <c r="IS55" s="15"/>
      <c r="IT55" s="15"/>
      <c r="IU55" s="15"/>
      <c r="IV55" s="15"/>
    </row>
    <row r="56" spans="1:256" ht="15.75" customHeight="1">
      <c r="A56" s="17">
        <v>5</v>
      </c>
      <c r="B56" s="12" t="s">
        <v>58</v>
      </c>
      <c r="C56" s="12"/>
      <c r="D56" s="12"/>
      <c r="E56" s="12"/>
      <c r="F56" s="12"/>
      <c r="G56" s="12"/>
      <c r="H56" s="498" t="s">
        <v>59</v>
      </c>
      <c r="I56" s="498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  <c r="GS56" s="15"/>
      <c r="GT56" s="15"/>
      <c r="GU56" s="15"/>
      <c r="GV56" s="15"/>
      <c r="GW56" s="15"/>
      <c r="GX56" s="15"/>
      <c r="GY56" s="15"/>
      <c r="GZ56" s="15"/>
      <c r="HA56" s="15"/>
      <c r="HB56" s="15"/>
      <c r="HC56" s="15"/>
      <c r="HD56" s="15"/>
      <c r="HE56" s="15"/>
      <c r="HF56" s="15"/>
      <c r="HG56" s="15"/>
      <c r="HH56" s="15"/>
      <c r="HI56" s="15"/>
      <c r="HJ56" s="15"/>
      <c r="HK56" s="15"/>
      <c r="HL56" s="15"/>
      <c r="HM56" s="15"/>
      <c r="HN56" s="15"/>
      <c r="HO56" s="15"/>
      <c r="HP56" s="15"/>
      <c r="HQ56" s="15"/>
      <c r="HR56" s="15"/>
      <c r="HS56" s="15"/>
      <c r="HT56" s="15"/>
      <c r="HU56" s="15"/>
      <c r="HV56" s="15"/>
      <c r="HW56" s="15"/>
      <c r="HX56" s="15"/>
      <c r="HY56" s="15"/>
      <c r="HZ56" s="15"/>
      <c r="IA56" s="15"/>
      <c r="IB56" s="15"/>
      <c r="IC56" s="15"/>
      <c r="ID56" s="15"/>
      <c r="IE56" s="15"/>
      <c r="IF56" s="15"/>
      <c r="IG56" s="15"/>
      <c r="IH56" s="15"/>
      <c r="II56" s="15"/>
      <c r="IJ56" s="15"/>
      <c r="IK56" s="15"/>
      <c r="IL56" s="15"/>
      <c r="IM56" s="15"/>
      <c r="IN56" s="15"/>
      <c r="IO56" s="15"/>
      <c r="IP56" s="15"/>
      <c r="IQ56" s="15"/>
      <c r="IR56" s="15"/>
      <c r="IS56" s="15"/>
      <c r="IT56" s="15"/>
      <c r="IU56" s="15"/>
      <c r="IV56" s="15"/>
    </row>
    <row r="57" spans="1:256" ht="9" customHeight="1">
      <c r="A57" s="482"/>
      <c r="B57" s="482"/>
      <c r="C57" s="482"/>
      <c r="D57" s="482"/>
      <c r="E57" s="482"/>
      <c r="F57" s="482"/>
      <c r="G57" s="482"/>
      <c r="H57" s="482"/>
      <c r="I57" s="482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  <c r="DL57" s="15"/>
      <c r="DM57" s="15"/>
      <c r="DN57" s="15"/>
      <c r="DO57" s="15"/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15"/>
      <c r="ER57" s="15"/>
      <c r="ES57" s="15"/>
      <c r="ET57" s="15"/>
      <c r="EU57" s="15"/>
      <c r="EV57" s="15"/>
      <c r="EW57" s="15"/>
      <c r="EX57" s="15"/>
      <c r="EY57" s="15"/>
      <c r="EZ57" s="15"/>
      <c r="FA57" s="15"/>
      <c r="FB57" s="15"/>
      <c r="FC57" s="15"/>
      <c r="FD57" s="15"/>
      <c r="FE57" s="15"/>
      <c r="FF57" s="15"/>
      <c r="FG57" s="15"/>
      <c r="FH57" s="15"/>
      <c r="FI57" s="15"/>
      <c r="FJ57" s="15"/>
      <c r="FK57" s="15"/>
      <c r="FL57" s="15"/>
      <c r="FM57" s="15"/>
      <c r="FN57" s="15"/>
      <c r="FO57" s="15"/>
      <c r="FP57" s="15"/>
      <c r="FQ57" s="15"/>
      <c r="FR57" s="15"/>
      <c r="FS57" s="15"/>
      <c r="FT57" s="15"/>
      <c r="FU57" s="15"/>
      <c r="FV57" s="15"/>
      <c r="FW57" s="15"/>
      <c r="FX57" s="15"/>
      <c r="FY57" s="15"/>
      <c r="FZ57" s="15"/>
      <c r="GA57" s="15"/>
      <c r="GB57" s="15"/>
      <c r="GC57" s="15"/>
      <c r="GD57" s="15"/>
      <c r="GE57" s="15"/>
      <c r="GF57" s="15"/>
      <c r="GG57" s="15"/>
      <c r="GH57" s="15"/>
      <c r="GI57" s="15"/>
      <c r="GJ57" s="15"/>
      <c r="GK57" s="15"/>
      <c r="GL57" s="15"/>
      <c r="GM57" s="15"/>
      <c r="GN57" s="15"/>
      <c r="GO57" s="15"/>
      <c r="GP57" s="15"/>
      <c r="GQ57" s="15"/>
      <c r="GR57" s="15"/>
      <c r="GS57" s="15"/>
      <c r="GT57" s="15"/>
      <c r="GU57" s="15"/>
      <c r="GV57" s="15"/>
      <c r="GW57" s="15"/>
      <c r="GX57" s="15"/>
      <c r="GY57" s="15"/>
      <c r="GZ57" s="15"/>
      <c r="HA57" s="15"/>
      <c r="HB57" s="15"/>
      <c r="HC57" s="15"/>
      <c r="HD57" s="15"/>
      <c r="HE57" s="15"/>
      <c r="HF57" s="15"/>
      <c r="HG57" s="15"/>
      <c r="HH57" s="15"/>
      <c r="HI57" s="15"/>
      <c r="HJ57" s="15"/>
      <c r="HK57" s="15"/>
      <c r="HL57" s="15"/>
      <c r="HM57" s="15"/>
      <c r="HN57" s="15"/>
      <c r="HO57" s="15"/>
      <c r="HP57" s="15"/>
      <c r="HQ57" s="15"/>
      <c r="HR57" s="15"/>
      <c r="HS57" s="15"/>
      <c r="HT57" s="15"/>
      <c r="HU57" s="15"/>
      <c r="HV57" s="15"/>
      <c r="HW57" s="15"/>
      <c r="HX57" s="15"/>
      <c r="HY57" s="15"/>
      <c r="HZ57" s="15"/>
      <c r="IA57" s="15"/>
      <c r="IB57" s="15"/>
      <c r="IC57" s="15"/>
      <c r="ID57" s="15"/>
      <c r="IE57" s="15"/>
      <c r="IF57" s="15"/>
      <c r="IG57" s="15"/>
      <c r="IH57" s="15"/>
      <c r="II57" s="15"/>
      <c r="IJ57" s="15"/>
      <c r="IK57" s="15"/>
      <c r="IL57" s="15"/>
      <c r="IM57" s="15"/>
      <c r="IN57" s="15"/>
      <c r="IO57" s="15"/>
      <c r="IP57" s="15"/>
      <c r="IQ57" s="15"/>
      <c r="IR57" s="15"/>
      <c r="IS57" s="15"/>
      <c r="IT57" s="15"/>
      <c r="IU57" s="15"/>
      <c r="IV57" s="15"/>
    </row>
    <row r="58" spans="1:256" ht="22.5" customHeight="1">
      <c r="A58" s="492" t="s">
        <v>60</v>
      </c>
      <c r="B58" s="492"/>
      <c r="C58" s="492"/>
      <c r="D58" s="492"/>
      <c r="E58" s="492"/>
      <c r="F58" s="492"/>
      <c r="G58" s="492"/>
      <c r="H58" s="492"/>
      <c r="I58" s="492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  <c r="DI58" s="15"/>
      <c r="DJ58" s="15"/>
      <c r="DK58" s="15"/>
      <c r="DL58" s="15"/>
      <c r="DM58" s="15"/>
      <c r="DN58" s="15"/>
      <c r="DO58" s="15"/>
      <c r="DP58" s="15"/>
      <c r="DQ58" s="15"/>
      <c r="DR58" s="15"/>
      <c r="DS58" s="15"/>
      <c r="DT58" s="15"/>
      <c r="DU58" s="15"/>
      <c r="DV58" s="15"/>
      <c r="DW58" s="15"/>
      <c r="DX58" s="15"/>
      <c r="DY58" s="15"/>
      <c r="DZ58" s="15"/>
      <c r="EA58" s="15"/>
      <c r="EB58" s="15"/>
      <c r="EC58" s="15"/>
      <c r="ED58" s="15"/>
      <c r="EE58" s="15"/>
      <c r="EF58" s="15"/>
      <c r="EG58" s="15"/>
      <c r="EH58" s="15"/>
      <c r="EI58" s="15"/>
      <c r="EJ58" s="15"/>
      <c r="EK58" s="15"/>
      <c r="EL58" s="15"/>
      <c r="EM58" s="15"/>
      <c r="EN58" s="15"/>
      <c r="EO58" s="15"/>
      <c r="EP58" s="15"/>
      <c r="EQ58" s="15"/>
      <c r="ER58" s="15"/>
      <c r="ES58" s="15"/>
      <c r="ET58" s="15"/>
      <c r="EU58" s="15"/>
      <c r="EV58" s="15"/>
      <c r="EW58" s="15"/>
      <c r="EX58" s="15"/>
      <c r="EY58" s="15"/>
      <c r="EZ58" s="15"/>
      <c r="FA58" s="15"/>
      <c r="FB58" s="15"/>
      <c r="FC58" s="15"/>
      <c r="FD58" s="15"/>
      <c r="FE58" s="15"/>
      <c r="FF58" s="15"/>
      <c r="FG58" s="15"/>
      <c r="FH58" s="15"/>
      <c r="FI58" s="15"/>
      <c r="FJ58" s="15"/>
      <c r="FK58" s="15"/>
      <c r="FL58" s="15"/>
      <c r="FM58" s="15"/>
      <c r="FN58" s="15"/>
      <c r="FO58" s="15"/>
      <c r="FP58" s="15"/>
      <c r="FQ58" s="15"/>
      <c r="FR58" s="15"/>
      <c r="FS58" s="15"/>
      <c r="FT58" s="15"/>
      <c r="FU58" s="15"/>
      <c r="FV58" s="15"/>
      <c r="FW58" s="15"/>
      <c r="FX58" s="15"/>
      <c r="FY58" s="15"/>
      <c r="FZ58" s="15"/>
      <c r="GA58" s="15"/>
      <c r="GB58" s="15"/>
      <c r="GC58" s="15"/>
      <c r="GD58" s="15"/>
      <c r="GE58" s="15"/>
      <c r="GF58" s="15"/>
      <c r="GG58" s="15"/>
      <c r="GH58" s="15"/>
      <c r="GI58" s="15"/>
      <c r="GJ58" s="15"/>
      <c r="GK58" s="15"/>
      <c r="GL58" s="15"/>
      <c r="GM58" s="15"/>
      <c r="GN58" s="15"/>
      <c r="GO58" s="15"/>
      <c r="GP58" s="15"/>
      <c r="GQ58" s="15"/>
      <c r="GR58" s="15"/>
      <c r="GS58" s="15"/>
      <c r="GT58" s="15"/>
      <c r="GU58" s="15"/>
      <c r="GV58" s="15"/>
      <c r="GW58" s="15"/>
      <c r="GX58" s="15"/>
      <c r="GY58" s="15"/>
      <c r="GZ58" s="15"/>
      <c r="HA58" s="15"/>
      <c r="HB58" s="15"/>
      <c r="HC58" s="15"/>
      <c r="HD58" s="15"/>
      <c r="HE58" s="15"/>
      <c r="HF58" s="15"/>
      <c r="HG58" s="15"/>
      <c r="HH58" s="15"/>
      <c r="HI58" s="15"/>
      <c r="HJ58" s="15"/>
      <c r="HK58" s="15"/>
      <c r="HL58" s="15"/>
      <c r="HM58" s="15"/>
      <c r="HN58" s="15"/>
      <c r="HO58" s="15"/>
      <c r="HP58" s="15"/>
      <c r="HQ58" s="15"/>
      <c r="HR58" s="15"/>
      <c r="HS58" s="15"/>
      <c r="HT58" s="15"/>
      <c r="HU58" s="15"/>
      <c r="HV58" s="15"/>
      <c r="HW58" s="15"/>
      <c r="HX58" s="15"/>
      <c r="HY58" s="15"/>
      <c r="HZ58" s="15"/>
      <c r="IA58" s="15"/>
      <c r="IB58" s="15"/>
      <c r="IC58" s="15"/>
      <c r="ID58" s="15"/>
      <c r="IE58" s="15"/>
      <c r="IF58" s="15"/>
      <c r="IG58" s="15"/>
      <c r="IH58" s="15"/>
      <c r="II58" s="15"/>
      <c r="IJ58" s="15"/>
      <c r="IK58" s="15"/>
      <c r="IL58" s="15"/>
      <c r="IM58" s="15"/>
      <c r="IN58" s="15"/>
      <c r="IO58" s="15"/>
      <c r="IP58" s="15"/>
      <c r="IQ58" s="15"/>
      <c r="IR58" s="15"/>
      <c r="IS58" s="15"/>
      <c r="IT58" s="15"/>
      <c r="IU58" s="15"/>
      <c r="IV58" s="15"/>
    </row>
    <row r="59" spans="1:256" ht="9" customHeight="1">
      <c r="A59" s="499"/>
      <c r="B59" s="499"/>
      <c r="C59" s="499"/>
      <c r="D59" s="499"/>
      <c r="E59" s="499"/>
      <c r="F59" s="499"/>
      <c r="G59" s="499"/>
      <c r="H59" s="499"/>
      <c r="I59" s="499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  <c r="DN59" s="15"/>
      <c r="DO59" s="15"/>
      <c r="DP59" s="15"/>
      <c r="DQ59" s="15"/>
      <c r="DR59" s="15"/>
      <c r="DS59" s="15"/>
      <c r="DT59" s="15"/>
      <c r="DU59" s="15"/>
      <c r="DV59" s="15"/>
      <c r="DW59" s="15"/>
      <c r="DX59" s="15"/>
      <c r="DY59" s="15"/>
      <c r="DZ59" s="15"/>
      <c r="EA59" s="15"/>
      <c r="EB59" s="15"/>
      <c r="EC59" s="15"/>
      <c r="ED59" s="15"/>
      <c r="EE59" s="15"/>
      <c r="EF59" s="15"/>
      <c r="EG59" s="15"/>
      <c r="EH59" s="15"/>
      <c r="EI59" s="15"/>
      <c r="EJ59" s="15"/>
      <c r="EK59" s="15"/>
      <c r="EL59" s="15"/>
      <c r="EM59" s="15"/>
      <c r="EN59" s="15"/>
      <c r="EO59" s="15"/>
      <c r="EP59" s="15"/>
      <c r="EQ59" s="15"/>
      <c r="ER59" s="15"/>
      <c r="ES59" s="15"/>
      <c r="ET59" s="15"/>
      <c r="EU59" s="15"/>
      <c r="EV59" s="15"/>
      <c r="EW59" s="15"/>
      <c r="EX59" s="15"/>
      <c r="EY59" s="15"/>
      <c r="EZ59" s="15"/>
      <c r="FA59" s="15"/>
      <c r="FB59" s="15"/>
      <c r="FC59" s="15"/>
      <c r="FD59" s="15"/>
      <c r="FE59" s="15"/>
      <c r="FF59" s="15"/>
      <c r="FG59" s="15"/>
      <c r="FH59" s="15"/>
      <c r="FI59" s="15"/>
      <c r="FJ59" s="15"/>
      <c r="FK59" s="15"/>
      <c r="FL59" s="15"/>
      <c r="FM59" s="15"/>
      <c r="FN59" s="15"/>
      <c r="FO59" s="15"/>
      <c r="FP59" s="15"/>
      <c r="FQ59" s="15"/>
      <c r="FR59" s="15"/>
      <c r="FS59" s="15"/>
      <c r="FT59" s="15"/>
      <c r="FU59" s="15"/>
      <c r="FV59" s="15"/>
      <c r="FW59" s="15"/>
      <c r="FX59" s="15"/>
      <c r="FY59" s="15"/>
      <c r="FZ59" s="15"/>
      <c r="GA59" s="15"/>
      <c r="GB59" s="15"/>
      <c r="GC59" s="15"/>
      <c r="GD59" s="15"/>
      <c r="GE59" s="15"/>
      <c r="GF59" s="15"/>
      <c r="GG59" s="15"/>
      <c r="GH59" s="15"/>
      <c r="GI59" s="15"/>
      <c r="GJ59" s="15"/>
      <c r="GK59" s="15"/>
      <c r="GL59" s="15"/>
      <c r="GM59" s="15"/>
      <c r="GN59" s="15"/>
      <c r="GO59" s="15"/>
      <c r="GP59" s="15"/>
      <c r="GQ59" s="15"/>
      <c r="GR59" s="15"/>
      <c r="GS59" s="15"/>
      <c r="GT59" s="15"/>
      <c r="GU59" s="15"/>
      <c r="GV59" s="15"/>
      <c r="GW59" s="15"/>
      <c r="GX59" s="15"/>
      <c r="GY59" s="15"/>
      <c r="GZ59" s="15"/>
      <c r="HA59" s="15"/>
      <c r="HB59" s="15"/>
      <c r="HC59" s="15"/>
      <c r="HD59" s="15"/>
      <c r="HE59" s="15"/>
      <c r="HF59" s="15"/>
      <c r="HG59" s="15"/>
      <c r="HH59" s="15"/>
      <c r="HI59" s="15"/>
      <c r="HJ59" s="15"/>
      <c r="HK59" s="15"/>
      <c r="HL59" s="15"/>
      <c r="HM59" s="15"/>
      <c r="HN59" s="15"/>
      <c r="HO59" s="15"/>
      <c r="HP59" s="15"/>
      <c r="HQ59" s="15"/>
      <c r="HR59" s="15"/>
      <c r="HS59" s="15"/>
      <c r="HT59" s="15"/>
      <c r="HU59" s="15"/>
      <c r="HV59" s="15"/>
      <c r="HW59" s="15"/>
      <c r="HX59" s="15"/>
      <c r="HY59" s="15"/>
      <c r="HZ59" s="15"/>
      <c r="IA59" s="15"/>
      <c r="IB59" s="15"/>
      <c r="IC59" s="15"/>
      <c r="ID59" s="15"/>
      <c r="IE59" s="15"/>
      <c r="IF59" s="15"/>
      <c r="IG59" s="15"/>
      <c r="IH59" s="15"/>
      <c r="II59" s="15"/>
      <c r="IJ59" s="15"/>
      <c r="IK59" s="15"/>
      <c r="IL59" s="15"/>
      <c r="IM59" s="15"/>
      <c r="IN59" s="15"/>
      <c r="IO59" s="15"/>
      <c r="IP59" s="15"/>
      <c r="IQ59" s="15"/>
      <c r="IR59" s="15"/>
      <c r="IS59" s="15"/>
      <c r="IT59" s="15"/>
      <c r="IU59" s="15"/>
      <c r="IV59" s="15"/>
    </row>
    <row r="60" spans="1:256" ht="22.5" customHeight="1">
      <c r="A60" s="500" t="s">
        <v>61</v>
      </c>
      <c r="B60" s="500"/>
      <c r="C60" s="500"/>
      <c r="D60" s="500"/>
      <c r="E60" s="500"/>
      <c r="F60" s="500"/>
      <c r="G60" s="500"/>
      <c r="H60" s="500"/>
      <c r="I60" s="500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  <c r="DJ60" s="15"/>
      <c r="DK60" s="15"/>
      <c r="DL60" s="15"/>
      <c r="DM60" s="15"/>
      <c r="DN60" s="15"/>
      <c r="DO60" s="15"/>
      <c r="DP60" s="15"/>
      <c r="DQ60" s="15"/>
      <c r="DR60" s="15"/>
      <c r="DS60" s="15"/>
      <c r="DT60" s="15"/>
      <c r="DU60" s="15"/>
      <c r="DV60" s="15"/>
      <c r="DW60" s="15"/>
      <c r="DX60" s="15"/>
      <c r="DY60" s="15"/>
      <c r="DZ60" s="15"/>
      <c r="EA60" s="15"/>
      <c r="EB60" s="15"/>
      <c r="EC60" s="15"/>
      <c r="ED60" s="15"/>
      <c r="EE60" s="15"/>
      <c r="EF60" s="15"/>
      <c r="EG60" s="15"/>
      <c r="EH60" s="15"/>
      <c r="EI60" s="15"/>
      <c r="EJ60" s="15"/>
      <c r="EK60" s="15"/>
      <c r="EL60" s="15"/>
      <c r="EM60" s="15"/>
      <c r="EN60" s="15"/>
      <c r="EO60" s="15"/>
      <c r="EP60" s="15"/>
      <c r="EQ60" s="15"/>
      <c r="ER60" s="15"/>
      <c r="ES60" s="15"/>
      <c r="ET60" s="15"/>
      <c r="EU60" s="15"/>
      <c r="EV60" s="15"/>
      <c r="EW60" s="15"/>
      <c r="EX60" s="15"/>
      <c r="EY60" s="15"/>
      <c r="EZ60" s="15"/>
      <c r="FA60" s="15"/>
      <c r="FB60" s="15"/>
      <c r="FC60" s="15"/>
      <c r="FD60" s="15"/>
      <c r="FE60" s="15"/>
      <c r="FF60" s="15"/>
      <c r="FG60" s="15"/>
      <c r="FH60" s="15"/>
      <c r="FI60" s="15"/>
      <c r="FJ60" s="15"/>
      <c r="FK60" s="15"/>
      <c r="FL60" s="15"/>
      <c r="FM60" s="15"/>
      <c r="FN60" s="15"/>
      <c r="FO60" s="15"/>
      <c r="FP60" s="15"/>
      <c r="FQ60" s="15"/>
      <c r="FR60" s="15"/>
      <c r="FS60" s="15"/>
      <c r="FT60" s="15"/>
      <c r="FU60" s="15"/>
      <c r="FV60" s="15"/>
      <c r="FW60" s="15"/>
      <c r="FX60" s="15"/>
      <c r="FY60" s="15"/>
      <c r="FZ60" s="15"/>
      <c r="GA60" s="15"/>
      <c r="GB60" s="15"/>
      <c r="GC60" s="15"/>
      <c r="GD60" s="15"/>
      <c r="GE60" s="15"/>
      <c r="GF60" s="15"/>
      <c r="GG60" s="15"/>
      <c r="GH60" s="15"/>
      <c r="GI60" s="15"/>
      <c r="GJ60" s="15"/>
      <c r="GK60" s="15"/>
      <c r="GL60" s="15"/>
      <c r="GM60" s="15"/>
      <c r="GN60" s="15"/>
      <c r="GO60" s="15"/>
      <c r="GP60" s="15"/>
      <c r="GQ60" s="15"/>
      <c r="GR60" s="15"/>
      <c r="GS60" s="15"/>
      <c r="GT60" s="15"/>
      <c r="GU60" s="15"/>
      <c r="GV60" s="15"/>
      <c r="GW60" s="15"/>
      <c r="GX60" s="15"/>
      <c r="GY60" s="15"/>
      <c r="GZ60" s="15"/>
      <c r="HA60" s="15"/>
      <c r="HB60" s="15"/>
      <c r="HC60" s="15"/>
      <c r="HD60" s="15"/>
      <c r="HE60" s="15"/>
      <c r="HF60" s="15"/>
      <c r="HG60" s="15"/>
      <c r="HH60" s="15"/>
      <c r="HI60" s="15"/>
      <c r="HJ60" s="15"/>
      <c r="HK60" s="15"/>
      <c r="HL60" s="15"/>
      <c r="HM60" s="15"/>
      <c r="HN60" s="15"/>
      <c r="HO60" s="15"/>
      <c r="HP60" s="15"/>
      <c r="HQ60" s="15"/>
      <c r="HR60" s="15"/>
      <c r="HS60" s="15"/>
      <c r="HT60" s="15"/>
      <c r="HU60" s="15"/>
      <c r="HV60" s="15"/>
      <c r="HW60" s="15"/>
      <c r="HX60" s="15"/>
      <c r="HY60" s="15"/>
      <c r="HZ60" s="15"/>
      <c r="IA60" s="15"/>
      <c r="IB60" s="15"/>
      <c r="IC60" s="15"/>
      <c r="ID60" s="15"/>
      <c r="IE60" s="15"/>
      <c r="IF60" s="15"/>
      <c r="IG60" s="15"/>
      <c r="IH60" s="15"/>
      <c r="II60" s="15"/>
      <c r="IJ60" s="15"/>
      <c r="IK60" s="15"/>
      <c r="IL60" s="15"/>
      <c r="IM60" s="15"/>
      <c r="IN60" s="15"/>
      <c r="IO60" s="15"/>
      <c r="IP60" s="15"/>
      <c r="IQ60" s="15"/>
      <c r="IR60" s="15"/>
      <c r="IS60" s="15"/>
      <c r="IT60" s="15"/>
      <c r="IU60" s="15"/>
      <c r="IV60" s="15"/>
    </row>
    <row r="61" spans="1:256" ht="30" customHeight="1">
      <c r="A61" s="39">
        <v>1</v>
      </c>
      <c r="B61" s="501" t="s">
        <v>62</v>
      </c>
      <c r="C61" s="501"/>
      <c r="D61" s="501"/>
      <c r="E61" s="501"/>
      <c r="F61" s="501"/>
      <c r="G61" s="501"/>
      <c r="H61" s="39" t="s">
        <v>63</v>
      </c>
      <c r="I61" s="39" t="s">
        <v>64</v>
      </c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  <c r="CQ61" s="41"/>
      <c r="CR61" s="41"/>
      <c r="CS61" s="41"/>
      <c r="CT61" s="41"/>
      <c r="CU61" s="41"/>
      <c r="CV61" s="41"/>
      <c r="CW61" s="41"/>
      <c r="CX61" s="41"/>
      <c r="CY61" s="41"/>
      <c r="CZ61" s="41"/>
      <c r="DA61" s="41"/>
      <c r="DB61" s="41"/>
      <c r="DC61" s="41"/>
      <c r="DD61" s="41"/>
      <c r="DE61" s="41"/>
      <c r="DF61" s="41"/>
      <c r="DG61" s="41"/>
      <c r="DH61" s="41"/>
      <c r="DI61" s="41"/>
      <c r="DJ61" s="41"/>
      <c r="DK61" s="41"/>
      <c r="DL61" s="41"/>
      <c r="DM61" s="41"/>
      <c r="DN61" s="41"/>
      <c r="DO61" s="41"/>
      <c r="DP61" s="41"/>
      <c r="DQ61" s="41"/>
      <c r="DR61" s="41"/>
      <c r="DS61" s="41"/>
      <c r="DT61" s="41"/>
      <c r="DU61" s="41"/>
      <c r="DV61" s="41"/>
      <c r="DW61" s="41"/>
      <c r="DX61" s="41"/>
      <c r="DY61" s="41"/>
      <c r="DZ61" s="41"/>
      <c r="EA61" s="41"/>
      <c r="EB61" s="41"/>
      <c r="EC61" s="41"/>
      <c r="ED61" s="41"/>
      <c r="EE61" s="41"/>
      <c r="EF61" s="41"/>
      <c r="EG61" s="41"/>
      <c r="EH61" s="41"/>
      <c r="EI61" s="41"/>
      <c r="EJ61" s="41"/>
      <c r="EK61" s="41"/>
      <c r="EL61" s="41"/>
      <c r="EM61" s="41"/>
      <c r="EN61" s="41"/>
      <c r="EO61" s="41"/>
      <c r="EP61" s="41"/>
      <c r="EQ61" s="41"/>
      <c r="ER61" s="41"/>
      <c r="ES61" s="41"/>
      <c r="ET61" s="41"/>
      <c r="EU61" s="41"/>
      <c r="EV61" s="41"/>
      <c r="EW61" s="41"/>
      <c r="EX61" s="41"/>
      <c r="EY61" s="41"/>
      <c r="EZ61" s="41"/>
      <c r="FA61" s="41"/>
      <c r="FB61" s="41"/>
      <c r="FC61" s="41"/>
      <c r="FD61" s="41"/>
      <c r="FE61" s="41"/>
      <c r="FF61" s="41"/>
      <c r="FG61" s="41"/>
      <c r="FH61" s="41"/>
      <c r="FI61" s="41"/>
      <c r="FJ61" s="41"/>
      <c r="FK61" s="41"/>
      <c r="FL61" s="41"/>
      <c r="FM61" s="41"/>
      <c r="FN61" s="41"/>
      <c r="FO61" s="41"/>
      <c r="FP61" s="41"/>
      <c r="FQ61" s="41"/>
      <c r="FR61" s="41"/>
      <c r="FS61" s="41"/>
      <c r="FT61" s="41"/>
      <c r="FU61" s="41"/>
      <c r="FV61" s="41"/>
      <c r="FW61" s="41"/>
      <c r="FX61" s="41"/>
      <c r="FY61" s="41"/>
      <c r="FZ61" s="41"/>
      <c r="GA61" s="41"/>
      <c r="GB61" s="41"/>
      <c r="GC61" s="41"/>
      <c r="GD61" s="41"/>
      <c r="GE61" s="41"/>
      <c r="GF61" s="41"/>
      <c r="GG61" s="41"/>
      <c r="GH61" s="41"/>
      <c r="GI61" s="41"/>
      <c r="GJ61" s="41"/>
      <c r="GK61" s="41"/>
      <c r="GL61" s="41"/>
      <c r="GM61" s="41"/>
      <c r="GN61" s="41"/>
      <c r="GO61" s="41"/>
      <c r="GP61" s="41"/>
      <c r="GQ61" s="41"/>
      <c r="GR61" s="41"/>
      <c r="GS61" s="41"/>
      <c r="GT61" s="41"/>
      <c r="GU61" s="41"/>
      <c r="GV61" s="41"/>
      <c r="GW61" s="41"/>
      <c r="GX61" s="41"/>
      <c r="GY61" s="41"/>
      <c r="GZ61" s="41"/>
      <c r="HA61" s="41"/>
      <c r="HB61" s="41"/>
      <c r="HC61" s="41"/>
      <c r="HD61" s="41"/>
      <c r="HE61" s="41"/>
      <c r="HF61" s="41"/>
      <c r="HG61" s="41"/>
      <c r="HH61" s="41"/>
      <c r="HI61" s="41"/>
      <c r="HJ61" s="41"/>
      <c r="HK61" s="41"/>
      <c r="HL61" s="41"/>
      <c r="HM61" s="41"/>
      <c r="HN61" s="41"/>
      <c r="HO61" s="41"/>
      <c r="HP61" s="41"/>
      <c r="HQ61" s="41"/>
      <c r="HR61" s="41"/>
      <c r="HS61" s="41"/>
      <c r="HT61" s="41"/>
      <c r="HU61" s="41"/>
      <c r="HV61" s="41"/>
      <c r="HW61" s="41"/>
      <c r="HX61" s="41"/>
      <c r="HY61" s="41"/>
      <c r="HZ61" s="41"/>
      <c r="IA61" s="41"/>
      <c r="IB61" s="41"/>
      <c r="IC61" s="41"/>
      <c r="ID61" s="41"/>
      <c r="IE61" s="41"/>
      <c r="IF61" s="41"/>
      <c r="IG61" s="41"/>
      <c r="IH61" s="41"/>
      <c r="II61" s="41"/>
      <c r="IJ61" s="41"/>
      <c r="IK61" s="41"/>
      <c r="IL61" s="41"/>
      <c r="IM61" s="41"/>
      <c r="IN61" s="41"/>
      <c r="IO61" s="41"/>
      <c r="IP61" s="41"/>
      <c r="IQ61" s="41"/>
      <c r="IR61" s="41"/>
      <c r="IS61" s="41"/>
      <c r="IT61" s="41"/>
      <c r="IU61" s="41"/>
      <c r="IV61" s="41"/>
    </row>
    <row r="62" spans="1:256" ht="27.75" customHeight="1">
      <c r="A62" s="17" t="s">
        <v>8</v>
      </c>
      <c r="B62" s="12" t="s">
        <v>335</v>
      </c>
      <c r="C62" s="12"/>
      <c r="D62" s="12"/>
      <c r="E62" s="12"/>
      <c r="F62" s="12"/>
      <c r="G62" s="12"/>
      <c r="H62" s="12"/>
      <c r="I62" s="42">
        <f>ROUND(((40/6)*30)*(ROUND(H54/220,2)),2)</f>
        <v>1300</v>
      </c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  <c r="DL62" s="15"/>
      <c r="DM62" s="15"/>
      <c r="DN62" s="15"/>
      <c r="DO62" s="15"/>
      <c r="DP62" s="15"/>
      <c r="DQ62" s="15"/>
      <c r="DR62" s="15"/>
      <c r="DS62" s="15"/>
      <c r="DT62" s="15"/>
      <c r="DU62" s="15"/>
      <c r="DV62" s="15"/>
      <c r="DW62" s="15"/>
      <c r="DX62" s="15"/>
      <c r="DY62" s="15"/>
      <c r="DZ62" s="15"/>
      <c r="EA62" s="15"/>
      <c r="EB62" s="15"/>
      <c r="EC62" s="15"/>
      <c r="ED62" s="15"/>
      <c r="EE62" s="15"/>
      <c r="EF62" s="15"/>
      <c r="EG62" s="15"/>
      <c r="EH62" s="15"/>
      <c r="EI62" s="15"/>
      <c r="EJ62" s="15"/>
      <c r="EK62" s="15"/>
      <c r="EL62" s="15"/>
      <c r="EM62" s="15"/>
      <c r="EN62" s="15"/>
      <c r="EO62" s="15"/>
      <c r="EP62" s="15"/>
      <c r="EQ62" s="15"/>
      <c r="ER62" s="15"/>
      <c r="ES62" s="15"/>
      <c r="ET62" s="15"/>
      <c r="EU62" s="15"/>
      <c r="EV62" s="15"/>
      <c r="EW62" s="15"/>
      <c r="EX62" s="15"/>
      <c r="EY62" s="15"/>
      <c r="EZ62" s="15"/>
      <c r="FA62" s="15"/>
      <c r="FB62" s="15"/>
      <c r="FC62" s="15"/>
      <c r="FD62" s="15"/>
      <c r="FE62" s="15"/>
      <c r="FF62" s="15"/>
      <c r="FG62" s="15"/>
      <c r="FH62" s="15"/>
      <c r="FI62" s="15"/>
      <c r="FJ62" s="15"/>
      <c r="FK62" s="15"/>
      <c r="FL62" s="15"/>
      <c r="FM62" s="15"/>
      <c r="FN62" s="15"/>
      <c r="FO62" s="15"/>
      <c r="FP62" s="15"/>
      <c r="FQ62" s="15"/>
      <c r="FR62" s="15"/>
      <c r="FS62" s="15"/>
      <c r="FT62" s="15"/>
      <c r="FU62" s="15"/>
      <c r="FV62" s="15"/>
      <c r="FW62" s="15"/>
      <c r="FX62" s="15"/>
      <c r="FY62" s="15"/>
      <c r="FZ62" s="15"/>
      <c r="GA62" s="15"/>
      <c r="GB62" s="15"/>
      <c r="GC62" s="15"/>
      <c r="GD62" s="15"/>
      <c r="GE62" s="15"/>
      <c r="GF62" s="15"/>
      <c r="GG62" s="15"/>
      <c r="GH62" s="15"/>
      <c r="GI62" s="15"/>
      <c r="GJ62" s="15"/>
      <c r="GK62" s="15"/>
      <c r="GL62" s="15"/>
      <c r="GM62" s="15"/>
      <c r="GN62" s="15"/>
      <c r="GO62" s="15"/>
      <c r="GP62" s="15"/>
      <c r="GQ62" s="15"/>
      <c r="GR62" s="15"/>
      <c r="GS62" s="15"/>
      <c r="GT62" s="15"/>
      <c r="GU62" s="15"/>
      <c r="GV62" s="15"/>
      <c r="GW62" s="15"/>
      <c r="GX62" s="15"/>
      <c r="GY62" s="15"/>
      <c r="GZ62" s="15"/>
      <c r="HA62" s="15"/>
      <c r="HB62" s="15"/>
      <c r="HC62" s="15"/>
      <c r="HD62" s="15"/>
      <c r="HE62" s="15"/>
      <c r="HF62" s="15"/>
      <c r="HG62" s="15"/>
      <c r="HH62" s="15"/>
      <c r="HI62" s="15"/>
      <c r="HJ62" s="15"/>
      <c r="HK62" s="15"/>
      <c r="HL62" s="15"/>
      <c r="HM62" s="15"/>
      <c r="HN62" s="15"/>
      <c r="HO62" s="15"/>
      <c r="HP62" s="15"/>
      <c r="HQ62" s="15"/>
      <c r="HR62" s="15"/>
      <c r="HS62" s="15"/>
      <c r="HT62" s="15"/>
      <c r="HU62" s="15"/>
      <c r="HV62" s="15"/>
      <c r="HW62" s="15"/>
      <c r="HX62" s="15"/>
      <c r="HY62" s="15"/>
      <c r="HZ62" s="15"/>
      <c r="IA62" s="15"/>
      <c r="IB62" s="15"/>
      <c r="IC62" s="15"/>
      <c r="ID62" s="15"/>
      <c r="IE62" s="15"/>
      <c r="IF62" s="15"/>
      <c r="IG62" s="15"/>
      <c r="IH62" s="15"/>
      <c r="II62" s="15"/>
      <c r="IJ62" s="15"/>
      <c r="IK62" s="15"/>
      <c r="IL62" s="15"/>
      <c r="IM62" s="15"/>
      <c r="IN62" s="15"/>
      <c r="IO62" s="15"/>
      <c r="IP62" s="15"/>
      <c r="IQ62" s="15"/>
      <c r="IR62" s="15"/>
      <c r="IS62" s="15"/>
      <c r="IT62" s="15"/>
      <c r="IU62" s="15"/>
      <c r="IV62" s="15"/>
    </row>
    <row r="63" spans="1:256" ht="15.75" customHeight="1">
      <c r="A63" s="17" t="s">
        <v>10</v>
      </c>
      <c r="B63" s="12" t="s">
        <v>66</v>
      </c>
      <c r="C63" s="12"/>
      <c r="D63" s="12"/>
      <c r="E63" s="12"/>
      <c r="F63" s="12"/>
      <c r="G63" s="12"/>
      <c r="H63" s="43"/>
      <c r="I63" s="42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5"/>
      <c r="EK63" s="15"/>
      <c r="EL63" s="15"/>
      <c r="EM63" s="15"/>
      <c r="EN63" s="15"/>
      <c r="EO63" s="15"/>
      <c r="EP63" s="15"/>
      <c r="EQ63" s="15"/>
      <c r="ER63" s="15"/>
      <c r="ES63" s="15"/>
      <c r="ET63" s="15"/>
      <c r="EU63" s="15"/>
      <c r="EV63" s="15"/>
      <c r="EW63" s="15"/>
      <c r="EX63" s="15"/>
      <c r="EY63" s="15"/>
      <c r="EZ63" s="15"/>
      <c r="FA63" s="15"/>
      <c r="FB63" s="15"/>
      <c r="FC63" s="15"/>
      <c r="FD63" s="15"/>
      <c r="FE63" s="15"/>
      <c r="FF63" s="15"/>
      <c r="FG63" s="15"/>
      <c r="FH63" s="15"/>
      <c r="FI63" s="15"/>
      <c r="FJ63" s="15"/>
      <c r="FK63" s="15"/>
      <c r="FL63" s="15"/>
      <c r="FM63" s="15"/>
      <c r="FN63" s="15"/>
      <c r="FO63" s="15"/>
      <c r="FP63" s="15"/>
      <c r="FQ63" s="15"/>
      <c r="FR63" s="15"/>
      <c r="FS63" s="15"/>
      <c r="FT63" s="15"/>
      <c r="FU63" s="15"/>
      <c r="FV63" s="15"/>
      <c r="FW63" s="15"/>
      <c r="FX63" s="15"/>
      <c r="FY63" s="15"/>
      <c r="FZ63" s="15"/>
      <c r="GA63" s="15"/>
      <c r="GB63" s="15"/>
      <c r="GC63" s="15"/>
      <c r="GD63" s="15"/>
      <c r="GE63" s="15"/>
      <c r="GF63" s="15"/>
      <c r="GG63" s="15"/>
      <c r="GH63" s="15"/>
      <c r="GI63" s="15"/>
      <c r="GJ63" s="15"/>
      <c r="GK63" s="15"/>
      <c r="GL63" s="15"/>
      <c r="GM63" s="15"/>
      <c r="GN63" s="15"/>
      <c r="GO63" s="15"/>
      <c r="GP63" s="15"/>
      <c r="GQ63" s="15"/>
      <c r="GR63" s="15"/>
      <c r="GS63" s="15"/>
      <c r="GT63" s="15"/>
      <c r="GU63" s="15"/>
      <c r="GV63" s="15"/>
      <c r="GW63" s="15"/>
      <c r="GX63" s="15"/>
      <c r="GY63" s="15"/>
      <c r="GZ63" s="15"/>
      <c r="HA63" s="15"/>
      <c r="HB63" s="15"/>
      <c r="HC63" s="15"/>
      <c r="HD63" s="15"/>
      <c r="HE63" s="15"/>
      <c r="HF63" s="15"/>
      <c r="HG63" s="15"/>
      <c r="HH63" s="15"/>
      <c r="HI63" s="15"/>
      <c r="HJ63" s="15"/>
      <c r="HK63" s="15"/>
      <c r="HL63" s="15"/>
      <c r="HM63" s="15"/>
      <c r="HN63" s="15"/>
      <c r="HO63" s="15"/>
      <c r="HP63" s="15"/>
      <c r="HQ63" s="15"/>
      <c r="HR63" s="15"/>
      <c r="HS63" s="15"/>
      <c r="HT63" s="15"/>
      <c r="HU63" s="15"/>
      <c r="HV63" s="15"/>
      <c r="HW63" s="15"/>
      <c r="HX63" s="15"/>
      <c r="HY63" s="15"/>
      <c r="HZ63" s="15"/>
      <c r="IA63" s="15"/>
      <c r="IB63" s="15"/>
      <c r="IC63" s="15"/>
      <c r="ID63" s="15"/>
      <c r="IE63" s="15"/>
      <c r="IF63" s="15"/>
      <c r="IG63" s="15"/>
      <c r="IH63" s="15"/>
      <c r="II63" s="15"/>
      <c r="IJ63" s="15"/>
      <c r="IK63" s="15"/>
      <c r="IL63" s="15"/>
      <c r="IM63" s="15"/>
      <c r="IN63" s="15"/>
      <c r="IO63" s="15"/>
      <c r="IP63" s="15"/>
      <c r="IQ63" s="15"/>
      <c r="IR63" s="15"/>
      <c r="IS63" s="15"/>
      <c r="IT63" s="15"/>
      <c r="IU63" s="15"/>
      <c r="IV63" s="15"/>
    </row>
    <row r="64" spans="1:256" ht="15.75" customHeight="1">
      <c r="A64" s="17" t="s">
        <v>13</v>
      </c>
      <c r="B64" s="502" t="s">
        <v>336</v>
      </c>
      <c r="C64" s="502"/>
      <c r="D64" s="502"/>
      <c r="E64" s="502"/>
      <c r="F64" s="502"/>
      <c r="G64" s="502"/>
      <c r="H64" s="44">
        <v>0.2</v>
      </c>
      <c r="I64" s="42">
        <f>ROUND(H64*I62,2)</f>
        <v>260</v>
      </c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  <c r="DI64" s="15"/>
      <c r="DJ64" s="15"/>
      <c r="DK64" s="15"/>
      <c r="DL64" s="15"/>
      <c r="DM64" s="15"/>
      <c r="DN64" s="15"/>
      <c r="DO64" s="15"/>
      <c r="DP64" s="15"/>
      <c r="DQ64" s="15"/>
      <c r="DR64" s="15"/>
      <c r="DS64" s="15"/>
      <c r="DT64" s="15"/>
      <c r="DU64" s="15"/>
      <c r="DV64" s="15"/>
      <c r="DW64" s="15"/>
      <c r="DX64" s="15"/>
      <c r="DY64" s="15"/>
      <c r="DZ64" s="15"/>
      <c r="EA64" s="15"/>
      <c r="EB64" s="15"/>
      <c r="EC64" s="15"/>
      <c r="ED64" s="15"/>
      <c r="EE64" s="15"/>
      <c r="EF64" s="15"/>
      <c r="EG64" s="15"/>
      <c r="EH64" s="15"/>
      <c r="EI64" s="15"/>
      <c r="EJ64" s="15"/>
      <c r="EK64" s="15"/>
      <c r="EL64" s="15"/>
      <c r="EM64" s="15"/>
      <c r="EN64" s="15"/>
      <c r="EO64" s="15"/>
      <c r="EP64" s="15"/>
      <c r="EQ64" s="15"/>
      <c r="ER64" s="15"/>
      <c r="ES64" s="15"/>
      <c r="ET64" s="15"/>
      <c r="EU64" s="15"/>
      <c r="EV64" s="15"/>
      <c r="EW64" s="15"/>
      <c r="EX64" s="15"/>
      <c r="EY64" s="15"/>
      <c r="EZ64" s="15"/>
      <c r="FA64" s="15"/>
      <c r="FB64" s="15"/>
      <c r="FC64" s="15"/>
      <c r="FD64" s="15"/>
      <c r="FE64" s="15"/>
      <c r="FF64" s="15"/>
      <c r="FG64" s="15"/>
      <c r="FH64" s="15"/>
      <c r="FI64" s="15"/>
      <c r="FJ64" s="15"/>
      <c r="FK64" s="15"/>
      <c r="FL64" s="15"/>
      <c r="FM64" s="15"/>
      <c r="FN64" s="15"/>
      <c r="FO64" s="15"/>
      <c r="FP64" s="15"/>
      <c r="FQ64" s="15"/>
      <c r="FR64" s="15"/>
      <c r="FS64" s="15"/>
      <c r="FT64" s="15"/>
      <c r="FU64" s="15"/>
      <c r="FV64" s="15"/>
      <c r="FW64" s="15"/>
      <c r="FX64" s="15"/>
      <c r="FY64" s="15"/>
      <c r="FZ64" s="15"/>
      <c r="GA64" s="15"/>
      <c r="GB64" s="15"/>
      <c r="GC64" s="15"/>
      <c r="GD64" s="15"/>
      <c r="GE64" s="15"/>
      <c r="GF64" s="15"/>
      <c r="GG64" s="15"/>
      <c r="GH64" s="15"/>
      <c r="GI64" s="15"/>
      <c r="GJ64" s="15"/>
      <c r="GK64" s="15"/>
      <c r="GL64" s="15"/>
      <c r="GM64" s="15"/>
      <c r="GN64" s="15"/>
      <c r="GO64" s="15"/>
      <c r="GP64" s="15"/>
      <c r="GQ64" s="15"/>
      <c r="GR64" s="15"/>
      <c r="GS64" s="15"/>
      <c r="GT64" s="15"/>
      <c r="GU64" s="15"/>
      <c r="GV64" s="15"/>
      <c r="GW64" s="15"/>
      <c r="GX64" s="15"/>
      <c r="GY64" s="15"/>
      <c r="GZ64" s="15"/>
      <c r="HA64" s="15"/>
      <c r="HB64" s="15"/>
      <c r="HC64" s="15"/>
      <c r="HD64" s="15"/>
      <c r="HE64" s="15"/>
      <c r="HF64" s="15"/>
      <c r="HG64" s="15"/>
      <c r="HH64" s="15"/>
      <c r="HI64" s="15"/>
      <c r="HJ64" s="15"/>
      <c r="HK64" s="15"/>
      <c r="HL64" s="15"/>
      <c r="HM64" s="15"/>
      <c r="HN64" s="15"/>
      <c r="HO64" s="15"/>
      <c r="HP64" s="15"/>
      <c r="HQ64" s="15"/>
      <c r="HR64" s="15"/>
      <c r="HS64" s="15"/>
      <c r="HT64" s="15"/>
      <c r="HU64" s="15"/>
      <c r="HV64" s="15"/>
      <c r="HW64" s="15"/>
      <c r="HX64" s="15"/>
      <c r="HY64" s="15"/>
      <c r="HZ64" s="15"/>
      <c r="IA64" s="15"/>
      <c r="IB64" s="15"/>
      <c r="IC64" s="15"/>
      <c r="ID64" s="15"/>
      <c r="IE64" s="15"/>
      <c r="IF64" s="15"/>
      <c r="IG64" s="15"/>
      <c r="IH64" s="15"/>
      <c r="II64" s="15"/>
      <c r="IJ64" s="15"/>
      <c r="IK64" s="15"/>
      <c r="IL64" s="15"/>
      <c r="IM64" s="15"/>
      <c r="IN64" s="15"/>
      <c r="IO64" s="15"/>
      <c r="IP64" s="15"/>
      <c r="IQ64" s="15"/>
      <c r="IR64" s="15"/>
      <c r="IS64" s="15"/>
      <c r="IT64" s="15"/>
      <c r="IU64" s="15"/>
      <c r="IV64" s="15"/>
    </row>
    <row r="65" spans="1:256" ht="15.75" customHeight="1">
      <c r="A65" s="17" t="s">
        <v>16</v>
      </c>
      <c r="B65" s="12" t="s">
        <v>68</v>
      </c>
      <c r="C65" s="12"/>
      <c r="D65" s="12"/>
      <c r="E65" s="12"/>
      <c r="F65" s="12"/>
      <c r="G65" s="12"/>
      <c r="H65" s="12"/>
      <c r="I65" s="42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15"/>
      <c r="DL65" s="15"/>
      <c r="DM65" s="15"/>
      <c r="DN65" s="15"/>
      <c r="DO65" s="15"/>
      <c r="DP65" s="15"/>
      <c r="DQ65" s="15"/>
      <c r="DR65" s="15"/>
      <c r="DS65" s="15"/>
      <c r="DT65" s="15"/>
      <c r="DU65" s="15"/>
      <c r="DV65" s="15"/>
      <c r="DW65" s="15"/>
      <c r="DX65" s="15"/>
      <c r="DY65" s="15"/>
      <c r="DZ65" s="15"/>
      <c r="EA65" s="15"/>
      <c r="EB65" s="15"/>
      <c r="EC65" s="15"/>
      <c r="ED65" s="15"/>
      <c r="EE65" s="15"/>
      <c r="EF65" s="15"/>
      <c r="EG65" s="15"/>
      <c r="EH65" s="15"/>
      <c r="EI65" s="15"/>
      <c r="EJ65" s="15"/>
      <c r="EK65" s="15"/>
      <c r="EL65" s="15"/>
      <c r="EM65" s="15"/>
      <c r="EN65" s="15"/>
      <c r="EO65" s="15"/>
      <c r="EP65" s="15"/>
      <c r="EQ65" s="15"/>
      <c r="ER65" s="15"/>
      <c r="ES65" s="15"/>
      <c r="ET65" s="15"/>
      <c r="EU65" s="15"/>
      <c r="EV65" s="15"/>
      <c r="EW65" s="15"/>
      <c r="EX65" s="15"/>
      <c r="EY65" s="15"/>
      <c r="EZ65" s="15"/>
      <c r="FA65" s="15"/>
      <c r="FB65" s="15"/>
      <c r="FC65" s="15"/>
      <c r="FD65" s="15"/>
      <c r="FE65" s="15"/>
      <c r="FF65" s="15"/>
      <c r="FG65" s="15"/>
      <c r="FH65" s="15"/>
      <c r="FI65" s="15"/>
      <c r="FJ65" s="15"/>
      <c r="FK65" s="15"/>
      <c r="FL65" s="15"/>
      <c r="FM65" s="15"/>
      <c r="FN65" s="15"/>
      <c r="FO65" s="15"/>
      <c r="FP65" s="15"/>
      <c r="FQ65" s="15"/>
      <c r="FR65" s="15"/>
      <c r="FS65" s="15"/>
      <c r="FT65" s="15"/>
      <c r="FU65" s="15"/>
      <c r="FV65" s="15"/>
      <c r="FW65" s="15"/>
      <c r="FX65" s="15"/>
      <c r="FY65" s="15"/>
      <c r="FZ65" s="15"/>
      <c r="GA65" s="15"/>
      <c r="GB65" s="15"/>
      <c r="GC65" s="15"/>
      <c r="GD65" s="15"/>
      <c r="GE65" s="15"/>
      <c r="GF65" s="15"/>
      <c r="GG65" s="15"/>
      <c r="GH65" s="15"/>
      <c r="GI65" s="15"/>
      <c r="GJ65" s="15"/>
      <c r="GK65" s="15"/>
      <c r="GL65" s="15"/>
      <c r="GM65" s="15"/>
      <c r="GN65" s="15"/>
      <c r="GO65" s="15"/>
      <c r="GP65" s="15"/>
      <c r="GQ65" s="15"/>
      <c r="GR65" s="15"/>
      <c r="GS65" s="15"/>
      <c r="GT65" s="15"/>
      <c r="GU65" s="15"/>
      <c r="GV65" s="15"/>
      <c r="GW65" s="15"/>
      <c r="GX65" s="15"/>
      <c r="GY65" s="15"/>
      <c r="GZ65" s="15"/>
      <c r="HA65" s="15"/>
      <c r="HB65" s="15"/>
      <c r="HC65" s="15"/>
      <c r="HD65" s="15"/>
      <c r="HE65" s="15"/>
      <c r="HF65" s="15"/>
      <c r="HG65" s="15"/>
      <c r="HH65" s="15"/>
      <c r="HI65" s="15"/>
      <c r="HJ65" s="15"/>
      <c r="HK65" s="15"/>
      <c r="HL65" s="15"/>
      <c r="HM65" s="15"/>
      <c r="HN65" s="15"/>
      <c r="HO65" s="15"/>
      <c r="HP65" s="15"/>
      <c r="HQ65" s="15"/>
      <c r="HR65" s="15"/>
      <c r="HS65" s="15"/>
      <c r="HT65" s="15"/>
      <c r="HU65" s="15"/>
      <c r="HV65" s="15"/>
      <c r="HW65" s="15"/>
      <c r="HX65" s="15"/>
      <c r="HY65" s="15"/>
      <c r="HZ65" s="15"/>
      <c r="IA65" s="15"/>
      <c r="IB65" s="15"/>
      <c r="IC65" s="15"/>
      <c r="ID65" s="15"/>
      <c r="IE65" s="15"/>
      <c r="IF65" s="15"/>
      <c r="IG65" s="15"/>
      <c r="IH65" s="15"/>
      <c r="II65" s="15"/>
      <c r="IJ65" s="15"/>
      <c r="IK65" s="15"/>
      <c r="IL65" s="15"/>
      <c r="IM65" s="15"/>
      <c r="IN65" s="15"/>
      <c r="IO65" s="15"/>
      <c r="IP65" s="15"/>
      <c r="IQ65" s="15"/>
      <c r="IR65" s="15"/>
      <c r="IS65" s="15"/>
      <c r="IT65" s="15"/>
      <c r="IU65" s="15"/>
      <c r="IV65" s="15"/>
    </row>
    <row r="66" spans="1:256" ht="15.75" customHeight="1">
      <c r="A66" s="17" t="s">
        <v>69</v>
      </c>
      <c r="B66" s="12" t="s">
        <v>70</v>
      </c>
      <c r="C66" s="12"/>
      <c r="D66" s="12"/>
      <c r="E66" s="12"/>
      <c r="F66" s="12"/>
      <c r="G66" s="12"/>
      <c r="H66" s="12"/>
      <c r="I66" s="4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15"/>
      <c r="DL66" s="15"/>
      <c r="DM66" s="15"/>
      <c r="DN66" s="15"/>
      <c r="DO66" s="15"/>
      <c r="DP66" s="15"/>
      <c r="DQ66" s="15"/>
      <c r="DR66" s="15"/>
      <c r="DS66" s="15"/>
      <c r="DT66" s="15"/>
      <c r="DU66" s="15"/>
      <c r="DV66" s="15"/>
      <c r="DW66" s="15"/>
      <c r="DX66" s="15"/>
      <c r="DY66" s="15"/>
      <c r="DZ66" s="15"/>
      <c r="EA66" s="15"/>
      <c r="EB66" s="15"/>
      <c r="EC66" s="15"/>
      <c r="ED66" s="15"/>
      <c r="EE66" s="15"/>
      <c r="EF66" s="15"/>
      <c r="EG66" s="15"/>
      <c r="EH66" s="15"/>
      <c r="EI66" s="15"/>
      <c r="EJ66" s="15"/>
      <c r="EK66" s="15"/>
      <c r="EL66" s="15"/>
      <c r="EM66" s="15"/>
      <c r="EN66" s="15"/>
      <c r="EO66" s="15"/>
      <c r="EP66" s="15"/>
      <c r="EQ66" s="15"/>
      <c r="ER66" s="15"/>
      <c r="ES66" s="15"/>
      <c r="ET66" s="15"/>
      <c r="EU66" s="15"/>
      <c r="EV66" s="15"/>
      <c r="EW66" s="15"/>
      <c r="EX66" s="15"/>
      <c r="EY66" s="15"/>
      <c r="EZ66" s="15"/>
      <c r="FA66" s="15"/>
      <c r="FB66" s="15"/>
      <c r="FC66" s="15"/>
      <c r="FD66" s="15"/>
      <c r="FE66" s="15"/>
      <c r="FF66" s="15"/>
      <c r="FG66" s="15"/>
      <c r="FH66" s="15"/>
      <c r="FI66" s="15"/>
      <c r="FJ66" s="15"/>
      <c r="FK66" s="15"/>
      <c r="FL66" s="15"/>
      <c r="FM66" s="15"/>
      <c r="FN66" s="15"/>
      <c r="FO66" s="15"/>
      <c r="FP66" s="15"/>
      <c r="FQ66" s="15"/>
      <c r="FR66" s="15"/>
      <c r="FS66" s="15"/>
      <c r="FT66" s="15"/>
      <c r="FU66" s="15"/>
      <c r="FV66" s="15"/>
      <c r="FW66" s="15"/>
      <c r="FX66" s="15"/>
      <c r="FY66" s="15"/>
      <c r="FZ66" s="15"/>
      <c r="GA66" s="15"/>
      <c r="GB66" s="15"/>
      <c r="GC66" s="15"/>
      <c r="GD66" s="15"/>
      <c r="GE66" s="15"/>
      <c r="GF66" s="15"/>
      <c r="GG66" s="15"/>
      <c r="GH66" s="15"/>
      <c r="GI66" s="15"/>
      <c r="GJ66" s="15"/>
      <c r="GK66" s="15"/>
      <c r="GL66" s="15"/>
      <c r="GM66" s="15"/>
      <c r="GN66" s="15"/>
      <c r="GO66" s="15"/>
      <c r="GP66" s="15"/>
      <c r="GQ66" s="15"/>
      <c r="GR66" s="15"/>
      <c r="GS66" s="15"/>
      <c r="GT66" s="15"/>
      <c r="GU66" s="15"/>
      <c r="GV66" s="15"/>
      <c r="GW66" s="15"/>
      <c r="GX66" s="15"/>
      <c r="GY66" s="15"/>
      <c r="GZ66" s="15"/>
      <c r="HA66" s="15"/>
      <c r="HB66" s="15"/>
      <c r="HC66" s="15"/>
      <c r="HD66" s="15"/>
      <c r="HE66" s="15"/>
      <c r="HF66" s="15"/>
      <c r="HG66" s="15"/>
      <c r="HH66" s="15"/>
      <c r="HI66" s="15"/>
      <c r="HJ66" s="15"/>
      <c r="HK66" s="15"/>
      <c r="HL66" s="15"/>
      <c r="HM66" s="15"/>
      <c r="HN66" s="15"/>
      <c r="HO66" s="15"/>
      <c r="HP66" s="15"/>
      <c r="HQ66" s="15"/>
      <c r="HR66" s="15"/>
      <c r="HS66" s="15"/>
      <c r="HT66" s="15"/>
      <c r="HU66" s="15"/>
      <c r="HV66" s="15"/>
      <c r="HW66" s="15"/>
      <c r="HX66" s="15"/>
      <c r="HY66" s="15"/>
      <c r="HZ66" s="15"/>
      <c r="IA66" s="15"/>
      <c r="IB66" s="15"/>
      <c r="IC66" s="15"/>
      <c r="ID66" s="15"/>
      <c r="IE66" s="15"/>
      <c r="IF66" s="15"/>
      <c r="IG66" s="15"/>
      <c r="IH66" s="15"/>
      <c r="II66" s="15"/>
      <c r="IJ66" s="15"/>
      <c r="IK66" s="15"/>
      <c r="IL66" s="15"/>
      <c r="IM66" s="15"/>
      <c r="IN66" s="15"/>
      <c r="IO66" s="15"/>
      <c r="IP66" s="15"/>
      <c r="IQ66" s="15"/>
      <c r="IR66" s="15"/>
      <c r="IS66" s="15"/>
      <c r="IT66" s="15"/>
      <c r="IU66" s="15"/>
      <c r="IV66" s="15"/>
    </row>
    <row r="67" spans="1:256" ht="15.75" customHeight="1">
      <c r="A67" s="17" t="s">
        <v>71</v>
      </c>
      <c r="B67" s="12" t="s">
        <v>72</v>
      </c>
      <c r="C67" s="12"/>
      <c r="D67" s="12"/>
      <c r="E67" s="12"/>
      <c r="F67" s="12"/>
      <c r="G67" s="12"/>
      <c r="H67" s="12"/>
      <c r="I67" s="42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  <c r="DI67" s="15"/>
      <c r="DJ67" s="15"/>
      <c r="DK67" s="15"/>
      <c r="DL67" s="15"/>
      <c r="DM67" s="15"/>
      <c r="DN67" s="15"/>
      <c r="DO67" s="15"/>
      <c r="DP67" s="15"/>
      <c r="DQ67" s="15"/>
      <c r="DR67" s="15"/>
      <c r="DS67" s="15"/>
      <c r="DT67" s="15"/>
      <c r="DU67" s="15"/>
      <c r="DV67" s="15"/>
      <c r="DW67" s="15"/>
      <c r="DX67" s="15"/>
      <c r="DY67" s="15"/>
      <c r="DZ67" s="15"/>
      <c r="EA67" s="15"/>
      <c r="EB67" s="15"/>
      <c r="EC67" s="15"/>
      <c r="ED67" s="15"/>
      <c r="EE67" s="15"/>
      <c r="EF67" s="15"/>
      <c r="EG67" s="15"/>
      <c r="EH67" s="15"/>
      <c r="EI67" s="15"/>
      <c r="EJ67" s="15"/>
      <c r="EK67" s="15"/>
      <c r="EL67" s="15"/>
      <c r="EM67" s="15"/>
      <c r="EN67" s="15"/>
      <c r="EO67" s="15"/>
      <c r="EP67" s="15"/>
      <c r="EQ67" s="15"/>
      <c r="ER67" s="15"/>
      <c r="ES67" s="15"/>
      <c r="ET67" s="15"/>
      <c r="EU67" s="15"/>
      <c r="EV67" s="15"/>
      <c r="EW67" s="15"/>
      <c r="EX67" s="15"/>
      <c r="EY67" s="15"/>
      <c r="EZ67" s="15"/>
      <c r="FA67" s="15"/>
      <c r="FB67" s="15"/>
      <c r="FC67" s="15"/>
      <c r="FD67" s="15"/>
      <c r="FE67" s="15"/>
      <c r="FF67" s="15"/>
      <c r="FG67" s="15"/>
      <c r="FH67" s="15"/>
      <c r="FI67" s="15"/>
      <c r="FJ67" s="15"/>
      <c r="FK67" s="15"/>
      <c r="FL67" s="15"/>
      <c r="FM67" s="15"/>
      <c r="FN67" s="15"/>
      <c r="FO67" s="15"/>
      <c r="FP67" s="15"/>
      <c r="FQ67" s="15"/>
      <c r="FR67" s="15"/>
      <c r="FS67" s="15"/>
      <c r="FT67" s="15"/>
      <c r="FU67" s="15"/>
      <c r="FV67" s="15"/>
      <c r="FW67" s="15"/>
      <c r="FX67" s="15"/>
      <c r="FY67" s="15"/>
      <c r="FZ67" s="15"/>
      <c r="GA67" s="15"/>
      <c r="GB67" s="15"/>
      <c r="GC67" s="15"/>
      <c r="GD67" s="15"/>
      <c r="GE67" s="15"/>
      <c r="GF67" s="15"/>
      <c r="GG67" s="15"/>
      <c r="GH67" s="15"/>
      <c r="GI67" s="15"/>
      <c r="GJ67" s="15"/>
      <c r="GK67" s="15"/>
      <c r="GL67" s="15"/>
      <c r="GM67" s="15"/>
      <c r="GN67" s="15"/>
      <c r="GO67" s="15"/>
      <c r="GP67" s="15"/>
      <c r="GQ67" s="15"/>
      <c r="GR67" s="15"/>
      <c r="GS67" s="15"/>
      <c r="GT67" s="15"/>
      <c r="GU67" s="15"/>
      <c r="GV67" s="15"/>
      <c r="GW67" s="15"/>
      <c r="GX67" s="15"/>
      <c r="GY67" s="15"/>
      <c r="GZ67" s="15"/>
      <c r="HA67" s="15"/>
      <c r="HB67" s="15"/>
      <c r="HC67" s="15"/>
      <c r="HD67" s="15"/>
      <c r="HE67" s="15"/>
      <c r="HF67" s="15"/>
      <c r="HG67" s="15"/>
      <c r="HH67" s="15"/>
      <c r="HI67" s="15"/>
      <c r="HJ67" s="15"/>
      <c r="HK67" s="15"/>
      <c r="HL67" s="15"/>
      <c r="HM67" s="15"/>
      <c r="HN67" s="15"/>
      <c r="HO67" s="15"/>
      <c r="HP67" s="15"/>
      <c r="HQ67" s="15"/>
      <c r="HR67" s="15"/>
      <c r="HS67" s="15"/>
      <c r="HT67" s="15"/>
      <c r="HU67" s="15"/>
      <c r="HV67" s="15"/>
      <c r="HW67" s="15"/>
      <c r="HX67" s="15"/>
      <c r="HY67" s="15"/>
      <c r="HZ67" s="15"/>
      <c r="IA67" s="15"/>
      <c r="IB67" s="15"/>
      <c r="IC67" s="15"/>
      <c r="ID67" s="15"/>
      <c r="IE67" s="15"/>
      <c r="IF67" s="15"/>
      <c r="IG67" s="15"/>
      <c r="IH67" s="15"/>
      <c r="II67" s="15"/>
      <c r="IJ67" s="15"/>
      <c r="IK67" s="15"/>
      <c r="IL67" s="15"/>
      <c r="IM67" s="15"/>
      <c r="IN67" s="15"/>
      <c r="IO67" s="15"/>
      <c r="IP67" s="15"/>
      <c r="IQ67" s="15"/>
      <c r="IR67" s="15"/>
      <c r="IS67" s="15"/>
      <c r="IT67" s="15"/>
      <c r="IU67" s="15"/>
      <c r="IV67" s="15"/>
    </row>
    <row r="68" spans="1:256" ht="15.75" customHeight="1">
      <c r="A68" s="1" t="s">
        <v>73</v>
      </c>
      <c r="B68" s="1"/>
      <c r="C68" s="1"/>
      <c r="D68" s="1"/>
      <c r="E68" s="1"/>
      <c r="F68" s="1"/>
      <c r="G68" s="1"/>
      <c r="H68" s="1"/>
      <c r="I68" s="46">
        <f>SUM(I62:I67)</f>
        <v>1560</v>
      </c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  <c r="DI68" s="15"/>
      <c r="DJ68" s="15"/>
      <c r="DK68" s="15"/>
      <c r="DL68" s="15"/>
      <c r="DM68" s="15"/>
      <c r="DN68" s="15"/>
      <c r="DO68" s="15"/>
      <c r="DP68" s="15"/>
      <c r="DQ68" s="15"/>
      <c r="DR68" s="15"/>
      <c r="DS68" s="15"/>
      <c r="DT68" s="15"/>
      <c r="DU68" s="15"/>
      <c r="DV68" s="15"/>
      <c r="DW68" s="15"/>
      <c r="DX68" s="15"/>
      <c r="DY68" s="15"/>
      <c r="DZ68" s="15"/>
      <c r="EA68" s="15"/>
      <c r="EB68" s="15"/>
      <c r="EC68" s="15"/>
      <c r="ED68" s="15"/>
      <c r="EE68" s="15"/>
      <c r="EF68" s="15"/>
      <c r="EG68" s="15"/>
      <c r="EH68" s="15"/>
      <c r="EI68" s="15"/>
      <c r="EJ68" s="15"/>
      <c r="EK68" s="15"/>
      <c r="EL68" s="15"/>
      <c r="EM68" s="15"/>
      <c r="EN68" s="15"/>
      <c r="EO68" s="15"/>
      <c r="EP68" s="15"/>
      <c r="EQ68" s="15"/>
      <c r="ER68" s="15"/>
      <c r="ES68" s="15"/>
      <c r="ET68" s="15"/>
      <c r="EU68" s="15"/>
      <c r="EV68" s="15"/>
      <c r="EW68" s="15"/>
      <c r="EX68" s="15"/>
      <c r="EY68" s="15"/>
      <c r="EZ68" s="15"/>
      <c r="FA68" s="15"/>
      <c r="FB68" s="15"/>
      <c r="FC68" s="15"/>
      <c r="FD68" s="15"/>
      <c r="FE68" s="15"/>
      <c r="FF68" s="15"/>
      <c r="FG68" s="15"/>
      <c r="FH68" s="15"/>
      <c r="FI68" s="15"/>
      <c r="FJ68" s="15"/>
      <c r="FK68" s="15"/>
      <c r="FL68" s="15"/>
      <c r="FM68" s="15"/>
      <c r="FN68" s="15"/>
      <c r="FO68" s="15"/>
      <c r="FP68" s="15"/>
      <c r="FQ68" s="15"/>
      <c r="FR68" s="15"/>
      <c r="FS68" s="15"/>
      <c r="FT68" s="15"/>
      <c r="FU68" s="15"/>
      <c r="FV68" s="15"/>
      <c r="FW68" s="15"/>
      <c r="FX68" s="15"/>
      <c r="FY68" s="15"/>
      <c r="FZ68" s="15"/>
      <c r="GA68" s="15"/>
      <c r="GB68" s="15"/>
      <c r="GC68" s="15"/>
      <c r="GD68" s="15"/>
      <c r="GE68" s="15"/>
      <c r="GF68" s="15"/>
      <c r="GG68" s="15"/>
      <c r="GH68" s="15"/>
      <c r="GI68" s="15"/>
      <c r="GJ68" s="15"/>
      <c r="GK68" s="15"/>
      <c r="GL68" s="15"/>
      <c r="GM68" s="15"/>
      <c r="GN68" s="15"/>
      <c r="GO68" s="15"/>
      <c r="GP68" s="15"/>
      <c r="GQ68" s="15"/>
      <c r="GR68" s="15"/>
      <c r="GS68" s="15"/>
      <c r="GT68" s="15"/>
      <c r="GU68" s="15"/>
      <c r="GV68" s="15"/>
      <c r="GW68" s="15"/>
      <c r="GX68" s="15"/>
      <c r="GY68" s="15"/>
      <c r="GZ68" s="15"/>
      <c r="HA68" s="15"/>
      <c r="HB68" s="15"/>
      <c r="HC68" s="15"/>
      <c r="HD68" s="15"/>
      <c r="HE68" s="15"/>
      <c r="HF68" s="15"/>
      <c r="HG68" s="15"/>
      <c r="HH68" s="15"/>
      <c r="HI68" s="15"/>
      <c r="HJ68" s="15"/>
      <c r="HK68" s="15"/>
      <c r="HL68" s="15"/>
      <c r="HM68" s="15"/>
      <c r="HN68" s="15"/>
      <c r="HO68" s="15"/>
      <c r="HP68" s="15"/>
      <c r="HQ68" s="15"/>
      <c r="HR68" s="15"/>
      <c r="HS68" s="15"/>
      <c r="HT68" s="15"/>
      <c r="HU68" s="15"/>
      <c r="HV68" s="15"/>
      <c r="HW68" s="15"/>
      <c r="HX68" s="15"/>
      <c r="HY68" s="15"/>
      <c r="HZ68" s="15"/>
      <c r="IA68" s="15"/>
      <c r="IB68" s="15"/>
      <c r="IC68" s="15"/>
      <c r="ID68" s="15"/>
      <c r="IE68" s="15"/>
      <c r="IF68" s="15"/>
      <c r="IG68" s="15"/>
      <c r="IH68" s="15"/>
      <c r="II68" s="15"/>
      <c r="IJ68" s="15"/>
      <c r="IK68" s="15"/>
      <c r="IL68" s="15"/>
      <c r="IM68" s="15"/>
      <c r="IN68" s="15"/>
      <c r="IO68" s="15"/>
      <c r="IP68" s="15"/>
      <c r="IQ68" s="15"/>
      <c r="IR68" s="15"/>
      <c r="IS68" s="15"/>
      <c r="IT68" s="15"/>
      <c r="IU68" s="15"/>
      <c r="IV68" s="15"/>
    </row>
    <row r="69" spans="1:256" ht="9.75" customHeight="1">
      <c r="A69" s="503"/>
      <c r="B69" s="503"/>
      <c r="C69" s="503"/>
      <c r="D69" s="503"/>
      <c r="E69" s="503"/>
      <c r="F69" s="503"/>
      <c r="G69" s="503"/>
      <c r="H69" s="503"/>
      <c r="I69" s="503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5"/>
      <c r="DH69" s="15"/>
      <c r="DI69" s="15"/>
      <c r="DJ69" s="15"/>
      <c r="DK69" s="15"/>
      <c r="DL69" s="15"/>
      <c r="DM69" s="15"/>
      <c r="DN69" s="15"/>
      <c r="DO69" s="15"/>
      <c r="DP69" s="15"/>
      <c r="DQ69" s="15"/>
      <c r="DR69" s="15"/>
      <c r="DS69" s="15"/>
      <c r="DT69" s="15"/>
      <c r="DU69" s="15"/>
      <c r="DV69" s="15"/>
      <c r="DW69" s="15"/>
      <c r="DX69" s="15"/>
      <c r="DY69" s="15"/>
      <c r="DZ69" s="15"/>
      <c r="EA69" s="15"/>
      <c r="EB69" s="15"/>
      <c r="EC69" s="15"/>
      <c r="ED69" s="15"/>
      <c r="EE69" s="15"/>
      <c r="EF69" s="15"/>
      <c r="EG69" s="15"/>
      <c r="EH69" s="15"/>
      <c r="EI69" s="15"/>
      <c r="EJ69" s="15"/>
      <c r="EK69" s="15"/>
      <c r="EL69" s="15"/>
      <c r="EM69" s="15"/>
      <c r="EN69" s="15"/>
      <c r="EO69" s="15"/>
      <c r="EP69" s="15"/>
      <c r="EQ69" s="15"/>
      <c r="ER69" s="15"/>
      <c r="ES69" s="15"/>
      <c r="ET69" s="15"/>
      <c r="EU69" s="15"/>
      <c r="EV69" s="15"/>
      <c r="EW69" s="15"/>
      <c r="EX69" s="15"/>
      <c r="EY69" s="15"/>
      <c r="EZ69" s="15"/>
      <c r="FA69" s="15"/>
      <c r="FB69" s="15"/>
      <c r="FC69" s="15"/>
      <c r="FD69" s="15"/>
      <c r="FE69" s="15"/>
      <c r="FF69" s="15"/>
      <c r="FG69" s="15"/>
      <c r="FH69" s="15"/>
      <c r="FI69" s="15"/>
      <c r="FJ69" s="15"/>
      <c r="FK69" s="15"/>
      <c r="FL69" s="15"/>
      <c r="FM69" s="15"/>
      <c r="FN69" s="15"/>
      <c r="FO69" s="15"/>
      <c r="FP69" s="15"/>
      <c r="FQ69" s="15"/>
      <c r="FR69" s="15"/>
      <c r="FS69" s="15"/>
      <c r="FT69" s="15"/>
      <c r="FU69" s="15"/>
      <c r="FV69" s="15"/>
      <c r="FW69" s="15"/>
      <c r="FX69" s="15"/>
      <c r="FY69" s="15"/>
      <c r="FZ69" s="15"/>
      <c r="GA69" s="15"/>
      <c r="GB69" s="15"/>
      <c r="GC69" s="15"/>
      <c r="GD69" s="15"/>
      <c r="GE69" s="15"/>
      <c r="GF69" s="15"/>
      <c r="GG69" s="15"/>
      <c r="GH69" s="15"/>
      <c r="GI69" s="15"/>
      <c r="GJ69" s="15"/>
      <c r="GK69" s="15"/>
      <c r="GL69" s="15"/>
      <c r="GM69" s="15"/>
      <c r="GN69" s="15"/>
      <c r="GO69" s="15"/>
      <c r="GP69" s="15"/>
      <c r="GQ69" s="15"/>
      <c r="GR69" s="15"/>
      <c r="GS69" s="15"/>
      <c r="GT69" s="15"/>
      <c r="GU69" s="15"/>
      <c r="GV69" s="15"/>
      <c r="GW69" s="15"/>
      <c r="GX69" s="15"/>
      <c r="GY69" s="15"/>
      <c r="GZ69" s="15"/>
      <c r="HA69" s="15"/>
      <c r="HB69" s="15"/>
      <c r="HC69" s="15"/>
      <c r="HD69" s="15"/>
      <c r="HE69" s="15"/>
      <c r="HF69" s="15"/>
      <c r="HG69" s="15"/>
      <c r="HH69" s="15"/>
      <c r="HI69" s="15"/>
      <c r="HJ69" s="15"/>
      <c r="HK69" s="15"/>
      <c r="HL69" s="15"/>
      <c r="HM69" s="15"/>
      <c r="HN69" s="15"/>
      <c r="HO69" s="15"/>
      <c r="HP69" s="15"/>
      <c r="HQ69" s="15"/>
      <c r="HR69" s="15"/>
      <c r="HS69" s="15"/>
      <c r="HT69" s="15"/>
      <c r="HU69" s="15"/>
      <c r="HV69" s="15"/>
      <c r="HW69" s="15"/>
      <c r="HX69" s="15"/>
      <c r="HY69" s="15"/>
      <c r="HZ69" s="15"/>
      <c r="IA69" s="15"/>
      <c r="IB69" s="15"/>
      <c r="IC69" s="15"/>
      <c r="ID69" s="15"/>
      <c r="IE69" s="15"/>
      <c r="IF69" s="15"/>
      <c r="IG69" s="15"/>
      <c r="IH69" s="15"/>
      <c r="II69" s="15"/>
      <c r="IJ69" s="15"/>
      <c r="IK69" s="15"/>
      <c r="IL69" s="15"/>
      <c r="IM69" s="15"/>
      <c r="IN69" s="15"/>
      <c r="IO69" s="15"/>
      <c r="IP69" s="15"/>
      <c r="IQ69" s="15"/>
      <c r="IR69" s="15"/>
      <c r="IS69" s="15"/>
      <c r="IT69" s="15"/>
      <c r="IU69" s="15"/>
      <c r="IV69" s="15"/>
    </row>
    <row r="70" spans="1:256" ht="17.25" customHeight="1">
      <c r="A70" s="504" t="s">
        <v>74</v>
      </c>
      <c r="B70" s="504"/>
      <c r="C70" s="504"/>
      <c r="D70" s="504"/>
      <c r="E70" s="504"/>
      <c r="F70" s="504"/>
      <c r="G70" s="504"/>
      <c r="H70" s="504"/>
      <c r="I70" s="504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  <c r="FA70" s="15"/>
      <c r="FB70" s="15"/>
      <c r="FC70" s="15"/>
      <c r="FD70" s="15"/>
      <c r="FE70" s="15"/>
      <c r="FF70" s="15"/>
      <c r="FG70" s="15"/>
      <c r="FH70" s="15"/>
      <c r="FI70" s="15"/>
      <c r="FJ70" s="15"/>
      <c r="FK70" s="15"/>
      <c r="FL70" s="15"/>
      <c r="FM70" s="15"/>
      <c r="FN70" s="15"/>
      <c r="FO70" s="15"/>
      <c r="FP70" s="15"/>
      <c r="FQ70" s="15"/>
      <c r="FR70" s="15"/>
      <c r="FS70" s="15"/>
      <c r="FT70" s="15"/>
      <c r="FU70" s="15"/>
      <c r="FV70" s="15"/>
      <c r="FW70" s="15"/>
      <c r="FX70" s="15"/>
      <c r="FY70" s="15"/>
      <c r="FZ70" s="15"/>
      <c r="GA70" s="15"/>
      <c r="GB70" s="15"/>
      <c r="GC70" s="15"/>
      <c r="GD70" s="15"/>
      <c r="GE70" s="15"/>
      <c r="GF70" s="15"/>
      <c r="GG70" s="15"/>
      <c r="GH70" s="15"/>
      <c r="GI70" s="15"/>
      <c r="GJ70" s="15"/>
      <c r="GK70" s="15"/>
      <c r="GL70" s="15"/>
      <c r="GM70" s="15"/>
      <c r="GN70" s="15"/>
      <c r="GO70" s="15"/>
      <c r="GP70" s="15"/>
      <c r="GQ70" s="15"/>
      <c r="GR70" s="15"/>
      <c r="GS70" s="15"/>
      <c r="GT70" s="15"/>
      <c r="GU70" s="15"/>
      <c r="GV70" s="15"/>
      <c r="GW70" s="15"/>
      <c r="GX70" s="15"/>
      <c r="GY70" s="15"/>
      <c r="GZ70" s="15"/>
      <c r="HA70" s="15"/>
      <c r="HB70" s="15"/>
      <c r="HC70" s="15"/>
      <c r="HD70" s="15"/>
      <c r="HE70" s="15"/>
      <c r="HF70" s="15"/>
      <c r="HG70" s="15"/>
      <c r="HH70" s="15"/>
      <c r="HI70" s="15"/>
      <c r="HJ70" s="15"/>
      <c r="HK70" s="15"/>
      <c r="HL70" s="15"/>
      <c r="HM70" s="15"/>
      <c r="HN70" s="15"/>
      <c r="HO70" s="15"/>
      <c r="HP70" s="15"/>
      <c r="HQ70" s="15"/>
      <c r="HR70" s="15"/>
      <c r="HS70" s="15"/>
      <c r="HT70" s="15"/>
      <c r="HU70" s="15"/>
      <c r="HV70" s="15"/>
      <c r="HW70" s="15"/>
      <c r="HX70" s="15"/>
      <c r="HY70" s="15"/>
      <c r="HZ70" s="15"/>
      <c r="IA70" s="15"/>
      <c r="IB70" s="15"/>
      <c r="IC70" s="15"/>
      <c r="ID70" s="15"/>
      <c r="IE70" s="15"/>
      <c r="IF70" s="15"/>
      <c r="IG70" s="15"/>
      <c r="IH70" s="15"/>
      <c r="II70" s="15"/>
      <c r="IJ70" s="15"/>
      <c r="IK70" s="15"/>
      <c r="IL70" s="15"/>
      <c r="IM70" s="15"/>
      <c r="IN70" s="15"/>
      <c r="IO70" s="15"/>
      <c r="IP70" s="15"/>
      <c r="IQ70" s="15"/>
      <c r="IR70" s="15"/>
      <c r="IS70" s="15"/>
      <c r="IT70" s="15"/>
      <c r="IU70" s="15"/>
      <c r="IV70" s="15"/>
    </row>
    <row r="71" spans="1:256" ht="10.5" customHeight="1">
      <c r="A71" s="505"/>
      <c r="B71" s="505"/>
      <c r="C71" s="505"/>
      <c r="D71" s="505"/>
      <c r="E71" s="505"/>
      <c r="F71" s="505"/>
      <c r="G71" s="505"/>
      <c r="H71" s="505"/>
      <c r="I71" s="50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15"/>
      <c r="DL71" s="15"/>
      <c r="DM71" s="15"/>
      <c r="DN71" s="15"/>
      <c r="DO71" s="15"/>
      <c r="DP71" s="15"/>
      <c r="DQ71" s="15"/>
      <c r="DR71" s="15"/>
      <c r="DS71" s="15"/>
      <c r="DT71" s="15"/>
      <c r="DU71" s="15"/>
      <c r="DV71" s="15"/>
      <c r="DW71" s="15"/>
      <c r="DX71" s="15"/>
      <c r="DY71" s="15"/>
      <c r="DZ71" s="15"/>
      <c r="EA71" s="15"/>
      <c r="EB71" s="15"/>
      <c r="EC71" s="15"/>
      <c r="ED71" s="15"/>
      <c r="EE71" s="15"/>
      <c r="EF71" s="15"/>
      <c r="EG71" s="15"/>
      <c r="EH71" s="15"/>
      <c r="EI71" s="15"/>
      <c r="EJ71" s="15"/>
      <c r="EK71" s="15"/>
      <c r="EL71" s="15"/>
      <c r="EM71" s="15"/>
      <c r="EN71" s="15"/>
      <c r="EO71" s="15"/>
      <c r="EP71" s="15"/>
      <c r="EQ71" s="15"/>
      <c r="ER71" s="15"/>
      <c r="ES71" s="15"/>
      <c r="ET71" s="15"/>
      <c r="EU71" s="15"/>
      <c r="EV71" s="15"/>
      <c r="EW71" s="15"/>
      <c r="EX71" s="15"/>
      <c r="EY71" s="15"/>
      <c r="EZ71" s="15"/>
      <c r="FA71" s="15"/>
      <c r="FB71" s="15"/>
      <c r="FC71" s="15"/>
      <c r="FD71" s="15"/>
      <c r="FE71" s="15"/>
      <c r="FF71" s="15"/>
      <c r="FG71" s="15"/>
      <c r="FH71" s="15"/>
      <c r="FI71" s="15"/>
      <c r="FJ71" s="15"/>
      <c r="FK71" s="15"/>
      <c r="FL71" s="15"/>
      <c r="FM71" s="15"/>
      <c r="FN71" s="15"/>
      <c r="FO71" s="15"/>
      <c r="FP71" s="15"/>
      <c r="FQ71" s="15"/>
      <c r="FR71" s="15"/>
      <c r="FS71" s="15"/>
      <c r="FT71" s="15"/>
      <c r="FU71" s="15"/>
      <c r="FV71" s="15"/>
      <c r="FW71" s="15"/>
      <c r="FX71" s="15"/>
      <c r="FY71" s="15"/>
      <c r="FZ71" s="15"/>
      <c r="GA71" s="15"/>
      <c r="GB71" s="15"/>
      <c r="GC71" s="15"/>
      <c r="GD71" s="15"/>
      <c r="GE71" s="15"/>
      <c r="GF71" s="15"/>
      <c r="GG71" s="15"/>
      <c r="GH71" s="15"/>
      <c r="GI71" s="15"/>
      <c r="GJ71" s="15"/>
      <c r="GK71" s="15"/>
      <c r="GL71" s="15"/>
      <c r="GM71" s="15"/>
      <c r="GN71" s="15"/>
      <c r="GO71" s="15"/>
      <c r="GP71" s="15"/>
      <c r="GQ71" s="15"/>
      <c r="GR71" s="15"/>
      <c r="GS71" s="15"/>
      <c r="GT71" s="15"/>
      <c r="GU71" s="15"/>
      <c r="GV71" s="15"/>
      <c r="GW71" s="15"/>
      <c r="GX71" s="15"/>
      <c r="GY71" s="15"/>
      <c r="GZ71" s="15"/>
      <c r="HA71" s="15"/>
      <c r="HB71" s="15"/>
      <c r="HC71" s="15"/>
      <c r="HD71" s="15"/>
      <c r="HE71" s="15"/>
      <c r="HF71" s="15"/>
      <c r="HG71" s="15"/>
      <c r="HH71" s="15"/>
      <c r="HI71" s="15"/>
      <c r="HJ71" s="15"/>
      <c r="HK71" s="15"/>
      <c r="HL71" s="15"/>
      <c r="HM71" s="15"/>
      <c r="HN71" s="15"/>
      <c r="HO71" s="15"/>
      <c r="HP71" s="15"/>
      <c r="HQ71" s="15"/>
      <c r="HR71" s="15"/>
      <c r="HS71" s="15"/>
      <c r="HT71" s="15"/>
      <c r="HU71" s="15"/>
      <c r="HV71" s="15"/>
      <c r="HW71" s="15"/>
      <c r="HX71" s="15"/>
      <c r="HY71" s="15"/>
      <c r="HZ71" s="15"/>
      <c r="IA71" s="15"/>
      <c r="IB71" s="15"/>
      <c r="IC71" s="15"/>
      <c r="ID71" s="15"/>
      <c r="IE71" s="15"/>
      <c r="IF71" s="15"/>
      <c r="IG71" s="15"/>
      <c r="IH71" s="15"/>
      <c r="II71" s="15"/>
      <c r="IJ71" s="15"/>
      <c r="IK71" s="15"/>
      <c r="IL71" s="15"/>
      <c r="IM71" s="15"/>
      <c r="IN71" s="15"/>
      <c r="IO71" s="15"/>
      <c r="IP71" s="15"/>
      <c r="IQ71" s="15"/>
      <c r="IR71" s="15"/>
      <c r="IS71" s="15"/>
      <c r="IT71" s="15"/>
      <c r="IU71" s="15"/>
      <c r="IV71" s="15"/>
    </row>
    <row r="72" spans="1:256" ht="21.75" customHeight="1">
      <c r="A72" s="506" t="s">
        <v>75</v>
      </c>
      <c r="B72" s="506"/>
      <c r="C72" s="506"/>
      <c r="D72" s="506"/>
      <c r="E72" s="506"/>
      <c r="F72" s="506"/>
      <c r="G72" s="506"/>
      <c r="H72" s="506"/>
      <c r="I72" s="506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  <c r="DI72" s="15"/>
      <c r="DJ72" s="15"/>
      <c r="DK72" s="15"/>
      <c r="DL72" s="15"/>
      <c r="DM72" s="15"/>
      <c r="DN72" s="15"/>
      <c r="DO72" s="15"/>
      <c r="DP72" s="15"/>
      <c r="DQ72" s="15"/>
      <c r="DR72" s="15"/>
      <c r="DS72" s="15"/>
      <c r="DT72" s="15"/>
      <c r="DU72" s="15"/>
      <c r="DV72" s="15"/>
      <c r="DW72" s="15"/>
      <c r="DX72" s="15"/>
      <c r="DY72" s="15"/>
      <c r="DZ72" s="15"/>
      <c r="EA72" s="15"/>
      <c r="EB72" s="15"/>
      <c r="EC72" s="15"/>
      <c r="ED72" s="15"/>
      <c r="EE72" s="15"/>
      <c r="EF72" s="15"/>
      <c r="EG72" s="15"/>
      <c r="EH72" s="15"/>
      <c r="EI72" s="15"/>
      <c r="EJ72" s="15"/>
      <c r="EK72" s="15"/>
      <c r="EL72" s="15"/>
      <c r="EM72" s="15"/>
      <c r="EN72" s="15"/>
      <c r="EO72" s="15"/>
      <c r="EP72" s="15"/>
      <c r="EQ72" s="15"/>
      <c r="ER72" s="15"/>
      <c r="ES72" s="15"/>
      <c r="ET72" s="15"/>
      <c r="EU72" s="15"/>
      <c r="EV72" s="15"/>
      <c r="EW72" s="15"/>
      <c r="EX72" s="15"/>
      <c r="EY72" s="15"/>
      <c r="EZ72" s="15"/>
      <c r="FA72" s="15"/>
      <c r="FB72" s="15"/>
      <c r="FC72" s="15"/>
      <c r="FD72" s="15"/>
      <c r="FE72" s="15"/>
      <c r="FF72" s="15"/>
      <c r="FG72" s="15"/>
      <c r="FH72" s="15"/>
      <c r="FI72" s="15"/>
      <c r="FJ72" s="15"/>
      <c r="FK72" s="15"/>
      <c r="FL72" s="15"/>
      <c r="FM72" s="15"/>
      <c r="FN72" s="15"/>
      <c r="FO72" s="15"/>
      <c r="FP72" s="15"/>
      <c r="FQ72" s="15"/>
      <c r="FR72" s="15"/>
      <c r="FS72" s="15"/>
      <c r="FT72" s="15"/>
      <c r="FU72" s="15"/>
      <c r="FV72" s="15"/>
      <c r="FW72" s="15"/>
      <c r="FX72" s="15"/>
      <c r="FY72" s="15"/>
      <c r="FZ72" s="15"/>
      <c r="GA72" s="15"/>
      <c r="GB72" s="15"/>
      <c r="GC72" s="15"/>
      <c r="GD72" s="15"/>
      <c r="GE72" s="15"/>
      <c r="GF72" s="15"/>
      <c r="GG72" s="15"/>
      <c r="GH72" s="15"/>
      <c r="GI72" s="15"/>
      <c r="GJ72" s="15"/>
      <c r="GK72" s="15"/>
      <c r="GL72" s="15"/>
      <c r="GM72" s="15"/>
      <c r="GN72" s="15"/>
      <c r="GO72" s="15"/>
      <c r="GP72" s="15"/>
      <c r="GQ72" s="15"/>
      <c r="GR72" s="15"/>
      <c r="GS72" s="15"/>
      <c r="GT72" s="15"/>
      <c r="GU72" s="15"/>
      <c r="GV72" s="15"/>
      <c r="GW72" s="15"/>
      <c r="GX72" s="15"/>
      <c r="GY72" s="15"/>
      <c r="GZ72" s="15"/>
      <c r="HA72" s="15"/>
      <c r="HB72" s="15"/>
      <c r="HC72" s="15"/>
      <c r="HD72" s="15"/>
      <c r="HE72" s="15"/>
      <c r="HF72" s="15"/>
      <c r="HG72" s="15"/>
      <c r="HH72" s="15"/>
      <c r="HI72" s="15"/>
      <c r="HJ72" s="15"/>
      <c r="HK72" s="15"/>
      <c r="HL72" s="15"/>
      <c r="HM72" s="15"/>
      <c r="HN72" s="15"/>
      <c r="HO72" s="15"/>
      <c r="HP72" s="15"/>
      <c r="HQ72" s="15"/>
      <c r="HR72" s="15"/>
      <c r="HS72" s="15"/>
      <c r="HT72" s="15"/>
      <c r="HU72" s="15"/>
      <c r="HV72" s="15"/>
      <c r="HW72" s="15"/>
      <c r="HX72" s="15"/>
      <c r="HY72" s="15"/>
      <c r="HZ72" s="15"/>
      <c r="IA72" s="15"/>
      <c r="IB72" s="15"/>
      <c r="IC72" s="15"/>
      <c r="ID72" s="15"/>
      <c r="IE72" s="15"/>
      <c r="IF72" s="15"/>
      <c r="IG72" s="15"/>
      <c r="IH72" s="15"/>
      <c r="II72" s="15"/>
      <c r="IJ72" s="15"/>
      <c r="IK72" s="15"/>
      <c r="IL72" s="15"/>
      <c r="IM72" s="15"/>
      <c r="IN72" s="15"/>
      <c r="IO72" s="15"/>
      <c r="IP72" s="15"/>
      <c r="IQ72" s="15"/>
      <c r="IR72" s="15"/>
      <c r="IS72" s="15"/>
      <c r="IT72" s="15"/>
      <c r="IU72" s="15"/>
      <c r="IV72" s="15"/>
    </row>
    <row r="73" spans="1:256" ht="25.5" customHeight="1">
      <c r="A73" s="507" t="s">
        <v>76</v>
      </c>
      <c r="B73" s="507"/>
      <c r="C73" s="507"/>
      <c r="D73" s="507"/>
      <c r="E73" s="507"/>
      <c r="F73" s="507"/>
      <c r="G73" s="507"/>
      <c r="H73" s="507"/>
      <c r="I73" s="507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  <c r="DJ73" s="15"/>
      <c r="DK73" s="15"/>
      <c r="DL73" s="15"/>
      <c r="DM73" s="15"/>
      <c r="DN73" s="15"/>
      <c r="DO73" s="15"/>
      <c r="DP73" s="15"/>
      <c r="DQ73" s="15"/>
      <c r="DR73" s="15"/>
      <c r="DS73" s="15"/>
      <c r="DT73" s="15"/>
      <c r="DU73" s="15"/>
      <c r="DV73" s="15"/>
      <c r="DW73" s="15"/>
      <c r="DX73" s="15"/>
      <c r="DY73" s="15"/>
      <c r="DZ73" s="15"/>
      <c r="EA73" s="15"/>
      <c r="EB73" s="15"/>
      <c r="EC73" s="15"/>
      <c r="ED73" s="15"/>
      <c r="EE73" s="15"/>
      <c r="EF73" s="15"/>
      <c r="EG73" s="15"/>
      <c r="EH73" s="15"/>
      <c r="EI73" s="15"/>
      <c r="EJ73" s="15"/>
      <c r="EK73" s="15"/>
      <c r="EL73" s="15"/>
      <c r="EM73" s="15"/>
      <c r="EN73" s="15"/>
      <c r="EO73" s="15"/>
      <c r="EP73" s="15"/>
      <c r="EQ73" s="15"/>
      <c r="ER73" s="15"/>
      <c r="ES73" s="15"/>
      <c r="ET73" s="15"/>
      <c r="EU73" s="15"/>
      <c r="EV73" s="15"/>
      <c r="EW73" s="15"/>
      <c r="EX73" s="15"/>
      <c r="EY73" s="15"/>
      <c r="EZ73" s="15"/>
      <c r="FA73" s="15"/>
      <c r="FB73" s="15"/>
      <c r="FC73" s="15"/>
      <c r="FD73" s="15"/>
      <c r="FE73" s="15"/>
      <c r="FF73" s="15"/>
      <c r="FG73" s="15"/>
      <c r="FH73" s="15"/>
      <c r="FI73" s="15"/>
      <c r="FJ73" s="15"/>
      <c r="FK73" s="15"/>
      <c r="FL73" s="15"/>
      <c r="FM73" s="15"/>
      <c r="FN73" s="15"/>
      <c r="FO73" s="15"/>
      <c r="FP73" s="15"/>
      <c r="FQ73" s="15"/>
      <c r="FR73" s="15"/>
      <c r="FS73" s="15"/>
      <c r="FT73" s="15"/>
      <c r="FU73" s="15"/>
      <c r="FV73" s="15"/>
      <c r="FW73" s="15"/>
      <c r="FX73" s="15"/>
      <c r="FY73" s="15"/>
      <c r="FZ73" s="15"/>
      <c r="GA73" s="15"/>
      <c r="GB73" s="15"/>
      <c r="GC73" s="15"/>
      <c r="GD73" s="15"/>
      <c r="GE73" s="15"/>
      <c r="GF73" s="15"/>
      <c r="GG73" s="15"/>
      <c r="GH73" s="15"/>
      <c r="GI73" s="15"/>
      <c r="GJ73" s="15"/>
      <c r="GK73" s="15"/>
      <c r="GL73" s="15"/>
      <c r="GM73" s="15"/>
      <c r="GN73" s="15"/>
      <c r="GO73" s="15"/>
      <c r="GP73" s="15"/>
      <c r="GQ73" s="15"/>
      <c r="GR73" s="15"/>
      <c r="GS73" s="15"/>
      <c r="GT73" s="15"/>
      <c r="GU73" s="15"/>
      <c r="GV73" s="15"/>
      <c r="GW73" s="15"/>
      <c r="GX73" s="15"/>
      <c r="GY73" s="15"/>
      <c r="GZ73" s="15"/>
      <c r="HA73" s="15"/>
      <c r="HB73" s="15"/>
      <c r="HC73" s="15"/>
      <c r="HD73" s="15"/>
      <c r="HE73" s="15"/>
      <c r="HF73" s="15"/>
      <c r="HG73" s="15"/>
      <c r="HH73" s="15"/>
      <c r="HI73" s="15"/>
      <c r="HJ73" s="15"/>
      <c r="HK73" s="15"/>
      <c r="HL73" s="15"/>
      <c r="HM73" s="15"/>
      <c r="HN73" s="15"/>
      <c r="HO73" s="15"/>
      <c r="HP73" s="15"/>
      <c r="HQ73" s="15"/>
      <c r="HR73" s="15"/>
      <c r="HS73" s="15"/>
      <c r="HT73" s="15"/>
      <c r="HU73" s="15"/>
      <c r="HV73" s="15"/>
      <c r="HW73" s="15"/>
      <c r="HX73" s="15"/>
      <c r="HY73" s="15"/>
      <c r="HZ73" s="15"/>
      <c r="IA73" s="15"/>
      <c r="IB73" s="15"/>
      <c r="IC73" s="15"/>
      <c r="ID73" s="15"/>
      <c r="IE73" s="15"/>
      <c r="IF73" s="15"/>
      <c r="IG73" s="15"/>
      <c r="IH73" s="15"/>
      <c r="II73" s="15"/>
      <c r="IJ73" s="15"/>
      <c r="IK73" s="15"/>
      <c r="IL73" s="15"/>
      <c r="IM73" s="15"/>
      <c r="IN73" s="15"/>
      <c r="IO73" s="15"/>
      <c r="IP73" s="15"/>
      <c r="IQ73" s="15"/>
      <c r="IR73" s="15"/>
      <c r="IS73" s="15"/>
      <c r="IT73" s="15"/>
      <c r="IU73" s="15"/>
      <c r="IV73" s="15"/>
    </row>
    <row r="74" spans="1:256" ht="22.5" customHeight="1">
      <c r="A74" s="47" t="s">
        <v>77</v>
      </c>
      <c r="B74" s="508" t="s">
        <v>78</v>
      </c>
      <c r="C74" s="508"/>
      <c r="D74" s="508"/>
      <c r="E74" s="508"/>
      <c r="F74" s="508"/>
      <c r="G74" s="508"/>
      <c r="H74" s="508"/>
      <c r="I74" s="18" t="s">
        <v>79</v>
      </c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  <c r="DI74" s="15"/>
      <c r="DJ74" s="15"/>
      <c r="DK74" s="15"/>
      <c r="DL74" s="15"/>
      <c r="DM74" s="15"/>
      <c r="DN74" s="15"/>
      <c r="DO74" s="15"/>
      <c r="DP74" s="15"/>
      <c r="DQ74" s="15"/>
      <c r="DR74" s="15"/>
      <c r="DS74" s="15"/>
      <c r="DT74" s="15"/>
      <c r="DU74" s="15"/>
      <c r="DV74" s="15"/>
      <c r="DW74" s="15"/>
      <c r="DX74" s="15"/>
      <c r="DY74" s="15"/>
      <c r="DZ74" s="15"/>
      <c r="EA74" s="15"/>
      <c r="EB74" s="15"/>
      <c r="EC74" s="15"/>
      <c r="ED74" s="15"/>
      <c r="EE74" s="15"/>
      <c r="EF74" s="15"/>
      <c r="EG74" s="15"/>
      <c r="EH74" s="15"/>
      <c r="EI74" s="15"/>
      <c r="EJ74" s="15"/>
      <c r="EK74" s="15"/>
      <c r="EL74" s="15"/>
      <c r="EM74" s="15"/>
      <c r="EN74" s="15"/>
      <c r="EO74" s="15"/>
      <c r="EP74" s="15"/>
      <c r="EQ74" s="15"/>
      <c r="ER74" s="15"/>
      <c r="ES74" s="15"/>
      <c r="ET74" s="15"/>
      <c r="EU74" s="15"/>
      <c r="EV74" s="15"/>
      <c r="EW74" s="15"/>
      <c r="EX74" s="15"/>
      <c r="EY74" s="15"/>
      <c r="EZ74" s="15"/>
      <c r="FA74" s="15"/>
      <c r="FB74" s="15"/>
      <c r="FC74" s="15"/>
      <c r="FD74" s="15"/>
      <c r="FE74" s="15"/>
      <c r="FF74" s="15"/>
      <c r="FG74" s="15"/>
      <c r="FH74" s="15"/>
      <c r="FI74" s="15"/>
      <c r="FJ74" s="15"/>
      <c r="FK74" s="15"/>
      <c r="FL74" s="15"/>
      <c r="FM74" s="15"/>
      <c r="FN74" s="15"/>
      <c r="FO74" s="15"/>
      <c r="FP74" s="15"/>
      <c r="FQ74" s="15"/>
      <c r="FR74" s="15"/>
      <c r="FS74" s="15"/>
      <c r="FT74" s="15"/>
      <c r="FU74" s="15"/>
      <c r="FV74" s="15"/>
      <c r="FW74" s="15"/>
      <c r="FX74" s="15"/>
      <c r="FY74" s="15"/>
      <c r="FZ74" s="15"/>
      <c r="GA74" s="15"/>
      <c r="GB74" s="15"/>
      <c r="GC74" s="15"/>
      <c r="GD74" s="15"/>
      <c r="GE74" s="15"/>
      <c r="GF74" s="15"/>
      <c r="GG74" s="15"/>
      <c r="GH74" s="15"/>
      <c r="GI74" s="15"/>
      <c r="GJ74" s="15"/>
      <c r="GK74" s="15"/>
      <c r="GL74" s="15"/>
      <c r="GM74" s="15"/>
      <c r="GN74" s="15"/>
      <c r="GO74" s="15"/>
      <c r="GP74" s="15"/>
      <c r="GQ74" s="15"/>
      <c r="GR74" s="15"/>
      <c r="GS74" s="15"/>
      <c r="GT74" s="15"/>
      <c r="GU74" s="15"/>
      <c r="GV74" s="15"/>
      <c r="GW74" s="15"/>
      <c r="GX74" s="15"/>
      <c r="GY74" s="15"/>
      <c r="GZ74" s="15"/>
      <c r="HA74" s="15"/>
      <c r="HB74" s="15"/>
      <c r="HC74" s="15"/>
      <c r="HD74" s="15"/>
      <c r="HE74" s="15"/>
      <c r="HF74" s="15"/>
      <c r="HG74" s="15"/>
      <c r="HH74" s="15"/>
      <c r="HI74" s="15"/>
      <c r="HJ74" s="15"/>
      <c r="HK74" s="15"/>
      <c r="HL74" s="15"/>
      <c r="HM74" s="15"/>
      <c r="HN74" s="15"/>
      <c r="HO74" s="15"/>
      <c r="HP74" s="15"/>
      <c r="HQ74" s="15"/>
      <c r="HR74" s="15"/>
      <c r="HS74" s="15"/>
      <c r="HT74" s="15"/>
      <c r="HU74" s="15"/>
      <c r="HV74" s="15"/>
      <c r="HW74" s="15"/>
      <c r="HX74" s="15"/>
      <c r="HY74" s="15"/>
      <c r="HZ74" s="15"/>
      <c r="IA74" s="15"/>
      <c r="IB74" s="15"/>
      <c r="IC74" s="15"/>
      <c r="ID74" s="15"/>
      <c r="IE74" s="15"/>
      <c r="IF74" s="15"/>
      <c r="IG74" s="15"/>
      <c r="IH74" s="15"/>
      <c r="II74" s="15"/>
      <c r="IJ74" s="15"/>
      <c r="IK74" s="15"/>
      <c r="IL74" s="15"/>
      <c r="IM74" s="15"/>
      <c r="IN74" s="15"/>
      <c r="IO74" s="15"/>
      <c r="IP74" s="15"/>
      <c r="IQ74" s="15"/>
      <c r="IR74" s="15"/>
      <c r="IS74" s="15"/>
      <c r="IT74" s="15"/>
      <c r="IU74" s="15"/>
      <c r="IV74" s="15"/>
    </row>
    <row r="75" spans="1:256" ht="18" customHeight="1">
      <c r="A75" s="48" t="s">
        <v>8</v>
      </c>
      <c r="B75" s="509" t="s">
        <v>80</v>
      </c>
      <c r="C75" s="509"/>
      <c r="D75" s="509"/>
      <c r="E75" s="509"/>
      <c r="F75" s="509"/>
      <c r="G75" s="509"/>
      <c r="H75" s="509"/>
      <c r="I75" s="49">
        <f>ROUND($I$68/12,2)</f>
        <v>130</v>
      </c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  <c r="DI75" s="15"/>
      <c r="DJ75" s="15"/>
      <c r="DK75" s="15"/>
      <c r="DL75" s="15"/>
      <c r="DM75" s="15"/>
      <c r="DN75" s="15"/>
      <c r="DO75" s="15"/>
      <c r="DP75" s="15"/>
      <c r="DQ75" s="15"/>
      <c r="DR75" s="15"/>
      <c r="DS75" s="15"/>
      <c r="DT75" s="15"/>
      <c r="DU75" s="15"/>
      <c r="DV75" s="15"/>
      <c r="DW75" s="15"/>
      <c r="DX75" s="15"/>
      <c r="DY75" s="15"/>
      <c r="DZ75" s="15"/>
      <c r="EA75" s="15"/>
      <c r="EB75" s="15"/>
      <c r="EC75" s="15"/>
      <c r="ED75" s="15"/>
      <c r="EE75" s="15"/>
      <c r="EF75" s="15"/>
      <c r="EG75" s="15"/>
      <c r="EH75" s="15"/>
      <c r="EI75" s="15"/>
      <c r="EJ75" s="15"/>
      <c r="EK75" s="15"/>
      <c r="EL75" s="15"/>
      <c r="EM75" s="15"/>
      <c r="EN75" s="15"/>
      <c r="EO75" s="15"/>
      <c r="EP75" s="15"/>
      <c r="EQ75" s="15"/>
      <c r="ER75" s="15"/>
      <c r="ES75" s="15"/>
      <c r="ET75" s="15"/>
      <c r="EU75" s="15"/>
      <c r="EV75" s="15"/>
      <c r="EW75" s="15"/>
      <c r="EX75" s="15"/>
      <c r="EY75" s="15"/>
      <c r="EZ75" s="15"/>
      <c r="FA75" s="15"/>
      <c r="FB75" s="15"/>
      <c r="FC75" s="15"/>
      <c r="FD75" s="15"/>
      <c r="FE75" s="15"/>
      <c r="FF75" s="15"/>
      <c r="FG75" s="15"/>
      <c r="FH75" s="15"/>
      <c r="FI75" s="15"/>
      <c r="FJ75" s="15"/>
      <c r="FK75" s="15"/>
      <c r="FL75" s="15"/>
      <c r="FM75" s="15"/>
      <c r="FN75" s="15"/>
      <c r="FO75" s="15"/>
      <c r="FP75" s="15"/>
      <c r="FQ75" s="15"/>
      <c r="FR75" s="15"/>
      <c r="FS75" s="15"/>
      <c r="FT75" s="15"/>
      <c r="FU75" s="15"/>
      <c r="FV75" s="15"/>
      <c r="FW75" s="15"/>
      <c r="FX75" s="15"/>
      <c r="FY75" s="15"/>
      <c r="FZ75" s="15"/>
      <c r="GA75" s="15"/>
      <c r="GB75" s="15"/>
      <c r="GC75" s="15"/>
      <c r="GD75" s="15"/>
      <c r="GE75" s="15"/>
      <c r="GF75" s="15"/>
      <c r="GG75" s="15"/>
      <c r="GH75" s="15"/>
      <c r="GI75" s="15"/>
      <c r="GJ75" s="15"/>
      <c r="GK75" s="15"/>
      <c r="GL75" s="15"/>
      <c r="GM75" s="15"/>
      <c r="GN75" s="15"/>
      <c r="GO75" s="15"/>
      <c r="GP75" s="15"/>
      <c r="GQ75" s="15"/>
      <c r="GR75" s="15"/>
      <c r="GS75" s="15"/>
      <c r="GT75" s="15"/>
      <c r="GU75" s="15"/>
      <c r="GV75" s="15"/>
      <c r="GW75" s="15"/>
      <c r="GX75" s="15"/>
      <c r="GY75" s="15"/>
      <c r="GZ75" s="15"/>
      <c r="HA75" s="15"/>
      <c r="HB75" s="15"/>
      <c r="HC75" s="15"/>
      <c r="HD75" s="15"/>
      <c r="HE75" s="15"/>
      <c r="HF75" s="15"/>
      <c r="HG75" s="15"/>
      <c r="HH75" s="15"/>
      <c r="HI75" s="15"/>
      <c r="HJ75" s="15"/>
      <c r="HK75" s="15"/>
      <c r="HL75" s="15"/>
      <c r="HM75" s="15"/>
      <c r="HN75" s="15"/>
      <c r="HO75" s="15"/>
      <c r="HP75" s="15"/>
      <c r="HQ75" s="15"/>
      <c r="HR75" s="15"/>
      <c r="HS75" s="15"/>
      <c r="HT75" s="15"/>
      <c r="HU75" s="15"/>
      <c r="HV75" s="15"/>
      <c r="HW75" s="15"/>
      <c r="HX75" s="15"/>
      <c r="HY75" s="15"/>
      <c r="HZ75" s="15"/>
      <c r="IA75" s="15"/>
      <c r="IB75" s="15"/>
      <c r="IC75" s="15"/>
      <c r="ID75" s="15"/>
      <c r="IE75" s="15"/>
      <c r="IF75" s="15"/>
      <c r="IG75" s="15"/>
      <c r="IH75" s="15"/>
      <c r="II75" s="15"/>
      <c r="IJ75" s="15"/>
      <c r="IK75" s="15"/>
      <c r="IL75" s="15"/>
      <c r="IM75" s="15"/>
      <c r="IN75" s="15"/>
      <c r="IO75" s="15"/>
      <c r="IP75" s="15"/>
      <c r="IQ75" s="15"/>
      <c r="IR75" s="15"/>
      <c r="IS75" s="15"/>
      <c r="IT75" s="15"/>
      <c r="IU75" s="15"/>
      <c r="IV75" s="15"/>
    </row>
    <row r="76" spans="1:256" ht="59.25" customHeight="1">
      <c r="A76" s="48" t="s">
        <v>10</v>
      </c>
      <c r="B76" s="12" t="s">
        <v>81</v>
      </c>
      <c r="C76" s="12"/>
      <c r="D76" s="12"/>
      <c r="E76" s="12"/>
      <c r="F76" s="12"/>
      <c r="G76" s="12"/>
      <c r="H76" s="12"/>
      <c r="I76" s="49">
        <f>ROUND(($I$68+$I$68/3)/12,2)</f>
        <v>173.33</v>
      </c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  <c r="DI76" s="15"/>
      <c r="DJ76" s="15"/>
      <c r="DK76" s="15"/>
      <c r="DL76" s="15"/>
      <c r="DM76" s="15"/>
      <c r="DN76" s="15"/>
      <c r="DO76" s="15"/>
      <c r="DP76" s="15"/>
      <c r="DQ76" s="15"/>
      <c r="DR76" s="15"/>
      <c r="DS76" s="15"/>
      <c r="DT76" s="15"/>
      <c r="DU76" s="15"/>
      <c r="DV76" s="15"/>
      <c r="DW76" s="15"/>
      <c r="DX76" s="15"/>
      <c r="DY76" s="15"/>
      <c r="DZ76" s="15"/>
      <c r="EA76" s="15"/>
      <c r="EB76" s="15"/>
      <c r="EC76" s="15"/>
      <c r="ED76" s="15"/>
      <c r="EE76" s="15"/>
      <c r="EF76" s="15"/>
      <c r="EG76" s="15"/>
      <c r="EH76" s="15"/>
      <c r="EI76" s="15"/>
      <c r="EJ76" s="15"/>
      <c r="EK76" s="15"/>
      <c r="EL76" s="15"/>
      <c r="EM76" s="15"/>
      <c r="EN76" s="15"/>
      <c r="EO76" s="15"/>
      <c r="EP76" s="15"/>
      <c r="EQ76" s="15"/>
      <c r="ER76" s="15"/>
      <c r="ES76" s="15"/>
      <c r="ET76" s="15"/>
      <c r="EU76" s="15"/>
      <c r="EV76" s="15"/>
      <c r="EW76" s="15"/>
      <c r="EX76" s="15"/>
      <c r="EY76" s="15"/>
      <c r="EZ76" s="15"/>
      <c r="FA76" s="15"/>
      <c r="FB76" s="15"/>
      <c r="FC76" s="15"/>
      <c r="FD76" s="15"/>
      <c r="FE76" s="15"/>
      <c r="FF76" s="15"/>
      <c r="FG76" s="15"/>
      <c r="FH76" s="15"/>
      <c r="FI76" s="15"/>
      <c r="FJ76" s="15"/>
      <c r="FK76" s="15"/>
      <c r="FL76" s="15"/>
      <c r="FM76" s="15"/>
      <c r="FN76" s="15"/>
      <c r="FO76" s="15"/>
      <c r="FP76" s="15"/>
      <c r="FQ76" s="15"/>
      <c r="FR76" s="15"/>
      <c r="FS76" s="15"/>
      <c r="FT76" s="15"/>
      <c r="FU76" s="15"/>
      <c r="FV76" s="15"/>
      <c r="FW76" s="15"/>
      <c r="FX76" s="15"/>
      <c r="FY76" s="15"/>
      <c r="FZ76" s="15"/>
      <c r="GA76" s="15"/>
      <c r="GB76" s="15"/>
      <c r="GC76" s="15"/>
      <c r="GD76" s="15"/>
      <c r="GE76" s="15"/>
      <c r="GF76" s="15"/>
      <c r="GG76" s="15"/>
      <c r="GH76" s="15"/>
      <c r="GI76" s="15"/>
      <c r="GJ76" s="15"/>
      <c r="GK76" s="15"/>
      <c r="GL76" s="15"/>
      <c r="GM76" s="15"/>
      <c r="GN76" s="15"/>
      <c r="GO76" s="15"/>
      <c r="GP76" s="15"/>
      <c r="GQ76" s="15"/>
      <c r="GR76" s="15"/>
      <c r="GS76" s="15"/>
      <c r="GT76" s="15"/>
      <c r="GU76" s="15"/>
      <c r="GV76" s="15"/>
      <c r="GW76" s="15"/>
      <c r="GX76" s="15"/>
      <c r="GY76" s="15"/>
      <c r="GZ76" s="15"/>
      <c r="HA76" s="15"/>
      <c r="HB76" s="15"/>
      <c r="HC76" s="15"/>
      <c r="HD76" s="15"/>
      <c r="HE76" s="15"/>
      <c r="HF76" s="15"/>
      <c r="HG76" s="15"/>
      <c r="HH76" s="15"/>
      <c r="HI76" s="15"/>
      <c r="HJ76" s="15"/>
      <c r="HK76" s="15"/>
      <c r="HL76" s="15"/>
      <c r="HM76" s="15"/>
      <c r="HN76" s="15"/>
      <c r="HO76" s="15"/>
      <c r="HP76" s="15"/>
      <c r="HQ76" s="15"/>
      <c r="HR76" s="15"/>
      <c r="HS76" s="15"/>
      <c r="HT76" s="15"/>
      <c r="HU76" s="15"/>
      <c r="HV76" s="15"/>
      <c r="HW76" s="15"/>
      <c r="HX76" s="15"/>
      <c r="HY76" s="15"/>
      <c r="HZ76" s="15"/>
      <c r="IA76" s="15"/>
      <c r="IB76" s="15"/>
      <c r="IC76" s="15"/>
      <c r="ID76" s="15"/>
      <c r="IE76" s="15"/>
      <c r="IF76" s="15"/>
      <c r="IG76" s="15"/>
      <c r="IH76" s="15"/>
      <c r="II76" s="15"/>
      <c r="IJ76" s="15"/>
      <c r="IK76" s="15"/>
      <c r="IL76" s="15"/>
      <c r="IM76" s="15"/>
      <c r="IN76" s="15"/>
      <c r="IO76" s="15"/>
      <c r="IP76" s="15"/>
      <c r="IQ76" s="15"/>
      <c r="IR76" s="15"/>
      <c r="IS76" s="15"/>
      <c r="IT76" s="15"/>
      <c r="IU76" s="15"/>
      <c r="IV76" s="15"/>
    </row>
    <row r="77" spans="1:256" ht="19.5" customHeight="1">
      <c r="A77" s="510" t="s">
        <v>82</v>
      </c>
      <c r="B77" s="510"/>
      <c r="C77" s="510"/>
      <c r="D77" s="510"/>
      <c r="E77" s="510"/>
      <c r="F77" s="510"/>
      <c r="G77" s="510"/>
      <c r="H77" s="510"/>
      <c r="I77" s="50">
        <f>SUM(I75+I76)</f>
        <v>303.33000000000004</v>
      </c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  <c r="DG77" s="15"/>
      <c r="DH77" s="15"/>
      <c r="DI77" s="15"/>
      <c r="DJ77" s="15"/>
      <c r="DK77" s="15"/>
      <c r="DL77" s="15"/>
      <c r="DM77" s="15"/>
      <c r="DN77" s="15"/>
      <c r="DO77" s="15"/>
      <c r="DP77" s="15"/>
      <c r="DQ77" s="15"/>
      <c r="DR77" s="15"/>
      <c r="DS77" s="15"/>
      <c r="DT77" s="15"/>
      <c r="DU77" s="15"/>
      <c r="DV77" s="15"/>
      <c r="DW77" s="15"/>
      <c r="DX77" s="15"/>
      <c r="DY77" s="15"/>
      <c r="DZ77" s="15"/>
      <c r="EA77" s="15"/>
      <c r="EB77" s="15"/>
      <c r="EC77" s="15"/>
      <c r="ED77" s="15"/>
      <c r="EE77" s="15"/>
      <c r="EF77" s="15"/>
      <c r="EG77" s="15"/>
      <c r="EH77" s="15"/>
      <c r="EI77" s="15"/>
      <c r="EJ77" s="15"/>
      <c r="EK77" s="15"/>
      <c r="EL77" s="15"/>
      <c r="EM77" s="15"/>
      <c r="EN77" s="15"/>
      <c r="EO77" s="15"/>
      <c r="EP77" s="15"/>
      <c r="EQ77" s="15"/>
      <c r="ER77" s="15"/>
      <c r="ES77" s="15"/>
      <c r="ET77" s="15"/>
      <c r="EU77" s="15"/>
      <c r="EV77" s="15"/>
      <c r="EW77" s="15"/>
      <c r="EX77" s="15"/>
      <c r="EY77" s="15"/>
      <c r="EZ77" s="15"/>
      <c r="FA77" s="15"/>
      <c r="FB77" s="15"/>
      <c r="FC77" s="15"/>
      <c r="FD77" s="15"/>
      <c r="FE77" s="15"/>
      <c r="FF77" s="15"/>
      <c r="FG77" s="15"/>
      <c r="FH77" s="15"/>
      <c r="FI77" s="15"/>
      <c r="FJ77" s="15"/>
      <c r="FK77" s="15"/>
      <c r="FL77" s="15"/>
      <c r="FM77" s="15"/>
      <c r="FN77" s="15"/>
      <c r="FO77" s="15"/>
      <c r="FP77" s="15"/>
      <c r="FQ77" s="15"/>
      <c r="FR77" s="15"/>
      <c r="FS77" s="15"/>
      <c r="FT77" s="15"/>
      <c r="FU77" s="15"/>
      <c r="FV77" s="15"/>
      <c r="FW77" s="15"/>
      <c r="FX77" s="15"/>
      <c r="FY77" s="15"/>
      <c r="FZ77" s="15"/>
      <c r="GA77" s="15"/>
      <c r="GB77" s="15"/>
      <c r="GC77" s="15"/>
      <c r="GD77" s="15"/>
      <c r="GE77" s="15"/>
      <c r="GF77" s="15"/>
      <c r="GG77" s="15"/>
      <c r="GH77" s="15"/>
      <c r="GI77" s="15"/>
      <c r="GJ77" s="15"/>
      <c r="GK77" s="15"/>
      <c r="GL77" s="15"/>
      <c r="GM77" s="15"/>
      <c r="GN77" s="15"/>
      <c r="GO77" s="15"/>
      <c r="GP77" s="15"/>
      <c r="GQ77" s="15"/>
      <c r="GR77" s="15"/>
      <c r="GS77" s="15"/>
      <c r="GT77" s="15"/>
      <c r="GU77" s="15"/>
      <c r="GV77" s="15"/>
      <c r="GW77" s="15"/>
      <c r="GX77" s="15"/>
      <c r="GY77" s="15"/>
      <c r="GZ77" s="15"/>
      <c r="HA77" s="15"/>
      <c r="HB77" s="15"/>
      <c r="HC77" s="15"/>
      <c r="HD77" s="15"/>
      <c r="HE77" s="15"/>
      <c r="HF77" s="15"/>
      <c r="HG77" s="15"/>
      <c r="HH77" s="15"/>
      <c r="HI77" s="15"/>
      <c r="HJ77" s="15"/>
      <c r="HK77" s="15"/>
      <c r="HL77" s="15"/>
      <c r="HM77" s="15"/>
      <c r="HN77" s="15"/>
      <c r="HO77" s="15"/>
      <c r="HP77" s="15"/>
      <c r="HQ77" s="15"/>
      <c r="HR77" s="15"/>
      <c r="HS77" s="15"/>
      <c r="HT77" s="15"/>
      <c r="HU77" s="15"/>
      <c r="HV77" s="15"/>
      <c r="HW77" s="15"/>
      <c r="HX77" s="15"/>
      <c r="HY77" s="15"/>
      <c r="HZ77" s="15"/>
      <c r="IA77" s="15"/>
      <c r="IB77" s="15"/>
      <c r="IC77" s="15"/>
      <c r="ID77" s="15"/>
      <c r="IE77" s="15"/>
      <c r="IF77" s="15"/>
      <c r="IG77" s="15"/>
      <c r="IH77" s="15"/>
      <c r="II77" s="15"/>
      <c r="IJ77" s="15"/>
      <c r="IK77" s="15"/>
      <c r="IL77" s="15"/>
      <c r="IM77" s="15"/>
      <c r="IN77" s="15"/>
      <c r="IO77" s="15"/>
      <c r="IP77" s="15"/>
      <c r="IQ77" s="15"/>
      <c r="IR77" s="15"/>
      <c r="IS77" s="15"/>
      <c r="IT77" s="15"/>
      <c r="IU77" s="15"/>
      <c r="IV77" s="15"/>
    </row>
    <row r="78" spans="1:256" ht="10.5" customHeight="1">
      <c r="A78" s="511"/>
      <c r="B78" s="511"/>
      <c r="C78" s="511"/>
      <c r="D78" s="511"/>
      <c r="E78" s="511"/>
      <c r="F78" s="511"/>
      <c r="G78" s="511"/>
      <c r="H78" s="511"/>
      <c r="I78" s="51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  <c r="Y78" s="51"/>
      <c r="Z78" s="51"/>
      <c r="AA78" s="51"/>
      <c r="AB78" s="51"/>
      <c r="AC78" s="51"/>
      <c r="AD78" s="51"/>
      <c r="AE78" s="51"/>
      <c r="AF78" s="51"/>
      <c r="AG78" s="51"/>
      <c r="AH78" s="51"/>
      <c r="AI78" s="51"/>
      <c r="AJ78" s="51"/>
      <c r="AK78" s="51"/>
      <c r="AL78" s="51"/>
      <c r="AM78" s="51"/>
      <c r="AN78" s="51"/>
      <c r="AO78" s="51"/>
      <c r="AP78" s="51"/>
      <c r="AQ78" s="51"/>
      <c r="AR78" s="51"/>
      <c r="AS78" s="51"/>
      <c r="AT78" s="51"/>
      <c r="AU78" s="51"/>
      <c r="AV78" s="51"/>
      <c r="AW78" s="51"/>
      <c r="AX78" s="51"/>
      <c r="AY78" s="51"/>
      <c r="AZ78" s="51"/>
      <c r="BA78" s="51"/>
      <c r="BB78" s="51"/>
      <c r="BC78" s="51"/>
      <c r="BD78" s="51"/>
      <c r="BE78" s="51"/>
      <c r="BF78" s="51"/>
      <c r="BG78" s="51"/>
      <c r="BH78" s="51"/>
      <c r="BI78" s="51"/>
      <c r="BJ78" s="51"/>
      <c r="BK78" s="51"/>
      <c r="BL78" s="51"/>
      <c r="BM78" s="51"/>
      <c r="BN78" s="51"/>
      <c r="BO78" s="51"/>
      <c r="BP78" s="51"/>
      <c r="BQ78" s="51"/>
      <c r="BR78" s="51"/>
      <c r="BS78" s="51"/>
      <c r="BT78" s="51"/>
      <c r="BU78" s="51"/>
      <c r="BV78" s="51"/>
      <c r="BW78" s="51"/>
      <c r="BX78" s="51"/>
      <c r="BY78" s="51"/>
      <c r="BZ78" s="51"/>
      <c r="CA78" s="51"/>
      <c r="CB78" s="51"/>
      <c r="CC78" s="51"/>
      <c r="CD78" s="51"/>
      <c r="CE78" s="51"/>
      <c r="CF78" s="51"/>
      <c r="CG78" s="51"/>
      <c r="CH78" s="51"/>
      <c r="CI78" s="51"/>
      <c r="CJ78" s="51"/>
      <c r="CK78" s="51"/>
      <c r="CL78" s="51"/>
      <c r="CM78" s="51"/>
      <c r="CN78" s="51"/>
      <c r="CO78" s="51"/>
      <c r="CP78" s="51"/>
      <c r="CQ78" s="51"/>
      <c r="CR78" s="51"/>
      <c r="CS78" s="51"/>
      <c r="CT78" s="51"/>
      <c r="CU78" s="51"/>
      <c r="CV78" s="51"/>
      <c r="CW78" s="51"/>
      <c r="CX78" s="51"/>
      <c r="CY78" s="51"/>
      <c r="CZ78" s="51"/>
      <c r="DA78" s="51"/>
      <c r="DB78" s="51"/>
      <c r="DC78" s="51"/>
      <c r="DD78" s="51"/>
      <c r="DE78" s="51"/>
      <c r="DF78" s="51"/>
      <c r="DG78" s="51"/>
      <c r="DH78" s="51"/>
      <c r="DI78" s="51"/>
      <c r="DJ78" s="51"/>
      <c r="DK78" s="51"/>
      <c r="DL78" s="51"/>
      <c r="DM78" s="51"/>
      <c r="DN78" s="51"/>
      <c r="DO78" s="51"/>
      <c r="DP78" s="51"/>
      <c r="DQ78" s="51"/>
      <c r="DR78" s="51"/>
      <c r="DS78" s="51"/>
      <c r="DT78" s="51"/>
      <c r="DU78" s="51"/>
      <c r="DV78" s="51"/>
      <c r="DW78" s="51"/>
      <c r="DX78" s="51"/>
      <c r="DY78" s="51"/>
      <c r="DZ78" s="51"/>
      <c r="EA78" s="51"/>
      <c r="EB78" s="51"/>
      <c r="EC78" s="51"/>
      <c r="ED78" s="51"/>
      <c r="EE78" s="51"/>
      <c r="EF78" s="51"/>
      <c r="EG78" s="51"/>
      <c r="EH78" s="51"/>
      <c r="EI78" s="51"/>
      <c r="EJ78" s="51"/>
      <c r="EK78" s="51"/>
      <c r="EL78" s="51"/>
      <c r="EM78" s="51"/>
      <c r="EN78" s="51"/>
      <c r="EO78" s="51"/>
      <c r="EP78" s="51"/>
      <c r="EQ78" s="51"/>
      <c r="ER78" s="51"/>
      <c r="ES78" s="51"/>
      <c r="ET78" s="51"/>
      <c r="EU78" s="51"/>
      <c r="EV78" s="51"/>
      <c r="EW78" s="51"/>
      <c r="EX78" s="51"/>
      <c r="EY78" s="51"/>
      <c r="EZ78" s="51"/>
      <c r="FA78" s="51"/>
      <c r="FB78" s="51"/>
      <c r="FC78" s="51"/>
      <c r="FD78" s="51"/>
      <c r="FE78" s="51"/>
      <c r="FF78" s="51"/>
      <c r="FG78" s="51"/>
      <c r="FH78" s="51"/>
      <c r="FI78" s="51"/>
      <c r="FJ78" s="51"/>
      <c r="FK78" s="51"/>
      <c r="FL78" s="51"/>
      <c r="FM78" s="51"/>
      <c r="FN78" s="51"/>
      <c r="FO78" s="51"/>
      <c r="FP78" s="51"/>
      <c r="FQ78" s="51"/>
      <c r="FR78" s="51"/>
      <c r="FS78" s="51"/>
      <c r="FT78" s="51"/>
      <c r="FU78" s="51"/>
      <c r="FV78" s="51"/>
      <c r="FW78" s="51"/>
      <c r="FX78" s="51"/>
      <c r="FY78" s="51"/>
      <c r="FZ78" s="51"/>
      <c r="GA78" s="51"/>
      <c r="GB78" s="51"/>
      <c r="GC78" s="51"/>
      <c r="GD78" s="51"/>
      <c r="GE78" s="51"/>
      <c r="GF78" s="51"/>
      <c r="GG78" s="51"/>
      <c r="GH78" s="51"/>
      <c r="GI78" s="51"/>
      <c r="GJ78" s="51"/>
      <c r="GK78" s="51"/>
      <c r="GL78" s="51"/>
      <c r="GM78" s="51"/>
      <c r="GN78" s="51"/>
      <c r="GO78" s="51"/>
      <c r="GP78" s="51"/>
      <c r="GQ78" s="51"/>
      <c r="GR78" s="51"/>
      <c r="GS78" s="51"/>
      <c r="GT78" s="51"/>
      <c r="GU78" s="51"/>
      <c r="GV78" s="51"/>
      <c r="GW78" s="51"/>
      <c r="GX78" s="51"/>
      <c r="GY78" s="51"/>
      <c r="GZ78" s="51"/>
      <c r="HA78" s="51"/>
      <c r="HB78" s="51"/>
      <c r="HC78" s="51"/>
      <c r="HD78" s="51"/>
      <c r="HE78" s="51"/>
      <c r="HF78" s="51"/>
      <c r="HG78" s="51"/>
      <c r="HH78" s="51"/>
      <c r="HI78" s="51"/>
      <c r="HJ78" s="51"/>
      <c r="HK78" s="51"/>
      <c r="HL78" s="51"/>
      <c r="HM78" s="51"/>
      <c r="HN78" s="51"/>
      <c r="HO78" s="51"/>
      <c r="HP78" s="51"/>
      <c r="HQ78" s="51"/>
      <c r="HR78" s="51"/>
      <c r="HS78" s="51"/>
      <c r="HT78" s="51"/>
      <c r="HU78" s="51"/>
      <c r="HV78" s="51"/>
      <c r="HW78" s="51"/>
      <c r="HX78" s="51"/>
      <c r="HY78" s="51"/>
      <c r="HZ78" s="51"/>
      <c r="IA78" s="51"/>
      <c r="IB78" s="51"/>
      <c r="IC78" s="51"/>
      <c r="ID78" s="51"/>
      <c r="IE78" s="51"/>
      <c r="IF78" s="51"/>
      <c r="IG78" s="51"/>
      <c r="IH78" s="51"/>
      <c r="II78" s="51"/>
      <c r="IJ78" s="51"/>
      <c r="IK78" s="51"/>
      <c r="IL78" s="51"/>
      <c r="IM78" s="51"/>
      <c r="IN78" s="51"/>
      <c r="IO78" s="51"/>
      <c r="IP78" s="51"/>
      <c r="IQ78" s="51"/>
      <c r="IR78" s="51"/>
      <c r="IS78" s="51"/>
      <c r="IT78" s="51"/>
      <c r="IU78" s="51"/>
      <c r="IV78" s="51"/>
    </row>
    <row r="79" spans="1:256" ht="92.25" customHeight="1">
      <c r="A79" s="492" t="s">
        <v>337</v>
      </c>
      <c r="B79" s="492"/>
      <c r="C79" s="492"/>
      <c r="D79" s="492"/>
      <c r="E79" s="492"/>
      <c r="F79" s="492"/>
      <c r="G79" s="492"/>
      <c r="H79" s="492"/>
      <c r="I79" s="492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  <c r="DA79" s="15"/>
      <c r="DB79" s="15"/>
      <c r="DC79" s="15"/>
      <c r="DD79" s="15"/>
      <c r="DE79" s="15"/>
      <c r="DF79" s="15"/>
      <c r="DG79" s="15"/>
      <c r="DH79" s="15"/>
      <c r="DI79" s="15"/>
      <c r="DJ79" s="15"/>
      <c r="DK79" s="15"/>
      <c r="DL79" s="15"/>
      <c r="DM79" s="15"/>
      <c r="DN79" s="15"/>
      <c r="DO79" s="15"/>
      <c r="DP79" s="15"/>
      <c r="DQ79" s="15"/>
      <c r="DR79" s="15"/>
      <c r="DS79" s="15"/>
      <c r="DT79" s="15"/>
      <c r="DU79" s="15"/>
      <c r="DV79" s="15"/>
      <c r="DW79" s="15"/>
      <c r="DX79" s="15"/>
      <c r="DY79" s="15"/>
      <c r="DZ79" s="15"/>
      <c r="EA79" s="15"/>
      <c r="EB79" s="15"/>
      <c r="EC79" s="15"/>
      <c r="ED79" s="15"/>
      <c r="EE79" s="15"/>
      <c r="EF79" s="15"/>
      <c r="EG79" s="15"/>
      <c r="EH79" s="15"/>
      <c r="EI79" s="15"/>
      <c r="EJ79" s="15"/>
      <c r="EK79" s="15"/>
      <c r="EL79" s="15"/>
      <c r="EM79" s="15"/>
      <c r="EN79" s="15"/>
      <c r="EO79" s="15"/>
      <c r="EP79" s="15"/>
      <c r="EQ79" s="15"/>
      <c r="ER79" s="15"/>
      <c r="ES79" s="15"/>
      <c r="ET79" s="15"/>
      <c r="EU79" s="15"/>
      <c r="EV79" s="15"/>
      <c r="EW79" s="15"/>
      <c r="EX79" s="15"/>
      <c r="EY79" s="15"/>
      <c r="EZ79" s="15"/>
      <c r="FA79" s="15"/>
      <c r="FB79" s="15"/>
      <c r="FC79" s="15"/>
      <c r="FD79" s="15"/>
      <c r="FE79" s="15"/>
      <c r="FF79" s="15"/>
      <c r="FG79" s="15"/>
      <c r="FH79" s="15"/>
      <c r="FI79" s="15"/>
      <c r="FJ79" s="15"/>
      <c r="FK79" s="15"/>
      <c r="FL79" s="15"/>
      <c r="FM79" s="15"/>
      <c r="FN79" s="15"/>
      <c r="FO79" s="15"/>
      <c r="FP79" s="15"/>
      <c r="FQ79" s="15"/>
      <c r="FR79" s="15"/>
      <c r="FS79" s="15"/>
      <c r="FT79" s="15"/>
      <c r="FU79" s="15"/>
      <c r="FV79" s="15"/>
      <c r="FW79" s="15"/>
      <c r="FX79" s="15"/>
      <c r="FY79" s="15"/>
      <c r="FZ79" s="15"/>
      <c r="GA79" s="15"/>
      <c r="GB79" s="15"/>
      <c r="GC79" s="15"/>
      <c r="GD79" s="15"/>
      <c r="GE79" s="15"/>
      <c r="GF79" s="15"/>
      <c r="GG79" s="15"/>
      <c r="GH79" s="15"/>
      <c r="GI79" s="15"/>
      <c r="GJ79" s="15"/>
      <c r="GK79" s="15"/>
      <c r="GL79" s="15"/>
      <c r="GM79" s="15"/>
      <c r="GN79" s="15"/>
      <c r="GO79" s="15"/>
      <c r="GP79" s="15"/>
      <c r="GQ79" s="15"/>
      <c r="GR79" s="15"/>
      <c r="GS79" s="15"/>
      <c r="GT79" s="15"/>
      <c r="GU79" s="15"/>
      <c r="GV79" s="15"/>
      <c r="GW79" s="15"/>
      <c r="GX79" s="15"/>
      <c r="GY79" s="15"/>
      <c r="GZ79" s="15"/>
      <c r="HA79" s="15"/>
      <c r="HB79" s="15"/>
      <c r="HC79" s="15"/>
      <c r="HD79" s="15"/>
      <c r="HE79" s="15"/>
      <c r="HF79" s="15"/>
      <c r="HG79" s="15"/>
      <c r="HH79" s="15"/>
      <c r="HI79" s="15"/>
      <c r="HJ79" s="15"/>
      <c r="HK79" s="15"/>
      <c r="HL79" s="15"/>
      <c r="HM79" s="15"/>
      <c r="HN79" s="15"/>
      <c r="HO79" s="15"/>
      <c r="HP79" s="15"/>
      <c r="HQ79" s="15"/>
      <c r="HR79" s="15"/>
      <c r="HS79" s="15"/>
      <c r="HT79" s="15"/>
      <c r="HU79" s="15"/>
      <c r="HV79" s="15"/>
      <c r="HW79" s="15"/>
      <c r="HX79" s="15"/>
      <c r="HY79" s="15"/>
      <c r="HZ79" s="15"/>
      <c r="IA79" s="15"/>
      <c r="IB79" s="15"/>
      <c r="IC79" s="15"/>
      <c r="ID79" s="15"/>
      <c r="IE79" s="15"/>
      <c r="IF79" s="15"/>
      <c r="IG79" s="15"/>
      <c r="IH79" s="15"/>
      <c r="II79" s="15"/>
      <c r="IJ79" s="15"/>
      <c r="IK79" s="15"/>
      <c r="IL79" s="15"/>
      <c r="IM79" s="15"/>
      <c r="IN79" s="15"/>
      <c r="IO79" s="15"/>
      <c r="IP79" s="15"/>
      <c r="IQ79" s="15"/>
      <c r="IR79" s="15"/>
      <c r="IS79" s="15"/>
      <c r="IT79" s="15"/>
      <c r="IU79" s="15"/>
      <c r="IV79" s="15"/>
    </row>
    <row r="80" spans="1:256" ht="11.25" customHeight="1">
      <c r="A80" s="512"/>
      <c r="B80" s="512"/>
      <c r="C80" s="512"/>
      <c r="D80" s="512"/>
      <c r="E80" s="512"/>
      <c r="F80" s="512"/>
      <c r="G80" s="512"/>
      <c r="H80" s="512"/>
      <c r="I80" s="512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5"/>
      <c r="DC80" s="15"/>
      <c r="DD80" s="15"/>
      <c r="DE80" s="15"/>
      <c r="DF80" s="15"/>
      <c r="DG80" s="15"/>
      <c r="DH80" s="15"/>
      <c r="DI80" s="15"/>
      <c r="DJ80" s="15"/>
      <c r="DK80" s="15"/>
      <c r="DL80" s="15"/>
      <c r="DM80" s="15"/>
      <c r="DN80" s="15"/>
      <c r="DO80" s="15"/>
      <c r="DP80" s="15"/>
      <c r="DQ80" s="15"/>
      <c r="DR80" s="15"/>
      <c r="DS80" s="15"/>
      <c r="DT80" s="15"/>
      <c r="DU80" s="15"/>
      <c r="DV80" s="15"/>
      <c r="DW80" s="15"/>
      <c r="DX80" s="15"/>
      <c r="DY80" s="15"/>
      <c r="DZ80" s="15"/>
      <c r="EA80" s="15"/>
      <c r="EB80" s="15"/>
      <c r="EC80" s="15"/>
      <c r="ED80" s="15"/>
      <c r="EE80" s="15"/>
      <c r="EF80" s="15"/>
      <c r="EG80" s="15"/>
      <c r="EH80" s="15"/>
      <c r="EI80" s="15"/>
      <c r="EJ80" s="15"/>
      <c r="EK80" s="15"/>
      <c r="EL80" s="15"/>
      <c r="EM80" s="15"/>
      <c r="EN80" s="15"/>
      <c r="EO80" s="15"/>
      <c r="EP80" s="15"/>
      <c r="EQ80" s="15"/>
      <c r="ER80" s="15"/>
      <c r="ES80" s="15"/>
      <c r="ET80" s="15"/>
      <c r="EU80" s="15"/>
      <c r="EV80" s="15"/>
      <c r="EW80" s="15"/>
      <c r="EX80" s="15"/>
      <c r="EY80" s="15"/>
      <c r="EZ80" s="15"/>
      <c r="FA80" s="15"/>
      <c r="FB80" s="15"/>
      <c r="FC80" s="15"/>
      <c r="FD80" s="15"/>
      <c r="FE80" s="15"/>
      <c r="FF80" s="15"/>
      <c r="FG80" s="15"/>
      <c r="FH80" s="15"/>
      <c r="FI80" s="15"/>
      <c r="FJ80" s="15"/>
      <c r="FK80" s="15"/>
      <c r="FL80" s="15"/>
      <c r="FM80" s="15"/>
      <c r="FN80" s="15"/>
      <c r="FO80" s="15"/>
      <c r="FP80" s="15"/>
      <c r="FQ80" s="15"/>
      <c r="FR80" s="15"/>
      <c r="FS80" s="15"/>
      <c r="FT80" s="15"/>
      <c r="FU80" s="15"/>
      <c r="FV80" s="15"/>
      <c r="FW80" s="15"/>
      <c r="FX80" s="15"/>
      <c r="FY80" s="15"/>
      <c r="FZ80" s="15"/>
      <c r="GA80" s="15"/>
      <c r="GB80" s="15"/>
      <c r="GC80" s="15"/>
      <c r="GD80" s="15"/>
      <c r="GE80" s="15"/>
      <c r="GF80" s="15"/>
      <c r="GG80" s="15"/>
      <c r="GH80" s="15"/>
      <c r="GI80" s="15"/>
      <c r="GJ80" s="15"/>
      <c r="GK80" s="15"/>
      <c r="GL80" s="15"/>
      <c r="GM80" s="15"/>
      <c r="GN80" s="15"/>
      <c r="GO80" s="15"/>
      <c r="GP80" s="15"/>
      <c r="GQ80" s="15"/>
      <c r="GR80" s="15"/>
      <c r="GS80" s="15"/>
      <c r="GT80" s="15"/>
      <c r="GU80" s="15"/>
      <c r="GV80" s="15"/>
      <c r="GW80" s="15"/>
      <c r="GX80" s="15"/>
      <c r="GY80" s="15"/>
      <c r="GZ80" s="15"/>
      <c r="HA80" s="15"/>
      <c r="HB80" s="15"/>
      <c r="HC80" s="15"/>
      <c r="HD80" s="15"/>
      <c r="HE80" s="15"/>
      <c r="HF80" s="15"/>
      <c r="HG80" s="15"/>
      <c r="HH80" s="15"/>
      <c r="HI80" s="15"/>
      <c r="HJ80" s="15"/>
      <c r="HK80" s="15"/>
      <c r="HL80" s="15"/>
      <c r="HM80" s="15"/>
      <c r="HN80" s="15"/>
      <c r="HO80" s="15"/>
      <c r="HP80" s="15"/>
      <c r="HQ80" s="15"/>
      <c r="HR80" s="15"/>
      <c r="HS80" s="15"/>
      <c r="HT80" s="15"/>
      <c r="HU80" s="15"/>
      <c r="HV80" s="15"/>
      <c r="HW80" s="15"/>
      <c r="HX80" s="15"/>
      <c r="HY80" s="15"/>
      <c r="HZ80" s="15"/>
      <c r="IA80" s="15"/>
      <c r="IB80" s="15"/>
      <c r="IC80" s="15"/>
      <c r="ID80" s="15"/>
      <c r="IE80" s="15"/>
      <c r="IF80" s="15"/>
      <c r="IG80" s="15"/>
      <c r="IH80" s="15"/>
      <c r="II80" s="15"/>
      <c r="IJ80" s="15"/>
      <c r="IK80" s="15"/>
      <c r="IL80" s="15"/>
      <c r="IM80" s="15"/>
      <c r="IN80" s="15"/>
      <c r="IO80" s="15"/>
      <c r="IP80" s="15"/>
      <c r="IQ80" s="15"/>
      <c r="IR80" s="15"/>
      <c r="IS80" s="15"/>
      <c r="IT80" s="15"/>
      <c r="IU80" s="15"/>
      <c r="IV80" s="15"/>
    </row>
    <row r="81" spans="1:256" ht="32.25" customHeight="1">
      <c r="A81" s="513" t="s">
        <v>84</v>
      </c>
      <c r="B81" s="513"/>
      <c r="C81" s="513"/>
      <c r="D81" s="513"/>
      <c r="E81" s="513"/>
      <c r="F81" s="513"/>
      <c r="G81" s="513"/>
      <c r="H81" s="513"/>
      <c r="I81" s="513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  <c r="DA81" s="15"/>
      <c r="DB81" s="15"/>
      <c r="DC81" s="15"/>
      <c r="DD81" s="15"/>
      <c r="DE81" s="15"/>
      <c r="DF81" s="15"/>
      <c r="DG81" s="15"/>
      <c r="DH81" s="15"/>
      <c r="DI81" s="15"/>
      <c r="DJ81" s="15"/>
      <c r="DK81" s="15"/>
      <c r="DL81" s="15"/>
      <c r="DM81" s="15"/>
      <c r="DN81" s="15"/>
      <c r="DO81" s="15"/>
      <c r="DP81" s="15"/>
      <c r="DQ81" s="15"/>
      <c r="DR81" s="15"/>
      <c r="DS81" s="15"/>
      <c r="DT81" s="15"/>
      <c r="DU81" s="15"/>
      <c r="DV81" s="15"/>
      <c r="DW81" s="15"/>
      <c r="DX81" s="15"/>
      <c r="DY81" s="15"/>
      <c r="DZ81" s="15"/>
      <c r="EA81" s="15"/>
      <c r="EB81" s="15"/>
      <c r="EC81" s="15"/>
      <c r="ED81" s="15"/>
      <c r="EE81" s="15"/>
      <c r="EF81" s="15"/>
      <c r="EG81" s="15"/>
      <c r="EH81" s="15"/>
      <c r="EI81" s="15"/>
      <c r="EJ81" s="15"/>
      <c r="EK81" s="15"/>
      <c r="EL81" s="15"/>
      <c r="EM81" s="15"/>
      <c r="EN81" s="15"/>
      <c r="EO81" s="15"/>
      <c r="EP81" s="15"/>
      <c r="EQ81" s="15"/>
      <c r="ER81" s="15"/>
      <c r="ES81" s="15"/>
      <c r="ET81" s="15"/>
      <c r="EU81" s="15"/>
      <c r="EV81" s="15"/>
      <c r="EW81" s="15"/>
      <c r="EX81" s="15"/>
      <c r="EY81" s="15"/>
      <c r="EZ81" s="15"/>
      <c r="FA81" s="15"/>
      <c r="FB81" s="15"/>
      <c r="FC81" s="15"/>
      <c r="FD81" s="15"/>
      <c r="FE81" s="15"/>
      <c r="FF81" s="15"/>
      <c r="FG81" s="15"/>
      <c r="FH81" s="15"/>
      <c r="FI81" s="15"/>
      <c r="FJ81" s="15"/>
      <c r="FK81" s="15"/>
      <c r="FL81" s="15"/>
      <c r="FM81" s="15"/>
      <c r="FN81" s="15"/>
      <c r="FO81" s="15"/>
      <c r="FP81" s="15"/>
      <c r="FQ81" s="15"/>
      <c r="FR81" s="15"/>
      <c r="FS81" s="15"/>
      <c r="FT81" s="15"/>
      <c r="FU81" s="15"/>
      <c r="FV81" s="15"/>
      <c r="FW81" s="15"/>
      <c r="FX81" s="15"/>
      <c r="FY81" s="15"/>
      <c r="FZ81" s="15"/>
      <c r="GA81" s="15"/>
      <c r="GB81" s="15"/>
      <c r="GC81" s="15"/>
      <c r="GD81" s="15"/>
      <c r="GE81" s="15"/>
      <c r="GF81" s="15"/>
      <c r="GG81" s="15"/>
      <c r="GH81" s="15"/>
      <c r="GI81" s="15"/>
      <c r="GJ81" s="15"/>
      <c r="GK81" s="15"/>
      <c r="GL81" s="15"/>
      <c r="GM81" s="15"/>
      <c r="GN81" s="15"/>
      <c r="GO81" s="15"/>
      <c r="GP81" s="15"/>
      <c r="GQ81" s="15"/>
      <c r="GR81" s="15"/>
      <c r="GS81" s="15"/>
      <c r="GT81" s="15"/>
      <c r="GU81" s="15"/>
      <c r="GV81" s="15"/>
      <c r="GW81" s="15"/>
      <c r="GX81" s="15"/>
      <c r="GY81" s="15"/>
      <c r="GZ81" s="15"/>
      <c r="HA81" s="15"/>
      <c r="HB81" s="15"/>
      <c r="HC81" s="15"/>
      <c r="HD81" s="15"/>
      <c r="HE81" s="15"/>
      <c r="HF81" s="15"/>
      <c r="HG81" s="15"/>
      <c r="HH81" s="15"/>
      <c r="HI81" s="15"/>
      <c r="HJ81" s="15"/>
      <c r="HK81" s="15"/>
      <c r="HL81" s="15"/>
      <c r="HM81" s="15"/>
      <c r="HN81" s="15"/>
      <c r="HO81" s="15"/>
      <c r="HP81" s="15"/>
      <c r="HQ81" s="15"/>
      <c r="HR81" s="15"/>
      <c r="HS81" s="15"/>
      <c r="HT81" s="15"/>
      <c r="HU81" s="15"/>
      <c r="HV81" s="15"/>
      <c r="HW81" s="15"/>
      <c r="HX81" s="15"/>
      <c r="HY81" s="15"/>
      <c r="HZ81" s="15"/>
      <c r="IA81" s="15"/>
      <c r="IB81" s="15"/>
      <c r="IC81" s="15"/>
      <c r="ID81" s="15"/>
      <c r="IE81" s="15"/>
      <c r="IF81" s="15"/>
      <c r="IG81" s="15"/>
      <c r="IH81" s="15"/>
      <c r="II81" s="15"/>
      <c r="IJ81" s="15"/>
      <c r="IK81" s="15"/>
      <c r="IL81" s="15"/>
      <c r="IM81" s="15"/>
      <c r="IN81" s="15"/>
      <c r="IO81" s="15"/>
      <c r="IP81" s="15"/>
      <c r="IQ81" s="15"/>
      <c r="IR81" s="15"/>
      <c r="IS81" s="15"/>
      <c r="IT81" s="15"/>
      <c r="IU81" s="15"/>
      <c r="IV81" s="15"/>
    </row>
    <row r="82" spans="1:256" ht="30" customHeight="1">
      <c r="A82" s="52" t="s">
        <v>85</v>
      </c>
      <c r="B82" s="501" t="s">
        <v>86</v>
      </c>
      <c r="C82" s="501"/>
      <c r="D82" s="501"/>
      <c r="E82" s="501"/>
      <c r="F82" s="501"/>
      <c r="G82" s="501"/>
      <c r="H82" s="40" t="s">
        <v>87</v>
      </c>
      <c r="I82" s="40" t="s">
        <v>88</v>
      </c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  <c r="DJ82" s="15"/>
      <c r="DK82" s="15"/>
      <c r="DL82" s="15"/>
      <c r="DM82" s="15"/>
      <c r="DN82" s="15"/>
      <c r="DO82" s="15"/>
      <c r="DP82" s="15"/>
      <c r="DQ82" s="15"/>
      <c r="DR82" s="15"/>
      <c r="DS82" s="15"/>
      <c r="DT82" s="15"/>
      <c r="DU82" s="15"/>
      <c r="DV82" s="15"/>
      <c r="DW82" s="15"/>
      <c r="DX82" s="15"/>
      <c r="DY82" s="15"/>
      <c r="DZ82" s="15"/>
      <c r="EA82" s="15"/>
      <c r="EB82" s="15"/>
      <c r="EC82" s="15"/>
      <c r="ED82" s="15"/>
      <c r="EE82" s="15"/>
      <c r="EF82" s="15"/>
      <c r="EG82" s="15"/>
      <c r="EH82" s="15"/>
      <c r="EI82" s="15"/>
      <c r="EJ82" s="15"/>
      <c r="EK82" s="15"/>
      <c r="EL82" s="15"/>
      <c r="EM82" s="15"/>
      <c r="EN82" s="15"/>
      <c r="EO82" s="15"/>
      <c r="EP82" s="15"/>
      <c r="EQ82" s="15"/>
      <c r="ER82" s="15"/>
      <c r="ES82" s="15"/>
      <c r="ET82" s="15"/>
      <c r="EU82" s="15"/>
      <c r="EV82" s="15"/>
      <c r="EW82" s="15"/>
      <c r="EX82" s="15"/>
      <c r="EY82" s="15"/>
      <c r="EZ82" s="15"/>
      <c r="FA82" s="15"/>
      <c r="FB82" s="15"/>
      <c r="FC82" s="15"/>
      <c r="FD82" s="15"/>
      <c r="FE82" s="15"/>
      <c r="FF82" s="15"/>
      <c r="FG82" s="15"/>
      <c r="FH82" s="15"/>
      <c r="FI82" s="15"/>
      <c r="FJ82" s="15"/>
      <c r="FK82" s="15"/>
      <c r="FL82" s="15"/>
      <c r="FM82" s="15"/>
      <c r="FN82" s="15"/>
      <c r="FO82" s="15"/>
      <c r="FP82" s="15"/>
      <c r="FQ82" s="15"/>
      <c r="FR82" s="15"/>
      <c r="FS82" s="15"/>
      <c r="FT82" s="15"/>
      <c r="FU82" s="15"/>
      <c r="FV82" s="15"/>
      <c r="FW82" s="15"/>
      <c r="FX82" s="15"/>
      <c r="FY82" s="15"/>
      <c r="FZ82" s="15"/>
      <c r="GA82" s="15"/>
      <c r="GB82" s="15"/>
      <c r="GC82" s="15"/>
      <c r="GD82" s="15"/>
      <c r="GE82" s="15"/>
      <c r="GF82" s="15"/>
      <c r="GG82" s="15"/>
      <c r="GH82" s="15"/>
      <c r="GI82" s="15"/>
      <c r="GJ82" s="15"/>
      <c r="GK82" s="15"/>
      <c r="GL82" s="15"/>
      <c r="GM82" s="15"/>
      <c r="GN82" s="15"/>
      <c r="GO82" s="15"/>
      <c r="GP82" s="15"/>
      <c r="GQ82" s="15"/>
      <c r="GR82" s="15"/>
      <c r="GS82" s="15"/>
      <c r="GT82" s="15"/>
      <c r="GU82" s="15"/>
      <c r="GV82" s="15"/>
      <c r="GW82" s="15"/>
      <c r="GX82" s="15"/>
      <c r="GY82" s="15"/>
      <c r="GZ82" s="15"/>
      <c r="HA82" s="15"/>
      <c r="HB82" s="15"/>
      <c r="HC82" s="15"/>
      <c r="HD82" s="15"/>
      <c r="HE82" s="15"/>
      <c r="HF82" s="15"/>
      <c r="HG82" s="15"/>
      <c r="HH82" s="15"/>
      <c r="HI82" s="15"/>
      <c r="HJ82" s="15"/>
      <c r="HK82" s="15"/>
      <c r="HL82" s="15"/>
      <c r="HM82" s="15"/>
      <c r="HN82" s="15"/>
      <c r="HO82" s="15"/>
      <c r="HP82" s="15"/>
      <c r="HQ82" s="15"/>
      <c r="HR82" s="15"/>
      <c r="HS82" s="15"/>
      <c r="HT82" s="15"/>
      <c r="HU82" s="15"/>
      <c r="HV82" s="15"/>
      <c r="HW82" s="15"/>
      <c r="HX82" s="15"/>
      <c r="HY82" s="15"/>
      <c r="HZ82" s="15"/>
      <c r="IA82" s="15"/>
      <c r="IB82" s="15"/>
      <c r="IC82" s="15"/>
      <c r="ID82" s="15"/>
      <c r="IE82" s="15"/>
      <c r="IF82" s="15"/>
      <c r="IG82" s="15"/>
      <c r="IH82" s="15"/>
      <c r="II82" s="15"/>
      <c r="IJ82" s="15"/>
      <c r="IK82" s="15"/>
      <c r="IL82" s="15"/>
      <c r="IM82" s="15"/>
      <c r="IN82" s="15"/>
      <c r="IO82" s="15"/>
      <c r="IP82" s="15"/>
      <c r="IQ82" s="15"/>
      <c r="IR82" s="15"/>
      <c r="IS82" s="15"/>
      <c r="IT82" s="15"/>
      <c r="IU82" s="15"/>
      <c r="IV82" s="15"/>
    </row>
    <row r="83" spans="1:256" ht="15.75" customHeight="1">
      <c r="A83" s="53" t="s">
        <v>8</v>
      </c>
      <c r="B83" s="12" t="s">
        <v>89</v>
      </c>
      <c r="C83" s="12"/>
      <c r="D83" s="12"/>
      <c r="E83" s="12"/>
      <c r="F83" s="12"/>
      <c r="G83" s="12"/>
      <c r="H83" s="54">
        <v>0.2</v>
      </c>
      <c r="I83" s="55">
        <f t="shared" ref="I83:I90" si="0">ROUND(($I$68+$I$77)*H83,2)</f>
        <v>372.67</v>
      </c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  <c r="CS83" s="15"/>
      <c r="CT83" s="15"/>
      <c r="CU83" s="15"/>
      <c r="CV83" s="15"/>
      <c r="CW83" s="15"/>
      <c r="CX83" s="15"/>
      <c r="CY83" s="15"/>
      <c r="CZ83" s="15"/>
      <c r="DA83" s="15"/>
      <c r="DB83" s="15"/>
      <c r="DC83" s="15"/>
      <c r="DD83" s="15"/>
      <c r="DE83" s="15"/>
      <c r="DF83" s="15"/>
      <c r="DG83" s="15"/>
      <c r="DH83" s="15"/>
      <c r="DI83" s="15"/>
      <c r="DJ83" s="15"/>
      <c r="DK83" s="15"/>
      <c r="DL83" s="15"/>
      <c r="DM83" s="15"/>
      <c r="DN83" s="15"/>
      <c r="DO83" s="15"/>
      <c r="DP83" s="15"/>
      <c r="DQ83" s="15"/>
      <c r="DR83" s="15"/>
      <c r="DS83" s="15"/>
      <c r="DT83" s="15"/>
      <c r="DU83" s="15"/>
      <c r="DV83" s="15"/>
      <c r="DW83" s="15"/>
      <c r="DX83" s="15"/>
      <c r="DY83" s="15"/>
      <c r="DZ83" s="15"/>
      <c r="EA83" s="15"/>
      <c r="EB83" s="15"/>
      <c r="EC83" s="15"/>
      <c r="ED83" s="15"/>
      <c r="EE83" s="15"/>
      <c r="EF83" s="15"/>
      <c r="EG83" s="15"/>
      <c r="EH83" s="15"/>
      <c r="EI83" s="15"/>
      <c r="EJ83" s="15"/>
      <c r="EK83" s="15"/>
      <c r="EL83" s="15"/>
      <c r="EM83" s="15"/>
      <c r="EN83" s="15"/>
      <c r="EO83" s="15"/>
      <c r="EP83" s="15"/>
      <c r="EQ83" s="15"/>
      <c r="ER83" s="15"/>
      <c r="ES83" s="15"/>
      <c r="ET83" s="15"/>
      <c r="EU83" s="15"/>
      <c r="EV83" s="15"/>
      <c r="EW83" s="15"/>
      <c r="EX83" s="15"/>
      <c r="EY83" s="15"/>
      <c r="EZ83" s="15"/>
      <c r="FA83" s="15"/>
      <c r="FB83" s="15"/>
      <c r="FC83" s="15"/>
      <c r="FD83" s="15"/>
      <c r="FE83" s="15"/>
      <c r="FF83" s="15"/>
      <c r="FG83" s="15"/>
      <c r="FH83" s="15"/>
      <c r="FI83" s="15"/>
      <c r="FJ83" s="15"/>
      <c r="FK83" s="15"/>
      <c r="FL83" s="15"/>
      <c r="FM83" s="15"/>
      <c r="FN83" s="15"/>
      <c r="FO83" s="15"/>
      <c r="FP83" s="15"/>
      <c r="FQ83" s="15"/>
      <c r="FR83" s="15"/>
      <c r="FS83" s="15"/>
      <c r="FT83" s="15"/>
      <c r="FU83" s="15"/>
      <c r="FV83" s="15"/>
      <c r="FW83" s="15"/>
      <c r="FX83" s="15"/>
      <c r="FY83" s="15"/>
      <c r="FZ83" s="15"/>
      <c r="GA83" s="15"/>
      <c r="GB83" s="15"/>
      <c r="GC83" s="15"/>
      <c r="GD83" s="15"/>
      <c r="GE83" s="15"/>
      <c r="GF83" s="15"/>
      <c r="GG83" s="15"/>
      <c r="GH83" s="15"/>
      <c r="GI83" s="15"/>
      <c r="GJ83" s="15"/>
      <c r="GK83" s="15"/>
      <c r="GL83" s="15"/>
      <c r="GM83" s="15"/>
      <c r="GN83" s="15"/>
      <c r="GO83" s="15"/>
      <c r="GP83" s="15"/>
      <c r="GQ83" s="15"/>
      <c r="GR83" s="15"/>
      <c r="GS83" s="15"/>
      <c r="GT83" s="15"/>
      <c r="GU83" s="15"/>
      <c r="GV83" s="15"/>
      <c r="GW83" s="15"/>
      <c r="GX83" s="15"/>
      <c r="GY83" s="15"/>
      <c r="GZ83" s="15"/>
      <c r="HA83" s="15"/>
      <c r="HB83" s="15"/>
      <c r="HC83" s="15"/>
      <c r="HD83" s="15"/>
      <c r="HE83" s="15"/>
      <c r="HF83" s="15"/>
      <c r="HG83" s="15"/>
      <c r="HH83" s="15"/>
      <c r="HI83" s="15"/>
      <c r="HJ83" s="15"/>
      <c r="HK83" s="15"/>
      <c r="HL83" s="15"/>
      <c r="HM83" s="15"/>
      <c r="HN83" s="15"/>
      <c r="HO83" s="15"/>
      <c r="HP83" s="15"/>
      <c r="HQ83" s="15"/>
      <c r="HR83" s="15"/>
      <c r="HS83" s="15"/>
      <c r="HT83" s="15"/>
      <c r="HU83" s="15"/>
      <c r="HV83" s="15"/>
      <c r="HW83" s="15"/>
      <c r="HX83" s="15"/>
      <c r="HY83" s="15"/>
      <c r="HZ83" s="15"/>
      <c r="IA83" s="15"/>
      <c r="IB83" s="15"/>
      <c r="IC83" s="15"/>
      <c r="ID83" s="15"/>
      <c r="IE83" s="15"/>
      <c r="IF83" s="15"/>
      <c r="IG83" s="15"/>
      <c r="IH83" s="15"/>
      <c r="II83" s="15"/>
      <c r="IJ83" s="15"/>
      <c r="IK83" s="15"/>
      <c r="IL83" s="15"/>
      <c r="IM83" s="15"/>
      <c r="IN83" s="15"/>
      <c r="IO83" s="15"/>
      <c r="IP83" s="15"/>
      <c r="IQ83" s="15"/>
      <c r="IR83" s="15"/>
      <c r="IS83" s="15"/>
      <c r="IT83" s="15"/>
      <c r="IU83" s="15"/>
      <c r="IV83" s="15"/>
    </row>
    <row r="84" spans="1:256" ht="15.75" customHeight="1">
      <c r="A84" s="53" t="s">
        <v>10</v>
      </c>
      <c r="B84" s="12" t="s">
        <v>90</v>
      </c>
      <c r="C84" s="12"/>
      <c r="D84" s="12"/>
      <c r="E84" s="12"/>
      <c r="F84" s="12"/>
      <c r="G84" s="12"/>
      <c r="H84" s="54">
        <v>2.5000000000000001E-2</v>
      </c>
      <c r="I84" s="55">
        <f t="shared" si="0"/>
        <v>46.58</v>
      </c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  <c r="DA84" s="15"/>
      <c r="DB84" s="15"/>
      <c r="DC84" s="15"/>
      <c r="DD84" s="15"/>
      <c r="DE84" s="15"/>
      <c r="DF84" s="15"/>
      <c r="DG84" s="15"/>
      <c r="DH84" s="15"/>
      <c r="DI84" s="15"/>
      <c r="DJ84" s="15"/>
      <c r="DK84" s="15"/>
      <c r="DL84" s="15"/>
      <c r="DM84" s="15"/>
      <c r="DN84" s="15"/>
      <c r="DO84" s="15"/>
      <c r="DP84" s="15"/>
      <c r="DQ84" s="15"/>
      <c r="DR84" s="15"/>
      <c r="DS84" s="15"/>
      <c r="DT84" s="15"/>
      <c r="DU84" s="15"/>
      <c r="DV84" s="15"/>
      <c r="DW84" s="15"/>
      <c r="DX84" s="15"/>
      <c r="DY84" s="15"/>
      <c r="DZ84" s="15"/>
      <c r="EA84" s="15"/>
      <c r="EB84" s="15"/>
      <c r="EC84" s="15"/>
      <c r="ED84" s="15"/>
      <c r="EE84" s="15"/>
      <c r="EF84" s="15"/>
      <c r="EG84" s="15"/>
      <c r="EH84" s="15"/>
      <c r="EI84" s="15"/>
      <c r="EJ84" s="15"/>
      <c r="EK84" s="15"/>
      <c r="EL84" s="15"/>
      <c r="EM84" s="15"/>
      <c r="EN84" s="15"/>
      <c r="EO84" s="15"/>
      <c r="EP84" s="15"/>
      <c r="EQ84" s="15"/>
      <c r="ER84" s="15"/>
      <c r="ES84" s="15"/>
      <c r="ET84" s="15"/>
      <c r="EU84" s="15"/>
      <c r="EV84" s="15"/>
      <c r="EW84" s="15"/>
      <c r="EX84" s="15"/>
      <c r="EY84" s="15"/>
      <c r="EZ84" s="15"/>
      <c r="FA84" s="15"/>
      <c r="FB84" s="15"/>
      <c r="FC84" s="15"/>
      <c r="FD84" s="15"/>
      <c r="FE84" s="15"/>
      <c r="FF84" s="15"/>
      <c r="FG84" s="15"/>
      <c r="FH84" s="15"/>
      <c r="FI84" s="15"/>
      <c r="FJ84" s="15"/>
      <c r="FK84" s="15"/>
      <c r="FL84" s="15"/>
      <c r="FM84" s="15"/>
      <c r="FN84" s="15"/>
      <c r="FO84" s="15"/>
      <c r="FP84" s="15"/>
      <c r="FQ84" s="15"/>
      <c r="FR84" s="15"/>
      <c r="FS84" s="15"/>
      <c r="FT84" s="15"/>
      <c r="FU84" s="15"/>
      <c r="FV84" s="15"/>
      <c r="FW84" s="15"/>
      <c r="FX84" s="15"/>
      <c r="FY84" s="15"/>
      <c r="FZ84" s="15"/>
      <c r="GA84" s="15"/>
      <c r="GB84" s="15"/>
      <c r="GC84" s="15"/>
      <c r="GD84" s="15"/>
      <c r="GE84" s="15"/>
      <c r="GF84" s="15"/>
      <c r="GG84" s="15"/>
      <c r="GH84" s="15"/>
      <c r="GI84" s="15"/>
      <c r="GJ84" s="15"/>
      <c r="GK84" s="15"/>
      <c r="GL84" s="15"/>
      <c r="GM84" s="15"/>
      <c r="GN84" s="15"/>
      <c r="GO84" s="15"/>
      <c r="GP84" s="15"/>
      <c r="GQ84" s="15"/>
      <c r="GR84" s="15"/>
      <c r="GS84" s="15"/>
      <c r="GT84" s="15"/>
      <c r="GU84" s="15"/>
      <c r="GV84" s="15"/>
      <c r="GW84" s="15"/>
      <c r="GX84" s="15"/>
      <c r="GY84" s="15"/>
      <c r="GZ84" s="15"/>
      <c r="HA84" s="15"/>
      <c r="HB84" s="15"/>
      <c r="HC84" s="15"/>
      <c r="HD84" s="15"/>
      <c r="HE84" s="15"/>
      <c r="HF84" s="15"/>
      <c r="HG84" s="15"/>
      <c r="HH84" s="15"/>
      <c r="HI84" s="15"/>
      <c r="HJ84" s="15"/>
      <c r="HK84" s="15"/>
      <c r="HL84" s="15"/>
      <c r="HM84" s="15"/>
      <c r="HN84" s="15"/>
      <c r="HO84" s="15"/>
      <c r="HP84" s="15"/>
      <c r="HQ84" s="15"/>
      <c r="HR84" s="15"/>
      <c r="HS84" s="15"/>
      <c r="HT84" s="15"/>
      <c r="HU84" s="15"/>
      <c r="HV84" s="15"/>
      <c r="HW84" s="15"/>
      <c r="HX84" s="15"/>
      <c r="HY84" s="15"/>
      <c r="HZ84" s="15"/>
      <c r="IA84" s="15"/>
      <c r="IB84" s="15"/>
      <c r="IC84" s="15"/>
      <c r="ID84" s="15"/>
      <c r="IE84" s="15"/>
      <c r="IF84" s="15"/>
      <c r="IG84" s="15"/>
      <c r="IH84" s="15"/>
      <c r="II84" s="15"/>
      <c r="IJ84" s="15"/>
      <c r="IK84" s="15"/>
      <c r="IL84" s="15"/>
      <c r="IM84" s="15"/>
      <c r="IN84" s="15"/>
      <c r="IO84" s="15"/>
      <c r="IP84" s="15"/>
      <c r="IQ84" s="15"/>
      <c r="IR84" s="15"/>
      <c r="IS84" s="15"/>
      <c r="IT84" s="15"/>
      <c r="IU84" s="15"/>
      <c r="IV84" s="15"/>
    </row>
    <row r="85" spans="1:256" ht="48.75" customHeight="1">
      <c r="A85" s="53" t="s">
        <v>13</v>
      </c>
      <c r="B85" s="12" t="s">
        <v>91</v>
      </c>
      <c r="C85" s="12"/>
      <c r="D85" s="56" t="s">
        <v>92</v>
      </c>
      <c r="E85" s="57">
        <v>0.03</v>
      </c>
      <c r="F85" s="56" t="s">
        <v>93</v>
      </c>
      <c r="G85" s="58">
        <v>1</v>
      </c>
      <c r="H85" s="59">
        <f>ROUND((E85*G85),6)</f>
        <v>0.03</v>
      </c>
      <c r="I85" s="55">
        <f t="shared" si="0"/>
        <v>55.9</v>
      </c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  <c r="CR85" s="15"/>
      <c r="CS85" s="15"/>
      <c r="CT85" s="15"/>
      <c r="CU85" s="15"/>
      <c r="CV85" s="15"/>
      <c r="CW85" s="15"/>
      <c r="CX85" s="15"/>
      <c r="CY85" s="15"/>
      <c r="CZ85" s="15"/>
      <c r="DA85" s="15"/>
      <c r="DB85" s="15"/>
      <c r="DC85" s="15"/>
      <c r="DD85" s="15"/>
      <c r="DE85" s="15"/>
      <c r="DF85" s="15"/>
      <c r="DG85" s="15"/>
      <c r="DH85" s="15"/>
      <c r="DI85" s="15"/>
      <c r="DJ85" s="15"/>
      <c r="DK85" s="15"/>
      <c r="DL85" s="15"/>
      <c r="DM85" s="15"/>
      <c r="DN85" s="15"/>
      <c r="DO85" s="15"/>
      <c r="DP85" s="15"/>
      <c r="DQ85" s="15"/>
      <c r="DR85" s="15"/>
      <c r="DS85" s="15"/>
      <c r="DT85" s="15"/>
      <c r="DU85" s="15"/>
      <c r="DV85" s="15"/>
      <c r="DW85" s="15"/>
      <c r="DX85" s="15"/>
      <c r="DY85" s="15"/>
      <c r="DZ85" s="15"/>
      <c r="EA85" s="15"/>
      <c r="EB85" s="15"/>
      <c r="EC85" s="15"/>
      <c r="ED85" s="15"/>
      <c r="EE85" s="15"/>
      <c r="EF85" s="15"/>
      <c r="EG85" s="15"/>
      <c r="EH85" s="15"/>
      <c r="EI85" s="15"/>
      <c r="EJ85" s="15"/>
      <c r="EK85" s="15"/>
      <c r="EL85" s="15"/>
      <c r="EM85" s="15"/>
      <c r="EN85" s="15"/>
      <c r="EO85" s="15"/>
      <c r="EP85" s="15"/>
      <c r="EQ85" s="15"/>
      <c r="ER85" s="15"/>
      <c r="ES85" s="15"/>
      <c r="ET85" s="15"/>
      <c r="EU85" s="15"/>
      <c r="EV85" s="15"/>
      <c r="EW85" s="15"/>
      <c r="EX85" s="15"/>
      <c r="EY85" s="15"/>
      <c r="EZ85" s="15"/>
      <c r="FA85" s="15"/>
      <c r="FB85" s="15"/>
      <c r="FC85" s="15"/>
      <c r="FD85" s="15"/>
      <c r="FE85" s="15"/>
      <c r="FF85" s="15"/>
      <c r="FG85" s="15"/>
      <c r="FH85" s="15"/>
      <c r="FI85" s="15"/>
      <c r="FJ85" s="15"/>
      <c r="FK85" s="15"/>
      <c r="FL85" s="15"/>
      <c r="FM85" s="15"/>
      <c r="FN85" s="15"/>
      <c r="FO85" s="15"/>
      <c r="FP85" s="15"/>
      <c r="FQ85" s="15"/>
      <c r="FR85" s="15"/>
      <c r="FS85" s="15"/>
      <c r="FT85" s="15"/>
      <c r="FU85" s="15"/>
      <c r="FV85" s="15"/>
      <c r="FW85" s="15"/>
      <c r="FX85" s="15"/>
      <c r="FY85" s="15"/>
      <c r="FZ85" s="15"/>
      <c r="GA85" s="15"/>
      <c r="GB85" s="15"/>
      <c r="GC85" s="15"/>
      <c r="GD85" s="15"/>
      <c r="GE85" s="15"/>
      <c r="GF85" s="15"/>
      <c r="GG85" s="15"/>
      <c r="GH85" s="15"/>
      <c r="GI85" s="15"/>
      <c r="GJ85" s="15"/>
      <c r="GK85" s="15"/>
      <c r="GL85" s="15"/>
      <c r="GM85" s="15"/>
      <c r="GN85" s="15"/>
      <c r="GO85" s="15"/>
      <c r="GP85" s="15"/>
      <c r="GQ85" s="15"/>
      <c r="GR85" s="15"/>
      <c r="GS85" s="15"/>
      <c r="GT85" s="15"/>
      <c r="GU85" s="15"/>
      <c r="GV85" s="15"/>
      <c r="GW85" s="15"/>
      <c r="GX85" s="15"/>
      <c r="GY85" s="15"/>
      <c r="GZ85" s="15"/>
      <c r="HA85" s="15"/>
      <c r="HB85" s="15"/>
      <c r="HC85" s="15"/>
      <c r="HD85" s="15"/>
      <c r="HE85" s="15"/>
      <c r="HF85" s="15"/>
      <c r="HG85" s="15"/>
      <c r="HH85" s="15"/>
      <c r="HI85" s="15"/>
      <c r="HJ85" s="15"/>
      <c r="HK85" s="15"/>
      <c r="HL85" s="15"/>
      <c r="HM85" s="15"/>
      <c r="HN85" s="15"/>
      <c r="HO85" s="15"/>
      <c r="HP85" s="15"/>
      <c r="HQ85" s="15"/>
      <c r="HR85" s="15"/>
      <c r="HS85" s="15"/>
      <c r="HT85" s="15"/>
      <c r="HU85" s="15"/>
      <c r="HV85" s="15"/>
      <c r="HW85" s="15"/>
      <c r="HX85" s="15"/>
      <c r="HY85" s="15"/>
      <c r="HZ85" s="15"/>
      <c r="IA85" s="15"/>
      <c r="IB85" s="15"/>
      <c r="IC85" s="15"/>
      <c r="ID85" s="15"/>
      <c r="IE85" s="15"/>
      <c r="IF85" s="15"/>
      <c r="IG85" s="15"/>
      <c r="IH85" s="15"/>
      <c r="II85" s="15"/>
      <c r="IJ85" s="15"/>
      <c r="IK85" s="15"/>
      <c r="IL85" s="15"/>
      <c r="IM85" s="15"/>
      <c r="IN85" s="15"/>
      <c r="IO85" s="15"/>
      <c r="IP85" s="15"/>
      <c r="IQ85" s="15"/>
      <c r="IR85" s="15"/>
      <c r="IS85" s="15"/>
      <c r="IT85" s="15"/>
      <c r="IU85" s="15"/>
      <c r="IV85" s="15"/>
    </row>
    <row r="86" spans="1:256" ht="15.75" customHeight="1">
      <c r="A86" s="53" t="s">
        <v>16</v>
      </c>
      <c r="B86" s="12" t="s">
        <v>94</v>
      </c>
      <c r="C86" s="12"/>
      <c r="D86" s="12"/>
      <c r="E86" s="12"/>
      <c r="F86" s="12"/>
      <c r="G86" s="12"/>
      <c r="H86" s="54">
        <v>1.4999999999999999E-2</v>
      </c>
      <c r="I86" s="55">
        <f t="shared" si="0"/>
        <v>27.95</v>
      </c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  <c r="DA86" s="15"/>
      <c r="DB86" s="15"/>
      <c r="DC86" s="15"/>
      <c r="DD86" s="15"/>
      <c r="DE86" s="15"/>
      <c r="DF86" s="15"/>
      <c r="DG86" s="15"/>
      <c r="DH86" s="15"/>
      <c r="DI86" s="15"/>
      <c r="DJ86" s="15"/>
      <c r="DK86" s="15"/>
      <c r="DL86" s="15"/>
      <c r="DM86" s="15"/>
      <c r="DN86" s="15"/>
      <c r="DO86" s="15"/>
      <c r="DP86" s="15"/>
      <c r="DQ86" s="15"/>
      <c r="DR86" s="15"/>
      <c r="DS86" s="15"/>
      <c r="DT86" s="15"/>
      <c r="DU86" s="15"/>
      <c r="DV86" s="15"/>
      <c r="DW86" s="15"/>
      <c r="DX86" s="15"/>
      <c r="DY86" s="15"/>
      <c r="DZ86" s="15"/>
      <c r="EA86" s="15"/>
      <c r="EB86" s="15"/>
      <c r="EC86" s="15"/>
      <c r="ED86" s="15"/>
      <c r="EE86" s="15"/>
      <c r="EF86" s="15"/>
      <c r="EG86" s="15"/>
      <c r="EH86" s="15"/>
      <c r="EI86" s="15"/>
      <c r="EJ86" s="15"/>
      <c r="EK86" s="15"/>
      <c r="EL86" s="15"/>
      <c r="EM86" s="15"/>
      <c r="EN86" s="15"/>
      <c r="EO86" s="15"/>
      <c r="EP86" s="15"/>
      <c r="EQ86" s="15"/>
      <c r="ER86" s="15"/>
      <c r="ES86" s="15"/>
      <c r="ET86" s="15"/>
      <c r="EU86" s="15"/>
      <c r="EV86" s="15"/>
      <c r="EW86" s="15"/>
      <c r="EX86" s="15"/>
      <c r="EY86" s="15"/>
      <c r="EZ86" s="15"/>
      <c r="FA86" s="15"/>
      <c r="FB86" s="15"/>
      <c r="FC86" s="15"/>
      <c r="FD86" s="15"/>
      <c r="FE86" s="15"/>
      <c r="FF86" s="15"/>
      <c r="FG86" s="15"/>
      <c r="FH86" s="15"/>
      <c r="FI86" s="15"/>
      <c r="FJ86" s="15"/>
      <c r="FK86" s="15"/>
      <c r="FL86" s="15"/>
      <c r="FM86" s="15"/>
      <c r="FN86" s="15"/>
      <c r="FO86" s="15"/>
      <c r="FP86" s="15"/>
      <c r="FQ86" s="15"/>
      <c r="FR86" s="15"/>
      <c r="FS86" s="15"/>
      <c r="FT86" s="15"/>
      <c r="FU86" s="15"/>
      <c r="FV86" s="15"/>
      <c r="FW86" s="15"/>
      <c r="FX86" s="15"/>
      <c r="FY86" s="15"/>
      <c r="FZ86" s="15"/>
      <c r="GA86" s="15"/>
      <c r="GB86" s="15"/>
      <c r="GC86" s="15"/>
      <c r="GD86" s="15"/>
      <c r="GE86" s="15"/>
      <c r="GF86" s="15"/>
      <c r="GG86" s="15"/>
      <c r="GH86" s="15"/>
      <c r="GI86" s="15"/>
      <c r="GJ86" s="15"/>
      <c r="GK86" s="15"/>
      <c r="GL86" s="15"/>
      <c r="GM86" s="15"/>
      <c r="GN86" s="15"/>
      <c r="GO86" s="15"/>
      <c r="GP86" s="15"/>
      <c r="GQ86" s="15"/>
      <c r="GR86" s="15"/>
      <c r="GS86" s="15"/>
      <c r="GT86" s="15"/>
      <c r="GU86" s="15"/>
      <c r="GV86" s="15"/>
      <c r="GW86" s="15"/>
      <c r="GX86" s="15"/>
      <c r="GY86" s="15"/>
      <c r="GZ86" s="15"/>
      <c r="HA86" s="15"/>
      <c r="HB86" s="15"/>
      <c r="HC86" s="15"/>
      <c r="HD86" s="15"/>
      <c r="HE86" s="15"/>
      <c r="HF86" s="15"/>
      <c r="HG86" s="15"/>
      <c r="HH86" s="15"/>
      <c r="HI86" s="15"/>
      <c r="HJ86" s="15"/>
      <c r="HK86" s="15"/>
      <c r="HL86" s="15"/>
      <c r="HM86" s="15"/>
      <c r="HN86" s="15"/>
      <c r="HO86" s="15"/>
      <c r="HP86" s="15"/>
      <c r="HQ86" s="15"/>
      <c r="HR86" s="15"/>
      <c r="HS86" s="15"/>
      <c r="HT86" s="15"/>
      <c r="HU86" s="15"/>
      <c r="HV86" s="15"/>
      <c r="HW86" s="15"/>
      <c r="HX86" s="15"/>
      <c r="HY86" s="15"/>
      <c r="HZ86" s="15"/>
      <c r="IA86" s="15"/>
      <c r="IB86" s="15"/>
      <c r="IC86" s="15"/>
      <c r="ID86" s="15"/>
      <c r="IE86" s="15"/>
      <c r="IF86" s="15"/>
      <c r="IG86" s="15"/>
      <c r="IH86" s="15"/>
      <c r="II86" s="15"/>
      <c r="IJ86" s="15"/>
      <c r="IK86" s="15"/>
      <c r="IL86" s="15"/>
      <c r="IM86" s="15"/>
      <c r="IN86" s="15"/>
      <c r="IO86" s="15"/>
      <c r="IP86" s="15"/>
      <c r="IQ86" s="15"/>
      <c r="IR86" s="15"/>
      <c r="IS86" s="15"/>
      <c r="IT86" s="15"/>
      <c r="IU86" s="15"/>
      <c r="IV86" s="15"/>
    </row>
    <row r="87" spans="1:256" ht="15.75" customHeight="1">
      <c r="A87" s="53" t="s">
        <v>69</v>
      </c>
      <c r="B87" s="12" t="s">
        <v>95</v>
      </c>
      <c r="C87" s="12"/>
      <c r="D87" s="12"/>
      <c r="E87" s="12"/>
      <c r="F87" s="12"/>
      <c r="G87" s="12"/>
      <c r="H87" s="54">
        <v>0.01</v>
      </c>
      <c r="I87" s="55">
        <f t="shared" si="0"/>
        <v>18.63</v>
      </c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  <c r="DA87" s="15"/>
      <c r="DB87" s="15"/>
      <c r="DC87" s="15"/>
      <c r="DD87" s="15"/>
      <c r="DE87" s="15"/>
      <c r="DF87" s="15"/>
      <c r="DG87" s="15"/>
      <c r="DH87" s="15"/>
      <c r="DI87" s="15"/>
      <c r="DJ87" s="15"/>
      <c r="DK87" s="15"/>
      <c r="DL87" s="15"/>
      <c r="DM87" s="15"/>
      <c r="DN87" s="15"/>
      <c r="DO87" s="15"/>
      <c r="DP87" s="15"/>
      <c r="DQ87" s="15"/>
      <c r="DR87" s="15"/>
      <c r="DS87" s="15"/>
      <c r="DT87" s="15"/>
      <c r="DU87" s="15"/>
      <c r="DV87" s="15"/>
      <c r="DW87" s="15"/>
      <c r="DX87" s="15"/>
      <c r="DY87" s="15"/>
      <c r="DZ87" s="15"/>
      <c r="EA87" s="15"/>
      <c r="EB87" s="15"/>
      <c r="EC87" s="15"/>
      <c r="ED87" s="15"/>
      <c r="EE87" s="15"/>
      <c r="EF87" s="15"/>
      <c r="EG87" s="15"/>
      <c r="EH87" s="15"/>
      <c r="EI87" s="15"/>
      <c r="EJ87" s="15"/>
      <c r="EK87" s="15"/>
      <c r="EL87" s="15"/>
      <c r="EM87" s="15"/>
      <c r="EN87" s="15"/>
      <c r="EO87" s="15"/>
      <c r="EP87" s="15"/>
      <c r="EQ87" s="15"/>
      <c r="ER87" s="15"/>
      <c r="ES87" s="15"/>
      <c r="ET87" s="15"/>
      <c r="EU87" s="15"/>
      <c r="EV87" s="15"/>
      <c r="EW87" s="15"/>
      <c r="EX87" s="15"/>
      <c r="EY87" s="15"/>
      <c r="EZ87" s="15"/>
      <c r="FA87" s="15"/>
      <c r="FB87" s="15"/>
      <c r="FC87" s="15"/>
      <c r="FD87" s="15"/>
      <c r="FE87" s="15"/>
      <c r="FF87" s="15"/>
      <c r="FG87" s="15"/>
      <c r="FH87" s="15"/>
      <c r="FI87" s="15"/>
      <c r="FJ87" s="15"/>
      <c r="FK87" s="15"/>
      <c r="FL87" s="15"/>
      <c r="FM87" s="15"/>
      <c r="FN87" s="15"/>
      <c r="FO87" s="15"/>
      <c r="FP87" s="15"/>
      <c r="FQ87" s="15"/>
      <c r="FR87" s="15"/>
      <c r="FS87" s="15"/>
      <c r="FT87" s="15"/>
      <c r="FU87" s="15"/>
      <c r="FV87" s="15"/>
      <c r="FW87" s="15"/>
      <c r="FX87" s="15"/>
      <c r="FY87" s="15"/>
      <c r="FZ87" s="15"/>
      <c r="GA87" s="15"/>
      <c r="GB87" s="15"/>
      <c r="GC87" s="15"/>
      <c r="GD87" s="15"/>
      <c r="GE87" s="15"/>
      <c r="GF87" s="15"/>
      <c r="GG87" s="15"/>
      <c r="GH87" s="15"/>
      <c r="GI87" s="15"/>
      <c r="GJ87" s="15"/>
      <c r="GK87" s="15"/>
      <c r="GL87" s="15"/>
      <c r="GM87" s="15"/>
      <c r="GN87" s="15"/>
      <c r="GO87" s="15"/>
      <c r="GP87" s="15"/>
      <c r="GQ87" s="15"/>
      <c r="GR87" s="15"/>
      <c r="GS87" s="15"/>
      <c r="GT87" s="15"/>
      <c r="GU87" s="15"/>
      <c r="GV87" s="15"/>
      <c r="GW87" s="15"/>
      <c r="GX87" s="15"/>
      <c r="GY87" s="15"/>
      <c r="GZ87" s="15"/>
      <c r="HA87" s="15"/>
      <c r="HB87" s="15"/>
      <c r="HC87" s="15"/>
      <c r="HD87" s="15"/>
      <c r="HE87" s="15"/>
      <c r="HF87" s="15"/>
      <c r="HG87" s="15"/>
      <c r="HH87" s="15"/>
      <c r="HI87" s="15"/>
      <c r="HJ87" s="15"/>
      <c r="HK87" s="15"/>
      <c r="HL87" s="15"/>
      <c r="HM87" s="15"/>
      <c r="HN87" s="15"/>
      <c r="HO87" s="15"/>
      <c r="HP87" s="15"/>
      <c r="HQ87" s="15"/>
      <c r="HR87" s="15"/>
      <c r="HS87" s="15"/>
      <c r="HT87" s="15"/>
      <c r="HU87" s="15"/>
      <c r="HV87" s="15"/>
      <c r="HW87" s="15"/>
      <c r="HX87" s="15"/>
      <c r="HY87" s="15"/>
      <c r="HZ87" s="15"/>
      <c r="IA87" s="15"/>
      <c r="IB87" s="15"/>
      <c r="IC87" s="15"/>
      <c r="ID87" s="15"/>
      <c r="IE87" s="15"/>
      <c r="IF87" s="15"/>
      <c r="IG87" s="15"/>
      <c r="IH87" s="15"/>
      <c r="II87" s="15"/>
      <c r="IJ87" s="15"/>
      <c r="IK87" s="15"/>
      <c r="IL87" s="15"/>
      <c r="IM87" s="15"/>
      <c r="IN87" s="15"/>
      <c r="IO87" s="15"/>
      <c r="IP87" s="15"/>
      <c r="IQ87" s="15"/>
      <c r="IR87" s="15"/>
      <c r="IS87" s="15"/>
      <c r="IT87" s="15"/>
      <c r="IU87" s="15"/>
      <c r="IV87" s="15"/>
    </row>
    <row r="88" spans="1:256" ht="15.75" customHeight="1">
      <c r="A88" s="53" t="s">
        <v>71</v>
      </c>
      <c r="B88" s="12" t="s">
        <v>96</v>
      </c>
      <c r="C88" s="12"/>
      <c r="D88" s="12"/>
      <c r="E88" s="12"/>
      <c r="F88" s="12"/>
      <c r="G88" s="12"/>
      <c r="H88" s="54">
        <v>6.0000000000000001E-3</v>
      </c>
      <c r="I88" s="55">
        <f t="shared" si="0"/>
        <v>11.18</v>
      </c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  <c r="DA88" s="15"/>
      <c r="DB88" s="15"/>
      <c r="DC88" s="15"/>
      <c r="DD88" s="15"/>
      <c r="DE88" s="15"/>
      <c r="DF88" s="15"/>
      <c r="DG88" s="15"/>
      <c r="DH88" s="15"/>
      <c r="DI88" s="15"/>
      <c r="DJ88" s="15"/>
      <c r="DK88" s="15"/>
      <c r="DL88" s="15"/>
      <c r="DM88" s="15"/>
      <c r="DN88" s="15"/>
      <c r="DO88" s="15"/>
      <c r="DP88" s="15"/>
      <c r="DQ88" s="15"/>
      <c r="DR88" s="15"/>
      <c r="DS88" s="15"/>
      <c r="DT88" s="15"/>
      <c r="DU88" s="15"/>
      <c r="DV88" s="15"/>
      <c r="DW88" s="15"/>
      <c r="DX88" s="15"/>
      <c r="DY88" s="15"/>
      <c r="DZ88" s="15"/>
      <c r="EA88" s="15"/>
      <c r="EB88" s="15"/>
      <c r="EC88" s="15"/>
      <c r="ED88" s="15"/>
      <c r="EE88" s="15"/>
      <c r="EF88" s="15"/>
      <c r="EG88" s="15"/>
      <c r="EH88" s="15"/>
      <c r="EI88" s="15"/>
      <c r="EJ88" s="15"/>
      <c r="EK88" s="15"/>
      <c r="EL88" s="15"/>
      <c r="EM88" s="15"/>
      <c r="EN88" s="15"/>
      <c r="EO88" s="15"/>
      <c r="EP88" s="15"/>
      <c r="EQ88" s="15"/>
      <c r="ER88" s="15"/>
      <c r="ES88" s="15"/>
      <c r="ET88" s="15"/>
      <c r="EU88" s="15"/>
      <c r="EV88" s="15"/>
      <c r="EW88" s="15"/>
      <c r="EX88" s="15"/>
      <c r="EY88" s="15"/>
      <c r="EZ88" s="15"/>
      <c r="FA88" s="15"/>
      <c r="FB88" s="15"/>
      <c r="FC88" s="15"/>
      <c r="FD88" s="15"/>
      <c r="FE88" s="15"/>
      <c r="FF88" s="15"/>
      <c r="FG88" s="15"/>
      <c r="FH88" s="15"/>
      <c r="FI88" s="15"/>
      <c r="FJ88" s="15"/>
      <c r="FK88" s="15"/>
      <c r="FL88" s="15"/>
      <c r="FM88" s="15"/>
      <c r="FN88" s="15"/>
      <c r="FO88" s="15"/>
      <c r="FP88" s="15"/>
      <c r="FQ88" s="15"/>
      <c r="FR88" s="15"/>
      <c r="FS88" s="15"/>
      <c r="FT88" s="15"/>
      <c r="FU88" s="15"/>
      <c r="FV88" s="15"/>
      <c r="FW88" s="15"/>
      <c r="FX88" s="15"/>
      <c r="FY88" s="15"/>
      <c r="FZ88" s="15"/>
      <c r="GA88" s="15"/>
      <c r="GB88" s="15"/>
      <c r="GC88" s="15"/>
      <c r="GD88" s="15"/>
      <c r="GE88" s="15"/>
      <c r="GF88" s="15"/>
      <c r="GG88" s="15"/>
      <c r="GH88" s="15"/>
      <c r="GI88" s="15"/>
      <c r="GJ88" s="15"/>
      <c r="GK88" s="15"/>
      <c r="GL88" s="15"/>
      <c r="GM88" s="15"/>
      <c r="GN88" s="15"/>
      <c r="GO88" s="15"/>
      <c r="GP88" s="15"/>
      <c r="GQ88" s="15"/>
      <c r="GR88" s="15"/>
      <c r="GS88" s="15"/>
      <c r="GT88" s="15"/>
      <c r="GU88" s="15"/>
      <c r="GV88" s="15"/>
      <c r="GW88" s="15"/>
      <c r="GX88" s="15"/>
      <c r="GY88" s="15"/>
      <c r="GZ88" s="15"/>
      <c r="HA88" s="15"/>
      <c r="HB88" s="15"/>
      <c r="HC88" s="15"/>
      <c r="HD88" s="15"/>
      <c r="HE88" s="15"/>
      <c r="HF88" s="15"/>
      <c r="HG88" s="15"/>
      <c r="HH88" s="15"/>
      <c r="HI88" s="15"/>
      <c r="HJ88" s="15"/>
      <c r="HK88" s="15"/>
      <c r="HL88" s="15"/>
      <c r="HM88" s="15"/>
      <c r="HN88" s="15"/>
      <c r="HO88" s="15"/>
      <c r="HP88" s="15"/>
      <c r="HQ88" s="15"/>
      <c r="HR88" s="15"/>
      <c r="HS88" s="15"/>
      <c r="HT88" s="15"/>
      <c r="HU88" s="15"/>
      <c r="HV88" s="15"/>
      <c r="HW88" s="15"/>
      <c r="HX88" s="15"/>
      <c r="HY88" s="15"/>
      <c r="HZ88" s="15"/>
      <c r="IA88" s="15"/>
      <c r="IB88" s="15"/>
      <c r="IC88" s="15"/>
      <c r="ID88" s="15"/>
      <c r="IE88" s="15"/>
      <c r="IF88" s="15"/>
      <c r="IG88" s="15"/>
      <c r="IH88" s="15"/>
      <c r="II88" s="15"/>
      <c r="IJ88" s="15"/>
      <c r="IK88" s="15"/>
      <c r="IL88" s="15"/>
      <c r="IM88" s="15"/>
      <c r="IN88" s="15"/>
      <c r="IO88" s="15"/>
      <c r="IP88" s="15"/>
      <c r="IQ88" s="15"/>
      <c r="IR88" s="15"/>
      <c r="IS88" s="15"/>
      <c r="IT88" s="15"/>
      <c r="IU88" s="15"/>
      <c r="IV88" s="15"/>
    </row>
    <row r="89" spans="1:256" ht="20.25" customHeight="1">
      <c r="A89" s="53" t="s">
        <v>97</v>
      </c>
      <c r="B89" s="12" t="s">
        <v>338</v>
      </c>
      <c r="C89" s="12"/>
      <c r="D89" s="12"/>
      <c r="E89" s="12"/>
      <c r="F89" s="12"/>
      <c r="G89" s="12"/>
      <c r="H89" s="54">
        <v>2E-3</v>
      </c>
      <c r="I89" s="55">
        <f t="shared" si="0"/>
        <v>3.73</v>
      </c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  <c r="DA89" s="15"/>
      <c r="DB89" s="15"/>
      <c r="DC89" s="15"/>
      <c r="DD89" s="15"/>
      <c r="DE89" s="15"/>
      <c r="DF89" s="15"/>
      <c r="DG89" s="15"/>
      <c r="DH89" s="15"/>
      <c r="DI89" s="15"/>
      <c r="DJ89" s="15"/>
      <c r="DK89" s="15"/>
      <c r="DL89" s="15"/>
      <c r="DM89" s="15"/>
      <c r="DN89" s="15"/>
      <c r="DO89" s="15"/>
      <c r="DP89" s="15"/>
      <c r="DQ89" s="15"/>
      <c r="DR89" s="15"/>
      <c r="DS89" s="15"/>
      <c r="DT89" s="15"/>
      <c r="DU89" s="15"/>
      <c r="DV89" s="15"/>
      <c r="DW89" s="15"/>
      <c r="DX89" s="15"/>
      <c r="DY89" s="15"/>
      <c r="DZ89" s="15"/>
      <c r="EA89" s="15"/>
      <c r="EB89" s="15"/>
      <c r="EC89" s="15"/>
      <c r="ED89" s="15"/>
      <c r="EE89" s="15"/>
      <c r="EF89" s="15"/>
      <c r="EG89" s="15"/>
      <c r="EH89" s="15"/>
      <c r="EI89" s="15"/>
      <c r="EJ89" s="15"/>
      <c r="EK89" s="15"/>
      <c r="EL89" s="15"/>
      <c r="EM89" s="15"/>
      <c r="EN89" s="15"/>
      <c r="EO89" s="15"/>
      <c r="EP89" s="15"/>
      <c r="EQ89" s="15"/>
      <c r="ER89" s="15"/>
      <c r="ES89" s="15"/>
      <c r="ET89" s="15"/>
      <c r="EU89" s="15"/>
      <c r="EV89" s="15"/>
      <c r="EW89" s="15"/>
      <c r="EX89" s="15"/>
      <c r="EY89" s="15"/>
      <c r="EZ89" s="15"/>
      <c r="FA89" s="15"/>
      <c r="FB89" s="15"/>
      <c r="FC89" s="15"/>
      <c r="FD89" s="15"/>
      <c r="FE89" s="15"/>
      <c r="FF89" s="15"/>
      <c r="FG89" s="15"/>
      <c r="FH89" s="15"/>
      <c r="FI89" s="15"/>
      <c r="FJ89" s="15"/>
      <c r="FK89" s="15"/>
      <c r="FL89" s="15"/>
      <c r="FM89" s="15"/>
      <c r="FN89" s="15"/>
      <c r="FO89" s="15"/>
      <c r="FP89" s="15"/>
      <c r="FQ89" s="15"/>
      <c r="FR89" s="15"/>
      <c r="FS89" s="15"/>
      <c r="FT89" s="15"/>
      <c r="FU89" s="15"/>
      <c r="FV89" s="15"/>
      <c r="FW89" s="15"/>
      <c r="FX89" s="15"/>
      <c r="FY89" s="15"/>
      <c r="FZ89" s="15"/>
      <c r="GA89" s="15"/>
      <c r="GB89" s="15"/>
      <c r="GC89" s="15"/>
      <c r="GD89" s="15"/>
      <c r="GE89" s="15"/>
      <c r="GF89" s="15"/>
      <c r="GG89" s="15"/>
      <c r="GH89" s="15"/>
      <c r="GI89" s="15"/>
      <c r="GJ89" s="15"/>
      <c r="GK89" s="15"/>
      <c r="GL89" s="15"/>
      <c r="GM89" s="15"/>
      <c r="GN89" s="15"/>
      <c r="GO89" s="15"/>
      <c r="GP89" s="15"/>
      <c r="GQ89" s="15"/>
      <c r="GR89" s="15"/>
      <c r="GS89" s="15"/>
      <c r="GT89" s="15"/>
      <c r="GU89" s="15"/>
      <c r="GV89" s="15"/>
      <c r="GW89" s="15"/>
      <c r="GX89" s="15"/>
      <c r="GY89" s="15"/>
      <c r="GZ89" s="15"/>
      <c r="HA89" s="15"/>
      <c r="HB89" s="15"/>
      <c r="HC89" s="15"/>
      <c r="HD89" s="15"/>
      <c r="HE89" s="15"/>
      <c r="HF89" s="15"/>
      <c r="HG89" s="15"/>
      <c r="HH89" s="15"/>
      <c r="HI89" s="15"/>
      <c r="HJ89" s="15"/>
      <c r="HK89" s="15"/>
      <c r="HL89" s="15"/>
      <c r="HM89" s="15"/>
      <c r="HN89" s="15"/>
      <c r="HO89" s="15"/>
      <c r="HP89" s="15"/>
      <c r="HQ89" s="15"/>
      <c r="HR89" s="15"/>
      <c r="HS89" s="15"/>
      <c r="HT89" s="15"/>
      <c r="HU89" s="15"/>
      <c r="HV89" s="15"/>
      <c r="HW89" s="15"/>
      <c r="HX89" s="15"/>
      <c r="HY89" s="15"/>
      <c r="HZ89" s="15"/>
      <c r="IA89" s="15"/>
      <c r="IB89" s="15"/>
      <c r="IC89" s="15"/>
      <c r="ID89" s="15"/>
      <c r="IE89" s="15"/>
      <c r="IF89" s="15"/>
      <c r="IG89" s="15"/>
      <c r="IH89" s="15"/>
      <c r="II89" s="15"/>
      <c r="IJ89" s="15"/>
      <c r="IK89" s="15"/>
      <c r="IL89" s="15"/>
      <c r="IM89" s="15"/>
      <c r="IN89" s="15"/>
      <c r="IO89" s="15"/>
      <c r="IP89" s="15"/>
      <c r="IQ89" s="15"/>
      <c r="IR89" s="15"/>
      <c r="IS89" s="15"/>
      <c r="IT89" s="15"/>
      <c r="IU89" s="15"/>
      <c r="IV89" s="15"/>
    </row>
    <row r="90" spans="1:256" ht="15.75" customHeight="1">
      <c r="A90" s="53" t="s">
        <v>98</v>
      </c>
      <c r="B90" s="12" t="s">
        <v>99</v>
      </c>
      <c r="C90" s="12"/>
      <c r="D90" s="12"/>
      <c r="E90" s="12"/>
      <c r="F90" s="12"/>
      <c r="G90" s="12"/>
      <c r="H90" s="54">
        <v>0.08</v>
      </c>
      <c r="I90" s="55">
        <f t="shared" si="0"/>
        <v>149.07</v>
      </c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5"/>
      <c r="BT90" s="15"/>
      <c r="BU90" s="15"/>
      <c r="BV90" s="15"/>
      <c r="BW90" s="15"/>
      <c r="BX90" s="15"/>
      <c r="BY90" s="15"/>
      <c r="BZ90" s="15"/>
      <c r="CA90" s="15"/>
      <c r="CB90" s="15"/>
      <c r="CC90" s="15"/>
      <c r="CD90" s="15"/>
      <c r="CE90" s="15"/>
      <c r="CF90" s="15"/>
      <c r="CG90" s="15"/>
      <c r="CH90" s="15"/>
      <c r="CI90" s="15"/>
      <c r="CJ90" s="15"/>
      <c r="CK90" s="15"/>
      <c r="CL90" s="15"/>
      <c r="CM90" s="15"/>
      <c r="CN90" s="15"/>
      <c r="CO90" s="15"/>
      <c r="CP90" s="15"/>
      <c r="CQ90" s="15"/>
      <c r="CR90" s="15"/>
      <c r="CS90" s="15"/>
      <c r="CT90" s="15"/>
      <c r="CU90" s="15"/>
      <c r="CV90" s="15"/>
      <c r="CW90" s="15"/>
      <c r="CX90" s="15"/>
      <c r="CY90" s="15"/>
      <c r="CZ90" s="15"/>
      <c r="DA90" s="15"/>
      <c r="DB90" s="15"/>
      <c r="DC90" s="15"/>
      <c r="DD90" s="15"/>
      <c r="DE90" s="15"/>
      <c r="DF90" s="15"/>
      <c r="DG90" s="15"/>
      <c r="DH90" s="15"/>
      <c r="DI90" s="15"/>
      <c r="DJ90" s="15"/>
      <c r="DK90" s="15"/>
      <c r="DL90" s="15"/>
      <c r="DM90" s="15"/>
      <c r="DN90" s="15"/>
      <c r="DO90" s="15"/>
      <c r="DP90" s="15"/>
      <c r="DQ90" s="15"/>
      <c r="DR90" s="15"/>
      <c r="DS90" s="15"/>
      <c r="DT90" s="15"/>
      <c r="DU90" s="15"/>
      <c r="DV90" s="15"/>
      <c r="DW90" s="15"/>
      <c r="DX90" s="15"/>
      <c r="DY90" s="15"/>
      <c r="DZ90" s="15"/>
      <c r="EA90" s="15"/>
      <c r="EB90" s="15"/>
      <c r="EC90" s="15"/>
      <c r="ED90" s="15"/>
      <c r="EE90" s="15"/>
      <c r="EF90" s="15"/>
      <c r="EG90" s="15"/>
      <c r="EH90" s="15"/>
      <c r="EI90" s="15"/>
      <c r="EJ90" s="15"/>
      <c r="EK90" s="15"/>
      <c r="EL90" s="15"/>
      <c r="EM90" s="15"/>
      <c r="EN90" s="15"/>
      <c r="EO90" s="15"/>
      <c r="EP90" s="15"/>
      <c r="EQ90" s="15"/>
      <c r="ER90" s="15"/>
      <c r="ES90" s="15"/>
      <c r="ET90" s="15"/>
      <c r="EU90" s="15"/>
      <c r="EV90" s="15"/>
      <c r="EW90" s="15"/>
      <c r="EX90" s="15"/>
      <c r="EY90" s="15"/>
      <c r="EZ90" s="15"/>
      <c r="FA90" s="15"/>
      <c r="FB90" s="15"/>
      <c r="FC90" s="15"/>
      <c r="FD90" s="15"/>
      <c r="FE90" s="15"/>
      <c r="FF90" s="15"/>
      <c r="FG90" s="15"/>
      <c r="FH90" s="15"/>
      <c r="FI90" s="15"/>
      <c r="FJ90" s="15"/>
      <c r="FK90" s="15"/>
      <c r="FL90" s="15"/>
      <c r="FM90" s="15"/>
      <c r="FN90" s="15"/>
      <c r="FO90" s="15"/>
      <c r="FP90" s="15"/>
      <c r="FQ90" s="15"/>
      <c r="FR90" s="15"/>
      <c r="FS90" s="15"/>
      <c r="FT90" s="15"/>
      <c r="FU90" s="15"/>
      <c r="FV90" s="15"/>
      <c r="FW90" s="15"/>
      <c r="FX90" s="15"/>
      <c r="FY90" s="15"/>
      <c r="FZ90" s="15"/>
      <c r="GA90" s="15"/>
      <c r="GB90" s="15"/>
      <c r="GC90" s="15"/>
      <c r="GD90" s="15"/>
      <c r="GE90" s="15"/>
      <c r="GF90" s="15"/>
      <c r="GG90" s="15"/>
      <c r="GH90" s="15"/>
      <c r="GI90" s="15"/>
      <c r="GJ90" s="15"/>
      <c r="GK90" s="15"/>
      <c r="GL90" s="15"/>
      <c r="GM90" s="15"/>
      <c r="GN90" s="15"/>
      <c r="GO90" s="15"/>
      <c r="GP90" s="15"/>
      <c r="GQ90" s="15"/>
      <c r="GR90" s="15"/>
      <c r="GS90" s="15"/>
      <c r="GT90" s="15"/>
      <c r="GU90" s="15"/>
      <c r="GV90" s="15"/>
      <c r="GW90" s="15"/>
      <c r="GX90" s="15"/>
      <c r="GY90" s="15"/>
      <c r="GZ90" s="15"/>
      <c r="HA90" s="15"/>
      <c r="HB90" s="15"/>
      <c r="HC90" s="15"/>
      <c r="HD90" s="15"/>
      <c r="HE90" s="15"/>
      <c r="HF90" s="15"/>
      <c r="HG90" s="15"/>
      <c r="HH90" s="15"/>
      <c r="HI90" s="15"/>
      <c r="HJ90" s="15"/>
      <c r="HK90" s="15"/>
      <c r="HL90" s="15"/>
      <c r="HM90" s="15"/>
      <c r="HN90" s="15"/>
      <c r="HO90" s="15"/>
      <c r="HP90" s="15"/>
      <c r="HQ90" s="15"/>
      <c r="HR90" s="15"/>
      <c r="HS90" s="15"/>
      <c r="HT90" s="15"/>
      <c r="HU90" s="15"/>
      <c r="HV90" s="15"/>
      <c r="HW90" s="15"/>
      <c r="HX90" s="15"/>
      <c r="HY90" s="15"/>
      <c r="HZ90" s="15"/>
      <c r="IA90" s="15"/>
      <c r="IB90" s="15"/>
      <c r="IC90" s="15"/>
      <c r="ID90" s="15"/>
      <c r="IE90" s="15"/>
      <c r="IF90" s="15"/>
      <c r="IG90" s="15"/>
      <c r="IH90" s="15"/>
      <c r="II90" s="15"/>
      <c r="IJ90" s="15"/>
      <c r="IK90" s="15"/>
      <c r="IL90" s="15"/>
      <c r="IM90" s="15"/>
      <c r="IN90" s="15"/>
      <c r="IO90" s="15"/>
      <c r="IP90" s="15"/>
      <c r="IQ90" s="15"/>
      <c r="IR90" s="15"/>
      <c r="IS90" s="15"/>
      <c r="IT90" s="15"/>
      <c r="IU90" s="15"/>
      <c r="IV90" s="15"/>
    </row>
    <row r="91" spans="1:256" ht="15.75" customHeight="1">
      <c r="A91" s="510" t="s">
        <v>82</v>
      </c>
      <c r="B91" s="510"/>
      <c r="C91" s="510"/>
      <c r="D91" s="510"/>
      <c r="E91" s="510"/>
      <c r="F91" s="510"/>
      <c r="G91" s="510"/>
      <c r="H91" s="60">
        <f>SUM(H83:H90)</f>
        <v>0.36800000000000005</v>
      </c>
      <c r="I91" s="61">
        <f>SUM(I83:I90)</f>
        <v>685.71</v>
      </c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15"/>
      <c r="DC91" s="15"/>
      <c r="DD91" s="15"/>
      <c r="DE91" s="15"/>
      <c r="DF91" s="15"/>
      <c r="DG91" s="15"/>
      <c r="DH91" s="15"/>
      <c r="DI91" s="15"/>
      <c r="DJ91" s="15"/>
      <c r="DK91" s="15"/>
      <c r="DL91" s="15"/>
      <c r="DM91" s="15"/>
      <c r="DN91" s="15"/>
      <c r="DO91" s="15"/>
      <c r="DP91" s="15"/>
      <c r="DQ91" s="15"/>
      <c r="DR91" s="15"/>
      <c r="DS91" s="15"/>
      <c r="DT91" s="15"/>
      <c r="DU91" s="15"/>
      <c r="DV91" s="15"/>
      <c r="DW91" s="15"/>
      <c r="DX91" s="15"/>
      <c r="DY91" s="15"/>
      <c r="DZ91" s="15"/>
      <c r="EA91" s="15"/>
      <c r="EB91" s="15"/>
      <c r="EC91" s="15"/>
      <c r="ED91" s="15"/>
      <c r="EE91" s="15"/>
      <c r="EF91" s="15"/>
      <c r="EG91" s="15"/>
      <c r="EH91" s="15"/>
      <c r="EI91" s="15"/>
      <c r="EJ91" s="15"/>
      <c r="EK91" s="15"/>
      <c r="EL91" s="15"/>
      <c r="EM91" s="15"/>
      <c r="EN91" s="15"/>
      <c r="EO91" s="15"/>
      <c r="EP91" s="15"/>
      <c r="EQ91" s="15"/>
      <c r="ER91" s="15"/>
      <c r="ES91" s="15"/>
      <c r="ET91" s="15"/>
      <c r="EU91" s="15"/>
      <c r="EV91" s="15"/>
      <c r="EW91" s="15"/>
      <c r="EX91" s="15"/>
      <c r="EY91" s="15"/>
      <c r="EZ91" s="15"/>
      <c r="FA91" s="15"/>
      <c r="FB91" s="15"/>
      <c r="FC91" s="15"/>
      <c r="FD91" s="15"/>
      <c r="FE91" s="15"/>
      <c r="FF91" s="15"/>
      <c r="FG91" s="15"/>
      <c r="FH91" s="15"/>
      <c r="FI91" s="15"/>
      <c r="FJ91" s="15"/>
      <c r="FK91" s="15"/>
      <c r="FL91" s="15"/>
      <c r="FM91" s="15"/>
      <c r="FN91" s="15"/>
      <c r="FO91" s="15"/>
      <c r="FP91" s="15"/>
      <c r="FQ91" s="15"/>
      <c r="FR91" s="15"/>
      <c r="FS91" s="15"/>
      <c r="FT91" s="15"/>
      <c r="FU91" s="15"/>
      <c r="FV91" s="15"/>
      <c r="FW91" s="15"/>
      <c r="FX91" s="15"/>
      <c r="FY91" s="15"/>
      <c r="FZ91" s="15"/>
      <c r="GA91" s="15"/>
      <c r="GB91" s="15"/>
      <c r="GC91" s="15"/>
      <c r="GD91" s="15"/>
      <c r="GE91" s="15"/>
      <c r="GF91" s="15"/>
      <c r="GG91" s="15"/>
      <c r="GH91" s="15"/>
      <c r="GI91" s="15"/>
      <c r="GJ91" s="15"/>
      <c r="GK91" s="15"/>
      <c r="GL91" s="15"/>
      <c r="GM91" s="15"/>
      <c r="GN91" s="15"/>
      <c r="GO91" s="15"/>
      <c r="GP91" s="15"/>
      <c r="GQ91" s="15"/>
      <c r="GR91" s="15"/>
      <c r="GS91" s="15"/>
      <c r="GT91" s="15"/>
      <c r="GU91" s="15"/>
      <c r="GV91" s="15"/>
      <c r="GW91" s="15"/>
      <c r="GX91" s="15"/>
      <c r="GY91" s="15"/>
      <c r="GZ91" s="15"/>
      <c r="HA91" s="15"/>
      <c r="HB91" s="15"/>
      <c r="HC91" s="15"/>
      <c r="HD91" s="15"/>
      <c r="HE91" s="15"/>
      <c r="HF91" s="15"/>
      <c r="HG91" s="15"/>
      <c r="HH91" s="15"/>
      <c r="HI91" s="15"/>
      <c r="HJ91" s="15"/>
      <c r="HK91" s="15"/>
      <c r="HL91" s="15"/>
      <c r="HM91" s="15"/>
      <c r="HN91" s="15"/>
      <c r="HO91" s="15"/>
      <c r="HP91" s="15"/>
      <c r="HQ91" s="15"/>
      <c r="HR91" s="15"/>
      <c r="HS91" s="15"/>
      <c r="HT91" s="15"/>
      <c r="HU91" s="15"/>
      <c r="HV91" s="15"/>
      <c r="HW91" s="15"/>
      <c r="HX91" s="15"/>
      <c r="HY91" s="15"/>
      <c r="HZ91" s="15"/>
      <c r="IA91" s="15"/>
      <c r="IB91" s="15"/>
      <c r="IC91" s="15"/>
      <c r="ID91" s="15"/>
      <c r="IE91" s="15"/>
      <c r="IF91" s="15"/>
      <c r="IG91" s="15"/>
      <c r="IH91" s="15"/>
      <c r="II91" s="15"/>
      <c r="IJ91" s="15"/>
      <c r="IK91" s="15"/>
      <c r="IL91" s="15"/>
      <c r="IM91" s="15"/>
      <c r="IN91" s="15"/>
      <c r="IO91" s="15"/>
      <c r="IP91" s="15"/>
      <c r="IQ91" s="15"/>
      <c r="IR91" s="15"/>
      <c r="IS91" s="15"/>
      <c r="IT91" s="15"/>
      <c r="IU91" s="15"/>
      <c r="IV91" s="15"/>
    </row>
    <row r="92" spans="1:256" ht="8.25" customHeight="1">
      <c r="A92" s="62"/>
      <c r="B92" s="63"/>
      <c r="C92" s="63"/>
      <c r="D92" s="63"/>
      <c r="E92" s="63"/>
      <c r="F92" s="63"/>
      <c r="G92" s="63"/>
      <c r="H92" s="64"/>
      <c r="I92" s="6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  <c r="DA92" s="15"/>
      <c r="DB92" s="15"/>
      <c r="DC92" s="15"/>
      <c r="DD92" s="15"/>
      <c r="DE92" s="15"/>
      <c r="DF92" s="15"/>
      <c r="DG92" s="15"/>
      <c r="DH92" s="15"/>
      <c r="DI92" s="15"/>
      <c r="DJ92" s="15"/>
      <c r="DK92" s="15"/>
      <c r="DL92" s="15"/>
      <c r="DM92" s="15"/>
      <c r="DN92" s="15"/>
      <c r="DO92" s="15"/>
      <c r="DP92" s="15"/>
      <c r="DQ92" s="15"/>
      <c r="DR92" s="15"/>
      <c r="DS92" s="15"/>
      <c r="DT92" s="15"/>
      <c r="DU92" s="15"/>
      <c r="DV92" s="15"/>
      <c r="DW92" s="15"/>
      <c r="DX92" s="15"/>
      <c r="DY92" s="15"/>
      <c r="DZ92" s="15"/>
      <c r="EA92" s="15"/>
      <c r="EB92" s="15"/>
      <c r="EC92" s="15"/>
      <c r="ED92" s="15"/>
      <c r="EE92" s="15"/>
      <c r="EF92" s="15"/>
      <c r="EG92" s="15"/>
      <c r="EH92" s="15"/>
      <c r="EI92" s="15"/>
      <c r="EJ92" s="15"/>
      <c r="EK92" s="15"/>
      <c r="EL92" s="15"/>
      <c r="EM92" s="15"/>
      <c r="EN92" s="15"/>
      <c r="EO92" s="15"/>
      <c r="EP92" s="15"/>
      <c r="EQ92" s="15"/>
      <c r="ER92" s="15"/>
      <c r="ES92" s="15"/>
      <c r="ET92" s="15"/>
      <c r="EU92" s="15"/>
      <c r="EV92" s="15"/>
      <c r="EW92" s="15"/>
      <c r="EX92" s="15"/>
      <c r="EY92" s="15"/>
      <c r="EZ92" s="15"/>
      <c r="FA92" s="15"/>
      <c r="FB92" s="15"/>
      <c r="FC92" s="15"/>
      <c r="FD92" s="15"/>
      <c r="FE92" s="15"/>
      <c r="FF92" s="15"/>
      <c r="FG92" s="15"/>
      <c r="FH92" s="15"/>
      <c r="FI92" s="15"/>
      <c r="FJ92" s="15"/>
      <c r="FK92" s="15"/>
      <c r="FL92" s="15"/>
      <c r="FM92" s="15"/>
      <c r="FN92" s="15"/>
      <c r="FO92" s="15"/>
      <c r="FP92" s="15"/>
      <c r="FQ92" s="15"/>
      <c r="FR92" s="15"/>
      <c r="FS92" s="15"/>
      <c r="FT92" s="15"/>
      <c r="FU92" s="15"/>
      <c r="FV92" s="15"/>
      <c r="FW92" s="15"/>
      <c r="FX92" s="15"/>
      <c r="FY92" s="15"/>
      <c r="FZ92" s="15"/>
      <c r="GA92" s="15"/>
      <c r="GB92" s="15"/>
      <c r="GC92" s="15"/>
      <c r="GD92" s="15"/>
      <c r="GE92" s="15"/>
      <c r="GF92" s="15"/>
      <c r="GG92" s="15"/>
      <c r="GH92" s="15"/>
      <c r="GI92" s="15"/>
      <c r="GJ92" s="15"/>
      <c r="GK92" s="15"/>
      <c r="GL92" s="15"/>
      <c r="GM92" s="15"/>
      <c r="GN92" s="15"/>
      <c r="GO92" s="15"/>
      <c r="GP92" s="15"/>
      <c r="GQ92" s="15"/>
      <c r="GR92" s="15"/>
      <c r="GS92" s="15"/>
      <c r="GT92" s="15"/>
      <c r="GU92" s="15"/>
      <c r="GV92" s="15"/>
      <c r="GW92" s="15"/>
      <c r="GX92" s="15"/>
      <c r="GY92" s="15"/>
      <c r="GZ92" s="15"/>
      <c r="HA92" s="15"/>
      <c r="HB92" s="15"/>
      <c r="HC92" s="15"/>
      <c r="HD92" s="15"/>
      <c r="HE92" s="15"/>
      <c r="HF92" s="15"/>
      <c r="HG92" s="15"/>
      <c r="HH92" s="15"/>
      <c r="HI92" s="15"/>
      <c r="HJ92" s="15"/>
      <c r="HK92" s="15"/>
      <c r="HL92" s="15"/>
      <c r="HM92" s="15"/>
      <c r="HN92" s="15"/>
      <c r="HO92" s="15"/>
      <c r="HP92" s="15"/>
      <c r="HQ92" s="15"/>
      <c r="HR92" s="15"/>
      <c r="HS92" s="15"/>
      <c r="HT92" s="15"/>
      <c r="HU92" s="15"/>
      <c r="HV92" s="15"/>
      <c r="HW92" s="15"/>
      <c r="HX92" s="15"/>
      <c r="HY92" s="15"/>
      <c r="HZ92" s="15"/>
      <c r="IA92" s="15"/>
      <c r="IB92" s="15"/>
      <c r="IC92" s="15"/>
      <c r="ID92" s="15"/>
      <c r="IE92" s="15"/>
      <c r="IF92" s="15"/>
      <c r="IG92" s="15"/>
      <c r="IH92" s="15"/>
      <c r="II92" s="15"/>
      <c r="IJ92" s="15"/>
      <c r="IK92" s="15"/>
      <c r="IL92" s="15"/>
      <c r="IM92" s="15"/>
      <c r="IN92" s="15"/>
      <c r="IO92" s="15"/>
      <c r="IP92" s="15"/>
      <c r="IQ92" s="15"/>
      <c r="IR92" s="15"/>
      <c r="IS92" s="15"/>
      <c r="IT92" s="15"/>
      <c r="IU92" s="15"/>
      <c r="IV92" s="15"/>
    </row>
    <row r="93" spans="1:256" ht="35.25" customHeight="1">
      <c r="A93" s="492" t="s">
        <v>100</v>
      </c>
      <c r="B93" s="492"/>
      <c r="C93" s="492"/>
      <c r="D93" s="492"/>
      <c r="E93" s="492"/>
      <c r="F93" s="492"/>
      <c r="G93" s="492"/>
      <c r="H93" s="492"/>
      <c r="I93" s="492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  <c r="BO93" s="15"/>
      <c r="BP93" s="15"/>
      <c r="BQ93" s="15"/>
      <c r="BR93" s="15"/>
      <c r="BS93" s="15"/>
      <c r="BT93" s="15"/>
      <c r="BU93" s="15"/>
      <c r="BV93" s="15"/>
      <c r="BW93" s="15"/>
      <c r="BX93" s="15"/>
      <c r="BY93" s="15"/>
      <c r="BZ93" s="15"/>
      <c r="CA93" s="15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  <c r="DG93" s="15"/>
      <c r="DH93" s="15"/>
      <c r="DI93" s="15"/>
      <c r="DJ93" s="15"/>
      <c r="DK93" s="15"/>
      <c r="DL93" s="15"/>
      <c r="DM93" s="15"/>
      <c r="DN93" s="15"/>
      <c r="DO93" s="15"/>
      <c r="DP93" s="15"/>
      <c r="DQ93" s="15"/>
      <c r="DR93" s="15"/>
      <c r="DS93" s="15"/>
      <c r="DT93" s="15"/>
      <c r="DU93" s="15"/>
      <c r="DV93" s="15"/>
      <c r="DW93" s="15"/>
      <c r="DX93" s="15"/>
      <c r="DY93" s="15"/>
      <c r="DZ93" s="15"/>
      <c r="EA93" s="15"/>
      <c r="EB93" s="15"/>
      <c r="EC93" s="15"/>
      <c r="ED93" s="15"/>
      <c r="EE93" s="15"/>
      <c r="EF93" s="15"/>
      <c r="EG93" s="15"/>
      <c r="EH93" s="15"/>
      <c r="EI93" s="15"/>
      <c r="EJ93" s="15"/>
      <c r="EK93" s="15"/>
      <c r="EL93" s="15"/>
      <c r="EM93" s="15"/>
      <c r="EN93" s="15"/>
      <c r="EO93" s="15"/>
      <c r="EP93" s="15"/>
      <c r="EQ93" s="15"/>
      <c r="ER93" s="15"/>
      <c r="ES93" s="15"/>
      <c r="ET93" s="15"/>
      <c r="EU93" s="15"/>
      <c r="EV93" s="15"/>
      <c r="EW93" s="15"/>
      <c r="EX93" s="15"/>
      <c r="EY93" s="15"/>
      <c r="EZ93" s="15"/>
      <c r="FA93" s="15"/>
      <c r="FB93" s="15"/>
      <c r="FC93" s="15"/>
      <c r="FD93" s="15"/>
      <c r="FE93" s="15"/>
      <c r="FF93" s="15"/>
      <c r="FG93" s="15"/>
      <c r="FH93" s="15"/>
      <c r="FI93" s="15"/>
      <c r="FJ93" s="15"/>
      <c r="FK93" s="15"/>
      <c r="FL93" s="15"/>
      <c r="FM93" s="15"/>
      <c r="FN93" s="15"/>
      <c r="FO93" s="15"/>
      <c r="FP93" s="15"/>
      <c r="FQ93" s="15"/>
      <c r="FR93" s="15"/>
      <c r="FS93" s="15"/>
      <c r="FT93" s="15"/>
      <c r="FU93" s="15"/>
      <c r="FV93" s="15"/>
      <c r="FW93" s="15"/>
      <c r="FX93" s="15"/>
      <c r="FY93" s="15"/>
      <c r="FZ93" s="15"/>
      <c r="GA93" s="15"/>
      <c r="GB93" s="15"/>
      <c r="GC93" s="15"/>
      <c r="GD93" s="15"/>
      <c r="GE93" s="15"/>
      <c r="GF93" s="15"/>
      <c r="GG93" s="15"/>
      <c r="GH93" s="15"/>
      <c r="GI93" s="15"/>
      <c r="GJ93" s="15"/>
      <c r="GK93" s="15"/>
      <c r="GL93" s="15"/>
      <c r="GM93" s="15"/>
      <c r="GN93" s="15"/>
      <c r="GO93" s="15"/>
      <c r="GP93" s="15"/>
      <c r="GQ93" s="15"/>
      <c r="GR93" s="15"/>
      <c r="GS93" s="15"/>
      <c r="GT93" s="15"/>
      <c r="GU93" s="15"/>
      <c r="GV93" s="15"/>
      <c r="GW93" s="15"/>
      <c r="GX93" s="15"/>
      <c r="GY93" s="15"/>
      <c r="GZ93" s="15"/>
      <c r="HA93" s="15"/>
      <c r="HB93" s="15"/>
      <c r="HC93" s="15"/>
      <c r="HD93" s="15"/>
      <c r="HE93" s="15"/>
      <c r="HF93" s="15"/>
      <c r="HG93" s="15"/>
      <c r="HH93" s="15"/>
      <c r="HI93" s="15"/>
      <c r="HJ93" s="15"/>
      <c r="HK93" s="15"/>
      <c r="HL93" s="15"/>
      <c r="HM93" s="15"/>
      <c r="HN93" s="15"/>
      <c r="HO93" s="15"/>
      <c r="HP93" s="15"/>
      <c r="HQ93" s="15"/>
      <c r="HR93" s="15"/>
      <c r="HS93" s="15"/>
      <c r="HT93" s="15"/>
      <c r="HU93" s="15"/>
      <c r="HV93" s="15"/>
      <c r="HW93" s="15"/>
      <c r="HX93" s="15"/>
      <c r="HY93" s="15"/>
      <c r="HZ93" s="15"/>
      <c r="IA93" s="15"/>
      <c r="IB93" s="15"/>
      <c r="IC93" s="15"/>
      <c r="ID93" s="15"/>
      <c r="IE93" s="15"/>
      <c r="IF93" s="15"/>
      <c r="IG93" s="15"/>
      <c r="IH93" s="15"/>
      <c r="II93" s="15"/>
      <c r="IJ93" s="15"/>
      <c r="IK93" s="15"/>
      <c r="IL93" s="15"/>
      <c r="IM93" s="15"/>
      <c r="IN93" s="15"/>
      <c r="IO93" s="15"/>
      <c r="IP93" s="15"/>
      <c r="IQ93" s="15"/>
      <c r="IR93" s="15"/>
      <c r="IS93" s="15"/>
      <c r="IT93" s="15"/>
      <c r="IU93" s="15"/>
      <c r="IV93" s="15"/>
    </row>
    <row r="94" spans="1:256" ht="7.5" customHeight="1">
      <c r="A94" s="491"/>
      <c r="B94" s="491"/>
      <c r="C94" s="491"/>
      <c r="D94" s="491"/>
      <c r="E94" s="491"/>
      <c r="F94" s="491"/>
      <c r="G94" s="491"/>
      <c r="H94" s="491"/>
      <c r="I94" s="491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  <c r="CS94" s="15"/>
      <c r="CT94" s="15"/>
      <c r="CU94" s="15"/>
      <c r="CV94" s="15"/>
      <c r="CW94" s="15"/>
      <c r="CX94" s="15"/>
      <c r="CY94" s="15"/>
      <c r="CZ94" s="15"/>
      <c r="DA94" s="15"/>
      <c r="DB94" s="15"/>
      <c r="DC94" s="15"/>
      <c r="DD94" s="15"/>
      <c r="DE94" s="15"/>
      <c r="DF94" s="15"/>
      <c r="DG94" s="15"/>
      <c r="DH94" s="15"/>
      <c r="DI94" s="15"/>
      <c r="DJ94" s="15"/>
      <c r="DK94" s="15"/>
      <c r="DL94" s="15"/>
      <c r="DM94" s="15"/>
      <c r="DN94" s="15"/>
      <c r="DO94" s="15"/>
      <c r="DP94" s="15"/>
      <c r="DQ94" s="15"/>
      <c r="DR94" s="15"/>
      <c r="DS94" s="15"/>
      <c r="DT94" s="15"/>
      <c r="DU94" s="15"/>
      <c r="DV94" s="15"/>
      <c r="DW94" s="15"/>
      <c r="DX94" s="15"/>
      <c r="DY94" s="15"/>
      <c r="DZ94" s="15"/>
      <c r="EA94" s="15"/>
      <c r="EB94" s="15"/>
      <c r="EC94" s="15"/>
      <c r="ED94" s="15"/>
      <c r="EE94" s="15"/>
      <c r="EF94" s="15"/>
      <c r="EG94" s="15"/>
      <c r="EH94" s="15"/>
      <c r="EI94" s="15"/>
      <c r="EJ94" s="15"/>
      <c r="EK94" s="15"/>
      <c r="EL94" s="15"/>
      <c r="EM94" s="15"/>
      <c r="EN94" s="15"/>
      <c r="EO94" s="15"/>
      <c r="EP94" s="15"/>
      <c r="EQ94" s="15"/>
      <c r="ER94" s="15"/>
      <c r="ES94" s="15"/>
      <c r="ET94" s="15"/>
      <c r="EU94" s="15"/>
      <c r="EV94" s="15"/>
      <c r="EW94" s="15"/>
      <c r="EX94" s="15"/>
      <c r="EY94" s="15"/>
      <c r="EZ94" s="15"/>
      <c r="FA94" s="15"/>
      <c r="FB94" s="15"/>
      <c r="FC94" s="15"/>
      <c r="FD94" s="15"/>
      <c r="FE94" s="15"/>
      <c r="FF94" s="15"/>
      <c r="FG94" s="15"/>
      <c r="FH94" s="15"/>
      <c r="FI94" s="15"/>
      <c r="FJ94" s="15"/>
      <c r="FK94" s="15"/>
      <c r="FL94" s="15"/>
      <c r="FM94" s="15"/>
      <c r="FN94" s="15"/>
      <c r="FO94" s="15"/>
      <c r="FP94" s="15"/>
      <c r="FQ94" s="15"/>
      <c r="FR94" s="15"/>
      <c r="FS94" s="15"/>
      <c r="FT94" s="15"/>
      <c r="FU94" s="15"/>
      <c r="FV94" s="15"/>
      <c r="FW94" s="15"/>
      <c r="FX94" s="15"/>
      <c r="FY94" s="15"/>
      <c r="FZ94" s="15"/>
      <c r="GA94" s="15"/>
      <c r="GB94" s="15"/>
      <c r="GC94" s="15"/>
      <c r="GD94" s="15"/>
      <c r="GE94" s="15"/>
      <c r="GF94" s="15"/>
      <c r="GG94" s="15"/>
      <c r="GH94" s="15"/>
      <c r="GI94" s="15"/>
      <c r="GJ94" s="15"/>
      <c r="GK94" s="15"/>
      <c r="GL94" s="15"/>
      <c r="GM94" s="15"/>
      <c r="GN94" s="15"/>
      <c r="GO94" s="15"/>
      <c r="GP94" s="15"/>
      <c r="GQ94" s="15"/>
      <c r="GR94" s="15"/>
      <c r="GS94" s="15"/>
      <c r="GT94" s="15"/>
      <c r="GU94" s="15"/>
      <c r="GV94" s="15"/>
      <c r="GW94" s="15"/>
      <c r="GX94" s="15"/>
      <c r="GY94" s="15"/>
      <c r="GZ94" s="15"/>
      <c r="HA94" s="15"/>
      <c r="HB94" s="15"/>
      <c r="HC94" s="15"/>
      <c r="HD94" s="15"/>
      <c r="HE94" s="15"/>
      <c r="HF94" s="15"/>
      <c r="HG94" s="15"/>
      <c r="HH94" s="15"/>
      <c r="HI94" s="15"/>
      <c r="HJ94" s="15"/>
      <c r="HK94" s="15"/>
      <c r="HL94" s="15"/>
      <c r="HM94" s="15"/>
      <c r="HN94" s="15"/>
      <c r="HO94" s="15"/>
      <c r="HP94" s="15"/>
      <c r="HQ94" s="15"/>
      <c r="HR94" s="15"/>
      <c r="HS94" s="15"/>
      <c r="HT94" s="15"/>
      <c r="HU94" s="15"/>
      <c r="HV94" s="15"/>
      <c r="HW94" s="15"/>
      <c r="HX94" s="15"/>
      <c r="HY94" s="15"/>
      <c r="HZ94" s="15"/>
      <c r="IA94" s="15"/>
      <c r="IB94" s="15"/>
      <c r="IC94" s="15"/>
      <c r="ID94" s="15"/>
      <c r="IE94" s="15"/>
      <c r="IF94" s="15"/>
      <c r="IG94" s="15"/>
      <c r="IH94" s="15"/>
      <c r="II94" s="15"/>
      <c r="IJ94" s="15"/>
      <c r="IK94" s="15"/>
      <c r="IL94" s="15"/>
      <c r="IM94" s="15"/>
      <c r="IN94" s="15"/>
      <c r="IO94" s="15"/>
      <c r="IP94" s="15"/>
      <c r="IQ94" s="15"/>
      <c r="IR94" s="15"/>
      <c r="IS94" s="15"/>
      <c r="IT94" s="15"/>
      <c r="IU94" s="15"/>
      <c r="IV94" s="15"/>
    </row>
    <row r="95" spans="1:256" ht="18" customHeight="1">
      <c r="A95" s="514" t="s">
        <v>101</v>
      </c>
      <c r="B95" s="514"/>
      <c r="C95" s="514"/>
      <c r="D95" s="514"/>
      <c r="E95" s="514"/>
      <c r="F95" s="514"/>
      <c r="G95" s="514"/>
      <c r="H95" s="514"/>
      <c r="I95" s="514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  <c r="DA95" s="15"/>
      <c r="DB95" s="15"/>
      <c r="DC95" s="15"/>
      <c r="DD95" s="15"/>
      <c r="DE95" s="15"/>
      <c r="DF95" s="15"/>
      <c r="DG95" s="15"/>
      <c r="DH95" s="15"/>
      <c r="DI95" s="15"/>
      <c r="DJ95" s="15"/>
      <c r="DK95" s="15"/>
      <c r="DL95" s="15"/>
      <c r="DM95" s="15"/>
      <c r="DN95" s="15"/>
      <c r="DO95" s="15"/>
      <c r="DP95" s="15"/>
      <c r="DQ95" s="15"/>
      <c r="DR95" s="15"/>
      <c r="DS95" s="15"/>
      <c r="DT95" s="15"/>
      <c r="DU95" s="15"/>
      <c r="DV95" s="15"/>
      <c r="DW95" s="15"/>
      <c r="DX95" s="15"/>
      <c r="DY95" s="15"/>
      <c r="DZ95" s="15"/>
      <c r="EA95" s="15"/>
      <c r="EB95" s="15"/>
      <c r="EC95" s="15"/>
      <c r="ED95" s="15"/>
      <c r="EE95" s="15"/>
      <c r="EF95" s="15"/>
      <c r="EG95" s="15"/>
      <c r="EH95" s="15"/>
      <c r="EI95" s="15"/>
      <c r="EJ95" s="15"/>
      <c r="EK95" s="15"/>
      <c r="EL95" s="15"/>
      <c r="EM95" s="15"/>
      <c r="EN95" s="15"/>
      <c r="EO95" s="15"/>
      <c r="EP95" s="15"/>
      <c r="EQ95" s="15"/>
      <c r="ER95" s="15"/>
      <c r="ES95" s="15"/>
      <c r="ET95" s="15"/>
      <c r="EU95" s="15"/>
      <c r="EV95" s="15"/>
      <c r="EW95" s="15"/>
      <c r="EX95" s="15"/>
      <c r="EY95" s="15"/>
      <c r="EZ95" s="15"/>
      <c r="FA95" s="15"/>
      <c r="FB95" s="15"/>
      <c r="FC95" s="15"/>
      <c r="FD95" s="15"/>
      <c r="FE95" s="15"/>
      <c r="FF95" s="15"/>
      <c r="FG95" s="15"/>
      <c r="FH95" s="15"/>
      <c r="FI95" s="15"/>
      <c r="FJ95" s="15"/>
      <c r="FK95" s="15"/>
      <c r="FL95" s="15"/>
      <c r="FM95" s="15"/>
      <c r="FN95" s="15"/>
      <c r="FO95" s="15"/>
      <c r="FP95" s="15"/>
      <c r="FQ95" s="15"/>
      <c r="FR95" s="15"/>
      <c r="FS95" s="15"/>
      <c r="FT95" s="15"/>
      <c r="FU95" s="15"/>
      <c r="FV95" s="15"/>
      <c r="FW95" s="15"/>
      <c r="FX95" s="15"/>
      <c r="FY95" s="15"/>
      <c r="FZ95" s="15"/>
      <c r="GA95" s="15"/>
      <c r="GB95" s="15"/>
      <c r="GC95" s="15"/>
      <c r="GD95" s="15"/>
      <c r="GE95" s="15"/>
      <c r="GF95" s="15"/>
      <c r="GG95" s="15"/>
      <c r="GH95" s="15"/>
      <c r="GI95" s="15"/>
      <c r="GJ95" s="15"/>
      <c r="GK95" s="15"/>
      <c r="GL95" s="15"/>
      <c r="GM95" s="15"/>
      <c r="GN95" s="15"/>
      <c r="GO95" s="15"/>
      <c r="GP95" s="15"/>
      <c r="GQ95" s="15"/>
      <c r="GR95" s="15"/>
      <c r="GS95" s="15"/>
      <c r="GT95" s="15"/>
      <c r="GU95" s="15"/>
      <c r="GV95" s="15"/>
      <c r="GW95" s="15"/>
      <c r="GX95" s="15"/>
      <c r="GY95" s="15"/>
      <c r="GZ95" s="15"/>
      <c r="HA95" s="15"/>
      <c r="HB95" s="15"/>
      <c r="HC95" s="15"/>
      <c r="HD95" s="15"/>
      <c r="HE95" s="15"/>
      <c r="HF95" s="15"/>
      <c r="HG95" s="15"/>
      <c r="HH95" s="15"/>
      <c r="HI95" s="15"/>
      <c r="HJ95" s="15"/>
      <c r="HK95" s="15"/>
      <c r="HL95" s="15"/>
      <c r="HM95" s="15"/>
      <c r="HN95" s="15"/>
      <c r="HO95" s="15"/>
      <c r="HP95" s="15"/>
      <c r="HQ95" s="15"/>
      <c r="HR95" s="15"/>
      <c r="HS95" s="15"/>
      <c r="HT95" s="15"/>
      <c r="HU95" s="15"/>
      <c r="HV95" s="15"/>
      <c r="HW95" s="15"/>
      <c r="HX95" s="15"/>
      <c r="HY95" s="15"/>
      <c r="HZ95" s="15"/>
      <c r="IA95" s="15"/>
      <c r="IB95" s="15"/>
      <c r="IC95" s="15"/>
      <c r="ID95" s="15"/>
      <c r="IE95" s="15"/>
      <c r="IF95" s="15"/>
      <c r="IG95" s="15"/>
      <c r="IH95" s="15"/>
      <c r="II95" s="15"/>
      <c r="IJ95" s="15"/>
      <c r="IK95" s="15"/>
      <c r="IL95" s="15"/>
      <c r="IM95" s="15"/>
      <c r="IN95" s="15"/>
      <c r="IO95" s="15"/>
      <c r="IP95" s="15"/>
      <c r="IQ95" s="15"/>
      <c r="IR95" s="15"/>
      <c r="IS95" s="15"/>
      <c r="IT95" s="15"/>
      <c r="IU95" s="15"/>
      <c r="IV95" s="15"/>
    </row>
    <row r="96" spans="1:256" ht="18.75" customHeight="1">
      <c r="A96" s="66" t="s">
        <v>102</v>
      </c>
      <c r="B96" s="501" t="s">
        <v>103</v>
      </c>
      <c r="C96" s="501"/>
      <c r="D96" s="501"/>
      <c r="E96" s="501"/>
      <c r="F96" s="501"/>
      <c r="G96" s="501"/>
      <c r="H96" s="501"/>
      <c r="I96" s="40" t="s">
        <v>79</v>
      </c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  <c r="DA96" s="15"/>
      <c r="DB96" s="15"/>
      <c r="DC96" s="15"/>
      <c r="DD96" s="15"/>
      <c r="DE96" s="15"/>
      <c r="DF96" s="15"/>
      <c r="DG96" s="15"/>
      <c r="DH96" s="15"/>
      <c r="DI96" s="15"/>
      <c r="DJ96" s="15"/>
      <c r="DK96" s="15"/>
      <c r="DL96" s="15"/>
      <c r="DM96" s="15"/>
      <c r="DN96" s="15"/>
      <c r="DO96" s="15"/>
      <c r="DP96" s="15"/>
      <c r="DQ96" s="15"/>
      <c r="DR96" s="15"/>
      <c r="DS96" s="15"/>
      <c r="DT96" s="15"/>
      <c r="DU96" s="15"/>
      <c r="DV96" s="15"/>
      <c r="DW96" s="15"/>
      <c r="DX96" s="15"/>
      <c r="DY96" s="15"/>
      <c r="DZ96" s="15"/>
      <c r="EA96" s="15"/>
      <c r="EB96" s="15"/>
      <c r="EC96" s="15"/>
      <c r="ED96" s="15"/>
      <c r="EE96" s="15"/>
      <c r="EF96" s="15"/>
      <c r="EG96" s="15"/>
      <c r="EH96" s="15"/>
      <c r="EI96" s="15"/>
      <c r="EJ96" s="15"/>
      <c r="EK96" s="15"/>
      <c r="EL96" s="15"/>
      <c r="EM96" s="15"/>
      <c r="EN96" s="15"/>
      <c r="EO96" s="15"/>
      <c r="EP96" s="15"/>
      <c r="EQ96" s="15"/>
      <c r="ER96" s="15"/>
      <c r="ES96" s="15"/>
      <c r="ET96" s="15"/>
      <c r="EU96" s="15"/>
      <c r="EV96" s="15"/>
      <c r="EW96" s="15"/>
      <c r="EX96" s="15"/>
      <c r="EY96" s="15"/>
      <c r="EZ96" s="15"/>
      <c r="FA96" s="15"/>
      <c r="FB96" s="15"/>
      <c r="FC96" s="15"/>
      <c r="FD96" s="15"/>
      <c r="FE96" s="15"/>
      <c r="FF96" s="15"/>
      <c r="FG96" s="15"/>
      <c r="FH96" s="15"/>
      <c r="FI96" s="15"/>
      <c r="FJ96" s="15"/>
      <c r="FK96" s="15"/>
      <c r="FL96" s="15"/>
      <c r="FM96" s="15"/>
      <c r="FN96" s="15"/>
      <c r="FO96" s="15"/>
      <c r="FP96" s="15"/>
      <c r="FQ96" s="15"/>
      <c r="FR96" s="15"/>
      <c r="FS96" s="15"/>
      <c r="FT96" s="15"/>
      <c r="FU96" s="15"/>
      <c r="FV96" s="15"/>
      <c r="FW96" s="15"/>
      <c r="FX96" s="15"/>
      <c r="FY96" s="15"/>
      <c r="FZ96" s="15"/>
      <c r="GA96" s="15"/>
      <c r="GB96" s="15"/>
      <c r="GC96" s="15"/>
      <c r="GD96" s="15"/>
      <c r="GE96" s="15"/>
      <c r="GF96" s="15"/>
      <c r="GG96" s="15"/>
      <c r="GH96" s="15"/>
      <c r="GI96" s="15"/>
      <c r="GJ96" s="15"/>
      <c r="GK96" s="15"/>
      <c r="GL96" s="15"/>
      <c r="GM96" s="15"/>
      <c r="GN96" s="15"/>
      <c r="GO96" s="15"/>
      <c r="GP96" s="15"/>
      <c r="GQ96" s="15"/>
      <c r="GR96" s="15"/>
      <c r="GS96" s="15"/>
      <c r="GT96" s="15"/>
      <c r="GU96" s="15"/>
      <c r="GV96" s="15"/>
      <c r="GW96" s="15"/>
      <c r="GX96" s="15"/>
      <c r="GY96" s="15"/>
      <c r="GZ96" s="15"/>
      <c r="HA96" s="15"/>
      <c r="HB96" s="15"/>
      <c r="HC96" s="15"/>
      <c r="HD96" s="15"/>
      <c r="HE96" s="15"/>
      <c r="HF96" s="15"/>
      <c r="HG96" s="15"/>
      <c r="HH96" s="15"/>
      <c r="HI96" s="15"/>
      <c r="HJ96" s="15"/>
      <c r="HK96" s="15"/>
      <c r="HL96" s="15"/>
      <c r="HM96" s="15"/>
      <c r="HN96" s="15"/>
      <c r="HO96" s="15"/>
      <c r="HP96" s="15"/>
      <c r="HQ96" s="15"/>
      <c r="HR96" s="15"/>
      <c r="HS96" s="15"/>
      <c r="HT96" s="15"/>
      <c r="HU96" s="15"/>
      <c r="HV96" s="15"/>
      <c r="HW96" s="15"/>
      <c r="HX96" s="15"/>
      <c r="HY96" s="15"/>
      <c r="HZ96" s="15"/>
      <c r="IA96" s="15"/>
      <c r="IB96" s="15"/>
      <c r="IC96" s="15"/>
      <c r="ID96" s="15"/>
      <c r="IE96" s="15"/>
      <c r="IF96" s="15"/>
      <c r="IG96" s="15"/>
      <c r="IH96" s="15"/>
      <c r="II96" s="15"/>
      <c r="IJ96" s="15"/>
      <c r="IK96" s="15"/>
      <c r="IL96" s="15"/>
      <c r="IM96" s="15"/>
      <c r="IN96" s="15"/>
      <c r="IO96" s="15"/>
      <c r="IP96" s="15"/>
      <c r="IQ96" s="15"/>
      <c r="IR96" s="15"/>
      <c r="IS96" s="15"/>
      <c r="IT96" s="15"/>
      <c r="IU96" s="15"/>
      <c r="IV96" s="15"/>
    </row>
    <row r="97" spans="1:256" ht="15.75" customHeight="1">
      <c r="A97" s="48" t="s">
        <v>8</v>
      </c>
      <c r="B97" s="515" t="s">
        <v>104</v>
      </c>
      <c r="C97" s="515"/>
      <c r="D97" s="515"/>
      <c r="E97" s="515"/>
      <c r="F97" s="515"/>
      <c r="G97" s="515"/>
      <c r="H97" s="515"/>
      <c r="I97" s="55">
        <f>IF(ROUND((H100*H98*H99)-(I62*H101),2)&lt;0,0,ROUND((H100*H98*H99)-(I62*H101),2))</f>
        <v>133.19999999999999</v>
      </c>
      <c r="J97" s="15"/>
      <c r="K97" s="15">
        <f>2*22*2.7</f>
        <v>118.80000000000001</v>
      </c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  <c r="DH97" s="15"/>
      <c r="DI97" s="15"/>
      <c r="DJ97" s="15"/>
      <c r="DK97" s="15"/>
      <c r="DL97" s="15"/>
      <c r="DM97" s="15"/>
      <c r="DN97" s="15"/>
      <c r="DO97" s="15"/>
      <c r="DP97" s="15"/>
      <c r="DQ97" s="15"/>
      <c r="DR97" s="15"/>
      <c r="DS97" s="15"/>
      <c r="DT97" s="15"/>
      <c r="DU97" s="15"/>
      <c r="DV97" s="15"/>
      <c r="DW97" s="15"/>
      <c r="DX97" s="15"/>
      <c r="DY97" s="15"/>
      <c r="DZ97" s="15"/>
      <c r="EA97" s="15"/>
      <c r="EB97" s="15"/>
      <c r="EC97" s="15"/>
      <c r="ED97" s="15"/>
      <c r="EE97" s="15"/>
      <c r="EF97" s="15"/>
      <c r="EG97" s="15"/>
      <c r="EH97" s="15"/>
      <c r="EI97" s="15"/>
      <c r="EJ97" s="15"/>
      <c r="EK97" s="15"/>
      <c r="EL97" s="15"/>
      <c r="EM97" s="15"/>
      <c r="EN97" s="15"/>
      <c r="EO97" s="15"/>
      <c r="EP97" s="15"/>
      <c r="EQ97" s="15"/>
      <c r="ER97" s="15"/>
      <c r="ES97" s="15"/>
      <c r="ET97" s="15"/>
      <c r="EU97" s="15"/>
      <c r="EV97" s="15"/>
      <c r="EW97" s="15"/>
      <c r="EX97" s="15"/>
      <c r="EY97" s="15"/>
      <c r="EZ97" s="15"/>
      <c r="FA97" s="15"/>
      <c r="FB97" s="15"/>
      <c r="FC97" s="15"/>
      <c r="FD97" s="15"/>
      <c r="FE97" s="15"/>
      <c r="FF97" s="15"/>
      <c r="FG97" s="15"/>
      <c r="FH97" s="15"/>
      <c r="FI97" s="15"/>
      <c r="FJ97" s="15"/>
      <c r="FK97" s="15"/>
      <c r="FL97" s="15"/>
      <c r="FM97" s="15"/>
      <c r="FN97" s="15"/>
      <c r="FO97" s="15"/>
      <c r="FP97" s="15"/>
      <c r="FQ97" s="15"/>
      <c r="FR97" s="15"/>
      <c r="FS97" s="15"/>
      <c r="FT97" s="15"/>
      <c r="FU97" s="15"/>
      <c r="FV97" s="15"/>
      <c r="FW97" s="15"/>
      <c r="FX97" s="15"/>
      <c r="FY97" s="15"/>
      <c r="FZ97" s="15"/>
      <c r="GA97" s="15"/>
      <c r="GB97" s="15"/>
      <c r="GC97" s="15"/>
      <c r="GD97" s="15"/>
      <c r="GE97" s="15"/>
      <c r="GF97" s="15"/>
      <c r="GG97" s="15"/>
      <c r="GH97" s="15"/>
      <c r="GI97" s="15"/>
      <c r="GJ97" s="15"/>
      <c r="GK97" s="15"/>
      <c r="GL97" s="15"/>
      <c r="GM97" s="15"/>
      <c r="GN97" s="15"/>
      <c r="GO97" s="15"/>
      <c r="GP97" s="15"/>
      <c r="GQ97" s="15"/>
      <c r="GR97" s="15"/>
      <c r="GS97" s="15"/>
      <c r="GT97" s="15"/>
      <c r="GU97" s="15"/>
      <c r="GV97" s="15"/>
      <c r="GW97" s="15"/>
      <c r="GX97" s="15"/>
      <c r="GY97" s="15"/>
      <c r="GZ97" s="15"/>
      <c r="HA97" s="15"/>
      <c r="HB97" s="15"/>
      <c r="HC97" s="15"/>
      <c r="HD97" s="15"/>
      <c r="HE97" s="15"/>
      <c r="HF97" s="15"/>
      <c r="HG97" s="15"/>
      <c r="HH97" s="15"/>
      <c r="HI97" s="15"/>
      <c r="HJ97" s="15"/>
      <c r="HK97" s="15"/>
      <c r="HL97" s="15"/>
      <c r="HM97" s="15"/>
      <c r="HN97" s="15"/>
      <c r="HO97" s="15"/>
      <c r="HP97" s="15"/>
      <c r="HQ97" s="15"/>
      <c r="HR97" s="15"/>
      <c r="HS97" s="15"/>
      <c r="HT97" s="15"/>
      <c r="HU97" s="15"/>
      <c r="HV97" s="15"/>
      <c r="HW97" s="15"/>
      <c r="HX97" s="15"/>
      <c r="HY97" s="15"/>
      <c r="HZ97" s="15"/>
      <c r="IA97" s="15"/>
      <c r="IB97" s="15"/>
      <c r="IC97" s="15"/>
      <c r="ID97" s="15"/>
      <c r="IE97" s="15"/>
      <c r="IF97" s="15"/>
      <c r="IG97" s="15"/>
      <c r="IH97" s="15"/>
      <c r="II97" s="15"/>
      <c r="IJ97" s="15"/>
      <c r="IK97" s="15"/>
      <c r="IL97" s="15"/>
      <c r="IM97" s="15"/>
      <c r="IN97" s="15"/>
      <c r="IO97" s="15"/>
      <c r="IP97" s="15"/>
      <c r="IQ97" s="15"/>
      <c r="IR97" s="15"/>
      <c r="IS97" s="15"/>
      <c r="IT97" s="15"/>
      <c r="IU97" s="15"/>
      <c r="IV97" s="15"/>
    </row>
    <row r="98" spans="1:256" ht="25.5" customHeight="1">
      <c r="A98" s="48"/>
      <c r="B98" s="516" t="s">
        <v>105</v>
      </c>
      <c r="C98" s="516"/>
      <c r="D98" s="516"/>
      <c r="E98" s="516"/>
      <c r="F98" s="516"/>
      <c r="G98" s="516"/>
      <c r="H98" s="67">
        <v>4.8</v>
      </c>
      <c r="I98" s="68" t="s">
        <v>106</v>
      </c>
      <c r="J98" s="15"/>
      <c r="K98" s="15">
        <f>0.06*572*(22/30)</f>
        <v>25.167999999999999</v>
      </c>
      <c r="L98" s="15">
        <f>K97-K98</f>
        <v>93.632000000000005</v>
      </c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  <c r="CR98" s="15"/>
      <c r="CS98" s="15"/>
      <c r="CT98" s="15"/>
      <c r="CU98" s="15"/>
      <c r="CV98" s="15"/>
      <c r="CW98" s="15"/>
      <c r="CX98" s="15"/>
      <c r="CY98" s="15"/>
      <c r="CZ98" s="15"/>
      <c r="DA98" s="15"/>
      <c r="DB98" s="15"/>
      <c r="DC98" s="15"/>
      <c r="DD98" s="15"/>
      <c r="DE98" s="15"/>
      <c r="DF98" s="15"/>
      <c r="DG98" s="15"/>
      <c r="DH98" s="15"/>
      <c r="DI98" s="15"/>
      <c r="DJ98" s="15"/>
      <c r="DK98" s="15"/>
      <c r="DL98" s="15"/>
      <c r="DM98" s="15"/>
      <c r="DN98" s="15"/>
      <c r="DO98" s="15"/>
      <c r="DP98" s="15"/>
      <c r="DQ98" s="15"/>
      <c r="DR98" s="15"/>
      <c r="DS98" s="15"/>
      <c r="DT98" s="15"/>
      <c r="DU98" s="15"/>
      <c r="DV98" s="15"/>
      <c r="DW98" s="15"/>
      <c r="DX98" s="15"/>
      <c r="DY98" s="15"/>
      <c r="DZ98" s="15"/>
      <c r="EA98" s="15"/>
      <c r="EB98" s="15"/>
      <c r="EC98" s="15"/>
      <c r="ED98" s="15"/>
      <c r="EE98" s="15"/>
      <c r="EF98" s="15"/>
      <c r="EG98" s="15"/>
      <c r="EH98" s="15"/>
      <c r="EI98" s="15"/>
      <c r="EJ98" s="15"/>
      <c r="EK98" s="15"/>
      <c r="EL98" s="15"/>
      <c r="EM98" s="15"/>
      <c r="EN98" s="15"/>
      <c r="EO98" s="15"/>
      <c r="EP98" s="15"/>
      <c r="EQ98" s="15"/>
      <c r="ER98" s="15"/>
      <c r="ES98" s="15"/>
      <c r="ET98" s="15"/>
      <c r="EU98" s="15"/>
      <c r="EV98" s="15"/>
      <c r="EW98" s="15"/>
      <c r="EX98" s="15"/>
      <c r="EY98" s="15"/>
      <c r="EZ98" s="15"/>
      <c r="FA98" s="15"/>
      <c r="FB98" s="15"/>
      <c r="FC98" s="15"/>
      <c r="FD98" s="15"/>
      <c r="FE98" s="15"/>
      <c r="FF98" s="15"/>
      <c r="FG98" s="15"/>
      <c r="FH98" s="15"/>
      <c r="FI98" s="15"/>
      <c r="FJ98" s="15"/>
      <c r="FK98" s="15"/>
      <c r="FL98" s="15"/>
      <c r="FM98" s="15"/>
      <c r="FN98" s="15"/>
      <c r="FO98" s="15"/>
      <c r="FP98" s="15"/>
      <c r="FQ98" s="15"/>
      <c r="FR98" s="15"/>
      <c r="FS98" s="15"/>
      <c r="FT98" s="15"/>
      <c r="FU98" s="15"/>
      <c r="FV98" s="15"/>
      <c r="FW98" s="15"/>
      <c r="FX98" s="15"/>
      <c r="FY98" s="15"/>
      <c r="FZ98" s="15"/>
      <c r="GA98" s="15"/>
      <c r="GB98" s="15"/>
      <c r="GC98" s="15"/>
      <c r="GD98" s="15"/>
      <c r="GE98" s="15"/>
      <c r="GF98" s="15"/>
      <c r="GG98" s="15"/>
      <c r="GH98" s="15"/>
      <c r="GI98" s="15"/>
      <c r="GJ98" s="15"/>
      <c r="GK98" s="15"/>
      <c r="GL98" s="15"/>
      <c r="GM98" s="15"/>
      <c r="GN98" s="15"/>
      <c r="GO98" s="15"/>
      <c r="GP98" s="15"/>
      <c r="GQ98" s="15"/>
      <c r="GR98" s="15"/>
      <c r="GS98" s="15"/>
      <c r="GT98" s="15"/>
      <c r="GU98" s="15"/>
      <c r="GV98" s="15"/>
      <c r="GW98" s="15"/>
      <c r="GX98" s="15"/>
      <c r="GY98" s="15"/>
      <c r="GZ98" s="15"/>
      <c r="HA98" s="15"/>
      <c r="HB98" s="15"/>
      <c r="HC98" s="15"/>
      <c r="HD98" s="15"/>
      <c r="HE98" s="15"/>
      <c r="HF98" s="15"/>
      <c r="HG98" s="15"/>
      <c r="HH98" s="15"/>
      <c r="HI98" s="15"/>
      <c r="HJ98" s="15"/>
      <c r="HK98" s="15"/>
      <c r="HL98" s="15"/>
      <c r="HM98" s="15"/>
      <c r="HN98" s="15"/>
      <c r="HO98" s="15"/>
      <c r="HP98" s="15"/>
      <c r="HQ98" s="15"/>
      <c r="HR98" s="15"/>
      <c r="HS98" s="15"/>
      <c r="HT98" s="15"/>
      <c r="HU98" s="15"/>
      <c r="HV98" s="15"/>
      <c r="HW98" s="15"/>
      <c r="HX98" s="15"/>
      <c r="HY98" s="15"/>
      <c r="HZ98" s="15"/>
      <c r="IA98" s="15"/>
      <c r="IB98" s="15"/>
      <c r="IC98" s="15"/>
      <c r="ID98" s="15"/>
      <c r="IE98" s="15"/>
      <c r="IF98" s="15"/>
      <c r="IG98" s="15"/>
      <c r="IH98" s="15"/>
      <c r="II98" s="15"/>
      <c r="IJ98" s="15"/>
      <c r="IK98" s="15"/>
      <c r="IL98" s="15"/>
      <c r="IM98" s="15"/>
      <c r="IN98" s="15"/>
      <c r="IO98" s="15"/>
      <c r="IP98" s="15"/>
      <c r="IQ98" s="15"/>
      <c r="IR98" s="15"/>
      <c r="IS98" s="15"/>
      <c r="IT98" s="15"/>
      <c r="IU98" s="15"/>
      <c r="IV98" s="15"/>
    </row>
    <row r="99" spans="1:256" ht="17.25" customHeight="1">
      <c r="A99" s="48"/>
      <c r="B99" s="517" t="s">
        <v>339</v>
      </c>
      <c r="C99" s="517"/>
      <c r="D99" s="517"/>
      <c r="E99" s="517"/>
      <c r="F99" s="517"/>
      <c r="G99" s="517"/>
      <c r="H99" s="70">
        <v>2</v>
      </c>
      <c r="I99" s="68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  <c r="DA99" s="15"/>
      <c r="DB99" s="15"/>
      <c r="DC99" s="15"/>
      <c r="DD99" s="15"/>
      <c r="DE99" s="15"/>
      <c r="DF99" s="15"/>
      <c r="DG99" s="15"/>
      <c r="DH99" s="15"/>
      <c r="DI99" s="15"/>
      <c r="DJ99" s="15"/>
      <c r="DK99" s="15"/>
      <c r="DL99" s="15"/>
      <c r="DM99" s="15"/>
      <c r="DN99" s="15"/>
      <c r="DO99" s="15"/>
      <c r="DP99" s="15"/>
      <c r="DQ99" s="15"/>
      <c r="DR99" s="15"/>
      <c r="DS99" s="15"/>
      <c r="DT99" s="15"/>
      <c r="DU99" s="15"/>
      <c r="DV99" s="15"/>
      <c r="DW99" s="15"/>
      <c r="DX99" s="15"/>
      <c r="DY99" s="15"/>
      <c r="DZ99" s="15"/>
      <c r="EA99" s="15"/>
      <c r="EB99" s="15"/>
      <c r="EC99" s="15"/>
      <c r="ED99" s="15"/>
      <c r="EE99" s="15"/>
      <c r="EF99" s="15"/>
      <c r="EG99" s="15"/>
      <c r="EH99" s="15"/>
      <c r="EI99" s="15"/>
      <c r="EJ99" s="15"/>
      <c r="EK99" s="15"/>
      <c r="EL99" s="15"/>
      <c r="EM99" s="15"/>
      <c r="EN99" s="15"/>
      <c r="EO99" s="15"/>
      <c r="EP99" s="15"/>
      <c r="EQ99" s="15"/>
      <c r="ER99" s="15"/>
      <c r="ES99" s="15"/>
      <c r="ET99" s="15"/>
      <c r="EU99" s="15"/>
      <c r="EV99" s="15"/>
      <c r="EW99" s="15"/>
      <c r="EX99" s="15"/>
      <c r="EY99" s="15"/>
      <c r="EZ99" s="15"/>
      <c r="FA99" s="15"/>
      <c r="FB99" s="15"/>
      <c r="FC99" s="15"/>
      <c r="FD99" s="15"/>
      <c r="FE99" s="15"/>
      <c r="FF99" s="15"/>
      <c r="FG99" s="15"/>
      <c r="FH99" s="15"/>
      <c r="FI99" s="15"/>
      <c r="FJ99" s="15"/>
      <c r="FK99" s="15"/>
      <c r="FL99" s="15"/>
      <c r="FM99" s="15"/>
      <c r="FN99" s="15"/>
      <c r="FO99" s="15"/>
      <c r="FP99" s="15"/>
      <c r="FQ99" s="15"/>
      <c r="FR99" s="15"/>
      <c r="FS99" s="15"/>
      <c r="FT99" s="15"/>
      <c r="FU99" s="15"/>
      <c r="FV99" s="15"/>
      <c r="FW99" s="15"/>
      <c r="FX99" s="15"/>
      <c r="FY99" s="15"/>
      <c r="FZ99" s="15"/>
      <c r="GA99" s="15"/>
      <c r="GB99" s="15"/>
      <c r="GC99" s="15"/>
      <c r="GD99" s="15"/>
      <c r="GE99" s="15"/>
      <c r="GF99" s="15"/>
      <c r="GG99" s="15"/>
      <c r="GH99" s="15"/>
      <c r="GI99" s="15"/>
      <c r="GJ99" s="15"/>
      <c r="GK99" s="15"/>
      <c r="GL99" s="15"/>
      <c r="GM99" s="15"/>
      <c r="GN99" s="15"/>
      <c r="GO99" s="15"/>
      <c r="GP99" s="15"/>
      <c r="GQ99" s="15"/>
      <c r="GR99" s="15"/>
      <c r="GS99" s="15"/>
      <c r="GT99" s="15"/>
      <c r="GU99" s="15"/>
      <c r="GV99" s="15"/>
      <c r="GW99" s="15"/>
      <c r="GX99" s="15"/>
      <c r="GY99" s="15"/>
      <c r="GZ99" s="15"/>
      <c r="HA99" s="15"/>
      <c r="HB99" s="15"/>
      <c r="HC99" s="15"/>
      <c r="HD99" s="15"/>
      <c r="HE99" s="15"/>
      <c r="HF99" s="15"/>
      <c r="HG99" s="15"/>
      <c r="HH99" s="15"/>
      <c r="HI99" s="15"/>
      <c r="HJ99" s="15"/>
      <c r="HK99" s="15"/>
      <c r="HL99" s="15"/>
      <c r="HM99" s="15"/>
      <c r="HN99" s="15"/>
      <c r="HO99" s="15"/>
      <c r="HP99" s="15"/>
      <c r="HQ99" s="15"/>
      <c r="HR99" s="15"/>
      <c r="HS99" s="15"/>
      <c r="HT99" s="15"/>
      <c r="HU99" s="15"/>
      <c r="HV99" s="15"/>
      <c r="HW99" s="15"/>
      <c r="HX99" s="15"/>
      <c r="HY99" s="15"/>
      <c r="HZ99" s="15"/>
      <c r="IA99" s="15"/>
      <c r="IB99" s="15"/>
      <c r="IC99" s="15"/>
      <c r="ID99" s="15"/>
      <c r="IE99" s="15"/>
      <c r="IF99" s="15"/>
      <c r="IG99" s="15"/>
      <c r="IH99" s="15"/>
      <c r="II99" s="15"/>
      <c r="IJ99" s="15"/>
      <c r="IK99" s="15"/>
      <c r="IL99" s="15"/>
      <c r="IM99" s="15"/>
      <c r="IN99" s="15"/>
      <c r="IO99" s="15"/>
      <c r="IP99" s="15"/>
      <c r="IQ99" s="15"/>
      <c r="IR99" s="15"/>
      <c r="IS99" s="15"/>
      <c r="IT99" s="15"/>
      <c r="IU99" s="15"/>
      <c r="IV99" s="15"/>
    </row>
    <row r="100" spans="1:256" ht="15" customHeight="1">
      <c r="A100" s="48"/>
      <c r="B100" s="517" t="s">
        <v>108</v>
      </c>
      <c r="C100" s="517"/>
      <c r="D100" s="517"/>
      <c r="E100" s="517"/>
      <c r="F100" s="517"/>
      <c r="G100" s="517"/>
      <c r="H100" s="71">
        <v>22</v>
      </c>
      <c r="I100" s="68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  <c r="DA100" s="15"/>
      <c r="DB100" s="15"/>
      <c r="DC100" s="15"/>
      <c r="DD100" s="15"/>
      <c r="DE100" s="15"/>
      <c r="DF100" s="15"/>
      <c r="DG100" s="15"/>
      <c r="DH100" s="15"/>
      <c r="DI100" s="15"/>
      <c r="DJ100" s="15"/>
      <c r="DK100" s="15"/>
      <c r="DL100" s="15"/>
      <c r="DM100" s="15"/>
      <c r="DN100" s="15"/>
      <c r="DO100" s="15"/>
      <c r="DP100" s="15"/>
      <c r="DQ100" s="15"/>
      <c r="DR100" s="15"/>
      <c r="DS100" s="15"/>
      <c r="DT100" s="15"/>
      <c r="DU100" s="15"/>
      <c r="DV100" s="15"/>
      <c r="DW100" s="15"/>
      <c r="DX100" s="15"/>
      <c r="DY100" s="15"/>
      <c r="DZ100" s="15"/>
      <c r="EA100" s="15"/>
      <c r="EB100" s="15"/>
      <c r="EC100" s="15"/>
      <c r="ED100" s="15"/>
      <c r="EE100" s="15"/>
      <c r="EF100" s="15"/>
      <c r="EG100" s="15"/>
      <c r="EH100" s="15"/>
      <c r="EI100" s="15"/>
      <c r="EJ100" s="15"/>
      <c r="EK100" s="15"/>
      <c r="EL100" s="15"/>
      <c r="EM100" s="15"/>
      <c r="EN100" s="15"/>
      <c r="EO100" s="15"/>
      <c r="EP100" s="15"/>
      <c r="EQ100" s="15"/>
      <c r="ER100" s="15"/>
      <c r="ES100" s="15"/>
      <c r="ET100" s="15"/>
      <c r="EU100" s="15"/>
      <c r="EV100" s="15"/>
      <c r="EW100" s="15"/>
      <c r="EX100" s="15"/>
      <c r="EY100" s="15"/>
      <c r="EZ100" s="15"/>
      <c r="FA100" s="15"/>
      <c r="FB100" s="15"/>
      <c r="FC100" s="15"/>
      <c r="FD100" s="15"/>
      <c r="FE100" s="15"/>
      <c r="FF100" s="15"/>
      <c r="FG100" s="15"/>
      <c r="FH100" s="15"/>
      <c r="FI100" s="15"/>
      <c r="FJ100" s="15"/>
      <c r="FK100" s="15"/>
      <c r="FL100" s="15"/>
      <c r="FM100" s="15"/>
      <c r="FN100" s="15"/>
      <c r="FO100" s="15"/>
      <c r="FP100" s="15"/>
      <c r="FQ100" s="15"/>
      <c r="FR100" s="15"/>
      <c r="FS100" s="15"/>
      <c r="FT100" s="15"/>
      <c r="FU100" s="15"/>
      <c r="FV100" s="15"/>
      <c r="FW100" s="15"/>
      <c r="FX100" s="15"/>
      <c r="FY100" s="15"/>
      <c r="FZ100" s="15"/>
      <c r="GA100" s="15"/>
      <c r="GB100" s="15"/>
      <c r="GC100" s="15"/>
      <c r="GD100" s="15"/>
      <c r="GE100" s="15"/>
      <c r="GF100" s="15"/>
      <c r="GG100" s="15"/>
      <c r="GH100" s="15"/>
      <c r="GI100" s="15"/>
      <c r="GJ100" s="15"/>
      <c r="GK100" s="15"/>
      <c r="GL100" s="15"/>
      <c r="GM100" s="15"/>
      <c r="GN100" s="15"/>
      <c r="GO100" s="15"/>
      <c r="GP100" s="15"/>
      <c r="GQ100" s="15"/>
      <c r="GR100" s="15"/>
      <c r="GS100" s="15"/>
      <c r="GT100" s="15"/>
      <c r="GU100" s="15"/>
      <c r="GV100" s="15"/>
      <c r="GW100" s="15"/>
      <c r="GX100" s="15"/>
      <c r="GY100" s="15"/>
      <c r="GZ100" s="15"/>
      <c r="HA100" s="15"/>
      <c r="HB100" s="15"/>
      <c r="HC100" s="15"/>
      <c r="HD100" s="15"/>
      <c r="HE100" s="15"/>
      <c r="HF100" s="15"/>
      <c r="HG100" s="15"/>
      <c r="HH100" s="15"/>
      <c r="HI100" s="15"/>
      <c r="HJ100" s="15"/>
      <c r="HK100" s="15"/>
      <c r="HL100" s="15"/>
      <c r="HM100" s="15"/>
      <c r="HN100" s="15"/>
      <c r="HO100" s="15"/>
      <c r="HP100" s="15"/>
      <c r="HQ100" s="15"/>
      <c r="HR100" s="15"/>
      <c r="HS100" s="15"/>
      <c r="HT100" s="15"/>
      <c r="HU100" s="15"/>
      <c r="HV100" s="15"/>
      <c r="HW100" s="15"/>
      <c r="HX100" s="15"/>
      <c r="HY100" s="15"/>
      <c r="HZ100" s="15"/>
      <c r="IA100" s="15"/>
      <c r="IB100" s="15"/>
      <c r="IC100" s="15"/>
      <c r="ID100" s="15"/>
      <c r="IE100" s="15"/>
      <c r="IF100" s="15"/>
      <c r="IG100" s="15"/>
      <c r="IH100" s="15"/>
      <c r="II100" s="15"/>
      <c r="IJ100" s="15"/>
      <c r="IK100" s="15"/>
      <c r="IL100" s="15"/>
      <c r="IM100" s="15"/>
      <c r="IN100" s="15"/>
      <c r="IO100" s="15"/>
      <c r="IP100" s="15"/>
      <c r="IQ100" s="15"/>
      <c r="IR100" s="15"/>
      <c r="IS100" s="15"/>
      <c r="IT100" s="15"/>
      <c r="IU100" s="15"/>
      <c r="IV100" s="15"/>
    </row>
    <row r="101" spans="1:256" ht="15" customHeight="1">
      <c r="A101" s="48"/>
      <c r="B101" s="518" t="s">
        <v>109</v>
      </c>
      <c r="C101" s="518"/>
      <c r="D101" s="518"/>
      <c r="E101" s="518"/>
      <c r="F101" s="518"/>
      <c r="G101" s="518"/>
      <c r="H101" s="72">
        <v>0.06</v>
      </c>
      <c r="I101" s="69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5"/>
      <c r="DC101" s="15"/>
      <c r="DD101" s="15"/>
      <c r="DE101" s="15"/>
      <c r="DF101" s="15"/>
      <c r="DG101" s="15"/>
      <c r="DH101" s="15"/>
      <c r="DI101" s="15"/>
      <c r="DJ101" s="15"/>
      <c r="DK101" s="15"/>
      <c r="DL101" s="15"/>
      <c r="DM101" s="15"/>
      <c r="DN101" s="15"/>
      <c r="DO101" s="15"/>
      <c r="DP101" s="15"/>
      <c r="DQ101" s="15"/>
      <c r="DR101" s="15"/>
      <c r="DS101" s="15"/>
      <c r="DT101" s="15"/>
      <c r="DU101" s="15"/>
      <c r="DV101" s="15"/>
      <c r="DW101" s="15"/>
      <c r="DX101" s="15"/>
      <c r="DY101" s="15"/>
      <c r="DZ101" s="15"/>
      <c r="EA101" s="15"/>
      <c r="EB101" s="15"/>
      <c r="EC101" s="15"/>
      <c r="ED101" s="15"/>
      <c r="EE101" s="15"/>
      <c r="EF101" s="15"/>
      <c r="EG101" s="15"/>
      <c r="EH101" s="15"/>
      <c r="EI101" s="15"/>
      <c r="EJ101" s="15"/>
      <c r="EK101" s="15"/>
      <c r="EL101" s="15"/>
      <c r="EM101" s="15"/>
      <c r="EN101" s="15"/>
      <c r="EO101" s="15"/>
      <c r="EP101" s="15"/>
      <c r="EQ101" s="15"/>
      <c r="ER101" s="15"/>
      <c r="ES101" s="15"/>
      <c r="ET101" s="15"/>
      <c r="EU101" s="15"/>
      <c r="EV101" s="15"/>
      <c r="EW101" s="15"/>
      <c r="EX101" s="15"/>
      <c r="EY101" s="15"/>
      <c r="EZ101" s="15"/>
      <c r="FA101" s="15"/>
      <c r="FB101" s="15"/>
      <c r="FC101" s="15"/>
      <c r="FD101" s="15"/>
      <c r="FE101" s="15"/>
      <c r="FF101" s="15"/>
      <c r="FG101" s="15"/>
      <c r="FH101" s="15"/>
      <c r="FI101" s="15"/>
      <c r="FJ101" s="15"/>
      <c r="FK101" s="15"/>
      <c r="FL101" s="15"/>
      <c r="FM101" s="15"/>
      <c r="FN101" s="15"/>
      <c r="FO101" s="15"/>
      <c r="FP101" s="15"/>
      <c r="FQ101" s="15"/>
      <c r="FR101" s="15"/>
      <c r="FS101" s="15"/>
      <c r="FT101" s="15"/>
      <c r="FU101" s="15"/>
      <c r="FV101" s="15"/>
      <c r="FW101" s="15"/>
      <c r="FX101" s="15"/>
      <c r="FY101" s="15"/>
      <c r="FZ101" s="15"/>
      <c r="GA101" s="15"/>
      <c r="GB101" s="15"/>
      <c r="GC101" s="15"/>
      <c r="GD101" s="15"/>
      <c r="GE101" s="15"/>
      <c r="GF101" s="15"/>
      <c r="GG101" s="15"/>
      <c r="GH101" s="15"/>
      <c r="GI101" s="15"/>
      <c r="GJ101" s="15"/>
      <c r="GK101" s="15"/>
      <c r="GL101" s="15"/>
      <c r="GM101" s="15"/>
      <c r="GN101" s="15"/>
      <c r="GO101" s="15"/>
      <c r="GP101" s="15"/>
      <c r="GQ101" s="15"/>
      <c r="GR101" s="15"/>
      <c r="GS101" s="15"/>
      <c r="GT101" s="15"/>
      <c r="GU101" s="15"/>
      <c r="GV101" s="15"/>
      <c r="GW101" s="15"/>
      <c r="GX101" s="15"/>
      <c r="GY101" s="15"/>
      <c r="GZ101" s="15"/>
      <c r="HA101" s="15"/>
      <c r="HB101" s="15"/>
      <c r="HC101" s="15"/>
      <c r="HD101" s="15"/>
      <c r="HE101" s="15"/>
      <c r="HF101" s="15"/>
      <c r="HG101" s="15"/>
      <c r="HH101" s="15"/>
      <c r="HI101" s="15"/>
      <c r="HJ101" s="15"/>
      <c r="HK101" s="15"/>
      <c r="HL101" s="15"/>
      <c r="HM101" s="15"/>
      <c r="HN101" s="15"/>
      <c r="HO101" s="15"/>
      <c r="HP101" s="15"/>
      <c r="HQ101" s="15"/>
      <c r="HR101" s="15"/>
      <c r="HS101" s="15"/>
      <c r="HT101" s="15"/>
      <c r="HU101" s="15"/>
      <c r="HV101" s="15"/>
      <c r="HW101" s="15"/>
      <c r="HX101" s="15"/>
      <c r="HY101" s="15"/>
      <c r="HZ101" s="15"/>
      <c r="IA101" s="15"/>
      <c r="IB101" s="15"/>
      <c r="IC101" s="15"/>
      <c r="ID101" s="15"/>
      <c r="IE101" s="15"/>
      <c r="IF101" s="15"/>
      <c r="IG101" s="15"/>
      <c r="IH101" s="15"/>
      <c r="II101" s="15"/>
      <c r="IJ101" s="15"/>
      <c r="IK101" s="15"/>
      <c r="IL101" s="15"/>
      <c r="IM101" s="15"/>
      <c r="IN101" s="15"/>
      <c r="IO101" s="15"/>
      <c r="IP101" s="15"/>
      <c r="IQ101" s="15"/>
      <c r="IR101" s="15"/>
      <c r="IS101" s="15"/>
      <c r="IT101" s="15"/>
      <c r="IU101" s="15"/>
      <c r="IV101" s="15"/>
    </row>
    <row r="102" spans="1:256" ht="15.75" customHeight="1">
      <c r="A102" s="48" t="s">
        <v>10</v>
      </c>
      <c r="B102" s="515" t="s">
        <v>110</v>
      </c>
      <c r="C102" s="515"/>
      <c r="D102" s="515"/>
      <c r="E102" s="515"/>
      <c r="F102" s="515"/>
      <c r="G102" s="515"/>
      <c r="H102" s="515"/>
      <c r="I102" s="55">
        <f>ROUND(H104*H103*(1-H105),2)</f>
        <v>392.04</v>
      </c>
      <c r="J102" s="15"/>
      <c r="K102" s="15">
        <f>2.95*21*2</f>
        <v>123.9</v>
      </c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15"/>
      <c r="CN102" s="15"/>
      <c r="CO102" s="15"/>
      <c r="CP102" s="15"/>
      <c r="CQ102" s="15"/>
      <c r="CR102" s="15"/>
      <c r="CS102" s="15"/>
      <c r="CT102" s="15"/>
      <c r="CU102" s="15"/>
      <c r="CV102" s="15"/>
      <c r="CW102" s="15"/>
      <c r="CX102" s="15"/>
      <c r="CY102" s="15"/>
      <c r="CZ102" s="15"/>
      <c r="DA102" s="15"/>
      <c r="DB102" s="15"/>
      <c r="DC102" s="15"/>
      <c r="DD102" s="15"/>
      <c r="DE102" s="15"/>
      <c r="DF102" s="15"/>
      <c r="DG102" s="15"/>
      <c r="DH102" s="15"/>
      <c r="DI102" s="15"/>
      <c r="DJ102" s="15"/>
      <c r="DK102" s="15"/>
      <c r="DL102" s="15"/>
      <c r="DM102" s="15"/>
      <c r="DN102" s="15"/>
      <c r="DO102" s="15"/>
      <c r="DP102" s="15"/>
      <c r="DQ102" s="15"/>
      <c r="DR102" s="15"/>
      <c r="DS102" s="15"/>
      <c r="DT102" s="15"/>
      <c r="DU102" s="15"/>
      <c r="DV102" s="15"/>
      <c r="DW102" s="15"/>
      <c r="DX102" s="15"/>
      <c r="DY102" s="15"/>
      <c r="DZ102" s="15"/>
      <c r="EA102" s="15"/>
      <c r="EB102" s="15"/>
      <c r="EC102" s="15"/>
      <c r="ED102" s="15"/>
      <c r="EE102" s="15"/>
      <c r="EF102" s="15"/>
      <c r="EG102" s="15"/>
      <c r="EH102" s="15"/>
      <c r="EI102" s="15"/>
      <c r="EJ102" s="15"/>
      <c r="EK102" s="15"/>
      <c r="EL102" s="15"/>
      <c r="EM102" s="15"/>
      <c r="EN102" s="15"/>
      <c r="EO102" s="15"/>
      <c r="EP102" s="15"/>
      <c r="EQ102" s="15"/>
      <c r="ER102" s="15"/>
      <c r="ES102" s="15"/>
      <c r="ET102" s="15"/>
      <c r="EU102" s="15"/>
      <c r="EV102" s="15"/>
      <c r="EW102" s="15"/>
      <c r="EX102" s="15"/>
      <c r="EY102" s="15"/>
      <c r="EZ102" s="15"/>
      <c r="FA102" s="15"/>
      <c r="FB102" s="15"/>
      <c r="FC102" s="15"/>
      <c r="FD102" s="15"/>
      <c r="FE102" s="15"/>
      <c r="FF102" s="15"/>
      <c r="FG102" s="15"/>
      <c r="FH102" s="15"/>
      <c r="FI102" s="15"/>
      <c r="FJ102" s="15"/>
      <c r="FK102" s="15"/>
      <c r="FL102" s="15"/>
      <c r="FM102" s="15"/>
      <c r="FN102" s="15"/>
      <c r="FO102" s="15"/>
      <c r="FP102" s="15"/>
      <c r="FQ102" s="15"/>
      <c r="FR102" s="15"/>
      <c r="FS102" s="15"/>
      <c r="FT102" s="15"/>
      <c r="FU102" s="15"/>
      <c r="FV102" s="15"/>
      <c r="FW102" s="15"/>
      <c r="FX102" s="15"/>
      <c r="FY102" s="15"/>
      <c r="FZ102" s="15"/>
      <c r="GA102" s="15"/>
      <c r="GB102" s="15"/>
      <c r="GC102" s="15"/>
      <c r="GD102" s="15"/>
      <c r="GE102" s="15"/>
      <c r="GF102" s="15"/>
      <c r="GG102" s="15"/>
      <c r="GH102" s="15"/>
      <c r="GI102" s="15"/>
      <c r="GJ102" s="15"/>
      <c r="GK102" s="15"/>
      <c r="GL102" s="15"/>
      <c r="GM102" s="15"/>
      <c r="GN102" s="15"/>
      <c r="GO102" s="15"/>
      <c r="GP102" s="15"/>
      <c r="GQ102" s="15"/>
      <c r="GR102" s="15"/>
      <c r="GS102" s="15"/>
      <c r="GT102" s="15"/>
      <c r="GU102" s="15"/>
      <c r="GV102" s="15"/>
      <c r="GW102" s="15"/>
      <c r="GX102" s="15"/>
      <c r="GY102" s="15"/>
      <c r="GZ102" s="15"/>
      <c r="HA102" s="15"/>
      <c r="HB102" s="15"/>
      <c r="HC102" s="15"/>
      <c r="HD102" s="15"/>
      <c r="HE102" s="15"/>
      <c r="HF102" s="15"/>
      <c r="HG102" s="15"/>
      <c r="HH102" s="15"/>
      <c r="HI102" s="15"/>
      <c r="HJ102" s="15"/>
      <c r="HK102" s="15"/>
      <c r="HL102" s="15"/>
      <c r="HM102" s="15"/>
      <c r="HN102" s="15"/>
      <c r="HO102" s="15"/>
      <c r="HP102" s="15"/>
      <c r="HQ102" s="15"/>
      <c r="HR102" s="15"/>
      <c r="HS102" s="15"/>
      <c r="HT102" s="15"/>
      <c r="HU102" s="15"/>
      <c r="HV102" s="15"/>
      <c r="HW102" s="15"/>
      <c r="HX102" s="15"/>
      <c r="HY102" s="15"/>
      <c r="HZ102" s="15"/>
      <c r="IA102" s="15"/>
      <c r="IB102" s="15"/>
      <c r="IC102" s="15"/>
      <c r="ID102" s="15"/>
      <c r="IE102" s="15"/>
      <c r="IF102" s="15"/>
      <c r="IG102" s="15"/>
      <c r="IH102" s="15"/>
      <c r="II102" s="15"/>
      <c r="IJ102" s="15"/>
      <c r="IK102" s="15"/>
      <c r="IL102" s="15"/>
      <c r="IM102" s="15"/>
      <c r="IN102" s="15"/>
      <c r="IO102" s="15"/>
      <c r="IP102" s="15"/>
      <c r="IQ102" s="15"/>
      <c r="IR102" s="15"/>
      <c r="IS102" s="15"/>
      <c r="IT102" s="15"/>
      <c r="IU102" s="15"/>
      <c r="IV102" s="15"/>
    </row>
    <row r="103" spans="1:256" ht="15.75" customHeight="1">
      <c r="A103" s="48"/>
      <c r="B103" s="516" t="s">
        <v>111</v>
      </c>
      <c r="C103" s="516"/>
      <c r="D103" s="516"/>
      <c r="E103" s="516"/>
      <c r="F103" s="516"/>
      <c r="G103" s="516"/>
      <c r="H103" s="67">
        <v>22</v>
      </c>
      <c r="I103" s="68" t="s">
        <v>106</v>
      </c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  <c r="DA103" s="15"/>
      <c r="DB103" s="15"/>
      <c r="DC103" s="15"/>
      <c r="DD103" s="15"/>
      <c r="DE103" s="15"/>
      <c r="DF103" s="15"/>
      <c r="DG103" s="15"/>
      <c r="DH103" s="15"/>
      <c r="DI103" s="15"/>
      <c r="DJ103" s="15"/>
      <c r="DK103" s="15"/>
      <c r="DL103" s="15"/>
      <c r="DM103" s="15"/>
      <c r="DN103" s="15"/>
      <c r="DO103" s="15"/>
      <c r="DP103" s="15"/>
      <c r="DQ103" s="15"/>
      <c r="DR103" s="15"/>
      <c r="DS103" s="15"/>
      <c r="DT103" s="15"/>
      <c r="DU103" s="15"/>
      <c r="DV103" s="15"/>
      <c r="DW103" s="15"/>
      <c r="DX103" s="15"/>
      <c r="DY103" s="15"/>
      <c r="DZ103" s="15"/>
      <c r="EA103" s="15"/>
      <c r="EB103" s="15"/>
      <c r="EC103" s="15"/>
      <c r="ED103" s="15"/>
      <c r="EE103" s="15"/>
      <c r="EF103" s="15"/>
      <c r="EG103" s="15"/>
      <c r="EH103" s="15"/>
      <c r="EI103" s="15"/>
      <c r="EJ103" s="15"/>
      <c r="EK103" s="15"/>
      <c r="EL103" s="15"/>
      <c r="EM103" s="15"/>
      <c r="EN103" s="15"/>
      <c r="EO103" s="15"/>
      <c r="EP103" s="15"/>
      <c r="EQ103" s="15"/>
      <c r="ER103" s="15"/>
      <c r="ES103" s="15"/>
      <c r="ET103" s="15"/>
      <c r="EU103" s="15"/>
      <c r="EV103" s="15"/>
      <c r="EW103" s="15"/>
      <c r="EX103" s="15"/>
      <c r="EY103" s="15"/>
      <c r="EZ103" s="15"/>
      <c r="FA103" s="15"/>
      <c r="FB103" s="15"/>
      <c r="FC103" s="15"/>
      <c r="FD103" s="15"/>
      <c r="FE103" s="15"/>
      <c r="FF103" s="15"/>
      <c r="FG103" s="15"/>
      <c r="FH103" s="15"/>
      <c r="FI103" s="15"/>
      <c r="FJ103" s="15"/>
      <c r="FK103" s="15"/>
      <c r="FL103" s="15"/>
      <c r="FM103" s="15"/>
      <c r="FN103" s="15"/>
      <c r="FO103" s="15"/>
      <c r="FP103" s="15"/>
      <c r="FQ103" s="15"/>
      <c r="FR103" s="15"/>
      <c r="FS103" s="15"/>
      <c r="FT103" s="15"/>
      <c r="FU103" s="15"/>
      <c r="FV103" s="15"/>
      <c r="FW103" s="15"/>
      <c r="FX103" s="15"/>
      <c r="FY103" s="15"/>
      <c r="FZ103" s="15"/>
      <c r="GA103" s="15"/>
      <c r="GB103" s="15"/>
      <c r="GC103" s="15"/>
      <c r="GD103" s="15"/>
      <c r="GE103" s="15"/>
      <c r="GF103" s="15"/>
      <c r="GG103" s="15"/>
      <c r="GH103" s="15"/>
      <c r="GI103" s="15"/>
      <c r="GJ103" s="15"/>
      <c r="GK103" s="15"/>
      <c r="GL103" s="15"/>
      <c r="GM103" s="15"/>
      <c r="GN103" s="15"/>
      <c r="GO103" s="15"/>
      <c r="GP103" s="15"/>
      <c r="GQ103" s="15"/>
      <c r="GR103" s="15"/>
      <c r="GS103" s="15"/>
      <c r="GT103" s="15"/>
      <c r="GU103" s="15"/>
      <c r="GV103" s="15"/>
      <c r="GW103" s="15"/>
      <c r="GX103" s="15"/>
      <c r="GY103" s="15"/>
      <c r="GZ103" s="15"/>
      <c r="HA103" s="15"/>
      <c r="HB103" s="15"/>
      <c r="HC103" s="15"/>
      <c r="HD103" s="15"/>
      <c r="HE103" s="15"/>
      <c r="HF103" s="15"/>
      <c r="HG103" s="15"/>
      <c r="HH103" s="15"/>
      <c r="HI103" s="15"/>
      <c r="HJ103" s="15"/>
      <c r="HK103" s="15"/>
      <c r="HL103" s="15"/>
      <c r="HM103" s="15"/>
      <c r="HN103" s="15"/>
      <c r="HO103" s="15"/>
      <c r="HP103" s="15"/>
      <c r="HQ103" s="15"/>
      <c r="HR103" s="15"/>
      <c r="HS103" s="15"/>
      <c r="HT103" s="15"/>
      <c r="HU103" s="15"/>
      <c r="HV103" s="15"/>
      <c r="HW103" s="15"/>
      <c r="HX103" s="15"/>
      <c r="HY103" s="15"/>
      <c r="HZ103" s="15"/>
      <c r="IA103" s="15"/>
      <c r="IB103" s="15"/>
      <c r="IC103" s="15"/>
      <c r="ID103" s="15"/>
      <c r="IE103" s="15"/>
      <c r="IF103" s="15"/>
      <c r="IG103" s="15"/>
      <c r="IH103" s="15"/>
      <c r="II103" s="15"/>
      <c r="IJ103" s="15"/>
      <c r="IK103" s="15"/>
      <c r="IL103" s="15"/>
      <c r="IM103" s="15"/>
      <c r="IN103" s="15"/>
      <c r="IO103" s="15"/>
      <c r="IP103" s="15"/>
      <c r="IQ103" s="15"/>
      <c r="IR103" s="15"/>
      <c r="IS103" s="15"/>
      <c r="IT103" s="15"/>
      <c r="IU103" s="15"/>
      <c r="IV103" s="15"/>
    </row>
    <row r="104" spans="1:256" ht="15.75" customHeight="1">
      <c r="A104" s="73"/>
      <c r="B104" s="516" t="s">
        <v>112</v>
      </c>
      <c r="C104" s="516"/>
      <c r="D104" s="516"/>
      <c r="E104" s="516"/>
      <c r="F104" s="516"/>
      <c r="G104" s="516"/>
      <c r="H104" s="71">
        <v>22</v>
      </c>
      <c r="I104" s="68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15"/>
      <c r="CC104" s="15"/>
      <c r="CD104" s="15"/>
      <c r="CE104" s="15"/>
      <c r="CF104" s="15"/>
      <c r="CG104" s="15"/>
      <c r="CH104" s="15"/>
      <c r="CI104" s="15"/>
      <c r="CJ104" s="15"/>
      <c r="CK104" s="15"/>
      <c r="CL104" s="15"/>
      <c r="CM104" s="15"/>
      <c r="CN104" s="15"/>
      <c r="CO104" s="15"/>
      <c r="CP104" s="15"/>
      <c r="CQ104" s="15"/>
      <c r="CR104" s="15"/>
      <c r="CS104" s="15"/>
      <c r="CT104" s="15"/>
      <c r="CU104" s="15"/>
      <c r="CV104" s="15"/>
      <c r="CW104" s="15"/>
      <c r="CX104" s="15"/>
      <c r="CY104" s="15"/>
      <c r="CZ104" s="15"/>
      <c r="DA104" s="15"/>
      <c r="DB104" s="15"/>
      <c r="DC104" s="15"/>
      <c r="DD104" s="15"/>
      <c r="DE104" s="15"/>
      <c r="DF104" s="15"/>
      <c r="DG104" s="15"/>
      <c r="DH104" s="15"/>
      <c r="DI104" s="15"/>
      <c r="DJ104" s="15"/>
      <c r="DK104" s="15"/>
      <c r="DL104" s="15"/>
      <c r="DM104" s="15"/>
      <c r="DN104" s="15"/>
      <c r="DO104" s="15"/>
      <c r="DP104" s="15"/>
      <c r="DQ104" s="15"/>
      <c r="DR104" s="15"/>
      <c r="DS104" s="15"/>
      <c r="DT104" s="15"/>
      <c r="DU104" s="15"/>
      <c r="DV104" s="15"/>
      <c r="DW104" s="15"/>
      <c r="DX104" s="15"/>
      <c r="DY104" s="15"/>
      <c r="DZ104" s="15"/>
      <c r="EA104" s="15"/>
      <c r="EB104" s="15"/>
      <c r="EC104" s="15"/>
      <c r="ED104" s="15"/>
      <c r="EE104" s="15"/>
      <c r="EF104" s="15"/>
      <c r="EG104" s="15"/>
      <c r="EH104" s="15"/>
      <c r="EI104" s="15"/>
      <c r="EJ104" s="15"/>
      <c r="EK104" s="15"/>
      <c r="EL104" s="15"/>
      <c r="EM104" s="15"/>
      <c r="EN104" s="15"/>
      <c r="EO104" s="15"/>
      <c r="EP104" s="15"/>
      <c r="EQ104" s="15"/>
      <c r="ER104" s="15"/>
      <c r="ES104" s="15"/>
      <c r="ET104" s="15"/>
      <c r="EU104" s="15"/>
      <c r="EV104" s="15"/>
      <c r="EW104" s="15"/>
      <c r="EX104" s="15"/>
      <c r="EY104" s="15"/>
      <c r="EZ104" s="15"/>
      <c r="FA104" s="15"/>
      <c r="FB104" s="15"/>
      <c r="FC104" s="15"/>
      <c r="FD104" s="15"/>
      <c r="FE104" s="15"/>
      <c r="FF104" s="15"/>
      <c r="FG104" s="15"/>
      <c r="FH104" s="15"/>
      <c r="FI104" s="15"/>
      <c r="FJ104" s="15"/>
      <c r="FK104" s="15"/>
      <c r="FL104" s="15"/>
      <c r="FM104" s="15"/>
      <c r="FN104" s="15"/>
      <c r="FO104" s="15"/>
      <c r="FP104" s="15"/>
      <c r="FQ104" s="15"/>
      <c r="FR104" s="15"/>
      <c r="FS104" s="15"/>
      <c r="FT104" s="15"/>
      <c r="FU104" s="15"/>
      <c r="FV104" s="15"/>
      <c r="FW104" s="15"/>
      <c r="FX104" s="15"/>
      <c r="FY104" s="15"/>
      <c r="FZ104" s="15"/>
      <c r="GA104" s="15"/>
      <c r="GB104" s="15"/>
      <c r="GC104" s="15"/>
      <c r="GD104" s="15"/>
      <c r="GE104" s="15"/>
      <c r="GF104" s="15"/>
      <c r="GG104" s="15"/>
      <c r="GH104" s="15"/>
      <c r="GI104" s="15"/>
      <c r="GJ104" s="15"/>
      <c r="GK104" s="15"/>
      <c r="GL104" s="15"/>
      <c r="GM104" s="15"/>
      <c r="GN104" s="15"/>
      <c r="GO104" s="15"/>
      <c r="GP104" s="15"/>
      <c r="GQ104" s="15"/>
      <c r="GR104" s="15"/>
      <c r="GS104" s="15"/>
      <c r="GT104" s="15"/>
      <c r="GU104" s="15"/>
      <c r="GV104" s="15"/>
      <c r="GW104" s="15"/>
      <c r="GX104" s="15"/>
      <c r="GY104" s="15"/>
      <c r="GZ104" s="15"/>
      <c r="HA104" s="15"/>
      <c r="HB104" s="15"/>
      <c r="HC104" s="15"/>
      <c r="HD104" s="15"/>
      <c r="HE104" s="15"/>
      <c r="HF104" s="15"/>
      <c r="HG104" s="15"/>
      <c r="HH104" s="15"/>
      <c r="HI104" s="15"/>
      <c r="HJ104" s="15"/>
      <c r="HK104" s="15"/>
      <c r="HL104" s="15"/>
      <c r="HM104" s="15"/>
      <c r="HN104" s="15"/>
      <c r="HO104" s="15"/>
      <c r="HP104" s="15"/>
      <c r="HQ104" s="15"/>
      <c r="HR104" s="15"/>
      <c r="HS104" s="15"/>
      <c r="HT104" s="15"/>
      <c r="HU104" s="15"/>
      <c r="HV104" s="15"/>
      <c r="HW104" s="15"/>
      <c r="HX104" s="15"/>
      <c r="HY104" s="15"/>
      <c r="HZ104" s="15"/>
      <c r="IA104" s="15"/>
      <c r="IB104" s="15"/>
      <c r="IC104" s="15"/>
      <c r="ID104" s="15"/>
      <c r="IE104" s="15"/>
      <c r="IF104" s="15"/>
      <c r="IG104" s="15"/>
      <c r="IH104" s="15"/>
      <c r="II104" s="15"/>
      <c r="IJ104" s="15"/>
      <c r="IK104" s="15"/>
      <c r="IL104" s="15"/>
      <c r="IM104" s="15"/>
      <c r="IN104" s="15"/>
      <c r="IO104" s="15"/>
      <c r="IP104" s="15"/>
      <c r="IQ104" s="15"/>
      <c r="IR104" s="15"/>
      <c r="IS104" s="15"/>
      <c r="IT104" s="15"/>
      <c r="IU104" s="15"/>
      <c r="IV104" s="15"/>
    </row>
    <row r="105" spans="1:256" ht="15.75" customHeight="1">
      <c r="A105" s="73"/>
      <c r="B105" s="519" t="s">
        <v>113</v>
      </c>
      <c r="C105" s="519"/>
      <c r="D105" s="519"/>
      <c r="E105" s="519"/>
      <c r="F105" s="519"/>
      <c r="G105" s="519"/>
      <c r="H105" s="74">
        <v>0.19</v>
      </c>
      <c r="I105" s="68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  <c r="BO105" s="15"/>
      <c r="BP105" s="15"/>
      <c r="BQ105" s="15"/>
      <c r="BR105" s="15"/>
      <c r="BS105" s="15"/>
      <c r="BT105" s="15"/>
      <c r="BU105" s="15"/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  <c r="CS105" s="15"/>
      <c r="CT105" s="15"/>
      <c r="CU105" s="15"/>
      <c r="CV105" s="15"/>
      <c r="CW105" s="15"/>
      <c r="CX105" s="15"/>
      <c r="CY105" s="15"/>
      <c r="CZ105" s="15"/>
      <c r="DA105" s="15"/>
      <c r="DB105" s="15"/>
      <c r="DC105" s="15"/>
      <c r="DD105" s="15"/>
      <c r="DE105" s="15"/>
      <c r="DF105" s="15"/>
      <c r="DG105" s="15"/>
      <c r="DH105" s="15"/>
      <c r="DI105" s="15"/>
      <c r="DJ105" s="15"/>
      <c r="DK105" s="15"/>
      <c r="DL105" s="15"/>
      <c r="DM105" s="15"/>
      <c r="DN105" s="15"/>
      <c r="DO105" s="15"/>
      <c r="DP105" s="15"/>
      <c r="DQ105" s="15"/>
      <c r="DR105" s="15"/>
      <c r="DS105" s="15"/>
      <c r="DT105" s="15"/>
      <c r="DU105" s="15"/>
      <c r="DV105" s="15"/>
      <c r="DW105" s="15"/>
      <c r="DX105" s="15"/>
      <c r="DY105" s="15"/>
      <c r="DZ105" s="15"/>
      <c r="EA105" s="15"/>
      <c r="EB105" s="15"/>
      <c r="EC105" s="15"/>
      <c r="ED105" s="15"/>
      <c r="EE105" s="15"/>
      <c r="EF105" s="15"/>
      <c r="EG105" s="15"/>
      <c r="EH105" s="15"/>
      <c r="EI105" s="15"/>
      <c r="EJ105" s="15"/>
      <c r="EK105" s="15"/>
      <c r="EL105" s="15"/>
      <c r="EM105" s="15"/>
      <c r="EN105" s="15"/>
      <c r="EO105" s="15"/>
      <c r="EP105" s="15"/>
      <c r="EQ105" s="15"/>
      <c r="ER105" s="15"/>
      <c r="ES105" s="15"/>
      <c r="ET105" s="15"/>
      <c r="EU105" s="15"/>
      <c r="EV105" s="15"/>
      <c r="EW105" s="15"/>
      <c r="EX105" s="15"/>
      <c r="EY105" s="15"/>
      <c r="EZ105" s="15"/>
      <c r="FA105" s="15"/>
      <c r="FB105" s="15"/>
      <c r="FC105" s="15"/>
      <c r="FD105" s="15"/>
      <c r="FE105" s="15"/>
      <c r="FF105" s="15"/>
      <c r="FG105" s="15"/>
      <c r="FH105" s="15"/>
      <c r="FI105" s="15"/>
      <c r="FJ105" s="15"/>
      <c r="FK105" s="15"/>
      <c r="FL105" s="15"/>
      <c r="FM105" s="15"/>
      <c r="FN105" s="15"/>
      <c r="FO105" s="15"/>
      <c r="FP105" s="15"/>
      <c r="FQ105" s="15"/>
      <c r="FR105" s="15"/>
      <c r="FS105" s="15"/>
      <c r="FT105" s="15"/>
      <c r="FU105" s="15"/>
      <c r="FV105" s="15"/>
      <c r="FW105" s="15"/>
      <c r="FX105" s="15"/>
      <c r="FY105" s="15"/>
      <c r="FZ105" s="15"/>
      <c r="GA105" s="15"/>
      <c r="GB105" s="15"/>
      <c r="GC105" s="15"/>
      <c r="GD105" s="15"/>
      <c r="GE105" s="15"/>
      <c r="GF105" s="15"/>
      <c r="GG105" s="15"/>
      <c r="GH105" s="15"/>
      <c r="GI105" s="15"/>
      <c r="GJ105" s="15"/>
      <c r="GK105" s="15"/>
      <c r="GL105" s="15"/>
      <c r="GM105" s="15"/>
      <c r="GN105" s="15"/>
      <c r="GO105" s="15"/>
      <c r="GP105" s="15"/>
      <c r="GQ105" s="15"/>
      <c r="GR105" s="15"/>
      <c r="GS105" s="15"/>
      <c r="GT105" s="15"/>
      <c r="GU105" s="15"/>
      <c r="GV105" s="15"/>
      <c r="GW105" s="15"/>
      <c r="GX105" s="15"/>
      <c r="GY105" s="15"/>
      <c r="GZ105" s="15"/>
      <c r="HA105" s="15"/>
      <c r="HB105" s="15"/>
      <c r="HC105" s="15"/>
      <c r="HD105" s="15"/>
      <c r="HE105" s="15"/>
      <c r="HF105" s="15"/>
      <c r="HG105" s="15"/>
      <c r="HH105" s="15"/>
      <c r="HI105" s="15"/>
      <c r="HJ105" s="15"/>
      <c r="HK105" s="15"/>
      <c r="HL105" s="15"/>
      <c r="HM105" s="15"/>
      <c r="HN105" s="15"/>
      <c r="HO105" s="15"/>
      <c r="HP105" s="15"/>
      <c r="HQ105" s="15"/>
      <c r="HR105" s="15"/>
      <c r="HS105" s="15"/>
      <c r="HT105" s="15"/>
      <c r="HU105" s="15"/>
      <c r="HV105" s="15"/>
      <c r="HW105" s="15"/>
      <c r="HX105" s="15"/>
      <c r="HY105" s="15"/>
      <c r="HZ105" s="15"/>
      <c r="IA105" s="15"/>
      <c r="IB105" s="15"/>
      <c r="IC105" s="15"/>
      <c r="ID105" s="15"/>
      <c r="IE105" s="15"/>
      <c r="IF105" s="15"/>
      <c r="IG105" s="15"/>
      <c r="IH105" s="15"/>
      <c r="II105" s="15"/>
      <c r="IJ105" s="15"/>
      <c r="IK105" s="15"/>
      <c r="IL105" s="15"/>
      <c r="IM105" s="15"/>
      <c r="IN105" s="15"/>
      <c r="IO105" s="15"/>
      <c r="IP105" s="15"/>
      <c r="IQ105" s="15"/>
      <c r="IR105" s="15"/>
      <c r="IS105" s="15"/>
      <c r="IT105" s="15"/>
      <c r="IU105" s="15"/>
      <c r="IV105" s="15"/>
    </row>
    <row r="106" spans="1:256" ht="15.75" customHeight="1">
      <c r="A106" s="48" t="s">
        <v>13</v>
      </c>
      <c r="B106" s="515" t="s">
        <v>114</v>
      </c>
      <c r="C106" s="515"/>
      <c r="D106" s="515"/>
      <c r="E106" s="515"/>
      <c r="F106" s="515"/>
      <c r="G106" s="515"/>
      <c r="H106" s="515"/>
      <c r="I106" s="55">
        <v>0</v>
      </c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  <c r="CR106" s="15"/>
      <c r="CS106" s="15"/>
      <c r="CT106" s="15"/>
      <c r="CU106" s="15"/>
      <c r="CV106" s="15"/>
      <c r="CW106" s="15"/>
      <c r="CX106" s="15"/>
      <c r="CY106" s="15"/>
      <c r="CZ106" s="15"/>
      <c r="DA106" s="15"/>
      <c r="DB106" s="15"/>
      <c r="DC106" s="15"/>
      <c r="DD106" s="15"/>
      <c r="DE106" s="15"/>
      <c r="DF106" s="15"/>
      <c r="DG106" s="15"/>
      <c r="DH106" s="15"/>
      <c r="DI106" s="15"/>
      <c r="DJ106" s="15"/>
      <c r="DK106" s="15"/>
      <c r="DL106" s="15"/>
      <c r="DM106" s="15"/>
      <c r="DN106" s="15"/>
      <c r="DO106" s="15"/>
      <c r="DP106" s="15"/>
      <c r="DQ106" s="15"/>
      <c r="DR106" s="15"/>
      <c r="DS106" s="15"/>
      <c r="DT106" s="15"/>
      <c r="DU106" s="15"/>
      <c r="DV106" s="15"/>
      <c r="DW106" s="15"/>
      <c r="DX106" s="15"/>
      <c r="DY106" s="15"/>
      <c r="DZ106" s="15"/>
      <c r="EA106" s="15"/>
      <c r="EB106" s="15"/>
      <c r="EC106" s="15"/>
      <c r="ED106" s="15"/>
      <c r="EE106" s="15"/>
      <c r="EF106" s="15"/>
      <c r="EG106" s="15"/>
      <c r="EH106" s="15"/>
      <c r="EI106" s="15"/>
      <c r="EJ106" s="15"/>
      <c r="EK106" s="15"/>
      <c r="EL106" s="15"/>
      <c r="EM106" s="15"/>
      <c r="EN106" s="15"/>
      <c r="EO106" s="15"/>
      <c r="EP106" s="15"/>
      <c r="EQ106" s="15"/>
      <c r="ER106" s="15"/>
      <c r="ES106" s="15"/>
      <c r="ET106" s="15"/>
      <c r="EU106" s="15"/>
      <c r="EV106" s="15"/>
      <c r="EW106" s="15"/>
      <c r="EX106" s="15"/>
      <c r="EY106" s="15"/>
      <c r="EZ106" s="15"/>
      <c r="FA106" s="15"/>
      <c r="FB106" s="15"/>
      <c r="FC106" s="15"/>
      <c r="FD106" s="15"/>
      <c r="FE106" s="15"/>
      <c r="FF106" s="15"/>
      <c r="FG106" s="15"/>
      <c r="FH106" s="15"/>
      <c r="FI106" s="15"/>
      <c r="FJ106" s="15"/>
      <c r="FK106" s="15"/>
      <c r="FL106" s="15"/>
      <c r="FM106" s="15"/>
      <c r="FN106" s="15"/>
      <c r="FO106" s="15"/>
      <c r="FP106" s="15"/>
      <c r="FQ106" s="15"/>
      <c r="FR106" s="15"/>
      <c r="FS106" s="15"/>
      <c r="FT106" s="15"/>
      <c r="FU106" s="15"/>
      <c r="FV106" s="15"/>
      <c r="FW106" s="15"/>
      <c r="FX106" s="15"/>
      <c r="FY106" s="15"/>
      <c r="FZ106" s="15"/>
      <c r="GA106" s="15"/>
      <c r="GB106" s="15"/>
      <c r="GC106" s="15"/>
      <c r="GD106" s="15"/>
      <c r="GE106" s="15"/>
      <c r="GF106" s="15"/>
      <c r="GG106" s="15"/>
      <c r="GH106" s="15"/>
      <c r="GI106" s="15"/>
      <c r="GJ106" s="15"/>
      <c r="GK106" s="15"/>
      <c r="GL106" s="15"/>
      <c r="GM106" s="15"/>
      <c r="GN106" s="15"/>
      <c r="GO106" s="15"/>
      <c r="GP106" s="15"/>
      <c r="GQ106" s="15"/>
      <c r="GR106" s="15"/>
      <c r="GS106" s="15"/>
      <c r="GT106" s="15"/>
      <c r="GU106" s="15"/>
      <c r="GV106" s="15"/>
      <c r="GW106" s="15"/>
      <c r="GX106" s="15"/>
      <c r="GY106" s="15"/>
      <c r="GZ106" s="15"/>
      <c r="HA106" s="15"/>
      <c r="HB106" s="15"/>
      <c r="HC106" s="15"/>
      <c r="HD106" s="15"/>
      <c r="HE106" s="15"/>
      <c r="HF106" s="15"/>
      <c r="HG106" s="15"/>
      <c r="HH106" s="15"/>
      <c r="HI106" s="15"/>
      <c r="HJ106" s="15"/>
      <c r="HK106" s="15"/>
      <c r="HL106" s="15"/>
      <c r="HM106" s="15"/>
      <c r="HN106" s="15"/>
      <c r="HO106" s="15"/>
      <c r="HP106" s="15"/>
      <c r="HQ106" s="15"/>
      <c r="HR106" s="15"/>
      <c r="HS106" s="15"/>
      <c r="HT106" s="15"/>
      <c r="HU106" s="15"/>
      <c r="HV106" s="15"/>
      <c r="HW106" s="15"/>
      <c r="HX106" s="15"/>
      <c r="HY106" s="15"/>
      <c r="HZ106" s="15"/>
      <c r="IA106" s="15"/>
      <c r="IB106" s="15"/>
      <c r="IC106" s="15"/>
      <c r="ID106" s="15"/>
      <c r="IE106" s="15"/>
      <c r="IF106" s="15"/>
      <c r="IG106" s="15"/>
      <c r="IH106" s="15"/>
      <c r="II106" s="15"/>
      <c r="IJ106" s="15"/>
      <c r="IK106" s="15"/>
      <c r="IL106" s="15"/>
      <c r="IM106" s="15"/>
      <c r="IN106" s="15"/>
      <c r="IO106" s="15"/>
      <c r="IP106" s="15"/>
      <c r="IQ106" s="15"/>
      <c r="IR106" s="15"/>
      <c r="IS106" s="15"/>
      <c r="IT106" s="15"/>
      <c r="IU106" s="15"/>
      <c r="IV106" s="15"/>
    </row>
    <row r="107" spans="1:256" ht="15.75" customHeight="1">
      <c r="A107" s="73" t="s">
        <v>16</v>
      </c>
      <c r="B107" s="520" t="s">
        <v>115</v>
      </c>
      <c r="C107" s="520"/>
      <c r="D107" s="520"/>
      <c r="E107" s="520"/>
      <c r="F107" s="520"/>
      <c r="G107" s="520"/>
      <c r="H107" s="520"/>
      <c r="I107" s="75" t="s">
        <v>116</v>
      </c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  <c r="CS107" s="15"/>
      <c r="CT107" s="15"/>
      <c r="CU107" s="15"/>
      <c r="CV107" s="15"/>
      <c r="CW107" s="15"/>
      <c r="CX107" s="15"/>
      <c r="CY107" s="15"/>
      <c r="CZ107" s="15"/>
      <c r="DA107" s="15"/>
      <c r="DB107" s="15"/>
      <c r="DC107" s="15"/>
      <c r="DD107" s="15"/>
      <c r="DE107" s="15"/>
      <c r="DF107" s="15"/>
      <c r="DG107" s="15"/>
      <c r="DH107" s="15"/>
      <c r="DI107" s="15"/>
      <c r="DJ107" s="15"/>
      <c r="DK107" s="15"/>
      <c r="DL107" s="15"/>
      <c r="DM107" s="15"/>
      <c r="DN107" s="15"/>
      <c r="DO107" s="15"/>
      <c r="DP107" s="15"/>
      <c r="DQ107" s="15"/>
      <c r="DR107" s="15"/>
      <c r="DS107" s="15"/>
      <c r="DT107" s="15"/>
      <c r="DU107" s="15"/>
      <c r="DV107" s="15"/>
      <c r="DW107" s="15"/>
      <c r="DX107" s="15"/>
      <c r="DY107" s="15"/>
      <c r="DZ107" s="15"/>
      <c r="EA107" s="15"/>
      <c r="EB107" s="15"/>
      <c r="EC107" s="15"/>
      <c r="ED107" s="15"/>
      <c r="EE107" s="15"/>
      <c r="EF107" s="15"/>
      <c r="EG107" s="15"/>
      <c r="EH107" s="15"/>
      <c r="EI107" s="15"/>
      <c r="EJ107" s="15"/>
      <c r="EK107" s="15"/>
      <c r="EL107" s="15"/>
      <c r="EM107" s="15"/>
      <c r="EN107" s="15"/>
      <c r="EO107" s="15"/>
      <c r="EP107" s="15"/>
      <c r="EQ107" s="15"/>
      <c r="ER107" s="15"/>
      <c r="ES107" s="15"/>
      <c r="ET107" s="15"/>
      <c r="EU107" s="15"/>
      <c r="EV107" s="15"/>
      <c r="EW107" s="15"/>
      <c r="EX107" s="15"/>
      <c r="EY107" s="15"/>
      <c r="EZ107" s="15"/>
      <c r="FA107" s="15"/>
      <c r="FB107" s="15"/>
      <c r="FC107" s="15"/>
      <c r="FD107" s="15"/>
      <c r="FE107" s="15"/>
      <c r="FF107" s="15"/>
      <c r="FG107" s="15"/>
      <c r="FH107" s="15"/>
      <c r="FI107" s="15"/>
      <c r="FJ107" s="15"/>
      <c r="FK107" s="15"/>
      <c r="FL107" s="15"/>
      <c r="FM107" s="15"/>
      <c r="FN107" s="15"/>
      <c r="FO107" s="15"/>
      <c r="FP107" s="15"/>
      <c r="FQ107" s="15"/>
      <c r="FR107" s="15"/>
      <c r="FS107" s="15"/>
      <c r="FT107" s="15"/>
      <c r="FU107" s="15"/>
      <c r="FV107" s="15"/>
      <c r="FW107" s="15"/>
      <c r="FX107" s="15"/>
      <c r="FY107" s="15"/>
      <c r="FZ107" s="15"/>
      <c r="GA107" s="15"/>
      <c r="GB107" s="15"/>
      <c r="GC107" s="15"/>
      <c r="GD107" s="15"/>
      <c r="GE107" s="15"/>
      <c r="GF107" s="15"/>
      <c r="GG107" s="15"/>
      <c r="GH107" s="15"/>
      <c r="GI107" s="15"/>
      <c r="GJ107" s="15"/>
      <c r="GK107" s="15"/>
      <c r="GL107" s="15"/>
      <c r="GM107" s="15"/>
      <c r="GN107" s="15"/>
      <c r="GO107" s="15"/>
      <c r="GP107" s="15"/>
      <c r="GQ107" s="15"/>
      <c r="GR107" s="15"/>
      <c r="GS107" s="15"/>
      <c r="GT107" s="15"/>
      <c r="GU107" s="15"/>
      <c r="GV107" s="15"/>
      <c r="GW107" s="15"/>
      <c r="GX107" s="15"/>
      <c r="GY107" s="15"/>
      <c r="GZ107" s="15"/>
      <c r="HA107" s="15"/>
      <c r="HB107" s="15"/>
      <c r="HC107" s="15"/>
      <c r="HD107" s="15"/>
      <c r="HE107" s="15"/>
      <c r="HF107" s="15"/>
      <c r="HG107" s="15"/>
      <c r="HH107" s="15"/>
      <c r="HI107" s="15"/>
      <c r="HJ107" s="15"/>
      <c r="HK107" s="15"/>
      <c r="HL107" s="15"/>
      <c r="HM107" s="15"/>
      <c r="HN107" s="15"/>
      <c r="HO107" s="15"/>
      <c r="HP107" s="15"/>
      <c r="HQ107" s="15"/>
      <c r="HR107" s="15"/>
      <c r="HS107" s="15"/>
      <c r="HT107" s="15"/>
      <c r="HU107" s="15"/>
      <c r="HV107" s="15"/>
      <c r="HW107" s="15"/>
      <c r="HX107" s="15"/>
      <c r="HY107" s="15"/>
      <c r="HZ107" s="15"/>
      <c r="IA107" s="15"/>
      <c r="IB107" s="15"/>
      <c r="IC107" s="15"/>
      <c r="ID107" s="15"/>
      <c r="IE107" s="15"/>
      <c r="IF107" s="15"/>
      <c r="IG107" s="15"/>
      <c r="IH107" s="15"/>
      <c r="II107" s="15"/>
      <c r="IJ107" s="15"/>
      <c r="IK107" s="15"/>
      <c r="IL107" s="15"/>
      <c r="IM107" s="15"/>
      <c r="IN107" s="15"/>
      <c r="IO107" s="15"/>
      <c r="IP107" s="15"/>
      <c r="IQ107" s="15"/>
      <c r="IR107" s="15"/>
      <c r="IS107" s="15"/>
      <c r="IT107" s="15"/>
      <c r="IU107" s="15"/>
      <c r="IV107" s="15"/>
    </row>
    <row r="108" spans="1:256" ht="26.25" customHeight="1">
      <c r="A108" s="48" t="s">
        <v>16</v>
      </c>
      <c r="B108" s="12" t="s">
        <v>340</v>
      </c>
      <c r="C108" s="12"/>
      <c r="D108" s="12"/>
      <c r="E108" s="12"/>
      <c r="F108" s="12"/>
      <c r="G108" s="12"/>
      <c r="H108" s="12"/>
      <c r="I108" s="23">
        <v>18.5</v>
      </c>
      <c r="J108" s="15"/>
      <c r="K108" s="15" t="e">
        <f>K102-#REF!</f>
        <v>#REF!</v>
      </c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5"/>
      <c r="BR108" s="15"/>
      <c r="BS108" s="15"/>
      <c r="BT108" s="15"/>
      <c r="BU108" s="15"/>
      <c r="BV108" s="15"/>
      <c r="BW108" s="15"/>
      <c r="BX108" s="15"/>
      <c r="BY108" s="15"/>
      <c r="BZ108" s="15"/>
      <c r="CA108" s="15"/>
      <c r="CB108" s="15"/>
      <c r="CC108" s="15"/>
      <c r="CD108" s="15"/>
      <c r="CE108" s="15"/>
      <c r="CF108" s="15"/>
      <c r="CG108" s="15"/>
      <c r="CH108" s="15"/>
      <c r="CI108" s="15"/>
      <c r="CJ108" s="15"/>
      <c r="CK108" s="15"/>
      <c r="CL108" s="15"/>
      <c r="CM108" s="15"/>
      <c r="CN108" s="15"/>
      <c r="CO108" s="15"/>
      <c r="CP108" s="15"/>
      <c r="CQ108" s="15"/>
      <c r="CR108" s="15"/>
      <c r="CS108" s="15"/>
      <c r="CT108" s="15"/>
      <c r="CU108" s="15"/>
      <c r="CV108" s="15"/>
      <c r="CW108" s="15"/>
      <c r="CX108" s="15"/>
      <c r="CY108" s="15"/>
      <c r="CZ108" s="15"/>
      <c r="DA108" s="15"/>
      <c r="DB108" s="15"/>
      <c r="DC108" s="15"/>
      <c r="DD108" s="15"/>
      <c r="DE108" s="15"/>
      <c r="DF108" s="15"/>
      <c r="DG108" s="15"/>
      <c r="DH108" s="15"/>
      <c r="DI108" s="15"/>
      <c r="DJ108" s="15"/>
      <c r="DK108" s="15"/>
      <c r="DL108" s="15"/>
      <c r="DM108" s="15"/>
      <c r="DN108" s="15"/>
      <c r="DO108" s="15"/>
      <c r="DP108" s="15"/>
      <c r="DQ108" s="15"/>
      <c r="DR108" s="15"/>
      <c r="DS108" s="15"/>
      <c r="DT108" s="15"/>
      <c r="DU108" s="15"/>
      <c r="DV108" s="15"/>
      <c r="DW108" s="15"/>
      <c r="DX108" s="15"/>
      <c r="DY108" s="15"/>
      <c r="DZ108" s="15"/>
      <c r="EA108" s="15"/>
      <c r="EB108" s="15"/>
      <c r="EC108" s="15"/>
      <c r="ED108" s="15"/>
      <c r="EE108" s="15"/>
      <c r="EF108" s="15"/>
      <c r="EG108" s="15"/>
      <c r="EH108" s="15"/>
      <c r="EI108" s="15"/>
      <c r="EJ108" s="15"/>
      <c r="EK108" s="15"/>
      <c r="EL108" s="15"/>
      <c r="EM108" s="15"/>
      <c r="EN108" s="15"/>
      <c r="EO108" s="15"/>
      <c r="EP108" s="15"/>
      <c r="EQ108" s="15"/>
      <c r="ER108" s="15"/>
      <c r="ES108" s="15"/>
      <c r="ET108" s="15"/>
      <c r="EU108" s="15"/>
      <c r="EV108" s="15"/>
      <c r="EW108" s="15"/>
      <c r="EX108" s="15"/>
      <c r="EY108" s="15"/>
      <c r="EZ108" s="15"/>
      <c r="FA108" s="15"/>
      <c r="FB108" s="15"/>
      <c r="FC108" s="15"/>
      <c r="FD108" s="15"/>
      <c r="FE108" s="15"/>
      <c r="FF108" s="15"/>
      <c r="FG108" s="15"/>
      <c r="FH108" s="15"/>
      <c r="FI108" s="15"/>
      <c r="FJ108" s="15"/>
      <c r="FK108" s="15"/>
      <c r="FL108" s="15"/>
      <c r="FM108" s="15"/>
      <c r="FN108" s="15"/>
      <c r="FO108" s="15"/>
      <c r="FP108" s="15"/>
      <c r="FQ108" s="15"/>
      <c r="FR108" s="15"/>
      <c r="FS108" s="15"/>
      <c r="FT108" s="15"/>
      <c r="FU108" s="15"/>
      <c r="FV108" s="15"/>
      <c r="FW108" s="15"/>
      <c r="FX108" s="15"/>
      <c r="FY108" s="15"/>
      <c r="FZ108" s="15"/>
      <c r="GA108" s="15"/>
      <c r="GB108" s="15"/>
      <c r="GC108" s="15"/>
      <c r="GD108" s="15"/>
      <c r="GE108" s="15"/>
      <c r="GF108" s="15"/>
      <c r="GG108" s="15"/>
      <c r="GH108" s="15"/>
      <c r="GI108" s="15"/>
      <c r="GJ108" s="15"/>
      <c r="GK108" s="15"/>
      <c r="GL108" s="15"/>
      <c r="GM108" s="15"/>
      <c r="GN108" s="15"/>
      <c r="GO108" s="15"/>
      <c r="GP108" s="15"/>
      <c r="GQ108" s="15"/>
      <c r="GR108" s="15"/>
      <c r="GS108" s="15"/>
      <c r="GT108" s="15"/>
      <c r="GU108" s="15"/>
      <c r="GV108" s="15"/>
      <c r="GW108" s="15"/>
      <c r="GX108" s="15"/>
      <c r="GY108" s="15"/>
      <c r="GZ108" s="15"/>
      <c r="HA108" s="15"/>
      <c r="HB108" s="15"/>
      <c r="HC108" s="15"/>
      <c r="HD108" s="15"/>
      <c r="HE108" s="15"/>
      <c r="HF108" s="15"/>
      <c r="HG108" s="15"/>
      <c r="HH108" s="15"/>
      <c r="HI108" s="15"/>
      <c r="HJ108" s="15"/>
      <c r="HK108" s="15"/>
      <c r="HL108" s="15"/>
      <c r="HM108" s="15"/>
      <c r="HN108" s="15"/>
      <c r="HO108" s="15"/>
      <c r="HP108" s="15"/>
      <c r="HQ108" s="15"/>
      <c r="HR108" s="15"/>
      <c r="HS108" s="15"/>
      <c r="HT108" s="15"/>
      <c r="HU108" s="15"/>
      <c r="HV108" s="15"/>
      <c r="HW108" s="15"/>
      <c r="HX108" s="15"/>
      <c r="HY108" s="15"/>
      <c r="HZ108" s="15"/>
      <c r="IA108" s="15"/>
      <c r="IB108" s="15"/>
      <c r="IC108" s="15"/>
      <c r="ID108" s="15"/>
      <c r="IE108" s="15"/>
      <c r="IF108" s="15"/>
      <c r="IG108" s="15"/>
      <c r="IH108" s="15"/>
      <c r="II108" s="15"/>
      <c r="IJ108" s="15"/>
      <c r="IK108" s="15"/>
      <c r="IL108" s="15"/>
      <c r="IM108" s="15"/>
      <c r="IN108" s="15"/>
      <c r="IO108" s="15"/>
      <c r="IP108" s="15"/>
      <c r="IQ108" s="15"/>
      <c r="IR108" s="15"/>
      <c r="IS108" s="15"/>
      <c r="IT108" s="15"/>
      <c r="IU108" s="15"/>
      <c r="IV108" s="15"/>
    </row>
    <row r="109" spans="1:256" ht="15.75" customHeight="1">
      <c r="A109" s="48" t="s">
        <v>69</v>
      </c>
      <c r="B109" s="521" t="s">
        <v>118</v>
      </c>
      <c r="C109" s="521"/>
      <c r="D109" s="521"/>
      <c r="E109" s="521"/>
      <c r="F109" s="521"/>
      <c r="G109" s="521"/>
      <c r="H109" s="521"/>
      <c r="I109" s="76" t="s">
        <v>106</v>
      </c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5"/>
      <c r="BR109" s="15"/>
      <c r="BS109" s="15"/>
      <c r="BT109" s="15"/>
      <c r="BU109" s="15"/>
      <c r="BV109" s="15"/>
      <c r="BW109" s="15"/>
      <c r="BX109" s="15"/>
      <c r="BY109" s="15"/>
      <c r="BZ109" s="15"/>
      <c r="CA109" s="15"/>
      <c r="CB109" s="15"/>
      <c r="CC109" s="15"/>
      <c r="CD109" s="15"/>
      <c r="CE109" s="15"/>
      <c r="CF109" s="15"/>
      <c r="CG109" s="15"/>
      <c r="CH109" s="15"/>
      <c r="CI109" s="15"/>
      <c r="CJ109" s="15"/>
      <c r="CK109" s="15"/>
      <c r="CL109" s="15"/>
      <c r="CM109" s="15"/>
      <c r="CN109" s="15"/>
      <c r="CO109" s="15"/>
      <c r="CP109" s="15"/>
      <c r="CQ109" s="15"/>
      <c r="CR109" s="15"/>
      <c r="CS109" s="15"/>
      <c r="CT109" s="15"/>
      <c r="CU109" s="15"/>
      <c r="CV109" s="15"/>
      <c r="CW109" s="15"/>
      <c r="CX109" s="15"/>
      <c r="CY109" s="15"/>
      <c r="CZ109" s="15"/>
      <c r="DA109" s="15"/>
      <c r="DB109" s="15"/>
      <c r="DC109" s="15"/>
      <c r="DD109" s="15"/>
      <c r="DE109" s="15"/>
      <c r="DF109" s="15"/>
      <c r="DG109" s="15"/>
      <c r="DH109" s="15"/>
      <c r="DI109" s="15"/>
      <c r="DJ109" s="15"/>
      <c r="DK109" s="15"/>
      <c r="DL109" s="15"/>
      <c r="DM109" s="15"/>
      <c r="DN109" s="15"/>
      <c r="DO109" s="15"/>
      <c r="DP109" s="15"/>
      <c r="DQ109" s="15"/>
      <c r="DR109" s="15"/>
      <c r="DS109" s="15"/>
      <c r="DT109" s="15"/>
      <c r="DU109" s="15"/>
      <c r="DV109" s="15"/>
      <c r="DW109" s="15"/>
      <c r="DX109" s="15"/>
      <c r="DY109" s="15"/>
      <c r="DZ109" s="15"/>
      <c r="EA109" s="15"/>
      <c r="EB109" s="15"/>
      <c r="EC109" s="15"/>
      <c r="ED109" s="15"/>
      <c r="EE109" s="15"/>
      <c r="EF109" s="15"/>
      <c r="EG109" s="15"/>
      <c r="EH109" s="15"/>
      <c r="EI109" s="15"/>
      <c r="EJ109" s="15"/>
      <c r="EK109" s="15"/>
      <c r="EL109" s="15"/>
      <c r="EM109" s="15"/>
      <c r="EN109" s="15"/>
      <c r="EO109" s="15"/>
      <c r="EP109" s="15"/>
      <c r="EQ109" s="15"/>
      <c r="ER109" s="15"/>
      <c r="ES109" s="15"/>
      <c r="ET109" s="15"/>
      <c r="EU109" s="15"/>
      <c r="EV109" s="15"/>
      <c r="EW109" s="15"/>
      <c r="EX109" s="15"/>
      <c r="EY109" s="15"/>
      <c r="EZ109" s="15"/>
      <c r="FA109" s="15"/>
      <c r="FB109" s="15"/>
      <c r="FC109" s="15"/>
      <c r="FD109" s="15"/>
      <c r="FE109" s="15"/>
      <c r="FF109" s="15"/>
      <c r="FG109" s="15"/>
      <c r="FH109" s="15"/>
      <c r="FI109" s="15"/>
      <c r="FJ109" s="15"/>
      <c r="FK109" s="15"/>
      <c r="FL109" s="15"/>
      <c r="FM109" s="15"/>
      <c r="FN109" s="15"/>
      <c r="FO109" s="15"/>
      <c r="FP109" s="15"/>
      <c r="FQ109" s="15"/>
      <c r="FR109" s="15"/>
      <c r="FS109" s="15"/>
      <c r="FT109" s="15"/>
      <c r="FU109" s="15"/>
      <c r="FV109" s="15"/>
      <c r="FW109" s="15"/>
      <c r="FX109" s="15"/>
      <c r="FY109" s="15"/>
      <c r="FZ109" s="15"/>
      <c r="GA109" s="15"/>
      <c r="GB109" s="15"/>
      <c r="GC109" s="15"/>
      <c r="GD109" s="15"/>
      <c r="GE109" s="15"/>
      <c r="GF109" s="15"/>
      <c r="GG109" s="15"/>
      <c r="GH109" s="15"/>
      <c r="GI109" s="15"/>
      <c r="GJ109" s="15"/>
      <c r="GK109" s="15"/>
      <c r="GL109" s="15"/>
      <c r="GM109" s="15"/>
      <c r="GN109" s="15"/>
      <c r="GO109" s="15"/>
      <c r="GP109" s="15"/>
      <c r="GQ109" s="15"/>
      <c r="GR109" s="15"/>
      <c r="GS109" s="15"/>
      <c r="GT109" s="15"/>
      <c r="GU109" s="15"/>
      <c r="GV109" s="15"/>
      <c r="GW109" s="15"/>
      <c r="GX109" s="15"/>
      <c r="GY109" s="15"/>
      <c r="GZ109" s="15"/>
      <c r="HA109" s="15"/>
      <c r="HB109" s="15"/>
      <c r="HC109" s="15"/>
      <c r="HD109" s="15"/>
      <c r="HE109" s="15"/>
      <c r="HF109" s="15"/>
      <c r="HG109" s="15"/>
      <c r="HH109" s="15"/>
      <c r="HI109" s="15"/>
      <c r="HJ109" s="15"/>
      <c r="HK109" s="15"/>
      <c r="HL109" s="15"/>
      <c r="HM109" s="15"/>
      <c r="HN109" s="15"/>
      <c r="HO109" s="15"/>
      <c r="HP109" s="15"/>
      <c r="HQ109" s="15"/>
      <c r="HR109" s="15"/>
      <c r="HS109" s="15"/>
      <c r="HT109" s="15"/>
      <c r="HU109" s="15"/>
      <c r="HV109" s="15"/>
      <c r="HW109" s="15"/>
      <c r="HX109" s="15"/>
      <c r="HY109" s="15"/>
      <c r="HZ109" s="15"/>
      <c r="IA109" s="15"/>
      <c r="IB109" s="15"/>
      <c r="IC109" s="15"/>
      <c r="ID109" s="15"/>
      <c r="IE109" s="15"/>
      <c r="IF109" s="15"/>
      <c r="IG109" s="15"/>
      <c r="IH109" s="15"/>
      <c r="II109" s="15"/>
      <c r="IJ109" s="15"/>
      <c r="IK109" s="15"/>
      <c r="IL109" s="15"/>
      <c r="IM109" s="15"/>
      <c r="IN109" s="15"/>
      <c r="IO109" s="15"/>
      <c r="IP109" s="15"/>
      <c r="IQ109" s="15"/>
      <c r="IR109" s="15"/>
      <c r="IS109" s="15"/>
      <c r="IT109" s="15"/>
      <c r="IU109" s="15"/>
      <c r="IV109" s="15"/>
    </row>
    <row r="110" spans="1:256" ht="15.75" customHeight="1">
      <c r="A110" s="77"/>
      <c r="B110" s="510" t="s">
        <v>119</v>
      </c>
      <c r="C110" s="510"/>
      <c r="D110" s="510"/>
      <c r="E110" s="510"/>
      <c r="F110" s="510"/>
      <c r="G110" s="510"/>
      <c r="H110" s="510"/>
      <c r="I110" s="61">
        <f>SUM(I97:I108)</f>
        <v>543.74</v>
      </c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5"/>
      <c r="BR110" s="15"/>
      <c r="BS110" s="15"/>
      <c r="BT110" s="15"/>
      <c r="BU110" s="15"/>
      <c r="BV110" s="15"/>
      <c r="BW110" s="15"/>
      <c r="BX110" s="15"/>
      <c r="BY110" s="15"/>
      <c r="BZ110" s="15"/>
      <c r="CA110" s="15"/>
      <c r="CB110" s="15"/>
      <c r="CC110" s="15"/>
      <c r="CD110" s="15"/>
      <c r="CE110" s="15"/>
      <c r="CF110" s="15"/>
      <c r="CG110" s="15"/>
      <c r="CH110" s="15"/>
      <c r="CI110" s="15"/>
      <c r="CJ110" s="15"/>
      <c r="CK110" s="15"/>
      <c r="CL110" s="15"/>
      <c r="CM110" s="15"/>
      <c r="CN110" s="15"/>
      <c r="CO110" s="15"/>
      <c r="CP110" s="15"/>
      <c r="CQ110" s="15"/>
      <c r="CR110" s="15"/>
      <c r="CS110" s="15"/>
      <c r="CT110" s="15"/>
      <c r="CU110" s="15"/>
      <c r="CV110" s="15"/>
      <c r="CW110" s="15"/>
      <c r="CX110" s="15"/>
      <c r="CY110" s="15"/>
      <c r="CZ110" s="15"/>
      <c r="DA110" s="15"/>
      <c r="DB110" s="15"/>
      <c r="DC110" s="15"/>
      <c r="DD110" s="15"/>
      <c r="DE110" s="15"/>
      <c r="DF110" s="15"/>
      <c r="DG110" s="15"/>
      <c r="DH110" s="15"/>
      <c r="DI110" s="15"/>
      <c r="DJ110" s="15"/>
      <c r="DK110" s="15"/>
      <c r="DL110" s="15"/>
      <c r="DM110" s="15"/>
      <c r="DN110" s="15"/>
      <c r="DO110" s="15"/>
      <c r="DP110" s="15"/>
      <c r="DQ110" s="15"/>
      <c r="DR110" s="15"/>
      <c r="DS110" s="15"/>
      <c r="DT110" s="15"/>
      <c r="DU110" s="15"/>
      <c r="DV110" s="15"/>
      <c r="DW110" s="15"/>
      <c r="DX110" s="15"/>
      <c r="DY110" s="15"/>
      <c r="DZ110" s="15"/>
      <c r="EA110" s="15"/>
      <c r="EB110" s="15"/>
      <c r="EC110" s="15"/>
      <c r="ED110" s="15"/>
      <c r="EE110" s="15"/>
      <c r="EF110" s="15"/>
      <c r="EG110" s="15"/>
      <c r="EH110" s="15"/>
      <c r="EI110" s="15"/>
      <c r="EJ110" s="15"/>
      <c r="EK110" s="15"/>
      <c r="EL110" s="15"/>
      <c r="EM110" s="15"/>
      <c r="EN110" s="15"/>
      <c r="EO110" s="15"/>
      <c r="EP110" s="15"/>
      <c r="EQ110" s="15"/>
      <c r="ER110" s="15"/>
      <c r="ES110" s="15"/>
      <c r="ET110" s="15"/>
      <c r="EU110" s="15"/>
      <c r="EV110" s="15"/>
      <c r="EW110" s="15"/>
      <c r="EX110" s="15"/>
      <c r="EY110" s="15"/>
      <c r="EZ110" s="15"/>
      <c r="FA110" s="15"/>
      <c r="FB110" s="15"/>
      <c r="FC110" s="15"/>
      <c r="FD110" s="15"/>
      <c r="FE110" s="15"/>
      <c r="FF110" s="15"/>
      <c r="FG110" s="15"/>
      <c r="FH110" s="15"/>
      <c r="FI110" s="15"/>
      <c r="FJ110" s="15"/>
      <c r="FK110" s="15"/>
      <c r="FL110" s="15"/>
      <c r="FM110" s="15"/>
      <c r="FN110" s="15"/>
      <c r="FO110" s="15"/>
      <c r="FP110" s="15"/>
      <c r="FQ110" s="15"/>
      <c r="FR110" s="15"/>
      <c r="FS110" s="15"/>
      <c r="FT110" s="15"/>
      <c r="FU110" s="15"/>
      <c r="FV110" s="15"/>
      <c r="FW110" s="15"/>
      <c r="FX110" s="15"/>
      <c r="FY110" s="15"/>
      <c r="FZ110" s="15"/>
      <c r="GA110" s="15"/>
      <c r="GB110" s="15"/>
      <c r="GC110" s="15"/>
      <c r="GD110" s="15"/>
      <c r="GE110" s="15"/>
      <c r="GF110" s="15"/>
      <c r="GG110" s="15"/>
      <c r="GH110" s="15"/>
      <c r="GI110" s="15"/>
      <c r="GJ110" s="15"/>
      <c r="GK110" s="15"/>
      <c r="GL110" s="15"/>
      <c r="GM110" s="15"/>
      <c r="GN110" s="15"/>
      <c r="GO110" s="15"/>
      <c r="GP110" s="15"/>
      <c r="GQ110" s="15"/>
      <c r="GR110" s="15"/>
      <c r="GS110" s="15"/>
      <c r="GT110" s="15"/>
      <c r="GU110" s="15"/>
      <c r="GV110" s="15"/>
      <c r="GW110" s="15"/>
      <c r="GX110" s="15"/>
      <c r="GY110" s="15"/>
      <c r="GZ110" s="15"/>
      <c r="HA110" s="15"/>
      <c r="HB110" s="15"/>
      <c r="HC110" s="15"/>
      <c r="HD110" s="15"/>
      <c r="HE110" s="15"/>
      <c r="HF110" s="15"/>
      <c r="HG110" s="15"/>
      <c r="HH110" s="15"/>
      <c r="HI110" s="15"/>
      <c r="HJ110" s="15"/>
      <c r="HK110" s="15"/>
      <c r="HL110" s="15"/>
      <c r="HM110" s="15"/>
      <c r="HN110" s="15"/>
      <c r="HO110" s="15"/>
      <c r="HP110" s="15"/>
      <c r="HQ110" s="15"/>
      <c r="HR110" s="15"/>
      <c r="HS110" s="15"/>
      <c r="HT110" s="15"/>
      <c r="HU110" s="15"/>
      <c r="HV110" s="15"/>
      <c r="HW110" s="15"/>
      <c r="HX110" s="15"/>
      <c r="HY110" s="15"/>
      <c r="HZ110" s="15"/>
      <c r="IA110" s="15"/>
      <c r="IB110" s="15"/>
      <c r="IC110" s="15"/>
      <c r="ID110" s="15"/>
      <c r="IE110" s="15"/>
      <c r="IF110" s="15"/>
      <c r="IG110" s="15"/>
      <c r="IH110" s="15"/>
      <c r="II110" s="15"/>
      <c r="IJ110" s="15"/>
      <c r="IK110" s="15"/>
      <c r="IL110" s="15"/>
      <c r="IM110" s="15"/>
      <c r="IN110" s="15"/>
      <c r="IO110" s="15"/>
      <c r="IP110" s="15"/>
      <c r="IQ110" s="15"/>
      <c r="IR110" s="15"/>
      <c r="IS110" s="15"/>
      <c r="IT110" s="15"/>
      <c r="IU110" s="15"/>
      <c r="IV110" s="15"/>
    </row>
    <row r="111" spans="1:256" ht="7.5" customHeight="1">
      <c r="A111" s="491"/>
      <c r="B111" s="491"/>
      <c r="C111" s="491"/>
      <c r="D111" s="491"/>
      <c r="E111" s="491"/>
      <c r="F111" s="491"/>
      <c r="G111" s="491"/>
      <c r="H111" s="491"/>
      <c r="I111" s="491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5"/>
      <c r="BS111" s="15"/>
      <c r="BT111" s="15"/>
      <c r="BU111" s="15"/>
      <c r="BV111" s="15"/>
      <c r="BW111" s="15"/>
      <c r="BX111" s="15"/>
      <c r="BY111" s="15"/>
      <c r="BZ111" s="15"/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  <c r="DA111" s="15"/>
      <c r="DB111" s="15"/>
      <c r="DC111" s="15"/>
      <c r="DD111" s="15"/>
      <c r="DE111" s="15"/>
      <c r="DF111" s="15"/>
      <c r="DG111" s="15"/>
      <c r="DH111" s="15"/>
      <c r="DI111" s="15"/>
      <c r="DJ111" s="15"/>
      <c r="DK111" s="15"/>
      <c r="DL111" s="15"/>
      <c r="DM111" s="15"/>
      <c r="DN111" s="15"/>
      <c r="DO111" s="15"/>
      <c r="DP111" s="15"/>
      <c r="DQ111" s="15"/>
      <c r="DR111" s="15"/>
      <c r="DS111" s="15"/>
      <c r="DT111" s="15"/>
      <c r="DU111" s="15"/>
      <c r="DV111" s="15"/>
      <c r="DW111" s="15"/>
      <c r="DX111" s="15"/>
      <c r="DY111" s="15"/>
      <c r="DZ111" s="15"/>
      <c r="EA111" s="15"/>
      <c r="EB111" s="15"/>
      <c r="EC111" s="15"/>
      <c r="ED111" s="15"/>
      <c r="EE111" s="15"/>
      <c r="EF111" s="15"/>
      <c r="EG111" s="15"/>
      <c r="EH111" s="15"/>
      <c r="EI111" s="15"/>
      <c r="EJ111" s="15"/>
      <c r="EK111" s="15"/>
      <c r="EL111" s="15"/>
      <c r="EM111" s="15"/>
      <c r="EN111" s="15"/>
      <c r="EO111" s="15"/>
      <c r="EP111" s="15"/>
      <c r="EQ111" s="15"/>
      <c r="ER111" s="15"/>
      <c r="ES111" s="15"/>
      <c r="ET111" s="15"/>
      <c r="EU111" s="15"/>
      <c r="EV111" s="15"/>
      <c r="EW111" s="15"/>
      <c r="EX111" s="15"/>
      <c r="EY111" s="15"/>
      <c r="EZ111" s="15"/>
      <c r="FA111" s="15"/>
      <c r="FB111" s="15"/>
      <c r="FC111" s="15"/>
      <c r="FD111" s="15"/>
      <c r="FE111" s="15"/>
      <c r="FF111" s="15"/>
      <c r="FG111" s="15"/>
      <c r="FH111" s="15"/>
      <c r="FI111" s="15"/>
      <c r="FJ111" s="15"/>
      <c r="FK111" s="15"/>
      <c r="FL111" s="15"/>
      <c r="FM111" s="15"/>
      <c r="FN111" s="15"/>
      <c r="FO111" s="15"/>
      <c r="FP111" s="15"/>
      <c r="FQ111" s="15"/>
      <c r="FR111" s="15"/>
      <c r="FS111" s="15"/>
      <c r="FT111" s="15"/>
      <c r="FU111" s="15"/>
      <c r="FV111" s="15"/>
      <c r="FW111" s="15"/>
      <c r="FX111" s="15"/>
      <c r="FY111" s="15"/>
      <c r="FZ111" s="15"/>
      <c r="GA111" s="15"/>
      <c r="GB111" s="15"/>
      <c r="GC111" s="15"/>
      <c r="GD111" s="15"/>
      <c r="GE111" s="15"/>
      <c r="GF111" s="15"/>
      <c r="GG111" s="15"/>
      <c r="GH111" s="15"/>
      <c r="GI111" s="15"/>
      <c r="GJ111" s="15"/>
      <c r="GK111" s="15"/>
      <c r="GL111" s="15"/>
      <c r="GM111" s="15"/>
      <c r="GN111" s="15"/>
      <c r="GO111" s="15"/>
      <c r="GP111" s="15"/>
      <c r="GQ111" s="15"/>
      <c r="GR111" s="15"/>
      <c r="GS111" s="15"/>
      <c r="GT111" s="15"/>
      <c r="GU111" s="15"/>
      <c r="GV111" s="15"/>
      <c r="GW111" s="15"/>
      <c r="GX111" s="15"/>
      <c r="GY111" s="15"/>
      <c r="GZ111" s="15"/>
      <c r="HA111" s="15"/>
      <c r="HB111" s="15"/>
      <c r="HC111" s="15"/>
      <c r="HD111" s="15"/>
      <c r="HE111" s="15"/>
      <c r="HF111" s="15"/>
      <c r="HG111" s="15"/>
      <c r="HH111" s="15"/>
      <c r="HI111" s="15"/>
      <c r="HJ111" s="15"/>
      <c r="HK111" s="15"/>
      <c r="HL111" s="15"/>
      <c r="HM111" s="15"/>
      <c r="HN111" s="15"/>
      <c r="HO111" s="15"/>
      <c r="HP111" s="15"/>
      <c r="HQ111" s="15"/>
      <c r="HR111" s="15"/>
      <c r="HS111" s="15"/>
      <c r="HT111" s="15"/>
      <c r="HU111" s="15"/>
      <c r="HV111" s="15"/>
      <c r="HW111" s="15"/>
      <c r="HX111" s="15"/>
      <c r="HY111" s="15"/>
      <c r="HZ111" s="15"/>
      <c r="IA111" s="15"/>
      <c r="IB111" s="15"/>
      <c r="IC111" s="15"/>
      <c r="ID111" s="15"/>
      <c r="IE111" s="15"/>
      <c r="IF111" s="15"/>
      <c r="IG111" s="15"/>
      <c r="IH111" s="15"/>
      <c r="II111" s="15"/>
      <c r="IJ111" s="15"/>
      <c r="IK111" s="15"/>
      <c r="IL111" s="15"/>
      <c r="IM111" s="15"/>
      <c r="IN111" s="15"/>
      <c r="IO111" s="15"/>
      <c r="IP111" s="15"/>
      <c r="IQ111" s="15"/>
      <c r="IR111" s="15"/>
      <c r="IS111" s="15"/>
      <c r="IT111" s="15"/>
      <c r="IU111" s="15"/>
      <c r="IV111" s="15"/>
    </row>
    <row r="112" spans="1:256" ht="29.25" customHeight="1">
      <c r="A112" s="492" t="s">
        <v>341</v>
      </c>
      <c r="B112" s="492"/>
      <c r="C112" s="492"/>
      <c r="D112" s="492"/>
      <c r="E112" s="492"/>
      <c r="F112" s="492"/>
      <c r="G112" s="492"/>
      <c r="H112" s="492"/>
      <c r="I112" s="492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5"/>
      <c r="CO112" s="15"/>
      <c r="CP112" s="15"/>
      <c r="CQ112" s="15"/>
      <c r="CR112" s="15"/>
      <c r="CS112" s="15"/>
      <c r="CT112" s="15"/>
      <c r="CU112" s="15"/>
      <c r="CV112" s="15"/>
      <c r="CW112" s="15"/>
      <c r="CX112" s="15"/>
      <c r="CY112" s="15"/>
      <c r="CZ112" s="15"/>
      <c r="DA112" s="15"/>
      <c r="DB112" s="15"/>
      <c r="DC112" s="15"/>
      <c r="DD112" s="15"/>
      <c r="DE112" s="15"/>
      <c r="DF112" s="15"/>
      <c r="DG112" s="15"/>
      <c r="DH112" s="15"/>
      <c r="DI112" s="15"/>
      <c r="DJ112" s="15"/>
      <c r="DK112" s="15"/>
      <c r="DL112" s="15"/>
      <c r="DM112" s="15"/>
      <c r="DN112" s="15"/>
      <c r="DO112" s="15"/>
      <c r="DP112" s="15"/>
      <c r="DQ112" s="15"/>
      <c r="DR112" s="15"/>
      <c r="DS112" s="15"/>
      <c r="DT112" s="15"/>
      <c r="DU112" s="15"/>
      <c r="DV112" s="15"/>
      <c r="DW112" s="15"/>
      <c r="DX112" s="15"/>
      <c r="DY112" s="15"/>
      <c r="DZ112" s="15"/>
      <c r="EA112" s="15"/>
      <c r="EB112" s="15"/>
      <c r="EC112" s="15"/>
      <c r="ED112" s="15"/>
      <c r="EE112" s="15"/>
      <c r="EF112" s="15"/>
      <c r="EG112" s="15"/>
      <c r="EH112" s="15"/>
      <c r="EI112" s="15"/>
      <c r="EJ112" s="15"/>
      <c r="EK112" s="15"/>
      <c r="EL112" s="15"/>
      <c r="EM112" s="15"/>
      <c r="EN112" s="15"/>
      <c r="EO112" s="15"/>
      <c r="EP112" s="15"/>
      <c r="EQ112" s="15"/>
      <c r="ER112" s="15"/>
      <c r="ES112" s="15"/>
      <c r="ET112" s="15"/>
      <c r="EU112" s="15"/>
      <c r="EV112" s="15"/>
      <c r="EW112" s="15"/>
      <c r="EX112" s="15"/>
      <c r="EY112" s="15"/>
      <c r="EZ112" s="15"/>
      <c r="FA112" s="15"/>
      <c r="FB112" s="15"/>
      <c r="FC112" s="15"/>
      <c r="FD112" s="15"/>
      <c r="FE112" s="15"/>
      <c r="FF112" s="15"/>
      <c r="FG112" s="15"/>
      <c r="FH112" s="15"/>
      <c r="FI112" s="15"/>
      <c r="FJ112" s="15"/>
      <c r="FK112" s="15"/>
      <c r="FL112" s="15"/>
      <c r="FM112" s="15"/>
      <c r="FN112" s="15"/>
      <c r="FO112" s="15"/>
      <c r="FP112" s="15"/>
      <c r="FQ112" s="15"/>
      <c r="FR112" s="15"/>
      <c r="FS112" s="15"/>
      <c r="FT112" s="15"/>
      <c r="FU112" s="15"/>
      <c r="FV112" s="15"/>
      <c r="FW112" s="15"/>
      <c r="FX112" s="15"/>
      <c r="FY112" s="15"/>
      <c r="FZ112" s="15"/>
      <c r="GA112" s="15"/>
      <c r="GB112" s="15"/>
      <c r="GC112" s="15"/>
      <c r="GD112" s="15"/>
      <c r="GE112" s="15"/>
      <c r="GF112" s="15"/>
      <c r="GG112" s="15"/>
      <c r="GH112" s="15"/>
      <c r="GI112" s="15"/>
      <c r="GJ112" s="15"/>
      <c r="GK112" s="15"/>
      <c r="GL112" s="15"/>
      <c r="GM112" s="15"/>
      <c r="GN112" s="15"/>
      <c r="GO112" s="15"/>
      <c r="GP112" s="15"/>
      <c r="GQ112" s="15"/>
      <c r="GR112" s="15"/>
      <c r="GS112" s="15"/>
      <c r="GT112" s="15"/>
      <c r="GU112" s="15"/>
      <c r="GV112" s="15"/>
      <c r="GW112" s="15"/>
      <c r="GX112" s="15"/>
      <c r="GY112" s="15"/>
      <c r="GZ112" s="15"/>
      <c r="HA112" s="15"/>
      <c r="HB112" s="15"/>
      <c r="HC112" s="15"/>
      <c r="HD112" s="15"/>
      <c r="HE112" s="15"/>
      <c r="HF112" s="15"/>
      <c r="HG112" s="15"/>
      <c r="HH112" s="15"/>
      <c r="HI112" s="15"/>
      <c r="HJ112" s="15"/>
      <c r="HK112" s="15"/>
      <c r="HL112" s="15"/>
      <c r="HM112" s="15"/>
      <c r="HN112" s="15"/>
      <c r="HO112" s="15"/>
      <c r="HP112" s="15"/>
      <c r="HQ112" s="15"/>
      <c r="HR112" s="15"/>
      <c r="HS112" s="15"/>
      <c r="HT112" s="15"/>
      <c r="HU112" s="15"/>
      <c r="HV112" s="15"/>
      <c r="HW112" s="15"/>
      <c r="HX112" s="15"/>
      <c r="HY112" s="15"/>
      <c r="HZ112" s="15"/>
      <c r="IA112" s="15"/>
      <c r="IB112" s="15"/>
      <c r="IC112" s="15"/>
      <c r="ID112" s="15"/>
      <c r="IE112" s="15"/>
      <c r="IF112" s="15"/>
      <c r="IG112" s="15"/>
      <c r="IH112" s="15"/>
      <c r="II112" s="15"/>
      <c r="IJ112" s="15"/>
      <c r="IK112" s="15"/>
      <c r="IL112" s="15"/>
      <c r="IM112" s="15"/>
      <c r="IN112" s="15"/>
      <c r="IO112" s="15"/>
      <c r="IP112" s="15"/>
      <c r="IQ112" s="15"/>
      <c r="IR112" s="15"/>
      <c r="IS112" s="15"/>
      <c r="IT112" s="15"/>
      <c r="IU112" s="15"/>
      <c r="IV112" s="15"/>
    </row>
    <row r="113" spans="1:256" ht="7.5" customHeight="1">
      <c r="A113" s="475"/>
      <c r="B113" s="475"/>
      <c r="C113" s="475"/>
      <c r="D113" s="475"/>
      <c r="E113" s="475"/>
      <c r="F113" s="475"/>
      <c r="G113" s="475"/>
      <c r="H113" s="475"/>
      <c r="I113" s="47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  <c r="BT113" s="15"/>
      <c r="BU113" s="15"/>
      <c r="BV113" s="15"/>
      <c r="BW113" s="15"/>
      <c r="BX113" s="15"/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  <c r="DA113" s="15"/>
      <c r="DB113" s="15"/>
      <c r="DC113" s="15"/>
      <c r="DD113" s="15"/>
      <c r="DE113" s="15"/>
      <c r="DF113" s="15"/>
      <c r="DG113" s="15"/>
      <c r="DH113" s="15"/>
      <c r="DI113" s="15"/>
      <c r="DJ113" s="15"/>
      <c r="DK113" s="15"/>
      <c r="DL113" s="15"/>
      <c r="DM113" s="15"/>
      <c r="DN113" s="15"/>
      <c r="DO113" s="15"/>
      <c r="DP113" s="15"/>
      <c r="DQ113" s="15"/>
      <c r="DR113" s="15"/>
      <c r="DS113" s="15"/>
      <c r="DT113" s="15"/>
      <c r="DU113" s="15"/>
      <c r="DV113" s="15"/>
      <c r="DW113" s="15"/>
      <c r="DX113" s="15"/>
      <c r="DY113" s="15"/>
      <c r="DZ113" s="15"/>
      <c r="EA113" s="15"/>
      <c r="EB113" s="15"/>
      <c r="EC113" s="15"/>
      <c r="ED113" s="15"/>
      <c r="EE113" s="15"/>
      <c r="EF113" s="15"/>
      <c r="EG113" s="15"/>
      <c r="EH113" s="15"/>
      <c r="EI113" s="15"/>
      <c r="EJ113" s="15"/>
      <c r="EK113" s="15"/>
      <c r="EL113" s="15"/>
      <c r="EM113" s="15"/>
      <c r="EN113" s="15"/>
      <c r="EO113" s="15"/>
      <c r="EP113" s="15"/>
      <c r="EQ113" s="15"/>
      <c r="ER113" s="15"/>
      <c r="ES113" s="15"/>
      <c r="ET113" s="15"/>
      <c r="EU113" s="15"/>
      <c r="EV113" s="15"/>
      <c r="EW113" s="15"/>
      <c r="EX113" s="15"/>
      <c r="EY113" s="15"/>
      <c r="EZ113" s="15"/>
      <c r="FA113" s="15"/>
      <c r="FB113" s="15"/>
      <c r="FC113" s="15"/>
      <c r="FD113" s="15"/>
      <c r="FE113" s="15"/>
      <c r="FF113" s="15"/>
      <c r="FG113" s="15"/>
      <c r="FH113" s="15"/>
      <c r="FI113" s="15"/>
      <c r="FJ113" s="15"/>
      <c r="FK113" s="15"/>
      <c r="FL113" s="15"/>
      <c r="FM113" s="15"/>
      <c r="FN113" s="15"/>
      <c r="FO113" s="15"/>
      <c r="FP113" s="15"/>
      <c r="FQ113" s="15"/>
      <c r="FR113" s="15"/>
      <c r="FS113" s="15"/>
      <c r="FT113" s="15"/>
      <c r="FU113" s="15"/>
      <c r="FV113" s="15"/>
      <c r="FW113" s="15"/>
      <c r="FX113" s="15"/>
      <c r="FY113" s="15"/>
      <c r="FZ113" s="15"/>
      <c r="GA113" s="15"/>
      <c r="GB113" s="15"/>
      <c r="GC113" s="15"/>
      <c r="GD113" s="15"/>
      <c r="GE113" s="15"/>
      <c r="GF113" s="15"/>
      <c r="GG113" s="15"/>
      <c r="GH113" s="15"/>
      <c r="GI113" s="15"/>
      <c r="GJ113" s="15"/>
      <c r="GK113" s="15"/>
      <c r="GL113" s="15"/>
      <c r="GM113" s="15"/>
      <c r="GN113" s="15"/>
      <c r="GO113" s="15"/>
      <c r="GP113" s="15"/>
      <c r="GQ113" s="15"/>
      <c r="GR113" s="15"/>
      <c r="GS113" s="15"/>
      <c r="GT113" s="15"/>
      <c r="GU113" s="15"/>
      <c r="GV113" s="15"/>
      <c r="GW113" s="15"/>
      <c r="GX113" s="15"/>
      <c r="GY113" s="15"/>
      <c r="GZ113" s="15"/>
      <c r="HA113" s="15"/>
      <c r="HB113" s="15"/>
      <c r="HC113" s="15"/>
      <c r="HD113" s="15"/>
      <c r="HE113" s="15"/>
      <c r="HF113" s="15"/>
      <c r="HG113" s="15"/>
      <c r="HH113" s="15"/>
      <c r="HI113" s="15"/>
      <c r="HJ113" s="15"/>
      <c r="HK113" s="15"/>
      <c r="HL113" s="15"/>
      <c r="HM113" s="15"/>
      <c r="HN113" s="15"/>
      <c r="HO113" s="15"/>
      <c r="HP113" s="15"/>
      <c r="HQ113" s="15"/>
      <c r="HR113" s="15"/>
      <c r="HS113" s="15"/>
      <c r="HT113" s="15"/>
      <c r="HU113" s="15"/>
      <c r="HV113" s="15"/>
      <c r="HW113" s="15"/>
      <c r="HX113" s="15"/>
      <c r="HY113" s="15"/>
      <c r="HZ113" s="15"/>
      <c r="IA113" s="15"/>
      <c r="IB113" s="15"/>
      <c r="IC113" s="15"/>
      <c r="ID113" s="15"/>
      <c r="IE113" s="15"/>
      <c r="IF113" s="15"/>
      <c r="IG113" s="15"/>
      <c r="IH113" s="15"/>
      <c r="II113" s="15"/>
      <c r="IJ113" s="15"/>
      <c r="IK113" s="15"/>
      <c r="IL113" s="15"/>
      <c r="IM113" s="15"/>
      <c r="IN113" s="15"/>
      <c r="IO113" s="15"/>
      <c r="IP113" s="15"/>
      <c r="IQ113" s="15"/>
      <c r="IR113" s="15"/>
      <c r="IS113" s="15"/>
      <c r="IT113" s="15"/>
      <c r="IU113" s="15"/>
      <c r="IV113" s="15"/>
    </row>
    <row r="114" spans="1:256" ht="21.75" customHeight="1">
      <c r="A114" s="500" t="s">
        <v>121</v>
      </c>
      <c r="B114" s="500"/>
      <c r="C114" s="500"/>
      <c r="D114" s="500"/>
      <c r="E114" s="500"/>
      <c r="F114" s="500"/>
      <c r="G114" s="500"/>
      <c r="H114" s="500"/>
      <c r="I114" s="500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5"/>
      <c r="BR114" s="15"/>
      <c r="BS114" s="15"/>
      <c r="BT114" s="15"/>
      <c r="BU114" s="15"/>
      <c r="BV114" s="15"/>
      <c r="BW114" s="15"/>
      <c r="BX114" s="15"/>
      <c r="BY114" s="15"/>
      <c r="BZ114" s="15"/>
      <c r="CA114" s="15"/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5"/>
      <c r="CO114" s="15"/>
      <c r="CP114" s="15"/>
      <c r="CQ114" s="15"/>
      <c r="CR114" s="15"/>
      <c r="CS114" s="15"/>
      <c r="CT114" s="15"/>
      <c r="CU114" s="15"/>
      <c r="CV114" s="15"/>
      <c r="CW114" s="15"/>
      <c r="CX114" s="15"/>
      <c r="CY114" s="15"/>
      <c r="CZ114" s="15"/>
      <c r="DA114" s="15"/>
      <c r="DB114" s="15"/>
      <c r="DC114" s="15"/>
      <c r="DD114" s="15"/>
      <c r="DE114" s="15"/>
      <c r="DF114" s="15"/>
      <c r="DG114" s="15"/>
      <c r="DH114" s="15"/>
      <c r="DI114" s="15"/>
      <c r="DJ114" s="15"/>
      <c r="DK114" s="15"/>
      <c r="DL114" s="15"/>
      <c r="DM114" s="15"/>
      <c r="DN114" s="15"/>
      <c r="DO114" s="15"/>
      <c r="DP114" s="15"/>
      <c r="DQ114" s="15"/>
      <c r="DR114" s="15"/>
      <c r="DS114" s="15"/>
      <c r="DT114" s="15"/>
      <c r="DU114" s="15"/>
      <c r="DV114" s="15"/>
      <c r="DW114" s="15"/>
      <c r="DX114" s="15"/>
      <c r="DY114" s="15"/>
      <c r="DZ114" s="15"/>
      <c r="EA114" s="15"/>
      <c r="EB114" s="15"/>
      <c r="EC114" s="15"/>
      <c r="ED114" s="15"/>
      <c r="EE114" s="15"/>
      <c r="EF114" s="15"/>
      <c r="EG114" s="15"/>
      <c r="EH114" s="15"/>
      <c r="EI114" s="15"/>
      <c r="EJ114" s="15"/>
      <c r="EK114" s="15"/>
      <c r="EL114" s="15"/>
      <c r="EM114" s="15"/>
      <c r="EN114" s="15"/>
      <c r="EO114" s="15"/>
      <c r="EP114" s="15"/>
      <c r="EQ114" s="15"/>
      <c r="ER114" s="15"/>
      <c r="ES114" s="15"/>
      <c r="ET114" s="15"/>
      <c r="EU114" s="15"/>
      <c r="EV114" s="15"/>
      <c r="EW114" s="15"/>
      <c r="EX114" s="15"/>
      <c r="EY114" s="15"/>
      <c r="EZ114" s="15"/>
      <c r="FA114" s="15"/>
      <c r="FB114" s="15"/>
      <c r="FC114" s="15"/>
      <c r="FD114" s="15"/>
      <c r="FE114" s="15"/>
      <c r="FF114" s="15"/>
      <c r="FG114" s="15"/>
      <c r="FH114" s="15"/>
      <c r="FI114" s="15"/>
      <c r="FJ114" s="15"/>
      <c r="FK114" s="15"/>
      <c r="FL114" s="15"/>
      <c r="FM114" s="15"/>
      <c r="FN114" s="15"/>
      <c r="FO114" s="15"/>
      <c r="FP114" s="15"/>
      <c r="FQ114" s="15"/>
      <c r="FR114" s="15"/>
      <c r="FS114" s="15"/>
      <c r="FT114" s="15"/>
      <c r="FU114" s="15"/>
      <c r="FV114" s="15"/>
      <c r="FW114" s="15"/>
      <c r="FX114" s="15"/>
      <c r="FY114" s="15"/>
      <c r="FZ114" s="15"/>
      <c r="GA114" s="15"/>
      <c r="GB114" s="15"/>
      <c r="GC114" s="15"/>
      <c r="GD114" s="15"/>
      <c r="GE114" s="15"/>
      <c r="GF114" s="15"/>
      <c r="GG114" s="15"/>
      <c r="GH114" s="15"/>
      <c r="GI114" s="15"/>
      <c r="GJ114" s="15"/>
      <c r="GK114" s="15"/>
      <c r="GL114" s="15"/>
      <c r="GM114" s="15"/>
      <c r="GN114" s="15"/>
      <c r="GO114" s="15"/>
      <c r="GP114" s="15"/>
      <c r="GQ114" s="15"/>
      <c r="GR114" s="15"/>
      <c r="GS114" s="15"/>
      <c r="GT114" s="15"/>
      <c r="GU114" s="15"/>
      <c r="GV114" s="15"/>
      <c r="GW114" s="15"/>
      <c r="GX114" s="15"/>
      <c r="GY114" s="15"/>
      <c r="GZ114" s="15"/>
      <c r="HA114" s="15"/>
      <c r="HB114" s="15"/>
      <c r="HC114" s="15"/>
      <c r="HD114" s="15"/>
      <c r="HE114" s="15"/>
      <c r="HF114" s="15"/>
      <c r="HG114" s="15"/>
      <c r="HH114" s="15"/>
      <c r="HI114" s="15"/>
      <c r="HJ114" s="15"/>
      <c r="HK114" s="15"/>
      <c r="HL114" s="15"/>
      <c r="HM114" s="15"/>
      <c r="HN114" s="15"/>
      <c r="HO114" s="15"/>
      <c r="HP114" s="15"/>
      <c r="HQ114" s="15"/>
      <c r="HR114" s="15"/>
      <c r="HS114" s="15"/>
      <c r="HT114" s="15"/>
      <c r="HU114" s="15"/>
      <c r="HV114" s="15"/>
      <c r="HW114" s="15"/>
      <c r="HX114" s="15"/>
      <c r="HY114" s="15"/>
      <c r="HZ114" s="15"/>
      <c r="IA114" s="15"/>
      <c r="IB114" s="15"/>
      <c r="IC114" s="15"/>
      <c r="ID114" s="15"/>
      <c r="IE114" s="15"/>
      <c r="IF114" s="15"/>
      <c r="IG114" s="15"/>
      <c r="IH114" s="15"/>
      <c r="II114" s="15"/>
      <c r="IJ114" s="15"/>
      <c r="IK114" s="15"/>
      <c r="IL114" s="15"/>
      <c r="IM114" s="15"/>
      <c r="IN114" s="15"/>
      <c r="IO114" s="15"/>
      <c r="IP114" s="15"/>
      <c r="IQ114" s="15"/>
      <c r="IR114" s="15"/>
      <c r="IS114" s="15"/>
      <c r="IT114" s="15"/>
      <c r="IU114" s="15"/>
      <c r="IV114" s="15"/>
    </row>
    <row r="115" spans="1:256" ht="29.25" customHeight="1">
      <c r="A115" s="40">
        <v>2</v>
      </c>
      <c r="B115" s="501" t="s">
        <v>122</v>
      </c>
      <c r="C115" s="501"/>
      <c r="D115" s="501"/>
      <c r="E115" s="501"/>
      <c r="F115" s="501"/>
      <c r="G115" s="501"/>
      <c r="H115" s="501"/>
      <c r="I115" s="40" t="s">
        <v>79</v>
      </c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  <c r="BO115" s="15"/>
      <c r="BP115" s="15"/>
      <c r="BQ115" s="15"/>
      <c r="BR115" s="15"/>
      <c r="BS115" s="15"/>
      <c r="BT115" s="15"/>
      <c r="BU115" s="15"/>
      <c r="BV115" s="15"/>
      <c r="BW115" s="15"/>
      <c r="BX115" s="15"/>
      <c r="BY115" s="15"/>
      <c r="BZ115" s="15"/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  <c r="CQ115" s="15"/>
      <c r="CR115" s="15"/>
      <c r="CS115" s="15"/>
      <c r="CT115" s="15"/>
      <c r="CU115" s="15"/>
      <c r="CV115" s="15"/>
      <c r="CW115" s="15"/>
      <c r="CX115" s="15"/>
      <c r="CY115" s="15"/>
      <c r="CZ115" s="15"/>
      <c r="DA115" s="15"/>
      <c r="DB115" s="15"/>
      <c r="DC115" s="15"/>
      <c r="DD115" s="15"/>
      <c r="DE115" s="15"/>
      <c r="DF115" s="15"/>
      <c r="DG115" s="15"/>
      <c r="DH115" s="15"/>
      <c r="DI115" s="15"/>
      <c r="DJ115" s="15"/>
      <c r="DK115" s="15"/>
      <c r="DL115" s="15"/>
      <c r="DM115" s="15"/>
      <c r="DN115" s="15"/>
      <c r="DO115" s="15"/>
      <c r="DP115" s="15"/>
      <c r="DQ115" s="15"/>
      <c r="DR115" s="15"/>
      <c r="DS115" s="15"/>
      <c r="DT115" s="15"/>
      <c r="DU115" s="15"/>
      <c r="DV115" s="15"/>
      <c r="DW115" s="15"/>
      <c r="DX115" s="15"/>
      <c r="DY115" s="15"/>
      <c r="DZ115" s="15"/>
      <c r="EA115" s="15"/>
      <c r="EB115" s="15"/>
      <c r="EC115" s="15"/>
      <c r="ED115" s="15"/>
      <c r="EE115" s="15"/>
      <c r="EF115" s="15"/>
      <c r="EG115" s="15"/>
      <c r="EH115" s="15"/>
      <c r="EI115" s="15"/>
      <c r="EJ115" s="15"/>
      <c r="EK115" s="15"/>
      <c r="EL115" s="15"/>
      <c r="EM115" s="15"/>
      <c r="EN115" s="15"/>
      <c r="EO115" s="15"/>
      <c r="EP115" s="15"/>
      <c r="EQ115" s="15"/>
      <c r="ER115" s="15"/>
      <c r="ES115" s="15"/>
      <c r="ET115" s="15"/>
      <c r="EU115" s="15"/>
      <c r="EV115" s="15"/>
      <c r="EW115" s="15"/>
      <c r="EX115" s="15"/>
      <c r="EY115" s="15"/>
      <c r="EZ115" s="15"/>
      <c r="FA115" s="15"/>
      <c r="FB115" s="15"/>
      <c r="FC115" s="15"/>
      <c r="FD115" s="15"/>
      <c r="FE115" s="15"/>
      <c r="FF115" s="15"/>
      <c r="FG115" s="15"/>
      <c r="FH115" s="15"/>
      <c r="FI115" s="15"/>
      <c r="FJ115" s="15"/>
      <c r="FK115" s="15"/>
      <c r="FL115" s="15"/>
      <c r="FM115" s="15"/>
      <c r="FN115" s="15"/>
      <c r="FO115" s="15"/>
      <c r="FP115" s="15"/>
      <c r="FQ115" s="15"/>
      <c r="FR115" s="15"/>
      <c r="FS115" s="15"/>
      <c r="FT115" s="15"/>
      <c r="FU115" s="15"/>
      <c r="FV115" s="15"/>
      <c r="FW115" s="15"/>
      <c r="FX115" s="15"/>
      <c r="FY115" s="15"/>
      <c r="FZ115" s="15"/>
      <c r="GA115" s="15"/>
      <c r="GB115" s="15"/>
      <c r="GC115" s="15"/>
      <c r="GD115" s="15"/>
      <c r="GE115" s="15"/>
      <c r="GF115" s="15"/>
      <c r="GG115" s="15"/>
      <c r="GH115" s="15"/>
      <c r="GI115" s="15"/>
      <c r="GJ115" s="15"/>
      <c r="GK115" s="15"/>
      <c r="GL115" s="15"/>
      <c r="GM115" s="15"/>
      <c r="GN115" s="15"/>
      <c r="GO115" s="15"/>
      <c r="GP115" s="15"/>
      <c r="GQ115" s="15"/>
      <c r="GR115" s="15"/>
      <c r="GS115" s="15"/>
      <c r="GT115" s="15"/>
      <c r="GU115" s="15"/>
      <c r="GV115" s="15"/>
      <c r="GW115" s="15"/>
      <c r="GX115" s="15"/>
      <c r="GY115" s="15"/>
      <c r="GZ115" s="15"/>
      <c r="HA115" s="15"/>
      <c r="HB115" s="15"/>
      <c r="HC115" s="15"/>
      <c r="HD115" s="15"/>
      <c r="HE115" s="15"/>
      <c r="HF115" s="15"/>
      <c r="HG115" s="15"/>
      <c r="HH115" s="15"/>
      <c r="HI115" s="15"/>
      <c r="HJ115" s="15"/>
      <c r="HK115" s="15"/>
      <c r="HL115" s="15"/>
      <c r="HM115" s="15"/>
      <c r="HN115" s="15"/>
      <c r="HO115" s="15"/>
      <c r="HP115" s="15"/>
      <c r="HQ115" s="15"/>
      <c r="HR115" s="15"/>
      <c r="HS115" s="15"/>
      <c r="HT115" s="15"/>
      <c r="HU115" s="15"/>
      <c r="HV115" s="15"/>
      <c r="HW115" s="15"/>
      <c r="HX115" s="15"/>
      <c r="HY115" s="15"/>
      <c r="HZ115" s="15"/>
      <c r="IA115" s="15"/>
      <c r="IB115" s="15"/>
      <c r="IC115" s="15"/>
      <c r="ID115" s="15"/>
      <c r="IE115" s="15"/>
      <c r="IF115" s="15"/>
      <c r="IG115" s="15"/>
      <c r="IH115" s="15"/>
      <c r="II115" s="15"/>
      <c r="IJ115" s="15"/>
      <c r="IK115" s="15"/>
      <c r="IL115" s="15"/>
      <c r="IM115" s="15"/>
      <c r="IN115" s="15"/>
      <c r="IO115" s="15"/>
      <c r="IP115" s="15"/>
      <c r="IQ115" s="15"/>
      <c r="IR115" s="15"/>
      <c r="IS115" s="15"/>
      <c r="IT115" s="15"/>
      <c r="IU115" s="15"/>
      <c r="IV115" s="15"/>
    </row>
    <row r="116" spans="1:256" ht="21.75" customHeight="1">
      <c r="A116" s="17" t="s">
        <v>77</v>
      </c>
      <c r="B116" s="12" t="s">
        <v>123</v>
      </c>
      <c r="C116" s="12"/>
      <c r="D116" s="12"/>
      <c r="E116" s="12"/>
      <c r="F116" s="12"/>
      <c r="G116" s="12"/>
      <c r="H116" s="12"/>
      <c r="I116" s="21">
        <f>I77</f>
        <v>303.33000000000004</v>
      </c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  <c r="BO116" s="15"/>
      <c r="BP116" s="15"/>
      <c r="BQ116" s="15"/>
      <c r="BR116" s="15"/>
      <c r="BS116" s="15"/>
      <c r="BT116" s="15"/>
      <c r="BU116" s="15"/>
      <c r="BV116" s="15"/>
      <c r="BW116" s="15"/>
      <c r="BX116" s="15"/>
      <c r="BY116" s="15"/>
      <c r="BZ116" s="15"/>
      <c r="CA116" s="15"/>
      <c r="CB116" s="15"/>
      <c r="CC116" s="15"/>
      <c r="CD116" s="15"/>
      <c r="CE116" s="15"/>
      <c r="CF116" s="15"/>
      <c r="CG116" s="15"/>
      <c r="CH116" s="15"/>
      <c r="CI116" s="15"/>
      <c r="CJ116" s="15"/>
      <c r="CK116" s="15"/>
      <c r="CL116" s="15"/>
      <c r="CM116" s="15"/>
      <c r="CN116" s="15"/>
      <c r="CO116" s="15"/>
      <c r="CP116" s="15"/>
      <c r="CQ116" s="15"/>
      <c r="CR116" s="15"/>
      <c r="CS116" s="15"/>
      <c r="CT116" s="15"/>
      <c r="CU116" s="15"/>
      <c r="CV116" s="15"/>
      <c r="CW116" s="15"/>
      <c r="CX116" s="15"/>
      <c r="CY116" s="15"/>
      <c r="CZ116" s="15"/>
      <c r="DA116" s="15"/>
      <c r="DB116" s="15"/>
      <c r="DC116" s="15"/>
      <c r="DD116" s="15"/>
      <c r="DE116" s="15"/>
      <c r="DF116" s="15"/>
      <c r="DG116" s="15"/>
      <c r="DH116" s="15"/>
      <c r="DI116" s="15"/>
      <c r="DJ116" s="15"/>
      <c r="DK116" s="15"/>
      <c r="DL116" s="15"/>
      <c r="DM116" s="15"/>
      <c r="DN116" s="15"/>
      <c r="DO116" s="15"/>
      <c r="DP116" s="15"/>
      <c r="DQ116" s="15"/>
      <c r="DR116" s="15"/>
      <c r="DS116" s="15"/>
      <c r="DT116" s="15"/>
      <c r="DU116" s="15"/>
      <c r="DV116" s="15"/>
      <c r="DW116" s="15"/>
      <c r="DX116" s="15"/>
      <c r="DY116" s="15"/>
      <c r="DZ116" s="15"/>
      <c r="EA116" s="15"/>
      <c r="EB116" s="15"/>
      <c r="EC116" s="15"/>
      <c r="ED116" s="15"/>
      <c r="EE116" s="15"/>
      <c r="EF116" s="15"/>
      <c r="EG116" s="15"/>
      <c r="EH116" s="15"/>
      <c r="EI116" s="15"/>
      <c r="EJ116" s="15"/>
      <c r="EK116" s="15"/>
      <c r="EL116" s="15"/>
      <c r="EM116" s="15"/>
      <c r="EN116" s="15"/>
      <c r="EO116" s="15"/>
      <c r="EP116" s="15"/>
      <c r="EQ116" s="15"/>
      <c r="ER116" s="15"/>
      <c r="ES116" s="15"/>
      <c r="ET116" s="15"/>
      <c r="EU116" s="15"/>
      <c r="EV116" s="15"/>
      <c r="EW116" s="15"/>
      <c r="EX116" s="15"/>
      <c r="EY116" s="15"/>
      <c r="EZ116" s="15"/>
      <c r="FA116" s="15"/>
      <c r="FB116" s="15"/>
      <c r="FC116" s="15"/>
      <c r="FD116" s="15"/>
      <c r="FE116" s="15"/>
      <c r="FF116" s="15"/>
      <c r="FG116" s="15"/>
      <c r="FH116" s="15"/>
      <c r="FI116" s="15"/>
      <c r="FJ116" s="15"/>
      <c r="FK116" s="15"/>
      <c r="FL116" s="15"/>
      <c r="FM116" s="15"/>
      <c r="FN116" s="15"/>
      <c r="FO116" s="15"/>
      <c r="FP116" s="15"/>
      <c r="FQ116" s="15"/>
      <c r="FR116" s="15"/>
      <c r="FS116" s="15"/>
      <c r="FT116" s="15"/>
      <c r="FU116" s="15"/>
      <c r="FV116" s="15"/>
      <c r="FW116" s="15"/>
      <c r="FX116" s="15"/>
      <c r="FY116" s="15"/>
      <c r="FZ116" s="15"/>
      <c r="GA116" s="15"/>
      <c r="GB116" s="15"/>
      <c r="GC116" s="15"/>
      <c r="GD116" s="15"/>
      <c r="GE116" s="15"/>
      <c r="GF116" s="15"/>
      <c r="GG116" s="15"/>
      <c r="GH116" s="15"/>
      <c r="GI116" s="15"/>
      <c r="GJ116" s="15"/>
      <c r="GK116" s="15"/>
      <c r="GL116" s="15"/>
      <c r="GM116" s="15"/>
      <c r="GN116" s="15"/>
      <c r="GO116" s="15"/>
      <c r="GP116" s="15"/>
      <c r="GQ116" s="15"/>
      <c r="GR116" s="15"/>
      <c r="GS116" s="15"/>
      <c r="GT116" s="15"/>
      <c r="GU116" s="15"/>
      <c r="GV116" s="15"/>
      <c r="GW116" s="15"/>
      <c r="GX116" s="15"/>
      <c r="GY116" s="15"/>
      <c r="GZ116" s="15"/>
      <c r="HA116" s="15"/>
      <c r="HB116" s="15"/>
      <c r="HC116" s="15"/>
      <c r="HD116" s="15"/>
      <c r="HE116" s="15"/>
      <c r="HF116" s="15"/>
      <c r="HG116" s="15"/>
      <c r="HH116" s="15"/>
      <c r="HI116" s="15"/>
      <c r="HJ116" s="15"/>
      <c r="HK116" s="15"/>
      <c r="HL116" s="15"/>
      <c r="HM116" s="15"/>
      <c r="HN116" s="15"/>
      <c r="HO116" s="15"/>
      <c r="HP116" s="15"/>
      <c r="HQ116" s="15"/>
      <c r="HR116" s="15"/>
      <c r="HS116" s="15"/>
      <c r="HT116" s="15"/>
      <c r="HU116" s="15"/>
      <c r="HV116" s="15"/>
      <c r="HW116" s="15"/>
      <c r="HX116" s="15"/>
      <c r="HY116" s="15"/>
      <c r="HZ116" s="15"/>
      <c r="IA116" s="15"/>
      <c r="IB116" s="15"/>
      <c r="IC116" s="15"/>
      <c r="ID116" s="15"/>
      <c r="IE116" s="15"/>
      <c r="IF116" s="15"/>
      <c r="IG116" s="15"/>
      <c r="IH116" s="15"/>
      <c r="II116" s="15"/>
      <c r="IJ116" s="15"/>
      <c r="IK116" s="15"/>
      <c r="IL116" s="15"/>
      <c r="IM116" s="15"/>
      <c r="IN116" s="15"/>
      <c r="IO116" s="15"/>
      <c r="IP116" s="15"/>
      <c r="IQ116" s="15"/>
      <c r="IR116" s="15"/>
      <c r="IS116" s="15"/>
      <c r="IT116" s="15"/>
      <c r="IU116" s="15"/>
      <c r="IV116" s="15"/>
    </row>
    <row r="117" spans="1:256" ht="18.75" customHeight="1">
      <c r="A117" s="17" t="s">
        <v>85</v>
      </c>
      <c r="B117" s="12" t="s">
        <v>86</v>
      </c>
      <c r="C117" s="12"/>
      <c r="D117" s="12"/>
      <c r="E117" s="12"/>
      <c r="F117" s="12"/>
      <c r="G117" s="12"/>
      <c r="H117" s="12"/>
      <c r="I117" s="21">
        <f>I91</f>
        <v>685.71</v>
      </c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  <c r="BO117" s="15"/>
      <c r="BP117" s="15"/>
      <c r="BQ117" s="15"/>
      <c r="BR117" s="15"/>
      <c r="BS117" s="15"/>
      <c r="BT117" s="15"/>
      <c r="BU117" s="15"/>
      <c r="BV117" s="15"/>
      <c r="BW117" s="15"/>
      <c r="BX117" s="15"/>
      <c r="BY117" s="15"/>
      <c r="BZ117" s="15"/>
      <c r="CA117" s="15"/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  <c r="CP117" s="15"/>
      <c r="CQ117" s="15"/>
      <c r="CR117" s="15"/>
      <c r="CS117" s="15"/>
      <c r="CT117" s="15"/>
      <c r="CU117" s="15"/>
      <c r="CV117" s="15"/>
      <c r="CW117" s="15"/>
      <c r="CX117" s="15"/>
      <c r="CY117" s="15"/>
      <c r="CZ117" s="15"/>
      <c r="DA117" s="15"/>
      <c r="DB117" s="15"/>
      <c r="DC117" s="15"/>
      <c r="DD117" s="15"/>
      <c r="DE117" s="15"/>
      <c r="DF117" s="15"/>
      <c r="DG117" s="15"/>
      <c r="DH117" s="15"/>
      <c r="DI117" s="15"/>
      <c r="DJ117" s="15"/>
      <c r="DK117" s="15"/>
      <c r="DL117" s="15"/>
      <c r="DM117" s="15"/>
      <c r="DN117" s="15"/>
      <c r="DO117" s="15"/>
      <c r="DP117" s="15"/>
      <c r="DQ117" s="15"/>
      <c r="DR117" s="15"/>
      <c r="DS117" s="15"/>
      <c r="DT117" s="15"/>
      <c r="DU117" s="15"/>
      <c r="DV117" s="15"/>
      <c r="DW117" s="15"/>
      <c r="DX117" s="15"/>
      <c r="DY117" s="15"/>
      <c r="DZ117" s="15"/>
      <c r="EA117" s="15"/>
      <c r="EB117" s="15"/>
      <c r="EC117" s="15"/>
      <c r="ED117" s="15"/>
      <c r="EE117" s="15"/>
      <c r="EF117" s="15"/>
      <c r="EG117" s="15"/>
      <c r="EH117" s="15"/>
      <c r="EI117" s="15"/>
      <c r="EJ117" s="15"/>
      <c r="EK117" s="15"/>
      <c r="EL117" s="15"/>
      <c r="EM117" s="15"/>
      <c r="EN117" s="15"/>
      <c r="EO117" s="15"/>
      <c r="EP117" s="15"/>
      <c r="EQ117" s="15"/>
      <c r="ER117" s="15"/>
      <c r="ES117" s="15"/>
      <c r="ET117" s="15"/>
      <c r="EU117" s="15"/>
      <c r="EV117" s="15"/>
      <c r="EW117" s="15"/>
      <c r="EX117" s="15"/>
      <c r="EY117" s="15"/>
      <c r="EZ117" s="15"/>
      <c r="FA117" s="15"/>
      <c r="FB117" s="15"/>
      <c r="FC117" s="15"/>
      <c r="FD117" s="15"/>
      <c r="FE117" s="15"/>
      <c r="FF117" s="15"/>
      <c r="FG117" s="15"/>
      <c r="FH117" s="15"/>
      <c r="FI117" s="15"/>
      <c r="FJ117" s="15"/>
      <c r="FK117" s="15"/>
      <c r="FL117" s="15"/>
      <c r="FM117" s="15"/>
      <c r="FN117" s="15"/>
      <c r="FO117" s="15"/>
      <c r="FP117" s="15"/>
      <c r="FQ117" s="15"/>
      <c r="FR117" s="15"/>
      <c r="FS117" s="15"/>
      <c r="FT117" s="15"/>
      <c r="FU117" s="15"/>
      <c r="FV117" s="15"/>
      <c r="FW117" s="15"/>
      <c r="FX117" s="15"/>
      <c r="FY117" s="15"/>
      <c r="FZ117" s="15"/>
      <c r="GA117" s="15"/>
      <c r="GB117" s="15"/>
      <c r="GC117" s="15"/>
      <c r="GD117" s="15"/>
      <c r="GE117" s="15"/>
      <c r="GF117" s="15"/>
      <c r="GG117" s="15"/>
      <c r="GH117" s="15"/>
      <c r="GI117" s="15"/>
      <c r="GJ117" s="15"/>
      <c r="GK117" s="15"/>
      <c r="GL117" s="15"/>
      <c r="GM117" s="15"/>
      <c r="GN117" s="15"/>
      <c r="GO117" s="15"/>
      <c r="GP117" s="15"/>
      <c r="GQ117" s="15"/>
      <c r="GR117" s="15"/>
      <c r="GS117" s="15"/>
      <c r="GT117" s="15"/>
      <c r="GU117" s="15"/>
      <c r="GV117" s="15"/>
      <c r="GW117" s="15"/>
      <c r="GX117" s="15"/>
      <c r="GY117" s="15"/>
      <c r="GZ117" s="15"/>
      <c r="HA117" s="15"/>
      <c r="HB117" s="15"/>
      <c r="HC117" s="15"/>
      <c r="HD117" s="15"/>
      <c r="HE117" s="15"/>
      <c r="HF117" s="15"/>
      <c r="HG117" s="15"/>
      <c r="HH117" s="15"/>
      <c r="HI117" s="15"/>
      <c r="HJ117" s="15"/>
      <c r="HK117" s="15"/>
      <c r="HL117" s="15"/>
      <c r="HM117" s="15"/>
      <c r="HN117" s="15"/>
      <c r="HO117" s="15"/>
      <c r="HP117" s="15"/>
      <c r="HQ117" s="15"/>
      <c r="HR117" s="15"/>
      <c r="HS117" s="15"/>
      <c r="HT117" s="15"/>
      <c r="HU117" s="15"/>
      <c r="HV117" s="15"/>
      <c r="HW117" s="15"/>
      <c r="HX117" s="15"/>
      <c r="HY117" s="15"/>
      <c r="HZ117" s="15"/>
      <c r="IA117" s="15"/>
      <c r="IB117" s="15"/>
      <c r="IC117" s="15"/>
      <c r="ID117" s="15"/>
      <c r="IE117" s="15"/>
      <c r="IF117" s="15"/>
      <c r="IG117" s="15"/>
      <c r="IH117" s="15"/>
      <c r="II117" s="15"/>
      <c r="IJ117" s="15"/>
      <c r="IK117" s="15"/>
      <c r="IL117" s="15"/>
      <c r="IM117" s="15"/>
      <c r="IN117" s="15"/>
      <c r="IO117" s="15"/>
      <c r="IP117" s="15"/>
      <c r="IQ117" s="15"/>
      <c r="IR117" s="15"/>
      <c r="IS117" s="15"/>
      <c r="IT117" s="15"/>
      <c r="IU117" s="15"/>
      <c r="IV117" s="15"/>
    </row>
    <row r="118" spans="1:256" ht="21.75" customHeight="1">
      <c r="A118" s="17" t="s">
        <v>102</v>
      </c>
      <c r="B118" s="12" t="s">
        <v>103</v>
      </c>
      <c r="C118" s="12"/>
      <c r="D118" s="12"/>
      <c r="E118" s="12"/>
      <c r="F118" s="12"/>
      <c r="G118" s="12"/>
      <c r="H118" s="12"/>
      <c r="I118" s="21">
        <f>I110</f>
        <v>543.74</v>
      </c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5"/>
      <c r="BT118" s="15"/>
      <c r="BU118" s="15"/>
      <c r="BV118" s="15"/>
      <c r="BW118" s="15"/>
      <c r="BX118" s="15"/>
      <c r="BY118" s="15"/>
      <c r="BZ118" s="15"/>
      <c r="CA118" s="15"/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  <c r="CP118" s="15"/>
      <c r="CQ118" s="15"/>
      <c r="CR118" s="15"/>
      <c r="CS118" s="15"/>
      <c r="CT118" s="15"/>
      <c r="CU118" s="15"/>
      <c r="CV118" s="15"/>
      <c r="CW118" s="15"/>
      <c r="CX118" s="15"/>
      <c r="CY118" s="15"/>
      <c r="CZ118" s="15"/>
      <c r="DA118" s="15"/>
      <c r="DB118" s="15"/>
      <c r="DC118" s="15"/>
      <c r="DD118" s="15"/>
      <c r="DE118" s="15"/>
      <c r="DF118" s="15"/>
      <c r="DG118" s="15"/>
      <c r="DH118" s="15"/>
      <c r="DI118" s="15"/>
      <c r="DJ118" s="15"/>
      <c r="DK118" s="15"/>
      <c r="DL118" s="15"/>
      <c r="DM118" s="15"/>
      <c r="DN118" s="15"/>
      <c r="DO118" s="15"/>
      <c r="DP118" s="15"/>
      <c r="DQ118" s="15"/>
      <c r="DR118" s="15"/>
      <c r="DS118" s="15"/>
      <c r="DT118" s="15"/>
      <c r="DU118" s="15"/>
      <c r="DV118" s="15"/>
      <c r="DW118" s="15"/>
      <c r="DX118" s="15"/>
      <c r="DY118" s="15"/>
      <c r="DZ118" s="15"/>
      <c r="EA118" s="15"/>
      <c r="EB118" s="15"/>
      <c r="EC118" s="15"/>
      <c r="ED118" s="15"/>
      <c r="EE118" s="15"/>
      <c r="EF118" s="15"/>
      <c r="EG118" s="15"/>
      <c r="EH118" s="15"/>
      <c r="EI118" s="15"/>
      <c r="EJ118" s="15"/>
      <c r="EK118" s="15"/>
      <c r="EL118" s="15"/>
      <c r="EM118" s="15"/>
      <c r="EN118" s="15"/>
      <c r="EO118" s="15"/>
      <c r="EP118" s="15"/>
      <c r="EQ118" s="15"/>
      <c r="ER118" s="15"/>
      <c r="ES118" s="15"/>
      <c r="ET118" s="15"/>
      <c r="EU118" s="15"/>
      <c r="EV118" s="15"/>
      <c r="EW118" s="15"/>
      <c r="EX118" s="15"/>
      <c r="EY118" s="15"/>
      <c r="EZ118" s="15"/>
      <c r="FA118" s="15"/>
      <c r="FB118" s="15"/>
      <c r="FC118" s="15"/>
      <c r="FD118" s="15"/>
      <c r="FE118" s="15"/>
      <c r="FF118" s="15"/>
      <c r="FG118" s="15"/>
      <c r="FH118" s="15"/>
      <c r="FI118" s="15"/>
      <c r="FJ118" s="15"/>
      <c r="FK118" s="15"/>
      <c r="FL118" s="15"/>
      <c r="FM118" s="15"/>
      <c r="FN118" s="15"/>
      <c r="FO118" s="15"/>
      <c r="FP118" s="15"/>
      <c r="FQ118" s="15"/>
      <c r="FR118" s="15"/>
      <c r="FS118" s="15"/>
      <c r="FT118" s="15"/>
      <c r="FU118" s="15"/>
      <c r="FV118" s="15"/>
      <c r="FW118" s="15"/>
      <c r="FX118" s="15"/>
      <c r="FY118" s="15"/>
      <c r="FZ118" s="15"/>
      <c r="GA118" s="15"/>
      <c r="GB118" s="15"/>
      <c r="GC118" s="15"/>
      <c r="GD118" s="15"/>
      <c r="GE118" s="15"/>
      <c r="GF118" s="15"/>
      <c r="GG118" s="15"/>
      <c r="GH118" s="15"/>
      <c r="GI118" s="15"/>
      <c r="GJ118" s="15"/>
      <c r="GK118" s="15"/>
      <c r="GL118" s="15"/>
      <c r="GM118" s="15"/>
      <c r="GN118" s="15"/>
      <c r="GO118" s="15"/>
      <c r="GP118" s="15"/>
      <c r="GQ118" s="15"/>
      <c r="GR118" s="15"/>
      <c r="GS118" s="15"/>
      <c r="GT118" s="15"/>
      <c r="GU118" s="15"/>
      <c r="GV118" s="15"/>
      <c r="GW118" s="15"/>
      <c r="GX118" s="15"/>
      <c r="GY118" s="15"/>
      <c r="GZ118" s="15"/>
      <c r="HA118" s="15"/>
      <c r="HB118" s="15"/>
      <c r="HC118" s="15"/>
      <c r="HD118" s="15"/>
      <c r="HE118" s="15"/>
      <c r="HF118" s="15"/>
      <c r="HG118" s="15"/>
      <c r="HH118" s="15"/>
      <c r="HI118" s="15"/>
      <c r="HJ118" s="15"/>
      <c r="HK118" s="15"/>
      <c r="HL118" s="15"/>
      <c r="HM118" s="15"/>
      <c r="HN118" s="15"/>
      <c r="HO118" s="15"/>
      <c r="HP118" s="15"/>
      <c r="HQ118" s="15"/>
      <c r="HR118" s="15"/>
      <c r="HS118" s="15"/>
      <c r="HT118" s="15"/>
      <c r="HU118" s="15"/>
      <c r="HV118" s="15"/>
      <c r="HW118" s="15"/>
      <c r="HX118" s="15"/>
      <c r="HY118" s="15"/>
      <c r="HZ118" s="15"/>
      <c r="IA118" s="15"/>
      <c r="IB118" s="15"/>
      <c r="IC118" s="15"/>
      <c r="ID118" s="15"/>
      <c r="IE118" s="15"/>
      <c r="IF118" s="15"/>
      <c r="IG118" s="15"/>
      <c r="IH118" s="15"/>
      <c r="II118" s="15"/>
      <c r="IJ118" s="15"/>
      <c r="IK118" s="15"/>
      <c r="IL118" s="15"/>
      <c r="IM118" s="15"/>
      <c r="IN118" s="15"/>
      <c r="IO118" s="15"/>
      <c r="IP118" s="15"/>
      <c r="IQ118" s="15"/>
      <c r="IR118" s="15"/>
      <c r="IS118" s="15"/>
      <c r="IT118" s="15"/>
      <c r="IU118" s="15"/>
      <c r="IV118" s="15"/>
    </row>
    <row r="119" spans="1:256" ht="21.75" customHeight="1">
      <c r="A119" s="522" t="s">
        <v>82</v>
      </c>
      <c r="B119" s="522"/>
      <c r="C119" s="522"/>
      <c r="D119" s="522"/>
      <c r="E119" s="522"/>
      <c r="F119" s="522"/>
      <c r="G119" s="522"/>
      <c r="H119" s="522"/>
      <c r="I119" s="78">
        <f>SUM(I116+I117+I118)</f>
        <v>1532.7800000000002</v>
      </c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5"/>
      <c r="DF119" s="15"/>
      <c r="DG119" s="15"/>
      <c r="DH119" s="15"/>
      <c r="DI119" s="15"/>
      <c r="DJ119" s="15"/>
      <c r="DK119" s="15"/>
      <c r="DL119" s="15"/>
      <c r="DM119" s="15"/>
      <c r="DN119" s="15"/>
      <c r="DO119" s="15"/>
      <c r="DP119" s="15"/>
      <c r="DQ119" s="15"/>
      <c r="DR119" s="15"/>
      <c r="DS119" s="15"/>
      <c r="DT119" s="15"/>
      <c r="DU119" s="15"/>
      <c r="DV119" s="15"/>
      <c r="DW119" s="15"/>
      <c r="DX119" s="15"/>
      <c r="DY119" s="15"/>
      <c r="DZ119" s="15"/>
      <c r="EA119" s="15"/>
      <c r="EB119" s="15"/>
      <c r="EC119" s="15"/>
      <c r="ED119" s="15"/>
      <c r="EE119" s="15"/>
      <c r="EF119" s="15"/>
      <c r="EG119" s="15"/>
      <c r="EH119" s="15"/>
      <c r="EI119" s="15"/>
      <c r="EJ119" s="15"/>
      <c r="EK119" s="15"/>
      <c r="EL119" s="15"/>
      <c r="EM119" s="15"/>
      <c r="EN119" s="15"/>
      <c r="EO119" s="15"/>
      <c r="EP119" s="15"/>
      <c r="EQ119" s="15"/>
      <c r="ER119" s="15"/>
      <c r="ES119" s="15"/>
      <c r="ET119" s="15"/>
      <c r="EU119" s="15"/>
      <c r="EV119" s="15"/>
      <c r="EW119" s="15"/>
      <c r="EX119" s="15"/>
      <c r="EY119" s="15"/>
      <c r="EZ119" s="15"/>
      <c r="FA119" s="15"/>
      <c r="FB119" s="15"/>
      <c r="FC119" s="15"/>
      <c r="FD119" s="15"/>
      <c r="FE119" s="15"/>
      <c r="FF119" s="15"/>
      <c r="FG119" s="15"/>
      <c r="FH119" s="15"/>
      <c r="FI119" s="15"/>
      <c r="FJ119" s="15"/>
      <c r="FK119" s="15"/>
      <c r="FL119" s="15"/>
      <c r="FM119" s="15"/>
      <c r="FN119" s="15"/>
      <c r="FO119" s="15"/>
      <c r="FP119" s="15"/>
      <c r="FQ119" s="15"/>
      <c r="FR119" s="15"/>
      <c r="FS119" s="15"/>
      <c r="FT119" s="15"/>
      <c r="FU119" s="15"/>
      <c r="FV119" s="15"/>
      <c r="FW119" s="15"/>
      <c r="FX119" s="15"/>
      <c r="FY119" s="15"/>
      <c r="FZ119" s="15"/>
      <c r="GA119" s="15"/>
      <c r="GB119" s="15"/>
      <c r="GC119" s="15"/>
      <c r="GD119" s="15"/>
      <c r="GE119" s="15"/>
      <c r="GF119" s="15"/>
      <c r="GG119" s="15"/>
      <c r="GH119" s="15"/>
      <c r="GI119" s="15"/>
      <c r="GJ119" s="15"/>
      <c r="GK119" s="15"/>
      <c r="GL119" s="15"/>
      <c r="GM119" s="15"/>
      <c r="GN119" s="15"/>
      <c r="GO119" s="15"/>
      <c r="GP119" s="15"/>
      <c r="GQ119" s="15"/>
      <c r="GR119" s="15"/>
      <c r="GS119" s="15"/>
      <c r="GT119" s="15"/>
      <c r="GU119" s="15"/>
      <c r="GV119" s="15"/>
      <c r="GW119" s="15"/>
      <c r="GX119" s="15"/>
      <c r="GY119" s="15"/>
      <c r="GZ119" s="15"/>
      <c r="HA119" s="15"/>
      <c r="HB119" s="15"/>
      <c r="HC119" s="15"/>
      <c r="HD119" s="15"/>
      <c r="HE119" s="15"/>
      <c r="HF119" s="15"/>
      <c r="HG119" s="15"/>
      <c r="HH119" s="15"/>
      <c r="HI119" s="15"/>
      <c r="HJ119" s="15"/>
      <c r="HK119" s="15"/>
      <c r="HL119" s="15"/>
      <c r="HM119" s="15"/>
      <c r="HN119" s="15"/>
      <c r="HO119" s="15"/>
      <c r="HP119" s="15"/>
      <c r="HQ119" s="15"/>
      <c r="HR119" s="15"/>
      <c r="HS119" s="15"/>
      <c r="HT119" s="15"/>
      <c r="HU119" s="15"/>
      <c r="HV119" s="15"/>
      <c r="HW119" s="15"/>
      <c r="HX119" s="15"/>
      <c r="HY119" s="15"/>
      <c r="HZ119" s="15"/>
      <c r="IA119" s="15"/>
      <c r="IB119" s="15"/>
      <c r="IC119" s="15"/>
      <c r="ID119" s="15"/>
      <c r="IE119" s="15"/>
      <c r="IF119" s="15"/>
      <c r="IG119" s="15"/>
      <c r="IH119" s="15"/>
      <c r="II119" s="15"/>
      <c r="IJ119" s="15"/>
      <c r="IK119" s="15"/>
      <c r="IL119" s="15"/>
      <c r="IM119" s="15"/>
      <c r="IN119" s="15"/>
      <c r="IO119" s="15"/>
      <c r="IP119" s="15"/>
      <c r="IQ119" s="15"/>
      <c r="IR119" s="15"/>
      <c r="IS119" s="15"/>
      <c r="IT119" s="15"/>
      <c r="IU119" s="15"/>
      <c r="IV119" s="15"/>
    </row>
    <row r="120" spans="1:256" ht="12" customHeight="1">
      <c r="A120" s="523"/>
      <c r="B120" s="523"/>
      <c r="C120" s="523"/>
      <c r="D120" s="523"/>
      <c r="E120" s="523"/>
      <c r="F120" s="523"/>
      <c r="G120" s="523"/>
      <c r="H120" s="523"/>
      <c r="I120" s="523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  <c r="DA120" s="15"/>
      <c r="DB120" s="15"/>
      <c r="DC120" s="15"/>
      <c r="DD120" s="15"/>
      <c r="DE120" s="15"/>
      <c r="DF120" s="15"/>
      <c r="DG120" s="15"/>
      <c r="DH120" s="15"/>
      <c r="DI120" s="15"/>
      <c r="DJ120" s="15"/>
      <c r="DK120" s="15"/>
      <c r="DL120" s="15"/>
      <c r="DM120" s="15"/>
      <c r="DN120" s="15"/>
      <c r="DO120" s="15"/>
      <c r="DP120" s="15"/>
      <c r="DQ120" s="15"/>
      <c r="DR120" s="15"/>
      <c r="DS120" s="15"/>
      <c r="DT120" s="15"/>
      <c r="DU120" s="15"/>
      <c r="DV120" s="15"/>
      <c r="DW120" s="15"/>
      <c r="DX120" s="15"/>
      <c r="DY120" s="15"/>
      <c r="DZ120" s="15"/>
      <c r="EA120" s="15"/>
      <c r="EB120" s="15"/>
      <c r="EC120" s="15"/>
      <c r="ED120" s="15"/>
      <c r="EE120" s="15"/>
      <c r="EF120" s="15"/>
      <c r="EG120" s="15"/>
      <c r="EH120" s="15"/>
      <c r="EI120" s="15"/>
      <c r="EJ120" s="15"/>
      <c r="EK120" s="15"/>
      <c r="EL120" s="15"/>
      <c r="EM120" s="15"/>
      <c r="EN120" s="15"/>
      <c r="EO120" s="15"/>
      <c r="EP120" s="15"/>
      <c r="EQ120" s="15"/>
      <c r="ER120" s="15"/>
      <c r="ES120" s="15"/>
      <c r="ET120" s="15"/>
      <c r="EU120" s="15"/>
      <c r="EV120" s="15"/>
      <c r="EW120" s="15"/>
      <c r="EX120" s="15"/>
      <c r="EY120" s="15"/>
      <c r="EZ120" s="15"/>
      <c r="FA120" s="15"/>
      <c r="FB120" s="15"/>
      <c r="FC120" s="15"/>
      <c r="FD120" s="15"/>
      <c r="FE120" s="15"/>
      <c r="FF120" s="15"/>
      <c r="FG120" s="15"/>
      <c r="FH120" s="15"/>
      <c r="FI120" s="15"/>
      <c r="FJ120" s="15"/>
      <c r="FK120" s="15"/>
      <c r="FL120" s="15"/>
      <c r="FM120" s="15"/>
      <c r="FN120" s="15"/>
      <c r="FO120" s="15"/>
      <c r="FP120" s="15"/>
      <c r="FQ120" s="15"/>
      <c r="FR120" s="15"/>
      <c r="FS120" s="15"/>
      <c r="FT120" s="15"/>
      <c r="FU120" s="15"/>
      <c r="FV120" s="15"/>
      <c r="FW120" s="15"/>
      <c r="FX120" s="15"/>
      <c r="FY120" s="15"/>
      <c r="FZ120" s="15"/>
      <c r="GA120" s="15"/>
      <c r="GB120" s="15"/>
      <c r="GC120" s="15"/>
      <c r="GD120" s="15"/>
      <c r="GE120" s="15"/>
      <c r="GF120" s="15"/>
      <c r="GG120" s="15"/>
      <c r="GH120" s="15"/>
      <c r="GI120" s="15"/>
      <c r="GJ120" s="15"/>
      <c r="GK120" s="15"/>
      <c r="GL120" s="15"/>
      <c r="GM120" s="15"/>
      <c r="GN120" s="15"/>
      <c r="GO120" s="15"/>
      <c r="GP120" s="15"/>
      <c r="GQ120" s="15"/>
      <c r="GR120" s="15"/>
      <c r="GS120" s="15"/>
      <c r="GT120" s="15"/>
      <c r="GU120" s="15"/>
      <c r="GV120" s="15"/>
      <c r="GW120" s="15"/>
      <c r="GX120" s="15"/>
      <c r="GY120" s="15"/>
      <c r="GZ120" s="15"/>
      <c r="HA120" s="15"/>
      <c r="HB120" s="15"/>
      <c r="HC120" s="15"/>
      <c r="HD120" s="15"/>
      <c r="HE120" s="15"/>
      <c r="HF120" s="15"/>
      <c r="HG120" s="15"/>
      <c r="HH120" s="15"/>
      <c r="HI120" s="15"/>
      <c r="HJ120" s="15"/>
      <c r="HK120" s="15"/>
      <c r="HL120" s="15"/>
      <c r="HM120" s="15"/>
      <c r="HN120" s="15"/>
      <c r="HO120" s="15"/>
      <c r="HP120" s="15"/>
      <c r="HQ120" s="15"/>
      <c r="HR120" s="15"/>
      <c r="HS120" s="15"/>
      <c r="HT120" s="15"/>
      <c r="HU120" s="15"/>
      <c r="HV120" s="15"/>
      <c r="HW120" s="15"/>
      <c r="HX120" s="15"/>
      <c r="HY120" s="15"/>
      <c r="HZ120" s="15"/>
      <c r="IA120" s="15"/>
      <c r="IB120" s="15"/>
      <c r="IC120" s="15"/>
      <c r="ID120" s="15"/>
      <c r="IE120" s="15"/>
      <c r="IF120" s="15"/>
      <c r="IG120" s="15"/>
      <c r="IH120" s="15"/>
      <c r="II120" s="15"/>
      <c r="IJ120" s="15"/>
      <c r="IK120" s="15"/>
      <c r="IL120" s="15"/>
      <c r="IM120" s="15"/>
      <c r="IN120" s="15"/>
      <c r="IO120" s="15"/>
      <c r="IP120" s="15"/>
      <c r="IQ120" s="15"/>
      <c r="IR120" s="15"/>
      <c r="IS120" s="15"/>
      <c r="IT120" s="15"/>
      <c r="IU120" s="15"/>
      <c r="IV120" s="15"/>
    </row>
    <row r="121" spans="1:256" ht="26.25" customHeight="1">
      <c r="A121" s="506" t="s">
        <v>124</v>
      </c>
      <c r="B121" s="506"/>
      <c r="C121" s="506"/>
      <c r="D121" s="506"/>
      <c r="E121" s="506"/>
      <c r="F121" s="506"/>
      <c r="G121" s="506"/>
      <c r="H121" s="506"/>
      <c r="I121" s="506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  <c r="CQ121" s="15"/>
      <c r="CR121" s="15"/>
      <c r="CS121" s="15"/>
      <c r="CT121" s="15"/>
      <c r="CU121" s="15"/>
      <c r="CV121" s="15"/>
      <c r="CW121" s="15"/>
      <c r="CX121" s="15"/>
      <c r="CY121" s="15"/>
      <c r="CZ121" s="15"/>
      <c r="DA121" s="15"/>
      <c r="DB121" s="15"/>
      <c r="DC121" s="15"/>
      <c r="DD121" s="15"/>
      <c r="DE121" s="15"/>
      <c r="DF121" s="15"/>
      <c r="DG121" s="15"/>
      <c r="DH121" s="15"/>
      <c r="DI121" s="15"/>
      <c r="DJ121" s="15"/>
      <c r="DK121" s="15"/>
      <c r="DL121" s="15"/>
      <c r="DM121" s="15"/>
      <c r="DN121" s="15"/>
      <c r="DO121" s="15"/>
      <c r="DP121" s="15"/>
      <c r="DQ121" s="15"/>
      <c r="DR121" s="15"/>
      <c r="DS121" s="15"/>
      <c r="DT121" s="15"/>
      <c r="DU121" s="15"/>
      <c r="DV121" s="15"/>
      <c r="DW121" s="15"/>
      <c r="DX121" s="15"/>
      <c r="DY121" s="15"/>
      <c r="DZ121" s="15"/>
      <c r="EA121" s="15"/>
      <c r="EB121" s="15"/>
      <c r="EC121" s="15"/>
      <c r="ED121" s="15"/>
      <c r="EE121" s="15"/>
      <c r="EF121" s="15"/>
      <c r="EG121" s="15"/>
      <c r="EH121" s="15"/>
      <c r="EI121" s="15"/>
      <c r="EJ121" s="15"/>
      <c r="EK121" s="15"/>
      <c r="EL121" s="15"/>
      <c r="EM121" s="15"/>
      <c r="EN121" s="15"/>
      <c r="EO121" s="15"/>
      <c r="EP121" s="15"/>
      <c r="EQ121" s="15"/>
      <c r="ER121" s="15"/>
      <c r="ES121" s="15"/>
      <c r="ET121" s="15"/>
      <c r="EU121" s="15"/>
      <c r="EV121" s="15"/>
      <c r="EW121" s="15"/>
      <c r="EX121" s="15"/>
      <c r="EY121" s="15"/>
      <c r="EZ121" s="15"/>
      <c r="FA121" s="15"/>
      <c r="FB121" s="15"/>
      <c r="FC121" s="15"/>
      <c r="FD121" s="15"/>
      <c r="FE121" s="15"/>
      <c r="FF121" s="15"/>
      <c r="FG121" s="15"/>
      <c r="FH121" s="15"/>
      <c r="FI121" s="15"/>
      <c r="FJ121" s="15"/>
      <c r="FK121" s="15"/>
      <c r="FL121" s="15"/>
      <c r="FM121" s="15"/>
      <c r="FN121" s="15"/>
      <c r="FO121" s="15"/>
      <c r="FP121" s="15"/>
      <c r="FQ121" s="15"/>
      <c r="FR121" s="15"/>
      <c r="FS121" s="15"/>
      <c r="FT121" s="15"/>
      <c r="FU121" s="15"/>
      <c r="FV121" s="15"/>
      <c r="FW121" s="15"/>
      <c r="FX121" s="15"/>
      <c r="FY121" s="15"/>
      <c r="FZ121" s="15"/>
      <c r="GA121" s="15"/>
      <c r="GB121" s="15"/>
      <c r="GC121" s="15"/>
      <c r="GD121" s="15"/>
      <c r="GE121" s="15"/>
      <c r="GF121" s="15"/>
      <c r="GG121" s="15"/>
      <c r="GH121" s="15"/>
      <c r="GI121" s="15"/>
      <c r="GJ121" s="15"/>
      <c r="GK121" s="15"/>
      <c r="GL121" s="15"/>
      <c r="GM121" s="15"/>
      <c r="GN121" s="15"/>
      <c r="GO121" s="15"/>
      <c r="GP121" s="15"/>
      <c r="GQ121" s="15"/>
      <c r="GR121" s="15"/>
      <c r="GS121" s="15"/>
      <c r="GT121" s="15"/>
      <c r="GU121" s="15"/>
      <c r="GV121" s="15"/>
      <c r="GW121" s="15"/>
      <c r="GX121" s="15"/>
      <c r="GY121" s="15"/>
      <c r="GZ121" s="15"/>
      <c r="HA121" s="15"/>
      <c r="HB121" s="15"/>
      <c r="HC121" s="15"/>
      <c r="HD121" s="15"/>
      <c r="HE121" s="15"/>
      <c r="HF121" s="15"/>
      <c r="HG121" s="15"/>
      <c r="HH121" s="15"/>
      <c r="HI121" s="15"/>
      <c r="HJ121" s="15"/>
      <c r="HK121" s="15"/>
      <c r="HL121" s="15"/>
      <c r="HM121" s="15"/>
      <c r="HN121" s="15"/>
      <c r="HO121" s="15"/>
      <c r="HP121" s="15"/>
      <c r="HQ121" s="15"/>
      <c r="HR121" s="15"/>
      <c r="HS121" s="15"/>
      <c r="HT121" s="15"/>
      <c r="HU121" s="15"/>
      <c r="HV121" s="15"/>
      <c r="HW121" s="15"/>
      <c r="HX121" s="15"/>
      <c r="HY121" s="15"/>
      <c r="HZ121" s="15"/>
      <c r="IA121" s="15"/>
      <c r="IB121" s="15"/>
      <c r="IC121" s="15"/>
      <c r="ID121" s="15"/>
      <c r="IE121" s="15"/>
      <c r="IF121" s="15"/>
      <c r="IG121" s="15"/>
      <c r="IH121" s="15"/>
      <c r="II121" s="15"/>
      <c r="IJ121" s="15"/>
      <c r="IK121" s="15"/>
      <c r="IL121" s="15"/>
      <c r="IM121" s="15"/>
      <c r="IN121" s="15"/>
      <c r="IO121" s="15"/>
      <c r="IP121" s="15"/>
      <c r="IQ121" s="15"/>
      <c r="IR121" s="15"/>
      <c r="IS121" s="15"/>
      <c r="IT121" s="15"/>
      <c r="IU121" s="15"/>
      <c r="IV121" s="15"/>
    </row>
    <row r="122" spans="1:256" ht="28.5" customHeight="1">
      <c r="A122" s="66">
        <v>3</v>
      </c>
      <c r="B122" s="524" t="s">
        <v>125</v>
      </c>
      <c r="C122" s="524"/>
      <c r="D122" s="524"/>
      <c r="E122" s="524"/>
      <c r="F122" s="524"/>
      <c r="G122" s="524"/>
      <c r="H122" s="524"/>
      <c r="I122" s="66" t="s">
        <v>126</v>
      </c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5"/>
      <c r="BR122" s="15"/>
      <c r="BS122" s="15"/>
      <c r="BT122" s="15"/>
      <c r="BU122" s="15"/>
      <c r="BV122" s="15"/>
      <c r="BW122" s="15"/>
      <c r="BX122" s="15"/>
      <c r="BY122" s="15"/>
      <c r="BZ122" s="15"/>
      <c r="CA122" s="15"/>
      <c r="CB122" s="15"/>
      <c r="CC122" s="15"/>
      <c r="CD122" s="15"/>
      <c r="CE122" s="15"/>
      <c r="CF122" s="15"/>
      <c r="CG122" s="15"/>
      <c r="CH122" s="15"/>
      <c r="CI122" s="15"/>
      <c r="CJ122" s="15"/>
      <c r="CK122" s="15"/>
      <c r="CL122" s="15"/>
      <c r="CM122" s="15"/>
      <c r="CN122" s="15"/>
      <c r="CO122" s="15"/>
      <c r="CP122" s="15"/>
      <c r="CQ122" s="15"/>
      <c r="CR122" s="15"/>
      <c r="CS122" s="15"/>
      <c r="CT122" s="15"/>
      <c r="CU122" s="15"/>
      <c r="CV122" s="15"/>
      <c r="CW122" s="15"/>
      <c r="CX122" s="15"/>
      <c r="CY122" s="15"/>
      <c r="CZ122" s="15"/>
      <c r="DA122" s="15"/>
      <c r="DB122" s="15"/>
      <c r="DC122" s="15"/>
      <c r="DD122" s="15"/>
      <c r="DE122" s="15"/>
      <c r="DF122" s="15"/>
      <c r="DG122" s="15"/>
      <c r="DH122" s="15"/>
      <c r="DI122" s="15"/>
      <c r="DJ122" s="15"/>
      <c r="DK122" s="15"/>
      <c r="DL122" s="15"/>
      <c r="DM122" s="15"/>
      <c r="DN122" s="15"/>
      <c r="DO122" s="15"/>
      <c r="DP122" s="15"/>
      <c r="DQ122" s="15"/>
      <c r="DR122" s="15"/>
      <c r="DS122" s="15"/>
      <c r="DT122" s="15"/>
      <c r="DU122" s="15"/>
      <c r="DV122" s="15"/>
      <c r="DW122" s="15"/>
      <c r="DX122" s="15"/>
      <c r="DY122" s="15"/>
      <c r="DZ122" s="15"/>
      <c r="EA122" s="15"/>
      <c r="EB122" s="15"/>
      <c r="EC122" s="15"/>
      <c r="ED122" s="15"/>
      <c r="EE122" s="15"/>
      <c r="EF122" s="15"/>
      <c r="EG122" s="15"/>
      <c r="EH122" s="15"/>
      <c r="EI122" s="15"/>
      <c r="EJ122" s="15"/>
      <c r="EK122" s="15"/>
      <c r="EL122" s="15"/>
      <c r="EM122" s="15"/>
      <c r="EN122" s="15"/>
      <c r="EO122" s="15"/>
      <c r="EP122" s="15"/>
      <c r="EQ122" s="15"/>
      <c r="ER122" s="15"/>
      <c r="ES122" s="15"/>
      <c r="ET122" s="15"/>
      <c r="EU122" s="15"/>
      <c r="EV122" s="15"/>
      <c r="EW122" s="15"/>
      <c r="EX122" s="15"/>
      <c r="EY122" s="15"/>
      <c r="EZ122" s="15"/>
      <c r="FA122" s="15"/>
      <c r="FB122" s="15"/>
      <c r="FC122" s="15"/>
      <c r="FD122" s="15"/>
      <c r="FE122" s="15"/>
      <c r="FF122" s="15"/>
      <c r="FG122" s="15"/>
      <c r="FH122" s="15"/>
      <c r="FI122" s="15"/>
      <c r="FJ122" s="15"/>
      <c r="FK122" s="15"/>
      <c r="FL122" s="15"/>
      <c r="FM122" s="15"/>
      <c r="FN122" s="15"/>
      <c r="FO122" s="15"/>
      <c r="FP122" s="15"/>
      <c r="FQ122" s="15"/>
      <c r="FR122" s="15"/>
      <c r="FS122" s="15"/>
      <c r="FT122" s="15"/>
      <c r="FU122" s="15"/>
      <c r="FV122" s="15"/>
      <c r="FW122" s="15"/>
      <c r="FX122" s="15"/>
      <c r="FY122" s="15"/>
      <c r="FZ122" s="15"/>
      <c r="GA122" s="15"/>
      <c r="GB122" s="15"/>
      <c r="GC122" s="15"/>
      <c r="GD122" s="15"/>
      <c r="GE122" s="15"/>
      <c r="GF122" s="15"/>
      <c r="GG122" s="15"/>
      <c r="GH122" s="15"/>
      <c r="GI122" s="15"/>
      <c r="GJ122" s="15"/>
      <c r="GK122" s="15"/>
      <c r="GL122" s="15"/>
      <c r="GM122" s="15"/>
      <c r="GN122" s="15"/>
      <c r="GO122" s="15"/>
      <c r="GP122" s="15"/>
      <c r="GQ122" s="15"/>
      <c r="GR122" s="15"/>
      <c r="GS122" s="15"/>
      <c r="GT122" s="15"/>
      <c r="GU122" s="15"/>
      <c r="GV122" s="15"/>
      <c r="GW122" s="15"/>
      <c r="GX122" s="15"/>
      <c r="GY122" s="15"/>
      <c r="GZ122" s="15"/>
      <c r="HA122" s="15"/>
      <c r="HB122" s="15"/>
      <c r="HC122" s="15"/>
      <c r="HD122" s="15"/>
      <c r="HE122" s="15"/>
      <c r="HF122" s="15"/>
      <c r="HG122" s="15"/>
      <c r="HH122" s="15"/>
      <c r="HI122" s="15"/>
      <c r="HJ122" s="15"/>
      <c r="HK122" s="15"/>
      <c r="HL122" s="15"/>
      <c r="HM122" s="15"/>
      <c r="HN122" s="15"/>
      <c r="HO122" s="15"/>
      <c r="HP122" s="15"/>
      <c r="HQ122" s="15"/>
      <c r="HR122" s="15"/>
      <c r="HS122" s="15"/>
      <c r="HT122" s="15"/>
      <c r="HU122" s="15"/>
      <c r="HV122" s="15"/>
      <c r="HW122" s="15"/>
      <c r="HX122" s="15"/>
      <c r="HY122" s="15"/>
      <c r="HZ122" s="15"/>
      <c r="IA122" s="15"/>
      <c r="IB122" s="15"/>
      <c r="IC122" s="15"/>
      <c r="ID122" s="15"/>
      <c r="IE122" s="15"/>
      <c r="IF122" s="15"/>
      <c r="IG122" s="15"/>
      <c r="IH122" s="15"/>
      <c r="II122" s="15"/>
      <c r="IJ122" s="15"/>
      <c r="IK122" s="15"/>
      <c r="IL122" s="15"/>
      <c r="IM122" s="15"/>
      <c r="IN122" s="15"/>
      <c r="IO122" s="15"/>
      <c r="IP122" s="15"/>
      <c r="IQ122" s="15"/>
      <c r="IR122" s="15"/>
      <c r="IS122" s="15"/>
      <c r="IT122" s="15"/>
      <c r="IU122" s="15"/>
      <c r="IV122" s="15"/>
    </row>
    <row r="123" spans="1:256" ht="39" customHeight="1">
      <c r="A123" s="48" t="s">
        <v>8</v>
      </c>
      <c r="B123" s="12" t="s">
        <v>342</v>
      </c>
      <c r="C123" s="12"/>
      <c r="D123" s="12"/>
      <c r="E123" s="12"/>
      <c r="F123" s="12"/>
      <c r="G123" s="12"/>
      <c r="H123" s="12"/>
      <c r="I123" s="55">
        <f>ROUND((($I$68/12)+($I$75/12)+($I$76/12))*(30/30)*0.05,2)</f>
        <v>7.76</v>
      </c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5"/>
      <c r="BR123" s="15"/>
      <c r="BS123" s="15"/>
      <c r="BT123" s="15"/>
      <c r="BU123" s="15"/>
      <c r="BV123" s="15"/>
      <c r="BW123" s="15"/>
      <c r="BX123" s="15"/>
      <c r="BY123" s="15"/>
      <c r="BZ123" s="15"/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  <c r="DA123" s="15"/>
      <c r="DB123" s="15"/>
      <c r="DC123" s="15"/>
      <c r="DD123" s="15"/>
      <c r="DE123" s="15"/>
      <c r="DF123" s="15"/>
      <c r="DG123" s="15"/>
      <c r="DH123" s="15"/>
      <c r="DI123" s="15"/>
      <c r="DJ123" s="15"/>
      <c r="DK123" s="15"/>
      <c r="DL123" s="15"/>
      <c r="DM123" s="15"/>
      <c r="DN123" s="15"/>
      <c r="DO123" s="15"/>
      <c r="DP123" s="15"/>
      <c r="DQ123" s="15"/>
      <c r="DR123" s="15"/>
      <c r="DS123" s="15"/>
      <c r="DT123" s="15"/>
      <c r="DU123" s="15"/>
      <c r="DV123" s="15"/>
      <c r="DW123" s="15"/>
      <c r="DX123" s="15"/>
      <c r="DY123" s="15"/>
      <c r="DZ123" s="15"/>
      <c r="EA123" s="15"/>
      <c r="EB123" s="15"/>
      <c r="EC123" s="15"/>
      <c r="ED123" s="15"/>
      <c r="EE123" s="15"/>
      <c r="EF123" s="15"/>
      <c r="EG123" s="15"/>
      <c r="EH123" s="15"/>
      <c r="EI123" s="15"/>
      <c r="EJ123" s="15"/>
      <c r="EK123" s="15"/>
      <c r="EL123" s="15"/>
      <c r="EM123" s="15"/>
      <c r="EN123" s="15"/>
      <c r="EO123" s="15"/>
      <c r="EP123" s="15"/>
      <c r="EQ123" s="15"/>
      <c r="ER123" s="15"/>
      <c r="ES123" s="15"/>
      <c r="ET123" s="15"/>
      <c r="EU123" s="15"/>
      <c r="EV123" s="15"/>
      <c r="EW123" s="15"/>
      <c r="EX123" s="15"/>
      <c r="EY123" s="15"/>
      <c r="EZ123" s="15"/>
      <c r="FA123" s="15"/>
      <c r="FB123" s="15"/>
      <c r="FC123" s="15"/>
      <c r="FD123" s="15"/>
      <c r="FE123" s="15"/>
      <c r="FF123" s="15"/>
      <c r="FG123" s="15"/>
      <c r="FH123" s="15"/>
      <c r="FI123" s="15"/>
      <c r="FJ123" s="15"/>
      <c r="FK123" s="15"/>
      <c r="FL123" s="15"/>
      <c r="FM123" s="15"/>
      <c r="FN123" s="15"/>
      <c r="FO123" s="15"/>
      <c r="FP123" s="15"/>
      <c r="FQ123" s="15"/>
      <c r="FR123" s="15"/>
      <c r="FS123" s="15"/>
      <c r="FT123" s="15"/>
      <c r="FU123" s="15"/>
      <c r="FV123" s="15"/>
      <c r="FW123" s="15"/>
      <c r="FX123" s="15"/>
      <c r="FY123" s="15"/>
      <c r="FZ123" s="15"/>
      <c r="GA123" s="15"/>
      <c r="GB123" s="15"/>
      <c r="GC123" s="15"/>
      <c r="GD123" s="15"/>
      <c r="GE123" s="15"/>
      <c r="GF123" s="15"/>
      <c r="GG123" s="15"/>
      <c r="GH123" s="15"/>
      <c r="GI123" s="15"/>
      <c r="GJ123" s="15"/>
      <c r="GK123" s="15"/>
      <c r="GL123" s="15"/>
      <c r="GM123" s="15"/>
      <c r="GN123" s="15"/>
      <c r="GO123" s="15"/>
      <c r="GP123" s="15"/>
      <c r="GQ123" s="15"/>
      <c r="GR123" s="15"/>
      <c r="GS123" s="15"/>
      <c r="GT123" s="15"/>
      <c r="GU123" s="15"/>
      <c r="GV123" s="15"/>
      <c r="GW123" s="15"/>
      <c r="GX123" s="15"/>
      <c r="GY123" s="15"/>
      <c r="GZ123" s="15"/>
      <c r="HA123" s="15"/>
      <c r="HB123" s="15"/>
      <c r="HC123" s="15"/>
      <c r="HD123" s="15"/>
      <c r="HE123" s="15"/>
      <c r="HF123" s="15"/>
      <c r="HG123" s="15"/>
      <c r="HH123" s="15"/>
      <c r="HI123" s="15"/>
      <c r="HJ123" s="15"/>
      <c r="HK123" s="15"/>
      <c r="HL123" s="15"/>
      <c r="HM123" s="15"/>
      <c r="HN123" s="15"/>
      <c r="HO123" s="15"/>
      <c r="HP123" s="15"/>
      <c r="HQ123" s="15"/>
      <c r="HR123" s="15"/>
      <c r="HS123" s="15"/>
      <c r="HT123" s="15"/>
      <c r="HU123" s="15"/>
      <c r="HV123" s="15"/>
      <c r="HW123" s="15"/>
      <c r="HX123" s="15"/>
      <c r="HY123" s="15"/>
      <c r="HZ123" s="15"/>
      <c r="IA123" s="15"/>
      <c r="IB123" s="15"/>
      <c r="IC123" s="15"/>
      <c r="ID123" s="15"/>
      <c r="IE123" s="15"/>
      <c r="IF123" s="15"/>
      <c r="IG123" s="15"/>
      <c r="IH123" s="15"/>
      <c r="II123" s="15"/>
      <c r="IJ123" s="15"/>
      <c r="IK123" s="15"/>
      <c r="IL123" s="15"/>
      <c r="IM123" s="15"/>
      <c r="IN123" s="15"/>
      <c r="IO123" s="15"/>
      <c r="IP123" s="15"/>
      <c r="IQ123" s="15"/>
      <c r="IR123" s="15"/>
      <c r="IS123" s="15"/>
      <c r="IT123" s="15"/>
      <c r="IU123" s="15"/>
      <c r="IV123" s="15"/>
    </row>
    <row r="124" spans="1:256" ht="15.75" customHeight="1">
      <c r="A124" s="48" t="s">
        <v>10</v>
      </c>
      <c r="B124" s="509" t="s">
        <v>128</v>
      </c>
      <c r="C124" s="509"/>
      <c r="D124" s="509"/>
      <c r="E124" s="509"/>
      <c r="F124" s="509"/>
      <c r="G124" s="509"/>
      <c r="H124" s="509"/>
      <c r="I124" s="55">
        <f>ROUND($I$123*H90,2)</f>
        <v>0.62</v>
      </c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5"/>
      <c r="BR124" s="15"/>
      <c r="BS124" s="15"/>
      <c r="BT124" s="15"/>
      <c r="BU124" s="15"/>
      <c r="BV124" s="15"/>
      <c r="BW124" s="15"/>
      <c r="BX124" s="15"/>
      <c r="BY124" s="15"/>
      <c r="BZ124" s="15"/>
      <c r="CA124" s="15"/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5"/>
      <c r="CQ124" s="15"/>
      <c r="CR124" s="15"/>
      <c r="CS124" s="15"/>
      <c r="CT124" s="15"/>
      <c r="CU124" s="15"/>
      <c r="CV124" s="15"/>
      <c r="CW124" s="15"/>
      <c r="CX124" s="15"/>
      <c r="CY124" s="15"/>
      <c r="CZ124" s="15"/>
      <c r="DA124" s="15"/>
      <c r="DB124" s="15"/>
      <c r="DC124" s="15"/>
      <c r="DD124" s="15"/>
      <c r="DE124" s="15"/>
      <c r="DF124" s="15"/>
      <c r="DG124" s="15"/>
      <c r="DH124" s="15"/>
      <c r="DI124" s="15"/>
      <c r="DJ124" s="15"/>
      <c r="DK124" s="15"/>
      <c r="DL124" s="15"/>
      <c r="DM124" s="15"/>
      <c r="DN124" s="15"/>
      <c r="DO124" s="15"/>
      <c r="DP124" s="15"/>
      <c r="DQ124" s="15"/>
      <c r="DR124" s="15"/>
      <c r="DS124" s="15"/>
      <c r="DT124" s="15"/>
      <c r="DU124" s="15"/>
      <c r="DV124" s="15"/>
      <c r="DW124" s="15"/>
      <c r="DX124" s="15"/>
      <c r="DY124" s="15"/>
      <c r="DZ124" s="15"/>
      <c r="EA124" s="15"/>
      <c r="EB124" s="15"/>
      <c r="EC124" s="15"/>
      <c r="ED124" s="15"/>
      <c r="EE124" s="15"/>
      <c r="EF124" s="15"/>
      <c r="EG124" s="15"/>
      <c r="EH124" s="15"/>
      <c r="EI124" s="15"/>
      <c r="EJ124" s="15"/>
      <c r="EK124" s="15"/>
      <c r="EL124" s="15"/>
      <c r="EM124" s="15"/>
      <c r="EN124" s="15"/>
      <c r="EO124" s="15"/>
      <c r="EP124" s="15"/>
      <c r="EQ124" s="15"/>
      <c r="ER124" s="15"/>
      <c r="ES124" s="15"/>
      <c r="ET124" s="15"/>
      <c r="EU124" s="15"/>
      <c r="EV124" s="15"/>
      <c r="EW124" s="15"/>
      <c r="EX124" s="15"/>
      <c r="EY124" s="15"/>
      <c r="EZ124" s="15"/>
      <c r="FA124" s="15"/>
      <c r="FB124" s="15"/>
      <c r="FC124" s="15"/>
      <c r="FD124" s="15"/>
      <c r="FE124" s="15"/>
      <c r="FF124" s="15"/>
      <c r="FG124" s="15"/>
      <c r="FH124" s="15"/>
      <c r="FI124" s="15"/>
      <c r="FJ124" s="15"/>
      <c r="FK124" s="15"/>
      <c r="FL124" s="15"/>
      <c r="FM124" s="15"/>
      <c r="FN124" s="15"/>
      <c r="FO124" s="15"/>
      <c r="FP124" s="15"/>
      <c r="FQ124" s="15"/>
      <c r="FR124" s="15"/>
      <c r="FS124" s="15"/>
      <c r="FT124" s="15"/>
      <c r="FU124" s="15"/>
      <c r="FV124" s="15"/>
      <c r="FW124" s="15"/>
      <c r="FX124" s="15"/>
      <c r="FY124" s="15"/>
      <c r="FZ124" s="15"/>
      <c r="GA124" s="15"/>
      <c r="GB124" s="15"/>
      <c r="GC124" s="15"/>
      <c r="GD124" s="15"/>
      <c r="GE124" s="15"/>
      <c r="GF124" s="15"/>
      <c r="GG124" s="15"/>
      <c r="GH124" s="15"/>
      <c r="GI124" s="15"/>
      <c r="GJ124" s="15"/>
      <c r="GK124" s="15"/>
      <c r="GL124" s="15"/>
      <c r="GM124" s="15"/>
      <c r="GN124" s="15"/>
      <c r="GO124" s="15"/>
      <c r="GP124" s="15"/>
      <c r="GQ124" s="15"/>
      <c r="GR124" s="15"/>
      <c r="GS124" s="15"/>
      <c r="GT124" s="15"/>
      <c r="GU124" s="15"/>
      <c r="GV124" s="15"/>
      <c r="GW124" s="15"/>
      <c r="GX124" s="15"/>
      <c r="GY124" s="15"/>
      <c r="GZ124" s="15"/>
      <c r="HA124" s="15"/>
      <c r="HB124" s="15"/>
      <c r="HC124" s="15"/>
      <c r="HD124" s="15"/>
      <c r="HE124" s="15"/>
      <c r="HF124" s="15"/>
      <c r="HG124" s="15"/>
      <c r="HH124" s="15"/>
      <c r="HI124" s="15"/>
      <c r="HJ124" s="15"/>
      <c r="HK124" s="15"/>
      <c r="HL124" s="15"/>
      <c r="HM124" s="15"/>
      <c r="HN124" s="15"/>
      <c r="HO124" s="15"/>
      <c r="HP124" s="15"/>
      <c r="HQ124" s="15"/>
      <c r="HR124" s="15"/>
      <c r="HS124" s="15"/>
      <c r="HT124" s="15"/>
      <c r="HU124" s="15"/>
      <c r="HV124" s="15"/>
      <c r="HW124" s="15"/>
      <c r="HX124" s="15"/>
      <c r="HY124" s="15"/>
      <c r="HZ124" s="15"/>
      <c r="IA124" s="15"/>
      <c r="IB124" s="15"/>
      <c r="IC124" s="15"/>
      <c r="ID124" s="15"/>
      <c r="IE124" s="15"/>
      <c r="IF124" s="15"/>
      <c r="IG124" s="15"/>
      <c r="IH124" s="15"/>
      <c r="II124" s="15"/>
      <c r="IJ124" s="15"/>
      <c r="IK124" s="15"/>
      <c r="IL124" s="15"/>
      <c r="IM124" s="15"/>
      <c r="IN124" s="15"/>
      <c r="IO124" s="15"/>
      <c r="IP124" s="15"/>
      <c r="IQ124" s="15"/>
      <c r="IR124" s="15"/>
      <c r="IS124" s="15"/>
      <c r="IT124" s="15"/>
      <c r="IU124" s="15"/>
      <c r="IV124" s="15"/>
    </row>
    <row r="125" spans="1:256" ht="27" customHeight="1">
      <c r="A125" s="48" t="s">
        <v>13</v>
      </c>
      <c r="B125" s="12" t="s">
        <v>129</v>
      </c>
      <c r="C125" s="12"/>
      <c r="D125" s="12"/>
      <c r="E125" s="12"/>
      <c r="F125" s="12"/>
      <c r="G125" s="12"/>
      <c r="H125" s="12"/>
      <c r="I125" s="55">
        <f>ROUND(0.08*0.4*($I$68+$I$75+$I$76)*0.05,2)</f>
        <v>2.98</v>
      </c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5"/>
      <c r="BR125" s="15"/>
      <c r="BS125" s="15"/>
      <c r="BT125" s="15"/>
      <c r="BU125" s="15"/>
      <c r="BV125" s="15"/>
      <c r="BW125" s="15"/>
      <c r="BX125" s="15"/>
      <c r="BY125" s="15"/>
      <c r="BZ125" s="15"/>
      <c r="CA125" s="15"/>
      <c r="CB125" s="15"/>
      <c r="CC125" s="15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  <c r="CP125" s="15"/>
      <c r="CQ125" s="15"/>
      <c r="CR125" s="15"/>
      <c r="CS125" s="15"/>
      <c r="CT125" s="15"/>
      <c r="CU125" s="15"/>
      <c r="CV125" s="15"/>
      <c r="CW125" s="15"/>
      <c r="CX125" s="15"/>
      <c r="CY125" s="15"/>
      <c r="CZ125" s="15"/>
      <c r="DA125" s="15"/>
      <c r="DB125" s="15"/>
      <c r="DC125" s="15"/>
      <c r="DD125" s="15"/>
      <c r="DE125" s="15"/>
      <c r="DF125" s="15"/>
      <c r="DG125" s="15"/>
      <c r="DH125" s="15"/>
      <c r="DI125" s="15"/>
      <c r="DJ125" s="15"/>
      <c r="DK125" s="15"/>
      <c r="DL125" s="15"/>
      <c r="DM125" s="15"/>
      <c r="DN125" s="15"/>
      <c r="DO125" s="15"/>
      <c r="DP125" s="15"/>
      <c r="DQ125" s="15"/>
      <c r="DR125" s="15"/>
      <c r="DS125" s="15"/>
      <c r="DT125" s="15"/>
      <c r="DU125" s="15"/>
      <c r="DV125" s="15"/>
      <c r="DW125" s="15"/>
      <c r="DX125" s="15"/>
      <c r="DY125" s="15"/>
      <c r="DZ125" s="15"/>
      <c r="EA125" s="15"/>
      <c r="EB125" s="15"/>
      <c r="EC125" s="15"/>
      <c r="ED125" s="15"/>
      <c r="EE125" s="15"/>
      <c r="EF125" s="15"/>
      <c r="EG125" s="15"/>
      <c r="EH125" s="15"/>
      <c r="EI125" s="15"/>
      <c r="EJ125" s="15"/>
      <c r="EK125" s="15"/>
      <c r="EL125" s="15"/>
      <c r="EM125" s="15"/>
      <c r="EN125" s="15"/>
      <c r="EO125" s="15"/>
      <c r="EP125" s="15"/>
      <c r="EQ125" s="15"/>
      <c r="ER125" s="15"/>
      <c r="ES125" s="15"/>
      <c r="ET125" s="15"/>
      <c r="EU125" s="15"/>
      <c r="EV125" s="15"/>
      <c r="EW125" s="15"/>
      <c r="EX125" s="15"/>
      <c r="EY125" s="15"/>
      <c r="EZ125" s="15"/>
      <c r="FA125" s="15"/>
      <c r="FB125" s="15"/>
      <c r="FC125" s="15"/>
      <c r="FD125" s="15"/>
      <c r="FE125" s="15"/>
      <c r="FF125" s="15"/>
      <c r="FG125" s="15"/>
      <c r="FH125" s="15"/>
      <c r="FI125" s="15"/>
      <c r="FJ125" s="15"/>
      <c r="FK125" s="15"/>
      <c r="FL125" s="15"/>
      <c r="FM125" s="15"/>
      <c r="FN125" s="15"/>
      <c r="FO125" s="15"/>
      <c r="FP125" s="15"/>
      <c r="FQ125" s="15"/>
      <c r="FR125" s="15"/>
      <c r="FS125" s="15"/>
      <c r="FT125" s="15"/>
      <c r="FU125" s="15"/>
      <c r="FV125" s="15"/>
      <c r="FW125" s="15"/>
      <c r="FX125" s="15"/>
      <c r="FY125" s="15"/>
      <c r="FZ125" s="15"/>
      <c r="GA125" s="15"/>
      <c r="GB125" s="15"/>
      <c r="GC125" s="15"/>
      <c r="GD125" s="15"/>
      <c r="GE125" s="15"/>
      <c r="GF125" s="15"/>
      <c r="GG125" s="15"/>
      <c r="GH125" s="15"/>
      <c r="GI125" s="15"/>
      <c r="GJ125" s="15"/>
      <c r="GK125" s="15"/>
      <c r="GL125" s="15"/>
      <c r="GM125" s="15"/>
      <c r="GN125" s="15"/>
      <c r="GO125" s="15"/>
      <c r="GP125" s="15"/>
      <c r="GQ125" s="15"/>
      <c r="GR125" s="15"/>
      <c r="GS125" s="15"/>
      <c r="GT125" s="15"/>
      <c r="GU125" s="15"/>
      <c r="GV125" s="15"/>
      <c r="GW125" s="15"/>
      <c r="GX125" s="15"/>
      <c r="GY125" s="15"/>
      <c r="GZ125" s="15"/>
      <c r="HA125" s="15"/>
      <c r="HB125" s="15"/>
      <c r="HC125" s="15"/>
      <c r="HD125" s="15"/>
      <c r="HE125" s="15"/>
      <c r="HF125" s="15"/>
      <c r="HG125" s="15"/>
      <c r="HH125" s="15"/>
      <c r="HI125" s="15"/>
      <c r="HJ125" s="15"/>
      <c r="HK125" s="15"/>
      <c r="HL125" s="15"/>
      <c r="HM125" s="15"/>
      <c r="HN125" s="15"/>
      <c r="HO125" s="15"/>
      <c r="HP125" s="15"/>
      <c r="HQ125" s="15"/>
      <c r="HR125" s="15"/>
      <c r="HS125" s="15"/>
      <c r="HT125" s="15"/>
      <c r="HU125" s="15"/>
      <c r="HV125" s="15"/>
      <c r="HW125" s="15"/>
      <c r="HX125" s="15"/>
      <c r="HY125" s="15"/>
      <c r="HZ125" s="15"/>
      <c r="IA125" s="15"/>
      <c r="IB125" s="15"/>
      <c r="IC125" s="15"/>
      <c r="ID125" s="15"/>
      <c r="IE125" s="15"/>
      <c r="IF125" s="15"/>
      <c r="IG125" s="15"/>
      <c r="IH125" s="15"/>
      <c r="II125" s="15"/>
      <c r="IJ125" s="15"/>
      <c r="IK125" s="15"/>
      <c r="IL125" s="15"/>
      <c r="IM125" s="15"/>
      <c r="IN125" s="15"/>
      <c r="IO125" s="15"/>
      <c r="IP125" s="15"/>
      <c r="IQ125" s="15"/>
      <c r="IR125" s="15"/>
      <c r="IS125" s="15"/>
      <c r="IT125" s="15"/>
      <c r="IU125" s="15"/>
      <c r="IV125" s="15"/>
    </row>
    <row r="126" spans="1:256" ht="29.25" customHeight="1">
      <c r="A126" s="48" t="s">
        <v>16</v>
      </c>
      <c r="B126" s="12" t="s">
        <v>343</v>
      </c>
      <c r="C126" s="12"/>
      <c r="D126" s="12"/>
      <c r="E126" s="12"/>
      <c r="F126" s="12"/>
      <c r="G126" s="12"/>
      <c r="H126" s="12"/>
      <c r="I126" s="55">
        <f>ROUND(((($I$68/30)*7)/$H$11)*1,2)</f>
        <v>30.33</v>
      </c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15"/>
      <c r="BN126" s="15"/>
      <c r="BO126" s="15"/>
      <c r="BP126" s="15"/>
      <c r="BQ126" s="15"/>
      <c r="BR126" s="15"/>
      <c r="BS126" s="15"/>
      <c r="BT126" s="15"/>
      <c r="BU126" s="15"/>
      <c r="BV126" s="15"/>
      <c r="BW126" s="15"/>
      <c r="BX126" s="15"/>
      <c r="BY126" s="15"/>
      <c r="BZ126" s="15"/>
      <c r="CA126" s="15"/>
      <c r="CB126" s="15"/>
      <c r="CC126" s="15"/>
      <c r="CD126" s="15"/>
      <c r="CE126" s="15"/>
      <c r="CF126" s="15"/>
      <c r="CG126" s="15"/>
      <c r="CH126" s="15"/>
      <c r="CI126" s="15"/>
      <c r="CJ126" s="15"/>
      <c r="CK126" s="15"/>
      <c r="CL126" s="15"/>
      <c r="CM126" s="15"/>
      <c r="CN126" s="15"/>
      <c r="CO126" s="15"/>
      <c r="CP126" s="15"/>
      <c r="CQ126" s="15"/>
      <c r="CR126" s="15"/>
      <c r="CS126" s="15"/>
      <c r="CT126" s="15"/>
      <c r="CU126" s="15"/>
      <c r="CV126" s="15"/>
      <c r="CW126" s="15"/>
      <c r="CX126" s="15"/>
      <c r="CY126" s="15"/>
      <c r="CZ126" s="15"/>
      <c r="DA126" s="15"/>
      <c r="DB126" s="15"/>
      <c r="DC126" s="15"/>
      <c r="DD126" s="15"/>
      <c r="DE126" s="15"/>
      <c r="DF126" s="15"/>
      <c r="DG126" s="15"/>
      <c r="DH126" s="15"/>
      <c r="DI126" s="15"/>
      <c r="DJ126" s="15"/>
      <c r="DK126" s="15"/>
      <c r="DL126" s="15"/>
      <c r="DM126" s="15"/>
      <c r="DN126" s="15"/>
      <c r="DO126" s="15"/>
      <c r="DP126" s="15"/>
      <c r="DQ126" s="15"/>
      <c r="DR126" s="15"/>
      <c r="DS126" s="15"/>
      <c r="DT126" s="15"/>
      <c r="DU126" s="15"/>
      <c r="DV126" s="15"/>
      <c r="DW126" s="15"/>
      <c r="DX126" s="15"/>
      <c r="DY126" s="15"/>
      <c r="DZ126" s="15"/>
      <c r="EA126" s="15"/>
      <c r="EB126" s="15"/>
      <c r="EC126" s="15"/>
      <c r="ED126" s="15"/>
      <c r="EE126" s="15"/>
      <c r="EF126" s="15"/>
      <c r="EG126" s="15"/>
      <c r="EH126" s="15"/>
      <c r="EI126" s="15"/>
      <c r="EJ126" s="15"/>
      <c r="EK126" s="15"/>
      <c r="EL126" s="15"/>
      <c r="EM126" s="15"/>
      <c r="EN126" s="15"/>
      <c r="EO126" s="15"/>
      <c r="EP126" s="15"/>
      <c r="EQ126" s="15"/>
      <c r="ER126" s="15"/>
      <c r="ES126" s="15"/>
      <c r="ET126" s="15"/>
      <c r="EU126" s="15"/>
      <c r="EV126" s="15"/>
      <c r="EW126" s="15"/>
      <c r="EX126" s="15"/>
      <c r="EY126" s="15"/>
      <c r="EZ126" s="15"/>
      <c r="FA126" s="15"/>
      <c r="FB126" s="15"/>
      <c r="FC126" s="15"/>
      <c r="FD126" s="15"/>
      <c r="FE126" s="15"/>
      <c r="FF126" s="15"/>
      <c r="FG126" s="15"/>
      <c r="FH126" s="15"/>
      <c r="FI126" s="15"/>
      <c r="FJ126" s="15"/>
      <c r="FK126" s="15"/>
      <c r="FL126" s="15"/>
      <c r="FM126" s="15"/>
      <c r="FN126" s="15"/>
      <c r="FO126" s="15"/>
      <c r="FP126" s="15"/>
      <c r="FQ126" s="15"/>
      <c r="FR126" s="15"/>
      <c r="FS126" s="15"/>
      <c r="FT126" s="15"/>
      <c r="FU126" s="15"/>
      <c r="FV126" s="15"/>
      <c r="FW126" s="15"/>
      <c r="FX126" s="15"/>
      <c r="FY126" s="15"/>
      <c r="FZ126" s="15"/>
      <c r="GA126" s="15"/>
      <c r="GB126" s="15"/>
      <c r="GC126" s="15"/>
      <c r="GD126" s="15"/>
      <c r="GE126" s="15"/>
      <c r="GF126" s="15"/>
      <c r="GG126" s="15"/>
      <c r="GH126" s="15"/>
      <c r="GI126" s="15"/>
      <c r="GJ126" s="15"/>
      <c r="GK126" s="15"/>
      <c r="GL126" s="15"/>
      <c r="GM126" s="15"/>
      <c r="GN126" s="15"/>
      <c r="GO126" s="15"/>
      <c r="GP126" s="15"/>
      <c r="GQ126" s="15"/>
      <c r="GR126" s="15"/>
      <c r="GS126" s="15"/>
      <c r="GT126" s="15"/>
      <c r="GU126" s="15"/>
      <c r="GV126" s="15"/>
      <c r="GW126" s="15"/>
      <c r="GX126" s="15"/>
      <c r="GY126" s="15"/>
      <c r="GZ126" s="15"/>
      <c r="HA126" s="15"/>
      <c r="HB126" s="15"/>
      <c r="HC126" s="15"/>
      <c r="HD126" s="15"/>
      <c r="HE126" s="15"/>
      <c r="HF126" s="15"/>
      <c r="HG126" s="15"/>
      <c r="HH126" s="15"/>
      <c r="HI126" s="15"/>
      <c r="HJ126" s="15"/>
      <c r="HK126" s="15"/>
      <c r="HL126" s="15"/>
      <c r="HM126" s="15"/>
      <c r="HN126" s="15"/>
      <c r="HO126" s="15"/>
      <c r="HP126" s="15"/>
      <c r="HQ126" s="15"/>
      <c r="HR126" s="15"/>
      <c r="HS126" s="15"/>
      <c r="HT126" s="15"/>
      <c r="HU126" s="15"/>
      <c r="HV126" s="15"/>
      <c r="HW126" s="15"/>
      <c r="HX126" s="15"/>
      <c r="HY126" s="15"/>
      <c r="HZ126" s="15"/>
      <c r="IA126" s="15"/>
      <c r="IB126" s="15"/>
      <c r="IC126" s="15"/>
      <c r="ID126" s="15"/>
      <c r="IE126" s="15"/>
      <c r="IF126" s="15"/>
      <c r="IG126" s="15"/>
      <c r="IH126" s="15"/>
      <c r="II126" s="15"/>
      <c r="IJ126" s="15"/>
      <c r="IK126" s="15"/>
      <c r="IL126" s="15"/>
      <c r="IM126" s="15"/>
      <c r="IN126" s="15"/>
      <c r="IO126" s="15"/>
      <c r="IP126" s="15"/>
      <c r="IQ126" s="15"/>
      <c r="IR126" s="15"/>
      <c r="IS126" s="15"/>
      <c r="IT126" s="15"/>
      <c r="IU126" s="15"/>
      <c r="IV126" s="15"/>
    </row>
    <row r="127" spans="1:256" ht="15.75" customHeight="1">
      <c r="A127" s="48" t="s">
        <v>69</v>
      </c>
      <c r="B127" s="509" t="s">
        <v>131</v>
      </c>
      <c r="C127" s="509"/>
      <c r="D127" s="509"/>
      <c r="E127" s="509"/>
      <c r="F127" s="509"/>
      <c r="G127" s="509"/>
      <c r="H127" s="509"/>
      <c r="I127" s="55">
        <f>ROUND($H$91*I126,2)</f>
        <v>11.16</v>
      </c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  <c r="BO127" s="15"/>
      <c r="BP127" s="15"/>
      <c r="BQ127" s="15"/>
      <c r="BR127" s="15"/>
      <c r="BS127" s="15"/>
      <c r="BT127" s="15"/>
      <c r="BU127" s="15"/>
      <c r="BV127" s="15"/>
      <c r="BW127" s="15"/>
      <c r="BX127" s="15"/>
      <c r="BY127" s="15"/>
      <c r="BZ127" s="15"/>
      <c r="CA127" s="15"/>
      <c r="CB127" s="15"/>
      <c r="CC127" s="15"/>
      <c r="CD127" s="15"/>
      <c r="CE127" s="15"/>
      <c r="CF127" s="15"/>
      <c r="CG127" s="15"/>
      <c r="CH127" s="15"/>
      <c r="CI127" s="15"/>
      <c r="CJ127" s="15"/>
      <c r="CK127" s="15"/>
      <c r="CL127" s="15"/>
      <c r="CM127" s="15"/>
      <c r="CN127" s="15"/>
      <c r="CO127" s="15"/>
      <c r="CP127" s="15"/>
      <c r="CQ127" s="15"/>
      <c r="CR127" s="15"/>
      <c r="CS127" s="15"/>
      <c r="CT127" s="15"/>
      <c r="CU127" s="15"/>
      <c r="CV127" s="15"/>
      <c r="CW127" s="15"/>
      <c r="CX127" s="15"/>
      <c r="CY127" s="15"/>
      <c r="CZ127" s="15"/>
      <c r="DA127" s="15"/>
      <c r="DB127" s="15"/>
      <c r="DC127" s="15"/>
      <c r="DD127" s="15"/>
      <c r="DE127" s="15"/>
      <c r="DF127" s="15"/>
      <c r="DG127" s="15"/>
      <c r="DH127" s="15"/>
      <c r="DI127" s="15"/>
      <c r="DJ127" s="15"/>
      <c r="DK127" s="15"/>
      <c r="DL127" s="15"/>
      <c r="DM127" s="15"/>
      <c r="DN127" s="15"/>
      <c r="DO127" s="15"/>
      <c r="DP127" s="15"/>
      <c r="DQ127" s="15"/>
      <c r="DR127" s="15"/>
      <c r="DS127" s="15"/>
      <c r="DT127" s="15"/>
      <c r="DU127" s="15"/>
      <c r="DV127" s="15"/>
      <c r="DW127" s="15"/>
      <c r="DX127" s="15"/>
      <c r="DY127" s="15"/>
      <c r="DZ127" s="15"/>
      <c r="EA127" s="15"/>
      <c r="EB127" s="15"/>
      <c r="EC127" s="15"/>
      <c r="ED127" s="15"/>
      <c r="EE127" s="15"/>
      <c r="EF127" s="15"/>
      <c r="EG127" s="15"/>
      <c r="EH127" s="15"/>
      <c r="EI127" s="15"/>
      <c r="EJ127" s="15"/>
      <c r="EK127" s="15"/>
      <c r="EL127" s="15"/>
      <c r="EM127" s="15"/>
      <c r="EN127" s="15"/>
      <c r="EO127" s="15"/>
      <c r="EP127" s="15"/>
      <c r="EQ127" s="15"/>
      <c r="ER127" s="15"/>
      <c r="ES127" s="15"/>
      <c r="ET127" s="15"/>
      <c r="EU127" s="15"/>
      <c r="EV127" s="15"/>
      <c r="EW127" s="15"/>
      <c r="EX127" s="15"/>
      <c r="EY127" s="15"/>
      <c r="EZ127" s="15"/>
      <c r="FA127" s="15"/>
      <c r="FB127" s="15"/>
      <c r="FC127" s="15"/>
      <c r="FD127" s="15"/>
      <c r="FE127" s="15"/>
      <c r="FF127" s="15"/>
      <c r="FG127" s="15"/>
      <c r="FH127" s="15"/>
      <c r="FI127" s="15"/>
      <c r="FJ127" s="15"/>
      <c r="FK127" s="15"/>
      <c r="FL127" s="15"/>
      <c r="FM127" s="15"/>
      <c r="FN127" s="15"/>
      <c r="FO127" s="15"/>
      <c r="FP127" s="15"/>
      <c r="FQ127" s="15"/>
      <c r="FR127" s="15"/>
      <c r="FS127" s="15"/>
      <c r="FT127" s="15"/>
      <c r="FU127" s="15"/>
      <c r="FV127" s="15"/>
      <c r="FW127" s="15"/>
      <c r="FX127" s="15"/>
      <c r="FY127" s="15"/>
      <c r="FZ127" s="15"/>
      <c r="GA127" s="15"/>
      <c r="GB127" s="15"/>
      <c r="GC127" s="15"/>
      <c r="GD127" s="15"/>
      <c r="GE127" s="15"/>
      <c r="GF127" s="15"/>
      <c r="GG127" s="15"/>
      <c r="GH127" s="15"/>
      <c r="GI127" s="15"/>
      <c r="GJ127" s="15"/>
      <c r="GK127" s="15"/>
      <c r="GL127" s="15"/>
      <c r="GM127" s="15"/>
      <c r="GN127" s="15"/>
      <c r="GO127" s="15"/>
      <c r="GP127" s="15"/>
      <c r="GQ127" s="15"/>
      <c r="GR127" s="15"/>
      <c r="GS127" s="15"/>
      <c r="GT127" s="15"/>
      <c r="GU127" s="15"/>
      <c r="GV127" s="15"/>
      <c r="GW127" s="15"/>
      <c r="GX127" s="15"/>
      <c r="GY127" s="15"/>
      <c r="GZ127" s="15"/>
      <c r="HA127" s="15"/>
      <c r="HB127" s="15"/>
      <c r="HC127" s="15"/>
      <c r="HD127" s="15"/>
      <c r="HE127" s="15"/>
      <c r="HF127" s="15"/>
      <c r="HG127" s="15"/>
      <c r="HH127" s="15"/>
      <c r="HI127" s="15"/>
      <c r="HJ127" s="15"/>
      <c r="HK127" s="15"/>
      <c r="HL127" s="15"/>
      <c r="HM127" s="15"/>
      <c r="HN127" s="15"/>
      <c r="HO127" s="15"/>
      <c r="HP127" s="15"/>
      <c r="HQ127" s="15"/>
      <c r="HR127" s="15"/>
      <c r="HS127" s="15"/>
      <c r="HT127" s="15"/>
      <c r="HU127" s="15"/>
      <c r="HV127" s="15"/>
      <c r="HW127" s="15"/>
      <c r="HX127" s="15"/>
      <c r="HY127" s="15"/>
      <c r="HZ127" s="15"/>
      <c r="IA127" s="15"/>
      <c r="IB127" s="15"/>
      <c r="IC127" s="15"/>
      <c r="ID127" s="15"/>
      <c r="IE127" s="15"/>
      <c r="IF127" s="15"/>
      <c r="IG127" s="15"/>
      <c r="IH127" s="15"/>
      <c r="II127" s="15"/>
      <c r="IJ127" s="15"/>
      <c r="IK127" s="15"/>
      <c r="IL127" s="15"/>
      <c r="IM127" s="15"/>
      <c r="IN127" s="15"/>
      <c r="IO127" s="15"/>
      <c r="IP127" s="15"/>
      <c r="IQ127" s="15"/>
      <c r="IR127" s="15"/>
      <c r="IS127" s="15"/>
      <c r="IT127" s="15"/>
      <c r="IU127" s="15"/>
      <c r="IV127" s="15"/>
    </row>
    <row r="128" spans="1:256" ht="27.75" customHeight="1">
      <c r="A128" s="48" t="s">
        <v>71</v>
      </c>
      <c r="B128" s="12" t="s">
        <v>132</v>
      </c>
      <c r="C128" s="12"/>
      <c r="D128" s="12"/>
      <c r="E128" s="12"/>
      <c r="F128" s="12"/>
      <c r="G128" s="12"/>
      <c r="H128" s="12"/>
      <c r="I128" s="55">
        <f>ROUND(0.08*0.4*($I$68+$I$75+$I$76)*1,2)</f>
        <v>59.63</v>
      </c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  <c r="BO128" s="15"/>
      <c r="BP128" s="15"/>
      <c r="BQ128" s="15"/>
      <c r="BR128" s="15"/>
      <c r="BS128" s="15"/>
      <c r="BT128" s="15"/>
      <c r="BU128" s="15"/>
      <c r="BV128" s="15"/>
      <c r="BW128" s="15"/>
      <c r="BX128" s="15"/>
      <c r="BY128" s="15"/>
      <c r="BZ128" s="15"/>
      <c r="CA128" s="15"/>
      <c r="CB128" s="15"/>
      <c r="CC128" s="15"/>
      <c r="CD128" s="15"/>
      <c r="CE128" s="15"/>
      <c r="CF128" s="15"/>
      <c r="CG128" s="15"/>
      <c r="CH128" s="15"/>
      <c r="CI128" s="15"/>
      <c r="CJ128" s="15"/>
      <c r="CK128" s="15"/>
      <c r="CL128" s="15"/>
      <c r="CM128" s="15"/>
      <c r="CN128" s="15"/>
      <c r="CO128" s="15"/>
      <c r="CP128" s="15"/>
      <c r="CQ128" s="15"/>
      <c r="CR128" s="15"/>
      <c r="CS128" s="15"/>
      <c r="CT128" s="15"/>
      <c r="CU128" s="15"/>
      <c r="CV128" s="15"/>
      <c r="CW128" s="15"/>
      <c r="CX128" s="15"/>
      <c r="CY128" s="15"/>
      <c r="CZ128" s="15"/>
      <c r="DA128" s="15"/>
      <c r="DB128" s="15"/>
      <c r="DC128" s="15"/>
      <c r="DD128" s="15"/>
      <c r="DE128" s="15"/>
      <c r="DF128" s="15"/>
      <c r="DG128" s="15"/>
      <c r="DH128" s="15"/>
      <c r="DI128" s="15"/>
      <c r="DJ128" s="15"/>
      <c r="DK128" s="15"/>
      <c r="DL128" s="15"/>
      <c r="DM128" s="15"/>
      <c r="DN128" s="15"/>
      <c r="DO128" s="15"/>
      <c r="DP128" s="15"/>
      <c r="DQ128" s="15"/>
      <c r="DR128" s="15"/>
      <c r="DS128" s="15"/>
      <c r="DT128" s="15"/>
      <c r="DU128" s="15"/>
      <c r="DV128" s="15"/>
      <c r="DW128" s="15"/>
      <c r="DX128" s="15"/>
      <c r="DY128" s="15"/>
      <c r="DZ128" s="15"/>
      <c r="EA128" s="15"/>
      <c r="EB128" s="15"/>
      <c r="EC128" s="15"/>
      <c r="ED128" s="15"/>
      <c r="EE128" s="15"/>
      <c r="EF128" s="15"/>
      <c r="EG128" s="15"/>
      <c r="EH128" s="15"/>
      <c r="EI128" s="15"/>
      <c r="EJ128" s="15"/>
      <c r="EK128" s="15"/>
      <c r="EL128" s="15"/>
      <c r="EM128" s="15"/>
      <c r="EN128" s="15"/>
      <c r="EO128" s="15"/>
      <c r="EP128" s="15"/>
      <c r="EQ128" s="15"/>
      <c r="ER128" s="15"/>
      <c r="ES128" s="15"/>
      <c r="ET128" s="15"/>
      <c r="EU128" s="15"/>
      <c r="EV128" s="15"/>
      <c r="EW128" s="15"/>
      <c r="EX128" s="15"/>
      <c r="EY128" s="15"/>
      <c r="EZ128" s="15"/>
      <c r="FA128" s="15"/>
      <c r="FB128" s="15"/>
      <c r="FC128" s="15"/>
      <c r="FD128" s="15"/>
      <c r="FE128" s="15"/>
      <c r="FF128" s="15"/>
      <c r="FG128" s="15"/>
      <c r="FH128" s="15"/>
      <c r="FI128" s="15"/>
      <c r="FJ128" s="15"/>
      <c r="FK128" s="15"/>
      <c r="FL128" s="15"/>
      <c r="FM128" s="15"/>
      <c r="FN128" s="15"/>
      <c r="FO128" s="15"/>
      <c r="FP128" s="15"/>
      <c r="FQ128" s="15"/>
      <c r="FR128" s="15"/>
      <c r="FS128" s="15"/>
      <c r="FT128" s="15"/>
      <c r="FU128" s="15"/>
      <c r="FV128" s="15"/>
      <c r="FW128" s="15"/>
      <c r="FX128" s="15"/>
      <c r="FY128" s="15"/>
      <c r="FZ128" s="15"/>
      <c r="GA128" s="15"/>
      <c r="GB128" s="15"/>
      <c r="GC128" s="15"/>
      <c r="GD128" s="15"/>
      <c r="GE128" s="15"/>
      <c r="GF128" s="15"/>
      <c r="GG128" s="15"/>
      <c r="GH128" s="15"/>
      <c r="GI128" s="15"/>
      <c r="GJ128" s="15"/>
      <c r="GK128" s="15"/>
      <c r="GL128" s="15"/>
      <c r="GM128" s="15"/>
      <c r="GN128" s="15"/>
      <c r="GO128" s="15"/>
      <c r="GP128" s="15"/>
      <c r="GQ128" s="15"/>
      <c r="GR128" s="15"/>
      <c r="GS128" s="15"/>
      <c r="GT128" s="15"/>
      <c r="GU128" s="15"/>
      <c r="GV128" s="15"/>
      <c r="GW128" s="15"/>
      <c r="GX128" s="15"/>
      <c r="GY128" s="15"/>
      <c r="GZ128" s="15"/>
      <c r="HA128" s="15"/>
      <c r="HB128" s="15"/>
      <c r="HC128" s="15"/>
      <c r="HD128" s="15"/>
      <c r="HE128" s="15"/>
      <c r="HF128" s="15"/>
      <c r="HG128" s="15"/>
      <c r="HH128" s="15"/>
      <c r="HI128" s="15"/>
      <c r="HJ128" s="15"/>
      <c r="HK128" s="15"/>
      <c r="HL128" s="15"/>
      <c r="HM128" s="15"/>
      <c r="HN128" s="15"/>
      <c r="HO128" s="15"/>
      <c r="HP128" s="15"/>
      <c r="HQ128" s="15"/>
      <c r="HR128" s="15"/>
      <c r="HS128" s="15"/>
      <c r="HT128" s="15"/>
      <c r="HU128" s="15"/>
      <c r="HV128" s="15"/>
      <c r="HW128" s="15"/>
      <c r="HX128" s="15"/>
      <c r="HY128" s="15"/>
      <c r="HZ128" s="15"/>
      <c r="IA128" s="15"/>
      <c r="IB128" s="15"/>
      <c r="IC128" s="15"/>
      <c r="ID128" s="15"/>
      <c r="IE128" s="15"/>
      <c r="IF128" s="15"/>
      <c r="IG128" s="15"/>
      <c r="IH128" s="15"/>
      <c r="II128" s="15"/>
      <c r="IJ128" s="15"/>
      <c r="IK128" s="15"/>
      <c r="IL128" s="15"/>
      <c r="IM128" s="15"/>
      <c r="IN128" s="15"/>
      <c r="IO128" s="15"/>
      <c r="IP128" s="15"/>
      <c r="IQ128" s="15"/>
      <c r="IR128" s="15"/>
      <c r="IS128" s="15"/>
      <c r="IT128" s="15"/>
      <c r="IU128" s="15"/>
      <c r="IV128" s="15"/>
    </row>
    <row r="129" spans="1:256" ht="15.75" customHeight="1">
      <c r="A129" s="510" t="s">
        <v>82</v>
      </c>
      <c r="B129" s="510"/>
      <c r="C129" s="510"/>
      <c r="D129" s="510"/>
      <c r="E129" s="510"/>
      <c r="F129" s="510"/>
      <c r="G129" s="510"/>
      <c r="H129" s="510"/>
      <c r="I129" s="61">
        <f>SUM(I123:I128)</f>
        <v>112.47999999999999</v>
      </c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  <c r="CS129" s="15"/>
      <c r="CT129" s="15"/>
      <c r="CU129" s="15"/>
      <c r="CV129" s="15"/>
      <c r="CW129" s="15"/>
      <c r="CX129" s="15"/>
      <c r="CY129" s="15"/>
      <c r="CZ129" s="15"/>
      <c r="DA129" s="15"/>
      <c r="DB129" s="15"/>
      <c r="DC129" s="15"/>
      <c r="DD129" s="15"/>
      <c r="DE129" s="15"/>
      <c r="DF129" s="15"/>
      <c r="DG129" s="15"/>
      <c r="DH129" s="15"/>
      <c r="DI129" s="15"/>
      <c r="DJ129" s="15"/>
      <c r="DK129" s="15"/>
      <c r="DL129" s="15"/>
      <c r="DM129" s="15"/>
      <c r="DN129" s="15"/>
      <c r="DO129" s="15"/>
      <c r="DP129" s="15"/>
      <c r="DQ129" s="15"/>
      <c r="DR129" s="15"/>
      <c r="DS129" s="15"/>
      <c r="DT129" s="15"/>
      <c r="DU129" s="15"/>
      <c r="DV129" s="15"/>
      <c r="DW129" s="15"/>
      <c r="DX129" s="15"/>
      <c r="DY129" s="15"/>
      <c r="DZ129" s="15"/>
      <c r="EA129" s="15"/>
      <c r="EB129" s="15"/>
      <c r="EC129" s="15"/>
      <c r="ED129" s="15"/>
      <c r="EE129" s="15"/>
      <c r="EF129" s="15"/>
      <c r="EG129" s="15"/>
      <c r="EH129" s="15"/>
      <c r="EI129" s="15"/>
      <c r="EJ129" s="15"/>
      <c r="EK129" s="15"/>
      <c r="EL129" s="15"/>
      <c r="EM129" s="15"/>
      <c r="EN129" s="15"/>
      <c r="EO129" s="15"/>
      <c r="EP129" s="15"/>
      <c r="EQ129" s="15"/>
      <c r="ER129" s="15"/>
      <c r="ES129" s="15"/>
      <c r="ET129" s="15"/>
      <c r="EU129" s="15"/>
      <c r="EV129" s="15"/>
      <c r="EW129" s="15"/>
      <c r="EX129" s="15"/>
      <c r="EY129" s="15"/>
      <c r="EZ129" s="15"/>
      <c r="FA129" s="15"/>
      <c r="FB129" s="15"/>
      <c r="FC129" s="15"/>
      <c r="FD129" s="15"/>
      <c r="FE129" s="15"/>
      <c r="FF129" s="15"/>
      <c r="FG129" s="15"/>
      <c r="FH129" s="15"/>
      <c r="FI129" s="15"/>
      <c r="FJ129" s="15"/>
      <c r="FK129" s="15"/>
      <c r="FL129" s="15"/>
      <c r="FM129" s="15"/>
      <c r="FN129" s="15"/>
      <c r="FO129" s="15"/>
      <c r="FP129" s="15"/>
      <c r="FQ129" s="15"/>
      <c r="FR129" s="15"/>
      <c r="FS129" s="15"/>
      <c r="FT129" s="15"/>
      <c r="FU129" s="15"/>
      <c r="FV129" s="15"/>
      <c r="FW129" s="15"/>
      <c r="FX129" s="15"/>
      <c r="FY129" s="15"/>
      <c r="FZ129" s="15"/>
      <c r="GA129" s="15"/>
      <c r="GB129" s="15"/>
      <c r="GC129" s="15"/>
      <c r="GD129" s="15"/>
      <c r="GE129" s="15"/>
      <c r="GF129" s="15"/>
      <c r="GG129" s="15"/>
      <c r="GH129" s="15"/>
      <c r="GI129" s="15"/>
      <c r="GJ129" s="15"/>
      <c r="GK129" s="15"/>
      <c r="GL129" s="15"/>
      <c r="GM129" s="15"/>
      <c r="GN129" s="15"/>
      <c r="GO129" s="15"/>
      <c r="GP129" s="15"/>
      <c r="GQ129" s="15"/>
      <c r="GR129" s="15"/>
      <c r="GS129" s="15"/>
      <c r="GT129" s="15"/>
      <c r="GU129" s="15"/>
      <c r="GV129" s="15"/>
      <c r="GW129" s="15"/>
      <c r="GX129" s="15"/>
      <c r="GY129" s="15"/>
      <c r="GZ129" s="15"/>
      <c r="HA129" s="15"/>
      <c r="HB129" s="15"/>
      <c r="HC129" s="15"/>
      <c r="HD129" s="15"/>
      <c r="HE129" s="15"/>
      <c r="HF129" s="15"/>
      <c r="HG129" s="15"/>
      <c r="HH129" s="15"/>
      <c r="HI129" s="15"/>
      <c r="HJ129" s="15"/>
      <c r="HK129" s="15"/>
      <c r="HL129" s="15"/>
      <c r="HM129" s="15"/>
      <c r="HN129" s="15"/>
      <c r="HO129" s="15"/>
      <c r="HP129" s="15"/>
      <c r="HQ129" s="15"/>
      <c r="HR129" s="15"/>
      <c r="HS129" s="15"/>
      <c r="HT129" s="15"/>
      <c r="HU129" s="15"/>
      <c r="HV129" s="15"/>
      <c r="HW129" s="15"/>
      <c r="HX129" s="15"/>
      <c r="HY129" s="15"/>
      <c r="HZ129" s="15"/>
      <c r="IA129" s="15"/>
      <c r="IB129" s="15"/>
      <c r="IC129" s="15"/>
      <c r="ID129" s="15"/>
      <c r="IE129" s="15"/>
      <c r="IF129" s="15"/>
      <c r="IG129" s="15"/>
      <c r="IH129" s="15"/>
      <c r="II129" s="15"/>
      <c r="IJ129" s="15"/>
      <c r="IK129" s="15"/>
      <c r="IL129" s="15"/>
      <c r="IM129" s="15"/>
      <c r="IN129" s="15"/>
      <c r="IO129" s="15"/>
      <c r="IP129" s="15"/>
      <c r="IQ129" s="15"/>
      <c r="IR129" s="15"/>
      <c r="IS129" s="15"/>
      <c r="IT129" s="15"/>
      <c r="IU129" s="15"/>
      <c r="IV129" s="15"/>
    </row>
    <row r="130" spans="1:256" ht="10.5" customHeight="1">
      <c r="A130" s="484"/>
      <c r="B130" s="484"/>
      <c r="C130" s="484"/>
      <c r="D130" s="484"/>
      <c r="E130" s="484"/>
      <c r="F130" s="484"/>
      <c r="G130" s="484"/>
      <c r="H130" s="484"/>
      <c r="I130" s="484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5"/>
      <c r="BR130" s="15"/>
      <c r="BS130" s="15"/>
      <c r="BT130" s="15"/>
      <c r="BU130" s="15"/>
      <c r="BV130" s="15"/>
      <c r="BW130" s="15"/>
      <c r="BX130" s="15"/>
      <c r="BY130" s="15"/>
      <c r="BZ130" s="15"/>
      <c r="CA130" s="15"/>
      <c r="CB130" s="15"/>
      <c r="CC130" s="15"/>
      <c r="CD130" s="15"/>
      <c r="CE130" s="15"/>
      <c r="CF130" s="15"/>
      <c r="CG130" s="15"/>
      <c r="CH130" s="15"/>
      <c r="CI130" s="15"/>
      <c r="CJ130" s="15"/>
      <c r="CK130" s="15"/>
      <c r="CL130" s="15"/>
      <c r="CM130" s="15"/>
      <c r="CN130" s="15"/>
      <c r="CO130" s="15"/>
      <c r="CP130" s="15"/>
      <c r="CQ130" s="15"/>
      <c r="CR130" s="15"/>
      <c r="CS130" s="15"/>
      <c r="CT130" s="15"/>
      <c r="CU130" s="15"/>
      <c r="CV130" s="15"/>
      <c r="CW130" s="15"/>
      <c r="CX130" s="15"/>
      <c r="CY130" s="15"/>
      <c r="CZ130" s="15"/>
      <c r="DA130" s="15"/>
      <c r="DB130" s="15"/>
      <c r="DC130" s="15"/>
      <c r="DD130" s="15"/>
      <c r="DE130" s="15"/>
      <c r="DF130" s="15"/>
      <c r="DG130" s="15"/>
      <c r="DH130" s="15"/>
      <c r="DI130" s="15"/>
      <c r="DJ130" s="15"/>
      <c r="DK130" s="15"/>
      <c r="DL130" s="15"/>
      <c r="DM130" s="15"/>
      <c r="DN130" s="15"/>
      <c r="DO130" s="15"/>
      <c r="DP130" s="15"/>
      <c r="DQ130" s="15"/>
      <c r="DR130" s="15"/>
      <c r="DS130" s="15"/>
      <c r="DT130" s="15"/>
      <c r="DU130" s="15"/>
      <c r="DV130" s="15"/>
      <c r="DW130" s="15"/>
      <c r="DX130" s="15"/>
      <c r="DY130" s="15"/>
      <c r="DZ130" s="15"/>
      <c r="EA130" s="15"/>
      <c r="EB130" s="15"/>
      <c r="EC130" s="15"/>
      <c r="ED130" s="15"/>
      <c r="EE130" s="15"/>
      <c r="EF130" s="15"/>
      <c r="EG130" s="15"/>
      <c r="EH130" s="15"/>
      <c r="EI130" s="15"/>
      <c r="EJ130" s="15"/>
      <c r="EK130" s="15"/>
      <c r="EL130" s="15"/>
      <c r="EM130" s="15"/>
      <c r="EN130" s="15"/>
      <c r="EO130" s="15"/>
      <c r="EP130" s="15"/>
      <c r="EQ130" s="15"/>
      <c r="ER130" s="15"/>
      <c r="ES130" s="15"/>
      <c r="ET130" s="15"/>
      <c r="EU130" s="15"/>
      <c r="EV130" s="15"/>
      <c r="EW130" s="15"/>
      <c r="EX130" s="15"/>
      <c r="EY130" s="15"/>
      <c r="EZ130" s="15"/>
      <c r="FA130" s="15"/>
      <c r="FB130" s="15"/>
      <c r="FC130" s="15"/>
      <c r="FD130" s="15"/>
      <c r="FE130" s="15"/>
      <c r="FF130" s="15"/>
      <c r="FG130" s="15"/>
      <c r="FH130" s="15"/>
      <c r="FI130" s="15"/>
      <c r="FJ130" s="15"/>
      <c r="FK130" s="15"/>
      <c r="FL130" s="15"/>
      <c r="FM130" s="15"/>
      <c r="FN130" s="15"/>
      <c r="FO130" s="15"/>
      <c r="FP130" s="15"/>
      <c r="FQ130" s="15"/>
      <c r="FR130" s="15"/>
      <c r="FS130" s="15"/>
      <c r="FT130" s="15"/>
      <c r="FU130" s="15"/>
      <c r="FV130" s="15"/>
      <c r="FW130" s="15"/>
      <c r="FX130" s="15"/>
      <c r="FY130" s="15"/>
      <c r="FZ130" s="15"/>
      <c r="GA130" s="15"/>
      <c r="GB130" s="15"/>
      <c r="GC130" s="15"/>
      <c r="GD130" s="15"/>
      <c r="GE130" s="15"/>
      <c r="GF130" s="15"/>
      <c r="GG130" s="15"/>
      <c r="GH130" s="15"/>
      <c r="GI130" s="15"/>
      <c r="GJ130" s="15"/>
      <c r="GK130" s="15"/>
      <c r="GL130" s="15"/>
      <c r="GM130" s="15"/>
      <c r="GN130" s="15"/>
      <c r="GO130" s="15"/>
      <c r="GP130" s="15"/>
      <c r="GQ130" s="15"/>
      <c r="GR130" s="15"/>
      <c r="GS130" s="15"/>
      <c r="GT130" s="15"/>
      <c r="GU130" s="15"/>
      <c r="GV130" s="15"/>
      <c r="GW130" s="15"/>
      <c r="GX130" s="15"/>
      <c r="GY130" s="15"/>
      <c r="GZ130" s="15"/>
      <c r="HA130" s="15"/>
      <c r="HB130" s="15"/>
      <c r="HC130" s="15"/>
      <c r="HD130" s="15"/>
      <c r="HE130" s="15"/>
      <c r="HF130" s="15"/>
      <c r="HG130" s="15"/>
      <c r="HH130" s="15"/>
      <c r="HI130" s="15"/>
      <c r="HJ130" s="15"/>
      <c r="HK130" s="15"/>
      <c r="HL130" s="15"/>
      <c r="HM130" s="15"/>
      <c r="HN130" s="15"/>
      <c r="HO130" s="15"/>
      <c r="HP130" s="15"/>
      <c r="HQ130" s="15"/>
      <c r="HR130" s="15"/>
      <c r="HS130" s="15"/>
      <c r="HT130" s="15"/>
      <c r="HU130" s="15"/>
      <c r="HV130" s="15"/>
      <c r="HW130" s="15"/>
      <c r="HX130" s="15"/>
      <c r="HY130" s="15"/>
      <c r="HZ130" s="15"/>
      <c r="IA130" s="15"/>
      <c r="IB130" s="15"/>
      <c r="IC130" s="15"/>
      <c r="ID130" s="15"/>
      <c r="IE130" s="15"/>
      <c r="IF130" s="15"/>
      <c r="IG130" s="15"/>
      <c r="IH130" s="15"/>
      <c r="II130" s="15"/>
      <c r="IJ130" s="15"/>
      <c r="IK130" s="15"/>
      <c r="IL130" s="15"/>
      <c r="IM130" s="15"/>
      <c r="IN130" s="15"/>
      <c r="IO130" s="15"/>
      <c r="IP130" s="15"/>
      <c r="IQ130" s="15"/>
      <c r="IR130" s="15"/>
      <c r="IS130" s="15"/>
      <c r="IT130" s="15"/>
      <c r="IU130" s="15"/>
      <c r="IV130" s="15"/>
    </row>
    <row r="131" spans="1:256" ht="24" customHeight="1">
      <c r="A131" s="500" t="s">
        <v>133</v>
      </c>
      <c r="B131" s="500"/>
      <c r="C131" s="500"/>
      <c r="D131" s="500"/>
      <c r="E131" s="500"/>
      <c r="F131" s="500"/>
      <c r="G131" s="500"/>
      <c r="H131" s="500"/>
      <c r="I131" s="500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5"/>
      <c r="BR131" s="15"/>
      <c r="BS131" s="15"/>
      <c r="BT131" s="15"/>
      <c r="BU131" s="15"/>
      <c r="BV131" s="15"/>
      <c r="BW131" s="15"/>
      <c r="BX131" s="15"/>
      <c r="BY131" s="15"/>
      <c r="BZ131" s="15"/>
      <c r="CA131" s="15"/>
      <c r="CB131" s="15"/>
      <c r="CC131" s="15"/>
      <c r="CD131" s="15"/>
      <c r="CE131" s="15"/>
      <c r="CF131" s="15"/>
      <c r="CG131" s="15"/>
      <c r="CH131" s="15"/>
      <c r="CI131" s="15"/>
      <c r="CJ131" s="15"/>
      <c r="CK131" s="15"/>
      <c r="CL131" s="15"/>
      <c r="CM131" s="15"/>
      <c r="CN131" s="15"/>
      <c r="CO131" s="15"/>
      <c r="CP131" s="15"/>
      <c r="CQ131" s="15"/>
      <c r="CR131" s="15"/>
      <c r="CS131" s="15"/>
      <c r="CT131" s="15"/>
      <c r="CU131" s="15"/>
      <c r="CV131" s="15"/>
      <c r="CW131" s="15"/>
      <c r="CX131" s="15"/>
      <c r="CY131" s="15"/>
      <c r="CZ131" s="15"/>
      <c r="DA131" s="15"/>
      <c r="DB131" s="15"/>
      <c r="DC131" s="15"/>
      <c r="DD131" s="15"/>
      <c r="DE131" s="15"/>
      <c r="DF131" s="15"/>
      <c r="DG131" s="15"/>
      <c r="DH131" s="15"/>
      <c r="DI131" s="15"/>
      <c r="DJ131" s="15"/>
      <c r="DK131" s="15"/>
      <c r="DL131" s="15"/>
      <c r="DM131" s="15"/>
      <c r="DN131" s="15"/>
      <c r="DO131" s="15"/>
      <c r="DP131" s="15"/>
      <c r="DQ131" s="15"/>
      <c r="DR131" s="15"/>
      <c r="DS131" s="15"/>
      <c r="DT131" s="15"/>
      <c r="DU131" s="15"/>
      <c r="DV131" s="15"/>
      <c r="DW131" s="15"/>
      <c r="DX131" s="15"/>
      <c r="DY131" s="15"/>
      <c r="DZ131" s="15"/>
      <c r="EA131" s="15"/>
      <c r="EB131" s="15"/>
      <c r="EC131" s="15"/>
      <c r="ED131" s="15"/>
      <c r="EE131" s="15"/>
      <c r="EF131" s="15"/>
      <c r="EG131" s="15"/>
      <c r="EH131" s="15"/>
      <c r="EI131" s="15"/>
      <c r="EJ131" s="15"/>
      <c r="EK131" s="15"/>
      <c r="EL131" s="15"/>
      <c r="EM131" s="15"/>
      <c r="EN131" s="15"/>
      <c r="EO131" s="15"/>
      <c r="EP131" s="15"/>
      <c r="EQ131" s="15"/>
      <c r="ER131" s="15"/>
      <c r="ES131" s="15"/>
      <c r="ET131" s="15"/>
      <c r="EU131" s="15"/>
      <c r="EV131" s="15"/>
      <c r="EW131" s="15"/>
      <c r="EX131" s="15"/>
      <c r="EY131" s="15"/>
      <c r="EZ131" s="15"/>
      <c r="FA131" s="15"/>
      <c r="FB131" s="15"/>
      <c r="FC131" s="15"/>
      <c r="FD131" s="15"/>
      <c r="FE131" s="15"/>
      <c r="FF131" s="15"/>
      <c r="FG131" s="15"/>
      <c r="FH131" s="15"/>
      <c r="FI131" s="15"/>
      <c r="FJ131" s="15"/>
      <c r="FK131" s="15"/>
      <c r="FL131" s="15"/>
      <c r="FM131" s="15"/>
      <c r="FN131" s="15"/>
      <c r="FO131" s="15"/>
      <c r="FP131" s="15"/>
      <c r="FQ131" s="15"/>
      <c r="FR131" s="15"/>
      <c r="FS131" s="15"/>
      <c r="FT131" s="15"/>
      <c r="FU131" s="15"/>
      <c r="FV131" s="15"/>
      <c r="FW131" s="15"/>
      <c r="FX131" s="15"/>
      <c r="FY131" s="15"/>
      <c r="FZ131" s="15"/>
      <c r="GA131" s="15"/>
      <c r="GB131" s="15"/>
      <c r="GC131" s="15"/>
      <c r="GD131" s="15"/>
      <c r="GE131" s="15"/>
      <c r="GF131" s="15"/>
      <c r="GG131" s="15"/>
      <c r="GH131" s="15"/>
      <c r="GI131" s="15"/>
      <c r="GJ131" s="15"/>
      <c r="GK131" s="15"/>
      <c r="GL131" s="15"/>
      <c r="GM131" s="15"/>
      <c r="GN131" s="15"/>
      <c r="GO131" s="15"/>
      <c r="GP131" s="15"/>
      <c r="GQ131" s="15"/>
      <c r="GR131" s="15"/>
      <c r="GS131" s="15"/>
      <c r="GT131" s="15"/>
      <c r="GU131" s="15"/>
      <c r="GV131" s="15"/>
      <c r="GW131" s="15"/>
      <c r="GX131" s="15"/>
      <c r="GY131" s="15"/>
      <c r="GZ131" s="15"/>
      <c r="HA131" s="15"/>
      <c r="HB131" s="15"/>
      <c r="HC131" s="15"/>
      <c r="HD131" s="15"/>
      <c r="HE131" s="15"/>
      <c r="HF131" s="15"/>
      <c r="HG131" s="15"/>
      <c r="HH131" s="15"/>
      <c r="HI131" s="15"/>
      <c r="HJ131" s="15"/>
      <c r="HK131" s="15"/>
      <c r="HL131" s="15"/>
      <c r="HM131" s="15"/>
      <c r="HN131" s="15"/>
      <c r="HO131" s="15"/>
      <c r="HP131" s="15"/>
      <c r="HQ131" s="15"/>
      <c r="HR131" s="15"/>
      <c r="HS131" s="15"/>
      <c r="HT131" s="15"/>
      <c r="HU131" s="15"/>
      <c r="HV131" s="15"/>
      <c r="HW131" s="15"/>
      <c r="HX131" s="15"/>
      <c r="HY131" s="15"/>
      <c r="HZ131" s="15"/>
      <c r="IA131" s="15"/>
      <c r="IB131" s="15"/>
      <c r="IC131" s="15"/>
      <c r="ID131" s="15"/>
      <c r="IE131" s="15"/>
      <c r="IF131" s="15"/>
      <c r="IG131" s="15"/>
      <c r="IH131" s="15"/>
      <c r="II131" s="15"/>
      <c r="IJ131" s="15"/>
      <c r="IK131" s="15"/>
      <c r="IL131" s="15"/>
      <c r="IM131" s="15"/>
      <c r="IN131" s="15"/>
      <c r="IO131" s="15"/>
      <c r="IP131" s="15"/>
      <c r="IQ131" s="15"/>
      <c r="IR131" s="15"/>
      <c r="IS131" s="15"/>
      <c r="IT131" s="15"/>
      <c r="IU131" s="15"/>
      <c r="IV131" s="15"/>
    </row>
    <row r="132" spans="1:256" ht="27.75" customHeight="1">
      <c r="A132" s="492" t="s">
        <v>134</v>
      </c>
      <c r="B132" s="492"/>
      <c r="C132" s="492"/>
      <c r="D132" s="492"/>
      <c r="E132" s="492"/>
      <c r="F132" s="492"/>
      <c r="G132" s="492"/>
      <c r="H132" s="492"/>
      <c r="I132" s="492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5"/>
      <c r="BR132" s="15"/>
      <c r="BS132" s="15"/>
      <c r="BT132" s="15"/>
      <c r="BU132" s="15"/>
      <c r="BV132" s="15"/>
      <c r="BW132" s="15"/>
      <c r="BX132" s="15"/>
      <c r="BY132" s="15"/>
      <c r="BZ132" s="15"/>
      <c r="CA132" s="15"/>
      <c r="CB132" s="15"/>
      <c r="CC132" s="15"/>
      <c r="CD132" s="15"/>
      <c r="CE132" s="15"/>
      <c r="CF132" s="15"/>
      <c r="CG132" s="15"/>
      <c r="CH132" s="15"/>
      <c r="CI132" s="15"/>
      <c r="CJ132" s="15"/>
      <c r="CK132" s="15"/>
      <c r="CL132" s="15"/>
      <c r="CM132" s="15"/>
      <c r="CN132" s="15"/>
      <c r="CO132" s="15"/>
      <c r="CP132" s="15"/>
      <c r="CQ132" s="15"/>
      <c r="CR132" s="15"/>
      <c r="CS132" s="15"/>
      <c r="CT132" s="15"/>
      <c r="CU132" s="15"/>
      <c r="CV132" s="15"/>
      <c r="CW132" s="15"/>
      <c r="CX132" s="15"/>
      <c r="CY132" s="15"/>
      <c r="CZ132" s="15"/>
      <c r="DA132" s="15"/>
      <c r="DB132" s="15"/>
      <c r="DC132" s="15"/>
      <c r="DD132" s="15"/>
      <c r="DE132" s="15"/>
      <c r="DF132" s="15"/>
      <c r="DG132" s="15"/>
      <c r="DH132" s="15"/>
      <c r="DI132" s="15"/>
      <c r="DJ132" s="15"/>
      <c r="DK132" s="15"/>
      <c r="DL132" s="15"/>
      <c r="DM132" s="15"/>
      <c r="DN132" s="15"/>
      <c r="DO132" s="15"/>
      <c r="DP132" s="15"/>
      <c r="DQ132" s="15"/>
      <c r="DR132" s="15"/>
      <c r="DS132" s="15"/>
      <c r="DT132" s="15"/>
      <c r="DU132" s="15"/>
      <c r="DV132" s="15"/>
      <c r="DW132" s="15"/>
      <c r="DX132" s="15"/>
      <c r="DY132" s="15"/>
      <c r="DZ132" s="15"/>
      <c r="EA132" s="15"/>
      <c r="EB132" s="15"/>
      <c r="EC132" s="15"/>
      <c r="ED132" s="15"/>
      <c r="EE132" s="15"/>
      <c r="EF132" s="15"/>
      <c r="EG132" s="15"/>
      <c r="EH132" s="15"/>
      <c r="EI132" s="15"/>
      <c r="EJ132" s="15"/>
      <c r="EK132" s="15"/>
      <c r="EL132" s="15"/>
      <c r="EM132" s="15"/>
      <c r="EN132" s="15"/>
      <c r="EO132" s="15"/>
      <c r="EP132" s="15"/>
      <c r="EQ132" s="15"/>
      <c r="ER132" s="15"/>
      <c r="ES132" s="15"/>
      <c r="ET132" s="15"/>
      <c r="EU132" s="15"/>
      <c r="EV132" s="15"/>
      <c r="EW132" s="15"/>
      <c r="EX132" s="15"/>
      <c r="EY132" s="15"/>
      <c r="EZ132" s="15"/>
      <c r="FA132" s="15"/>
      <c r="FB132" s="15"/>
      <c r="FC132" s="15"/>
      <c r="FD132" s="15"/>
      <c r="FE132" s="15"/>
      <c r="FF132" s="15"/>
      <c r="FG132" s="15"/>
      <c r="FH132" s="15"/>
      <c r="FI132" s="15"/>
      <c r="FJ132" s="15"/>
      <c r="FK132" s="15"/>
      <c r="FL132" s="15"/>
      <c r="FM132" s="15"/>
      <c r="FN132" s="15"/>
      <c r="FO132" s="15"/>
      <c r="FP132" s="15"/>
      <c r="FQ132" s="15"/>
      <c r="FR132" s="15"/>
      <c r="FS132" s="15"/>
      <c r="FT132" s="15"/>
      <c r="FU132" s="15"/>
      <c r="FV132" s="15"/>
      <c r="FW132" s="15"/>
      <c r="FX132" s="15"/>
      <c r="FY132" s="15"/>
      <c r="FZ132" s="15"/>
      <c r="GA132" s="15"/>
      <c r="GB132" s="15"/>
      <c r="GC132" s="15"/>
      <c r="GD132" s="15"/>
      <c r="GE132" s="15"/>
      <c r="GF132" s="15"/>
      <c r="GG132" s="15"/>
      <c r="GH132" s="15"/>
      <c r="GI132" s="15"/>
      <c r="GJ132" s="15"/>
      <c r="GK132" s="15"/>
      <c r="GL132" s="15"/>
      <c r="GM132" s="15"/>
      <c r="GN132" s="15"/>
      <c r="GO132" s="15"/>
      <c r="GP132" s="15"/>
      <c r="GQ132" s="15"/>
      <c r="GR132" s="15"/>
      <c r="GS132" s="15"/>
      <c r="GT132" s="15"/>
      <c r="GU132" s="15"/>
      <c r="GV132" s="15"/>
      <c r="GW132" s="15"/>
      <c r="GX132" s="15"/>
      <c r="GY132" s="15"/>
      <c r="GZ132" s="15"/>
      <c r="HA132" s="15"/>
      <c r="HB132" s="15"/>
      <c r="HC132" s="15"/>
      <c r="HD132" s="15"/>
      <c r="HE132" s="15"/>
      <c r="HF132" s="15"/>
      <c r="HG132" s="15"/>
      <c r="HH132" s="15"/>
      <c r="HI132" s="15"/>
      <c r="HJ132" s="15"/>
      <c r="HK132" s="15"/>
      <c r="HL132" s="15"/>
      <c r="HM132" s="15"/>
      <c r="HN132" s="15"/>
      <c r="HO132" s="15"/>
      <c r="HP132" s="15"/>
      <c r="HQ132" s="15"/>
      <c r="HR132" s="15"/>
      <c r="HS132" s="15"/>
      <c r="HT132" s="15"/>
      <c r="HU132" s="15"/>
      <c r="HV132" s="15"/>
      <c r="HW132" s="15"/>
      <c r="HX132" s="15"/>
      <c r="HY132" s="15"/>
      <c r="HZ132" s="15"/>
      <c r="IA132" s="15"/>
      <c r="IB132" s="15"/>
      <c r="IC132" s="15"/>
      <c r="ID132" s="15"/>
      <c r="IE132" s="15"/>
      <c r="IF132" s="15"/>
      <c r="IG132" s="15"/>
      <c r="IH132" s="15"/>
      <c r="II132" s="15"/>
      <c r="IJ132" s="15"/>
      <c r="IK132" s="15"/>
      <c r="IL132" s="15"/>
      <c r="IM132" s="15"/>
      <c r="IN132" s="15"/>
      <c r="IO132" s="15"/>
      <c r="IP132" s="15"/>
      <c r="IQ132" s="15"/>
      <c r="IR132" s="15"/>
      <c r="IS132" s="15"/>
      <c r="IT132" s="15"/>
      <c r="IU132" s="15"/>
      <c r="IV132" s="15"/>
    </row>
    <row r="133" spans="1:256" ht="47.25" customHeight="1">
      <c r="A133" s="513" t="s">
        <v>344</v>
      </c>
      <c r="B133" s="513"/>
      <c r="C133" s="513"/>
      <c r="D133" s="513"/>
      <c r="E133" s="513"/>
      <c r="F133" s="513"/>
      <c r="G133" s="513"/>
      <c r="H133" s="513"/>
      <c r="I133" s="513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5"/>
      <c r="BR133" s="15"/>
      <c r="BS133" s="15"/>
      <c r="BT133" s="15"/>
      <c r="BU133" s="15"/>
      <c r="BV133" s="15"/>
      <c r="BW133" s="15"/>
      <c r="BX133" s="15"/>
      <c r="BY133" s="15"/>
      <c r="BZ133" s="15"/>
      <c r="CA133" s="15"/>
      <c r="CB133" s="15"/>
      <c r="CC133" s="15"/>
      <c r="CD133" s="15"/>
      <c r="CE133" s="15"/>
      <c r="CF133" s="15"/>
      <c r="CG133" s="15"/>
      <c r="CH133" s="15"/>
      <c r="CI133" s="15"/>
      <c r="CJ133" s="15"/>
      <c r="CK133" s="15"/>
      <c r="CL133" s="15"/>
      <c r="CM133" s="15"/>
      <c r="CN133" s="15"/>
      <c r="CO133" s="15"/>
      <c r="CP133" s="15"/>
      <c r="CQ133" s="15"/>
      <c r="CR133" s="15"/>
      <c r="CS133" s="15"/>
      <c r="CT133" s="15"/>
      <c r="CU133" s="15"/>
      <c r="CV133" s="15"/>
      <c r="CW133" s="15"/>
      <c r="CX133" s="15"/>
      <c r="CY133" s="15"/>
      <c r="CZ133" s="15"/>
      <c r="DA133" s="15"/>
      <c r="DB133" s="15"/>
      <c r="DC133" s="15"/>
      <c r="DD133" s="15"/>
      <c r="DE133" s="15"/>
      <c r="DF133" s="15"/>
      <c r="DG133" s="15"/>
      <c r="DH133" s="15"/>
      <c r="DI133" s="15"/>
      <c r="DJ133" s="15"/>
      <c r="DK133" s="15"/>
      <c r="DL133" s="15"/>
      <c r="DM133" s="15"/>
      <c r="DN133" s="15"/>
      <c r="DO133" s="15"/>
      <c r="DP133" s="15"/>
      <c r="DQ133" s="15"/>
      <c r="DR133" s="15"/>
      <c r="DS133" s="15"/>
      <c r="DT133" s="15"/>
      <c r="DU133" s="15"/>
      <c r="DV133" s="15"/>
      <c r="DW133" s="15"/>
      <c r="DX133" s="15"/>
      <c r="DY133" s="15"/>
      <c r="DZ133" s="15"/>
      <c r="EA133" s="15"/>
      <c r="EB133" s="15"/>
      <c r="EC133" s="15"/>
      <c r="ED133" s="15"/>
      <c r="EE133" s="15"/>
      <c r="EF133" s="15"/>
      <c r="EG133" s="15"/>
      <c r="EH133" s="15"/>
      <c r="EI133" s="15"/>
      <c r="EJ133" s="15"/>
      <c r="EK133" s="15"/>
      <c r="EL133" s="15"/>
      <c r="EM133" s="15"/>
      <c r="EN133" s="15"/>
      <c r="EO133" s="15"/>
      <c r="EP133" s="15"/>
      <c r="EQ133" s="15"/>
      <c r="ER133" s="15"/>
      <c r="ES133" s="15"/>
      <c r="ET133" s="15"/>
      <c r="EU133" s="15"/>
      <c r="EV133" s="15"/>
      <c r="EW133" s="15"/>
      <c r="EX133" s="15"/>
      <c r="EY133" s="15"/>
      <c r="EZ133" s="15"/>
      <c r="FA133" s="15"/>
      <c r="FB133" s="15"/>
      <c r="FC133" s="15"/>
      <c r="FD133" s="15"/>
      <c r="FE133" s="15"/>
      <c r="FF133" s="15"/>
      <c r="FG133" s="15"/>
      <c r="FH133" s="15"/>
      <c r="FI133" s="15"/>
      <c r="FJ133" s="15"/>
      <c r="FK133" s="15"/>
      <c r="FL133" s="15"/>
      <c r="FM133" s="15"/>
      <c r="FN133" s="15"/>
      <c r="FO133" s="15"/>
      <c r="FP133" s="15"/>
      <c r="FQ133" s="15"/>
      <c r="FR133" s="15"/>
      <c r="FS133" s="15"/>
      <c r="FT133" s="15"/>
      <c r="FU133" s="15"/>
      <c r="FV133" s="15"/>
      <c r="FW133" s="15"/>
      <c r="FX133" s="15"/>
      <c r="FY133" s="15"/>
      <c r="FZ133" s="15"/>
      <c r="GA133" s="15"/>
      <c r="GB133" s="15"/>
      <c r="GC133" s="15"/>
      <c r="GD133" s="15"/>
      <c r="GE133" s="15"/>
      <c r="GF133" s="15"/>
      <c r="GG133" s="15"/>
      <c r="GH133" s="15"/>
      <c r="GI133" s="15"/>
      <c r="GJ133" s="15"/>
      <c r="GK133" s="15"/>
      <c r="GL133" s="15"/>
      <c r="GM133" s="15"/>
      <c r="GN133" s="15"/>
      <c r="GO133" s="15"/>
      <c r="GP133" s="15"/>
      <c r="GQ133" s="15"/>
      <c r="GR133" s="15"/>
      <c r="GS133" s="15"/>
      <c r="GT133" s="15"/>
      <c r="GU133" s="15"/>
      <c r="GV133" s="15"/>
      <c r="GW133" s="15"/>
      <c r="GX133" s="15"/>
      <c r="GY133" s="15"/>
      <c r="GZ133" s="15"/>
      <c r="HA133" s="15"/>
      <c r="HB133" s="15"/>
      <c r="HC133" s="15"/>
      <c r="HD133" s="15"/>
      <c r="HE133" s="15"/>
      <c r="HF133" s="15"/>
      <c r="HG133" s="15"/>
      <c r="HH133" s="15"/>
      <c r="HI133" s="15"/>
      <c r="HJ133" s="15"/>
      <c r="HK133" s="15"/>
      <c r="HL133" s="15"/>
      <c r="HM133" s="15"/>
      <c r="HN133" s="15"/>
      <c r="HO133" s="15"/>
      <c r="HP133" s="15"/>
      <c r="HQ133" s="15"/>
      <c r="HR133" s="15"/>
      <c r="HS133" s="15"/>
      <c r="HT133" s="15"/>
      <c r="HU133" s="15"/>
      <c r="HV133" s="15"/>
      <c r="HW133" s="15"/>
      <c r="HX133" s="15"/>
      <c r="HY133" s="15"/>
      <c r="HZ133" s="15"/>
      <c r="IA133" s="15"/>
      <c r="IB133" s="15"/>
      <c r="IC133" s="15"/>
      <c r="ID133" s="15"/>
      <c r="IE133" s="15"/>
      <c r="IF133" s="15"/>
      <c r="IG133" s="15"/>
      <c r="IH133" s="15"/>
      <c r="II133" s="15"/>
      <c r="IJ133" s="15"/>
      <c r="IK133" s="15"/>
      <c r="IL133" s="15"/>
      <c r="IM133" s="15"/>
      <c r="IN133" s="15"/>
      <c r="IO133" s="15"/>
      <c r="IP133" s="15"/>
      <c r="IQ133" s="15"/>
      <c r="IR133" s="15"/>
      <c r="IS133" s="15"/>
      <c r="IT133" s="15"/>
      <c r="IU133" s="15"/>
      <c r="IV133" s="15"/>
    </row>
    <row r="134" spans="1:256" ht="8.25" customHeight="1">
      <c r="A134" s="525"/>
      <c r="B134" s="525"/>
      <c r="C134" s="525"/>
      <c r="D134" s="525"/>
      <c r="E134" s="525"/>
      <c r="F134" s="525"/>
      <c r="G134" s="525"/>
      <c r="H134" s="525"/>
      <c r="I134" s="52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  <c r="CR134" s="15"/>
      <c r="CS134" s="15"/>
      <c r="CT134" s="15"/>
      <c r="CU134" s="15"/>
      <c r="CV134" s="15"/>
      <c r="CW134" s="15"/>
      <c r="CX134" s="15"/>
      <c r="CY134" s="15"/>
      <c r="CZ134" s="15"/>
      <c r="DA134" s="15"/>
      <c r="DB134" s="15"/>
      <c r="DC134" s="15"/>
      <c r="DD134" s="15"/>
      <c r="DE134" s="15"/>
      <c r="DF134" s="15"/>
      <c r="DG134" s="15"/>
      <c r="DH134" s="15"/>
      <c r="DI134" s="15"/>
      <c r="DJ134" s="15"/>
      <c r="DK134" s="15"/>
      <c r="DL134" s="15"/>
      <c r="DM134" s="15"/>
      <c r="DN134" s="15"/>
      <c r="DO134" s="15"/>
      <c r="DP134" s="15"/>
      <c r="DQ134" s="15"/>
      <c r="DR134" s="15"/>
      <c r="DS134" s="15"/>
      <c r="DT134" s="15"/>
      <c r="DU134" s="15"/>
      <c r="DV134" s="15"/>
      <c r="DW134" s="15"/>
      <c r="DX134" s="15"/>
      <c r="DY134" s="15"/>
      <c r="DZ134" s="15"/>
      <c r="EA134" s="15"/>
      <c r="EB134" s="15"/>
      <c r="EC134" s="15"/>
      <c r="ED134" s="15"/>
      <c r="EE134" s="15"/>
      <c r="EF134" s="15"/>
      <c r="EG134" s="15"/>
      <c r="EH134" s="15"/>
      <c r="EI134" s="15"/>
      <c r="EJ134" s="15"/>
      <c r="EK134" s="15"/>
      <c r="EL134" s="15"/>
      <c r="EM134" s="15"/>
      <c r="EN134" s="15"/>
      <c r="EO134" s="15"/>
      <c r="EP134" s="15"/>
      <c r="EQ134" s="15"/>
      <c r="ER134" s="15"/>
      <c r="ES134" s="15"/>
      <c r="ET134" s="15"/>
      <c r="EU134" s="15"/>
      <c r="EV134" s="15"/>
      <c r="EW134" s="15"/>
      <c r="EX134" s="15"/>
      <c r="EY134" s="15"/>
      <c r="EZ134" s="15"/>
      <c r="FA134" s="15"/>
      <c r="FB134" s="15"/>
      <c r="FC134" s="15"/>
      <c r="FD134" s="15"/>
      <c r="FE134" s="15"/>
      <c r="FF134" s="15"/>
      <c r="FG134" s="15"/>
      <c r="FH134" s="15"/>
      <c r="FI134" s="15"/>
      <c r="FJ134" s="15"/>
      <c r="FK134" s="15"/>
      <c r="FL134" s="15"/>
      <c r="FM134" s="15"/>
      <c r="FN134" s="15"/>
      <c r="FO134" s="15"/>
      <c r="FP134" s="15"/>
      <c r="FQ134" s="15"/>
      <c r="FR134" s="15"/>
      <c r="FS134" s="15"/>
      <c r="FT134" s="15"/>
      <c r="FU134" s="15"/>
      <c r="FV134" s="15"/>
      <c r="FW134" s="15"/>
      <c r="FX134" s="15"/>
      <c r="FY134" s="15"/>
      <c r="FZ134" s="15"/>
      <c r="GA134" s="15"/>
      <c r="GB134" s="15"/>
      <c r="GC134" s="15"/>
      <c r="GD134" s="15"/>
      <c r="GE134" s="15"/>
      <c r="GF134" s="15"/>
      <c r="GG134" s="15"/>
      <c r="GH134" s="15"/>
      <c r="GI134" s="15"/>
      <c r="GJ134" s="15"/>
      <c r="GK134" s="15"/>
      <c r="GL134" s="15"/>
      <c r="GM134" s="15"/>
      <c r="GN134" s="15"/>
      <c r="GO134" s="15"/>
      <c r="GP134" s="15"/>
      <c r="GQ134" s="15"/>
      <c r="GR134" s="15"/>
      <c r="GS134" s="15"/>
      <c r="GT134" s="15"/>
      <c r="GU134" s="15"/>
      <c r="GV134" s="15"/>
      <c r="GW134" s="15"/>
      <c r="GX134" s="15"/>
      <c r="GY134" s="15"/>
      <c r="GZ134" s="15"/>
      <c r="HA134" s="15"/>
      <c r="HB134" s="15"/>
      <c r="HC134" s="15"/>
      <c r="HD134" s="15"/>
      <c r="HE134" s="15"/>
      <c r="HF134" s="15"/>
      <c r="HG134" s="15"/>
      <c r="HH134" s="15"/>
      <c r="HI134" s="15"/>
      <c r="HJ134" s="15"/>
      <c r="HK134" s="15"/>
      <c r="HL134" s="15"/>
      <c r="HM134" s="15"/>
      <c r="HN134" s="15"/>
      <c r="HO134" s="15"/>
      <c r="HP134" s="15"/>
      <c r="HQ134" s="15"/>
      <c r="HR134" s="15"/>
      <c r="HS134" s="15"/>
      <c r="HT134" s="15"/>
      <c r="HU134" s="15"/>
      <c r="HV134" s="15"/>
      <c r="HW134" s="15"/>
      <c r="HX134" s="15"/>
      <c r="HY134" s="15"/>
      <c r="HZ134" s="15"/>
      <c r="IA134" s="15"/>
      <c r="IB134" s="15"/>
      <c r="IC134" s="15"/>
      <c r="ID134" s="15"/>
      <c r="IE134" s="15"/>
      <c r="IF134" s="15"/>
      <c r="IG134" s="15"/>
      <c r="IH134" s="15"/>
      <c r="II134" s="15"/>
      <c r="IJ134" s="15"/>
      <c r="IK134" s="15"/>
      <c r="IL134" s="15"/>
      <c r="IM134" s="15"/>
      <c r="IN134" s="15"/>
      <c r="IO134" s="15"/>
      <c r="IP134" s="15"/>
      <c r="IQ134" s="15"/>
      <c r="IR134" s="15"/>
      <c r="IS134" s="15"/>
      <c r="IT134" s="15"/>
      <c r="IU134" s="15"/>
      <c r="IV134" s="15"/>
    </row>
    <row r="135" spans="1:256" ht="30" customHeight="1">
      <c r="A135" s="79" t="s">
        <v>136</v>
      </c>
      <c r="B135" s="80">
        <f>I68</f>
        <v>1560</v>
      </c>
      <c r="C135" s="81"/>
      <c r="D135" s="79" t="s">
        <v>137</v>
      </c>
      <c r="E135" s="80">
        <f>I119</f>
        <v>1532.7800000000002</v>
      </c>
      <c r="F135" s="82"/>
      <c r="G135" s="79" t="s">
        <v>138</v>
      </c>
      <c r="H135" s="80">
        <f>I129</f>
        <v>112.47999999999999</v>
      </c>
      <c r="I135" s="83">
        <f>B135+E135+H135</f>
        <v>3205.26</v>
      </c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5"/>
      <c r="BR135" s="15"/>
      <c r="BS135" s="15"/>
      <c r="BT135" s="15"/>
      <c r="BU135" s="15"/>
      <c r="BV135" s="15"/>
      <c r="BW135" s="15"/>
      <c r="BX135" s="15"/>
      <c r="BY135" s="15"/>
      <c r="BZ135" s="15"/>
      <c r="CA135" s="15"/>
      <c r="CB135" s="15"/>
      <c r="CC135" s="15"/>
      <c r="CD135" s="15"/>
      <c r="CE135" s="15"/>
      <c r="CF135" s="15"/>
      <c r="CG135" s="15"/>
      <c r="CH135" s="15"/>
      <c r="CI135" s="15"/>
      <c r="CJ135" s="15"/>
      <c r="CK135" s="15"/>
      <c r="CL135" s="15"/>
      <c r="CM135" s="15"/>
      <c r="CN135" s="15"/>
      <c r="CO135" s="15"/>
      <c r="CP135" s="15"/>
      <c r="CQ135" s="15"/>
      <c r="CR135" s="15"/>
      <c r="CS135" s="15"/>
      <c r="CT135" s="15"/>
      <c r="CU135" s="15"/>
      <c r="CV135" s="15"/>
      <c r="CW135" s="15"/>
      <c r="CX135" s="15"/>
      <c r="CY135" s="15"/>
      <c r="CZ135" s="15"/>
      <c r="DA135" s="15"/>
      <c r="DB135" s="15"/>
      <c r="DC135" s="15"/>
      <c r="DD135" s="15"/>
      <c r="DE135" s="15"/>
      <c r="DF135" s="15"/>
      <c r="DG135" s="15"/>
      <c r="DH135" s="15"/>
      <c r="DI135" s="15"/>
      <c r="DJ135" s="15"/>
      <c r="DK135" s="15"/>
      <c r="DL135" s="15"/>
      <c r="DM135" s="15"/>
      <c r="DN135" s="15"/>
      <c r="DO135" s="15"/>
      <c r="DP135" s="15"/>
      <c r="DQ135" s="15"/>
      <c r="DR135" s="15"/>
      <c r="DS135" s="15"/>
      <c r="DT135" s="15"/>
      <c r="DU135" s="15"/>
      <c r="DV135" s="15"/>
      <c r="DW135" s="15"/>
      <c r="DX135" s="15"/>
      <c r="DY135" s="15"/>
      <c r="DZ135" s="15"/>
      <c r="EA135" s="15"/>
      <c r="EB135" s="15"/>
      <c r="EC135" s="15"/>
      <c r="ED135" s="15"/>
      <c r="EE135" s="15"/>
      <c r="EF135" s="15"/>
      <c r="EG135" s="15"/>
      <c r="EH135" s="15"/>
      <c r="EI135" s="15"/>
      <c r="EJ135" s="15"/>
      <c r="EK135" s="15"/>
      <c r="EL135" s="15"/>
      <c r="EM135" s="15"/>
      <c r="EN135" s="15"/>
      <c r="EO135" s="15"/>
      <c r="EP135" s="15"/>
      <c r="EQ135" s="15"/>
      <c r="ER135" s="15"/>
      <c r="ES135" s="15"/>
      <c r="ET135" s="15"/>
      <c r="EU135" s="15"/>
      <c r="EV135" s="15"/>
      <c r="EW135" s="15"/>
      <c r="EX135" s="15"/>
      <c r="EY135" s="15"/>
      <c r="EZ135" s="15"/>
      <c r="FA135" s="15"/>
      <c r="FB135" s="15"/>
      <c r="FC135" s="15"/>
      <c r="FD135" s="15"/>
      <c r="FE135" s="15"/>
      <c r="FF135" s="15"/>
      <c r="FG135" s="15"/>
      <c r="FH135" s="15"/>
      <c r="FI135" s="15"/>
      <c r="FJ135" s="15"/>
      <c r="FK135" s="15"/>
      <c r="FL135" s="15"/>
      <c r="FM135" s="15"/>
      <c r="FN135" s="15"/>
      <c r="FO135" s="15"/>
      <c r="FP135" s="15"/>
      <c r="FQ135" s="15"/>
      <c r="FR135" s="15"/>
      <c r="FS135" s="15"/>
      <c r="FT135" s="15"/>
      <c r="FU135" s="15"/>
      <c r="FV135" s="15"/>
      <c r="FW135" s="15"/>
      <c r="FX135" s="15"/>
      <c r="FY135" s="15"/>
      <c r="FZ135" s="15"/>
      <c r="GA135" s="15"/>
      <c r="GB135" s="15"/>
      <c r="GC135" s="15"/>
      <c r="GD135" s="15"/>
      <c r="GE135" s="15"/>
      <c r="GF135" s="15"/>
      <c r="GG135" s="15"/>
      <c r="GH135" s="15"/>
      <c r="GI135" s="15"/>
      <c r="GJ135" s="15"/>
      <c r="GK135" s="15"/>
      <c r="GL135" s="15"/>
      <c r="GM135" s="15"/>
      <c r="GN135" s="15"/>
      <c r="GO135" s="15"/>
      <c r="GP135" s="15"/>
      <c r="GQ135" s="15"/>
      <c r="GR135" s="15"/>
      <c r="GS135" s="15"/>
      <c r="GT135" s="15"/>
      <c r="GU135" s="15"/>
      <c r="GV135" s="15"/>
      <c r="GW135" s="15"/>
      <c r="GX135" s="15"/>
      <c r="GY135" s="15"/>
      <c r="GZ135" s="15"/>
      <c r="HA135" s="15"/>
      <c r="HB135" s="15"/>
      <c r="HC135" s="15"/>
      <c r="HD135" s="15"/>
      <c r="HE135" s="15"/>
      <c r="HF135" s="15"/>
      <c r="HG135" s="15"/>
      <c r="HH135" s="15"/>
      <c r="HI135" s="15"/>
      <c r="HJ135" s="15"/>
      <c r="HK135" s="15"/>
      <c r="HL135" s="15"/>
      <c r="HM135" s="15"/>
      <c r="HN135" s="15"/>
      <c r="HO135" s="15"/>
      <c r="HP135" s="15"/>
      <c r="HQ135" s="15"/>
      <c r="HR135" s="15"/>
      <c r="HS135" s="15"/>
      <c r="HT135" s="15"/>
      <c r="HU135" s="15"/>
      <c r="HV135" s="15"/>
      <c r="HW135" s="15"/>
      <c r="HX135" s="15"/>
      <c r="HY135" s="15"/>
      <c r="HZ135" s="15"/>
      <c r="IA135" s="15"/>
      <c r="IB135" s="15"/>
      <c r="IC135" s="15"/>
      <c r="ID135" s="15"/>
      <c r="IE135" s="15"/>
      <c r="IF135" s="15"/>
      <c r="IG135" s="15"/>
      <c r="IH135" s="15"/>
      <c r="II135" s="15"/>
      <c r="IJ135" s="15"/>
      <c r="IK135" s="15"/>
      <c r="IL135" s="15"/>
      <c r="IM135" s="15"/>
      <c r="IN135" s="15"/>
      <c r="IO135" s="15"/>
      <c r="IP135" s="15"/>
      <c r="IQ135" s="15"/>
      <c r="IR135" s="15"/>
      <c r="IS135" s="15"/>
      <c r="IT135" s="15"/>
      <c r="IU135" s="15"/>
      <c r="IV135" s="15"/>
    </row>
    <row r="136" spans="1:256" ht="7.5" customHeight="1">
      <c r="A136" s="526"/>
      <c r="B136" s="526"/>
      <c r="C136" s="526"/>
      <c r="D136" s="526"/>
      <c r="E136" s="526"/>
      <c r="F136" s="526"/>
      <c r="G136" s="526"/>
      <c r="H136" s="526"/>
      <c r="I136" s="526"/>
      <c r="J136" s="15" t="s">
        <v>139</v>
      </c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  <c r="CS136" s="15"/>
      <c r="CT136" s="15"/>
      <c r="CU136" s="15"/>
      <c r="CV136" s="15"/>
      <c r="CW136" s="15"/>
      <c r="CX136" s="15"/>
      <c r="CY136" s="15"/>
      <c r="CZ136" s="15"/>
      <c r="DA136" s="15"/>
      <c r="DB136" s="15"/>
      <c r="DC136" s="15"/>
      <c r="DD136" s="15"/>
      <c r="DE136" s="15"/>
      <c r="DF136" s="15"/>
      <c r="DG136" s="15"/>
      <c r="DH136" s="15"/>
      <c r="DI136" s="15"/>
      <c r="DJ136" s="15"/>
      <c r="DK136" s="15"/>
      <c r="DL136" s="15"/>
      <c r="DM136" s="15"/>
      <c r="DN136" s="15"/>
      <c r="DO136" s="15"/>
      <c r="DP136" s="15"/>
      <c r="DQ136" s="15"/>
      <c r="DR136" s="15"/>
      <c r="DS136" s="15"/>
      <c r="DT136" s="15"/>
      <c r="DU136" s="15"/>
      <c r="DV136" s="15"/>
      <c r="DW136" s="15"/>
      <c r="DX136" s="15"/>
      <c r="DY136" s="15"/>
      <c r="DZ136" s="15"/>
      <c r="EA136" s="15"/>
      <c r="EB136" s="15"/>
      <c r="EC136" s="15"/>
      <c r="ED136" s="15"/>
      <c r="EE136" s="15"/>
      <c r="EF136" s="15"/>
      <c r="EG136" s="15"/>
      <c r="EH136" s="15"/>
      <c r="EI136" s="15"/>
      <c r="EJ136" s="15"/>
      <c r="EK136" s="15"/>
      <c r="EL136" s="15"/>
      <c r="EM136" s="15"/>
      <c r="EN136" s="15"/>
      <c r="EO136" s="15"/>
      <c r="EP136" s="15"/>
      <c r="EQ136" s="15"/>
      <c r="ER136" s="15"/>
      <c r="ES136" s="15"/>
      <c r="ET136" s="15"/>
      <c r="EU136" s="15"/>
      <c r="EV136" s="15"/>
      <c r="EW136" s="15"/>
      <c r="EX136" s="15"/>
      <c r="EY136" s="15"/>
      <c r="EZ136" s="15"/>
      <c r="FA136" s="15"/>
      <c r="FB136" s="15"/>
      <c r="FC136" s="15"/>
      <c r="FD136" s="15"/>
      <c r="FE136" s="15"/>
      <c r="FF136" s="15"/>
      <c r="FG136" s="15"/>
      <c r="FH136" s="15"/>
      <c r="FI136" s="15"/>
      <c r="FJ136" s="15"/>
      <c r="FK136" s="15"/>
      <c r="FL136" s="15"/>
      <c r="FM136" s="15"/>
      <c r="FN136" s="15"/>
      <c r="FO136" s="15"/>
      <c r="FP136" s="15"/>
      <c r="FQ136" s="15"/>
      <c r="FR136" s="15"/>
      <c r="FS136" s="15"/>
      <c r="FT136" s="15"/>
      <c r="FU136" s="15"/>
      <c r="FV136" s="15"/>
      <c r="FW136" s="15"/>
      <c r="FX136" s="15"/>
      <c r="FY136" s="15"/>
      <c r="FZ136" s="15"/>
      <c r="GA136" s="15"/>
      <c r="GB136" s="15"/>
      <c r="GC136" s="15"/>
      <c r="GD136" s="15"/>
      <c r="GE136" s="15"/>
      <c r="GF136" s="15"/>
      <c r="GG136" s="15"/>
      <c r="GH136" s="15"/>
      <c r="GI136" s="15"/>
      <c r="GJ136" s="15"/>
      <c r="GK136" s="15"/>
      <c r="GL136" s="15"/>
      <c r="GM136" s="15"/>
      <c r="GN136" s="15"/>
      <c r="GO136" s="15"/>
      <c r="GP136" s="15"/>
      <c r="GQ136" s="15"/>
      <c r="GR136" s="15"/>
      <c r="GS136" s="15"/>
      <c r="GT136" s="15"/>
      <c r="GU136" s="15"/>
      <c r="GV136" s="15"/>
      <c r="GW136" s="15"/>
      <c r="GX136" s="15"/>
      <c r="GY136" s="15"/>
      <c r="GZ136" s="15"/>
      <c r="HA136" s="15"/>
      <c r="HB136" s="15"/>
      <c r="HC136" s="15"/>
      <c r="HD136" s="15"/>
      <c r="HE136" s="15"/>
      <c r="HF136" s="15"/>
      <c r="HG136" s="15"/>
      <c r="HH136" s="15"/>
      <c r="HI136" s="15"/>
      <c r="HJ136" s="15"/>
      <c r="HK136" s="15"/>
      <c r="HL136" s="15"/>
      <c r="HM136" s="15"/>
      <c r="HN136" s="15"/>
      <c r="HO136" s="15"/>
      <c r="HP136" s="15"/>
      <c r="HQ136" s="15"/>
      <c r="HR136" s="15"/>
      <c r="HS136" s="15"/>
      <c r="HT136" s="15"/>
      <c r="HU136" s="15"/>
      <c r="HV136" s="15"/>
      <c r="HW136" s="15"/>
      <c r="HX136" s="15"/>
      <c r="HY136" s="15"/>
      <c r="HZ136" s="15"/>
      <c r="IA136" s="15"/>
      <c r="IB136" s="15"/>
      <c r="IC136" s="15"/>
      <c r="ID136" s="15"/>
      <c r="IE136" s="15"/>
      <c r="IF136" s="15"/>
      <c r="IG136" s="15"/>
      <c r="IH136" s="15"/>
      <c r="II136" s="15"/>
      <c r="IJ136" s="15"/>
      <c r="IK136" s="15"/>
      <c r="IL136" s="15"/>
      <c r="IM136" s="15"/>
      <c r="IN136" s="15"/>
      <c r="IO136" s="15"/>
      <c r="IP136" s="15"/>
      <c r="IQ136" s="15"/>
      <c r="IR136" s="15"/>
      <c r="IS136" s="15"/>
      <c r="IT136" s="15"/>
      <c r="IU136" s="15"/>
      <c r="IV136" s="15"/>
    </row>
    <row r="137" spans="1:256" ht="45" customHeight="1">
      <c r="A137" s="8" t="s">
        <v>140</v>
      </c>
      <c r="B137" s="8"/>
      <c r="C137" s="8"/>
      <c r="D137" s="8"/>
      <c r="E137" s="8"/>
      <c r="F137" s="8"/>
      <c r="G137" s="637" t="s">
        <v>141</v>
      </c>
      <c r="H137" s="637"/>
      <c r="I137" s="84">
        <f>ROUND(I135/30,2)</f>
        <v>106.84</v>
      </c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5"/>
      <c r="BO137" s="15"/>
      <c r="BP137" s="15"/>
      <c r="BQ137" s="15"/>
      <c r="BR137" s="15"/>
      <c r="BS137" s="15"/>
      <c r="BT137" s="15"/>
      <c r="BU137" s="15"/>
      <c r="BV137" s="15"/>
      <c r="BW137" s="15"/>
      <c r="BX137" s="15"/>
      <c r="BY137" s="15"/>
      <c r="BZ137" s="15"/>
      <c r="CA137" s="15"/>
      <c r="CB137" s="15"/>
      <c r="CC137" s="15"/>
      <c r="CD137" s="15"/>
      <c r="CE137" s="15"/>
      <c r="CF137" s="15"/>
      <c r="CG137" s="15"/>
      <c r="CH137" s="15"/>
      <c r="CI137" s="15"/>
      <c r="CJ137" s="15"/>
      <c r="CK137" s="15"/>
      <c r="CL137" s="15"/>
      <c r="CM137" s="15"/>
      <c r="CN137" s="15"/>
      <c r="CO137" s="15"/>
      <c r="CP137" s="15"/>
      <c r="CQ137" s="15"/>
      <c r="CR137" s="15"/>
      <c r="CS137" s="15"/>
      <c r="CT137" s="15"/>
      <c r="CU137" s="15"/>
      <c r="CV137" s="15"/>
      <c r="CW137" s="15"/>
      <c r="CX137" s="15"/>
      <c r="CY137" s="15"/>
      <c r="CZ137" s="15"/>
      <c r="DA137" s="15"/>
      <c r="DB137" s="15"/>
      <c r="DC137" s="15"/>
      <c r="DD137" s="15"/>
      <c r="DE137" s="15"/>
      <c r="DF137" s="15"/>
      <c r="DG137" s="15"/>
      <c r="DH137" s="15"/>
      <c r="DI137" s="15"/>
      <c r="DJ137" s="15"/>
      <c r="DK137" s="15"/>
      <c r="DL137" s="15"/>
      <c r="DM137" s="15"/>
      <c r="DN137" s="15"/>
      <c r="DO137" s="15"/>
      <c r="DP137" s="15"/>
      <c r="DQ137" s="15"/>
      <c r="DR137" s="15"/>
      <c r="DS137" s="15"/>
      <c r="DT137" s="15"/>
      <c r="DU137" s="15"/>
      <c r="DV137" s="15"/>
      <c r="DW137" s="15"/>
      <c r="DX137" s="15"/>
      <c r="DY137" s="15"/>
      <c r="DZ137" s="15"/>
      <c r="EA137" s="15"/>
      <c r="EB137" s="15"/>
      <c r="EC137" s="15"/>
      <c r="ED137" s="15"/>
      <c r="EE137" s="15"/>
      <c r="EF137" s="15"/>
      <c r="EG137" s="15"/>
      <c r="EH137" s="15"/>
      <c r="EI137" s="15"/>
      <c r="EJ137" s="15"/>
      <c r="EK137" s="15"/>
      <c r="EL137" s="15"/>
      <c r="EM137" s="15"/>
      <c r="EN137" s="15"/>
      <c r="EO137" s="15"/>
      <c r="EP137" s="15"/>
      <c r="EQ137" s="15"/>
      <c r="ER137" s="15"/>
      <c r="ES137" s="15"/>
      <c r="ET137" s="15"/>
      <c r="EU137" s="15"/>
      <c r="EV137" s="15"/>
      <c r="EW137" s="15"/>
      <c r="EX137" s="15"/>
      <c r="EY137" s="15"/>
      <c r="EZ137" s="15"/>
      <c r="FA137" s="15"/>
      <c r="FB137" s="15"/>
      <c r="FC137" s="15"/>
      <c r="FD137" s="15"/>
      <c r="FE137" s="15"/>
      <c r="FF137" s="15"/>
      <c r="FG137" s="15"/>
      <c r="FH137" s="15"/>
      <c r="FI137" s="15"/>
      <c r="FJ137" s="15"/>
      <c r="FK137" s="15"/>
      <c r="FL137" s="15"/>
      <c r="FM137" s="15"/>
      <c r="FN137" s="15"/>
      <c r="FO137" s="15"/>
      <c r="FP137" s="15"/>
      <c r="FQ137" s="15"/>
      <c r="FR137" s="15"/>
      <c r="FS137" s="15"/>
      <c r="FT137" s="15"/>
      <c r="FU137" s="15"/>
      <c r="FV137" s="15"/>
      <c r="FW137" s="15"/>
      <c r="FX137" s="15"/>
      <c r="FY137" s="15"/>
      <c r="FZ137" s="15"/>
      <c r="GA137" s="15"/>
      <c r="GB137" s="15"/>
      <c r="GC137" s="15"/>
      <c r="GD137" s="15"/>
      <c r="GE137" s="15"/>
      <c r="GF137" s="15"/>
      <c r="GG137" s="15"/>
      <c r="GH137" s="15"/>
      <c r="GI137" s="15"/>
      <c r="GJ137" s="15"/>
      <c r="GK137" s="15"/>
      <c r="GL137" s="15"/>
      <c r="GM137" s="15"/>
      <c r="GN137" s="15"/>
      <c r="GO137" s="15"/>
      <c r="GP137" s="15"/>
      <c r="GQ137" s="15"/>
      <c r="GR137" s="15"/>
      <c r="GS137" s="15"/>
      <c r="GT137" s="15"/>
      <c r="GU137" s="15"/>
      <c r="GV137" s="15"/>
      <c r="GW137" s="15"/>
      <c r="GX137" s="15"/>
      <c r="GY137" s="15"/>
      <c r="GZ137" s="15"/>
      <c r="HA137" s="15"/>
      <c r="HB137" s="15"/>
      <c r="HC137" s="15"/>
      <c r="HD137" s="15"/>
      <c r="HE137" s="15"/>
      <c r="HF137" s="15"/>
      <c r="HG137" s="15"/>
      <c r="HH137" s="15"/>
      <c r="HI137" s="15"/>
      <c r="HJ137" s="15"/>
      <c r="HK137" s="15"/>
      <c r="HL137" s="15"/>
      <c r="HM137" s="15"/>
      <c r="HN137" s="15"/>
      <c r="HO137" s="15"/>
      <c r="HP137" s="15"/>
      <c r="HQ137" s="15"/>
      <c r="HR137" s="15"/>
      <c r="HS137" s="15"/>
      <c r="HT137" s="15"/>
      <c r="HU137" s="15"/>
      <c r="HV137" s="15"/>
      <c r="HW137" s="15"/>
      <c r="HX137" s="15"/>
      <c r="HY137" s="15"/>
      <c r="HZ137" s="15"/>
      <c r="IA137" s="15"/>
      <c r="IB137" s="15"/>
      <c r="IC137" s="15"/>
      <c r="ID137" s="15"/>
      <c r="IE137" s="15"/>
      <c r="IF137" s="15"/>
      <c r="IG137" s="15"/>
      <c r="IH137" s="15"/>
      <c r="II137" s="15"/>
      <c r="IJ137" s="15"/>
      <c r="IK137" s="15"/>
      <c r="IL137" s="15"/>
      <c r="IM137" s="15"/>
      <c r="IN137" s="15"/>
      <c r="IO137" s="15"/>
      <c r="IP137" s="15"/>
      <c r="IQ137" s="15"/>
      <c r="IR137" s="15"/>
      <c r="IS137" s="15"/>
      <c r="IT137" s="15"/>
      <c r="IU137" s="15"/>
      <c r="IV137" s="15"/>
    </row>
    <row r="138" spans="1:256" ht="15.75" customHeight="1">
      <c r="A138" s="85" t="s">
        <v>142</v>
      </c>
      <c r="B138" s="528" t="s">
        <v>143</v>
      </c>
      <c r="C138" s="528"/>
      <c r="D138" s="528"/>
      <c r="E138" s="528"/>
      <c r="F138" s="528"/>
      <c r="G138" s="528"/>
      <c r="H138" s="528"/>
      <c r="I138" s="86" t="s">
        <v>79</v>
      </c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  <c r="CS138" s="15"/>
      <c r="CT138" s="15"/>
      <c r="CU138" s="15"/>
      <c r="CV138" s="15"/>
      <c r="CW138" s="15"/>
      <c r="CX138" s="15"/>
      <c r="CY138" s="15"/>
      <c r="CZ138" s="15"/>
      <c r="DA138" s="15"/>
      <c r="DB138" s="15"/>
      <c r="DC138" s="15"/>
      <c r="DD138" s="15"/>
      <c r="DE138" s="15"/>
      <c r="DF138" s="15"/>
      <c r="DG138" s="15"/>
      <c r="DH138" s="15"/>
      <c r="DI138" s="15"/>
      <c r="DJ138" s="15"/>
      <c r="DK138" s="15"/>
      <c r="DL138" s="15"/>
      <c r="DM138" s="15"/>
      <c r="DN138" s="15"/>
      <c r="DO138" s="15"/>
      <c r="DP138" s="15"/>
      <c r="DQ138" s="15"/>
      <c r="DR138" s="15"/>
      <c r="DS138" s="15"/>
      <c r="DT138" s="15"/>
      <c r="DU138" s="15"/>
      <c r="DV138" s="15"/>
      <c r="DW138" s="15"/>
      <c r="DX138" s="15"/>
      <c r="DY138" s="15"/>
      <c r="DZ138" s="15"/>
      <c r="EA138" s="15"/>
      <c r="EB138" s="15"/>
      <c r="EC138" s="15"/>
      <c r="ED138" s="15"/>
      <c r="EE138" s="15"/>
      <c r="EF138" s="15"/>
      <c r="EG138" s="15"/>
      <c r="EH138" s="15"/>
      <c r="EI138" s="15"/>
      <c r="EJ138" s="15"/>
      <c r="EK138" s="15"/>
      <c r="EL138" s="15"/>
      <c r="EM138" s="15"/>
      <c r="EN138" s="15"/>
      <c r="EO138" s="15"/>
      <c r="EP138" s="15"/>
      <c r="EQ138" s="15"/>
      <c r="ER138" s="15"/>
      <c r="ES138" s="15"/>
      <c r="ET138" s="15"/>
      <c r="EU138" s="15"/>
      <c r="EV138" s="15"/>
      <c r="EW138" s="15"/>
      <c r="EX138" s="15"/>
      <c r="EY138" s="15"/>
      <c r="EZ138" s="15"/>
      <c r="FA138" s="15"/>
      <c r="FB138" s="15"/>
      <c r="FC138" s="15"/>
      <c r="FD138" s="15"/>
      <c r="FE138" s="15"/>
      <c r="FF138" s="15"/>
      <c r="FG138" s="15"/>
      <c r="FH138" s="15"/>
      <c r="FI138" s="15"/>
      <c r="FJ138" s="15"/>
      <c r="FK138" s="15"/>
      <c r="FL138" s="15"/>
      <c r="FM138" s="15"/>
      <c r="FN138" s="15"/>
      <c r="FO138" s="15"/>
      <c r="FP138" s="15"/>
      <c r="FQ138" s="15"/>
      <c r="FR138" s="15"/>
      <c r="FS138" s="15"/>
      <c r="FT138" s="15"/>
      <c r="FU138" s="15"/>
      <c r="FV138" s="15"/>
      <c r="FW138" s="15"/>
      <c r="FX138" s="15"/>
      <c r="FY138" s="15"/>
      <c r="FZ138" s="15"/>
      <c r="GA138" s="15"/>
      <c r="GB138" s="15"/>
      <c r="GC138" s="15"/>
      <c r="GD138" s="15"/>
      <c r="GE138" s="15"/>
      <c r="GF138" s="15"/>
      <c r="GG138" s="15"/>
      <c r="GH138" s="15"/>
      <c r="GI138" s="15"/>
      <c r="GJ138" s="15"/>
      <c r="GK138" s="15"/>
      <c r="GL138" s="15"/>
      <c r="GM138" s="15"/>
      <c r="GN138" s="15"/>
      <c r="GO138" s="15"/>
      <c r="GP138" s="15"/>
      <c r="GQ138" s="15"/>
      <c r="GR138" s="15"/>
      <c r="GS138" s="15"/>
      <c r="GT138" s="15"/>
      <c r="GU138" s="15"/>
      <c r="GV138" s="15"/>
      <c r="GW138" s="15"/>
      <c r="GX138" s="15"/>
      <c r="GY138" s="15"/>
      <c r="GZ138" s="15"/>
      <c r="HA138" s="15"/>
      <c r="HB138" s="15"/>
      <c r="HC138" s="15"/>
      <c r="HD138" s="15"/>
      <c r="HE138" s="15"/>
      <c r="HF138" s="15"/>
      <c r="HG138" s="15"/>
      <c r="HH138" s="15"/>
      <c r="HI138" s="15"/>
      <c r="HJ138" s="15"/>
      <c r="HK138" s="15"/>
      <c r="HL138" s="15"/>
      <c r="HM138" s="15"/>
      <c r="HN138" s="15"/>
      <c r="HO138" s="15"/>
      <c r="HP138" s="15"/>
      <c r="HQ138" s="15"/>
      <c r="HR138" s="15"/>
      <c r="HS138" s="15"/>
      <c r="HT138" s="15"/>
      <c r="HU138" s="15"/>
      <c r="HV138" s="15"/>
      <c r="HW138" s="15"/>
      <c r="HX138" s="15"/>
      <c r="HY138" s="15"/>
      <c r="HZ138" s="15"/>
      <c r="IA138" s="15"/>
      <c r="IB138" s="15"/>
      <c r="IC138" s="15"/>
      <c r="ID138" s="15"/>
      <c r="IE138" s="15"/>
      <c r="IF138" s="15"/>
      <c r="IG138" s="15"/>
      <c r="IH138" s="15"/>
      <c r="II138" s="15"/>
      <c r="IJ138" s="15"/>
      <c r="IK138" s="15"/>
      <c r="IL138" s="15"/>
      <c r="IM138" s="15"/>
      <c r="IN138" s="15"/>
      <c r="IO138" s="15"/>
      <c r="IP138" s="15"/>
      <c r="IQ138" s="15"/>
      <c r="IR138" s="15"/>
      <c r="IS138" s="15"/>
      <c r="IT138" s="15"/>
      <c r="IU138" s="15"/>
      <c r="IV138" s="15"/>
    </row>
    <row r="139" spans="1:256" ht="44.25" customHeight="1">
      <c r="A139" s="48" t="s">
        <v>8</v>
      </c>
      <c r="B139" s="500" t="s">
        <v>144</v>
      </c>
      <c r="C139" s="500"/>
      <c r="D139" s="500"/>
      <c r="E139" s="500"/>
      <c r="F139" s="500"/>
      <c r="G139" s="500"/>
      <c r="H139" s="500"/>
      <c r="I139" s="55">
        <f>ROUND(($I$135/12),2)</f>
        <v>267.11</v>
      </c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  <c r="CL139" s="15"/>
      <c r="CM139" s="15"/>
      <c r="CN139" s="15"/>
      <c r="CO139" s="15"/>
      <c r="CP139" s="15"/>
      <c r="CQ139" s="15"/>
      <c r="CR139" s="15"/>
      <c r="CS139" s="15"/>
      <c r="CT139" s="15"/>
      <c r="CU139" s="15"/>
      <c r="CV139" s="15"/>
      <c r="CW139" s="15"/>
      <c r="CX139" s="15"/>
      <c r="CY139" s="15"/>
      <c r="CZ139" s="15"/>
      <c r="DA139" s="15"/>
      <c r="DB139" s="15"/>
      <c r="DC139" s="15"/>
      <c r="DD139" s="15"/>
      <c r="DE139" s="15"/>
      <c r="DF139" s="15"/>
      <c r="DG139" s="15"/>
      <c r="DH139" s="15"/>
      <c r="DI139" s="15"/>
      <c r="DJ139" s="15"/>
      <c r="DK139" s="15"/>
      <c r="DL139" s="15"/>
      <c r="DM139" s="15"/>
      <c r="DN139" s="15"/>
      <c r="DO139" s="15"/>
      <c r="DP139" s="15"/>
      <c r="DQ139" s="15"/>
      <c r="DR139" s="15"/>
      <c r="DS139" s="15"/>
      <c r="DT139" s="15"/>
      <c r="DU139" s="15"/>
      <c r="DV139" s="15"/>
      <c r="DW139" s="15"/>
      <c r="DX139" s="15"/>
      <c r="DY139" s="15"/>
      <c r="DZ139" s="15"/>
      <c r="EA139" s="15"/>
      <c r="EB139" s="15"/>
      <c r="EC139" s="15"/>
      <c r="ED139" s="15"/>
      <c r="EE139" s="15"/>
      <c r="EF139" s="15"/>
      <c r="EG139" s="15"/>
      <c r="EH139" s="15"/>
      <c r="EI139" s="15"/>
      <c r="EJ139" s="15"/>
      <c r="EK139" s="15"/>
      <c r="EL139" s="15"/>
      <c r="EM139" s="15"/>
      <c r="EN139" s="15"/>
      <c r="EO139" s="15"/>
      <c r="EP139" s="15"/>
      <c r="EQ139" s="15"/>
      <c r="ER139" s="15"/>
      <c r="ES139" s="15"/>
      <c r="ET139" s="15"/>
      <c r="EU139" s="15"/>
      <c r="EV139" s="15"/>
      <c r="EW139" s="15"/>
      <c r="EX139" s="15"/>
      <c r="EY139" s="15"/>
      <c r="EZ139" s="15"/>
      <c r="FA139" s="15"/>
      <c r="FB139" s="15"/>
      <c r="FC139" s="15"/>
      <c r="FD139" s="15"/>
      <c r="FE139" s="15"/>
      <c r="FF139" s="15"/>
      <c r="FG139" s="15"/>
      <c r="FH139" s="15"/>
      <c r="FI139" s="15"/>
      <c r="FJ139" s="15"/>
      <c r="FK139" s="15"/>
      <c r="FL139" s="15"/>
      <c r="FM139" s="15"/>
      <c r="FN139" s="15"/>
      <c r="FO139" s="15"/>
      <c r="FP139" s="15"/>
      <c r="FQ139" s="15"/>
      <c r="FR139" s="15"/>
      <c r="FS139" s="15"/>
      <c r="FT139" s="15"/>
      <c r="FU139" s="15"/>
      <c r="FV139" s="15"/>
      <c r="FW139" s="15"/>
      <c r="FX139" s="15"/>
      <c r="FY139" s="15"/>
      <c r="FZ139" s="15"/>
      <c r="GA139" s="15"/>
      <c r="GB139" s="15"/>
      <c r="GC139" s="15"/>
      <c r="GD139" s="15"/>
      <c r="GE139" s="15"/>
      <c r="GF139" s="15"/>
      <c r="GG139" s="15"/>
      <c r="GH139" s="15"/>
      <c r="GI139" s="15"/>
      <c r="GJ139" s="15"/>
      <c r="GK139" s="15"/>
      <c r="GL139" s="15"/>
      <c r="GM139" s="15"/>
      <c r="GN139" s="15"/>
      <c r="GO139" s="15"/>
      <c r="GP139" s="15"/>
      <c r="GQ139" s="15"/>
      <c r="GR139" s="15"/>
      <c r="GS139" s="15"/>
      <c r="GT139" s="15"/>
      <c r="GU139" s="15"/>
      <c r="GV139" s="15"/>
      <c r="GW139" s="15"/>
      <c r="GX139" s="15"/>
      <c r="GY139" s="15"/>
      <c r="GZ139" s="15"/>
      <c r="HA139" s="15"/>
      <c r="HB139" s="15"/>
      <c r="HC139" s="15"/>
      <c r="HD139" s="15"/>
      <c r="HE139" s="15"/>
      <c r="HF139" s="15"/>
      <c r="HG139" s="15"/>
      <c r="HH139" s="15"/>
      <c r="HI139" s="15"/>
      <c r="HJ139" s="15"/>
      <c r="HK139" s="15"/>
      <c r="HL139" s="15"/>
      <c r="HM139" s="15"/>
      <c r="HN139" s="15"/>
      <c r="HO139" s="15"/>
      <c r="HP139" s="15"/>
      <c r="HQ139" s="15"/>
      <c r="HR139" s="15"/>
      <c r="HS139" s="15"/>
      <c r="HT139" s="15"/>
      <c r="HU139" s="15"/>
      <c r="HV139" s="15"/>
      <c r="HW139" s="15"/>
      <c r="HX139" s="15"/>
      <c r="HY139" s="15"/>
      <c r="HZ139" s="15"/>
      <c r="IA139" s="15"/>
      <c r="IB139" s="15"/>
      <c r="IC139" s="15"/>
      <c r="ID139" s="15"/>
      <c r="IE139" s="15"/>
      <c r="IF139" s="15"/>
      <c r="IG139" s="15"/>
      <c r="IH139" s="15"/>
      <c r="II139" s="15"/>
      <c r="IJ139" s="15"/>
      <c r="IK139" s="15"/>
      <c r="IL139" s="15"/>
      <c r="IM139" s="15"/>
      <c r="IN139" s="15"/>
      <c r="IO139" s="15"/>
      <c r="IP139" s="15"/>
      <c r="IQ139" s="15"/>
      <c r="IR139" s="15"/>
      <c r="IS139" s="15"/>
      <c r="IT139" s="15"/>
      <c r="IU139" s="15"/>
      <c r="IV139" s="15"/>
    </row>
    <row r="140" spans="1:256" ht="24.75" customHeight="1">
      <c r="A140" s="48" t="s">
        <v>10</v>
      </c>
      <c r="B140" s="500" t="s">
        <v>145</v>
      </c>
      <c r="C140" s="500"/>
      <c r="D140" s="500"/>
      <c r="E140" s="500"/>
      <c r="F140" s="500"/>
      <c r="G140" s="500"/>
      <c r="H140" s="500"/>
      <c r="I140" s="55">
        <f>ROUND((($I$135/30)*1)/12,2)</f>
        <v>8.9</v>
      </c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  <c r="BO140" s="15"/>
      <c r="BP140" s="15"/>
      <c r="BQ140" s="15"/>
      <c r="BR140" s="15"/>
      <c r="BS140" s="15"/>
      <c r="BT140" s="15"/>
      <c r="BU140" s="15"/>
      <c r="BV140" s="15"/>
      <c r="BW140" s="15"/>
      <c r="BX140" s="15"/>
      <c r="BY140" s="15"/>
      <c r="BZ140" s="15"/>
      <c r="CA140" s="15"/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  <c r="CP140" s="15"/>
      <c r="CQ140" s="15"/>
      <c r="CR140" s="15"/>
      <c r="CS140" s="15"/>
      <c r="CT140" s="15"/>
      <c r="CU140" s="15"/>
      <c r="CV140" s="15"/>
      <c r="CW140" s="15"/>
      <c r="CX140" s="15"/>
      <c r="CY140" s="15"/>
      <c r="CZ140" s="15"/>
      <c r="DA140" s="15"/>
      <c r="DB140" s="15"/>
      <c r="DC140" s="15"/>
      <c r="DD140" s="15"/>
      <c r="DE140" s="15"/>
      <c r="DF140" s="15"/>
      <c r="DG140" s="15"/>
      <c r="DH140" s="15"/>
      <c r="DI140" s="15"/>
      <c r="DJ140" s="15"/>
      <c r="DK140" s="15"/>
      <c r="DL140" s="15"/>
      <c r="DM140" s="15"/>
      <c r="DN140" s="15"/>
      <c r="DO140" s="15"/>
      <c r="DP140" s="15"/>
      <c r="DQ140" s="15"/>
      <c r="DR140" s="15"/>
      <c r="DS140" s="15"/>
      <c r="DT140" s="15"/>
      <c r="DU140" s="15"/>
      <c r="DV140" s="15"/>
      <c r="DW140" s="15"/>
      <c r="DX140" s="15"/>
      <c r="DY140" s="15"/>
      <c r="DZ140" s="15"/>
      <c r="EA140" s="15"/>
      <c r="EB140" s="15"/>
      <c r="EC140" s="15"/>
      <c r="ED140" s="15"/>
      <c r="EE140" s="15"/>
      <c r="EF140" s="15"/>
      <c r="EG140" s="15"/>
      <c r="EH140" s="15"/>
      <c r="EI140" s="15"/>
      <c r="EJ140" s="15"/>
      <c r="EK140" s="15"/>
      <c r="EL140" s="15"/>
      <c r="EM140" s="15"/>
      <c r="EN140" s="15"/>
      <c r="EO140" s="15"/>
      <c r="EP140" s="15"/>
      <c r="EQ140" s="15"/>
      <c r="ER140" s="15"/>
      <c r="ES140" s="15"/>
      <c r="ET140" s="15"/>
      <c r="EU140" s="15"/>
      <c r="EV140" s="15"/>
      <c r="EW140" s="15"/>
      <c r="EX140" s="15"/>
      <c r="EY140" s="15"/>
      <c r="EZ140" s="15"/>
      <c r="FA140" s="15"/>
      <c r="FB140" s="15"/>
      <c r="FC140" s="15"/>
      <c r="FD140" s="15"/>
      <c r="FE140" s="15"/>
      <c r="FF140" s="15"/>
      <c r="FG140" s="15"/>
      <c r="FH140" s="15"/>
      <c r="FI140" s="15"/>
      <c r="FJ140" s="15"/>
      <c r="FK140" s="15"/>
      <c r="FL140" s="15"/>
      <c r="FM140" s="15"/>
      <c r="FN140" s="15"/>
      <c r="FO140" s="15"/>
      <c r="FP140" s="15"/>
      <c r="FQ140" s="15"/>
      <c r="FR140" s="15"/>
      <c r="FS140" s="15"/>
      <c r="FT140" s="15"/>
      <c r="FU140" s="15"/>
      <c r="FV140" s="15"/>
      <c r="FW140" s="15"/>
      <c r="FX140" s="15"/>
      <c r="FY140" s="15"/>
      <c r="FZ140" s="15"/>
      <c r="GA140" s="15"/>
      <c r="GB140" s="15"/>
      <c r="GC140" s="15"/>
      <c r="GD140" s="15"/>
      <c r="GE140" s="15"/>
      <c r="GF140" s="15"/>
      <c r="GG140" s="15"/>
      <c r="GH140" s="15"/>
      <c r="GI140" s="15"/>
      <c r="GJ140" s="15"/>
      <c r="GK140" s="15"/>
      <c r="GL140" s="15"/>
      <c r="GM140" s="15"/>
      <c r="GN140" s="15"/>
      <c r="GO140" s="15"/>
      <c r="GP140" s="15"/>
      <c r="GQ140" s="15"/>
      <c r="GR140" s="15"/>
      <c r="GS140" s="15"/>
      <c r="GT140" s="15"/>
      <c r="GU140" s="15"/>
      <c r="GV140" s="15"/>
      <c r="GW140" s="15"/>
      <c r="GX140" s="15"/>
      <c r="GY140" s="15"/>
      <c r="GZ140" s="15"/>
      <c r="HA140" s="15"/>
      <c r="HB140" s="15"/>
      <c r="HC140" s="15"/>
      <c r="HD140" s="15"/>
      <c r="HE140" s="15"/>
      <c r="HF140" s="15"/>
      <c r="HG140" s="15"/>
      <c r="HH140" s="15"/>
      <c r="HI140" s="15"/>
      <c r="HJ140" s="15"/>
      <c r="HK140" s="15"/>
      <c r="HL140" s="15"/>
      <c r="HM140" s="15"/>
      <c r="HN140" s="15"/>
      <c r="HO140" s="15"/>
      <c r="HP140" s="15"/>
      <c r="HQ140" s="15"/>
      <c r="HR140" s="15"/>
      <c r="HS140" s="15"/>
      <c r="HT140" s="15"/>
      <c r="HU140" s="15"/>
      <c r="HV140" s="15"/>
      <c r="HW140" s="15"/>
      <c r="HX140" s="15"/>
      <c r="HY140" s="15"/>
      <c r="HZ140" s="15"/>
      <c r="IA140" s="15"/>
      <c r="IB140" s="15"/>
      <c r="IC140" s="15"/>
      <c r="ID140" s="15"/>
      <c r="IE140" s="15"/>
      <c r="IF140" s="15"/>
      <c r="IG140" s="15"/>
      <c r="IH140" s="15"/>
      <c r="II140" s="15"/>
      <c r="IJ140" s="15"/>
      <c r="IK140" s="15"/>
      <c r="IL140" s="15"/>
      <c r="IM140" s="15"/>
      <c r="IN140" s="15"/>
      <c r="IO140" s="15"/>
      <c r="IP140" s="15"/>
      <c r="IQ140" s="15"/>
      <c r="IR140" s="15"/>
      <c r="IS140" s="15"/>
      <c r="IT140" s="15"/>
      <c r="IU140" s="15"/>
      <c r="IV140" s="15"/>
    </row>
    <row r="141" spans="1:256" ht="24.75" customHeight="1">
      <c r="A141" s="48" t="s">
        <v>13</v>
      </c>
      <c r="B141" s="500" t="s">
        <v>146</v>
      </c>
      <c r="C141" s="500"/>
      <c r="D141" s="500"/>
      <c r="E141" s="500"/>
      <c r="F141" s="500"/>
      <c r="G141" s="500"/>
      <c r="H141" s="500"/>
      <c r="I141" s="55">
        <f>ROUND(((($I$135/30)*5)/12)*0.015,2)</f>
        <v>0.67</v>
      </c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  <c r="BX141" s="15"/>
      <c r="BY141" s="15"/>
      <c r="BZ141" s="15"/>
      <c r="CA141" s="15"/>
      <c r="CB141" s="15"/>
      <c r="CC141" s="15"/>
      <c r="CD141" s="15"/>
      <c r="CE141" s="15"/>
      <c r="CF141" s="15"/>
      <c r="CG141" s="15"/>
      <c r="CH141" s="15"/>
      <c r="CI141" s="15"/>
      <c r="CJ141" s="15"/>
      <c r="CK141" s="15"/>
      <c r="CL141" s="15"/>
      <c r="CM141" s="15"/>
      <c r="CN141" s="15"/>
      <c r="CO141" s="15"/>
      <c r="CP141" s="15"/>
      <c r="CQ141" s="15"/>
      <c r="CR141" s="15"/>
      <c r="CS141" s="15"/>
      <c r="CT141" s="15"/>
      <c r="CU141" s="15"/>
      <c r="CV141" s="15"/>
      <c r="CW141" s="15"/>
      <c r="CX141" s="15"/>
      <c r="CY141" s="15"/>
      <c r="CZ141" s="15"/>
      <c r="DA141" s="15"/>
      <c r="DB141" s="15"/>
      <c r="DC141" s="15"/>
      <c r="DD141" s="15"/>
      <c r="DE141" s="15"/>
      <c r="DF141" s="15"/>
      <c r="DG141" s="15"/>
      <c r="DH141" s="15"/>
      <c r="DI141" s="15"/>
      <c r="DJ141" s="15"/>
      <c r="DK141" s="15"/>
      <c r="DL141" s="15"/>
      <c r="DM141" s="15"/>
      <c r="DN141" s="15"/>
      <c r="DO141" s="15"/>
      <c r="DP141" s="15"/>
      <c r="DQ141" s="15"/>
      <c r="DR141" s="15"/>
      <c r="DS141" s="15"/>
      <c r="DT141" s="15"/>
      <c r="DU141" s="15"/>
      <c r="DV141" s="15"/>
      <c r="DW141" s="15"/>
      <c r="DX141" s="15"/>
      <c r="DY141" s="15"/>
      <c r="DZ141" s="15"/>
      <c r="EA141" s="15"/>
      <c r="EB141" s="15"/>
      <c r="EC141" s="15"/>
      <c r="ED141" s="15"/>
      <c r="EE141" s="15"/>
      <c r="EF141" s="15"/>
      <c r="EG141" s="15"/>
      <c r="EH141" s="15"/>
      <c r="EI141" s="15"/>
      <c r="EJ141" s="15"/>
      <c r="EK141" s="15"/>
      <c r="EL141" s="15"/>
      <c r="EM141" s="15"/>
      <c r="EN141" s="15"/>
      <c r="EO141" s="15"/>
      <c r="EP141" s="15"/>
      <c r="EQ141" s="15"/>
      <c r="ER141" s="15"/>
      <c r="ES141" s="15"/>
      <c r="ET141" s="15"/>
      <c r="EU141" s="15"/>
      <c r="EV141" s="15"/>
      <c r="EW141" s="15"/>
      <c r="EX141" s="15"/>
      <c r="EY141" s="15"/>
      <c r="EZ141" s="15"/>
      <c r="FA141" s="15"/>
      <c r="FB141" s="15"/>
      <c r="FC141" s="15"/>
      <c r="FD141" s="15"/>
      <c r="FE141" s="15"/>
      <c r="FF141" s="15"/>
      <c r="FG141" s="15"/>
      <c r="FH141" s="15"/>
      <c r="FI141" s="15"/>
      <c r="FJ141" s="15"/>
      <c r="FK141" s="15"/>
      <c r="FL141" s="15"/>
      <c r="FM141" s="15"/>
      <c r="FN141" s="15"/>
      <c r="FO141" s="15"/>
      <c r="FP141" s="15"/>
      <c r="FQ141" s="15"/>
      <c r="FR141" s="15"/>
      <c r="FS141" s="15"/>
      <c r="FT141" s="15"/>
      <c r="FU141" s="15"/>
      <c r="FV141" s="15"/>
      <c r="FW141" s="15"/>
      <c r="FX141" s="15"/>
      <c r="FY141" s="15"/>
      <c r="FZ141" s="15"/>
      <c r="GA141" s="15"/>
      <c r="GB141" s="15"/>
      <c r="GC141" s="15"/>
      <c r="GD141" s="15"/>
      <c r="GE141" s="15"/>
      <c r="GF141" s="15"/>
      <c r="GG141" s="15"/>
      <c r="GH141" s="15"/>
      <c r="GI141" s="15"/>
      <c r="GJ141" s="15"/>
      <c r="GK141" s="15"/>
      <c r="GL141" s="15"/>
      <c r="GM141" s="15"/>
      <c r="GN141" s="15"/>
      <c r="GO141" s="15"/>
      <c r="GP141" s="15"/>
      <c r="GQ141" s="15"/>
      <c r="GR141" s="15"/>
      <c r="GS141" s="15"/>
      <c r="GT141" s="15"/>
      <c r="GU141" s="15"/>
      <c r="GV141" s="15"/>
      <c r="GW141" s="15"/>
      <c r="GX141" s="15"/>
      <c r="GY141" s="15"/>
      <c r="GZ141" s="15"/>
      <c r="HA141" s="15"/>
      <c r="HB141" s="15"/>
      <c r="HC141" s="15"/>
      <c r="HD141" s="15"/>
      <c r="HE141" s="15"/>
      <c r="HF141" s="15"/>
      <c r="HG141" s="15"/>
      <c r="HH141" s="15"/>
      <c r="HI141" s="15"/>
      <c r="HJ141" s="15"/>
      <c r="HK141" s="15"/>
      <c r="HL141" s="15"/>
      <c r="HM141" s="15"/>
      <c r="HN141" s="15"/>
      <c r="HO141" s="15"/>
      <c r="HP141" s="15"/>
      <c r="HQ141" s="15"/>
      <c r="HR141" s="15"/>
      <c r="HS141" s="15"/>
      <c r="HT141" s="15"/>
      <c r="HU141" s="15"/>
      <c r="HV141" s="15"/>
      <c r="HW141" s="15"/>
      <c r="HX141" s="15"/>
      <c r="HY141" s="15"/>
      <c r="HZ141" s="15"/>
      <c r="IA141" s="15"/>
      <c r="IB141" s="15"/>
      <c r="IC141" s="15"/>
      <c r="ID141" s="15"/>
      <c r="IE141" s="15"/>
      <c r="IF141" s="15"/>
      <c r="IG141" s="15"/>
      <c r="IH141" s="15"/>
      <c r="II141" s="15"/>
      <c r="IJ141" s="15"/>
      <c r="IK141" s="15"/>
      <c r="IL141" s="15"/>
      <c r="IM141" s="15"/>
      <c r="IN141" s="15"/>
      <c r="IO141" s="15"/>
      <c r="IP141" s="15"/>
      <c r="IQ141" s="15"/>
      <c r="IR141" s="15"/>
      <c r="IS141" s="15"/>
      <c r="IT141" s="15"/>
      <c r="IU141" s="15"/>
      <c r="IV141" s="15"/>
    </row>
    <row r="142" spans="1:256" ht="24" customHeight="1">
      <c r="A142" s="48" t="s">
        <v>16</v>
      </c>
      <c r="B142" s="500" t="s">
        <v>345</v>
      </c>
      <c r="C142" s="500"/>
      <c r="D142" s="500"/>
      <c r="E142" s="500"/>
      <c r="F142" s="500"/>
      <c r="G142" s="500"/>
      <c r="H142" s="500"/>
      <c r="I142" s="55">
        <f>ROUND((((($I$135)/30)*0.97)/12),2)</f>
        <v>8.64</v>
      </c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  <c r="BX142" s="15"/>
      <c r="BY142" s="15"/>
      <c r="BZ142" s="15"/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  <c r="CR142" s="15"/>
      <c r="CS142" s="15"/>
      <c r="CT142" s="15"/>
      <c r="CU142" s="15"/>
      <c r="CV142" s="15"/>
      <c r="CW142" s="15"/>
      <c r="CX142" s="15"/>
      <c r="CY142" s="15"/>
      <c r="CZ142" s="15"/>
      <c r="DA142" s="15"/>
      <c r="DB142" s="15"/>
      <c r="DC142" s="15"/>
      <c r="DD142" s="15"/>
      <c r="DE142" s="15"/>
      <c r="DF142" s="15"/>
      <c r="DG142" s="15"/>
      <c r="DH142" s="15"/>
      <c r="DI142" s="15"/>
      <c r="DJ142" s="15"/>
      <c r="DK142" s="15"/>
      <c r="DL142" s="15"/>
      <c r="DM142" s="15"/>
      <c r="DN142" s="15"/>
      <c r="DO142" s="15"/>
      <c r="DP142" s="15"/>
      <c r="DQ142" s="15"/>
      <c r="DR142" s="15"/>
      <c r="DS142" s="15"/>
      <c r="DT142" s="15"/>
      <c r="DU142" s="15"/>
      <c r="DV142" s="15"/>
      <c r="DW142" s="15"/>
      <c r="DX142" s="15"/>
      <c r="DY142" s="15"/>
      <c r="DZ142" s="15"/>
      <c r="EA142" s="15"/>
      <c r="EB142" s="15"/>
      <c r="EC142" s="15"/>
      <c r="ED142" s="15"/>
      <c r="EE142" s="15"/>
      <c r="EF142" s="15"/>
      <c r="EG142" s="15"/>
      <c r="EH142" s="15"/>
      <c r="EI142" s="15"/>
      <c r="EJ142" s="15"/>
      <c r="EK142" s="15"/>
      <c r="EL142" s="15"/>
      <c r="EM142" s="15"/>
      <c r="EN142" s="15"/>
      <c r="EO142" s="15"/>
      <c r="EP142" s="15"/>
      <c r="EQ142" s="15"/>
      <c r="ER142" s="15"/>
      <c r="ES142" s="15"/>
      <c r="ET142" s="15"/>
      <c r="EU142" s="15"/>
      <c r="EV142" s="15"/>
      <c r="EW142" s="15"/>
      <c r="EX142" s="15"/>
      <c r="EY142" s="15"/>
      <c r="EZ142" s="15"/>
      <c r="FA142" s="15"/>
      <c r="FB142" s="15"/>
      <c r="FC142" s="15"/>
      <c r="FD142" s="15"/>
      <c r="FE142" s="15"/>
      <c r="FF142" s="15"/>
      <c r="FG142" s="15"/>
      <c r="FH142" s="15"/>
      <c r="FI142" s="15"/>
      <c r="FJ142" s="15"/>
      <c r="FK142" s="15"/>
      <c r="FL142" s="15"/>
      <c r="FM142" s="15"/>
      <c r="FN142" s="15"/>
      <c r="FO142" s="15"/>
      <c r="FP142" s="15"/>
      <c r="FQ142" s="15"/>
      <c r="FR142" s="15"/>
      <c r="FS142" s="15"/>
      <c r="FT142" s="15"/>
      <c r="FU142" s="15"/>
      <c r="FV142" s="15"/>
      <c r="FW142" s="15"/>
      <c r="FX142" s="15"/>
      <c r="FY142" s="15"/>
      <c r="FZ142" s="15"/>
      <c r="GA142" s="15"/>
      <c r="GB142" s="15"/>
      <c r="GC142" s="15"/>
      <c r="GD142" s="15"/>
      <c r="GE142" s="15"/>
      <c r="GF142" s="15"/>
      <c r="GG142" s="15"/>
      <c r="GH142" s="15"/>
      <c r="GI142" s="15"/>
      <c r="GJ142" s="15"/>
      <c r="GK142" s="15"/>
      <c r="GL142" s="15"/>
      <c r="GM142" s="15"/>
      <c r="GN142" s="15"/>
      <c r="GO142" s="15"/>
      <c r="GP142" s="15"/>
      <c r="GQ142" s="15"/>
      <c r="GR142" s="15"/>
      <c r="GS142" s="15"/>
      <c r="GT142" s="15"/>
      <c r="GU142" s="15"/>
      <c r="GV142" s="15"/>
      <c r="GW142" s="15"/>
      <c r="GX142" s="15"/>
      <c r="GY142" s="15"/>
      <c r="GZ142" s="15"/>
      <c r="HA142" s="15"/>
      <c r="HB142" s="15"/>
      <c r="HC142" s="15"/>
      <c r="HD142" s="15"/>
      <c r="HE142" s="15"/>
      <c r="HF142" s="15"/>
      <c r="HG142" s="15"/>
      <c r="HH142" s="15"/>
      <c r="HI142" s="15"/>
      <c r="HJ142" s="15"/>
      <c r="HK142" s="15"/>
      <c r="HL142" s="15"/>
      <c r="HM142" s="15"/>
      <c r="HN142" s="15"/>
      <c r="HO142" s="15"/>
      <c r="HP142" s="15"/>
      <c r="HQ142" s="15"/>
      <c r="HR142" s="15"/>
      <c r="HS142" s="15"/>
      <c r="HT142" s="15"/>
      <c r="HU142" s="15"/>
      <c r="HV142" s="15"/>
      <c r="HW142" s="15"/>
      <c r="HX142" s="15"/>
      <c r="HY142" s="15"/>
      <c r="HZ142" s="15"/>
      <c r="IA142" s="15"/>
      <c r="IB142" s="15"/>
      <c r="IC142" s="15"/>
      <c r="ID142" s="15"/>
      <c r="IE142" s="15"/>
      <c r="IF142" s="15"/>
      <c r="IG142" s="15"/>
      <c r="IH142" s="15"/>
      <c r="II142" s="15"/>
      <c r="IJ142" s="15"/>
      <c r="IK142" s="15"/>
      <c r="IL142" s="15"/>
      <c r="IM142" s="15"/>
      <c r="IN142" s="15"/>
      <c r="IO142" s="15"/>
      <c r="IP142" s="15"/>
      <c r="IQ142" s="15"/>
      <c r="IR142" s="15"/>
      <c r="IS142" s="15"/>
      <c r="IT142" s="15"/>
      <c r="IU142" s="15"/>
      <c r="IV142" s="15"/>
    </row>
    <row r="143" spans="1:256" ht="48" customHeight="1">
      <c r="A143" s="87" t="s">
        <v>69</v>
      </c>
      <c r="B143" s="529" t="s">
        <v>148</v>
      </c>
      <c r="C143" s="529"/>
      <c r="D143" s="529"/>
      <c r="E143" s="529"/>
      <c r="F143" s="529"/>
      <c r="G143" s="529"/>
      <c r="H143" s="529"/>
      <c r="I143" s="88">
        <f>ROUND(($I$135)*(4/12)*0.02,2)</f>
        <v>21.37</v>
      </c>
      <c r="J143" s="15">
        <f>7.74</f>
        <v>7.74</v>
      </c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  <c r="BX143" s="15"/>
      <c r="BY143" s="15"/>
      <c r="BZ143" s="15"/>
      <c r="CA143" s="15"/>
      <c r="CB143" s="15"/>
      <c r="CC143" s="15"/>
      <c r="CD143" s="15"/>
      <c r="CE143" s="15"/>
      <c r="CF143" s="15"/>
      <c r="CG143" s="15"/>
      <c r="CH143" s="15"/>
      <c r="CI143" s="15"/>
      <c r="CJ143" s="15"/>
      <c r="CK143" s="15"/>
      <c r="CL143" s="15"/>
      <c r="CM143" s="15"/>
      <c r="CN143" s="15"/>
      <c r="CO143" s="15"/>
      <c r="CP143" s="15"/>
      <c r="CQ143" s="15"/>
      <c r="CR143" s="15"/>
      <c r="CS143" s="15"/>
      <c r="CT143" s="15"/>
      <c r="CU143" s="15"/>
      <c r="CV143" s="15"/>
      <c r="CW143" s="15"/>
      <c r="CX143" s="15"/>
      <c r="CY143" s="15"/>
      <c r="CZ143" s="15"/>
      <c r="DA143" s="15"/>
      <c r="DB143" s="15"/>
      <c r="DC143" s="15"/>
      <c r="DD143" s="15"/>
      <c r="DE143" s="15"/>
      <c r="DF143" s="15"/>
      <c r="DG143" s="15"/>
      <c r="DH143" s="15"/>
      <c r="DI143" s="15"/>
      <c r="DJ143" s="15"/>
      <c r="DK143" s="15"/>
      <c r="DL143" s="15"/>
      <c r="DM143" s="15"/>
      <c r="DN143" s="15"/>
      <c r="DO143" s="15"/>
      <c r="DP143" s="15"/>
      <c r="DQ143" s="15"/>
      <c r="DR143" s="15"/>
      <c r="DS143" s="15"/>
      <c r="DT143" s="15"/>
      <c r="DU143" s="15"/>
      <c r="DV143" s="15"/>
      <c r="DW143" s="15"/>
      <c r="DX143" s="15"/>
      <c r="DY143" s="15"/>
      <c r="DZ143" s="15"/>
      <c r="EA143" s="15"/>
      <c r="EB143" s="15"/>
      <c r="EC143" s="15"/>
      <c r="ED143" s="15"/>
      <c r="EE143" s="15"/>
      <c r="EF143" s="15"/>
      <c r="EG143" s="15"/>
      <c r="EH143" s="15"/>
      <c r="EI143" s="15"/>
      <c r="EJ143" s="15"/>
      <c r="EK143" s="15"/>
      <c r="EL143" s="15"/>
      <c r="EM143" s="15"/>
      <c r="EN143" s="15"/>
      <c r="EO143" s="15"/>
      <c r="EP143" s="15"/>
      <c r="EQ143" s="15"/>
      <c r="ER143" s="15"/>
      <c r="ES143" s="15"/>
      <c r="ET143" s="15"/>
      <c r="EU143" s="15"/>
      <c r="EV143" s="15"/>
      <c r="EW143" s="15"/>
      <c r="EX143" s="15"/>
      <c r="EY143" s="15"/>
      <c r="EZ143" s="15"/>
      <c r="FA143" s="15"/>
      <c r="FB143" s="15"/>
      <c r="FC143" s="15"/>
      <c r="FD143" s="15"/>
      <c r="FE143" s="15"/>
      <c r="FF143" s="15"/>
      <c r="FG143" s="15"/>
      <c r="FH143" s="15"/>
      <c r="FI143" s="15"/>
      <c r="FJ143" s="15"/>
      <c r="FK143" s="15"/>
      <c r="FL143" s="15"/>
      <c r="FM143" s="15"/>
      <c r="FN143" s="15"/>
      <c r="FO143" s="15"/>
      <c r="FP143" s="15"/>
      <c r="FQ143" s="15"/>
      <c r="FR143" s="15"/>
      <c r="FS143" s="15"/>
      <c r="FT143" s="15"/>
      <c r="FU143" s="15"/>
      <c r="FV143" s="15"/>
      <c r="FW143" s="15"/>
      <c r="FX143" s="15"/>
      <c r="FY143" s="15"/>
      <c r="FZ143" s="15"/>
      <c r="GA143" s="15"/>
      <c r="GB143" s="15"/>
      <c r="GC143" s="15"/>
      <c r="GD143" s="15"/>
      <c r="GE143" s="15"/>
      <c r="GF143" s="15"/>
      <c r="GG143" s="15"/>
      <c r="GH143" s="15"/>
      <c r="GI143" s="15"/>
      <c r="GJ143" s="15"/>
      <c r="GK143" s="15"/>
      <c r="GL143" s="15"/>
      <c r="GM143" s="15"/>
      <c r="GN143" s="15"/>
      <c r="GO143" s="15"/>
      <c r="GP143" s="15"/>
      <c r="GQ143" s="15"/>
      <c r="GR143" s="15"/>
      <c r="GS143" s="15"/>
      <c r="GT143" s="15"/>
      <c r="GU143" s="15"/>
      <c r="GV143" s="15"/>
      <c r="GW143" s="15"/>
      <c r="GX143" s="15"/>
      <c r="GY143" s="15"/>
      <c r="GZ143" s="15"/>
      <c r="HA143" s="15"/>
      <c r="HB143" s="15"/>
      <c r="HC143" s="15"/>
      <c r="HD143" s="15"/>
      <c r="HE143" s="15"/>
      <c r="HF143" s="15"/>
      <c r="HG143" s="15"/>
      <c r="HH143" s="15"/>
      <c r="HI143" s="15"/>
      <c r="HJ143" s="15"/>
      <c r="HK143" s="15"/>
      <c r="HL143" s="15"/>
      <c r="HM143" s="15"/>
      <c r="HN143" s="15"/>
      <c r="HO143" s="15"/>
      <c r="HP143" s="15"/>
      <c r="HQ143" s="15"/>
      <c r="HR143" s="15"/>
      <c r="HS143" s="15"/>
      <c r="HT143" s="15"/>
      <c r="HU143" s="15"/>
      <c r="HV143" s="15"/>
      <c r="HW143" s="15"/>
      <c r="HX143" s="15"/>
      <c r="HY143" s="15"/>
      <c r="HZ143" s="15"/>
      <c r="IA143" s="15"/>
      <c r="IB143" s="15"/>
      <c r="IC143" s="15"/>
      <c r="ID143" s="15"/>
      <c r="IE143" s="15"/>
      <c r="IF143" s="15"/>
      <c r="IG143" s="15"/>
      <c r="IH143" s="15"/>
      <c r="II143" s="15"/>
      <c r="IJ143" s="15"/>
      <c r="IK143" s="15"/>
      <c r="IL143" s="15"/>
      <c r="IM143" s="15"/>
      <c r="IN143" s="15"/>
      <c r="IO143" s="15"/>
      <c r="IP143" s="15"/>
      <c r="IQ143" s="15"/>
      <c r="IR143" s="15"/>
      <c r="IS143" s="15"/>
      <c r="IT143" s="15"/>
      <c r="IU143" s="15"/>
      <c r="IV143" s="15"/>
    </row>
    <row r="144" spans="1:256" ht="38.25" customHeight="1">
      <c r="A144" s="48" t="s">
        <v>71</v>
      </c>
      <c r="B144" s="12" t="s">
        <v>149</v>
      </c>
      <c r="C144" s="12"/>
      <c r="D144" s="12"/>
      <c r="E144" s="12"/>
      <c r="F144" s="12"/>
      <c r="G144" s="12"/>
      <c r="H144" s="12"/>
      <c r="I144" s="55">
        <f>ROUND((((($I$135)/30)*3)/12),2)</f>
        <v>26.71</v>
      </c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5"/>
      <c r="BR144" s="15"/>
      <c r="BS144" s="15"/>
      <c r="BT144" s="15"/>
      <c r="BU144" s="15"/>
      <c r="BV144" s="15"/>
      <c r="BW144" s="15"/>
      <c r="BX144" s="15"/>
      <c r="BY144" s="15"/>
      <c r="BZ144" s="15"/>
      <c r="CA144" s="15"/>
      <c r="CB144" s="15"/>
      <c r="CC144" s="15"/>
      <c r="CD144" s="15"/>
      <c r="CE144" s="15"/>
      <c r="CF144" s="15"/>
      <c r="CG144" s="15"/>
      <c r="CH144" s="15"/>
      <c r="CI144" s="15"/>
      <c r="CJ144" s="15"/>
      <c r="CK144" s="15"/>
      <c r="CL144" s="15"/>
      <c r="CM144" s="15"/>
      <c r="CN144" s="15"/>
      <c r="CO144" s="15"/>
      <c r="CP144" s="15"/>
      <c r="CQ144" s="15"/>
      <c r="CR144" s="15"/>
      <c r="CS144" s="15"/>
      <c r="CT144" s="15"/>
      <c r="CU144" s="15"/>
      <c r="CV144" s="15"/>
      <c r="CW144" s="15"/>
      <c r="CX144" s="15"/>
      <c r="CY144" s="15"/>
      <c r="CZ144" s="15"/>
      <c r="DA144" s="15"/>
      <c r="DB144" s="15"/>
      <c r="DC144" s="15"/>
      <c r="DD144" s="15"/>
      <c r="DE144" s="15"/>
      <c r="DF144" s="15"/>
      <c r="DG144" s="15"/>
      <c r="DH144" s="15"/>
      <c r="DI144" s="15"/>
      <c r="DJ144" s="15"/>
      <c r="DK144" s="15"/>
      <c r="DL144" s="15"/>
      <c r="DM144" s="15"/>
      <c r="DN144" s="15"/>
      <c r="DO144" s="15"/>
      <c r="DP144" s="15"/>
      <c r="DQ144" s="15"/>
      <c r="DR144" s="15"/>
      <c r="DS144" s="15"/>
      <c r="DT144" s="15"/>
      <c r="DU144" s="15"/>
      <c r="DV144" s="15"/>
      <c r="DW144" s="15"/>
      <c r="DX144" s="15"/>
      <c r="DY144" s="15"/>
      <c r="DZ144" s="15"/>
      <c r="EA144" s="15"/>
      <c r="EB144" s="15"/>
      <c r="EC144" s="15"/>
      <c r="ED144" s="15"/>
      <c r="EE144" s="15"/>
      <c r="EF144" s="15"/>
      <c r="EG144" s="15"/>
      <c r="EH144" s="15"/>
      <c r="EI144" s="15"/>
      <c r="EJ144" s="15"/>
      <c r="EK144" s="15"/>
      <c r="EL144" s="15"/>
      <c r="EM144" s="15"/>
      <c r="EN144" s="15"/>
      <c r="EO144" s="15"/>
      <c r="EP144" s="15"/>
      <c r="EQ144" s="15"/>
      <c r="ER144" s="15"/>
      <c r="ES144" s="15"/>
      <c r="ET144" s="15"/>
      <c r="EU144" s="15"/>
      <c r="EV144" s="15"/>
      <c r="EW144" s="15"/>
      <c r="EX144" s="15"/>
      <c r="EY144" s="15"/>
      <c r="EZ144" s="15"/>
      <c r="FA144" s="15"/>
      <c r="FB144" s="15"/>
      <c r="FC144" s="15"/>
      <c r="FD144" s="15"/>
      <c r="FE144" s="15"/>
      <c r="FF144" s="15"/>
      <c r="FG144" s="15"/>
      <c r="FH144" s="15"/>
      <c r="FI144" s="15"/>
      <c r="FJ144" s="15"/>
      <c r="FK144" s="15"/>
      <c r="FL144" s="15"/>
      <c r="FM144" s="15"/>
      <c r="FN144" s="15"/>
      <c r="FO144" s="15"/>
      <c r="FP144" s="15"/>
      <c r="FQ144" s="15"/>
      <c r="FR144" s="15"/>
      <c r="FS144" s="15"/>
      <c r="FT144" s="15"/>
      <c r="FU144" s="15"/>
      <c r="FV144" s="15"/>
      <c r="FW144" s="15"/>
      <c r="FX144" s="15"/>
      <c r="FY144" s="15"/>
      <c r="FZ144" s="15"/>
      <c r="GA144" s="15"/>
      <c r="GB144" s="15"/>
      <c r="GC144" s="15"/>
      <c r="GD144" s="15"/>
      <c r="GE144" s="15"/>
      <c r="GF144" s="15"/>
      <c r="GG144" s="15"/>
      <c r="GH144" s="15"/>
      <c r="GI144" s="15"/>
      <c r="GJ144" s="15"/>
      <c r="GK144" s="15"/>
      <c r="GL144" s="15"/>
      <c r="GM144" s="15"/>
      <c r="GN144" s="15"/>
      <c r="GO144" s="15"/>
      <c r="GP144" s="15"/>
      <c r="GQ144" s="15"/>
      <c r="GR144" s="15"/>
      <c r="GS144" s="15"/>
      <c r="GT144" s="15"/>
      <c r="GU144" s="15"/>
      <c r="GV144" s="15"/>
      <c r="GW144" s="15"/>
      <c r="GX144" s="15"/>
      <c r="GY144" s="15"/>
      <c r="GZ144" s="15"/>
      <c r="HA144" s="15"/>
      <c r="HB144" s="15"/>
      <c r="HC144" s="15"/>
      <c r="HD144" s="15"/>
      <c r="HE144" s="15"/>
      <c r="HF144" s="15"/>
      <c r="HG144" s="15"/>
      <c r="HH144" s="15"/>
      <c r="HI144" s="15"/>
      <c r="HJ144" s="15"/>
      <c r="HK144" s="15"/>
      <c r="HL144" s="15"/>
      <c r="HM144" s="15"/>
      <c r="HN144" s="15"/>
      <c r="HO144" s="15"/>
      <c r="HP144" s="15"/>
      <c r="HQ144" s="15"/>
      <c r="HR144" s="15"/>
      <c r="HS144" s="15"/>
      <c r="HT144" s="15"/>
      <c r="HU144" s="15"/>
      <c r="HV144" s="15"/>
      <c r="HW144" s="15"/>
      <c r="HX144" s="15"/>
      <c r="HY144" s="15"/>
      <c r="HZ144" s="15"/>
      <c r="IA144" s="15"/>
      <c r="IB144" s="15"/>
      <c r="IC144" s="15"/>
      <c r="ID144" s="15"/>
      <c r="IE144" s="15"/>
      <c r="IF144" s="15"/>
      <c r="IG144" s="15"/>
      <c r="IH144" s="15"/>
      <c r="II144" s="15"/>
      <c r="IJ144" s="15"/>
      <c r="IK144" s="15"/>
      <c r="IL144" s="15"/>
      <c r="IM144" s="15"/>
      <c r="IN144" s="15"/>
      <c r="IO144" s="15"/>
      <c r="IP144" s="15"/>
      <c r="IQ144" s="15"/>
      <c r="IR144" s="15"/>
      <c r="IS144" s="15"/>
      <c r="IT144" s="15"/>
      <c r="IU144" s="15"/>
      <c r="IV144" s="15"/>
    </row>
    <row r="145" spans="1:256" ht="15.75" customHeight="1">
      <c r="A145" s="510" t="s">
        <v>82</v>
      </c>
      <c r="B145" s="510"/>
      <c r="C145" s="510"/>
      <c r="D145" s="510"/>
      <c r="E145" s="510"/>
      <c r="F145" s="510"/>
      <c r="G145" s="510"/>
      <c r="H145" s="510"/>
      <c r="I145" s="89">
        <f>SUM(I139:I144)</f>
        <v>333.4</v>
      </c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15"/>
      <c r="BS145" s="15"/>
      <c r="BT145" s="15"/>
      <c r="BU145" s="15"/>
      <c r="BV145" s="15"/>
      <c r="BW145" s="15"/>
      <c r="BX145" s="15"/>
      <c r="BY145" s="15"/>
      <c r="BZ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  <c r="CQ145" s="15"/>
      <c r="CR145" s="15"/>
      <c r="CS145" s="15"/>
      <c r="CT145" s="15"/>
      <c r="CU145" s="15"/>
      <c r="CV145" s="15"/>
      <c r="CW145" s="15"/>
      <c r="CX145" s="15"/>
      <c r="CY145" s="15"/>
      <c r="CZ145" s="15"/>
      <c r="DA145" s="15"/>
      <c r="DB145" s="15"/>
      <c r="DC145" s="15"/>
      <c r="DD145" s="15"/>
      <c r="DE145" s="15"/>
      <c r="DF145" s="15"/>
      <c r="DG145" s="15"/>
      <c r="DH145" s="15"/>
      <c r="DI145" s="15"/>
      <c r="DJ145" s="15"/>
      <c r="DK145" s="15"/>
      <c r="DL145" s="15"/>
      <c r="DM145" s="15"/>
      <c r="DN145" s="15"/>
      <c r="DO145" s="15"/>
      <c r="DP145" s="15"/>
      <c r="DQ145" s="15"/>
      <c r="DR145" s="15"/>
      <c r="DS145" s="15"/>
      <c r="DT145" s="15"/>
      <c r="DU145" s="15"/>
      <c r="DV145" s="15"/>
      <c r="DW145" s="15"/>
      <c r="DX145" s="15"/>
      <c r="DY145" s="15"/>
      <c r="DZ145" s="15"/>
      <c r="EA145" s="15"/>
      <c r="EB145" s="15"/>
      <c r="EC145" s="15"/>
      <c r="ED145" s="15"/>
      <c r="EE145" s="15"/>
      <c r="EF145" s="15"/>
      <c r="EG145" s="15"/>
      <c r="EH145" s="15"/>
      <c r="EI145" s="15"/>
      <c r="EJ145" s="15"/>
      <c r="EK145" s="15"/>
      <c r="EL145" s="15"/>
      <c r="EM145" s="15"/>
      <c r="EN145" s="15"/>
      <c r="EO145" s="15"/>
      <c r="EP145" s="15"/>
      <c r="EQ145" s="15"/>
      <c r="ER145" s="15"/>
      <c r="ES145" s="15"/>
      <c r="ET145" s="15"/>
      <c r="EU145" s="15"/>
      <c r="EV145" s="15"/>
      <c r="EW145" s="15"/>
      <c r="EX145" s="15"/>
      <c r="EY145" s="15"/>
      <c r="EZ145" s="15"/>
      <c r="FA145" s="15"/>
      <c r="FB145" s="15"/>
      <c r="FC145" s="15"/>
      <c r="FD145" s="15"/>
      <c r="FE145" s="15"/>
      <c r="FF145" s="15"/>
      <c r="FG145" s="15"/>
      <c r="FH145" s="15"/>
      <c r="FI145" s="15"/>
      <c r="FJ145" s="15"/>
      <c r="FK145" s="15"/>
      <c r="FL145" s="15"/>
      <c r="FM145" s="15"/>
      <c r="FN145" s="15"/>
      <c r="FO145" s="15"/>
      <c r="FP145" s="15"/>
      <c r="FQ145" s="15"/>
      <c r="FR145" s="15"/>
      <c r="FS145" s="15"/>
      <c r="FT145" s="15"/>
      <c r="FU145" s="15"/>
      <c r="FV145" s="15"/>
      <c r="FW145" s="15"/>
      <c r="FX145" s="15"/>
      <c r="FY145" s="15"/>
      <c r="FZ145" s="15"/>
      <c r="GA145" s="15"/>
      <c r="GB145" s="15"/>
      <c r="GC145" s="15"/>
      <c r="GD145" s="15"/>
      <c r="GE145" s="15"/>
      <c r="GF145" s="15"/>
      <c r="GG145" s="15"/>
      <c r="GH145" s="15"/>
      <c r="GI145" s="15"/>
      <c r="GJ145" s="15"/>
      <c r="GK145" s="15"/>
      <c r="GL145" s="15"/>
      <c r="GM145" s="15"/>
      <c r="GN145" s="15"/>
      <c r="GO145" s="15"/>
      <c r="GP145" s="15"/>
      <c r="GQ145" s="15"/>
      <c r="GR145" s="15"/>
      <c r="GS145" s="15"/>
      <c r="GT145" s="15"/>
      <c r="GU145" s="15"/>
      <c r="GV145" s="15"/>
      <c r="GW145" s="15"/>
      <c r="GX145" s="15"/>
      <c r="GY145" s="15"/>
      <c r="GZ145" s="15"/>
      <c r="HA145" s="15"/>
      <c r="HB145" s="15"/>
      <c r="HC145" s="15"/>
      <c r="HD145" s="15"/>
      <c r="HE145" s="15"/>
      <c r="HF145" s="15"/>
      <c r="HG145" s="15"/>
      <c r="HH145" s="15"/>
      <c r="HI145" s="15"/>
      <c r="HJ145" s="15"/>
      <c r="HK145" s="15"/>
      <c r="HL145" s="15"/>
      <c r="HM145" s="15"/>
      <c r="HN145" s="15"/>
      <c r="HO145" s="15"/>
      <c r="HP145" s="15"/>
      <c r="HQ145" s="15"/>
      <c r="HR145" s="15"/>
      <c r="HS145" s="15"/>
      <c r="HT145" s="15"/>
      <c r="HU145" s="15"/>
      <c r="HV145" s="15"/>
      <c r="HW145" s="15"/>
      <c r="HX145" s="15"/>
      <c r="HY145" s="15"/>
      <c r="HZ145" s="15"/>
      <c r="IA145" s="15"/>
      <c r="IB145" s="15"/>
      <c r="IC145" s="15"/>
      <c r="ID145" s="15"/>
      <c r="IE145" s="15"/>
      <c r="IF145" s="15"/>
      <c r="IG145" s="15"/>
      <c r="IH145" s="15"/>
      <c r="II145" s="15"/>
      <c r="IJ145" s="15"/>
      <c r="IK145" s="15"/>
      <c r="IL145" s="15"/>
      <c r="IM145" s="15"/>
      <c r="IN145" s="15"/>
      <c r="IO145" s="15"/>
      <c r="IP145" s="15"/>
      <c r="IQ145" s="15"/>
      <c r="IR145" s="15"/>
      <c r="IS145" s="15"/>
      <c r="IT145" s="15"/>
      <c r="IU145" s="15"/>
      <c r="IV145" s="15"/>
    </row>
    <row r="146" spans="1:256" ht="9" customHeight="1">
      <c r="A146" s="491"/>
      <c r="B146" s="491"/>
      <c r="C146" s="491"/>
      <c r="D146" s="491"/>
      <c r="E146" s="491"/>
      <c r="F146" s="491"/>
      <c r="G146" s="491"/>
      <c r="H146" s="491"/>
      <c r="I146" s="491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5"/>
      <c r="BR146" s="15"/>
      <c r="BS146" s="15"/>
      <c r="BT146" s="15"/>
      <c r="BU146" s="15"/>
      <c r="BV146" s="15"/>
      <c r="BW146" s="15"/>
      <c r="BX146" s="15"/>
      <c r="BY146" s="15"/>
      <c r="BZ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15"/>
      <c r="CR146" s="15"/>
      <c r="CS146" s="15"/>
      <c r="CT146" s="15"/>
      <c r="CU146" s="15"/>
      <c r="CV146" s="15"/>
      <c r="CW146" s="15"/>
      <c r="CX146" s="15"/>
      <c r="CY146" s="15"/>
      <c r="CZ146" s="15"/>
      <c r="DA146" s="15"/>
      <c r="DB146" s="15"/>
      <c r="DC146" s="15"/>
      <c r="DD146" s="15"/>
      <c r="DE146" s="15"/>
      <c r="DF146" s="15"/>
      <c r="DG146" s="15"/>
      <c r="DH146" s="15"/>
      <c r="DI146" s="15"/>
      <c r="DJ146" s="15"/>
      <c r="DK146" s="15"/>
      <c r="DL146" s="15"/>
      <c r="DM146" s="15"/>
      <c r="DN146" s="15"/>
      <c r="DO146" s="15"/>
      <c r="DP146" s="15"/>
      <c r="DQ146" s="15"/>
      <c r="DR146" s="15"/>
      <c r="DS146" s="15"/>
      <c r="DT146" s="15"/>
      <c r="DU146" s="15"/>
      <c r="DV146" s="15"/>
      <c r="DW146" s="15"/>
      <c r="DX146" s="15"/>
      <c r="DY146" s="15"/>
      <c r="DZ146" s="15"/>
      <c r="EA146" s="15"/>
      <c r="EB146" s="15"/>
      <c r="EC146" s="15"/>
      <c r="ED146" s="15"/>
      <c r="EE146" s="15"/>
      <c r="EF146" s="15"/>
      <c r="EG146" s="15"/>
      <c r="EH146" s="15"/>
      <c r="EI146" s="15"/>
      <c r="EJ146" s="15"/>
      <c r="EK146" s="15"/>
      <c r="EL146" s="15"/>
      <c r="EM146" s="15"/>
      <c r="EN146" s="15"/>
      <c r="EO146" s="15"/>
      <c r="EP146" s="15"/>
      <c r="EQ146" s="15"/>
      <c r="ER146" s="15"/>
      <c r="ES146" s="15"/>
      <c r="ET146" s="15"/>
      <c r="EU146" s="15"/>
      <c r="EV146" s="15"/>
      <c r="EW146" s="15"/>
      <c r="EX146" s="15"/>
      <c r="EY146" s="15"/>
      <c r="EZ146" s="15"/>
      <c r="FA146" s="15"/>
      <c r="FB146" s="15"/>
      <c r="FC146" s="15"/>
      <c r="FD146" s="15"/>
      <c r="FE146" s="15"/>
      <c r="FF146" s="15"/>
      <c r="FG146" s="15"/>
      <c r="FH146" s="15"/>
      <c r="FI146" s="15"/>
      <c r="FJ146" s="15"/>
      <c r="FK146" s="15"/>
      <c r="FL146" s="15"/>
      <c r="FM146" s="15"/>
      <c r="FN146" s="15"/>
      <c r="FO146" s="15"/>
      <c r="FP146" s="15"/>
      <c r="FQ146" s="15"/>
      <c r="FR146" s="15"/>
      <c r="FS146" s="15"/>
      <c r="FT146" s="15"/>
      <c r="FU146" s="15"/>
      <c r="FV146" s="15"/>
      <c r="FW146" s="15"/>
      <c r="FX146" s="15"/>
      <c r="FY146" s="15"/>
      <c r="FZ146" s="15"/>
      <c r="GA146" s="15"/>
      <c r="GB146" s="15"/>
      <c r="GC146" s="15"/>
      <c r="GD146" s="15"/>
      <c r="GE146" s="15"/>
      <c r="GF146" s="15"/>
      <c r="GG146" s="15"/>
      <c r="GH146" s="15"/>
      <c r="GI146" s="15"/>
      <c r="GJ146" s="15"/>
      <c r="GK146" s="15"/>
      <c r="GL146" s="15"/>
      <c r="GM146" s="15"/>
      <c r="GN146" s="15"/>
      <c r="GO146" s="15"/>
      <c r="GP146" s="15"/>
      <c r="GQ146" s="15"/>
      <c r="GR146" s="15"/>
      <c r="GS146" s="15"/>
      <c r="GT146" s="15"/>
      <c r="GU146" s="15"/>
      <c r="GV146" s="15"/>
      <c r="GW146" s="15"/>
      <c r="GX146" s="15"/>
      <c r="GY146" s="15"/>
      <c r="GZ146" s="15"/>
      <c r="HA146" s="15"/>
      <c r="HB146" s="15"/>
      <c r="HC146" s="15"/>
      <c r="HD146" s="15"/>
      <c r="HE146" s="15"/>
      <c r="HF146" s="15"/>
      <c r="HG146" s="15"/>
      <c r="HH146" s="15"/>
      <c r="HI146" s="15"/>
      <c r="HJ146" s="15"/>
      <c r="HK146" s="15"/>
      <c r="HL146" s="15"/>
      <c r="HM146" s="15"/>
      <c r="HN146" s="15"/>
      <c r="HO146" s="15"/>
      <c r="HP146" s="15"/>
      <c r="HQ146" s="15"/>
      <c r="HR146" s="15"/>
      <c r="HS146" s="15"/>
      <c r="HT146" s="15"/>
      <c r="HU146" s="15"/>
      <c r="HV146" s="15"/>
      <c r="HW146" s="15"/>
      <c r="HX146" s="15"/>
      <c r="HY146" s="15"/>
      <c r="HZ146" s="15"/>
      <c r="IA146" s="15"/>
      <c r="IB146" s="15"/>
      <c r="IC146" s="15"/>
      <c r="ID146" s="15"/>
      <c r="IE146" s="15"/>
      <c r="IF146" s="15"/>
      <c r="IG146" s="15"/>
      <c r="IH146" s="15"/>
      <c r="II146" s="15"/>
      <c r="IJ146" s="15"/>
      <c r="IK146" s="15"/>
      <c r="IL146" s="15"/>
      <c r="IM146" s="15"/>
      <c r="IN146" s="15"/>
      <c r="IO146" s="15"/>
      <c r="IP146" s="15"/>
      <c r="IQ146" s="15"/>
      <c r="IR146" s="15"/>
      <c r="IS146" s="15"/>
      <c r="IT146" s="15"/>
      <c r="IU146" s="15"/>
      <c r="IV146" s="15"/>
    </row>
    <row r="147" spans="1:256" ht="36" customHeight="1">
      <c r="A147" s="530" t="s">
        <v>150</v>
      </c>
      <c r="B147" s="530"/>
      <c r="C147" s="530"/>
      <c r="D147" s="530"/>
      <c r="E147" s="530"/>
      <c r="F147" s="530"/>
      <c r="G147" s="530"/>
      <c r="H147" s="530"/>
      <c r="I147" s="92">
        <f>ROUND((12*I145)/I137,2)</f>
        <v>37.450000000000003</v>
      </c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5"/>
      <c r="BR147" s="15"/>
      <c r="BS147" s="15"/>
      <c r="BT147" s="15"/>
      <c r="BU147" s="15"/>
      <c r="BV147" s="15"/>
      <c r="BW147" s="15"/>
      <c r="BX147" s="15"/>
      <c r="BY147" s="15"/>
      <c r="BZ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5"/>
      <c r="CQ147" s="15"/>
      <c r="CR147" s="15"/>
      <c r="CS147" s="15"/>
      <c r="CT147" s="15"/>
      <c r="CU147" s="15"/>
      <c r="CV147" s="15"/>
      <c r="CW147" s="15"/>
      <c r="CX147" s="15"/>
      <c r="CY147" s="15"/>
      <c r="CZ147" s="15"/>
      <c r="DA147" s="15"/>
      <c r="DB147" s="15"/>
      <c r="DC147" s="15"/>
      <c r="DD147" s="15"/>
      <c r="DE147" s="15"/>
      <c r="DF147" s="15"/>
      <c r="DG147" s="15"/>
      <c r="DH147" s="15"/>
      <c r="DI147" s="15"/>
      <c r="DJ147" s="15"/>
      <c r="DK147" s="15"/>
      <c r="DL147" s="15"/>
      <c r="DM147" s="15"/>
      <c r="DN147" s="15"/>
      <c r="DO147" s="15"/>
      <c r="DP147" s="15"/>
      <c r="DQ147" s="15"/>
      <c r="DR147" s="15"/>
      <c r="DS147" s="15"/>
      <c r="DT147" s="15"/>
      <c r="DU147" s="15"/>
      <c r="DV147" s="15"/>
      <c r="DW147" s="15"/>
      <c r="DX147" s="15"/>
      <c r="DY147" s="15"/>
      <c r="DZ147" s="15"/>
      <c r="EA147" s="15"/>
      <c r="EB147" s="15"/>
      <c r="EC147" s="15"/>
      <c r="ED147" s="15"/>
      <c r="EE147" s="15"/>
      <c r="EF147" s="15"/>
      <c r="EG147" s="15"/>
      <c r="EH147" s="15"/>
      <c r="EI147" s="15"/>
      <c r="EJ147" s="15"/>
      <c r="EK147" s="15"/>
      <c r="EL147" s="15"/>
      <c r="EM147" s="15"/>
      <c r="EN147" s="15"/>
      <c r="EO147" s="15"/>
      <c r="EP147" s="15"/>
      <c r="EQ147" s="15"/>
      <c r="ER147" s="15"/>
      <c r="ES147" s="15"/>
      <c r="ET147" s="15"/>
      <c r="EU147" s="15"/>
      <c r="EV147" s="15"/>
      <c r="EW147" s="15"/>
      <c r="EX147" s="15"/>
      <c r="EY147" s="15"/>
      <c r="EZ147" s="15"/>
      <c r="FA147" s="15"/>
      <c r="FB147" s="15"/>
      <c r="FC147" s="15"/>
      <c r="FD147" s="15"/>
      <c r="FE147" s="15"/>
      <c r="FF147" s="15"/>
      <c r="FG147" s="15"/>
      <c r="FH147" s="15"/>
      <c r="FI147" s="15"/>
      <c r="FJ147" s="15"/>
      <c r="FK147" s="15"/>
      <c r="FL147" s="15"/>
      <c r="FM147" s="15"/>
      <c r="FN147" s="15"/>
      <c r="FO147" s="15"/>
      <c r="FP147" s="15"/>
      <c r="FQ147" s="15"/>
      <c r="FR147" s="15"/>
      <c r="FS147" s="15"/>
      <c r="FT147" s="15"/>
      <c r="FU147" s="15"/>
      <c r="FV147" s="15"/>
      <c r="FW147" s="15"/>
      <c r="FX147" s="15"/>
      <c r="FY147" s="15"/>
      <c r="FZ147" s="15"/>
      <c r="GA147" s="15"/>
      <c r="GB147" s="15"/>
      <c r="GC147" s="15"/>
      <c r="GD147" s="15"/>
      <c r="GE147" s="15"/>
      <c r="GF147" s="15"/>
      <c r="GG147" s="15"/>
      <c r="GH147" s="15"/>
      <c r="GI147" s="15"/>
      <c r="GJ147" s="15"/>
      <c r="GK147" s="15"/>
      <c r="GL147" s="15"/>
      <c r="GM147" s="15"/>
      <c r="GN147" s="15"/>
      <c r="GO147" s="15"/>
      <c r="GP147" s="15"/>
      <c r="GQ147" s="15"/>
      <c r="GR147" s="15"/>
      <c r="GS147" s="15"/>
      <c r="GT147" s="15"/>
      <c r="GU147" s="15"/>
      <c r="GV147" s="15"/>
      <c r="GW147" s="15"/>
      <c r="GX147" s="15"/>
      <c r="GY147" s="15"/>
      <c r="GZ147" s="15"/>
      <c r="HA147" s="15"/>
      <c r="HB147" s="15"/>
      <c r="HC147" s="15"/>
      <c r="HD147" s="15"/>
      <c r="HE147" s="15"/>
      <c r="HF147" s="15"/>
      <c r="HG147" s="15"/>
      <c r="HH147" s="15"/>
      <c r="HI147" s="15"/>
      <c r="HJ147" s="15"/>
      <c r="HK147" s="15"/>
      <c r="HL147" s="15"/>
      <c r="HM147" s="15"/>
      <c r="HN147" s="15"/>
      <c r="HO147" s="15"/>
      <c r="HP147" s="15"/>
      <c r="HQ147" s="15"/>
      <c r="HR147" s="15"/>
      <c r="HS147" s="15"/>
      <c r="HT147" s="15"/>
      <c r="HU147" s="15"/>
      <c r="HV147" s="15"/>
      <c r="HW147" s="15"/>
      <c r="HX147" s="15"/>
      <c r="HY147" s="15"/>
      <c r="HZ147" s="15"/>
      <c r="IA147" s="15"/>
      <c r="IB147" s="15"/>
      <c r="IC147" s="15"/>
      <c r="ID147" s="15"/>
      <c r="IE147" s="15"/>
      <c r="IF147" s="15"/>
      <c r="IG147" s="15"/>
      <c r="IH147" s="15"/>
      <c r="II147" s="15"/>
      <c r="IJ147" s="15"/>
      <c r="IK147" s="15"/>
      <c r="IL147" s="15"/>
      <c r="IM147" s="15"/>
      <c r="IN147" s="15"/>
      <c r="IO147" s="15"/>
      <c r="IP147" s="15"/>
      <c r="IQ147" s="15"/>
      <c r="IR147" s="15"/>
      <c r="IS147" s="15"/>
      <c r="IT147" s="15"/>
      <c r="IU147" s="15"/>
      <c r="IV147" s="15"/>
    </row>
    <row r="148" spans="1:256" ht="9.75" customHeight="1">
      <c r="A148" s="531"/>
      <c r="B148" s="531"/>
      <c r="C148" s="531"/>
      <c r="D148" s="531"/>
      <c r="E148" s="531"/>
      <c r="F148" s="531"/>
      <c r="G148" s="531"/>
      <c r="H148" s="531"/>
      <c r="I148" s="531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  <c r="BM148" s="15"/>
      <c r="BN148" s="15"/>
      <c r="BO148" s="15"/>
      <c r="BP148" s="15"/>
      <c r="BQ148" s="15"/>
      <c r="BR148" s="15"/>
      <c r="BS148" s="15"/>
      <c r="BT148" s="15"/>
      <c r="BU148" s="15"/>
      <c r="BV148" s="15"/>
      <c r="BW148" s="15"/>
      <c r="BX148" s="15"/>
      <c r="BY148" s="15"/>
      <c r="BZ148" s="15"/>
      <c r="CA148" s="15"/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15"/>
      <c r="CR148" s="15"/>
      <c r="CS148" s="15"/>
      <c r="CT148" s="15"/>
      <c r="CU148" s="15"/>
      <c r="CV148" s="15"/>
      <c r="CW148" s="15"/>
      <c r="CX148" s="15"/>
      <c r="CY148" s="15"/>
      <c r="CZ148" s="15"/>
      <c r="DA148" s="15"/>
      <c r="DB148" s="15"/>
      <c r="DC148" s="15"/>
      <c r="DD148" s="15"/>
      <c r="DE148" s="15"/>
      <c r="DF148" s="15"/>
      <c r="DG148" s="15"/>
      <c r="DH148" s="15"/>
      <c r="DI148" s="15"/>
      <c r="DJ148" s="15"/>
      <c r="DK148" s="15"/>
      <c r="DL148" s="15"/>
      <c r="DM148" s="15"/>
      <c r="DN148" s="15"/>
      <c r="DO148" s="15"/>
      <c r="DP148" s="15"/>
      <c r="DQ148" s="15"/>
      <c r="DR148" s="15"/>
      <c r="DS148" s="15"/>
      <c r="DT148" s="15"/>
      <c r="DU148" s="15"/>
      <c r="DV148" s="15"/>
      <c r="DW148" s="15"/>
      <c r="DX148" s="15"/>
      <c r="DY148" s="15"/>
      <c r="DZ148" s="15"/>
      <c r="EA148" s="15"/>
      <c r="EB148" s="15"/>
      <c r="EC148" s="15"/>
      <c r="ED148" s="15"/>
      <c r="EE148" s="15"/>
      <c r="EF148" s="15"/>
      <c r="EG148" s="15"/>
      <c r="EH148" s="15"/>
      <c r="EI148" s="15"/>
      <c r="EJ148" s="15"/>
      <c r="EK148" s="15"/>
      <c r="EL148" s="15"/>
      <c r="EM148" s="15"/>
      <c r="EN148" s="15"/>
      <c r="EO148" s="15"/>
      <c r="EP148" s="15"/>
      <c r="EQ148" s="15"/>
      <c r="ER148" s="15"/>
      <c r="ES148" s="15"/>
      <c r="ET148" s="15"/>
      <c r="EU148" s="15"/>
      <c r="EV148" s="15"/>
      <c r="EW148" s="15"/>
      <c r="EX148" s="15"/>
      <c r="EY148" s="15"/>
      <c r="EZ148" s="15"/>
      <c r="FA148" s="15"/>
      <c r="FB148" s="15"/>
      <c r="FC148" s="15"/>
      <c r="FD148" s="15"/>
      <c r="FE148" s="15"/>
      <c r="FF148" s="15"/>
      <c r="FG148" s="15"/>
      <c r="FH148" s="15"/>
      <c r="FI148" s="15"/>
      <c r="FJ148" s="15"/>
      <c r="FK148" s="15"/>
      <c r="FL148" s="15"/>
      <c r="FM148" s="15"/>
      <c r="FN148" s="15"/>
      <c r="FO148" s="15"/>
      <c r="FP148" s="15"/>
      <c r="FQ148" s="15"/>
      <c r="FR148" s="15"/>
      <c r="FS148" s="15"/>
      <c r="FT148" s="15"/>
      <c r="FU148" s="15"/>
      <c r="FV148" s="15"/>
      <c r="FW148" s="15"/>
      <c r="FX148" s="15"/>
      <c r="FY148" s="15"/>
      <c r="FZ148" s="15"/>
      <c r="GA148" s="15"/>
      <c r="GB148" s="15"/>
      <c r="GC148" s="15"/>
      <c r="GD148" s="15"/>
      <c r="GE148" s="15"/>
      <c r="GF148" s="15"/>
      <c r="GG148" s="15"/>
      <c r="GH148" s="15"/>
      <c r="GI148" s="15"/>
      <c r="GJ148" s="15"/>
      <c r="GK148" s="15"/>
      <c r="GL148" s="15"/>
      <c r="GM148" s="15"/>
      <c r="GN148" s="15"/>
      <c r="GO148" s="15"/>
      <c r="GP148" s="15"/>
      <c r="GQ148" s="15"/>
      <c r="GR148" s="15"/>
      <c r="GS148" s="15"/>
      <c r="GT148" s="15"/>
      <c r="GU148" s="15"/>
      <c r="GV148" s="15"/>
      <c r="GW148" s="15"/>
      <c r="GX148" s="15"/>
      <c r="GY148" s="15"/>
      <c r="GZ148" s="15"/>
      <c r="HA148" s="15"/>
      <c r="HB148" s="15"/>
      <c r="HC148" s="15"/>
      <c r="HD148" s="15"/>
      <c r="HE148" s="15"/>
      <c r="HF148" s="15"/>
      <c r="HG148" s="15"/>
      <c r="HH148" s="15"/>
      <c r="HI148" s="15"/>
      <c r="HJ148" s="15"/>
      <c r="HK148" s="15"/>
      <c r="HL148" s="15"/>
      <c r="HM148" s="15"/>
      <c r="HN148" s="15"/>
      <c r="HO148" s="15"/>
      <c r="HP148" s="15"/>
      <c r="HQ148" s="15"/>
      <c r="HR148" s="15"/>
      <c r="HS148" s="15"/>
      <c r="HT148" s="15"/>
      <c r="HU148" s="15"/>
      <c r="HV148" s="15"/>
      <c r="HW148" s="15"/>
      <c r="HX148" s="15"/>
      <c r="HY148" s="15"/>
      <c r="HZ148" s="15"/>
      <c r="IA148" s="15"/>
      <c r="IB148" s="15"/>
      <c r="IC148" s="15"/>
      <c r="ID148" s="15"/>
      <c r="IE148" s="15"/>
      <c r="IF148" s="15"/>
      <c r="IG148" s="15"/>
      <c r="IH148" s="15"/>
      <c r="II148" s="15"/>
      <c r="IJ148" s="15"/>
      <c r="IK148" s="15"/>
      <c r="IL148" s="15"/>
      <c r="IM148" s="15"/>
      <c r="IN148" s="15"/>
      <c r="IO148" s="15"/>
      <c r="IP148" s="15"/>
      <c r="IQ148" s="15"/>
      <c r="IR148" s="15"/>
      <c r="IS148" s="15"/>
      <c r="IT148" s="15"/>
      <c r="IU148" s="15"/>
      <c r="IV148" s="15"/>
    </row>
    <row r="149" spans="1:256" ht="20.25" customHeight="1">
      <c r="A149" s="514" t="s">
        <v>151</v>
      </c>
      <c r="B149" s="514"/>
      <c r="C149" s="514"/>
      <c r="D149" s="514"/>
      <c r="E149" s="514"/>
      <c r="F149" s="514"/>
      <c r="G149" s="514"/>
      <c r="H149" s="514"/>
      <c r="I149" s="514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  <c r="BM149" s="15"/>
      <c r="BN149" s="15"/>
      <c r="BO149" s="15"/>
      <c r="BP149" s="15"/>
      <c r="BQ149" s="15"/>
      <c r="BR149" s="15"/>
      <c r="BS149" s="15"/>
      <c r="BT149" s="15"/>
      <c r="BU149" s="15"/>
      <c r="BV149" s="15"/>
      <c r="BW149" s="15"/>
      <c r="BX149" s="15"/>
      <c r="BY149" s="15"/>
      <c r="BZ149" s="15"/>
      <c r="CA149" s="15"/>
      <c r="CB149" s="15"/>
      <c r="CC149" s="15"/>
      <c r="CD149" s="15"/>
      <c r="CE149" s="15"/>
      <c r="CF149" s="15"/>
      <c r="CG149" s="15"/>
      <c r="CH149" s="15"/>
      <c r="CI149" s="15"/>
      <c r="CJ149" s="15"/>
      <c r="CK149" s="15"/>
      <c r="CL149" s="15"/>
      <c r="CM149" s="15"/>
      <c r="CN149" s="15"/>
      <c r="CO149" s="15"/>
      <c r="CP149" s="15"/>
      <c r="CQ149" s="15"/>
      <c r="CR149" s="15"/>
      <c r="CS149" s="15"/>
      <c r="CT149" s="15"/>
      <c r="CU149" s="15"/>
      <c r="CV149" s="15"/>
      <c r="CW149" s="15"/>
      <c r="CX149" s="15"/>
      <c r="CY149" s="15"/>
      <c r="CZ149" s="15"/>
      <c r="DA149" s="15"/>
      <c r="DB149" s="15"/>
      <c r="DC149" s="15"/>
      <c r="DD149" s="15"/>
      <c r="DE149" s="15"/>
      <c r="DF149" s="15"/>
      <c r="DG149" s="15"/>
      <c r="DH149" s="15"/>
      <c r="DI149" s="15"/>
      <c r="DJ149" s="15"/>
      <c r="DK149" s="15"/>
      <c r="DL149" s="15"/>
      <c r="DM149" s="15"/>
      <c r="DN149" s="15"/>
      <c r="DO149" s="15"/>
      <c r="DP149" s="15"/>
      <c r="DQ149" s="15"/>
      <c r="DR149" s="15"/>
      <c r="DS149" s="15"/>
      <c r="DT149" s="15"/>
      <c r="DU149" s="15"/>
      <c r="DV149" s="15"/>
      <c r="DW149" s="15"/>
      <c r="DX149" s="15"/>
      <c r="DY149" s="15"/>
      <c r="DZ149" s="15"/>
      <c r="EA149" s="15"/>
      <c r="EB149" s="15"/>
      <c r="EC149" s="15"/>
      <c r="ED149" s="15"/>
      <c r="EE149" s="15"/>
      <c r="EF149" s="15"/>
      <c r="EG149" s="15"/>
      <c r="EH149" s="15"/>
      <c r="EI149" s="15"/>
      <c r="EJ149" s="15"/>
      <c r="EK149" s="15"/>
      <c r="EL149" s="15"/>
      <c r="EM149" s="15"/>
      <c r="EN149" s="15"/>
      <c r="EO149" s="15"/>
      <c r="EP149" s="15"/>
      <c r="EQ149" s="15"/>
      <c r="ER149" s="15"/>
      <c r="ES149" s="15"/>
      <c r="ET149" s="15"/>
      <c r="EU149" s="15"/>
      <c r="EV149" s="15"/>
      <c r="EW149" s="15"/>
      <c r="EX149" s="15"/>
      <c r="EY149" s="15"/>
      <c r="EZ149" s="15"/>
      <c r="FA149" s="15"/>
      <c r="FB149" s="15"/>
      <c r="FC149" s="15"/>
      <c r="FD149" s="15"/>
      <c r="FE149" s="15"/>
      <c r="FF149" s="15"/>
      <c r="FG149" s="15"/>
      <c r="FH149" s="15"/>
      <c r="FI149" s="15"/>
      <c r="FJ149" s="15"/>
      <c r="FK149" s="15"/>
      <c r="FL149" s="15"/>
      <c r="FM149" s="15"/>
      <c r="FN149" s="15"/>
      <c r="FO149" s="15"/>
      <c r="FP149" s="15"/>
      <c r="FQ149" s="15"/>
      <c r="FR149" s="15"/>
      <c r="FS149" s="15"/>
      <c r="FT149" s="15"/>
      <c r="FU149" s="15"/>
      <c r="FV149" s="15"/>
      <c r="FW149" s="15"/>
      <c r="FX149" s="15"/>
      <c r="FY149" s="15"/>
      <c r="FZ149" s="15"/>
      <c r="GA149" s="15"/>
      <c r="GB149" s="15"/>
      <c r="GC149" s="15"/>
      <c r="GD149" s="15"/>
      <c r="GE149" s="15"/>
      <c r="GF149" s="15"/>
      <c r="GG149" s="15"/>
      <c r="GH149" s="15"/>
      <c r="GI149" s="15"/>
      <c r="GJ149" s="15"/>
      <c r="GK149" s="15"/>
      <c r="GL149" s="15"/>
      <c r="GM149" s="15"/>
      <c r="GN149" s="15"/>
      <c r="GO149" s="15"/>
      <c r="GP149" s="15"/>
      <c r="GQ149" s="15"/>
      <c r="GR149" s="15"/>
      <c r="GS149" s="15"/>
      <c r="GT149" s="15"/>
      <c r="GU149" s="15"/>
      <c r="GV149" s="15"/>
      <c r="GW149" s="15"/>
      <c r="GX149" s="15"/>
      <c r="GY149" s="15"/>
      <c r="GZ149" s="15"/>
      <c r="HA149" s="15"/>
      <c r="HB149" s="15"/>
      <c r="HC149" s="15"/>
      <c r="HD149" s="15"/>
      <c r="HE149" s="15"/>
      <c r="HF149" s="15"/>
      <c r="HG149" s="15"/>
      <c r="HH149" s="15"/>
      <c r="HI149" s="15"/>
      <c r="HJ149" s="15"/>
      <c r="HK149" s="15"/>
      <c r="HL149" s="15"/>
      <c r="HM149" s="15"/>
      <c r="HN149" s="15"/>
      <c r="HO149" s="15"/>
      <c r="HP149" s="15"/>
      <c r="HQ149" s="15"/>
      <c r="HR149" s="15"/>
      <c r="HS149" s="15"/>
      <c r="HT149" s="15"/>
      <c r="HU149" s="15"/>
      <c r="HV149" s="15"/>
      <c r="HW149" s="15"/>
      <c r="HX149" s="15"/>
      <c r="HY149" s="15"/>
      <c r="HZ149" s="15"/>
      <c r="IA149" s="15"/>
      <c r="IB149" s="15"/>
      <c r="IC149" s="15"/>
      <c r="ID149" s="15"/>
      <c r="IE149" s="15"/>
      <c r="IF149" s="15"/>
      <c r="IG149" s="15"/>
      <c r="IH149" s="15"/>
      <c r="II149" s="15"/>
      <c r="IJ149" s="15"/>
      <c r="IK149" s="15"/>
      <c r="IL149" s="15"/>
      <c r="IM149" s="15"/>
      <c r="IN149" s="15"/>
      <c r="IO149" s="15"/>
      <c r="IP149" s="15"/>
      <c r="IQ149" s="15"/>
      <c r="IR149" s="15"/>
      <c r="IS149" s="15"/>
      <c r="IT149" s="15"/>
      <c r="IU149" s="15"/>
      <c r="IV149" s="15"/>
    </row>
    <row r="150" spans="1:256" ht="25.5" customHeight="1">
      <c r="A150" s="66" t="s">
        <v>152</v>
      </c>
      <c r="B150" s="524" t="s">
        <v>153</v>
      </c>
      <c r="C150" s="524"/>
      <c r="D150" s="524"/>
      <c r="E150" s="524"/>
      <c r="F150" s="524"/>
      <c r="G150" s="524"/>
      <c r="H150" s="524"/>
      <c r="I150" s="93" t="s">
        <v>79</v>
      </c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  <c r="BM150" s="15"/>
      <c r="BN150" s="15"/>
      <c r="BO150" s="15"/>
      <c r="BP150" s="15"/>
      <c r="BQ150" s="15"/>
      <c r="BR150" s="15"/>
      <c r="BS150" s="15"/>
      <c r="BT150" s="15"/>
      <c r="BU150" s="15"/>
      <c r="BV150" s="15"/>
      <c r="BW150" s="15"/>
      <c r="BX150" s="15"/>
      <c r="BY150" s="15"/>
      <c r="BZ150" s="15"/>
      <c r="CA150" s="15"/>
      <c r="CB150" s="15"/>
      <c r="CC150" s="1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15"/>
      <c r="CR150" s="15"/>
      <c r="CS150" s="15"/>
      <c r="CT150" s="15"/>
      <c r="CU150" s="15"/>
      <c r="CV150" s="15"/>
      <c r="CW150" s="15"/>
      <c r="CX150" s="15"/>
      <c r="CY150" s="15"/>
      <c r="CZ150" s="15"/>
      <c r="DA150" s="15"/>
      <c r="DB150" s="15"/>
      <c r="DC150" s="15"/>
      <c r="DD150" s="15"/>
      <c r="DE150" s="15"/>
      <c r="DF150" s="15"/>
      <c r="DG150" s="15"/>
      <c r="DH150" s="15"/>
      <c r="DI150" s="15"/>
      <c r="DJ150" s="15"/>
      <c r="DK150" s="15"/>
      <c r="DL150" s="15"/>
      <c r="DM150" s="15"/>
      <c r="DN150" s="15"/>
      <c r="DO150" s="15"/>
      <c r="DP150" s="15"/>
      <c r="DQ150" s="15"/>
      <c r="DR150" s="15"/>
      <c r="DS150" s="15"/>
      <c r="DT150" s="15"/>
      <c r="DU150" s="15"/>
      <c r="DV150" s="15"/>
      <c r="DW150" s="15"/>
      <c r="DX150" s="15"/>
      <c r="DY150" s="15"/>
      <c r="DZ150" s="15"/>
      <c r="EA150" s="15"/>
      <c r="EB150" s="15"/>
      <c r="EC150" s="15"/>
      <c r="ED150" s="15"/>
      <c r="EE150" s="15"/>
      <c r="EF150" s="15"/>
      <c r="EG150" s="15"/>
      <c r="EH150" s="15"/>
      <c r="EI150" s="15"/>
      <c r="EJ150" s="15"/>
      <c r="EK150" s="15"/>
      <c r="EL150" s="15"/>
      <c r="EM150" s="15"/>
      <c r="EN150" s="15"/>
      <c r="EO150" s="15"/>
      <c r="EP150" s="15"/>
      <c r="EQ150" s="15"/>
      <c r="ER150" s="15"/>
      <c r="ES150" s="15"/>
      <c r="ET150" s="15"/>
      <c r="EU150" s="15"/>
      <c r="EV150" s="15"/>
      <c r="EW150" s="15"/>
      <c r="EX150" s="15"/>
      <c r="EY150" s="15"/>
      <c r="EZ150" s="15"/>
      <c r="FA150" s="15"/>
      <c r="FB150" s="15"/>
      <c r="FC150" s="15"/>
      <c r="FD150" s="15"/>
      <c r="FE150" s="15"/>
      <c r="FF150" s="15"/>
      <c r="FG150" s="15"/>
      <c r="FH150" s="15"/>
      <c r="FI150" s="15"/>
      <c r="FJ150" s="15"/>
      <c r="FK150" s="15"/>
      <c r="FL150" s="15"/>
      <c r="FM150" s="15"/>
      <c r="FN150" s="15"/>
      <c r="FO150" s="15"/>
      <c r="FP150" s="15"/>
      <c r="FQ150" s="15"/>
      <c r="FR150" s="15"/>
      <c r="FS150" s="15"/>
      <c r="FT150" s="15"/>
      <c r="FU150" s="15"/>
      <c r="FV150" s="15"/>
      <c r="FW150" s="15"/>
      <c r="FX150" s="15"/>
      <c r="FY150" s="15"/>
      <c r="FZ150" s="15"/>
      <c r="GA150" s="15"/>
      <c r="GB150" s="15"/>
      <c r="GC150" s="15"/>
      <c r="GD150" s="15"/>
      <c r="GE150" s="15"/>
      <c r="GF150" s="15"/>
      <c r="GG150" s="15"/>
      <c r="GH150" s="15"/>
      <c r="GI150" s="15"/>
      <c r="GJ150" s="15"/>
      <c r="GK150" s="15"/>
      <c r="GL150" s="15"/>
      <c r="GM150" s="15"/>
      <c r="GN150" s="15"/>
      <c r="GO150" s="15"/>
      <c r="GP150" s="15"/>
      <c r="GQ150" s="15"/>
      <c r="GR150" s="15"/>
      <c r="GS150" s="15"/>
      <c r="GT150" s="15"/>
      <c r="GU150" s="15"/>
      <c r="GV150" s="15"/>
      <c r="GW150" s="15"/>
      <c r="GX150" s="15"/>
      <c r="GY150" s="15"/>
      <c r="GZ150" s="15"/>
      <c r="HA150" s="15"/>
      <c r="HB150" s="15"/>
      <c r="HC150" s="15"/>
      <c r="HD150" s="15"/>
      <c r="HE150" s="15"/>
      <c r="HF150" s="15"/>
      <c r="HG150" s="15"/>
      <c r="HH150" s="15"/>
      <c r="HI150" s="15"/>
      <c r="HJ150" s="15"/>
      <c r="HK150" s="15"/>
      <c r="HL150" s="15"/>
      <c r="HM150" s="15"/>
      <c r="HN150" s="15"/>
      <c r="HO150" s="15"/>
      <c r="HP150" s="15"/>
      <c r="HQ150" s="15"/>
      <c r="HR150" s="15"/>
      <c r="HS150" s="15"/>
      <c r="HT150" s="15"/>
      <c r="HU150" s="15"/>
      <c r="HV150" s="15"/>
      <c r="HW150" s="15"/>
      <c r="HX150" s="15"/>
      <c r="HY150" s="15"/>
      <c r="HZ150" s="15"/>
      <c r="IA150" s="15"/>
      <c r="IB150" s="15"/>
      <c r="IC150" s="15"/>
      <c r="ID150" s="15"/>
      <c r="IE150" s="15"/>
      <c r="IF150" s="15"/>
      <c r="IG150" s="15"/>
      <c r="IH150" s="15"/>
      <c r="II150" s="15"/>
      <c r="IJ150" s="15"/>
      <c r="IK150" s="15"/>
      <c r="IL150" s="15"/>
      <c r="IM150" s="15"/>
      <c r="IN150" s="15"/>
      <c r="IO150" s="15"/>
      <c r="IP150" s="15"/>
      <c r="IQ150" s="15"/>
      <c r="IR150" s="15"/>
      <c r="IS150" s="15"/>
      <c r="IT150" s="15"/>
      <c r="IU150" s="15"/>
      <c r="IV150" s="15"/>
    </row>
    <row r="151" spans="1:256" ht="13.5" customHeight="1">
      <c r="A151" s="48" t="s">
        <v>8</v>
      </c>
      <c r="B151" s="509" t="s">
        <v>154</v>
      </c>
      <c r="C151" s="509"/>
      <c r="D151" s="509"/>
      <c r="E151" s="509"/>
      <c r="F151" s="509"/>
      <c r="G151" s="509"/>
      <c r="H151" s="509"/>
      <c r="I151" s="55">
        <v>0</v>
      </c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  <c r="BM151" s="15"/>
      <c r="BN151" s="15"/>
      <c r="BO151" s="15"/>
      <c r="BP151" s="15"/>
      <c r="BQ151" s="15"/>
      <c r="BR151" s="15"/>
      <c r="BS151" s="15"/>
      <c r="BT151" s="15"/>
      <c r="BU151" s="15"/>
      <c r="BV151" s="15"/>
      <c r="BW151" s="15"/>
      <c r="BX151" s="15"/>
      <c r="BY151" s="15"/>
      <c r="BZ151" s="15"/>
      <c r="CA151" s="15"/>
      <c r="CB151" s="15"/>
      <c r="CC151" s="15"/>
      <c r="CD151" s="15"/>
      <c r="CE151" s="15"/>
      <c r="CF151" s="15"/>
      <c r="CG151" s="15"/>
      <c r="CH151" s="15"/>
      <c r="CI151" s="15"/>
      <c r="CJ151" s="15"/>
      <c r="CK151" s="15"/>
      <c r="CL151" s="15"/>
      <c r="CM151" s="15"/>
      <c r="CN151" s="15"/>
      <c r="CO151" s="15"/>
      <c r="CP151" s="15"/>
      <c r="CQ151" s="15"/>
      <c r="CR151" s="15"/>
      <c r="CS151" s="15"/>
      <c r="CT151" s="15"/>
      <c r="CU151" s="15"/>
      <c r="CV151" s="15"/>
      <c r="CW151" s="15"/>
      <c r="CX151" s="15"/>
      <c r="CY151" s="15"/>
      <c r="CZ151" s="15"/>
      <c r="DA151" s="15"/>
      <c r="DB151" s="15"/>
      <c r="DC151" s="15"/>
      <c r="DD151" s="15"/>
      <c r="DE151" s="15"/>
      <c r="DF151" s="15"/>
      <c r="DG151" s="15"/>
      <c r="DH151" s="15"/>
      <c r="DI151" s="15"/>
      <c r="DJ151" s="15"/>
      <c r="DK151" s="15"/>
      <c r="DL151" s="15"/>
      <c r="DM151" s="15"/>
      <c r="DN151" s="15"/>
      <c r="DO151" s="15"/>
      <c r="DP151" s="15"/>
      <c r="DQ151" s="15"/>
      <c r="DR151" s="15"/>
      <c r="DS151" s="15"/>
      <c r="DT151" s="15"/>
      <c r="DU151" s="15"/>
      <c r="DV151" s="15"/>
      <c r="DW151" s="15"/>
      <c r="DX151" s="15"/>
      <c r="DY151" s="15"/>
      <c r="DZ151" s="15"/>
      <c r="EA151" s="15"/>
      <c r="EB151" s="15"/>
      <c r="EC151" s="15"/>
      <c r="ED151" s="15"/>
      <c r="EE151" s="15"/>
      <c r="EF151" s="15"/>
      <c r="EG151" s="15"/>
      <c r="EH151" s="15"/>
      <c r="EI151" s="15"/>
      <c r="EJ151" s="15"/>
      <c r="EK151" s="15"/>
      <c r="EL151" s="15"/>
      <c r="EM151" s="15"/>
      <c r="EN151" s="15"/>
      <c r="EO151" s="15"/>
      <c r="EP151" s="15"/>
      <c r="EQ151" s="15"/>
      <c r="ER151" s="15"/>
      <c r="ES151" s="15"/>
      <c r="ET151" s="15"/>
      <c r="EU151" s="15"/>
      <c r="EV151" s="15"/>
      <c r="EW151" s="15"/>
      <c r="EX151" s="15"/>
      <c r="EY151" s="15"/>
      <c r="EZ151" s="15"/>
      <c r="FA151" s="15"/>
      <c r="FB151" s="15"/>
      <c r="FC151" s="15"/>
      <c r="FD151" s="15"/>
      <c r="FE151" s="15"/>
      <c r="FF151" s="15"/>
      <c r="FG151" s="15"/>
      <c r="FH151" s="15"/>
      <c r="FI151" s="15"/>
      <c r="FJ151" s="15"/>
      <c r="FK151" s="15"/>
      <c r="FL151" s="15"/>
      <c r="FM151" s="15"/>
      <c r="FN151" s="15"/>
      <c r="FO151" s="15"/>
      <c r="FP151" s="15"/>
      <c r="FQ151" s="15"/>
      <c r="FR151" s="15"/>
      <c r="FS151" s="15"/>
      <c r="FT151" s="15"/>
      <c r="FU151" s="15"/>
      <c r="FV151" s="15"/>
      <c r="FW151" s="15"/>
      <c r="FX151" s="15"/>
      <c r="FY151" s="15"/>
      <c r="FZ151" s="15"/>
      <c r="GA151" s="15"/>
      <c r="GB151" s="15"/>
      <c r="GC151" s="15"/>
      <c r="GD151" s="15"/>
      <c r="GE151" s="15"/>
      <c r="GF151" s="15"/>
      <c r="GG151" s="15"/>
      <c r="GH151" s="15"/>
      <c r="GI151" s="15"/>
      <c r="GJ151" s="15"/>
      <c r="GK151" s="15"/>
      <c r="GL151" s="15"/>
      <c r="GM151" s="15"/>
      <c r="GN151" s="15"/>
      <c r="GO151" s="15"/>
      <c r="GP151" s="15"/>
      <c r="GQ151" s="15"/>
      <c r="GR151" s="15"/>
      <c r="GS151" s="15"/>
      <c r="GT151" s="15"/>
      <c r="GU151" s="15"/>
      <c r="GV151" s="15"/>
      <c r="GW151" s="15"/>
      <c r="GX151" s="15"/>
      <c r="GY151" s="15"/>
      <c r="GZ151" s="15"/>
      <c r="HA151" s="15"/>
      <c r="HB151" s="15"/>
      <c r="HC151" s="15"/>
      <c r="HD151" s="15"/>
      <c r="HE151" s="15"/>
      <c r="HF151" s="15"/>
      <c r="HG151" s="15"/>
      <c r="HH151" s="15"/>
      <c r="HI151" s="15"/>
      <c r="HJ151" s="15"/>
      <c r="HK151" s="15"/>
      <c r="HL151" s="15"/>
      <c r="HM151" s="15"/>
      <c r="HN151" s="15"/>
      <c r="HO151" s="15"/>
      <c r="HP151" s="15"/>
      <c r="HQ151" s="15"/>
      <c r="HR151" s="15"/>
      <c r="HS151" s="15"/>
      <c r="HT151" s="15"/>
      <c r="HU151" s="15"/>
      <c r="HV151" s="15"/>
      <c r="HW151" s="15"/>
      <c r="HX151" s="15"/>
      <c r="HY151" s="15"/>
      <c r="HZ151" s="15"/>
      <c r="IA151" s="15"/>
      <c r="IB151" s="15"/>
      <c r="IC151" s="15"/>
      <c r="ID151" s="15"/>
      <c r="IE151" s="15"/>
      <c r="IF151" s="15"/>
      <c r="IG151" s="15"/>
      <c r="IH151" s="15"/>
      <c r="II151" s="15"/>
      <c r="IJ151" s="15"/>
      <c r="IK151" s="15"/>
      <c r="IL151" s="15"/>
      <c r="IM151" s="15"/>
      <c r="IN151" s="15"/>
      <c r="IO151" s="15"/>
      <c r="IP151" s="15"/>
      <c r="IQ151" s="15"/>
      <c r="IR151" s="15"/>
      <c r="IS151" s="15"/>
      <c r="IT151" s="15"/>
      <c r="IU151" s="15"/>
      <c r="IV151" s="15"/>
    </row>
    <row r="152" spans="1:256" ht="15.75" customHeight="1">
      <c r="A152" s="532" t="s">
        <v>82</v>
      </c>
      <c r="B152" s="532"/>
      <c r="C152" s="532"/>
      <c r="D152" s="532"/>
      <c r="E152" s="532"/>
      <c r="F152" s="532"/>
      <c r="G152" s="532"/>
      <c r="H152" s="532"/>
      <c r="I152" s="55">
        <v>0</v>
      </c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5"/>
      <c r="BR152" s="15"/>
      <c r="BS152" s="15"/>
      <c r="BT152" s="15"/>
      <c r="BU152" s="15"/>
      <c r="BV152" s="15"/>
      <c r="BW152" s="15"/>
      <c r="BX152" s="15"/>
      <c r="BY152" s="15"/>
      <c r="BZ152" s="15"/>
      <c r="CA152" s="15"/>
      <c r="CB152" s="15"/>
      <c r="CC152" s="1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15"/>
      <c r="CR152" s="15"/>
      <c r="CS152" s="15"/>
      <c r="CT152" s="15"/>
      <c r="CU152" s="15"/>
      <c r="CV152" s="15"/>
      <c r="CW152" s="15"/>
      <c r="CX152" s="15"/>
      <c r="CY152" s="15"/>
      <c r="CZ152" s="15"/>
      <c r="DA152" s="15"/>
      <c r="DB152" s="15"/>
      <c r="DC152" s="15"/>
      <c r="DD152" s="15"/>
      <c r="DE152" s="15"/>
      <c r="DF152" s="15"/>
      <c r="DG152" s="15"/>
      <c r="DH152" s="15"/>
      <c r="DI152" s="15"/>
      <c r="DJ152" s="15"/>
      <c r="DK152" s="15"/>
      <c r="DL152" s="15"/>
      <c r="DM152" s="15"/>
      <c r="DN152" s="15"/>
      <c r="DO152" s="15"/>
      <c r="DP152" s="15"/>
      <c r="DQ152" s="15"/>
      <c r="DR152" s="15"/>
      <c r="DS152" s="15"/>
      <c r="DT152" s="15"/>
      <c r="DU152" s="15"/>
      <c r="DV152" s="15"/>
      <c r="DW152" s="15"/>
      <c r="DX152" s="15"/>
      <c r="DY152" s="15"/>
      <c r="DZ152" s="15"/>
      <c r="EA152" s="15"/>
      <c r="EB152" s="15"/>
      <c r="EC152" s="15"/>
      <c r="ED152" s="15"/>
      <c r="EE152" s="15"/>
      <c r="EF152" s="15"/>
      <c r="EG152" s="15"/>
      <c r="EH152" s="15"/>
      <c r="EI152" s="15"/>
      <c r="EJ152" s="15"/>
      <c r="EK152" s="15"/>
      <c r="EL152" s="15"/>
      <c r="EM152" s="15"/>
      <c r="EN152" s="15"/>
      <c r="EO152" s="15"/>
      <c r="EP152" s="15"/>
      <c r="EQ152" s="15"/>
      <c r="ER152" s="15"/>
      <c r="ES152" s="15"/>
      <c r="ET152" s="15"/>
      <c r="EU152" s="15"/>
      <c r="EV152" s="15"/>
      <c r="EW152" s="15"/>
      <c r="EX152" s="15"/>
      <c r="EY152" s="15"/>
      <c r="EZ152" s="15"/>
      <c r="FA152" s="15"/>
      <c r="FB152" s="15"/>
      <c r="FC152" s="15"/>
      <c r="FD152" s="15"/>
      <c r="FE152" s="15"/>
      <c r="FF152" s="15"/>
      <c r="FG152" s="15"/>
      <c r="FH152" s="15"/>
      <c r="FI152" s="15"/>
      <c r="FJ152" s="15"/>
      <c r="FK152" s="15"/>
      <c r="FL152" s="15"/>
      <c r="FM152" s="15"/>
      <c r="FN152" s="15"/>
      <c r="FO152" s="15"/>
      <c r="FP152" s="15"/>
      <c r="FQ152" s="15"/>
      <c r="FR152" s="15"/>
      <c r="FS152" s="15"/>
      <c r="FT152" s="15"/>
      <c r="FU152" s="15"/>
      <c r="FV152" s="15"/>
      <c r="FW152" s="15"/>
      <c r="FX152" s="15"/>
      <c r="FY152" s="15"/>
      <c r="FZ152" s="15"/>
      <c r="GA152" s="15"/>
      <c r="GB152" s="15"/>
      <c r="GC152" s="15"/>
      <c r="GD152" s="15"/>
      <c r="GE152" s="15"/>
      <c r="GF152" s="15"/>
      <c r="GG152" s="15"/>
      <c r="GH152" s="15"/>
      <c r="GI152" s="15"/>
      <c r="GJ152" s="15"/>
      <c r="GK152" s="15"/>
      <c r="GL152" s="15"/>
      <c r="GM152" s="15"/>
      <c r="GN152" s="15"/>
      <c r="GO152" s="15"/>
      <c r="GP152" s="15"/>
      <c r="GQ152" s="15"/>
      <c r="GR152" s="15"/>
      <c r="GS152" s="15"/>
      <c r="GT152" s="15"/>
      <c r="GU152" s="15"/>
      <c r="GV152" s="15"/>
      <c r="GW152" s="15"/>
      <c r="GX152" s="15"/>
      <c r="GY152" s="15"/>
      <c r="GZ152" s="15"/>
      <c r="HA152" s="15"/>
      <c r="HB152" s="15"/>
      <c r="HC152" s="15"/>
      <c r="HD152" s="15"/>
      <c r="HE152" s="15"/>
      <c r="HF152" s="15"/>
      <c r="HG152" s="15"/>
      <c r="HH152" s="15"/>
      <c r="HI152" s="15"/>
      <c r="HJ152" s="15"/>
      <c r="HK152" s="15"/>
      <c r="HL152" s="15"/>
      <c r="HM152" s="15"/>
      <c r="HN152" s="15"/>
      <c r="HO152" s="15"/>
      <c r="HP152" s="15"/>
      <c r="HQ152" s="15"/>
      <c r="HR152" s="15"/>
      <c r="HS152" s="15"/>
      <c r="HT152" s="15"/>
      <c r="HU152" s="15"/>
      <c r="HV152" s="15"/>
      <c r="HW152" s="15"/>
      <c r="HX152" s="15"/>
      <c r="HY152" s="15"/>
      <c r="HZ152" s="15"/>
      <c r="IA152" s="15"/>
      <c r="IB152" s="15"/>
      <c r="IC152" s="15"/>
      <c r="ID152" s="15"/>
      <c r="IE152" s="15"/>
      <c r="IF152" s="15"/>
      <c r="IG152" s="15"/>
      <c r="IH152" s="15"/>
      <c r="II152" s="15"/>
      <c r="IJ152" s="15"/>
      <c r="IK152" s="15"/>
      <c r="IL152" s="15"/>
      <c r="IM152" s="15"/>
      <c r="IN152" s="15"/>
      <c r="IO152" s="15"/>
      <c r="IP152" s="15"/>
      <c r="IQ152" s="15"/>
      <c r="IR152" s="15"/>
      <c r="IS152" s="15"/>
      <c r="IT152" s="15"/>
      <c r="IU152" s="15"/>
      <c r="IV152" s="15"/>
    </row>
    <row r="153" spans="1:256" ht="7.5" customHeight="1">
      <c r="A153" s="533"/>
      <c r="B153" s="533"/>
      <c r="C153" s="533"/>
      <c r="D153" s="533"/>
      <c r="E153" s="533"/>
      <c r="F153" s="533"/>
      <c r="G153" s="533"/>
      <c r="H153" s="533"/>
      <c r="I153" s="533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5"/>
      <c r="BR153" s="15"/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  <c r="DA153" s="15"/>
      <c r="DB153" s="15"/>
      <c r="DC153" s="15"/>
      <c r="DD153" s="15"/>
      <c r="DE153" s="15"/>
      <c r="DF153" s="15"/>
      <c r="DG153" s="15"/>
      <c r="DH153" s="15"/>
      <c r="DI153" s="15"/>
      <c r="DJ153" s="15"/>
      <c r="DK153" s="15"/>
      <c r="DL153" s="15"/>
      <c r="DM153" s="15"/>
      <c r="DN153" s="15"/>
      <c r="DO153" s="15"/>
      <c r="DP153" s="15"/>
      <c r="DQ153" s="15"/>
      <c r="DR153" s="15"/>
      <c r="DS153" s="15"/>
      <c r="DT153" s="15"/>
      <c r="DU153" s="15"/>
      <c r="DV153" s="15"/>
      <c r="DW153" s="15"/>
      <c r="DX153" s="15"/>
      <c r="DY153" s="15"/>
      <c r="DZ153" s="15"/>
      <c r="EA153" s="15"/>
      <c r="EB153" s="15"/>
      <c r="EC153" s="15"/>
      <c r="ED153" s="15"/>
      <c r="EE153" s="15"/>
      <c r="EF153" s="15"/>
      <c r="EG153" s="15"/>
      <c r="EH153" s="15"/>
      <c r="EI153" s="15"/>
      <c r="EJ153" s="15"/>
      <c r="EK153" s="15"/>
      <c r="EL153" s="15"/>
      <c r="EM153" s="15"/>
      <c r="EN153" s="15"/>
      <c r="EO153" s="15"/>
      <c r="EP153" s="15"/>
      <c r="EQ153" s="15"/>
      <c r="ER153" s="15"/>
      <c r="ES153" s="15"/>
      <c r="ET153" s="15"/>
      <c r="EU153" s="15"/>
      <c r="EV153" s="15"/>
      <c r="EW153" s="15"/>
      <c r="EX153" s="15"/>
      <c r="EY153" s="15"/>
      <c r="EZ153" s="15"/>
      <c r="FA153" s="15"/>
      <c r="FB153" s="15"/>
      <c r="FC153" s="15"/>
      <c r="FD153" s="15"/>
      <c r="FE153" s="15"/>
      <c r="FF153" s="15"/>
      <c r="FG153" s="15"/>
      <c r="FH153" s="15"/>
      <c r="FI153" s="15"/>
      <c r="FJ153" s="15"/>
      <c r="FK153" s="15"/>
      <c r="FL153" s="15"/>
      <c r="FM153" s="15"/>
      <c r="FN153" s="15"/>
      <c r="FO153" s="15"/>
      <c r="FP153" s="15"/>
      <c r="FQ153" s="15"/>
      <c r="FR153" s="15"/>
      <c r="FS153" s="15"/>
      <c r="FT153" s="15"/>
      <c r="FU153" s="15"/>
      <c r="FV153" s="15"/>
      <c r="FW153" s="15"/>
      <c r="FX153" s="15"/>
      <c r="FY153" s="15"/>
      <c r="FZ153" s="15"/>
      <c r="GA153" s="15"/>
      <c r="GB153" s="15"/>
      <c r="GC153" s="15"/>
      <c r="GD153" s="15"/>
      <c r="GE153" s="15"/>
      <c r="GF153" s="15"/>
      <c r="GG153" s="15"/>
      <c r="GH153" s="15"/>
      <c r="GI153" s="15"/>
      <c r="GJ153" s="15"/>
      <c r="GK153" s="15"/>
      <c r="GL153" s="15"/>
      <c r="GM153" s="15"/>
      <c r="GN153" s="15"/>
      <c r="GO153" s="15"/>
      <c r="GP153" s="15"/>
      <c r="GQ153" s="15"/>
      <c r="GR153" s="15"/>
      <c r="GS153" s="15"/>
      <c r="GT153" s="15"/>
      <c r="GU153" s="15"/>
      <c r="GV153" s="15"/>
      <c r="GW153" s="15"/>
      <c r="GX153" s="15"/>
      <c r="GY153" s="15"/>
      <c r="GZ153" s="15"/>
      <c r="HA153" s="15"/>
      <c r="HB153" s="15"/>
      <c r="HC153" s="15"/>
      <c r="HD153" s="15"/>
      <c r="HE153" s="15"/>
      <c r="HF153" s="15"/>
      <c r="HG153" s="15"/>
      <c r="HH153" s="15"/>
      <c r="HI153" s="15"/>
      <c r="HJ153" s="15"/>
      <c r="HK153" s="15"/>
      <c r="HL153" s="15"/>
      <c r="HM153" s="15"/>
      <c r="HN153" s="15"/>
      <c r="HO153" s="15"/>
      <c r="HP153" s="15"/>
      <c r="HQ153" s="15"/>
      <c r="HR153" s="15"/>
      <c r="HS153" s="15"/>
      <c r="HT153" s="15"/>
      <c r="HU153" s="15"/>
      <c r="HV153" s="15"/>
      <c r="HW153" s="15"/>
      <c r="HX153" s="15"/>
      <c r="HY153" s="15"/>
      <c r="HZ153" s="15"/>
      <c r="IA153" s="15"/>
      <c r="IB153" s="15"/>
      <c r="IC153" s="15"/>
      <c r="ID153" s="15"/>
      <c r="IE153" s="15"/>
      <c r="IF153" s="15"/>
      <c r="IG153" s="15"/>
      <c r="IH153" s="15"/>
      <c r="II153" s="15"/>
      <c r="IJ153" s="15"/>
      <c r="IK153" s="15"/>
      <c r="IL153" s="15"/>
      <c r="IM153" s="15"/>
      <c r="IN153" s="15"/>
      <c r="IO153" s="15"/>
      <c r="IP153" s="15"/>
      <c r="IQ153" s="15"/>
      <c r="IR153" s="15"/>
      <c r="IS153" s="15"/>
      <c r="IT153" s="15"/>
      <c r="IU153" s="15"/>
      <c r="IV153" s="15"/>
    </row>
    <row r="154" spans="1:256" ht="23.25" customHeight="1">
      <c r="A154" s="500" t="s">
        <v>155</v>
      </c>
      <c r="B154" s="500"/>
      <c r="C154" s="500"/>
      <c r="D154" s="500"/>
      <c r="E154" s="500"/>
      <c r="F154" s="500"/>
      <c r="G154" s="500"/>
      <c r="H154" s="500"/>
      <c r="I154" s="500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5"/>
      <c r="BR154" s="15"/>
      <c r="BS154" s="15"/>
      <c r="BT154" s="15"/>
      <c r="BU154" s="15"/>
      <c r="BV154" s="15"/>
      <c r="BW154" s="15"/>
      <c r="BX154" s="15"/>
      <c r="BY154" s="15"/>
      <c r="BZ154" s="15"/>
      <c r="CA154" s="15"/>
      <c r="CB154" s="15"/>
      <c r="CC154" s="1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  <c r="CQ154" s="15"/>
      <c r="CR154" s="15"/>
      <c r="CS154" s="15"/>
      <c r="CT154" s="15"/>
      <c r="CU154" s="15"/>
      <c r="CV154" s="15"/>
      <c r="CW154" s="15"/>
      <c r="CX154" s="15"/>
      <c r="CY154" s="15"/>
      <c r="CZ154" s="15"/>
      <c r="DA154" s="15"/>
      <c r="DB154" s="15"/>
      <c r="DC154" s="15"/>
      <c r="DD154" s="15"/>
      <c r="DE154" s="15"/>
      <c r="DF154" s="15"/>
      <c r="DG154" s="15"/>
      <c r="DH154" s="15"/>
      <c r="DI154" s="15"/>
      <c r="DJ154" s="15"/>
      <c r="DK154" s="15"/>
      <c r="DL154" s="15"/>
      <c r="DM154" s="15"/>
      <c r="DN154" s="15"/>
      <c r="DO154" s="15"/>
      <c r="DP154" s="15"/>
      <c r="DQ154" s="15"/>
      <c r="DR154" s="15"/>
      <c r="DS154" s="15"/>
      <c r="DT154" s="15"/>
      <c r="DU154" s="15"/>
      <c r="DV154" s="15"/>
      <c r="DW154" s="15"/>
      <c r="DX154" s="15"/>
      <c r="DY154" s="15"/>
      <c r="DZ154" s="15"/>
      <c r="EA154" s="15"/>
      <c r="EB154" s="15"/>
      <c r="EC154" s="15"/>
      <c r="ED154" s="15"/>
      <c r="EE154" s="15"/>
      <c r="EF154" s="15"/>
      <c r="EG154" s="15"/>
      <c r="EH154" s="15"/>
      <c r="EI154" s="15"/>
      <c r="EJ154" s="15"/>
      <c r="EK154" s="15"/>
      <c r="EL154" s="15"/>
      <c r="EM154" s="15"/>
      <c r="EN154" s="15"/>
      <c r="EO154" s="15"/>
      <c r="EP154" s="15"/>
      <c r="EQ154" s="15"/>
      <c r="ER154" s="15"/>
      <c r="ES154" s="15"/>
      <c r="ET154" s="15"/>
      <c r="EU154" s="15"/>
      <c r="EV154" s="15"/>
      <c r="EW154" s="15"/>
      <c r="EX154" s="15"/>
      <c r="EY154" s="15"/>
      <c r="EZ154" s="15"/>
      <c r="FA154" s="15"/>
      <c r="FB154" s="15"/>
      <c r="FC154" s="15"/>
      <c r="FD154" s="15"/>
      <c r="FE154" s="15"/>
      <c r="FF154" s="15"/>
      <c r="FG154" s="15"/>
      <c r="FH154" s="15"/>
      <c r="FI154" s="15"/>
      <c r="FJ154" s="15"/>
      <c r="FK154" s="15"/>
      <c r="FL154" s="15"/>
      <c r="FM154" s="15"/>
      <c r="FN154" s="15"/>
      <c r="FO154" s="15"/>
      <c r="FP154" s="15"/>
      <c r="FQ154" s="15"/>
      <c r="FR154" s="15"/>
      <c r="FS154" s="15"/>
      <c r="FT154" s="15"/>
      <c r="FU154" s="15"/>
      <c r="FV154" s="15"/>
      <c r="FW154" s="15"/>
      <c r="FX154" s="15"/>
      <c r="FY154" s="15"/>
      <c r="FZ154" s="15"/>
      <c r="GA154" s="15"/>
      <c r="GB154" s="15"/>
      <c r="GC154" s="15"/>
      <c r="GD154" s="15"/>
      <c r="GE154" s="15"/>
      <c r="GF154" s="15"/>
      <c r="GG154" s="15"/>
      <c r="GH154" s="15"/>
      <c r="GI154" s="15"/>
      <c r="GJ154" s="15"/>
      <c r="GK154" s="15"/>
      <c r="GL154" s="15"/>
      <c r="GM154" s="15"/>
      <c r="GN154" s="15"/>
      <c r="GO154" s="15"/>
      <c r="GP154" s="15"/>
      <c r="GQ154" s="15"/>
      <c r="GR154" s="15"/>
      <c r="GS154" s="15"/>
      <c r="GT154" s="15"/>
      <c r="GU154" s="15"/>
      <c r="GV154" s="15"/>
      <c r="GW154" s="15"/>
      <c r="GX154" s="15"/>
      <c r="GY154" s="15"/>
      <c r="GZ154" s="15"/>
      <c r="HA154" s="15"/>
      <c r="HB154" s="15"/>
      <c r="HC154" s="15"/>
      <c r="HD154" s="15"/>
      <c r="HE154" s="15"/>
      <c r="HF154" s="15"/>
      <c r="HG154" s="15"/>
      <c r="HH154" s="15"/>
      <c r="HI154" s="15"/>
      <c r="HJ154" s="15"/>
      <c r="HK154" s="15"/>
      <c r="HL154" s="15"/>
      <c r="HM154" s="15"/>
      <c r="HN154" s="15"/>
      <c r="HO154" s="15"/>
      <c r="HP154" s="15"/>
      <c r="HQ154" s="15"/>
      <c r="HR154" s="15"/>
      <c r="HS154" s="15"/>
      <c r="HT154" s="15"/>
      <c r="HU154" s="15"/>
      <c r="HV154" s="15"/>
      <c r="HW154" s="15"/>
      <c r="HX154" s="15"/>
      <c r="HY154" s="15"/>
      <c r="HZ154" s="15"/>
      <c r="IA154" s="15"/>
      <c r="IB154" s="15"/>
      <c r="IC154" s="15"/>
      <c r="ID154" s="15"/>
      <c r="IE154" s="15"/>
      <c r="IF154" s="15"/>
      <c r="IG154" s="15"/>
      <c r="IH154" s="15"/>
      <c r="II154" s="15"/>
      <c r="IJ154" s="15"/>
      <c r="IK154" s="15"/>
      <c r="IL154" s="15"/>
      <c r="IM154" s="15"/>
      <c r="IN154" s="15"/>
      <c r="IO154" s="15"/>
      <c r="IP154" s="15"/>
      <c r="IQ154" s="15"/>
      <c r="IR154" s="15"/>
      <c r="IS154" s="15"/>
      <c r="IT154" s="15"/>
      <c r="IU154" s="15"/>
      <c r="IV154" s="15"/>
    </row>
    <row r="155" spans="1:256" ht="27.75" customHeight="1">
      <c r="A155" s="40">
        <v>4</v>
      </c>
      <c r="B155" s="524" t="s">
        <v>156</v>
      </c>
      <c r="C155" s="524"/>
      <c r="D155" s="524"/>
      <c r="E155" s="524"/>
      <c r="F155" s="524"/>
      <c r="G155" s="524"/>
      <c r="H155" s="524"/>
      <c r="I155" s="93" t="s">
        <v>79</v>
      </c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5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15"/>
      <c r="CR155" s="15"/>
      <c r="CS155" s="15"/>
      <c r="CT155" s="15"/>
      <c r="CU155" s="15"/>
      <c r="CV155" s="15"/>
      <c r="CW155" s="15"/>
      <c r="CX155" s="15"/>
      <c r="CY155" s="15"/>
      <c r="CZ155" s="15"/>
      <c r="DA155" s="15"/>
      <c r="DB155" s="15"/>
      <c r="DC155" s="15"/>
      <c r="DD155" s="15"/>
      <c r="DE155" s="15"/>
      <c r="DF155" s="15"/>
      <c r="DG155" s="15"/>
      <c r="DH155" s="15"/>
      <c r="DI155" s="15"/>
      <c r="DJ155" s="15"/>
      <c r="DK155" s="15"/>
      <c r="DL155" s="15"/>
      <c r="DM155" s="15"/>
      <c r="DN155" s="15"/>
      <c r="DO155" s="15"/>
      <c r="DP155" s="15"/>
      <c r="DQ155" s="15"/>
      <c r="DR155" s="15"/>
      <c r="DS155" s="15"/>
      <c r="DT155" s="15"/>
      <c r="DU155" s="15"/>
      <c r="DV155" s="15"/>
      <c r="DW155" s="15"/>
      <c r="DX155" s="15"/>
      <c r="DY155" s="15"/>
      <c r="DZ155" s="15"/>
      <c r="EA155" s="15"/>
      <c r="EB155" s="15"/>
      <c r="EC155" s="15"/>
      <c r="ED155" s="15"/>
      <c r="EE155" s="15"/>
      <c r="EF155" s="15"/>
      <c r="EG155" s="15"/>
      <c r="EH155" s="15"/>
      <c r="EI155" s="15"/>
      <c r="EJ155" s="15"/>
      <c r="EK155" s="15"/>
      <c r="EL155" s="15"/>
      <c r="EM155" s="15"/>
      <c r="EN155" s="15"/>
      <c r="EO155" s="15"/>
      <c r="EP155" s="15"/>
      <c r="EQ155" s="15"/>
      <c r="ER155" s="15"/>
      <c r="ES155" s="15"/>
      <c r="ET155" s="15"/>
      <c r="EU155" s="15"/>
      <c r="EV155" s="15"/>
      <c r="EW155" s="15"/>
      <c r="EX155" s="15"/>
      <c r="EY155" s="15"/>
      <c r="EZ155" s="15"/>
      <c r="FA155" s="15"/>
      <c r="FB155" s="15"/>
      <c r="FC155" s="15"/>
      <c r="FD155" s="15"/>
      <c r="FE155" s="15"/>
      <c r="FF155" s="15"/>
      <c r="FG155" s="15"/>
      <c r="FH155" s="15"/>
      <c r="FI155" s="15"/>
      <c r="FJ155" s="15"/>
      <c r="FK155" s="15"/>
      <c r="FL155" s="15"/>
      <c r="FM155" s="15"/>
      <c r="FN155" s="15"/>
      <c r="FO155" s="15"/>
      <c r="FP155" s="15"/>
      <c r="FQ155" s="15"/>
      <c r="FR155" s="15"/>
      <c r="FS155" s="15"/>
      <c r="FT155" s="15"/>
      <c r="FU155" s="15"/>
      <c r="FV155" s="15"/>
      <c r="FW155" s="15"/>
      <c r="FX155" s="15"/>
      <c r="FY155" s="15"/>
      <c r="FZ155" s="15"/>
      <c r="GA155" s="15"/>
      <c r="GB155" s="15"/>
      <c r="GC155" s="15"/>
      <c r="GD155" s="15"/>
      <c r="GE155" s="15"/>
      <c r="GF155" s="15"/>
      <c r="GG155" s="15"/>
      <c r="GH155" s="15"/>
      <c r="GI155" s="15"/>
      <c r="GJ155" s="15"/>
      <c r="GK155" s="15"/>
      <c r="GL155" s="15"/>
      <c r="GM155" s="15"/>
      <c r="GN155" s="15"/>
      <c r="GO155" s="15"/>
      <c r="GP155" s="15"/>
      <c r="GQ155" s="15"/>
      <c r="GR155" s="15"/>
      <c r="GS155" s="15"/>
      <c r="GT155" s="15"/>
      <c r="GU155" s="15"/>
      <c r="GV155" s="15"/>
      <c r="GW155" s="15"/>
      <c r="GX155" s="15"/>
      <c r="GY155" s="15"/>
      <c r="GZ155" s="15"/>
      <c r="HA155" s="15"/>
      <c r="HB155" s="15"/>
      <c r="HC155" s="15"/>
      <c r="HD155" s="15"/>
      <c r="HE155" s="15"/>
      <c r="HF155" s="15"/>
      <c r="HG155" s="15"/>
      <c r="HH155" s="15"/>
      <c r="HI155" s="15"/>
      <c r="HJ155" s="15"/>
      <c r="HK155" s="15"/>
      <c r="HL155" s="15"/>
      <c r="HM155" s="15"/>
      <c r="HN155" s="15"/>
      <c r="HO155" s="15"/>
      <c r="HP155" s="15"/>
      <c r="HQ155" s="15"/>
      <c r="HR155" s="15"/>
      <c r="HS155" s="15"/>
      <c r="HT155" s="15"/>
      <c r="HU155" s="15"/>
      <c r="HV155" s="15"/>
      <c r="HW155" s="15"/>
      <c r="HX155" s="15"/>
      <c r="HY155" s="15"/>
      <c r="HZ155" s="15"/>
      <c r="IA155" s="15"/>
      <c r="IB155" s="15"/>
      <c r="IC155" s="15"/>
      <c r="ID155" s="15"/>
      <c r="IE155" s="15"/>
      <c r="IF155" s="15"/>
      <c r="IG155" s="15"/>
      <c r="IH155" s="15"/>
      <c r="II155" s="15"/>
      <c r="IJ155" s="15"/>
      <c r="IK155" s="15"/>
      <c r="IL155" s="15"/>
      <c r="IM155" s="15"/>
      <c r="IN155" s="15"/>
      <c r="IO155" s="15"/>
      <c r="IP155" s="15"/>
      <c r="IQ155" s="15"/>
      <c r="IR155" s="15"/>
      <c r="IS155" s="15"/>
      <c r="IT155" s="15"/>
      <c r="IU155" s="15"/>
      <c r="IV155" s="15"/>
    </row>
    <row r="156" spans="1:256" ht="19.5" customHeight="1">
      <c r="A156" s="17" t="s">
        <v>142</v>
      </c>
      <c r="B156" s="509" t="s">
        <v>143</v>
      </c>
      <c r="C156" s="509"/>
      <c r="D156" s="509"/>
      <c r="E156" s="509"/>
      <c r="F156" s="509"/>
      <c r="G156" s="509"/>
      <c r="H156" s="509"/>
      <c r="I156" s="55">
        <f>I145</f>
        <v>333.4</v>
      </c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5"/>
      <c r="BR156" s="15"/>
      <c r="BS156" s="15"/>
      <c r="BT156" s="15"/>
      <c r="BU156" s="15"/>
      <c r="BV156" s="15"/>
      <c r="BW156" s="15"/>
      <c r="BX156" s="15"/>
      <c r="BY156" s="15"/>
      <c r="BZ156" s="15"/>
      <c r="CA156" s="15"/>
      <c r="CB156" s="15"/>
      <c r="CC156" s="1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  <c r="CQ156" s="15"/>
      <c r="CR156" s="15"/>
      <c r="CS156" s="15"/>
      <c r="CT156" s="15"/>
      <c r="CU156" s="15"/>
      <c r="CV156" s="15"/>
      <c r="CW156" s="15"/>
      <c r="CX156" s="15"/>
      <c r="CY156" s="15"/>
      <c r="CZ156" s="15"/>
      <c r="DA156" s="15"/>
      <c r="DB156" s="15"/>
      <c r="DC156" s="15"/>
      <c r="DD156" s="15"/>
      <c r="DE156" s="15"/>
      <c r="DF156" s="15"/>
      <c r="DG156" s="15"/>
      <c r="DH156" s="15"/>
      <c r="DI156" s="15"/>
      <c r="DJ156" s="15"/>
      <c r="DK156" s="15"/>
      <c r="DL156" s="15"/>
      <c r="DM156" s="15"/>
      <c r="DN156" s="15"/>
      <c r="DO156" s="15"/>
      <c r="DP156" s="15"/>
      <c r="DQ156" s="15"/>
      <c r="DR156" s="15"/>
      <c r="DS156" s="15"/>
      <c r="DT156" s="15"/>
      <c r="DU156" s="15"/>
      <c r="DV156" s="15"/>
      <c r="DW156" s="15"/>
      <c r="DX156" s="15"/>
      <c r="DY156" s="15"/>
      <c r="DZ156" s="15"/>
      <c r="EA156" s="15"/>
      <c r="EB156" s="15"/>
      <c r="EC156" s="15"/>
      <c r="ED156" s="15"/>
      <c r="EE156" s="15"/>
      <c r="EF156" s="15"/>
      <c r="EG156" s="15"/>
      <c r="EH156" s="15"/>
      <c r="EI156" s="15"/>
      <c r="EJ156" s="15"/>
      <c r="EK156" s="15"/>
      <c r="EL156" s="15"/>
      <c r="EM156" s="15"/>
      <c r="EN156" s="15"/>
      <c r="EO156" s="15"/>
      <c r="EP156" s="15"/>
      <c r="EQ156" s="15"/>
      <c r="ER156" s="15"/>
      <c r="ES156" s="15"/>
      <c r="ET156" s="15"/>
      <c r="EU156" s="15"/>
      <c r="EV156" s="15"/>
      <c r="EW156" s="15"/>
      <c r="EX156" s="15"/>
      <c r="EY156" s="15"/>
      <c r="EZ156" s="15"/>
      <c r="FA156" s="15"/>
      <c r="FB156" s="15"/>
      <c r="FC156" s="15"/>
      <c r="FD156" s="15"/>
      <c r="FE156" s="15"/>
      <c r="FF156" s="15"/>
      <c r="FG156" s="15"/>
      <c r="FH156" s="15"/>
      <c r="FI156" s="15"/>
      <c r="FJ156" s="15"/>
      <c r="FK156" s="15"/>
      <c r="FL156" s="15"/>
      <c r="FM156" s="15"/>
      <c r="FN156" s="15"/>
      <c r="FO156" s="15"/>
      <c r="FP156" s="15"/>
      <c r="FQ156" s="15"/>
      <c r="FR156" s="15"/>
      <c r="FS156" s="15"/>
      <c r="FT156" s="15"/>
      <c r="FU156" s="15"/>
      <c r="FV156" s="15"/>
      <c r="FW156" s="15"/>
      <c r="FX156" s="15"/>
      <c r="FY156" s="15"/>
      <c r="FZ156" s="15"/>
      <c r="GA156" s="15"/>
      <c r="GB156" s="15"/>
      <c r="GC156" s="15"/>
      <c r="GD156" s="15"/>
      <c r="GE156" s="15"/>
      <c r="GF156" s="15"/>
      <c r="GG156" s="15"/>
      <c r="GH156" s="15"/>
      <c r="GI156" s="15"/>
      <c r="GJ156" s="15"/>
      <c r="GK156" s="15"/>
      <c r="GL156" s="15"/>
      <c r="GM156" s="15"/>
      <c r="GN156" s="15"/>
      <c r="GO156" s="15"/>
      <c r="GP156" s="15"/>
      <c r="GQ156" s="15"/>
      <c r="GR156" s="15"/>
      <c r="GS156" s="15"/>
      <c r="GT156" s="15"/>
      <c r="GU156" s="15"/>
      <c r="GV156" s="15"/>
      <c r="GW156" s="15"/>
      <c r="GX156" s="15"/>
      <c r="GY156" s="15"/>
      <c r="GZ156" s="15"/>
      <c r="HA156" s="15"/>
      <c r="HB156" s="15"/>
      <c r="HC156" s="15"/>
      <c r="HD156" s="15"/>
      <c r="HE156" s="15"/>
      <c r="HF156" s="15"/>
      <c r="HG156" s="15"/>
      <c r="HH156" s="15"/>
      <c r="HI156" s="15"/>
      <c r="HJ156" s="15"/>
      <c r="HK156" s="15"/>
      <c r="HL156" s="15"/>
      <c r="HM156" s="15"/>
      <c r="HN156" s="15"/>
      <c r="HO156" s="15"/>
      <c r="HP156" s="15"/>
      <c r="HQ156" s="15"/>
      <c r="HR156" s="15"/>
      <c r="HS156" s="15"/>
      <c r="HT156" s="15"/>
      <c r="HU156" s="15"/>
      <c r="HV156" s="15"/>
      <c r="HW156" s="15"/>
      <c r="HX156" s="15"/>
      <c r="HY156" s="15"/>
      <c r="HZ156" s="15"/>
      <c r="IA156" s="15"/>
      <c r="IB156" s="15"/>
      <c r="IC156" s="15"/>
      <c r="ID156" s="15"/>
      <c r="IE156" s="15"/>
      <c r="IF156" s="15"/>
      <c r="IG156" s="15"/>
      <c r="IH156" s="15"/>
      <c r="II156" s="15"/>
      <c r="IJ156" s="15"/>
      <c r="IK156" s="15"/>
      <c r="IL156" s="15"/>
      <c r="IM156" s="15"/>
      <c r="IN156" s="15"/>
      <c r="IO156" s="15"/>
      <c r="IP156" s="15"/>
      <c r="IQ156" s="15"/>
      <c r="IR156" s="15"/>
      <c r="IS156" s="15"/>
      <c r="IT156" s="15"/>
      <c r="IU156" s="15"/>
      <c r="IV156" s="15"/>
    </row>
    <row r="157" spans="1:256" ht="19.5" customHeight="1">
      <c r="A157" s="17" t="s">
        <v>157</v>
      </c>
      <c r="B157" s="509" t="s">
        <v>153</v>
      </c>
      <c r="C157" s="509"/>
      <c r="D157" s="509"/>
      <c r="E157" s="509"/>
      <c r="F157" s="509"/>
      <c r="G157" s="509"/>
      <c r="H157" s="509"/>
      <c r="I157" s="55">
        <f>I152</f>
        <v>0</v>
      </c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5"/>
      <c r="BR157" s="15"/>
      <c r="BS157" s="15"/>
      <c r="BT157" s="15"/>
      <c r="BU157" s="15"/>
      <c r="BV157" s="15"/>
      <c r="BW157" s="15"/>
      <c r="BX157" s="15"/>
      <c r="BY157" s="15"/>
      <c r="BZ157" s="15"/>
      <c r="CA157" s="15"/>
      <c r="CB157" s="15"/>
      <c r="CC157" s="1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15"/>
      <c r="CR157" s="15"/>
      <c r="CS157" s="15"/>
      <c r="CT157" s="15"/>
      <c r="CU157" s="15"/>
      <c r="CV157" s="15"/>
      <c r="CW157" s="15"/>
      <c r="CX157" s="15"/>
      <c r="CY157" s="15"/>
      <c r="CZ157" s="15"/>
      <c r="DA157" s="15"/>
      <c r="DB157" s="15"/>
      <c r="DC157" s="15"/>
      <c r="DD157" s="15"/>
      <c r="DE157" s="15"/>
      <c r="DF157" s="15"/>
      <c r="DG157" s="15"/>
      <c r="DH157" s="15"/>
      <c r="DI157" s="15"/>
      <c r="DJ157" s="15"/>
      <c r="DK157" s="15"/>
      <c r="DL157" s="15"/>
      <c r="DM157" s="15"/>
      <c r="DN157" s="15"/>
      <c r="DO157" s="15"/>
      <c r="DP157" s="15"/>
      <c r="DQ157" s="15"/>
      <c r="DR157" s="15"/>
      <c r="DS157" s="15"/>
      <c r="DT157" s="15"/>
      <c r="DU157" s="15"/>
      <c r="DV157" s="15"/>
      <c r="DW157" s="15"/>
      <c r="DX157" s="15"/>
      <c r="DY157" s="15"/>
      <c r="DZ157" s="15"/>
      <c r="EA157" s="15"/>
      <c r="EB157" s="15"/>
      <c r="EC157" s="15"/>
      <c r="ED157" s="15"/>
      <c r="EE157" s="15"/>
      <c r="EF157" s="15"/>
      <c r="EG157" s="15"/>
      <c r="EH157" s="15"/>
      <c r="EI157" s="15"/>
      <c r="EJ157" s="15"/>
      <c r="EK157" s="15"/>
      <c r="EL157" s="15"/>
      <c r="EM157" s="15"/>
      <c r="EN157" s="15"/>
      <c r="EO157" s="15"/>
      <c r="EP157" s="15"/>
      <c r="EQ157" s="15"/>
      <c r="ER157" s="15"/>
      <c r="ES157" s="15"/>
      <c r="ET157" s="15"/>
      <c r="EU157" s="15"/>
      <c r="EV157" s="15"/>
      <c r="EW157" s="15"/>
      <c r="EX157" s="15"/>
      <c r="EY157" s="15"/>
      <c r="EZ157" s="15"/>
      <c r="FA157" s="15"/>
      <c r="FB157" s="15"/>
      <c r="FC157" s="15"/>
      <c r="FD157" s="15"/>
      <c r="FE157" s="15"/>
      <c r="FF157" s="15"/>
      <c r="FG157" s="15"/>
      <c r="FH157" s="15"/>
      <c r="FI157" s="15"/>
      <c r="FJ157" s="15"/>
      <c r="FK157" s="15"/>
      <c r="FL157" s="15"/>
      <c r="FM157" s="15"/>
      <c r="FN157" s="15"/>
      <c r="FO157" s="15"/>
      <c r="FP157" s="15"/>
      <c r="FQ157" s="15"/>
      <c r="FR157" s="15"/>
      <c r="FS157" s="15"/>
      <c r="FT157" s="15"/>
      <c r="FU157" s="15"/>
      <c r="FV157" s="15"/>
      <c r="FW157" s="15"/>
      <c r="FX157" s="15"/>
      <c r="FY157" s="15"/>
      <c r="FZ157" s="15"/>
      <c r="GA157" s="15"/>
      <c r="GB157" s="15"/>
      <c r="GC157" s="15"/>
      <c r="GD157" s="15"/>
      <c r="GE157" s="15"/>
      <c r="GF157" s="15"/>
      <c r="GG157" s="15"/>
      <c r="GH157" s="15"/>
      <c r="GI157" s="15"/>
      <c r="GJ157" s="15"/>
      <c r="GK157" s="15"/>
      <c r="GL157" s="15"/>
      <c r="GM157" s="15"/>
      <c r="GN157" s="15"/>
      <c r="GO157" s="15"/>
      <c r="GP157" s="15"/>
      <c r="GQ157" s="15"/>
      <c r="GR157" s="15"/>
      <c r="GS157" s="15"/>
      <c r="GT157" s="15"/>
      <c r="GU157" s="15"/>
      <c r="GV157" s="15"/>
      <c r="GW157" s="15"/>
      <c r="GX157" s="15"/>
      <c r="GY157" s="15"/>
      <c r="GZ157" s="15"/>
      <c r="HA157" s="15"/>
      <c r="HB157" s="15"/>
      <c r="HC157" s="15"/>
      <c r="HD157" s="15"/>
      <c r="HE157" s="15"/>
      <c r="HF157" s="15"/>
      <c r="HG157" s="15"/>
      <c r="HH157" s="15"/>
      <c r="HI157" s="15"/>
      <c r="HJ157" s="15"/>
      <c r="HK157" s="15"/>
      <c r="HL157" s="15"/>
      <c r="HM157" s="15"/>
      <c r="HN157" s="15"/>
      <c r="HO157" s="15"/>
      <c r="HP157" s="15"/>
      <c r="HQ157" s="15"/>
      <c r="HR157" s="15"/>
      <c r="HS157" s="15"/>
      <c r="HT157" s="15"/>
      <c r="HU157" s="15"/>
      <c r="HV157" s="15"/>
      <c r="HW157" s="15"/>
      <c r="HX157" s="15"/>
      <c r="HY157" s="15"/>
      <c r="HZ157" s="15"/>
      <c r="IA157" s="15"/>
      <c r="IB157" s="15"/>
      <c r="IC157" s="15"/>
      <c r="ID157" s="15"/>
      <c r="IE157" s="15"/>
      <c r="IF157" s="15"/>
      <c r="IG157" s="15"/>
      <c r="IH157" s="15"/>
      <c r="II157" s="15"/>
      <c r="IJ157" s="15"/>
      <c r="IK157" s="15"/>
      <c r="IL157" s="15"/>
      <c r="IM157" s="15"/>
      <c r="IN157" s="15"/>
      <c r="IO157" s="15"/>
      <c r="IP157" s="15"/>
      <c r="IQ157" s="15"/>
      <c r="IR157" s="15"/>
      <c r="IS157" s="15"/>
      <c r="IT157" s="15"/>
      <c r="IU157" s="15"/>
      <c r="IV157" s="15"/>
    </row>
    <row r="158" spans="1:256" ht="19.5" customHeight="1">
      <c r="A158" s="522" t="s">
        <v>82</v>
      </c>
      <c r="B158" s="522"/>
      <c r="C158" s="522"/>
      <c r="D158" s="522"/>
      <c r="E158" s="522"/>
      <c r="F158" s="522"/>
      <c r="G158" s="522"/>
      <c r="H158" s="522"/>
      <c r="I158" s="61">
        <f>SUM(I156+I157)</f>
        <v>333.4</v>
      </c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5"/>
      <c r="BR158" s="15"/>
      <c r="BS158" s="15"/>
      <c r="BT158" s="15"/>
      <c r="BU158" s="15"/>
      <c r="BV158" s="15"/>
      <c r="BW158" s="15"/>
      <c r="BX158" s="15"/>
      <c r="BY158" s="15"/>
      <c r="BZ158" s="15"/>
      <c r="CA158" s="15"/>
      <c r="CB158" s="15"/>
      <c r="CC158" s="1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  <c r="CQ158" s="15"/>
      <c r="CR158" s="15"/>
      <c r="CS158" s="15"/>
      <c r="CT158" s="15"/>
      <c r="CU158" s="15"/>
      <c r="CV158" s="15"/>
      <c r="CW158" s="15"/>
      <c r="CX158" s="15"/>
      <c r="CY158" s="15"/>
      <c r="CZ158" s="15"/>
      <c r="DA158" s="15"/>
      <c r="DB158" s="15"/>
      <c r="DC158" s="15"/>
      <c r="DD158" s="15"/>
      <c r="DE158" s="15"/>
      <c r="DF158" s="15"/>
      <c r="DG158" s="15"/>
      <c r="DH158" s="15"/>
      <c r="DI158" s="15"/>
      <c r="DJ158" s="15"/>
      <c r="DK158" s="15"/>
      <c r="DL158" s="15"/>
      <c r="DM158" s="15"/>
      <c r="DN158" s="15"/>
      <c r="DO158" s="15"/>
      <c r="DP158" s="15"/>
      <c r="DQ158" s="15"/>
      <c r="DR158" s="15"/>
      <c r="DS158" s="15"/>
      <c r="DT158" s="15"/>
      <c r="DU158" s="15"/>
      <c r="DV158" s="15"/>
      <c r="DW158" s="15"/>
      <c r="DX158" s="15"/>
      <c r="DY158" s="15"/>
      <c r="DZ158" s="15"/>
      <c r="EA158" s="15"/>
      <c r="EB158" s="15"/>
      <c r="EC158" s="15"/>
      <c r="ED158" s="15"/>
      <c r="EE158" s="15"/>
      <c r="EF158" s="15"/>
      <c r="EG158" s="15"/>
      <c r="EH158" s="15"/>
      <c r="EI158" s="15"/>
      <c r="EJ158" s="15"/>
      <c r="EK158" s="15"/>
      <c r="EL158" s="15"/>
      <c r="EM158" s="15"/>
      <c r="EN158" s="15"/>
      <c r="EO158" s="15"/>
      <c r="EP158" s="15"/>
      <c r="EQ158" s="15"/>
      <c r="ER158" s="15"/>
      <c r="ES158" s="15"/>
      <c r="ET158" s="15"/>
      <c r="EU158" s="15"/>
      <c r="EV158" s="15"/>
      <c r="EW158" s="15"/>
      <c r="EX158" s="15"/>
      <c r="EY158" s="15"/>
      <c r="EZ158" s="15"/>
      <c r="FA158" s="15"/>
      <c r="FB158" s="15"/>
      <c r="FC158" s="15"/>
      <c r="FD158" s="15"/>
      <c r="FE158" s="15"/>
      <c r="FF158" s="15"/>
      <c r="FG158" s="15"/>
      <c r="FH158" s="15"/>
      <c r="FI158" s="15"/>
      <c r="FJ158" s="15"/>
      <c r="FK158" s="15"/>
      <c r="FL158" s="15"/>
      <c r="FM158" s="15"/>
      <c r="FN158" s="15"/>
      <c r="FO158" s="15"/>
      <c r="FP158" s="15"/>
      <c r="FQ158" s="15"/>
      <c r="FR158" s="15"/>
      <c r="FS158" s="15"/>
      <c r="FT158" s="15"/>
      <c r="FU158" s="15"/>
      <c r="FV158" s="15"/>
      <c r="FW158" s="15"/>
      <c r="FX158" s="15"/>
      <c r="FY158" s="15"/>
      <c r="FZ158" s="15"/>
      <c r="GA158" s="15"/>
      <c r="GB158" s="15"/>
      <c r="GC158" s="15"/>
      <c r="GD158" s="15"/>
      <c r="GE158" s="15"/>
      <c r="GF158" s="15"/>
      <c r="GG158" s="15"/>
      <c r="GH158" s="15"/>
      <c r="GI158" s="15"/>
      <c r="GJ158" s="15"/>
      <c r="GK158" s="15"/>
      <c r="GL158" s="15"/>
      <c r="GM158" s="15"/>
      <c r="GN158" s="15"/>
      <c r="GO158" s="15"/>
      <c r="GP158" s="15"/>
      <c r="GQ158" s="15"/>
      <c r="GR158" s="15"/>
      <c r="GS158" s="15"/>
      <c r="GT158" s="15"/>
      <c r="GU158" s="15"/>
      <c r="GV158" s="15"/>
      <c r="GW158" s="15"/>
      <c r="GX158" s="15"/>
      <c r="GY158" s="15"/>
      <c r="GZ158" s="15"/>
      <c r="HA158" s="15"/>
      <c r="HB158" s="15"/>
      <c r="HC158" s="15"/>
      <c r="HD158" s="15"/>
      <c r="HE158" s="15"/>
      <c r="HF158" s="15"/>
      <c r="HG158" s="15"/>
      <c r="HH158" s="15"/>
      <c r="HI158" s="15"/>
      <c r="HJ158" s="15"/>
      <c r="HK158" s="15"/>
      <c r="HL158" s="15"/>
      <c r="HM158" s="15"/>
      <c r="HN158" s="15"/>
      <c r="HO158" s="15"/>
      <c r="HP158" s="15"/>
      <c r="HQ158" s="15"/>
      <c r="HR158" s="15"/>
      <c r="HS158" s="15"/>
      <c r="HT158" s="15"/>
      <c r="HU158" s="15"/>
      <c r="HV158" s="15"/>
      <c r="HW158" s="15"/>
      <c r="HX158" s="15"/>
      <c r="HY158" s="15"/>
      <c r="HZ158" s="15"/>
      <c r="IA158" s="15"/>
      <c r="IB158" s="15"/>
      <c r="IC158" s="15"/>
      <c r="ID158" s="15"/>
      <c r="IE158" s="15"/>
      <c r="IF158" s="15"/>
      <c r="IG158" s="15"/>
      <c r="IH158" s="15"/>
      <c r="II158" s="15"/>
      <c r="IJ158" s="15"/>
      <c r="IK158" s="15"/>
      <c r="IL158" s="15"/>
      <c r="IM158" s="15"/>
      <c r="IN158" s="15"/>
      <c r="IO158" s="15"/>
      <c r="IP158" s="15"/>
      <c r="IQ158" s="15"/>
      <c r="IR158" s="15"/>
      <c r="IS158" s="15"/>
      <c r="IT158" s="15"/>
      <c r="IU158" s="15"/>
      <c r="IV158" s="15"/>
    </row>
    <row r="159" spans="1:256" ht="9" customHeight="1">
      <c r="A159" s="531"/>
      <c r="B159" s="531"/>
      <c r="C159" s="531"/>
      <c r="D159" s="531"/>
      <c r="E159" s="531"/>
      <c r="F159" s="531"/>
      <c r="G159" s="531"/>
      <c r="H159" s="531"/>
      <c r="I159" s="531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  <c r="BM159" s="15"/>
      <c r="BN159" s="15"/>
      <c r="BO159" s="15"/>
      <c r="BP159" s="15"/>
      <c r="BQ159" s="15"/>
      <c r="BR159" s="15"/>
      <c r="BS159" s="15"/>
      <c r="BT159" s="15"/>
      <c r="BU159" s="15"/>
      <c r="BV159" s="15"/>
      <c r="BW159" s="15"/>
      <c r="BX159" s="15"/>
      <c r="BY159" s="15"/>
      <c r="BZ159" s="15"/>
      <c r="CA159" s="15"/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15"/>
      <c r="CR159" s="15"/>
      <c r="CS159" s="15"/>
      <c r="CT159" s="15"/>
      <c r="CU159" s="15"/>
      <c r="CV159" s="15"/>
      <c r="CW159" s="15"/>
      <c r="CX159" s="15"/>
      <c r="CY159" s="15"/>
      <c r="CZ159" s="15"/>
      <c r="DA159" s="15"/>
      <c r="DB159" s="15"/>
      <c r="DC159" s="15"/>
      <c r="DD159" s="15"/>
      <c r="DE159" s="15"/>
      <c r="DF159" s="15"/>
      <c r="DG159" s="15"/>
      <c r="DH159" s="15"/>
      <c r="DI159" s="15"/>
      <c r="DJ159" s="15"/>
      <c r="DK159" s="15"/>
      <c r="DL159" s="15"/>
      <c r="DM159" s="15"/>
      <c r="DN159" s="15"/>
      <c r="DO159" s="15"/>
      <c r="DP159" s="15"/>
      <c r="DQ159" s="15"/>
      <c r="DR159" s="15"/>
      <c r="DS159" s="15"/>
      <c r="DT159" s="15"/>
      <c r="DU159" s="15"/>
      <c r="DV159" s="15"/>
      <c r="DW159" s="15"/>
      <c r="DX159" s="15"/>
      <c r="DY159" s="15"/>
      <c r="DZ159" s="15"/>
      <c r="EA159" s="15"/>
      <c r="EB159" s="15"/>
      <c r="EC159" s="15"/>
      <c r="ED159" s="15"/>
      <c r="EE159" s="15"/>
      <c r="EF159" s="15"/>
      <c r="EG159" s="15"/>
      <c r="EH159" s="15"/>
      <c r="EI159" s="15"/>
      <c r="EJ159" s="15"/>
      <c r="EK159" s="15"/>
      <c r="EL159" s="15"/>
      <c r="EM159" s="15"/>
      <c r="EN159" s="15"/>
      <c r="EO159" s="15"/>
      <c r="EP159" s="15"/>
      <c r="EQ159" s="15"/>
      <c r="ER159" s="15"/>
      <c r="ES159" s="15"/>
      <c r="ET159" s="15"/>
      <c r="EU159" s="15"/>
      <c r="EV159" s="15"/>
      <c r="EW159" s="15"/>
      <c r="EX159" s="15"/>
      <c r="EY159" s="15"/>
      <c r="EZ159" s="15"/>
      <c r="FA159" s="15"/>
      <c r="FB159" s="15"/>
      <c r="FC159" s="15"/>
      <c r="FD159" s="15"/>
      <c r="FE159" s="15"/>
      <c r="FF159" s="15"/>
      <c r="FG159" s="15"/>
      <c r="FH159" s="15"/>
      <c r="FI159" s="15"/>
      <c r="FJ159" s="15"/>
      <c r="FK159" s="15"/>
      <c r="FL159" s="15"/>
      <c r="FM159" s="15"/>
      <c r="FN159" s="15"/>
      <c r="FO159" s="15"/>
      <c r="FP159" s="15"/>
      <c r="FQ159" s="15"/>
      <c r="FR159" s="15"/>
      <c r="FS159" s="15"/>
      <c r="FT159" s="15"/>
      <c r="FU159" s="15"/>
      <c r="FV159" s="15"/>
      <c r="FW159" s="15"/>
      <c r="FX159" s="15"/>
      <c r="FY159" s="15"/>
      <c r="FZ159" s="15"/>
      <c r="GA159" s="15"/>
      <c r="GB159" s="15"/>
      <c r="GC159" s="15"/>
      <c r="GD159" s="15"/>
      <c r="GE159" s="15"/>
      <c r="GF159" s="15"/>
      <c r="GG159" s="15"/>
      <c r="GH159" s="15"/>
      <c r="GI159" s="15"/>
      <c r="GJ159" s="15"/>
      <c r="GK159" s="15"/>
      <c r="GL159" s="15"/>
      <c r="GM159" s="15"/>
      <c r="GN159" s="15"/>
      <c r="GO159" s="15"/>
      <c r="GP159" s="15"/>
      <c r="GQ159" s="15"/>
      <c r="GR159" s="15"/>
      <c r="GS159" s="15"/>
      <c r="GT159" s="15"/>
      <c r="GU159" s="15"/>
      <c r="GV159" s="15"/>
      <c r="GW159" s="15"/>
      <c r="GX159" s="15"/>
      <c r="GY159" s="15"/>
      <c r="GZ159" s="15"/>
      <c r="HA159" s="15"/>
      <c r="HB159" s="15"/>
      <c r="HC159" s="15"/>
      <c r="HD159" s="15"/>
      <c r="HE159" s="15"/>
      <c r="HF159" s="15"/>
      <c r="HG159" s="15"/>
      <c r="HH159" s="15"/>
      <c r="HI159" s="15"/>
      <c r="HJ159" s="15"/>
      <c r="HK159" s="15"/>
      <c r="HL159" s="15"/>
      <c r="HM159" s="15"/>
      <c r="HN159" s="15"/>
      <c r="HO159" s="15"/>
      <c r="HP159" s="15"/>
      <c r="HQ159" s="15"/>
      <c r="HR159" s="15"/>
      <c r="HS159" s="15"/>
      <c r="HT159" s="15"/>
      <c r="HU159" s="15"/>
      <c r="HV159" s="15"/>
      <c r="HW159" s="15"/>
      <c r="HX159" s="15"/>
      <c r="HY159" s="15"/>
      <c r="HZ159" s="15"/>
      <c r="IA159" s="15"/>
      <c r="IB159" s="15"/>
      <c r="IC159" s="15"/>
      <c r="ID159" s="15"/>
      <c r="IE159" s="15"/>
      <c r="IF159" s="15"/>
      <c r="IG159" s="15"/>
      <c r="IH159" s="15"/>
      <c r="II159" s="15"/>
      <c r="IJ159" s="15"/>
      <c r="IK159" s="15"/>
      <c r="IL159" s="15"/>
      <c r="IM159" s="15"/>
      <c r="IN159" s="15"/>
      <c r="IO159" s="15"/>
      <c r="IP159" s="15"/>
      <c r="IQ159" s="15"/>
      <c r="IR159" s="15"/>
      <c r="IS159" s="15"/>
      <c r="IT159" s="15"/>
      <c r="IU159" s="15"/>
      <c r="IV159" s="15"/>
    </row>
    <row r="160" spans="1:256" ht="30" customHeight="1">
      <c r="A160" s="500" t="s">
        <v>158</v>
      </c>
      <c r="B160" s="500"/>
      <c r="C160" s="500"/>
      <c r="D160" s="500"/>
      <c r="E160" s="500"/>
      <c r="F160" s="500"/>
      <c r="G160" s="500"/>
      <c r="H160" s="500"/>
      <c r="I160" s="500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  <c r="BM160" s="15"/>
      <c r="BN160" s="15"/>
      <c r="BO160" s="15"/>
      <c r="BP160" s="15"/>
      <c r="BQ160" s="15"/>
      <c r="BR160" s="15"/>
      <c r="BS160" s="15"/>
      <c r="BT160" s="15"/>
      <c r="BU160" s="15"/>
      <c r="BV160" s="15"/>
      <c r="BW160" s="15"/>
      <c r="BX160" s="15"/>
      <c r="BY160" s="15"/>
      <c r="BZ160" s="15"/>
      <c r="CA160" s="15"/>
      <c r="CB160" s="15"/>
      <c r="CC160" s="1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  <c r="CQ160" s="15"/>
      <c r="CR160" s="15"/>
      <c r="CS160" s="15"/>
      <c r="CT160" s="15"/>
      <c r="CU160" s="15"/>
      <c r="CV160" s="15"/>
      <c r="CW160" s="15"/>
      <c r="CX160" s="15"/>
      <c r="CY160" s="15"/>
      <c r="CZ160" s="15"/>
      <c r="DA160" s="15"/>
      <c r="DB160" s="15"/>
      <c r="DC160" s="15"/>
      <c r="DD160" s="15"/>
      <c r="DE160" s="15"/>
      <c r="DF160" s="15"/>
      <c r="DG160" s="15"/>
      <c r="DH160" s="15"/>
      <c r="DI160" s="15"/>
      <c r="DJ160" s="15"/>
      <c r="DK160" s="15"/>
      <c r="DL160" s="15"/>
      <c r="DM160" s="15"/>
      <c r="DN160" s="15"/>
      <c r="DO160" s="15"/>
      <c r="DP160" s="15"/>
      <c r="DQ160" s="15"/>
      <c r="DR160" s="15"/>
      <c r="DS160" s="15"/>
      <c r="DT160" s="15"/>
      <c r="DU160" s="15"/>
      <c r="DV160" s="15"/>
      <c r="DW160" s="15"/>
      <c r="DX160" s="15"/>
      <c r="DY160" s="15"/>
      <c r="DZ160" s="15"/>
      <c r="EA160" s="15"/>
      <c r="EB160" s="15"/>
      <c r="EC160" s="15"/>
      <c r="ED160" s="15"/>
      <c r="EE160" s="15"/>
      <c r="EF160" s="15"/>
      <c r="EG160" s="15"/>
      <c r="EH160" s="15"/>
      <c r="EI160" s="15"/>
      <c r="EJ160" s="15"/>
      <c r="EK160" s="15"/>
      <c r="EL160" s="15"/>
      <c r="EM160" s="15"/>
      <c r="EN160" s="15"/>
      <c r="EO160" s="15"/>
      <c r="EP160" s="15"/>
      <c r="EQ160" s="15"/>
      <c r="ER160" s="15"/>
      <c r="ES160" s="15"/>
      <c r="ET160" s="15"/>
      <c r="EU160" s="15"/>
      <c r="EV160" s="15"/>
      <c r="EW160" s="15"/>
      <c r="EX160" s="15"/>
      <c r="EY160" s="15"/>
      <c r="EZ160" s="15"/>
      <c r="FA160" s="15"/>
      <c r="FB160" s="15"/>
      <c r="FC160" s="15"/>
      <c r="FD160" s="15"/>
      <c r="FE160" s="15"/>
      <c r="FF160" s="15"/>
      <c r="FG160" s="15"/>
      <c r="FH160" s="15"/>
      <c r="FI160" s="15"/>
      <c r="FJ160" s="15"/>
      <c r="FK160" s="15"/>
      <c r="FL160" s="15"/>
      <c r="FM160" s="15"/>
      <c r="FN160" s="15"/>
      <c r="FO160" s="15"/>
      <c r="FP160" s="15"/>
      <c r="FQ160" s="15"/>
      <c r="FR160" s="15"/>
      <c r="FS160" s="15"/>
      <c r="FT160" s="15"/>
      <c r="FU160" s="15"/>
      <c r="FV160" s="15"/>
      <c r="FW160" s="15"/>
      <c r="FX160" s="15"/>
      <c r="FY160" s="15"/>
      <c r="FZ160" s="15"/>
      <c r="GA160" s="15"/>
      <c r="GB160" s="15"/>
      <c r="GC160" s="15"/>
      <c r="GD160" s="15"/>
      <c r="GE160" s="15"/>
      <c r="GF160" s="15"/>
      <c r="GG160" s="15"/>
      <c r="GH160" s="15"/>
      <c r="GI160" s="15"/>
      <c r="GJ160" s="15"/>
      <c r="GK160" s="15"/>
      <c r="GL160" s="15"/>
      <c r="GM160" s="15"/>
      <c r="GN160" s="15"/>
      <c r="GO160" s="15"/>
      <c r="GP160" s="15"/>
      <c r="GQ160" s="15"/>
      <c r="GR160" s="15"/>
      <c r="GS160" s="15"/>
      <c r="GT160" s="15"/>
      <c r="GU160" s="15"/>
      <c r="GV160" s="15"/>
      <c r="GW160" s="15"/>
      <c r="GX160" s="15"/>
      <c r="GY160" s="15"/>
      <c r="GZ160" s="15"/>
      <c r="HA160" s="15"/>
      <c r="HB160" s="15"/>
      <c r="HC160" s="15"/>
      <c r="HD160" s="15"/>
      <c r="HE160" s="15"/>
      <c r="HF160" s="15"/>
      <c r="HG160" s="15"/>
      <c r="HH160" s="15"/>
      <c r="HI160" s="15"/>
      <c r="HJ160" s="15"/>
      <c r="HK160" s="15"/>
      <c r="HL160" s="15"/>
      <c r="HM160" s="15"/>
      <c r="HN160" s="15"/>
      <c r="HO160" s="15"/>
      <c r="HP160" s="15"/>
      <c r="HQ160" s="15"/>
      <c r="HR160" s="15"/>
      <c r="HS160" s="15"/>
      <c r="HT160" s="15"/>
      <c r="HU160" s="15"/>
      <c r="HV160" s="15"/>
      <c r="HW160" s="15"/>
      <c r="HX160" s="15"/>
      <c r="HY160" s="15"/>
      <c r="HZ160" s="15"/>
      <c r="IA160" s="15"/>
      <c r="IB160" s="15"/>
      <c r="IC160" s="15"/>
      <c r="ID160" s="15"/>
      <c r="IE160" s="15"/>
      <c r="IF160" s="15"/>
      <c r="IG160" s="15"/>
      <c r="IH160" s="15"/>
      <c r="II160" s="15"/>
      <c r="IJ160" s="15"/>
      <c r="IK160" s="15"/>
      <c r="IL160" s="15"/>
      <c r="IM160" s="15"/>
      <c r="IN160" s="15"/>
      <c r="IO160" s="15"/>
      <c r="IP160" s="15"/>
      <c r="IQ160" s="15"/>
      <c r="IR160" s="15"/>
      <c r="IS160" s="15"/>
      <c r="IT160" s="15"/>
      <c r="IU160" s="15"/>
      <c r="IV160" s="15"/>
    </row>
    <row r="161" spans="1:256" ht="25.5" customHeight="1">
      <c r="A161" s="66">
        <v>5</v>
      </c>
      <c r="B161" s="501" t="s">
        <v>159</v>
      </c>
      <c r="C161" s="501"/>
      <c r="D161" s="501"/>
      <c r="E161" s="501"/>
      <c r="F161" s="501"/>
      <c r="G161" s="501"/>
      <c r="H161" s="501"/>
      <c r="I161" s="66" t="s">
        <v>79</v>
      </c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15"/>
      <c r="BS161" s="15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/>
      <c r="CG161" s="15"/>
      <c r="CH161" s="15"/>
      <c r="CI161" s="15"/>
      <c r="CJ161" s="15"/>
      <c r="CK161" s="15"/>
      <c r="CL161" s="15"/>
      <c r="CM161" s="15"/>
      <c r="CN161" s="15"/>
      <c r="CO161" s="15"/>
      <c r="CP161" s="15"/>
      <c r="CQ161" s="15"/>
      <c r="CR161" s="15"/>
      <c r="CS161" s="15"/>
      <c r="CT161" s="15"/>
      <c r="CU161" s="15"/>
      <c r="CV161" s="15"/>
      <c r="CW161" s="15"/>
      <c r="CX161" s="15"/>
      <c r="CY161" s="15"/>
      <c r="CZ161" s="15"/>
      <c r="DA161" s="15"/>
      <c r="DB161" s="15"/>
      <c r="DC161" s="15"/>
      <c r="DD161" s="15"/>
      <c r="DE161" s="15"/>
      <c r="DF161" s="15"/>
      <c r="DG161" s="15"/>
      <c r="DH161" s="15"/>
      <c r="DI161" s="15"/>
      <c r="DJ161" s="15"/>
      <c r="DK161" s="15"/>
      <c r="DL161" s="15"/>
      <c r="DM161" s="15"/>
      <c r="DN161" s="15"/>
      <c r="DO161" s="15"/>
      <c r="DP161" s="15"/>
      <c r="DQ161" s="15"/>
      <c r="DR161" s="15"/>
      <c r="DS161" s="15"/>
      <c r="DT161" s="15"/>
      <c r="DU161" s="15"/>
      <c r="DV161" s="15"/>
      <c r="DW161" s="15"/>
      <c r="DX161" s="15"/>
      <c r="DY161" s="15"/>
      <c r="DZ161" s="15"/>
      <c r="EA161" s="15"/>
      <c r="EB161" s="15"/>
      <c r="EC161" s="15"/>
      <c r="ED161" s="15"/>
      <c r="EE161" s="15"/>
      <c r="EF161" s="15"/>
      <c r="EG161" s="15"/>
      <c r="EH161" s="15"/>
      <c r="EI161" s="15"/>
      <c r="EJ161" s="15"/>
      <c r="EK161" s="15"/>
      <c r="EL161" s="15"/>
      <c r="EM161" s="15"/>
      <c r="EN161" s="15"/>
      <c r="EO161" s="15"/>
      <c r="EP161" s="15"/>
      <c r="EQ161" s="15"/>
      <c r="ER161" s="15"/>
      <c r="ES161" s="15"/>
      <c r="ET161" s="15"/>
      <c r="EU161" s="15"/>
      <c r="EV161" s="15"/>
      <c r="EW161" s="15"/>
      <c r="EX161" s="15"/>
      <c r="EY161" s="15"/>
      <c r="EZ161" s="15"/>
      <c r="FA161" s="15"/>
      <c r="FB161" s="15"/>
      <c r="FC161" s="15"/>
      <c r="FD161" s="15"/>
      <c r="FE161" s="15"/>
      <c r="FF161" s="15"/>
      <c r="FG161" s="15"/>
      <c r="FH161" s="15"/>
      <c r="FI161" s="15"/>
      <c r="FJ161" s="15"/>
      <c r="FK161" s="15"/>
      <c r="FL161" s="15"/>
      <c r="FM161" s="15"/>
      <c r="FN161" s="15"/>
      <c r="FO161" s="15"/>
      <c r="FP161" s="15"/>
      <c r="FQ161" s="15"/>
      <c r="FR161" s="15"/>
      <c r="FS161" s="15"/>
      <c r="FT161" s="15"/>
      <c r="FU161" s="15"/>
      <c r="FV161" s="15"/>
      <c r="FW161" s="15"/>
      <c r="FX161" s="15"/>
      <c r="FY161" s="15"/>
      <c r="FZ161" s="15"/>
      <c r="GA161" s="15"/>
      <c r="GB161" s="15"/>
      <c r="GC161" s="15"/>
      <c r="GD161" s="15"/>
      <c r="GE161" s="15"/>
      <c r="GF161" s="15"/>
      <c r="GG161" s="15"/>
      <c r="GH161" s="15"/>
      <c r="GI161" s="15"/>
      <c r="GJ161" s="15"/>
      <c r="GK161" s="15"/>
      <c r="GL161" s="15"/>
      <c r="GM161" s="15"/>
      <c r="GN161" s="15"/>
      <c r="GO161" s="15"/>
      <c r="GP161" s="15"/>
      <c r="GQ161" s="15"/>
      <c r="GR161" s="15"/>
      <c r="GS161" s="15"/>
      <c r="GT161" s="15"/>
      <c r="GU161" s="15"/>
      <c r="GV161" s="15"/>
      <c r="GW161" s="15"/>
      <c r="GX161" s="15"/>
      <c r="GY161" s="15"/>
      <c r="GZ161" s="15"/>
      <c r="HA161" s="15"/>
      <c r="HB161" s="15"/>
      <c r="HC161" s="15"/>
      <c r="HD161" s="15"/>
      <c r="HE161" s="15"/>
      <c r="HF161" s="15"/>
      <c r="HG161" s="15"/>
      <c r="HH161" s="15"/>
      <c r="HI161" s="15"/>
      <c r="HJ161" s="15"/>
      <c r="HK161" s="15"/>
      <c r="HL161" s="15"/>
      <c r="HM161" s="15"/>
      <c r="HN161" s="15"/>
      <c r="HO161" s="15"/>
      <c r="HP161" s="15"/>
      <c r="HQ161" s="15"/>
      <c r="HR161" s="15"/>
      <c r="HS161" s="15"/>
      <c r="HT161" s="15"/>
      <c r="HU161" s="15"/>
      <c r="HV161" s="15"/>
      <c r="HW161" s="15"/>
      <c r="HX161" s="15"/>
      <c r="HY161" s="15"/>
      <c r="HZ161" s="15"/>
      <c r="IA161" s="15"/>
      <c r="IB161" s="15"/>
      <c r="IC161" s="15"/>
      <c r="ID161" s="15"/>
      <c r="IE161" s="15"/>
      <c r="IF161" s="15"/>
      <c r="IG161" s="15"/>
      <c r="IH161" s="15"/>
      <c r="II161" s="15"/>
      <c r="IJ161" s="15"/>
      <c r="IK161" s="15"/>
      <c r="IL161" s="15"/>
      <c r="IM161" s="15"/>
      <c r="IN161" s="15"/>
      <c r="IO161" s="15"/>
      <c r="IP161" s="15"/>
      <c r="IQ161" s="15"/>
      <c r="IR161" s="15"/>
      <c r="IS161" s="15"/>
      <c r="IT161" s="15"/>
      <c r="IU161" s="15"/>
      <c r="IV161" s="15"/>
    </row>
    <row r="162" spans="1:256" ht="17.25" customHeight="1">
      <c r="A162" s="48" t="s">
        <v>8</v>
      </c>
      <c r="B162" s="12" t="s">
        <v>160</v>
      </c>
      <c r="C162" s="12"/>
      <c r="D162" s="12"/>
      <c r="E162" s="12"/>
      <c r="F162" s="12"/>
      <c r="G162" s="12"/>
      <c r="H162" s="12"/>
      <c r="I162" s="55">
        <v>56</v>
      </c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5"/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15"/>
      <c r="CR162" s="15"/>
      <c r="CS162" s="15"/>
      <c r="CT162" s="15"/>
      <c r="CU162" s="15"/>
      <c r="CV162" s="15"/>
      <c r="CW162" s="15"/>
      <c r="CX162" s="15"/>
      <c r="CY162" s="15"/>
      <c r="CZ162" s="15"/>
      <c r="DA162" s="15"/>
      <c r="DB162" s="15"/>
      <c r="DC162" s="15"/>
      <c r="DD162" s="15"/>
      <c r="DE162" s="15"/>
      <c r="DF162" s="15"/>
      <c r="DG162" s="15"/>
      <c r="DH162" s="15"/>
      <c r="DI162" s="15"/>
      <c r="DJ162" s="15"/>
      <c r="DK162" s="15"/>
      <c r="DL162" s="15"/>
      <c r="DM162" s="15"/>
      <c r="DN162" s="15"/>
      <c r="DO162" s="15"/>
      <c r="DP162" s="15"/>
      <c r="DQ162" s="15"/>
      <c r="DR162" s="15"/>
      <c r="DS162" s="15"/>
      <c r="DT162" s="15"/>
      <c r="DU162" s="15"/>
      <c r="DV162" s="15"/>
      <c r="DW162" s="15"/>
      <c r="DX162" s="15"/>
      <c r="DY162" s="15"/>
      <c r="DZ162" s="15"/>
      <c r="EA162" s="15"/>
      <c r="EB162" s="15"/>
      <c r="EC162" s="15"/>
      <c r="ED162" s="15"/>
      <c r="EE162" s="15"/>
      <c r="EF162" s="15"/>
      <c r="EG162" s="15"/>
      <c r="EH162" s="15"/>
      <c r="EI162" s="15"/>
      <c r="EJ162" s="15"/>
      <c r="EK162" s="15"/>
      <c r="EL162" s="15"/>
      <c r="EM162" s="15"/>
      <c r="EN162" s="15"/>
      <c r="EO162" s="15"/>
      <c r="EP162" s="15"/>
      <c r="EQ162" s="15"/>
      <c r="ER162" s="15"/>
      <c r="ES162" s="15"/>
      <c r="ET162" s="15"/>
      <c r="EU162" s="15"/>
      <c r="EV162" s="15"/>
      <c r="EW162" s="15"/>
      <c r="EX162" s="15"/>
      <c r="EY162" s="15"/>
      <c r="EZ162" s="15"/>
      <c r="FA162" s="15"/>
      <c r="FB162" s="15"/>
      <c r="FC162" s="15"/>
      <c r="FD162" s="15"/>
      <c r="FE162" s="15"/>
      <c r="FF162" s="15"/>
      <c r="FG162" s="15"/>
      <c r="FH162" s="15"/>
      <c r="FI162" s="15"/>
      <c r="FJ162" s="15"/>
      <c r="FK162" s="15"/>
      <c r="FL162" s="15"/>
      <c r="FM162" s="15"/>
      <c r="FN162" s="15"/>
      <c r="FO162" s="15"/>
      <c r="FP162" s="15"/>
      <c r="FQ162" s="15"/>
      <c r="FR162" s="15"/>
      <c r="FS162" s="15"/>
      <c r="FT162" s="15"/>
      <c r="FU162" s="15"/>
      <c r="FV162" s="15"/>
      <c r="FW162" s="15"/>
      <c r="FX162" s="15"/>
      <c r="FY162" s="15"/>
      <c r="FZ162" s="15"/>
      <c r="GA162" s="15"/>
      <c r="GB162" s="15"/>
      <c r="GC162" s="15"/>
      <c r="GD162" s="15"/>
      <c r="GE162" s="15"/>
      <c r="GF162" s="15"/>
      <c r="GG162" s="15"/>
      <c r="GH162" s="15"/>
      <c r="GI162" s="15"/>
      <c r="GJ162" s="15"/>
      <c r="GK162" s="15"/>
      <c r="GL162" s="15"/>
      <c r="GM162" s="15"/>
      <c r="GN162" s="15"/>
      <c r="GO162" s="15"/>
      <c r="GP162" s="15"/>
      <c r="GQ162" s="15"/>
      <c r="GR162" s="15"/>
      <c r="GS162" s="15"/>
      <c r="GT162" s="15"/>
      <c r="GU162" s="15"/>
      <c r="GV162" s="15"/>
      <c r="GW162" s="15"/>
      <c r="GX162" s="15"/>
      <c r="GY162" s="15"/>
      <c r="GZ162" s="15"/>
      <c r="HA162" s="15"/>
      <c r="HB162" s="15"/>
      <c r="HC162" s="15"/>
      <c r="HD162" s="15"/>
      <c r="HE162" s="15"/>
      <c r="HF162" s="15"/>
      <c r="HG162" s="15"/>
      <c r="HH162" s="15"/>
      <c r="HI162" s="15"/>
      <c r="HJ162" s="15"/>
      <c r="HK162" s="15"/>
      <c r="HL162" s="15"/>
      <c r="HM162" s="15"/>
      <c r="HN162" s="15"/>
      <c r="HO162" s="15"/>
      <c r="HP162" s="15"/>
      <c r="HQ162" s="15"/>
      <c r="HR162" s="15"/>
      <c r="HS162" s="15"/>
      <c r="HT162" s="15"/>
      <c r="HU162" s="15"/>
      <c r="HV162" s="15"/>
      <c r="HW162" s="15"/>
      <c r="HX162" s="15"/>
      <c r="HY162" s="15"/>
      <c r="HZ162" s="15"/>
      <c r="IA162" s="15"/>
      <c r="IB162" s="15"/>
      <c r="IC162" s="15"/>
      <c r="ID162" s="15"/>
      <c r="IE162" s="15"/>
      <c r="IF162" s="15"/>
      <c r="IG162" s="15"/>
      <c r="IH162" s="15"/>
      <c r="II162" s="15"/>
      <c r="IJ162" s="15"/>
      <c r="IK162" s="15"/>
      <c r="IL162" s="15"/>
      <c r="IM162" s="15"/>
      <c r="IN162" s="15"/>
      <c r="IO162" s="15"/>
      <c r="IP162" s="15"/>
      <c r="IQ162" s="15"/>
      <c r="IR162" s="15"/>
      <c r="IS162" s="15"/>
      <c r="IT162" s="15"/>
      <c r="IU162" s="15"/>
      <c r="IV162" s="15"/>
    </row>
    <row r="163" spans="1:256" ht="15.75" customHeight="1">
      <c r="A163" s="48" t="s">
        <v>10</v>
      </c>
      <c r="B163" s="12" t="s">
        <v>161</v>
      </c>
      <c r="C163" s="12"/>
      <c r="D163" s="12"/>
      <c r="E163" s="12"/>
      <c r="F163" s="12"/>
      <c r="G163" s="12"/>
      <c r="H163" s="12"/>
      <c r="I163" s="23">
        <v>400</v>
      </c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  <c r="CR163" s="15"/>
      <c r="CS163" s="15"/>
      <c r="CT163" s="15"/>
      <c r="CU163" s="15"/>
      <c r="CV163" s="15"/>
      <c r="CW163" s="15"/>
      <c r="CX163" s="15"/>
      <c r="CY163" s="15"/>
      <c r="CZ163" s="15"/>
      <c r="DA163" s="15"/>
      <c r="DB163" s="15"/>
      <c r="DC163" s="15"/>
      <c r="DD163" s="15"/>
      <c r="DE163" s="15"/>
      <c r="DF163" s="15"/>
      <c r="DG163" s="15"/>
      <c r="DH163" s="15"/>
      <c r="DI163" s="15"/>
      <c r="DJ163" s="15"/>
      <c r="DK163" s="15"/>
      <c r="DL163" s="15"/>
      <c r="DM163" s="15"/>
      <c r="DN163" s="15"/>
      <c r="DO163" s="15"/>
      <c r="DP163" s="15"/>
      <c r="DQ163" s="15"/>
      <c r="DR163" s="15"/>
      <c r="DS163" s="15"/>
      <c r="DT163" s="15"/>
      <c r="DU163" s="15"/>
      <c r="DV163" s="15"/>
      <c r="DW163" s="15"/>
      <c r="DX163" s="15"/>
      <c r="DY163" s="15"/>
      <c r="DZ163" s="15"/>
      <c r="EA163" s="15"/>
      <c r="EB163" s="15"/>
      <c r="EC163" s="15"/>
      <c r="ED163" s="15"/>
      <c r="EE163" s="15"/>
      <c r="EF163" s="15"/>
      <c r="EG163" s="15"/>
      <c r="EH163" s="15"/>
      <c r="EI163" s="15"/>
      <c r="EJ163" s="15"/>
      <c r="EK163" s="15"/>
      <c r="EL163" s="15"/>
      <c r="EM163" s="15"/>
      <c r="EN163" s="15"/>
      <c r="EO163" s="15"/>
      <c r="EP163" s="15"/>
      <c r="EQ163" s="15"/>
      <c r="ER163" s="15"/>
      <c r="ES163" s="15"/>
      <c r="ET163" s="15"/>
      <c r="EU163" s="15"/>
      <c r="EV163" s="15"/>
      <c r="EW163" s="15"/>
      <c r="EX163" s="15"/>
      <c r="EY163" s="15"/>
      <c r="EZ163" s="15"/>
      <c r="FA163" s="15"/>
      <c r="FB163" s="15"/>
      <c r="FC163" s="15"/>
      <c r="FD163" s="15"/>
      <c r="FE163" s="15"/>
      <c r="FF163" s="15"/>
      <c r="FG163" s="15"/>
      <c r="FH163" s="15"/>
      <c r="FI163" s="15"/>
      <c r="FJ163" s="15"/>
      <c r="FK163" s="15"/>
      <c r="FL163" s="15"/>
      <c r="FM163" s="15"/>
      <c r="FN163" s="15"/>
      <c r="FO163" s="15"/>
      <c r="FP163" s="15"/>
      <c r="FQ163" s="15"/>
      <c r="FR163" s="15"/>
      <c r="FS163" s="15"/>
      <c r="FT163" s="15"/>
      <c r="FU163" s="15"/>
      <c r="FV163" s="15"/>
      <c r="FW163" s="15"/>
      <c r="FX163" s="15"/>
      <c r="FY163" s="15"/>
      <c r="FZ163" s="15"/>
      <c r="GA163" s="15"/>
      <c r="GB163" s="15"/>
      <c r="GC163" s="15"/>
      <c r="GD163" s="15"/>
      <c r="GE163" s="15"/>
      <c r="GF163" s="15"/>
      <c r="GG163" s="15"/>
      <c r="GH163" s="15"/>
      <c r="GI163" s="15"/>
      <c r="GJ163" s="15"/>
      <c r="GK163" s="15"/>
      <c r="GL163" s="15"/>
      <c r="GM163" s="15"/>
      <c r="GN163" s="15"/>
      <c r="GO163" s="15"/>
      <c r="GP163" s="15"/>
      <c r="GQ163" s="15"/>
      <c r="GR163" s="15"/>
      <c r="GS163" s="15"/>
      <c r="GT163" s="15"/>
      <c r="GU163" s="15"/>
      <c r="GV163" s="15"/>
      <c r="GW163" s="15"/>
      <c r="GX163" s="15"/>
      <c r="GY163" s="15"/>
      <c r="GZ163" s="15"/>
      <c r="HA163" s="15"/>
      <c r="HB163" s="15"/>
      <c r="HC163" s="15"/>
      <c r="HD163" s="15"/>
      <c r="HE163" s="15"/>
      <c r="HF163" s="15"/>
      <c r="HG163" s="15"/>
      <c r="HH163" s="15"/>
      <c r="HI163" s="15"/>
      <c r="HJ163" s="15"/>
      <c r="HK163" s="15"/>
      <c r="HL163" s="15"/>
      <c r="HM163" s="15"/>
      <c r="HN163" s="15"/>
      <c r="HO163" s="15"/>
      <c r="HP163" s="15"/>
      <c r="HQ163" s="15"/>
      <c r="HR163" s="15"/>
      <c r="HS163" s="15"/>
      <c r="HT163" s="15"/>
      <c r="HU163" s="15"/>
      <c r="HV163" s="15"/>
      <c r="HW163" s="15"/>
      <c r="HX163" s="15"/>
      <c r="HY163" s="15"/>
      <c r="HZ163" s="15"/>
      <c r="IA163" s="15"/>
      <c r="IB163" s="15"/>
      <c r="IC163" s="15"/>
      <c r="ID163" s="15"/>
      <c r="IE163" s="15"/>
      <c r="IF163" s="15"/>
      <c r="IG163" s="15"/>
      <c r="IH163" s="15"/>
      <c r="II163" s="15"/>
      <c r="IJ163" s="15"/>
      <c r="IK163" s="15"/>
      <c r="IL163" s="15"/>
      <c r="IM163" s="15"/>
      <c r="IN163" s="15"/>
      <c r="IO163" s="15"/>
      <c r="IP163" s="15"/>
      <c r="IQ163" s="15"/>
      <c r="IR163" s="15"/>
      <c r="IS163" s="15"/>
      <c r="IT163" s="15"/>
      <c r="IU163" s="15"/>
      <c r="IV163" s="15"/>
    </row>
    <row r="164" spans="1:256" ht="15.75" customHeight="1">
      <c r="A164" s="48" t="s">
        <v>13</v>
      </c>
      <c r="B164" s="509" t="s">
        <v>162</v>
      </c>
      <c r="C164" s="509"/>
      <c r="D164" s="509"/>
      <c r="E164" s="509"/>
      <c r="F164" s="509"/>
      <c r="G164" s="509"/>
      <c r="H164" s="509"/>
      <c r="I164" s="23">
        <v>74</v>
      </c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15"/>
      <c r="CR164" s="15"/>
      <c r="CS164" s="15"/>
      <c r="CT164" s="15"/>
      <c r="CU164" s="15"/>
      <c r="CV164" s="15"/>
      <c r="CW164" s="15"/>
      <c r="CX164" s="15"/>
      <c r="CY164" s="15"/>
      <c r="CZ164" s="15"/>
      <c r="DA164" s="15"/>
      <c r="DB164" s="15"/>
      <c r="DC164" s="15"/>
      <c r="DD164" s="15"/>
      <c r="DE164" s="15"/>
      <c r="DF164" s="15"/>
      <c r="DG164" s="15"/>
      <c r="DH164" s="15"/>
      <c r="DI164" s="15"/>
      <c r="DJ164" s="15"/>
      <c r="DK164" s="15"/>
      <c r="DL164" s="15"/>
      <c r="DM164" s="15"/>
      <c r="DN164" s="15"/>
      <c r="DO164" s="15"/>
      <c r="DP164" s="15"/>
      <c r="DQ164" s="15"/>
      <c r="DR164" s="15"/>
      <c r="DS164" s="15"/>
      <c r="DT164" s="15"/>
      <c r="DU164" s="15"/>
      <c r="DV164" s="15"/>
      <c r="DW164" s="15"/>
      <c r="DX164" s="15"/>
      <c r="DY164" s="15"/>
      <c r="DZ164" s="15"/>
      <c r="EA164" s="15"/>
      <c r="EB164" s="15"/>
      <c r="EC164" s="15"/>
      <c r="ED164" s="15"/>
      <c r="EE164" s="15"/>
      <c r="EF164" s="15"/>
      <c r="EG164" s="15"/>
      <c r="EH164" s="15"/>
      <c r="EI164" s="15"/>
      <c r="EJ164" s="15"/>
      <c r="EK164" s="15"/>
      <c r="EL164" s="15"/>
      <c r="EM164" s="15"/>
      <c r="EN164" s="15"/>
      <c r="EO164" s="15"/>
      <c r="EP164" s="15"/>
      <c r="EQ164" s="15"/>
      <c r="ER164" s="15"/>
      <c r="ES164" s="15"/>
      <c r="ET164" s="15"/>
      <c r="EU164" s="15"/>
      <c r="EV164" s="15"/>
      <c r="EW164" s="15"/>
      <c r="EX164" s="15"/>
      <c r="EY164" s="15"/>
      <c r="EZ164" s="15"/>
      <c r="FA164" s="15"/>
      <c r="FB164" s="15"/>
      <c r="FC164" s="15"/>
      <c r="FD164" s="15"/>
      <c r="FE164" s="15"/>
      <c r="FF164" s="15"/>
      <c r="FG164" s="15"/>
      <c r="FH164" s="15"/>
      <c r="FI164" s="15"/>
      <c r="FJ164" s="15"/>
      <c r="FK164" s="15"/>
      <c r="FL164" s="15"/>
      <c r="FM164" s="15"/>
      <c r="FN164" s="15"/>
      <c r="FO164" s="15"/>
      <c r="FP164" s="15"/>
      <c r="FQ164" s="15"/>
      <c r="FR164" s="15"/>
      <c r="FS164" s="15"/>
      <c r="FT164" s="15"/>
      <c r="FU164" s="15"/>
      <c r="FV164" s="15"/>
      <c r="FW164" s="15"/>
      <c r="FX164" s="15"/>
      <c r="FY164" s="15"/>
      <c r="FZ164" s="15"/>
      <c r="GA164" s="15"/>
      <c r="GB164" s="15"/>
      <c r="GC164" s="15"/>
      <c r="GD164" s="15"/>
      <c r="GE164" s="15"/>
      <c r="GF164" s="15"/>
      <c r="GG164" s="15"/>
      <c r="GH164" s="15"/>
      <c r="GI164" s="15"/>
      <c r="GJ164" s="15"/>
      <c r="GK164" s="15"/>
      <c r="GL164" s="15"/>
      <c r="GM164" s="15"/>
      <c r="GN164" s="15"/>
      <c r="GO164" s="15"/>
      <c r="GP164" s="15"/>
      <c r="GQ164" s="15"/>
      <c r="GR164" s="15"/>
      <c r="GS164" s="15"/>
      <c r="GT164" s="15"/>
      <c r="GU164" s="15"/>
      <c r="GV164" s="15"/>
      <c r="GW164" s="15"/>
      <c r="GX164" s="15"/>
      <c r="GY164" s="15"/>
      <c r="GZ164" s="15"/>
      <c r="HA164" s="15"/>
      <c r="HB164" s="15"/>
      <c r="HC164" s="15"/>
      <c r="HD164" s="15"/>
      <c r="HE164" s="15"/>
      <c r="HF164" s="15"/>
      <c r="HG164" s="15"/>
      <c r="HH164" s="15"/>
      <c r="HI164" s="15"/>
      <c r="HJ164" s="15"/>
      <c r="HK164" s="15"/>
      <c r="HL164" s="15"/>
      <c r="HM164" s="15"/>
      <c r="HN164" s="15"/>
      <c r="HO164" s="15"/>
      <c r="HP164" s="15"/>
      <c r="HQ164" s="15"/>
      <c r="HR164" s="15"/>
      <c r="HS164" s="15"/>
      <c r="HT164" s="15"/>
      <c r="HU164" s="15"/>
      <c r="HV164" s="15"/>
      <c r="HW164" s="15"/>
      <c r="HX164" s="15"/>
      <c r="HY164" s="15"/>
      <c r="HZ164" s="15"/>
      <c r="IA164" s="15"/>
      <c r="IB164" s="15"/>
      <c r="IC164" s="15"/>
      <c r="ID164" s="15"/>
      <c r="IE164" s="15"/>
      <c r="IF164" s="15"/>
      <c r="IG164" s="15"/>
      <c r="IH164" s="15"/>
      <c r="II164" s="15"/>
      <c r="IJ164" s="15"/>
      <c r="IK164" s="15"/>
      <c r="IL164" s="15"/>
      <c r="IM164" s="15"/>
      <c r="IN164" s="15"/>
      <c r="IO164" s="15"/>
      <c r="IP164" s="15"/>
      <c r="IQ164" s="15"/>
      <c r="IR164" s="15"/>
      <c r="IS164" s="15"/>
      <c r="IT164" s="15"/>
      <c r="IU164" s="15"/>
      <c r="IV164" s="15"/>
    </row>
    <row r="165" spans="1:256" ht="15.75" customHeight="1">
      <c r="A165" s="48" t="s">
        <v>16</v>
      </c>
      <c r="B165" s="12" t="s">
        <v>163</v>
      </c>
      <c r="C165" s="12"/>
      <c r="D165" s="12"/>
      <c r="E165" s="12"/>
      <c r="F165" s="12"/>
      <c r="G165" s="12"/>
      <c r="H165" s="12"/>
      <c r="I165" s="23" t="s">
        <v>164</v>
      </c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5"/>
      <c r="BT165" s="15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15"/>
      <c r="CR165" s="15"/>
      <c r="CS165" s="15"/>
      <c r="CT165" s="15"/>
      <c r="CU165" s="15"/>
      <c r="CV165" s="15"/>
      <c r="CW165" s="15"/>
      <c r="CX165" s="15"/>
      <c r="CY165" s="15"/>
      <c r="CZ165" s="15"/>
      <c r="DA165" s="15"/>
      <c r="DB165" s="15"/>
      <c r="DC165" s="15"/>
      <c r="DD165" s="15"/>
      <c r="DE165" s="15"/>
      <c r="DF165" s="15"/>
      <c r="DG165" s="15"/>
      <c r="DH165" s="15"/>
      <c r="DI165" s="15"/>
      <c r="DJ165" s="15"/>
      <c r="DK165" s="15"/>
      <c r="DL165" s="15"/>
      <c r="DM165" s="15"/>
      <c r="DN165" s="15"/>
      <c r="DO165" s="15"/>
      <c r="DP165" s="15"/>
      <c r="DQ165" s="15"/>
      <c r="DR165" s="15"/>
      <c r="DS165" s="15"/>
      <c r="DT165" s="15"/>
      <c r="DU165" s="15"/>
      <c r="DV165" s="15"/>
      <c r="DW165" s="15"/>
      <c r="DX165" s="15"/>
      <c r="DY165" s="15"/>
      <c r="DZ165" s="15"/>
      <c r="EA165" s="15"/>
      <c r="EB165" s="15"/>
      <c r="EC165" s="15"/>
      <c r="ED165" s="15"/>
      <c r="EE165" s="15"/>
      <c r="EF165" s="15"/>
      <c r="EG165" s="15"/>
      <c r="EH165" s="15"/>
      <c r="EI165" s="15"/>
      <c r="EJ165" s="15"/>
      <c r="EK165" s="15"/>
      <c r="EL165" s="15"/>
      <c r="EM165" s="15"/>
      <c r="EN165" s="15"/>
      <c r="EO165" s="15"/>
      <c r="EP165" s="15"/>
      <c r="EQ165" s="15"/>
      <c r="ER165" s="15"/>
      <c r="ES165" s="15"/>
      <c r="ET165" s="15"/>
      <c r="EU165" s="15"/>
      <c r="EV165" s="15"/>
      <c r="EW165" s="15"/>
      <c r="EX165" s="15"/>
      <c r="EY165" s="15"/>
      <c r="EZ165" s="15"/>
      <c r="FA165" s="15"/>
      <c r="FB165" s="15"/>
      <c r="FC165" s="15"/>
      <c r="FD165" s="15"/>
      <c r="FE165" s="15"/>
      <c r="FF165" s="15"/>
      <c r="FG165" s="15"/>
      <c r="FH165" s="15"/>
      <c r="FI165" s="15"/>
      <c r="FJ165" s="15"/>
      <c r="FK165" s="15"/>
      <c r="FL165" s="15"/>
      <c r="FM165" s="15"/>
      <c r="FN165" s="15"/>
      <c r="FO165" s="15"/>
      <c r="FP165" s="15"/>
      <c r="FQ165" s="15"/>
      <c r="FR165" s="15"/>
      <c r="FS165" s="15"/>
      <c r="FT165" s="15"/>
      <c r="FU165" s="15"/>
      <c r="FV165" s="15"/>
      <c r="FW165" s="15"/>
      <c r="FX165" s="15"/>
      <c r="FY165" s="15"/>
      <c r="FZ165" s="15"/>
      <c r="GA165" s="15"/>
      <c r="GB165" s="15"/>
      <c r="GC165" s="15"/>
      <c r="GD165" s="15"/>
      <c r="GE165" s="15"/>
      <c r="GF165" s="15"/>
      <c r="GG165" s="15"/>
      <c r="GH165" s="15"/>
      <c r="GI165" s="15"/>
      <c r="GJ165" s="15"/>
      <c r="GK165" s="15"/>
      <c r="GL165" s="15"/>
      <c r="GM165" s="15"/>
      <c r="GN165" s="15"/>
      <c r="GO165" s="15"/>
      <c r="GP165" s="15"/>
      <c r="GQ165" s="15"/>
      <c r="GR165" s="15"/>
      <c r="GS165" s="15"/>
      <c r="GT165" s="15"/>
      <c r="GU165" s="15"/>
      <c r="GV165" s="15"/>
      <c r="GW165" s="15"/>
      <c r="GX165" s="15"/>
      <c r="GY165" s="15"/>
      <c r="GZ165" s="15"/>
      <c r="HA165" s="15"/>
      <c r="HB165" s="15"/>
      <c r="HC165" s="15"/>
      <c r="HD165" s="15"/>
      <c r="HE165" s="15"/>
      <c r="HF165" s="15"/>
      <c r="HG165" s="15"/>
      <c r="HH165" s="15"/>
      <c r="HI165" s="15"/>
      <c r="HJ165" s="15"/>
      <c r="HK165" s="15"/>
      <c r="HL165" s="15"/>
      <c r="HM165" s="15"/>
      <c r="HN165" s="15"/>
      <c r="HO165" s="15"/>
      <c r="HP165" s="15"/>
      <c r="HQ165" s="15"/>
      <c r="HR165" s="15"/>
      <c r="HS165" s="15"/>
      <c r="HT165" s="15"/>
      <c r="HU165" s="15"/>
      <c r="HV165" s="15"/>
      <c r="HW165" s="15"/>
      <c r="HX165" s="15"/>
      <c r="HY165" s="15"/>
      <c r="HZ165" s="15"/>
      <c r="IA165" s="15"/>
      <c r="IB165" s="15"/>
      <c r="IC165" s="15"/>
      <c r="ID165" s="15"/>
      <c r="IE165" s="15"/>
      <c r="IF165" s="15"/>
      <c r="IG165" s="15"/>
      <c r="IH165" s="15"/>
      <c r="II165" s="15"/>
      <c r="IJ165" s="15"/>
      <c r="IK165" s="15"/>
      <c r="IL165" s="15"/>
      <c r="IM165" s="15"/>
      <c r="IN165" s="15"/>
      <c r="IO165" s="15"/>
      <c r="IP165" s="15"/>
      <c r="IQ165" s="15"/>
      <c r="IR165" s="15"/>
      <c r="IS165" s="15"/>
      <c r="IT165" s="15"/>
      <c r="IU165" s="15"/>
      <c r="IV165" s="15"/>
    </row>
    <row r="166" spans="1:256" ht="15.75" customHeight="1">
      <c r="A166" s="510" t="s">
        <v>119</v>
      </c>
      <c r="B166" s="510"/>
      <c r="C166" s="510"/>
      <c r="D166" s="510"/>
      <c r="E166" s="510"/>
      <c r="F166" s="510"/>
      <c r="G166" s="510"/>
      <c r="H166" s="510"/>
      <c r="I166" s="78">
        <f>SUM(I162:I165)</f>
        <v>530</v>
      </c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5"/>
      <c r="BR166" s="15"/>
      <c r="BS166" s="15"/>
      <c r="BT166" s="15"/>
      <c r="BU166" s="15"/>
      <c r="BV166" s="15"/>
      <c r="BW166" s="15"/>
      <c r="BX166" s="15"/>
      <c r="BY166" s="15"/>
      <c r="BZ166" s="15"/>
      <c r="CA166" s="15"/>
      <c r="CB166" s="15"/>
      <c r="CC166" s="1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  <c r="CQ166" s="15"/>
      <c r="CR166" s="15"/>
      <c r="CS166" s="15"/>
      <c r="CT166" s="15"/>
      <c r="CU166" s="15"/>
      <c r="CV166" s="15"/>
      <c r="CW166" s="15"/>
      <c r="CX166" s="15"/>
      <c r="CY166" s="15"/>
      <c r="CZ166" s="15"/>
      <c r="DA166" s="15"/>
      <c r="DB166" s="15"/>
      <c r="DC166" s="15"/>
      <c r="DD166" s="15"/>
      <c r="DE166" s="15"/>
      <c r="DF166" s="15"/>
      <c r="DG166" s="15"/>
      <c r="DH166" s="15"/>
      <c r="DI166" s="15"/>
      <c r="DJ166" s="15"/>
      <c r="DK166" s="15"/>
      <c r="DL166" s="15"/>
      <c r="DM166" s="15"/>
      <c r="DN166" s="15"/>
      <c r="DO166" s="15"/>
      <c r="DP166" s="15"/>
      <c r="DQ166" s="15"/>
      <c r="DR166" s="15"/>
      <c r="DS166" s="15"/>
      <c r="DT166" s="15"/>
      <c r="DU166" s="15"/>
      <c r="DV166" s="15"/>
      <c r="DW166" s="15"/>
      <c r="DX166" s="15"/>
      <c r="DY166" s="15"/>
      <c r="DZ166" s="15"/>
      <c r="EA166" s="15"/>
      <c r="EB166" s="15"/>
      <c r="EC166" s="15"/>
      <c r="ED166" s="15"/>
      <c r="EE166" s="15"/>
      <c r="EF166" s="15"/>
      <c r="EG166" s="15"/>
      <c r="EH166" s="15"/>
      <c r="EI166" s="15"/>
      <c r="EJ166" s="15"/>
      <c r="EK166" s="15"/>
      <c r="EL166" s="15"/>
      <c r="EM166" s="15"/>
      <c r="EN166" s="15"/>
      <c r="EO166" s="15"/>
      <c r="EP166" s="15"/>
      <c r="EQ166" s="15"/>
      <c r="ER166" s="15"/>
      <c r="ES166" s="15"/>
      <c r="ET166" s="15"/>
      <c r="EU166" s="15"/>
      <c r="EV166" s="15"/>
      <c r="EW166" s="15"/>
      <c r="EX166" s="15"/>
      <c r="EY166" s="15"/>
      <c r="EZ166" s="15"/>
      <c r="FA166" s="15"/>
      <c r="FB166" s="15"/>
      <c r="FC166" s="15"/>
      <c r="FD166" s="15"/>
      <c r="FE166" s="15"/>
      <c r="FF166" s="15"/>
      <c r="FG166" s="15"/>
      <c r="FH166" s="15"/>
      <c r="FI166" s="15"/>
      <c r="FJ166" s="15"/>
      <c r="FK166" s="15"/>
      <c r="FL166" s="15"/>
      <c r="FM166" s="15"/>
      <c r="FN166" s="15"/>
      <c r="FO166" s="15"/>
      <c r="FP166" s="15"/>
      <c r="FQ166" s="15"/>
      <c r="FR166" s="15"/>
      <c r="FS166" s="15"/>
      <c r="FT166" s="15"/>
      <c r="FU166" s="15"/>
      <c r="FV166" s="15"/>
      <c r="FW166" s="15"/>
      <c r="FX166" s="15"/>
      <c r="FY166" s="15"/>
      <c r="FZ166" s="15"/>
      <c r="GA166" s="15"/>
      <c r="GB166" s="15"/>
      <c r="GC166" s="15"/>
      <c r="GD166" s="15"/>
      <c r="GE166" s="15"/>
      <c r="GF166" s="15"/>
      <c r="GG166" s="15"/>
      <c r="GH166" s="15"/>
      <c r="GI166" s="15"/>
      <c r="GJ166" s="15"/>
      <c r="GK166" s="15"/>
      <c r="GL166" s="15"/>
      <c r="GM166" s="15"/>
      <c r="GN166" s="15"/>
      <c r="GO166" s="15"/>
      <c r="GP166" s="15"/>
      <c r="GQ166" s="15"/>
      <c r="GR166" s="15"/>
      <c r="GS166" s="15"/>
      <c r="GT166" s="15"/>
      <c r="GU166" s="15"/>
      <c r="GV166" s="15"/>
      <c r="GW166" s="15"/>
      <c r="GX166" s="15"/>
      <c r="GY166" s="15"/>
      <c r="GZ166" s="15"/>
      <c r="HA166" s="15"/>
      <c r="HB166" s="15"/>
      <c r="HC166" s="15"/>
      <c r="HD166" s="15"/>
      <c r="HE166" s="15"/>
      <c r="HF166" s="15"/>
      <c r="HG166" s="15"/>
      <c r="HH166" s="15"/>
      <c r="HI166" s="15"/>
      <c r="HJ166" s="15"/>
      <c r="HK166" s="15"/>
      <c r="HL166" s="15"/>
      <c r="HM166" s="15"/>
      <c r="HN166" s="15"/>
      <c r="HO166" s="15"/>
      <c r="HP166" s="15"/>
      <c r="HQ166" s="15"/>
      <c r="HR166" s="15"/>
      <c r="HS166" s="15"/>
      <c r="HT166" s="15"/>
      <c r="HU166" s="15"/>
      <c r="HV166" s="15"/>
      <c r="HW166" s="15"/>
      <c r="HX166" s="15"/>
      <c r="HY166" s="15"/>
      <c r="HZ166" s="15"/>
      <c r="IA166" s="15"/>
      <c r="IB166" s="15"/>
      <c r="IC166" s="15"/>
      <c r="ID166" s="15"/>
      <c r="IE166" s="15"/>
      <c r="IF166" s="15"/>
      <c r="IG166" s="15"/>
      <c r="IH166" s="15"/>
      <c r="II166" s="15"/>
      <c r="IJ166" s="15"/>
      <c r="IK166" s="15"/>
      <c r="IL166" s="15"/>
      <c r="IM166" s="15"/>
      <c r="IN166" s="15"/>
      <c r="IO166" s="15"/>
      <c r="IP166" s="15"/>
      <c r="IQ166" s="15"/>
      <c r="IR166" s="15"/>
      <c r="IS166" s="15"/>
      <c r="IT166" s="15"/>
      <c r="IU166" s="15"/>
      <c r="IV166" s="15"/>
    </row>
    <row r="167" spans="1:256" ht="8.25" customHeight="1">
      <c r="A167" s="534"/>
      <c r="B167" s="534"/>
      <c r="C167" s="534"/>
      <c r="D167" s="534"/>
      <c r="E167" s="534"/>
      <c r="F167" s="534"/>
      <c r="G167" s="534"/>
      <c r="H167" s="534"/>
      <c r="I167" s="534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  <c r="CR167" s="15"/>
      <c r="CS167" s="15"/>
      <c r="CT167" s="15"/>
      <c r="CU167" s="15"/>
      <c r="CV167" s="15"/>
      <c r="CW167" s="15"/>
      <c r="CX167" s="15"/>
      <c r="CY167" s="15"/>
      <c r="CZ167" s="15"/>
      <c r="DA167" s="15"/>
      <c r="DB167" s="15"/>
      <c r="DC167" s="15"/>
      <c r="DD167" s="15"/>
      <c r="DE167" s="15"/>
      <c r="DF167" s="15"/>
      <c r="DG167" s="15"/>
      <c r="DH167" s="15"/>
      <c r="DI167" s="15"/>
      <c r="DJ167" s="15"/>
      <c r="DK167" s="15"/>
      <c r="DL167" s="15"/>
      <c r="DM167" s="15"/>
      <c r="DN167" s="15"/>
      <c r="DO167" s="15"/>
      <c r="DP167" s="15"/>
      <c r="DQ167" s="15"/>
      <c r="DR167" s="15"/>
      <c r="DS167" s="15"/>
      <c r="DT167" s="15"/>
      <c r="DU167" s="15"/>
      <c r="DV167" s="15"/>
      <c r="DW167" s="15"/>
      <c r="DX167" s="15"/>
      <c r="DY167" s="15"/>
      <c r="DZ167" s="15"/>
      <c r="EA167" s="15"/>
      <c r="EB167" s="15"/>
      <c r="EC167" s="15"/>
      <c r="ED167" s="15"/>
      <c r="EE167" s="15"/>
      <c r="EF167" s="15"/>
      <c r="EG167" s="15"/>
      <c r="EH167" s="15"/>
      <c r="EI167" s="15"/>
      <c r="EJ167" s="15"/>
      <c r="EK167" s="15"/>
      <c r="EL167" s="15"/>
      <c r="EM167" s="15"/>
      <c r="EN167" s="15"/>
      <c r="EO167" s="15"/>
      <c r="EP167" s="15"/>
      <c r="EQ167" s="15"/>
      <c r="ER167" s="15"/>
      <c r="ES167" s="15"/>
      <c r="ET167" s="15"/>
      <c r="EU167" s="15"/>
      <c r="EV167" s="15"/>
      <c r="EW167" s="15"/>
      <c r="EX167" s="15"/>
      <c r="EY167" s="15"/>
      <c r="EZ167" s="15"/>
      <c r="FA167" s="15"/>
      <c r="FB167" s="15"/>
      <c r="FC167" s="15"/>
      <c r="FD167" s="15"/>
      <c r="FE167" s="15"/>
      <c r="FF167" s="15"/>
      <c r="FG167" s="15"/>
      <c r="FH167" s="15"/>
      <c r="FI167" s="15"/>
      <c r="FJ167" s="15"/>
      <c r="FK167" s="15"/>
      <c r="FL167" s="15"/>
      <c r="FM167" s="15"/>
      <c r="FN167" s="15"/>
      <c r="FO167" s="15"/>
      <c r="FP167" s="15"/>
      <c r="FQ167" s="15"/>
      <c r="FR167" s="15"/>
      <c r="FS167" s="15"/>
      <c r="FT167" s="15"/>
      <c r="FU167" s="15"/>
      <c r="FV167" s="15"/>
      <c r="FW167" s="15"/>
      <c r="FX167" s="15"/>
      <c r="FY167" s="15"/>
      <c r="FZ167" s="15"/>
      <c r="GA167" s="15"/>
      <c r="GB167" s="15"/>
      <c r="GC167" s="15"/>
      <c r="GD167" s="15"/>
      <c r="GE167" s="15"/>
      <c r="GF167" s="15"/>
      <c r="GG167" s="15"/>
      <c r="GH167" s="15"/>
      <c r="GI167" s="15"/>
      <c r="GJ167" s="15"/>
      <c r="GK167" s="15"/>
      <c r="GL167" s="15"/>
      <c r="GM167" s="15"/>
      <c r="GN167" s="15"/>
      <c r="GO167" s="15"/>
      <c r="GP167" s="15"/>
      <c r="GQ167" s="15"/>
      <c r="GR167" s="15"/>
      <c r="GS167" s="15"/>
      <c r="GT167" s="15"/>
      <c r="GU167" s="15"/>
      <c r="GV167" s="15"/>
      <c r="GW167" s="15"/>
      <c r="GX167" s="15"/>
      <c r="GY167" s="15"/>
      <c r="GZ167" s="15"/>
      <c r="HA167" s="15"/>
      <c r="HB167" s="15"/>
      <c r="HC167" s="15"/>
      <c r="HD167" s="15"/>
      <c r="HE167" s="15"/>
      <c r="HF167" s="15"/>
      <c r="HG167" s="15"/>
      <c r="HH167" s="15"/>
      <c r="HI167" s="15"/>
      <c r="HJ167" s="15"/>
      <c r="HK167" s="15"/>
      <c r="HL167" s="15"/>
      <c r="HM167" s="15"/>
      <c r="HN167" s="15"/>
      <c r="HO167" s="15"/>
      <c r="HP167" s="15"/>
      <c r="HQ167" s="15"/>
      <c r="HR167" s="15"/>
      <c r="HS167" s="15"/>
      <c r="HT167" s="15"/>
      <c r="HU167" s="15"/>
      <c r="HV167" s="15"/>
      <c r="HW167" s="15"/>
      <c r="HX167" s="15"/>
      <c r="HY167" s="15"/>
      <c r="HZ167" s="15"/>
      <c r="IA167" s="15"/>
      <c r="IB167" s="15"/>
      <c r="IC167" s="15"/>
      <c r="ID167" s="15"/>
      <c r="IE167" s="15"/>
      <c r="IF167" s="15"/>
      <c r="IG167" s="15"/>
      <c r="IH167" s="15"/>
      <c r="II167" s="15"/>
      <c r="IJ167" s="15"/>
      <c r="IK167" s="15"/>
      <c r="IL167" s="15"/>
      <c r="IM167" s="15"/>
      <c r="IN167" s="15"/>
      <c r="IO167" s="15"/>
      <c r="IP167" s="15"/>
      <c r="IQ167" s="15"/>
      <c r="IR167" s="15"/>
      <c r="IS167" s="15"/>
      <c r="IT167" s="15"/>
      <c r="IU167" s="15"/>
      <c r="IV167" s="15"/>
    </row>
    <row r="168" spans="1:256" ht="14.25" customHeight="1">
      <c r="A168" s="535" t="s">
        <v>165</v>
      </c>
      <c r="B168" s="535"/>
      <c r="C168" s="535"/>
      <c r="D168" s="535"/>
      <c r="E168" s="535"/>
      <c r="F168" s="535"/>
      <c r="G168" s="535"/>
      <c r="H168" s="535"/>
      <c r="I168" s="53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5"/>
      <c r="BT168" s="15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15"/>
      <c r="CR168" s="15"/>
      <c r="CS168" s="15"/>
      <c r="CT168" s="15"/>
      <c r="CU168" s="15"/>
      <c r="CV168" s="15"/>
      <c r="CW168" s="15"/>
      <c r="CX168" s="15"/>
      <c r="CY168" s="15"/>
      <c r="CZ168" s="15"/>
      <c r="DA168" s="15"/>
      <c r="DB168" s="15"/>
      <c r="DC168" s="15"/>
      <c r="DD168" s="15"/>
      <c r="DE168" s="15"/>
      <c r="DF168" s="15"/>
      <c r="DG168" s="15"/>
      <c r="DH168" s="15"/>
      <c r="DI168" s="15"/>
      <c r="DJ168" s="15"/>
      <c r="DK168" s="15"/>
      <c r="DL168" s="15"/>
      <c r="DM168" s="15"/>
      <c r="DN168" s="15"/>
      <c r="DO168" s="15"/>
      <c r="DP168" s="15"/>
      <c r="DQ168" s="15"/>
      <c r="DR168" s="15"/>
      <c r="DS168" s="15"/>
      <c r="DT168" s="15"/>
      <c r="DU168" s="15"/>
      <c r="DV168" s="15"/>
      <c r="DW168" s="15"/>
      <c r="DX168" s="15"/>
      <c r="DY168" s="15"/>
      <c r="DZ168" s="15"/>
      <c r="EA168" s="15"/>
      <c r="EB168" s="15"/>
      <c r="EC168" s="15"/>
      <c r="ED168" s="15"/>
      <c r="EE168" s="15"/>
      <c r="EF168" s="15"/>
      <c r="EG168" s="15"/>
      <c r="EH168" s="15"/>
      <c r="EI168" s="15"/>
      <c r="EJ168" s="15"/>
      <c r="EK168" s="15"/>
      <c r="EL168" s="15"/>
      <c r="EM168" s="15"/>
      <c r="EN168" s="15"/>
      <c r="EO168" s="15"/>
      <c r="EP168" s="15"/>
      <c r="EQ168" s="15"/>
      <c r="ER168" s="15"/>
      <c r="ES168" s="15"/>
      <c r="ET168" s="15"/>
      <c r="EU168" s="15"/>
      <c r="EV168" s="15"/>
      <c r="EW168" s="15"/>
      <c r="EX168" s="15"/>
      <c r="EY168" s="15"/>
      <c r="EZ168" s="15"/>
      <c r="FA168" s="15"/>
      <c r="FB168" s="15"/>
      <c r="FC168" s="15"/>
      <c r="FD168" s="15"/>
      <c r="FE168" s="15"/>
      <c r="FF168" s="15"/>
      <c r="FG168" s="15"/>
      <c r="FH168" s="15"/>
      <c r="FI168" s="15"/>
      <c r="FJ168" s="15"/>
      <c r="FK168" s="15"/>
      <c r="FL168" s="15"/>
      <c r="FM168" s="15"/>
      <c r="FN168" s="15"/>
      <c r="FO168" s="15"/>
      <c r="FP168" s="15"/>
      <c r="FQ168" s="15"/>
      <c r="FR168" s="15"/>
      <c r="FS168" s="15"/>
      <c r="FT168" s="15"/>
      <c r="FU168" s="15"/>
      <c r="FV168" s="15"/>
      <c r="FW168" s="15"/>
      <c r="FX168" s="15"/>
      <c r="FY168" s="15"/>
      <c r="FZ168" s="15"/>
      <c r="GA168" s="15"/>
      <c r="GB168" s="15"/>
      <c r="GC168" s="15"/>
      <c r="GD168" s="15"/>
      <c r="GE168" s="15"/>
      <c r="GF168" s="15"/>
      <c r="GG168" s="15"/>
      <c r="GH168" s="15"/>
      <c r="GI168" s="15"/>
      <c r="GJ168" s="15"/>
      <c r="GK168" s="15"/>
      <c r="GL168" s="15"/>
      <c r="GM168" s="15"/>
      <c r="GN168" s="15"/>
      <c r="GO168" s="15"/>
      <c r="GP168" s="15"/>
      <c r="GQ168" s="15"/>
      <c r="GR168" s="15"/>
      <c r="GS168" s="15"/>
      <c r="GT168" s="15"/>
      <c r="GU168" s="15"/>
      <c r="GV168" s="15"/>
      <c r="GW168" s="15"/>
      <c r="GX168" s="15"/>
      <c r="GY168" s="15"/>
      <c r="GZ168" s="15"/>
      <c r="HA168" s="15"/>
      <c r="HB168" s="15"/>
      <c r="HC168" s="15"/>
      <c r="HD168" s="15"/>
      <c r="HE168" s="15"/>
      <c r="HF168" s="15"/>
      <c r="HG168" s="15"/>
      <c r="HH168" s="15"/>
      <c r="HI168" s="15"/>
      <c r="HJ168" s="15"/>
      <c r="HK168" s="15"/>
      <c r="HL168" s="15"/>
      <c r="HM168" s="15"/>
      <c r="HN168" s="15"/>
      <c r="HO168" s="15"/>
      <c r="HP168" s="15"/>
      <c r="HQ168" s="15"/>
      <c r="HR168" s="15"/>
      <c r="HS168" s="15"/>
      <c r="HT168" s="15"/>
      <c r="HU168" s="15"/>
      <c r="HV168" s="15"/>
      <c r="HW168" s="15"/>
      <c r="HX168" s="15"/>
      <c r="HY168" s="15"/>
      <c r="HZ168" s="15"/>
      <c r="IA168" s="15"/>
      <c r="IB168" s="15"/>
      <c r="IC168" s="15"/>
      <c r="ID168" s="15"/>
      <c r="IE168" s="15"/>
      <c r="IF168" s="15"/>
      <c r="IG168" s="15"/>
      <c r="IH168" s="15"/>
      <c r="II168" s="15"/>
      <c r="IJ168" s="15"/>
      <c r="IK168" s="15"/>
      <c r="IL168" s="15"/>
      <c r="IM168" s="15"/>
      <c r="IN168" s="15"/>
      <c r="IO168" s="15"/>
      <c r="IP168" s="15"/>
      <c r="IQ168" s="15"/>
      <c r="IR168" s="15"/>
      <c r="IS168" s="15"/>
      <c r="IT168" s="15"/>
      <c r="IU168" s="15"/>
      <c r="IV168" s="15"/>
    </row>
    <row r="169" spans="1:256" ht="8.25" customHeight="1">
      <c r="A169" s="94"/>
      <c r="B169" s="95"/>
      <c r="C169" s="95"/>
      <c r="D169" s="95"/>
      <c r="E169" s="95"/>
      <c r="F169" s="95"/>
      <c r="G169" s="95"/>
      <c r="H169" s="95"/>
      <c r="I169" s="96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5"/>
      <c r="BS169" s="15"/>
      <c r="BT169" s="15"/>
      <c r="BU169" s="15"/>
      <c r="BV169" s="15"/>
      <c r="BW169" s="15"/>
      <c r="BX169" s="15"/>
      <c r="BY169" s="15"/>
      <c r="BZ169" s="15"/>
      <c r="CA169" s="15"/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15"/>
      <c r="CR169" s="15"/>
      <c r="CS169" s="15"/>
      <c r="CT169" s="15"/>
      <c r="CU169" s="15"/>
      <c r="CV169" s="15"/>
      <c r="CW169" s="15"/>
      <c r="CX169" s="15"/>
      <c r="CY169" s="15"/>
      <c r="CZ169" s="15"/>
      <c r="DA169" s="15"/>
      <c r="DB169" s="15"/>
      <c r="DC169" s="15"/>
      <c r="DD169" s="15"/>
      <c r="DE169" s="15"/>
      <c r="DF169" s="15"/>
      <c r="DG169" s="15"/>
      <c r="DH169" s="15"/>
      <c r="DI169" s="15"/>
      <c r="DJ169" s="15"/>
      <c r="DK169" s="15"/>
      <c r="DL169" s="15"/>
      <c r="DM169" s="15"/>
      <c r="DN169" s="15"/>
      <c r="DO169" s="15"/>
      <c r="DP169" s="15"/>
      <c r="DQ169" s="15"/>
      <c r="DR169" s="15"/>
      <c r="DS169" s="15"/>
      <c r="DT169" s="15"/>
      <c r="DU169" s="15"/>
      <c r="DV169" s="15"/>
      <c r="DW169" s="15"/>
      <c r="DX169" s="15"/>
      <c r="DY169" s="15"/>
      <c r="DZ169" s="15"/>
      <c r="EA169" s="15"/>
      <c r="EB169" s="15"/>
      <c r="EC169" s="15"/>
      <c r="ED169" s="15"/>
      <c r="EE169" s="15"/>
      <c r="EF169" s="15"/>
      <c r="EG169" s="15"/>
      <c r="EH169" s="15"/>
      <c r="EI169" s="15"/>
      <c r="EJ169" s="15"/>
      <c r="EK169" s="15"/>
      <c r="EL169" s="15"/>
      <c r="EM169" s="15"/>
      <c r="EN169" s="15"/>
      <c r="EO169" s="15"/>
      <c r="EP169" s="15"/>
      <c r="EQ169" s="15"/>
      <c r="ER169" s="15"/>
      <c r="ES169" s="15"/>
      <c r="ET169" s="15"/>
      <c r="EU169" s="15"/>
      <c r="EV169" s="15"/>
      <c r="EW169" s="15"/>
      <c r="EX169" s="15"/>
      <c r="EY169" s="15"/>
      <c r="EZ169" s="15"/>
      <c r="FA169" s="15"/>
      <c r="FB169" s="15"/>
      <c r="FC169" s="15"/>
      <c r="FD169" s="15"/>
      <c r="FE169" s="15"/>
      <c r="FF169" s="15"/>
      <c r="FG169" s="15"/>
      <c r="FH169" s="15"/>
      <c r="FI169" s="15"/>
      <c r="FJ169" s="15"/>
      <c r="FK169" s="15"/>
      <c r="FL169" s="15"/>
      <c r="FM169" s="15"/>
      <c r="FN169" s="15"/>
      <c r="FO169" s="15"/>
      <c r="FP169" s="15"/>
      <c r="FQ169" s="15"/>
      <c r="FR169" s="15"/>
      <c r="FS169" s="15"/>
      <c r="FT169" s="15"/>
      <c r="FU169" s="15"/>
      <c r="FV169" s="15"/>
      <c r="FW169" s="15"/>
      <c r="FX169" s="15"/>
      <c r="FY169" s="15"/>
      <c r="FZ169" s="15"/>
      <c r="GA169" s="15"/>
      <c r="GB169" s="15"/>
      <c r="GC169" s="15"/>
      <c r="GD169" s="15"/>
      <c r="GE169" s="15"/>
      <c r="GF169" s="15"/>
      <c r="GG169" s="15"/>
      <c r="GH169" s="15"/>
      <c r="GI169" s="15"/>
      <c r="GJ169" s="15"/>
      <c r="GK169" s="15"/>
      <c r="GL169" s="15"/>
      <c r="GM169" s="15"/>
      <c r="GN169" s="15"/>
      <c r="GO169" s="15"/>
      <c r="GP169" s="15"/>
      <c r="GQ169" s="15"/>
      <c r="GR169" s="15"/>
      <c r="GS169" s="15"/>
      <c r="GT169" s="15"/>
      <c r="GU169" s="15"/>
      <c r="GV169" s="15"/>
      <c r="GW169" s="15"/>
      <c r="GX169" s="15"/>
      <c r="GY169" s="15"/>
      <c r="GZ169" s="15"/>
      <c r="HA169" s="15"/>
      <c r="HB169" s="15"/>
      <c r="HC169" s="15"/>
      <c r="HD169" s="15"/>
      <c r="HE169" s="15"/>
      <c r="HF169" s="15"/>
      <c r="HG169" s="15"/>
      <c r="HH169" s="15"/>
      <c r="HI169" s="15"/>
      <c r="HJ169" s="15"/>
      <c r="HK169" s="15"/>
      <c r="HL169" s="15"/>
      <c r="HM169" s="15"/>
      <c r="HN169" s="15"/>
      <c r="HO169" s="15"/>
      <c r="HP169" s="15"/>
      <c r="HQ169" s="15"/>
      <c r="HR169" s="15"/>
      <c r="HS169" s="15"/>
      <c r="HT169" s="15"/>
      <c r="HU169" s="15"/>
      <c r="HV169" s="15"/>
      <c r="HW169" s="15"/>
      <c r="HX169" s="15"/>
      <c r="HY169" s="15"/>
      <c r="HZ169" s="15"/>
      <c r="IA169" s="15"/>
      <c r="IB169" s="15"/>
      <c r="IC169" s="15"/>
      <c r="ID169" s="15"/>
      <c r="IE169" s="15"/>
      <c r="IF169" s="15"/>
      <c r="IG169" s="15"/>
      <c r="IH169" s="15"/>
      <c r="II169" s="15"/>
      <c r="IJ169" s="15"/>
      <c r="IK169" s="15"/>
      <c r="IL169" s="15"/>
      <c r="IM169" s="15"/>
      <c r="IN169" s="15"/>
      <c r="IO169" s="15"/>
      <c r="IP169" s="15"/>
      <c r="IQ169" s="15"/>
      <c r="IR169" s="15"/>
      <c r="IS169" s="15"/>
      <c r="IT169" s="15"/>
      <c r="IU169" s="15"/>
      <c r="IV169" s="15"/>
    </row>
    <row r="170" spans="1:256" ht="29.25" customHeight="1">
      <c r="A170" s="506" t="s">
        <v>166</v>
      </c>
      <c r="B170" s="506"/>
      <c r="C170" s="506"/>
      <c r="D170" s="506"/>
      <c r="E170" s="506"/>
      <c r="F170" s="506"/>
      <c r="G170" s="506"/>
      <c r="H170" s="506"/>
      <c r="I170" s="506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15"/>
      <c r="BN170" s="15"/>
      <c r="BO170" s="15"/>
      <c r="BP170" s="15"/>
      <c r="BQ170" s="15"/>
      <c r="BR170" s="15"/>
      <c r="BS170" s="15"/>
      <c r="BT170" s="15"/>
      <c r="BU170" s="15"/>
      <c r="BV170" s="15"/>
      <c r="BW170" s="15"/>
      <c r="BX170" s="15"/>
      <c r="BY170" s="15"/>
      <c r="BZ170" s="15"/>
      <c r="CA170" s="15"/>
      <c r="CB170" s="15"/>
      <c r="CC170" s="1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15"/>
      <c r="CR170" s="15"/>
      <c r="CS170" s="15"/>
      <c r="CT170" s="15"/>
      <c r="CU170" s="15"/>
      <c r="CV170" s="15"/>
      <c r="CW170" s="15"/>
      <c r="CX170" s="15"/>
      <c r="CY170" s="15"/>
      <c r="CZ170" s="15"/>
      <c r="DA170" s="15"/>
      <c r="DB170" s="15"/>
      <c r="DC170" s="15"/>
      <c r="DD170" s="15"/>
      <c r="DE170" s="15"/>
      <c r="DF170" s="15"/>
      <c r="DG170" s="15"/>
      <c r="DH170" s="15"/>
      <c r="DI170" s="15"/>
      <c r="DJ170" s="15"/>
      <c r="DK170" s="15"/>
      <c r="DL170" s="15"/>
      <c r="DM170" s="15"/>
      <c r="DN170" s="15"/>
      <c r="DO170" s="15"/>
      <c r="DP170" s="15"/>
      <c r="DQ170" s="15"/>
      <c r="DR170" s="15"/>
      <c r="DS170" s="15"/>
      <c r="DT170" s="15"/>
      <c r="DU170" s="15"/>
      <c r="DV170" s="15"/>
      <c r="DW170" s="15"/>
      <c r="DX170" s="15"/>
      <c r="DY170" s="15"/>
      <c r="DZ170" s="15"/>
      <c r="EA170" s="15"/>
      <c r="EB170" s="15"/>
      <c r="EC170" s="15"/>
      <c r="ED170" s="15"/>
      <c r="EE170" s="15"/>
      <c r="EF170" s="15"/>
      <c r="EG170" s="15"/>
      <c r="EH170" s="15"/>
      <c r="EI170" s="15"/>
      <c r="EJ170" s="15"/>
      <c r="EK170" s="15"/>
      <c r="EL170" s="15"/>
      <c r="EM170" s="15"/>
      <c r="EN170" s="15"/>
      <c r="EO170" s="15"/>
      <c r="EP170" s="15"/>
      <c r="EQ170" s="15"/>
      <c r="ER170" s="15"/>
      <c r="ES170" s="15"/>
      <c r="ET170" s="15"/>
      <c r="EU170" s="15"/>
      <c r="EV170" s="15"/>
      <c r="EW170" s="15"/>
      <c r="EX170" s="15"/>
      <c r="EY170" s="15"/>
      <c r="EZ170" s="15"/>
      <c r="FA170" s="15"/>
      <c r="FB170" s="15"/>
      <c r="FC170" s="15"/>
      <c r="FD170" s="15"/>
      <c r="FE170" s="15"/>
      <c r="FF170" s="15"/>
      <c r="FG170" s="15"/>
      <c r="FH170" s="15"/>
      <c r="FI170" s="15"/>
      <c r="FJ170" s="15"/>
      <c r="FK170" s="15"/>
      <c r="FL170" s="15"/>
      <c r="FM170" s="15"/>
      <c r="FN170" s="15"/>
      <c r="FO170" s="15"/>
      <c r="FP170" s="15"/>
      <c r="FQ170" s="15"/>
      <c r="FR170" s="15"/>
      <c r="FS170" s="15"/>
      <c r="FT170" s="15"/>
      <c r="FU170" s="15"/>
      <c r="FV170" s="15"/>
      <c r="FW170" s="15"/>
      <c r="FX170" s="15"/>
      <c r="FY170" s="15"/>
      <c r="FZ170" s="15"/>
      <c r="GA170" s="15"/>
      <c r="GB170" s="15"/>
      <c r="GC170" s="15"/>
      <c r="GD170" s="15"/>
      <c r="GE170" s="15"/>
      <c r="GF170" s="15"/>
      <c r="GG170" s="15"/>
      <c r="GH170" s="15"/>
      <c r="GI170" s="15"/>
      <c r="GJ170" s="15"/>
      <c r="GK170" s="15"/>
      <c r="GL170" s="15"/>
      <c r="GM170" s="15"/>
      <c r="GN170" s="15"/>
      <c r="GO170" s="15"/>
      <c r="GP170" s="15"/>
      <c r="GQ170" s="15"/>
      <c r="GR170" s="15"/>
      <c r="GS170" s="15"/>
      <c r="GT170" s="15"/>
      <c r="GU170" s="15"/>
      <c r="GV170" s="15"/>
      <c r="GW170" s="15"/>
      <c r="GX170" s="15"/>
      <c r="GY170" s="15"/>
      <c r="GZ170" s="15"/>
      <c r="HA170" s="15"/>
      <c r="HB170" s="15"/>
      <c r="HC170" s="15"/>
      <c r="HD170" s="15"/>
      <c r="HE170" s="15"/>
      <c r="HF170" s="15"/>
      <c r="HG170" s="15"/>
      <c r="HH170" s="15"/>
      <c r="HI170" s="15"/>
      <c r="HJ170" s="15"/>
      <c r="HK170" s="15"/>
      <c r="HL170" s="15"/>
      <c r="HM170" s="15"/>
      <c r="HN170" s="15"/>
      <c r="HO170" s="15"/>
      <c r="HP170" s="15"/>
      <c r="HQ170" s="15"/>
      <c r="HR170" s="15"/>
      <c r="HS170" s="15"/>
      <c r="HT170" s="15"/>
      <c r="HU170" s="15"/>
      <c r="HV170" s="15"/>
      <c r="HW170" s="15"/>
      <c r="HX170" s="15"/>
      <c r="HY170" s="15"/>
      <c r="HZ170" s="15"/>
      <c r="IA170" s="15"/>
      <c r="IB170" s="15"/>
      <c r="IC170" s="15"/>
      <c r="ID170" s="15"/>
      <c r="IE170" s="15"/>
      <c r="IF170" s="15"/>
      <c r="IG170" s="15"/>
      <c r="IH170" s="15"/>
      <c r="II170" s="15"/>
      <c r="IJ170" s="15"/>
      <c r="IK170" s="15"/>
      <c r="IL170" s="15"/>
      <c r="IM170" s="15"/>
      <c r="IN170" s="15"/>
      <c r="IO170" s="15"/>
      <c r="IP170" s="15"/>
      <c r="IQ170" s="15"/>
      <c r="IR170" s="15"/>
      <c r="IS170" s="15"/>
      <c r="IT170" s="15"/>
      <c r="IU170" s="15"/>
      <c r="IV170" s="15"/>
    </row>
    <row r="171" spans="1:256" ht="32.25" customHeight="1">
      <c r="A171" s="66">
        <v>6</v>
      </c>
      <c r="B171" s="524" t="s">
        <v>167</v>
      </c>
      <c r="C171" s="524"/>
      <c r="D171" s="524"/>
      <c r="E171" s="524"/>
      <c r="F171" s="524"/>
      <c r="G171" s="524"/>
      <c r="H171" s="40" t="s">
        <v>87</v>
      </c>
      <c r="I171" s="97" t="s">
        <v>168</v>
      </c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15"/>
      <c r="BS171" s="15"/>
      <c r="BT171" s="15"/>
      <c r="BU171" s="15"/>
      <c r="BV171" s="15"/>
      <c r="BW171" s="15"/>
      <c r="BX171" s="15"/>
      <c r="BY171" s="15"/>
      <c r="BZ171" s="15"/>
      <c r="CA171" s="15"/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15"/>
      <c r="CR171" s="15"/>
      <c r="CS171" s="15"/>
      <c r="CT171" s="15"/>
      <c r="CU171" s="15"/>
      <c r="CV171" s="15"/>
      <c r="CW171" s="15"/>
      <c r="CX171" s="15"/>
      <c r="CY171" s="15"/>
      <c r="CZ171" s="15"/>
      <c r="DA171" s="15"/>
      <c r="DB171" s="15"/>
      <c r="DC171" s="15"/>
      <c r="DD171" s="15"/>
      <c r="DE171" s="15"/>
      <c r="DF171" s="15"/>
      <c r="DG171" s="15"/>
      <c r="DH171" s="15"/>
      <c r="DI171" s="15"/>
      <c r="DJ171" s="15"/>
      <c r="DK171" s="15"/>
      <c r="DL171" s="15"/>
      <c r="DM171" s="15"/>
      <c r="DN171" s="15"/>
      <c r="DO171" s="15"/>
      <c r="DP171" s="15"/>
      <c r="DQ171" s="15"/>
      <c r="DR171" s="15"/>
      <c r="DS171" s="15"/>
      <c r="DT171" s="15"/>
      <c r="DU171" s="15"/>
      <c r="DV171" s="15"/>
      <c r="DW171" s="15"/>
      <c r="DX171" s="15"/>
      <c r="DY171" s="15"/>
      <c r="DZ171" s="15"/>
      <c r="EA171" s="15"/>
      <c r="EB171" s="15"/>
      <c r="EC171" s="15"/>
      <c r="ED171" s="15"/>
      <c r="EE171" s="15"/>
      <c r="EF171" s="15"/>
      <c r="EG171" s="15"/>
      <c r="EH171" s="15"/>
      <c r="EI171" s="15"/>
      <c r="EJ171" s="15"/>
      <c r="EK171" s="15"/>
      <c r="EL171" s="15"/>
      <c r="EM171" s="15"/>
      <c r="EN171" s="15"/>
      <c r="EO171" s="15"/>
      <c r="EP171" s="15"/>
      <c r="EQ171" s="15"/>
      <c r="ER171" s="15"/>
      <c r="ES171" s="15"/>
      <c r="ET171" s="15"/>
      <c r="EU171" s="15"/>
      <c r="EV171" s="15"/>
      <c r="EW171" s="15"/>
      <c r="EX171" s="15"/>
      <c r="EY171" s="15"/>
      <c r="EZ171" s="15"/>
      <c r="FA171" s="15"/>
      <c r="FB171" s="15"/>
      <c r="FC171" s="15"/>
      <c r="FD171" s="15"/>
      <c r="FE171" s="15"/>
      <c r="FF171" s="15"/>
      <c r="FG171" s="15"/>
      <c r="FH171" s="15"/>
      <c r="FI171" s="15"/>
      <c r="FJ171" s="15"/>
      <c r="FK171" s="15"/>
      <c r="FL171" s="15"/>
      <c r="FM171" s="15"/>
      <c r="FN171" s="15"/>
      <c r="FO171" s="15"/>
      <c r="FP171" s="15"/>
      <c r="FQ171" s="15"/>
      <c r="FR171" s="15"/>
      <c r="FS171" s="15"/>
      <c r="FT171" s="15"/>
      <c r="FU171" s="15"/>
      <c r="FV171" s="15"/>
      <c r="FW171" s="15"/>
      <c r="FX171" s="15"/>
      <c r="FY171" s="15"/>
      <c r="FZ171" s="15"/>
      <c r="GA171" s="15"/>
      <c r="GB171" s="15"/>
      <c r="GC171" s="15"/>
      <c r="GD171" s="15"/>
      <c r="GE171" s="15"/>
      <c r="GF171" s="15"/>
      <c r="GG171" s="15"/>
      <c r="GH171" s="15"/>
      <c r="GI171" s="15"/>
      <c r="GJ171" s="15"/>
      <c r="GK171" s="15"/>
      <c r="GL171" s="15"/>
      <c r="GM171" s="15"/>
      <c r="GN171" s="15"/>
      <c r="GO171" s="15"/>
      <c r="GP171" s="15"/>
      <c r="GQ171" s="15"/>
      <c r="GR171" s="15"/>
      <c r="GS171" s="15"/>
      <c r="GT171" s="15"/>
      <c r="GU171" s="15"/>
      <c r="GV171" s="15"/>
      <c r="GW171" s="15"/>
      <c r="GX171" s="15"/>
      <c r="GY171" s="15"/>
      <c r="GZ171" s="15"/>
      <c r="HA171" s="15"/>
      <c r="HB171" s="15"/>
      <c r="HC171" s="15"/>
      <c r="HD171" s="15"/>
      <c r="HE171" s="15"/>
      <c r="HF171" s="15"/>
      <c r="HG171" s="15"/>
      <c r="HH171" s="15"/>
      <c r="HI171" s="15"/>
      <c r="HJ171" s="15"/>
      <c r="HK171" s="15"/>
      <c r="HL171" s="15"/>
      <c r="HM171" s="15"/>
      <c r="HN171" s="15"/>
      <c r="HO171" s="15"/>
      <c r="HP171" s="15"/>
      <c r="HQ171" s="15"/>
      <c r="HR171" s="15"/>
      <c r="HS171" s="15"/>
      <c r="HT171" s="15"/>
      <c r="HU171" s="15"/>
      <c r="HV171" s="15"/>
      <c r="HW171" s="15"/>
      <c r="HX171" s="15"/>
      <c r="HY171" s="15"/>
      <c r="HZ171" s="15"/>
      <c r="IA171" s="15"/>
      <c r="IB171" s="15"/>
      <c r="IC171" s="15"/>
      <c r="ID171" s="15"/>
      <c r="IE171" s="15"/>
      <c r="IF171" s="15"/>
      <c r="IG171" s="15"/>
      <c r="IH171" s="15"/>
      <c r="II171" s="15"/>
      <c r="IJ171" s="15"/>
      <c r="IK171" s="15"/>
      <c r="IL171" s="15"/>
      <c r="IM171" s="15"/>
      <c r="IN171" s="15"/>
      <c r="IO171" s="15"/>
      <c r="IP171" s="15"/>
      <c r="IQ171" s="15"/>
      <c r="IR171" s="15"/>
      <c r="IS171" s="15"/>
      <c r="IT171" s="15"/>
      <c r="IU171" s="15"/>
      <c r="IV171" s="15"/>
    </row>
    <row r="172" spans="1:256" ht="51.75" customHeight="1">
      <c r="A172" s="536" t="s">
        <v>169</v>
      </c>
      <c r="B172" s="536"/>
      <c r="C172" s="536"/>
      <c r="D172" s="536"/>
      <c r="E172" s="536"/>
      <c r="F172" s="536"/>
      <c r="G172" s="536"/>
      <c r="H172" s="98" t="s">
        <v>106</v>
      </c>
      <c r="I172" s="35">
        <f>SUM(I68+I119+I129+I158+I166)</f>
        <v>4068.6600000000003</v>
      </c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15"/>
      <c r="BN172" s="15"/>
      <c r="BO172" s="15"/>
      <c r="BP172" s="15"/>
      <c r="BQ172" s="15"/>
      <c r="BR172" s="15"/>
      <c r="BS172" s="15"/>
      <c r="BT172" s="15"/>
      <c r="BU172" s="15"/>
      <c r="BV172" s="15"/>
      <c r="BW172" s="15"/>
      <c r="BX172" s="15"/>
      <c r="BY172" s="15"/>
      <c r="BZ172" s="15"/>
      <c r="CA172" s="15"/>
      <c r="CB172" s="15"/>
      <c r="CC172" s="1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15"/>
      <c r="CR172" s="15"/>
      <c r="CS172" s="15"/>
      <c r="CT172" s="15"/>
      <c r="CU172" s="15"/>
      <c r="CV172" s="15"/>
      <c r="CW172" s="15"/>
      <c r="CX172" s="15"/>
      <c r="CY172" s="15"/>
      <c r="CZ172" s="15"/>
      <c r="DA172" s="15"/>
      <c r="DB172" s="15"/>
      <c r="DC172" s="15"/>
      <c r="DD172" s="15"/>
      <c r="DE172" s="15"/>
      <c r="DF172" s="15"/>
      <c r="DG172" s="15"/>
      <c r="DH172" s="15"/>
      <c r="DI172" s="15"/>
      <c r="DJ172" s="15"/>
      <c r="DK172" s="15"/>
      <c r="DL172" s="15"/>
      <c r="DM172" s="15"/>
      <c r="DN172" s="15"/>
      <c r="DO172" s="15"/>
      <c r="DP172" s="15"/>
      <c r="DQ172" s="15"/>
      <c r="DR172" s="15"/>
      <c r="DS172" s="15"/>
      <c r="DT172" s="15"/>
      <c r="DU172" s="15"/>
      <c r="DV172" s="15"/>
      <c r="DW172" s="15"/>
      <c r="DX172" s="15"/>
      <c r="DY172" s="15"/>
      <c r="DZ172" s="15"/>
      <c r="EA172" s="15"/>
      <c r="EB172" s="15"/>
      <c r="EC172" s="15"/>
      <c r="ED172" s="15"/>
      <c r="EE172" s="15"/>
      <c r="EF172" s="15"/>
      <c r="EG172" s="15"/>
      <c r="EH172" s="15"/>
      <c r="EI172" s="15"/>
      <c r="EJ172" s="15"/>
      <c r="EK172" s="15"/>
      <c r="EL172" s="15"/>
      <c r="EM172" s="15"/>
      <c r="EN172" s="15"/>
      <c r="EO172" s="15"/>
      <c r="EP172" s="15"/>
      <c r="EQ172" s="15"/>
      <c r="ER172" s="15"/>
      <c r="ES172" s="15"/>
      <c r="ET172" s="15"/>
      <c r="EU172" s="15"/>
      <c r="EV172" s="15"/>
      <c r="EW172" s="15"/>
      <c r="EX172" s="15"/>
      <c r="EY172" s="15"/>
      <c r="EZ172" s="15"/>
      <c r="FA172" s="15"/>
      <c r="FB172" s="15"/>
      <c r="FC172" s="15"/>
      <c r="FD172" s="15"/>
      <c r="FE172" s="15"/>
      <c r="FF172" s="15"/>
      <c r="FG172" s="15"/>
      <c r="FH172" s="15"/>
      <c r="FI172" s="15"/>
      <c r="FJ172" s="15"/>
      <c r="FK172" s="15"/>
      <c r="FL172" s="15"/>
      <c r="FM172" s="15"/>
      <c r="FN172" s="15"/>
      <c r="FO172" s="15"/>
      <c r="FP172" s="15"/>
      <c r="FQ172" s="15"/>
      <c r="FR172" s="15"/>
      <c r="FS172" s="15"/>
      <c r="FT172" s="15"/>
      <c r="FU172" s="15"/>
      <c r="FV172" s="15"/>
      <c r="FW172" s="15"/>
      <c r="FX172" s="15"/>
      <c r="FY172" s="15"/>
      <c r="FZ172" s="15"/>
      <c r="GA172" s="15"/>
      <c r="GB172" s="15"/>
      <c r="GC172" s="15"/>
      <c r="GD172" s="15"/>
      <c r="GE172" s="15"/>
      <c r="GF172" s="15"/>
      <c r="GG172" s="15"/>
      <c r="GH172" s="15"/>
      <c r="GI172" s="15"/>
      <c r="GJ172" s="15"/>
      <c r="GK172" s="15"/>
      <c r="GL172" s="15"/>
      <c r="GM172" s="15"/>
      <c r="GN172" s="15"/>
      <c r="GO172" s="15"/>
      <c r="GP172" s="15"/>
      <c r="GQ172" s="15"/>
      <c r="GR172" s="15"/>
      <c r="GS172" s="15"/>
      <c r="GT172" s="15"/>
      <c r="GU172" s="15"/>
      <c r="GV172" s="15"/>
      <c r="GW172" s="15"/>
      <c r="GX172" s="15"/>
      <c r="GY172" s="15"/>
      <c r="GZ172" s="15"/>
      <c r="HA172" s="15"/>
      <c r="HB172" s="15"/>
      <c r="HC172" s="15"/>
      <c r="HD172" s="15"/>
      <c r="HE172" s="15"/>
      <c r="HF172" s="15"/>
      <c r="HG172" s="15"/>
      <c r="HH172" s="15"/>
      <c r="HI172" s="15"/>
      <c r="HJ172" s="15"/>
      <c r="HK172" s="15"/>
      <c r="HL172" s="15"/>
      <c r="HM172" s="15"/>
      <c r="HN172" s="15"/>
      <c r="HO172" s="15"/>
      <c r="HP172" s="15"/>
      <c r="HQ172" s="15"/>
      <c r="HR172" s="15"/>
      <c r="HS172" s="15"/>
      <c r="HT172" s="15"/>
      <c r="HU172" s="15"/>
      <c r="HV172" s="15"/>
      <c r="HW172" s="15"/>
      <c r="HX172" s="15"/>
      <c r="HY172" s="15"/>
      <c r="HZ172" s="15"/>
      <c r="IA172" s="15"/>
      <c r="IB172" s="15"/>
      <c r="IC172" s="15"/>
      <c r="ID172" s="15"/>
      <c r="IE172" s="15"/>
      <c r="IF172" s="15"/>
      <c r="IG172" s="15"/>
      <c r="IH172" s="15"/>
      <c r="II172" s="15"/>
      <c r="IJ172" s="15"/>
      <c r="IK172" s="15"/>
      <c r="IL172" s="15"/>
      <c r="IM172" s="15"/>
      <c r="IN172" s="15"/>
      <c r="IO172" s="15"/>
      <c r="IP172" s="15"/>
      <c r="IQ172" s="15"/>
      <c r="IR172" s="15"/>
      <c r="IS172" s="15"/>
      <c r="IT172" s="15"/>
      <c r="IU172" s="15"/>
      <c r="IV172" s="15"/>
    </row>
    <row r="173" spans="1:256" ht="15.75" customHeight="1">
      <c r="A173" s="99" t="s">
        <v>8</v>
      </c>
      <c r="B173" s="506" t="s">
        <v>170</v>
      </c>
      <c r="C173" s="506"/>
      <c r="D173" s="506"/>
      <c r="E173" s="506"/>
      <c r="F173" s="506"/>
      <c r="G173" s="506"/>
      <c r="H173" s="54">
        <v>0.03</v>
      </c>
      <c r="I173" s="55">
        <f>ROUND(H173*I172,2)</f>
        <v>122.06</v>
      </c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15"/>
      <c r="CR173" s="15"/>
      <c r="CS173" s="15"/>
      <c r="CT173" s="15"/>
      <c r="CU173" s="15"/>
      <c r="CV173" s="15"/>
      <c r="CW173" s="15"/>
      <c r="CX173" s="15"/>
      <c r="CY173" s="15"/>
      <c r="CZ173" s="15"/>
      <c r="DA173" s="15"/>
      <c r="DB173" s="15"/>
      <c r="DC173" s="15"/>
      <c r="DD173" s="15"/>
      <c r="DE173" s="15"/>
      <c r="DF173" s="15"/>
      <c r="DG173" s="15"/>
      <c r="DH173" s="15"/>
      <c r="DI173" s="15"/>
      <c r="DJ173" s="15"/>
      <c r="DK173" s="15"/>
      <c r="DL173" s="15"/>
      <c r="DM173" s="15"/>
      <c r="DN173" s="15"/>
      <c r="DO173" s="15"/>
      <c r="DP173" s="15"/>
      <c r="DQ173" s="15"/>
      <c r="DR173" s="15"/>
      <c r="DS173" s="15"/>
      <c r="DT173" s="15"/>
      <c r="DU173" s="15"/>
      <c r="DV173" s="15"/>
      <c r="DW173" s="15"/>
      <c r="DX173" s="15"/>
      <c r="DY173" s="15"/>
      <c r="DZ173" s="15"/>
      <c r="EA173" s="15"/>
      <c r="EB173" s="15"/>
      <c r="EC173" s="15"/>
      <c r="ED173" s="15"/>
      <c r="EE173" s="15"/>
      <c r="EF173" s="15"/>
      <c r="EG173" s="15"/>
      <c r="EH173" s="15"/>
      <c r="EI173" s="15"/>
      <c r="EJ173" s="15"/>
      <c r="EK173" s="15"/>
      <c r="EL173" s="15"/>
      <c r="EM173" s="15"/>
      <c r="EN173" s="15"/>
      <c r="EO173" s="15"/>
      <c r="EP173" s="15"/>
      <c r="EQ173" s="15"/>
      <c r="ER173" s="15"/>
      <c r="ES173" s="15"/>
      <c r="ET173" s="15"/>
      <c r="EU173" s="15"/>
      <c r="EV173" s="15"/>
      <c r="EW173" s="15"/>
      <c r="EX173" s="15"/>
      <c r="EY173" s="15"/>
      <c r="EZ173" s="15"/>
      <c r="FA173" s="15"/>
      <c r="FB173" s="15"/>
      <c r="FC173" s="15"/>
      <c r="FD173" s="15"/>
      <c r="FE173" s="15"/>
      <c r="FF173" s="15"/>
      <c r="FG173" s="15"/>
      <c r="FH173" s="15"/>
      <c r="FI173" s="15"/>
      <c r="FJ173" s="15"/>
      <c r="FK173" s="15"/>
      <c r="FL173" s="15"/>
      <c r="FM173" s="15"/>
      <c r="FN173" s="15"/>
      <c r="FO173" s="15"/>
      <c r="FP173" s="15"/>
      <c r="FQ173" s="15"/>
      <c r="FR173" s="15"/>
      <c r="FS173" s="15"/>
      <c r="FT173" s="15"/>
      <c r="FU173" s="15"/>
      <c r="FV173" s="15"/>
      <c r="FW173" s="15"/>
      <c r="FX173" s="15"/>
      <c r="FY173" s="15"/>
      <c r="FZ173" s="15"/>
      <c r="GA173" s="15"/>
      <c r="GB173" s="15"/>
      <c r="GC173" s="15"/>
      <c r="GD173" s="15"/>
      <c r="GE173" s="15"/>
      <c r="GF173" s="15"/>
      <c r="GG173" s="15"/>
      <c r="GH173" s="15"/>
      <c r="GI173" s="15"/>
      <c r="GJ173" s="15"/>
      <c r="GK173" s="15"/>
      <c r="GL173" s="15"/>
      <c r="GM173" s="15"/>
      <c r="GN173" s="15"/>
      <c r="GO173" s="15"/>
      <c r="GP173" s="15"/>
      <c r="GQ173" s="15"/>
      <c r="GR173" s="15"/>
      <c r="GS173" s="15"/>
      <c r="GT173" s="15"/>
      <c r="GU173" s="15"/>
      <c r="GV173" s="15"/>
      <c r="GW173" s="15"/>
      <c r="GX173" s="15"/>
      <c r="GY173" s="15"/>
      <c r="GZ173" s="15"/>
      <c r="HA173" s="15"/>
      <c r="HB173" s="15"/>
      <c r="HC173" s="15"/>
      <c r="HD173" s="15"/>
      <c r="HE173" s="15"/>
      <c r="HF173" s="15"/>
      <c r="HG173" s="15"/>
      <c r="HH173" s="15"/>
      <c r="HI173" s="15"/>
      <c r="HJ173" s="15"/>
      <c r="HK173" s="15"/>
      <c r="HL173" s="15"/>
      <c r="HM173" s="15"/>
      <c r="HN173" s="15"/>
      <c r="HO173" s="15"/>
      <c r="HP173" s="15"/>
      <c r="HQ173" s="15"/>
      <c r="HR173" s="15"/>
      <c r="HS173" s="15"/>
      <c r="HT173" s="15"/>
      <c r="HU173" s="15"/>
      <c r="HV173" s="15"/>
      <c r="HW173" s="15"/>
      <c r="HX173" s="15"/>
      <c r="HY173" s="15"/>
      <c r="HZ173" s="15"/>
      <c r="IA173" s="15"/>
      <c r="IB173" s="15"/>
      <c r="IC173" s="15"/>
      <c r="ID173" s="15"/>
      <c r="IE173" s="15"/>
      <c r="IF173" s="15"/>
      <c r="IG173" s="15"/>
      <c r="IH173" s="15"/>
      <c r="II173" s="15"/>
      <c r="IJ173" s="15"/>
      <c r="IK173" s="15"/>
      <c r="IL173" s="15"/>
      <c r="IM173" s="15"/>
      <c r="IN173" s="15"/>
      <c r="IO173" s="15"/>
      <c r="IP173" s="15"/>
      <c r="IQ173" s="15"/>
      <c r="IR173" s="15"/>
      <c r="IS173" s="15"/>
      <c r="IT173" s="15"/>
      <c r="IU173" s="15"/>
      <c r="IV173" s="15"/>
    </row>
    <row r="174" spans="1:256" ht="57" customHeight="1">
      <c r="A174" s="536" t="s">
        <v>171</v>
      </c>
      <c r="B174" s="536"/>
      <c r="C174" s="536"/>
      <c r="D174" s="536"/>
      <c r="E174" s="536"/>
      <c r="F174" s="536"/>
      <c r="G174" s="536"/>
      <c r="H174" s="100" t="s">
        <v>106</v>
      </c>
      <c r="I174" s="35">
        <f>SUM(I68+I119+I129+I158+I166+I173)</f>
        <v>4190.72</v>
      </c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5"/>
      <c r="BR174" s="15"/>
      <c r="BS174" s="15"/>
      <c r="BT174" s="15"/>
      <c r="BU174" s="15"/>
      <c r="BV174" s="15"/>
      <c r="BW174" s="15"/>
      <c r="BX174" s="15"/>
      <c r="BY174" s="15"/>
      <c r="BZ174" s="15"/>
      <c r="CA174" s="15"/>
      <c r="CB174" s="15"/>
      <c r="CC174" s="1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  <c r="CQ174" s="15"/>
      <c r="CR174" s="15"/>
      <c r="CS174" s="15"/>
      <c r="CT174" s="15"/>
      <c r="CU174" s="15"/>
      <c r="CV174" s="15"/>
      <c r="CW174" s="15"/>
      <c r="CX174" s="15"/>
      <c r="CY174" s="15"/>
      <c r="CZ174" s="15"/>
      <c r="DA174" s="15"/>
      <c r="DB174" s="15"/>
      <c r="DC174" s="15"/>
      <c r="DD174" s="15"/>
      <c r="DE174" s="15"/>
      <c r="DF174" s="15"/>
      <c r="DG174" s="15"/>
      <c r="DH174" s="15"/>
      <c r="DI174" s="15"/>
      <c r="DJ174" s="15"/>
      <c r="DK174" s="15"/>
      <c r="DL174" s="15"/>
      <c r="DM174" s="15"/>
      <c r="DN174" s="15"/>
      <c r="DO174" s="15"/>
      <c r="DP174" s="15"/>
      <c r="DQ174" s="15"/>
      <c r="DR174" s="15"/>
      <c r="DS174" s="15"/>
      <c r="DT174" s="15"/>
      <c r="DU174" s="15"/>
      <c r="DV174" s="15"/>
      <c r="DW174" s="15"/>
      <c r="DX174" s="15"/>
      <c r="DY174" s="15"/>
      <c r="DZ174" s="15"/>
      <c r="EA174" s="15"/>
      <c r="EB174" s="15"/>
      <c r="EC174" s="15"/>
      <c r="ED174" s="15"/>
      <c r="EE174" s="15"/>
      <c r="EF174" s="15"/>
      <c r="EG174" s="15"/>
      <c r="EH174" s="15"/>
      <c r="EI174" s="15"/>
      <c r="EJ174" s="15"/>
      <c r="EK174" s="15"/>
      <c r="EL174" s="15"/>
      <c r="EM174" s="15"/>
      <c r="EN174" s="15"/>
      <c r="EO174" s="15"/>
      <c r="EP174" s="15"/>
      <c r="EQ174" s="15"/>
      <c r="ER174" s="15"/>
      <c r="ES174" s="15"/>
      <c r="ET174" s="15"/>
      <c r="EU174" s="15"/>
      <c r="EV174" s="15"/>
      <c r="EW174" s="15"/>
      <c r="EX174" s="15"/>
      <c r="EY174" s="15"/>
      <c r="EZ174" s="15"/>
      <c r="FA174" s="15"/>
      <c r="FB174" s="15"/>
      <c r="FC174" s="15"/>
      <c r="FD174" s="15"/>
      <c r="FE174" s="15"/>
      <c r="FF174" s="15"/>
      <c r="FG174" s="15"/>
      <c r="FH174" s="15"/>
      <c r="FI174" s="15"/>
      <c r="FJ174" s="15"/>
      <c r="FK174" s="15"/>
      <c r="FL174" s="15"/>
      <c r="FM174" s="15"/>
      <c r="FN174" s="15"/>
      <c r="FO174" s="15"/>
      <c r="FP174" s="15"/>
      <c r="FQ174" s="15"/>
      <c r="FR174" s="15"/>
      <c r="FS174" s="15"/>
      <c r="FT174" s="15"/>
      <c r="FU174" s="15"/>
      <c r="FV174" s="15"/>
      <c r="FW174" s="15"/>
      <c r="FX174" s="15"/>
      <c r="FY174" s="15"/>
      <c r="FZ174" s="15"/>
      <c r="GA174" s="15"/>
      <c r="GB174" s="15"/>
      <c r="GC174" s="15"/>
      <c r="GD174" s="15"/>
      <c r="GE174" s="15"/>
      <c r="GF174" s="15"/>
      <c r="GG174" s="15"/>
      <c r="GH174" s="15"/>
      <c r="GI174" s="15"/>
      <c r="GJ174" s="15"/>
      <c r="GK174" s="15"/>
      <c r="GL174" s="15"/>
      <c r="GM174" s="15"/>
      <c r="GN174" s="15"/>
      <c r="GO174" s="15"/>
      <c r="GP174" s="15"/>
      <c r="GQ174" s="15"/>
      <c r="GR174" s="15"/>
      <c r="GS174" s="15"/>
      <c r="GT174" s="15"/>
      <c r="GU174" s="15"/>
      <c r="GV174" s="15"/>
      <c r="GW174" s="15"/>
      <c r="GX174" s="15"/>
      <c r="GY174" s="15"/>
      <c r="GZ174" s="15"/>
      <c r="HA174" s="15"/>
      <c r="HB174" s="15"/>
      <c r="HC174" s="15"/>
      <c r="HD174" s="15"/>
      <c r="HE174" s="15"/>
      <c r="HF174" s="15"/>
      <c r="HG174" s="15"/>
      <c r="HH174" s="15"/>
      <c r="HI174" s="15"/>
      <c r="HJ174" s="15"/>
      <c r="HK174" s="15"/>
      <c r="HL174" s="15"/>
      <c r="HM174" s="15"/>
      <c r="HN174" s="15"/>
      <c r="HO174" s="15"/>
      <c r="HP174" s="15"/>
      <c r="HQ174" s="15"/>
      <c r="HR174" s="15"/>
      <c r="HS174" s="15"/>
      <c r="HT174" s="15"/>
      <c r="HU174" s="15"/>
      <c r="HV174" s="15"/>
      <c r="HW174" s="15"/>
      <c r="HX174" s="15"/>
      <c r="HY174" s="15"/>
      <c r="HZ174" s="15"/>
      <c r="IA174" s="15"/>
      <c r="IB174" s="15"/>
      <c r="IC174" s="15"/>
      <c r="ID174" s="15"/>
      <c r="IE174" s="15"/>
      <c r="IF174" s="15"/>
      <c r="IG174" s="15"/>
      <c r="IH174" s="15"/>
      <c r="II174" s="15"/>
      <c r="IJ174" s="15"/>
      <c r="IK174" s="15"/>
      <c r="IL174" s="15"/>
      <c r="IM174" s="15"/>
      <c r="IN174" s="15"/>
      <c r="IO174" s="15"/>
      <c r="IP174" s="15"/>
      <c r="IQ174" s="15"/>
      <c r="IR174" s="15"/>
      <c r="IS174" s="15"/>
      <c r="IT174" s="15"/>
      <c r="IU174" s="15"/>
      <c r="IV174" s="15"/>
    </row>
    <row r="175" spans="1:256" ht="15.75" customHeight="1">
      <c r="A175" s="99" t="s">
        <v>10</v>
      </c>
      <c r="B175" s="506" t="s">
        <v>172</v>
      </c>
      <c r="C175" s="506"/>
      <c r="D175" s="506"/>
      <c r="E175" s="506"/>
      <c r="F175" s="506"/>
      <c r="G175" s="506"/>
      <c r="H175" s="54">
        <v>6.7900000000000002E-2</v>
      </c>
      <c r="I175" s="55">
        <f>ROUND(H175*I174,2)</f>
        <v>284.55</v>
      </c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5"/>
      <c r="BR175" s="15"/>
      <c r="BS175" s="15"/>
      <c r="BT175" s="15"/>
      <c r="BU175" s="15"/>
      <c r="BV175" s="15"/>
      <c r="BW175" s="15"/>
      <c r="BX175" s="15"/>
      <c r="BY175" s="15"/>
      <c r="BZ175" s="15"/>
      <c r="CA175" s="15"/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15"/>
      <c r="CR175" s="15"/>
      <c r="CS175" s="15"/>
      <c r="CT175" s="15"/>
      <c r="CU175" s="15"/>
      <c r="CV175" s="15"/>
      <c r="CW175" s="15"/>
      <c r="CX175" s="15"/>
      <c r="CY175" s="15"/>
      <c r="CZ175" s="15"/>
      <c r="DA175" s="15"/>
      <c r="DB175" s="15"/>
      <c r="DC175" s="15"/>
      <c r="DD175" s="15"/>
      <c r="DE175" s="15"/>
      <c r="DF175" s="15"/>
      <c r="DG175" s="15"/>
      <c r="DH175" s="15"/>
      <c r="DI175" s="15"/>
      <c r="DJ175" s="15"/>
      <c r="DK175" s="15"/>
      <c r="DL175" s="15"/>
      <c r="DM175" s="15"/>
      <c r="DN175" s="15"/>
      <c r="DO175" s="15"/>
      <c r="DP175" s="15"/>
      <c r="DQ175" s="15"/>
      <c r="DR175" s="15"/>
      <c r="DS175" s="15"/>
      <c r="DT175" s="15"/>
      <c r="DU175" s="15"/>
      <c r="DV175" s="15"/>
      <c r="DW175" s="15"/>
      <c r="DX175" s="15"/>
      <c r="DY175" s="15"/>
      <c r="DZ175" s="15"/>
      <c r="EA175" s="15"/>
      <c r="EB175" s="15"/>
      <c r="EC175" s="15"/>
      <c r="ED175" s="15"/>
      <c r="EE175" s="15"/>
      <c r="EF175" s="15"/>
      <c r="EG175" s="15"/>
      <c r="EH175" s="15"/>
      <c r="EI175" s="15"/>
      <c r="EJ175" s="15"/>
      <c r="EK175" s="15"/>
      <c r="EL175" s="15"/>
      <c r="EM175" s="15"/>
      <c r="EN175" s="15"/>
      <c r="EO175" s="15"/>
      <c r="EP175" s="15"/>
      <c r="EQ175" s="15"/>
      <c r="ER175" s="15"/>
      <c r="ES175" s="15"/>
      <c r="ET175" s="15"/>
      <c r="EU175" s="15"/>
      <c r="EV175" s="15"/>
      <c r="EW175" s="15"/>
      <c r="EX175" s="15"/>
      <c r="EY175" s="15"/>
      <c r="EZ175" s="15"/>
      <c r="FA175" s="15"/>
      <c r="FB175" s="15"/>
      <c r="FC175" s="15"/>
      <c r="FD175" s="15"/>
      <c r="FE175" s="15"/>
      <c r="FF175" s="15"/>
      <c r="FG175" s="15"/>
      <c r="FH175" s="15"/>
      <c r="FI175" s="15"/>
      <c r="FJ175" s="15"/>
      <c r="FK175" s="15"/>
      <c r="FL175" s="15"/>
      <c r="FM175" s="15"/>
      <c r="FN175" s="15"/>
      <c r="FO175" s="15"/>
      <c r="FP175" s="15"/>
      <c r="FQ175" s="15"/>
      <c r="FR175" s="15"/>
      <c r="FS175" s="15"/>
      <c r="FT175" s="15"/>
      <c r="FU175" s="15"/>
      <c r="FV175" s="15"/>
      <c r="FW175" s="15"/>
      <c r="FX175" s="15"/>
      <c r="FY175" s="15"/>
      <c r="FZ175" s="15"/>
      <c r="GA175" s="15"/>
      <c r="GB175" s="15"/>
      <c r="GC175" s="15"/>
      <c r="GD175" s="15"/>
      <c r="GE175" s="15"/>
      <c r="GF175" s="15"/>
      <c r="GG175" s="15"/>
      <c r="GH175" s="15"/>
      <c r="GI175" s="15"/>
      <c r="GJ175" s="15"/>
      <c r="GK175" s="15"/>
      <c r="GL175" s="15"/>
      <c r="GM175" s="15"/>
      <c r="GN175" s="15"/>
      <c r="GO175" s="15"/>
      <c r="GP175" s="15"/>
      <c r="GQ175" s="15"/>
      <c r="GR175" s="15"/>
      <c r="GS175" s="15"/>
      <c r="GT175" s="15"/>
      <c r="GU175" s="15"/>
      <c r="GV175" s="15"/>
      <c r="GW175" s="15"/>
      <c r="GX175" s="15"/>
      <c r="GY175" s="15"/>
      <c r="GZ175" s="15"/>
      <c r="HA175" s="15"/>
      <c r="HB175" s="15"/>
      <c r="HC175" s="15"/>
      <c r="HD175" s="15"/>
      <c r="HE175" s="15"/>
      <c r="HF175" s="15"/>
      <c r="HG175" s="15"/>
      <c r="HH175" s="15"/>
      <c r="HI175" s="15"/>
      <c r="HJ175" s="15"/>
      <c r="HK175" s="15"/>
      <c r="HL175" s="15"/>
      <c r="HM175" s="15"/>
      <c r="HN175" s="15"/>
      <c r="HO175" s="15"/>
      <c r="HP175" s="15"/>
      <c r="HQ175" s="15"/>
      <c r="HR175" s="15"/>
      <c r="HS175" s="15"/>
      <c r="HT175" s="15"/>
      <c r="HU175" s="15"/>
      <c r="HV175" s="15"/>
      <c r="HW175" s="15"/>
      <c r="HX175" s="15"/>
      <c r="HY175" s="15"/>
      <c r="HZ175" s="15"/>
      <c r="IA175" s="15"/>
      <c r="IB175" s="15"/>
      <c r="IC175" s="15"/>
      <c r="ID175" s="15"/>
      <c r="IE175" s="15"/>
      <c r="IF175" s="15"/>
      <c r="IG175" s="15"/>
      <c r="IH175" s="15"/>
      <c r="II175" s="15"/>
      <c r="IJ175" s="15"/>
      <c r="IK175" s="15"/>
      <c r="IL175" s="15"/>
      <c r="IM175" s="15"/>
      <c r="IN175" s="15"/>
      <c r="IO175" s="15"/>
      <c r="IP175" s="15"/>
      <c r="IQ175" s="15"/>
      <c r="IR175" s="15"/>
      <c r="IS175" s="15"/>
      <c r="IT175" s="15"/>
      <c r="IU175" s="15"/>
      <c r="IV175" s="15"/>
    </row>
    <row r="176" spans="1:256" ht="54" customHeight="1">
      <c r="A176" s="536" t="s">
        <v>346</v>
      </c>
      <c r="B176" s="536"/>
      <c r="C176" s="536"/>
      <c r="D176" s="536"/>
      <c r="E176" s="536"/>
      <c r="F176" s="536"/>
      <c r="G176" s="536"/>
      <c r="H176" s="100" t="s">
        <v>106</v>
      </c>
      <c r="I176" s="35">
        <f>SUM(I172+I173+I175)</f>
        <v>4475.2700000000004</v>
      </c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5"/>
      <c r="BR176" s="15"/>
      <c r="BS176" s="15"/>
      <c r="BT176" s="15"/>
      <c r="BU176" s="15"/>
      <c r="BV176" s="15"/>
      <c r="BW176" s="15"/>
      <c r="BX176" s="15"/>
      <c r="BY176" s="15"/>
      <c r="BZ176" s="15"/>
      <c r="CA176" s="15"/>
      <c r="CB176" s="15"/>
      <c r="CC176" s="1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  <c r="CQ176" s="15"/>
      <c r="CR176" s="15"/>
      <c r="CS176" s="15"/>
      <c r="CT176" s="15"/>
      <c r="CU176" s="15"/>
      <c r="CV176" s="15"/>
      <c r="CW176" s="15"/>
      <c r="CX176" s="15"/>
      <c r="CY176" s="15"/>
      <c r="CZ176" s="15"/>
      <c r="DA176" s="15"/>
      <c r="DB176" s="15"/>
      <c r="DC176" s="15"/>
      <c r="DD176" s="15"/>
      <c r="DE176" s="15"/>
      <c r="DF176" s="15"/>
      <c r="DG176" s="15"/>
      <c r="DH176" s="15"/>
      <c r="DI176" s="15"/>
      <c r="DJ176" s="15"/>
      <c r="DK176" s="15"/>
      <c r="DL176" s="15"/>
      <c r="DM176" s="15"/>
      <c r="DN176" s="15"/>
      <c r="DO176" s="15"/>
      <c r="DP176" s="15"/>
      <c r="DQ176" s="15"/>
      <c r="DR176" s="15"/>
      <c r="DS176" s="15"/>
      <c r="DT176" s="15"/>
      <c r="DU176" s="15"/>
      <c r="DV176" s="15"/>
      <c r="DW176" s="15"/>
      <c r="DX176" s="15"/>
      <c r="DY176" s="15"/>
      <c r="DZ176" s="15"/>
      <c r="EA176" s="15"/>
      <c r="EB176" s="15"/>
      <c r="EC176" s="15"/>
      <c r="ED176" s="15"/>
      <c r="EE176" s="15"/>
      <c r="EF176" s="15"/>
      <c r="EG176" s="15"/>
      <c r="EH176" s="15"/>
      <c r="EI176" s="15"/>
      <c r="EJ176" s="15"/>
      <c r="EK176" s="15"/>
      <c r="EL176" s="15"/>
      <c r="EM176" s="15"/>
      <c r="EN176" s="15"/>
      <c r="EO176" s="15"/>
      <c r="EP176" s="15"/>
      <c r="EQ176" s="15"/>
      <c r="ER176" s="15"/>
      <c r="ES176" s="15"/>
      <c r="ET176" s="15"/>
      <c r="EU176" s="15"/>
      <c r="EV176" s="15"/>
      <c r="EW176" s="15"/>
      <c r="EX176" s="15"/>
      <c r="EY176" s="15"/>
      <c r="EZ176" s="15"/>
      <c r="FA176" s="15"/>
      <c r="FB176" s="15"/>
      <c r="FC176" s="15"/>
      <c r="FD176" s="15"/>
      <c r="FE176" s="15"/>
      <c r="FF176" s="15"/>
      <c r="FG176" s="15"/>
      <c r="FH176" s="15"/>
      <c r="FI176" s="15"/>
      <c r="FJ176" s="15"/>
      <c r="FK176" s="15"/>
      <c r="FL176" s="15"/>
      <c r="FM176" s="15"/>
      <c r="FN176" s="15"/>
      <c r="FO176" s="15"/>
      <c r="FP176" s="15"/>
      <c r="FQ176" s="15"/>
      <c r="FR176" s="15"/>
      <c r="FS176" s="15"/>
      <c r="FT176" s="15"/>
      <c r="FU176" s="15"/>
      <c r="FV176" s="15"/>
      <c r="FW176" s="15"/>
      <c r="FX176" s="15"/>
      <c r="FY176" s="15"/>
      <c r="FZ176" s="15"/>
      <c r="GA176" s="15"/>
      <c r="GB176" s="15"/>
      <c r="GC176" s="15"/>
      <c r="GD176" s="15"/>
      <c r="GE176" s="15"/>
      <c r="GF176" s="15"/>
      <c r="GG176" s="15"/>
      <c r="GH176" s="15"/>
      <c r="GI176" s="15"/>
      <c r="GJ176" s="15"/>
      <c r="GK176" s="15"/>
      <c r="GL176" s="15"/>
      <c r="GM176" s="15"/>
      <c r="GN176" s="15"/>
      <c r="GO176" s="15"/>
      <c r="GP176" s="15"/>
      <c r="GQ176" s="15"/>
      <c r="GR176" s="15"/>
      <c r="GS176" s="15"/>
      <c r="GT176" s="15"/>
      <c r="GU176" s="15"/>
      <c r="GV176" s="15"/>
      <c r="GW176" s="15"/>
      <c r="GX176" s="15"/>
      <c r="GY176" s="15"/>
      <c r="GZ176" s="15"/>
      <c r="HA176" s="15"/>
      <c r="HB176" s="15"/>
      <c r="HC176" s="15"/>
      <c r="HD176" s="15"/>
      <c r="HE176" s="15"/>
      <c r="HF176" s="15"/>
      <c r="HG176" s="15"/>
      <c r="HH176" s="15"/>
      <c r="HI176" s="15"/>
      <c r="HJ176" s="15"/>
      <c r="HK176" s="15"/>
      <c r="HL176" s="15"/>
      <c r="HM176" s="15"/>
      <c r="HN176" s="15"/>
      <c r="HO176" s="15"/>
      <c r="HP176" s="15"/>
      <c r="HQ176" s="15"/>
      <c r="HR176" s="15"/>
      <c r="HS176" s="15"/>
      <c r="HT176" s="15"/>
      <c r="HU176" s="15"/>
      <c r="HV176" s="15"/>
      <c r="HW176" s="15"/>
      <c r="HX176" s="15"/>
      <c r="HY176" s="15"/>
      <c r="HZ176" s="15"/>
      <c r="IA176" s="15"/>
      <c r="IB176" s="15"/>
      <c r="IC176" s="15"/>
      <c r="ID176" s="15"/>
      <c r="IE176" s="15"/>
      <c r="IF176" s="15"/>
      <c r="IG176" s="15"/>
      <c r="IH176" s="15"/>
      <c r="II176" s="15"/>
      <c r="IJ176" s="15"/>
      <c r="IK176" s="15"/>
      <c r="IL176" s="15"/>
      <c r="IM176" s="15"/>
      <c r="IN176" s="15"/>
      <c r="IO176" s="15"/>
      <c r="IP176" s="15"/>
      <c r="IQ176" s="15"/>
      <c r="IR176" s="15"/>
      <c r="IS176" s="15"/>
      <c r="IT176" s="15"/>
      <c r="IU176" s="15"/>
      <c r="IV176" s="15"/>
    </row>
    <row r="177" spans="1:256" ht="15.75" customHeight="1">
      <c r="A177" s="99" t="s">
        <v>13</v>
      </c>
      <c r="B177" s="506" t="s">
        <v>174</v>
      </c>
      <c r="C177" s="506"/>
      <c r="D177" s="506"/>
      <c r="E177" s="506"/>
      <c r="F177" s="506"/>
      <c r="G177" s="506"/>
      <c r="H177" s="43" t="s">
        <v>106</v>
      </c>
      <c r="I177" s="68" t="s">
        <v>106</v>
      </c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5"/>
      <c r="BR177" s="15"/>
      <c r="BS177" s="15"/>
      <c r="BT177" s="15"/>
      <c r="BU177" s="15"/>
      <c r="BV177" s="15"/>
      <c r="BW177" s="15"/>
      <c r="BX177" s="15"/>
      <c r="BY177" s="15"/>
      <c r="BZ177" s="15"/>
      <c r="CA177" s="15"/>
      <c r="CB177" s="15"/>
      <c r="CC177" s="1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15"/>
      <c r="CR177" s="15"/>
      <c r="CS177" s="15"/>
      <c r="CT177" s="15"/>
      <c r="CU177" s="15"/>
      <c r="CV177" s="15"/>
      <c r="CW177" s="15"/>
      <c r="CX177" s="15"/>
      <c r="CY177" s="15"/>
      <c r="CZ177" s="15"/>
      <c r="DA177" s="15"/>
      <c r="DB177" s="15"/>
      <c r="DC177" s="15"/>
      <c r="DD177" s="15"/>
      <c r="DE177" s="15"/>
      <c r="DF177" s="15"/>
      <c r="DG177" s="15"/>
      <c r="DH177" s="15"/>
      <c r="DI177" s="15"/>
      <c r="DJ177" s="15"/>
      <c r="DK177" s="15"/>
      <c r="DL177" s="15"/>
      <c r="DM177" s="15"/>
      <c r="DN177" s="15"/>
      <c r="DO177" s="15"/>
      <c r="DP177" s="15"/>
      <c r="DQ177" s="15"/>
      <c r="DR177" s="15"/>
      <c r="DS177" s="15"/>
      <c r="DT177" s="15"/>
      <c r="DU177" s="15"/>
      <c r="DV177" s="15"/>
      <c r="DW177" s="15"/>
      <c r="DX177" s="15"/>
      <c r="DY177" s="15"/>
      <c r="DZ177" s="15"/>
      <c r="EA177" s="15"/>
      <c r="EB177" s="15"/>
      <c r="EC177" s="15"/>
      <c r="ED177" s="15"/>
      <c r="EE177" s="15"/>
      <c r="EF177" s="15"/>
      <c r="EG177" s="15"/>
      <c r="EH177" s="15"/>
      <c r="EI177" s="15"/>
      <c r="EJ177" s="15"/>
      <c r="EK177" s="15"/>
      <c r="EL177" s="15"/>
      <c r="EM177" s="15"/>
      <c r="EN177" s="15"/>
      <c r="EO177" s="15"/>
      <c r="EP177" s="15"/>
      <c r="EQ177" s="15"/>
      <c r="ER177" s="15"/>
      <c r="ES177" s="15"/>
      <c r="ET177" s="15"/>
      <c r="EU177" s="15"/>
      <c r="EV177" s="15"/>
      <c r="EW177" s="15"/>
      <c r="EX177" s="15"/>
      <c r="EY177" s="15"/>
      <c r="EZ177" s="15"/>
      <c r="FA177" s="15"/>
      <c r="FB177" s="15"/>
      <c r="FC177" s="15"/>
      <c r="FD177" s="15"/>
      <c r="FE177" s="15"/>
      <c r="FF177" s="15"/>
      <c r="FG177" s="15"/>
      <c r="FH177" s="15"/>
      <c r="FI177" s="15"/>
      <c r="FJ177" s="15"/>
      <c r="FK177" s="15"/>
      <c r="FL177" s="15"/>
      <c r="FM177" s="15"/>
      <c r="FN177" s="15"/>
      <c r="FO177" s="15"/>
      <c r="FP177" s="15"/>
      <c r="FQ177" s="15"/>
      <c r="FR177" s="15"/>
      <c r="FS177" s="15"/>
      <c r="FT177" s="15"/>
      <c r="FU177" s="15"/>
      <c r="FV177" s="15"/>
      <c r="FW177" s="15"/>
      <c r="FX177" s="15"/>
      <c r="FY177" s="15"/>
      <c r="FZ177" s="15"/>
      <c r="GA177" s="15"/>
      <c r="GB177" s="15"/>
      <c r="GC177" s="15"/>
      <c r="GD177" s="15"/>
      <c r="GE177" s="15"/>
      <c r="GF177" s="15"/>
      <c r="GG177" s="15"/>
      <c r="GH177" s="15"/>
      <c r="GI177" s="15"/>
      <c r="GJ177" s="15"/>
      <c r="GK177" s="15"/>
      <c r="GL177" s="15"/>
      <c r="GM177" s="15"/>
      <c r="GN177" s="15"/>
      <c r="GO177" s="15"/>
      <c r="GP177" s="15"/>
      <c r="GQ177" s="15"/>
      <c r="GR177" s="15"/>
      <c r="GS177" s="15"/>
      <c r="GT177" s="15"/>
      <c r="GU177" s="15"/>
      <c r="GV177" s="15"/>
      <c r="GW177" s="15"/>
      <c r="GX177" s="15"/>
      <c r="GY177" s="15"/>
      <c r="GZ177" s="15"/>
      <c r="HA177" s="15"/>
      <c r="HB177" s="15"/>
      <c r="HC177" s="15"/>
      <c r="HD177" s="15"/>
      <c r="HE177" s="15"/>
      <c r="HF177" s="15"/>
      <c r="HG177" s="15"/>
      <c r="HH177" s="15"/>
      <c r="HI177" s="15"/>
      <c r="HJ177" s="15"/>
      <c r="HK177" s="15"/>
      <c r="HL177" s="15"/>
      <c r="HM177" s="15"/>
      <c r="HN177" s="15"/>
      <c r="HO177" s="15"/>
      <c r="HP177" s="15"/>
      <c r="HQ177" s="15"/>
      <c r="HR177" s="15"/>
      <c r="HS177" s="15"/>
      <c r="HT177" s="15"/>
      <c r="HU177" s="15"/>
      <c r="HV177" s="15"/>
      <c r="HW177" s="15"/>
      <c r="HX177" s="15"/>
      <c r="HY177" s="15"/>
      <c r="HZ177" s="15"/>
      <c r="IA177" s="15"/>
      <c r="IB177" s="15"/>
      <c r="IC177" s="15"/>
      <c r="ID177" s="15"/>
      <c r="IE177" s="15"/>
      <c r="IF177" s="15"/>
      <c r="IG177" s="15"/>
      <c r="IH177" s="15"/>
      <c r="II177" s="15"/>
      <c r="IJ177" s="15"/>
      <c r="IK177" s="15"/>
      <c r="IL177" s="15"/>
      <c r="IM177" s="15"/>
      <c r="IN177" s="15"/>
      <c r="IO177" s="15"/>
      <c r="IP177" s="15"/>
      <c r="IQ177" s="15"/>
      <c r="IR177" s="15"/>
      <c r="IS177" s="15"/>
      <c r="IT177" s="15"/>
      <c r="IU177" s="15"/>
      <c r="IV177" s="15"/>
    </row>
    <row r="178" spans="1:256" ht="15.75" customHeight="1">
      <c r="A178" s="48"/>
      <c r="B178" s="506" t="s">
        <v>175</v>
      </c>
      <c r="C178" s="506"/>
      <c r="D178" s="506"/>
      <c r="E178" s="506"/>
      <c r="F178" s="506"/>
      <c r="G178" s="506"/>
      <c r="H178" s="43" t="s">
        <v>106</v>
      </c>
      <c r="I178" s="68" t="s">
        <v>106</v>
      </c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5"/>
      <c r="BR178" s="15"/>
      <c r="BS178" s="15"/>
      <c r="BT178" s="15"/>
      <c r="BU178" s="15"/>
      <c r="BV178" s="15"/>
      <c r="BW178" s="15"/>
      <c r="BX178" s="15"/>
      <c r="BY178" s="15"/>
      <c r="BZ178" s="15"/>
      <c r="CA178" s="15"/>
      <c r="CB178" s="15"/>
      <c r="CC178" s="1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  <c r="CQ178" s="15"/>
      <c r="CR178" s="15"/>
      <c r="CS178" s="15"/>
      <c r="CT178" s="15"/>
      <c r="CU178" s="15"/>
      <c r="CV178" s="15"/>
      <c r="CW178" s="15"/>
      <c r="CX178" s="15"/>
      <c r="CY178" s="15"/>
      <c r="CZ178" s="15"/>
      <c r="DA178" s="15"/>
      <c r="DB178" s="15"/>
      <c r="DC178" s="15"/>
      <c r="DD178" s="15"/>
      <c r="DE178" s="15"/>
      <c r="DF178" s="15"/>
      <c r="DG178" s="15"/>
      <c r="DH178" s="15"/>
      <c r="DI178" s="15"/>
      <c r="DJ178" s="15"/>
      <c r="DK178" s="15"/>
      <c r="DL178" s="15"/>
      <c r="DM178" s="15"/>
      <c r="DN178" s="15"/>
      <c r="DO178" s="15"/>
      <c r="DP178" s="15"/>
      <c r="DQ178" s="15"/>
      <c r="DR178" s="15"/>
      <c r="DS178" s="15"/>
      <c r="DT178" s="15"/>
      <c r="DU178" s="15"/>
      <c r="DV178" s="15"/>
      <c r="DW178" s="15"/>
      <c r="DX178" s="15"/>
      <c r="DY178" s="15"/>
      <c r="DZ178" s="15"/>
      <c r="EA178" s="15"/>
      <c r="EB178" s="15"/>
      <c r="EC178" s="15"/>
      <c r="ED178" s="15"/>
      <c r="EE178" s="15"/>
      <c r="EF178" s="15"/>
      <c r="EG178" s="15"/>
      <c r="EH178" s="15"/>
      <c r="EI178" s="15"/>
      <c r="EJ178" s="15"/>
      <c r="EK178" s="15"/>
      <c r="EL178" s="15"/>
      <c r="EM178" s="15"/>
      <c r="EN178" s="15"/>
      <c r="EO178" s="15"/>
      <c r="EP178" s="15"/>
      <c r="EQ178" s="15"/>
      <c r="ER178" s="15"/>
      <c r="ES178" s="15"/>
      <c r="ET178" s="15"/>
      <c r="EU178" s="15"/>
      <c r="EV178" s="15"/>
      <c r="EW178" s="15"/>
      <c r="EX178" s="15"/>
      <c r="EY178" s="15"/>
      <c r="EZ178" s="15"/>
      <c r="FA178" s="15"/>
      <c r="FB178" s="15"/>
      <c r="FC178" s="15"/>
      <c r="FD178" s="15"/>
      <c r="FE178" s="15"/>
      <c r="FF178" s="15"/>
      <c r="FG178" s="15"/>
      <c r="FH178" s="15"/>
      <c r="FI178" s="15"/>
      <c r="FJ178" s="15"/>
      <c r="FK178" s="15"/>
      <c r="FL178" s="15"/>
      <c r="FM178" s="15"/>
      <c r="FN178" s="15"/>
      <c r="FO178" s="15"/>
      <c r="FP178" s="15"/>
      <c r="FQ178" s="15"/>
      <c r="FR178" s="15"/>
      <c r="FS178" s="15"/>
      <c r="FT178" s="15"/>
      <c r="FU178" s="15"/>
      <c r="FV178" s="15"/>
      <c r="FW178" s="15"/>
      <c r="FX178" s="15"/>
      <c r="FY178" s="15"/>
      <c r="FZ178" s="15"/>
      <c r="GA178" s="15"/>
      <c r="GB178" s="15"/>
      <c r="GC178" s="15"/>
      <c r="GD178" s="15"/>
      <c r="GE178" s="15"/>
      <c r="GF178" s="15"/>
      <c r="GG178" s="15"/>
      <c r="GH178" s="15"/>
      <c r="GI178" s="15"/>
      <c r="GJ178" s="15"/>
      <c r="GK178" s="15"/>
      <c r="GL178" s="15"/>
      <c r="GM178" s="15"/>
      <c r="GN178" s="15"/>
      <c r="GO178" s="15"/>
      <c r="GP178" s="15"/>
      <c r="GQ178" s="15"/>
      <c r="GR178" s="15"/>
      <c r="GS178" s="15"/>
      <c r="GT178" s="15"/>
      <c r="GU178" s="15"/>
      <c r="GV178" s="15"/>
      <c r="GW178" s="15"/>
      <c r="GX178" s="15"/>
      <c r="GY178" s="15"/>
      <c r="GZ178" s="15"/>
      <c r="HA178" s="15"/>
      <c r="HB178" s="15"/>
      <c r="HC178" s="15"/>
      <c r="HD178" s="15"/>
      <c r="HE178" s="15"/>
      <c r="HF178" s="15"/>
      <c r="HG178" s="15"/>
      <c r="HH178" s="15"/>
      <c r="HI178" s="15"/>
      <c r="HJ178" s="15"/>
      <c r="HK178" s="15"/>
      <c r="HL178" s="15"/>
      <c r="HM178" s="15"/>
      <c r="HN178" s="15"/>
      <c r="HO178" s="15"/>
      <c r="HP178" s="15"/>
      <c r="HQ178" s="15"/>
      <c r="HR178" s="15"/>
      <c r="HS178" s="15"/>
      <c r="HT178" s="15"/>
      <c r="HU178" s="15"/>
      <c r="HV178" s="15"/>
      <c r="HW178" s="15"/>
      <c r="HX178" s="15"/>
      <c r="HY178" s="15"/>
      <c r="HZ178" s="15"/>
      <c r="IA178" s="15"/>
      <c r="IB178" s="15"/>
      <c r="IC178" s="15"/>
      <c r="ID178" s="15"/>
      <c r="IE178" s="15"/>
      <c r="IF178" s="15"/>
      <c r="IG178" s="15"/>
      <c r="IH178" s="15"/>
      <c r="II178" s="15"/>
      <c r="IJ178" s="15"/>
      <c r="IK178" s="15"/>
      <c r="IL178" s="15"/>
      <c r="IM178" s="15"/>
      <c r="IN178" s="15"/>
      <c r="IO178" s="15"/>
      <c r="IP178" s="15"/>
      <c r="IQ178" s="15"/>
      <c r="IR178" s="15"/>
      <c r="IS178" s="15"/>
      <c r="IT178" s="15"/>
      <c r="IU178" s="15"/>
      <c r="IV178" s="15"/>
    </row>
    <row r="179" spans="1:256" ht="39" customHeight="1">
      <c r="A179" s="48"/>
      <c r="B179" s="537" t="s">
        <v>347</v>
      </c>
      <c r="C179" s="537"/>
      <c r="D179" s="537"/>
      <c r="E179" s="537"/>
      <c r="F179" s="537"/>
      <c r="G179" s="537"/>
      <c r="H179" s="101">
        <v>0.03</v>
      </c>
      <c r="I179" s="55">
        <f>ROUND(($I$176/(1-$H$188))*H179,2)</f>
        <v>143.06</v>
      </c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5"/>
      <c r="BR179" s="15"/>
      <c r="BS179" s="15"/>
      <c r="BT179" s="15"/>
      <c r="BU179" s="15"/>
      <c r="BV179" s="15"/>
      <c r="BW179" s="15"/>
      <c r="BX179" s="15"/>
      <c r="BY179" s="15"/>
      <c r="BZ179" s="15"/>
      <c r="CA179" s="15"/>
      <c r="CB179" s="15"/>
      <c r="CC179" s="1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  <c r="CQ179" s="15"/>
      <c r="CR179" s="15"/>
      <c r="CS179" s="15"/>
      <c r="CT179" s="15"/>
      <c r="CU179" s="15"/>
      <c r="CV179" s="15"/>
      <c r="CW179" s="15"/>
      <c r="CX179" s="15"/>
      <c r="CY179" s="15"/>
      <c r="CZ179" s="15"/>
      <c r="DA179" s="15"/>
      <c r="DB179" s="15"/>
      <c r="DC179" s="15"/>
      <c r="DD179" s="15"/>
      <c r="DE179" s="15"/>
      <c r="DF179" s="15"/>
      <c r="DG179" s="15"/>
      <c r="DH179" s="15"/>
      <c r="DI179" s="15"/>
      <c r="DJ179" s="15"/>
      <c r="DK179" s="15"/>
      <c r="DL179" s="15"/>
      <c r="DM179" s="15"/>
      <c r="DN179" s="15"/>
      <c r="DO179" s="15"/>
      <c r="DP179" s="15"/>
      <c r="DQ179" s="15"/>
      <c r="DR179" s="15"/>
      <c r="DS179" s="15"/>
      <c r="DT179" s="15"/>
      <c r="DU179" s="15"/>
      <c r="DV179" s="15"/>
      <c r="DW179" s="15"/>
      <c r="DX179" s="15"/>
      <c r="DY179" s="15"/>
      <c r="DZ179" s="15"/>
      <c r="EA179" s="15"/>
      <c r="EB179" s="15"/>
      <c r="EC179" s="15"/>
      <c r="ED179" s="15"/>
      <c r="EE179" s="15"/>
      <c r="EF179" s="15"/>
      <c r="EG179" s="15"/>
      <c r="EH179" s="15"/>
      <c r="EI179" s="15"/>
      <c r="EJ179" s="15"/>
      <c r="EK179" s="15"/>
      <c r="EL179" s="15"/>
      <c r="EM179" s="15"/>
      <c r="EN179" s="15"/>
      <c r="EO179" s="15"/>
      <c r="EP179" s="15"/>
      <c r="EQ179" s="15"/>
      <c r="ER179" s="15"/>
      <c r="ES179" s="15"/>
      <c r="ET179" s="15"/>
      <c r="EU179" s="15"/>
      <c r="EV179" s="15"/>
      <c r="EW179" s="15"/>
      <c r="EX179" s="15"/>
      <c r="EY179" s="15"/>
      <c r="EZ179" s="15"/>
      <c r="FA179" s="15"/>
      <c r="FB179" s="15"/>
      <c r="FC179" s="15"/>
      <c r="FD179" s="15"/>
      <c r="FE179" s="15"/>
      <c r="FF179" s="15"/>
      <c r="FG179" s="15"/>
      <c r="FH179" s="15"/>
      <c r="FI179" s="15"/>
      <c r="FJ179" s="15"/>
      <c r="FK179" s="15"/>
      <c r="FL179" s="15"/>
      <c r="FM179" s="15"/>
      <c r="FN179" s="15"/>
      <c r="FO179" s="15"/>
      <c r="FP179" s="15"/>
      <c r="FQ179" s="15"/>
      <c r="FR179" s="15"/>
      <c r="FS179" s="15"/>
      <c r="FT179" s="15"/>
      <c r="FU179" s="15"/>
      <c r="FV179" s="15"/>
      <c r="FW179" s="15"/>
      <c r="FX179" s="15"/>
      <c r="FY179" s="15"/>
      <c r="FZ179" s="15"/>
      <c r="GA179" s="15"/>
      <c r="GB179" s="15"/>
      <c r="GC179" s="15"/>
      <c r="GD179" s="15"/>
      <c r="GE179" s="15"/>
      <c r="GF179" s="15"/>
      <c r="GG179" s="15"/>
      <c r="GH179" s="15"/>
      <c r="GI179" s="15"/>
      <c r="GJ179" s="15"/>
      <c r="GK179" s="15"/>
      <c r="GL179" s="15"/>
      <c r="GM179" s="15"/>
      <c r="GN179" s="15"/>
      <c r="GO179" s="15"/>
      <c r="GP179" s="15"/>
      <c r="GQ179" s="15"/>
      <c r="GR179" s="15"/>
      <c r="GS179" s="15"/>
      <c r="GT179" s="15"/>
      <c r="GU179" s="15"/>
      <c r="GV179" s="15"/>
      <c r="GW179" s="15"/>
      <c r="GX179" s="15"/>
      <c r="GY179" s="15"/>
      <c r="GZ179" s="15"/>
      <c r="HA179" s="15"/>
      <c r="HB179" s="15"/>
      <c r="HC179" s="15"/>
      <c r="HD179" s="15"/>
      <c r="HE179" s="15"/>
      <c r="HF179" s="15"/>
      <c r="HG179" s="15"/>
      <c r="HH179" s="15"/>
      <c r="HI179" s="15"/>
      <c r="HJ179" s="15"/>
      <c r="HK179" s="15"/>
      <c r="HL179" s="15"/>
      <c r="HM179" s="15"/>
      <c r="HN179" s="15"/>
      <c r="HO179" s="15"/>
      <c r="HP179" s="15"/>
      <c r="HQ179" s="15"/>
      <c r="HR179" s="15"/>
      <c r="HS179" s="15"/>
      <c r="HT179" s="15"/>
      <c r="HU179" s="15"/>
      <c r="HV179" s="15"/>
      <c r="HW179" s="15"/>
      <c r="HX179" s="15"/>
      <c r="HY179" s="15"/>
      <c r="HZ179" s="15"/>
      <c r="IA179" s="15"/>
      <c r="IB179" s="15"/>
      <c r="IC179" s="15"/>
      <c r="ID179" s="15"/>
      <c r="IE179" s="15"/>
      <c r="IF179" s="15"/>
      <c r="IG179" s="15"/>
      <c r="IH179" s="15"/>
      <c r="II179" s="15"/>
      <c r="IJ179" s="15"/>
      <c r="IK179" s="15"/>
      <c r="IL179" s="15"/>
      <c r="IM179" s="15"/>
      <c r="IN179" s="15"/>
      <c r="IO179" s="15"/>
      <c r="IP179" s="15"/>
      <c r="IQ179" s="15"/>
      <c r="IR179" s="15"/>
      <c r="IS179" s="15"/>
      <c r="IT179" s="15"/>
      <c r="IU179" s="15"/>
      <c r="IV179" s="15"/>
    </row>
    <row r="180" spans="1:256" ht="35.25" customHeight="1">
      <c r="A180" s="48"/>
      <c r="B180" s="537" t="s">
        <v>348</v>
      </c>
      <c r="C180" s="537"/>
      <c r="D180" s="537"/>
      <c r="E180" s="537"/>
      <c r="F180" s="537"/>
      <c r="G180" s="537"/>
      <c r="H180" s="101">
        <v>6.4999999999999997E-3</v>
      </c>
      <c r="I180" s="55">
        <f>ROUND(($I$176/(1-$H$188))*H180,2)</f>
        <v>31</v>
      </c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15"/>
      <c r="BT180" s="15"/>
      <c r="BU180" s="15"/>
      <c r="BV180" s="15"/>
      <c r="BW180" s="15"/>
      <c r="BX180" s="15"/>
      <c r="BY180" s="15"/>
      <c r="BZ180" s="15"/>
      <c r="CA180" s="15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15"/>
      <c r="CR180" s="15"/>
      <c r="CS180" s="15"/>
      <c r="CT180" s="15"/>
      <c r="CU180" s="15"/>
      <c r="CV180" s="15"/>
      <c r="CW180" s="15"/>
      <c r="CX180" s="15"/>
      <c r="CY180" s="15"/>
      <c r="CZ180" s="15"/>
      <c r="DA180" s="15"/>
      <c r="DB180" s="15"/>
      <c r="DC180" s="15"/>
      <c r="DD180" s="15"/>
      <c r="DE180" s="15"/>
      <c r="DF180" s="15"/>
      <c r="DG180" s="15"/>
      <c r="DH180" s="15"/>
      <c r="DI180" s="15"/>
      <c r="DJ180" s="15"/>
      <c r="DK180" s="15"/>
      <c r="DL180" s="15"/>
      <c r="DM180" s="15"/>
      <c r="DN180" s="15"/>
      <c r="DO180" s="15"/>
      <c r="DP180" s="15"/>
      <c r="DQ180" s="15"/>
      <c r="DR180" s="15"/>
      <c r="DS180" s="15"/>
      <c r="DT180" s="15"/>
      <c r="DU180" s="15"/>
      <c r="DV180" s="15"/>
      <c r="DW180" s="15"/>
      <c r="DX180" s="15"/>
      <c r="DY180" s="15"/>
      <c r="DZ180" s="15"/>
      <c r="EA180" s="15"/>
      <c r="EB180" s="15"/>
      <c r="EC180" s="15"/>
      <c r="ED180" s="15"/>
      <c r="EE180" s="15"/>
      <c r="EF180" s="15"/>
      <c r="EG180" s="15"/>
      <c r="EH180" s="15"/>
      <c r="EI180" s="15"/>
      <c r="EJ180" s="15"/>
      <c r="EK180" s="15"/>
      <c r="EL180" s="15"/>
      <c r="EM180" s="15"/>
      <c r="EN180" s="15"/>
      <c r="EO180" s="15"/>
      <c r="EP180" s="15"/>
      <c r="EQ180" s="15"/>
      <c r="ER180" s="15"/>
      <c r="ES180" s="15"/>
      <c r="ET180" s="15"/>
      <c r="EU180" s="15"/>
      <c r="EV180" s="15"/>
      <c r="EW180" s="15"/>
      <c r="EX180" s="15"/>
      <c r="EY180" s="15"/>
      <c r="EZ180" s="15"/>
      <c r="FA180" s="15"/>
      <c r="FB180" s="15"/>
      <c r="FC180" s="15"/>
      <c r="FD180" s="15"/>
      <c r="FE180" s="15"/>
      <c r="FF180" s="15"/>
      <c r="FG180" s="15"/>
      <c r="FH180" s="15"/>
      <c r="FI180" s="15"/>
      <c r="FJ180" s="15"/>
      <c r="FK180" s="15"/>
      <c r="FL180" s="15"/>
      <c r="FM180" s="15"/>
      <c r="FN180" s="15"/>
      <c r="FO180" s="15"/>
      <c r="FP180" s="15"/>
      <c r="FQ180" s="15"/>
      <c r="FR180" s="15"/>
      <c r="FS180" s="15"/>
      <c r="FT180" s="15"/>
      <c r="FU180" s="15"/>
      <c r="FV180" s="15"/>
      <c r="FW180" s="15"/>
      <c r="FX180" s="15"/>
      <c r="FY180" s="15"/>
      <c r="FZ180" s="15"/>
      <c r="GA180" s="15"/>
      <c r="GB180" s="15"/>
      <c r="GC180" s="15"/>
      <c r="GD180" s="15"/>
      <c r="GE180" s="15"/>
      <c r="GF180" s="15"/>
      <c r="GG180" s="15"/>
      <c r="GH180" s="15"/>
      <c r="GI180" s="15"/>
      <c r="GJ180" s="15"/>
      <c r="GK180" s="15"/>
      <c r="GL180" s="15"/>
      <c r="GM180" s="15"/>
      <c r="GN180" s="15"/>
      <c r="GO180" s="15"/>
      <c r="GP180" s="15"/>
      <c r="GQ180" s="15"/>
      <c r="GR180" s="15"/>
      <c r="GS180" s="15"/>
      <c r="GT180" s="15"/>
      <c r="GU180" s="15"/>
      <c r="GV180" s="15"/>
      <c r="GW180" s="15"/>
      <c r="GX180" s="15"/>
      <c r="GY180" s="15"/>
      <c r="GZ180" s="15"/>
      <c r="HA180" s="15"/>
      <c r="HB180" s="15"/>
      <c r="HC180" s="15"/>
      <c r="HD180" s="15"/>
      <c r="HE180" s="15"/>
      <c r="HF180" s="15"/>
      <c r="HG180" s="15"/>
      <c r="HH180" s="15"/>
      <c r="HI180" s="15"/>
      <c r="HJ180" s="15"/>
      <c r="HK180" s="15"/>
      <c r="HL180" s="15"/>
      <c r="HM180" s="15"/>
      <c r="HN180" s="15"/>
      <c r="HO180" s="15"/>
      <c r="HP180" s="15"/>
      <c r="HQ180" s="15"/>
      <c r="HR180" s="15"/>
      <c r="HS180" s="15"/>
      <c r="HT180" s="15"/>
      <c r="HU180" s="15"/>
      <c r="HV180" s="15"/>
      <c r="HW180" s="15"/>
      <c r="HX180" s="15"/>
      <c r="HY180" s="15"/>
      <c r="HZ180" s="15"/>
      <c r="IA180" s="15"/>
      <c r="IB180" s="15"/>
      <c r="IC180" s="15"/>
      <c r="ID180" s="15"/>
      <c r="IE180" s="15"/>
      <c r="IF180" s="15"/>
      <c r="IG180" s="15"/>
      <c r="IH180" s="15"/>
      <c r="II180" s="15"/>
      <c r="IJ180" s="15"/>
      <c r="IK180" s="15"/>
      <c r="IL180" s="15"/>
      <c r="IM180" s="15"/>
      <c r="IN180" s="15"/>
      <c r="IO180" s="15"/>
      <c r="IP180" s="15"/>
      <c r="IQ180" s="15"/>
      <c r="IR180" s="15"/>
      <c r="IS180" s="15"/>
      <c r="IT180" s="15"/>
      <c r="IU180" s="15"/>
      <c r="IV180" s="15"/>
    </row>
    <row r="181" spans="1:256" ht="27" customHeight="1">
      <c r="A181" s="48"/>
      <c r="B181" s="500" t="s">
        <v>178</v>
      </c>
      <c r="C181" s="500"/>
      <c r="D181" s="500"/>
      <c r="E181" s="500"/>
      <c r="F181" s="500"/>
      <c r="G181" s="500"/>
      <c r="H181" s="102" t="s">
        <v>106</v>
      </c>
      <c r="I181" s="68" t="s">
        <v>106</v>
      </c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  <c r="BM181" s="15"/>
      <c r="BN181" s="15"/>
      <c r="BO181" s="15"/>
      <c r="BP181" s="15"/>
      <c r="BQ181" s="15"/>
      <c r="BR181" s="15"/>
      <c r="BS181" s="15"/>
      <c r="BT181" s="15"/>
      <c r="BU181" s="15"/>
      <c r="BV181" s="15"/>
      <c r="BW181" s="15"/>
      <c r="BX181" s="15"/>
      <c r="BY181" s="15"/>
      <c r="BZ181" s="15"/>
      <c r="CA181" s="15"/>
      <c r="CB181" s="15"/>
      <c r="CC181" s="1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15"/>
      <c r="CR181" s="15"/>
      <c r="CS181" s="15"/>
      <c r="CT181" s="15"/>
      <c r="CU181" s="15"/>
      <c r="CV181" s="15"/>
      <c r="CW181" s="15"/>
      <c r="CX181" s="15"/>
      <c r="CY181" s="15"/>
      <c r="CZ181" s="15"/>
      <c r="DA181" s="15"/>
      <c r="DB181" s="15"/>
      <c r="DC181" s="15"/>
      <c r="DD181" s="15"/>
      <c r="DE181" s="15"/>
      <c r="DF181" s="15"/>
      <c r="DG181" s="15"/>
      <c r="DH181" s="15"/>
      <c r="DI181" s="15"/>
      <c r="DJ181" s="15"/>
      <c r="DK181" s="15"/>
      <c r="DL181" s="15"/>
      <c r="DM181" s="15"/>
      <c r="DN181" s="15"/>
      <c r="DO181" s="15"/>
      <c r="DP181" s="15"/>
      <c r="DQ181" s="15"/>
      <c r="DR181" s="15"/>
      <c r="DS181" s="15"/>
      <c r="DT181" s="15"/>
      <c r="DU181" s="15"/>
      <c r="DV181" s="15"/>
      <c r="DW181" s="15"/>
      <c r="DX181" s="15"/>
      <c r="DY181" s="15"/>
      <c r="DZ181" s="15"/>
      <c r="EA181" s="15"/>
      <c r="EB181" s="15"/>
      <c r="EC181" s="15"/>
      <c r="ED181" s="15"/>
      <c r="EE181" s="15"/>
      <c r="EF181" s="15"/>
      <c r="EG181" s="15"/>
      <c r="EH181" s="15"/>
      <c r="EI181" s="15"/>
      <c r="EJ181" s="15"/>
      <c r="EK181" s="15"/>
      <c r="EL181" s="15"/>
      <c r="EM181" s="15"/>
      <c r="EN181" s="15"/>
      <c r="EO181" s="15"/>
      <c r="EP181" s="15"/>
      <c r="EQ181" s="15"/>
      <c r="ER181" s="15"/>
      <c r="ES181" s="15"/>
      <c r="ET181" s="15"/>
      <c r="EU181" s="15"/>
      <c r="EV181" s="15"/>
      <c r="EW181" s="15"/>
      <c r="EX181" s="15"/>
      <c r="EY181" s="15"/>
      <c r="EZ181" s="15"/>
      <c r="FA181" s="15"/>
      <c r="FB181" s="15"/>
      <c r="FC181" s="15"/>
      <c r="FD181" s="15"/>
      <c r="FE181" s="15"/>
      <c r="FF181" s="15"/>
      <c r="FG181" s="15"/>
      <c r="FH181" s="15"/>
      <c r="FI181" s="15"/>
      <c r="FJ181" s="15"/>
      <c r="FK181" s="15"/>
      <c r="FL181" s="15"/>
      <c r="FM181" s="15"/>
      <c r="FN181" s="15"/>
      <c r="FO181" s="15"/>
      <c r="FP181" s="15"/>
      <c r="FQ181" s="15"/>
      <c r="FR181" s="15"/>
      <c r="FS181" s="15"/>
      <c r="FT181" s="15"/>
      <c r="FU181" s="15"/>
      <c r="FV181" s="15"/>
      <c r="FW181" s="15"/>
      <c r="FX181" s="15"/>
      <c r="FY181" s="15"/>
      <c r="FZ181" s="15"/>
      <c r="GA181" s="15"/>
      <c r="GB181" s="15"/>
      <c r="GC181" s="15"/>
      <c r="GD181" s="15"/>
      <c r="GE181" s="15"/>
      <c r="GF181" s="15"/>
      <c r="GG181" s="15"/>
      <c r="GH181" s="15"/>
      <c r="GI181" s="15"/>
      <c r="GJ181" s="15"/>
      <c r="GK181" s="15"/>
      <c r="GL181" s="15"/>
      <c r="GM181" s="15"/>
      <c r="GN181" s="15"/>
      <c r="GO181" s="15"/>
      <c r="GP181" s="15"/>
      <c r="GQ181" s="15"/>
      <c r="GR181" s="15"/>
      <c r="GS181" s="15"/>
      <c r="GT181" s="15"/>
      <c r="GU181" s="15"/>
      <c r="GV181" s="15"/>
      <c r="GW181" s="15"/>
      <c r="GX181" s="15"/>
      <c r="GY181" s="15"/>
      <c r="GZ181" s="15"/>
      <c r="HA181" s="15"/>
      <c r="HB181" s="15"/>
      <c r="HC181" s="15"/>
      <c r="HD181" s="15"/>
      <c r="HE181" s="15"/>
      <c r="HF181" s="15"/>
      <c r="HG181" s="15"/>
      <c r="HH181" s="15"/>
      <c r="HI181" s="15"/>
      <c r="HJ181" s="15"/>
      <c r="HK181" s="15"/>
      <c r="HL181" s="15"/>
      <c r="HM181" s="15"/>
      <c r="HN181" s="15"/>
      <c r="HO181" s="15"/>
      <c r="HP181" s="15"/>
      <c r="HQ181" s="15"/>
      <c r="HR181" s="15"/>
      <c r="HS181" s="15"/>
      <c r="HT181" s="15"/>
      <c r="HU181" s="15"/>
      <c r="HV181" s="15"/>
      <c r="HW181" s="15"/>
      <c r="HX181" s="15"/>
      <c r="HY181" s="15"/>
      <c r="HZ181" s="15"/>
      <c r="IA181" s="15"/>
      <c r="IB181" s="15"/>
      <c r="IC181" s="15"/>
      <c r="ID181" s="15"/>
      <c r="IE181" s="15"/>
      <c r="IF181" s="15"/>
      <c r="IG181" s="15"/>
      <c r="IH181" s="15"/>
      <c r="II181" s="15"/>
      <c r="IJ181" s="15"/>
      <c r="IK181" s="15"/>
      <c r="IL181" s="15"/>
      <c r="IM181" s="15"/>
      <c r="IN181" s="15"/>
      <c r="IO181" s="15"/>
      <c r="IP181" s="15"/>
      <c r="IQ181" s="15"/>
      <c r="IR181" s="15"/>
      <c r="IS181" s="15"/>
      <c r="IT181" s="15"/>
      <c r="IU181" s="15"/>
      <c r="IV181" s="15"/>
    </row>
    <row r="182" spans="1:256" ht="27" customHeight="1">
      <c r="A182" s="48"/>
      <c r="B182" s="500" t="s">
        <v>179</v>
      </c>
      <c r="C182" s="500"/>
      <c r="D182" s="500"/>
      <c r="E182" s="500"/>
      <c r="F182" s="500"/>
      <c r="G182" s="500"/>
      <c r="H182" s="102" t="s">
        <v>106</v>
      </c>
      <c r="I182" s="68" t="s">
        <v>106</v>
      </c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  <c r="CR182" s="15"/>
      <c r="CS182" s="15"/>
      <c r="CT182" s="15"/>
      <c r="CU182" s="15"/>
      <c r="CV182" s="15"/>
      <c r="CW182" s="15"/>
      <c r="CX182" s="15"/>
      <c r="CY182" s="15"/>
      <c r="CZ182" s="15"/>
      <c r="DA182" s="15"/>
      <c r="DB182" s="15"/>
      <c r="DC182" s="15"/>
      <c r="DD182" s="15"/>
      <c r="DE182" s="15"/>
      <c r="DF182" s="15"/>
      <c r="DG182" s="15"/>
      <c r="DH182" s="15"/>
      <c r="DI182" s="15"/>
      <c r="DJ182" s="15"/>
      <c r="DK182" s="15"/>
      <c r="DL182" s="15"/>
      <c r="DM182" s="15"/>
      <c r="DN182" s="15"/>
      <c r="DO182" s="15"/>
      <c r="DP182" s="15"/>
      <c r="DQ182" s="15"/>
      <c r="DR182" s="15"/>
      <c r="DS182" s="15"/>
      <c r="DT182" s="15"/>
      <c r="DU182" s="15"/>
      <c r="DV182" s="15"/>
      <c r="DW182" s="15"/>
      <c r="DX182" s="15"/>
      <c r="DY182" s="15"/>
      <c r="DZ182" s="15"/>
      <c r="EA182" s="15"/>
      <c r="EB182" s="15"/>
      <c r="EC182" s="15"/>
      <c r="ED182" s="15"/>
      <c r="EE182" s="15"/>
      <c r="EF182" s="15"/>
      <c r="EG182" s="15"/>
      <c r="EH182" s="15"/>
      <c r="EI182" s="15"/>
      <c r="EJ182" s="15"/>
      <c r="EK182" s="15"/>
      <c r="EL182" s="15"/>
      <c r="EM182" s="15"/>
      <c r="EN182" s="15"/>
      <c r="EO182" s="15"/>
      <c r="EP182" s="15"/>
      <c r="EQ182" s="15"/>
      <c r="ER182" s="15"/>
      <c r="ES182" s="15"/>
      <c r="ET182" s="15"/>
      <c r="EU182" s="15"/>
      <c r="EV182" s="15"/>
      <c r="EW182" s="15"/>
      <c r="EX182" s="15"/>
      <c r="EY182" s="15"/>
      <c r="EZ182" s="15"/>
      <c r="FA182" s="15"/>
      <c r="FB182" s="15"/>
      <c r="FC182" s="15"/>
      <c r="FD182" s="15"/>
      <c r="FE182" s="15"/>
      <c r="FF182" s="15"/>
      <c r="FG182" s="15"/>
      <c r="FH182" s="15"/>
      <c r="FI182" s="15"/>
      <c r="FJ182" s="15"/>
      <c r="FK182" s="15"/>
      <c r="FL182" s="15"/>
      <c r="FM182" s="15"/>
      <c r="FN182" s="15"/>
      <c r="FO182" s="15"/>
      <c r="FP182" s="15"/>
      <c r="FQ182" s="15"/>
      <c r="FR182" s="15"/>
      <c r="FS182" s="15"/>
      <c r="FT182" s="15"/>
      <c r="FU182" s="15"/>
      <c r="FV182" s="15"/>
      <c r="FW182" s="15"/>
      <c r="FX182" s="15"/>
      <c r="FY182" s="15"/>
      <c r="FZ182" s="15"/>
      <c r="GA182" s="15"/>
      <c r="GB182" s="15"/>
      <c r="GC182" s="15"/>
      <c r="GD182" s="15"/>
      <c r="GE182" s="15"/>
      <c r="GF182" s="15"/>
      <c r="GG182" s="15"/>
      <c r="GH182" s="15"/>
      <c r="GI182" s="15"/>
      <c r="GJ182" s="15"/>
      <c r="GK182" s="15"/>
      <c r="GL182" s="15"/>
      <c r="GM182" s="15"/>
      <c r="GN182" s="15"/>
      <c r="GO182" s="15"/>
      <c r="GP182" s="15"/>
      <c r="GQ182" s="15"/>
      <c r="GR182" s="15"/>
      <c r="GS182" s="15"/>
      <c r="GT182" s="15"/>
      <c r="GU182" s="15"/>
      <c r="GV182" s="15"/>
      <c r="GW182" s="15"/>
      <c r="GX182" s="15"/>
      <c r="GY182" s="15"/>
      <c r="GZ182" s="15"/>
      <c r="HA182" s="15"/>
      <c r="HB182" s="15"/>
      <c r="HC182" s="15"/>
      <c r="HD182" s="15"/>
      <c r="HE182" s="15"/>
      <c r="HF182" s="15"/>
      <c r="HG182" s="15"/>
      <c r="HH182" s="15"/>
      <c r="HI182" s="15"/>
      <c r="HJ182" s="15"/>
      <c r="HK182" s="15"/>
      <c r="HL182" s="15"/>
      <c r="HM182" s="15"/>
      <c r="HN182" s="15"/>
      <c r="HO182" s="15"/>
      <c r="HP182" s="15"/>
      <c r="HQ182" s="15"/>
      <c r="HR182" s="15"/>
      <c r="HS182" s="15"/>
      <c r="HT182" s="15"/>
      <c r="HU182" s="15"/>
      <c r="HV182" s="15"/>
      <c r="HW182" s="15"/>
      <c r="HX182" s="15"/>
      <c r="HY182" s="15"/>
      <c r="HZ182" s="15"/>
      <c r="IA182" s="15"/>
      <c r="IB182" s="15"/>
      <c r="IC182" s="15"/>
      <c r="ID182" s="15"/>
      <c r="IE182" s="15"/>
      <c r="IF182" s="15"/>
      <c r="IG182" s="15"/>
      <c r="IH182" s="15"/>
      <c r="II182" s="15"/>
      <c r="IJ182" s="15"/>
      <c r="IK182" s="15"/>
      <c r="IL182" s="15"/>
      <c r="IM182" s="15"/>
      <c r="IN182" s="15"/>
      <c r="IO182" s="15"/>
      <c r="IP182" s="15"/>
      <c r="IQ182" s="15"/>
      <c r="IR182" s="15"/>
      <c r="IS182" s="15"/>
      <c r="IT182" s="15"/>
      <c r="IU182" s="15"/>
      <c r="IV182" s="15"/>
    </row>
    <row r="183" spans="1:256" ht="18" customHeight="1">
      <c r="A183" s="48"/>
      <c r="B183" s="538" t="s">
        <v>180</v>
      </c>
      <c r="C183" s="538"/>
      <c r="D183" s="538"/>
      <c r="E183" s="538"/>
      <c r="F183" s="538"/>
      <c r="G183" s="538"/>
      <c r="H183" s="102" t="s">
        <v>106</v>
      </c>
      <c r="I183" s="68" t="s">
        <v>106</v>
      </c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  <c r="BM183" s="15"/>
      <c r="BN183" s="15"/>
      <c r="BO183" s="15"/>
      <c r="BP183" s="15"/>
      <c r="BQ183" s="15"/>
      <c r="BR183" s="15"/>
      <c r="BS183" s="15"/>
      <c r="BT183" s="15"/>
      <c r="BU183" s="15"/>
      <c r="BV183" s="15"/>
      <c r="BW183" s="15"/>
      <c r="BX183" s="15"/>
      <c r="BY183" s="15"/>
      <c r="BZ183" s="15"/>
      <c r="CA183" s="15"/>
      <c r="CB183" s="15"/>
      <c r="CC183" s="15"/>
      <c r="CD183" s="15"/>
      <c r="CE183" s="15"/>
      <c r="CF183" s="15"/>
      <c r="CG183" s="15"/>
      <c r="CH183" s="15"/>
      <c r="CI183" s="15"/>
      <c r="CJ183" s="15"/>
      <c r="CK183" s="15"/>
      <c r="CL183" s="15"/>
      <c r="CM183" s="15"/>
      <c r="CN183" s="15"/>
      <c r="CO183" s="15"/>
      <c r="CP183" s="15"/>
      <c r="CQ183" s="15"/>
      <c r="CR183" s="15"/>
      <c r="CS183" s="15"/>
      <c r="CT183" s="15"/>
      <c r="CU183" s="15"/>
      <c r="CV183" s="15"/>
      <c r="CW183" s="15"/>
      <c r="CX183" s="15"/>
      <c r="CY183" s="15"/>
      <c r="CZ183" s="15"/>
      <c r="DA183" s="15"/>
      <c r="DB183" s="15"/>
      <c r="DC183" s="15"/>
      <c r="DD183" s="15"/>
      <c r="DE183" s="15"/>
      <c r="DF183" s="15"/>
      <c r="DG183" s="15"/>
      <c r="DH183" s="15"/>
      <c r="DI183" s="15"/>
      <c r="DJ183" s="15"/>
      <c r="DK183" s="15"/>
      <c r="DL183" s="15"/>
      <c r="DM183" s="15"/>
      <c r="DN183" s="15"/>
      <c r="DO183" s="15"/>
      <c r="DP183" s="15"/>
      <c r="DQ183" s="15"/>
      <c r="DR183" s="15"/>
      <c r="DS183" s="15"/>
      <c r="DT183" s="15"/>
      <c r="DU183" s="15"/>
      <c r="DV183" s="15"/>
      <c r="DW183" s="15"/>
      <c r="DX183" s="15"/>
      <c r="DY183" s="15"/>
      <c r="DZ183" s="15"/>
      <c r="EA183" s="15"/>
      <c r="EB183" s="15"/>
      <c r="EC183" s="15"/>
      <c r="ED183" s="15"/>
      <c r="EE183" s="15"/>
      <c r="EF183" s="15"/>
      <c r="EG183" s="15"/>
      <c r="EH183" s="15"/>
      <c r="EI183" s="15"/>
      <c r="EJ183" s="15"/>
      <c r="EK183" s="15"/>
      <c r="EL183" s="15"/>
      <c r="EM183" s="15"/>
      <c r="EN183" s="15"/>
      <c r="EO183" s="15"/>
      <c r="EP183" s="15"/>
      <c r="EQ183" s="15"/>
      <c r="ER183" s="15"/>
      <c r="ES183" s="15"/>
      <c r="ET183" s="15"/>
      <c r="EU183" s="15"/>
      <c r="EV183" s="15"/>
      <c r="EW183" s="15"/>
      <c r="EX183" s="15"/>
      <c r="EY183" s="15"/>
      <c r="EZ183" s="15"/>
      <c r="FA183" s="15"/>
      <c r="FB183" s="15"/>
      <c r="FC183" s="15"/>
      <c r="FD183" s="15"/>
      <c r="FE183" s="15"/>
      <c r="FF183" s="15"/>
      <c r="FG183" s="15"/>
      <c r="FH183" s="15"/>
      <c r="FI183" s="15"/>
      <c r="FJ183" s="15"/>
      <c r="FK183" s="15"/>
      <c r="FL183" s="15"/>
      <c r="FM183" s="15"/>
      <c r="FN183" s="15"/>
      <c r="FO183" s="15"/>
      <c r="FP183" s="15"/>
      <c r="FQ183" s="15"/>
      <c r="FR183" s="15"/>
      <c r="FS183" s="15"/>
      <c r="FT183" s="15"/>
      <c r="FU183" s="15"/>
      <c r="FV183" s="15"/>
      <c r="FW183" s="15"/>
      <c r="FX183" s="15"/>
      <c r="FY183" s="15"/>
      <c r="FZ183" s="15"/>
      <c r="GA183" s="15"/>
      <c r="GB183" s="15"/>
      <c r="GC183" s="15"/>
      <c r="GD183" s="15"/>
      <c r="GE183" s="15"/>
      <c r="GF183" s="15"/>
      <c r="GG183" s="15"/>
      <c r="GH183" s="15"/>
      <c r="GI183" s="15"/>
      <c r="GJ183" s="15"/>
      <c r="GK183" s="15"/>
      <c r="GL183" s="15"/>
      <c r="GM183" s="15"/>
      <c r="GN183" s="15"/>
      <c r="GO183" s="15"/>
      <c r="GP183" s="15"/>
      <c r="GQ183" s="15"/>
      <c r="GR183" s="15"/>
      <c r="GS183" s="15"/>
      <c r="GT183" s="15"/>
      <c r="GU183" s="15"/>
      <c r="GV183" s="15"/>
      <c r="GW183" s="15"/>
      <c r="GX183" s="15"/>
      <c r="GY183" s="15"/>
      <c r="GZ183" s="15"/>
      <c r="HA183" s="15"/>
      <c r="HB183" s="15"/>
      <c r="HC183" s="15"/>
      <c r="HD183" s="15"/>
      <c r="HE183" s="15"/>
      <c r="HF183" s="15"/>
      <c r="HG183" s="15"/>
      <c r="HH183" s="15"/>
      <c r="HI183" s="15"/>
      <c r="HJ183" s="15"/>
      <c r="HK183" s="15"/>
      <c r="HL183" s="15"/>
      <c r="HM183" s="15"/>
      <c r="HN183" s="15"/>
      <c r="HO183" s="15"/>
      <c r="HP183" s="15"/>
      <c r="HQ183" s="15"/>
      <c r="HR183" s="15"/>
      <c r="HS183" s="15"/>
      <c r="HT183" s="15"/>
      <c r="HU183" s="15"/>
      <c r="HV183" s="15"/>
      <c r="HW183" s="15"/>
      <c r="HX183" s="15"/>
      <c r="HY183" s="15"/>
      <c r="HZ183" s="15"/>
      <c r="IA183" s="15"/>
      <c r="IB183" s="15"/>
      <c r="IC183" s="15"/>
      <c r="ID183" s="15"/>
      <c r="IE183" s="15"/>
      <c r="IF183" s="15"/>
      <c r="IG183" s="15"/>
      <c r="IH183" s="15"/>
      <c r="II183" s="15"/>
      <c r="IJ183" s="15"/>
      <c r="IK183" s="15"/>
      <c r="IL183" s="15"/>
      <c r="IM183" s="15"/>
      <c r="IN183" s="15"/>
      <c r="IO183" s="15"/>
      <c r="IP183" s="15"/>
      <c r="IQ183" s="15"/>
      <c r="IR183" s="15"/>
      <c r="IS183" s="15"/>
      <c r="IT183" s="15"/>
      <c r="IU183" s="15"/>
      <c r="IV183" s="15"/>
    </row>
    <row r="184" spans="1:256" ht="18" customHeight="1">
      <c r="A184" s="48"/>
      <c r="B184" s="539" t="s">
        <v>181</v>
      </c>
      <c r="C184" s="539"/>
      <c r="D184" s="539"/>
      <c r="E184" s="539"/>
      <c r="F184" s="539"/>
      <c r="G184" s="539"/>
      <c r="H184" s="102" t="s">
        <v>106</v>
      </c>
      <c r="I184" s="68" t="s">
        <v>106</v>
      </c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  <c r="BM184" s="15"/>
      <c r="BN184" s="15"/>
      <c r="BO184" s="15"/>
      <c r="BP184" s="15"/>
      <c r="BQ184" s="15"/>
      <c r="BR184" s="15"/>
      <c r="BS184" s="15"/>
      <c r="BT184" s="15"/>
      <c r="BU184" s="15"/>
      <c r="BV184" s="15"/>
      <c r="BW184" s="15"/>
      <c r="BX184" s="15"/>
      <c r="BY184" s="15"/>
      <c r="BZ184" s="15"/>
      <c r="CA184" s="15"/>
      <c r="CB184" s="15"/>
      <c r="CC184" s="15"/>
      <c r="CD184" s="15"/>
      <c r="CE184" s="15"/>
      <c r="CF184" s="15"/>
      <c r="CG184" s="15"/>
      <c r="CH184" s="15"/>
      <c r="CI184" s="15"/>
      <c r="CJ184" s="15"/>
      <c r="CK184" s="15"/>
      <c r="CL184" s="15"/>
      <c r="CM184" s="15"/>
      <c r="CN184" s="15"/>
      <c r="CO184" s="15"/>
      <c r="CP184" s="15"/>
      <c r="CQ184" s="15"/>
      <c r="CR184" s="15"/>
      <c r="CS184" s="15"/>
      <c r="CT184" s="15"/>
      <c r="CU184" s="15"/>
      <c r="CV184" s="15"/>
      <c r="CW184" s="15"/>
      <c r="CX184" s="15"/>
      <c r="CY184" s="15"/>
      <c r="CZ184" s="15"/>
      <c r="DA184" s="15"/>
      <c r="DB184" s="15"/>
      <c r="DC184" s="15"/>
      <c r="DD184" s="15"/>
      <c r="DE184" s="15"/>
      <c r="DF184" s="15"/>
      <c r="DG184" s="15"/>
      <c r="DH184" s="15"/>
      <c r="DI184" s="15"/>
      <c r="DJ184" s="15"/>
      <c r="DK184" s="15"/>
      <c r="DL184" s="15"/>
      <c r="DM184" s="15"/>
      <c r="DN184" s="15"/>
      <c r="DO184" s="15"/>
      <c r="DP184" s="15"/>
      <c r="DQ184" s="15"/>
      <c r="DR184" s="15"/>
      <c r="DS184" s="15"/>
      <c r="DT184" s="15"/>
      <c r="DU184" s="15"/>
      <c r="DV184" s="15"/>
      <c r="DW184" s="15"/>
      <c r="DX184" s="15"/>
      <c r="DY184" s="15"/>
      <c r="DZ184" s="15"/>
      <c r="EA184" s="15"/>
      <c r="EB184" s="15"/>
      <c r="EC184" s="15"/>
      <c r="ED184" s="15"/>
      <c r="EE184" s="15"/>
      <c r="EF184" s="15"/>
      <c r="EG184" s="15"/>
      <c r="EH184" s="15"/>
      <c r="EI184" s="15"/>
      <c r="EJ184" s="15"/>
      <c r="EK184" s="15"/>
      <c r="EL184" s="15"/>
      <c r="EM184" s="15"/>
      <c r="EN184" s="15"/>
      <c r="EO184" s="15"/>
      <c r="EP184" s="15"/>
      <c r="EQ184" s="15"/>
      <c r="ER184" s="15"/>
      <c r="ES184" s="15"/>
      <c r="ET184" s="15"/>
      <c r="EU184" s="15"/>
      <c r="EV184" s="15"/>
      <c r="EW184" s="15"/>
      <c r="EX184" s="15"/>
      <c r="EY184" s="15"/>
      <c r="EZ184" s="15"/>
      <c r="FA184" s="15"/>
      <c r="FB184" s="15"/>
      <c r="FC184" s="15"/>
      <c r="FD184" s="15"/>
      <c r="FE184" s="15"/>
      <c r="FF184" s="15"/>
      <c r="FG184" s="15"/>
      <c r="FH184" s="15"/>
      <c r="FI184" s="15"/>
      <c r="FJ184" s="15"/>
      <c r="FK184" s="15"/>
      <c r="FL184" s="15"/>
      <c r="FM184" s="15"/>
      <c r="FN184" s="15"/>
      <c r="FO184" s="15"/>
      <c r="FP184" s="15"/>
      <c r="FQ184" s="15"/>
      <c r="FR184" s="15"/>
      <c r="FS184" s="15"/>
      <c r="FT184" s="15"/>
      <c r="FU184" s="15"/>
      <c r="FV184" s="15"/>
      <c r="FW184" s="15"/>
      <c r="FX184" s="15"/>
      <c r="FY184" s="15"/>
      <c r="FZ184" s="15"/>
      <c r="GA184" s="15"/>
      <c r="GB184" s="15"/>
      <c r="GC184" s="15"/>
      <c r="GD184" s="15"/>
      <c r="GE184" s="15"/>
      <c r="GF184" s="15"/>
      <c r="GG184" s="15"/>
      <c r="GH184" s="15"/>
      <c r="GI184" s="15"/>
      <c r="GJ184" s="15"/>
      <c r="GK184" s="15"/>
      <c r="GL184" s="15"/>
      <c r="GM184" s="15"/>
      <c r="GN184" s="15"/>
      <c r="GO184" s="15"/>
      <c r="GP184" s="15"/>
      <c r="GQ184" s="15"/>
      <c r="GR184" s="15"/>
      <c r="GS184" s="15"/>
      <c r="GT184" s="15"/>
      <c r="GU184" s="15"/>
      <c r="GV184" s="15"/>
      <c r="GW184" s="15"/>
      <c r="GX184" s="15"/>
      <c r="GY184" s="15"/>
      <c r="GZ184" s="15"/>
      <c r="HA184" s="15"/>
      <c r="HB184" s="15"/>
      <c r="HC184" s="15"/>
      <c r="HD184" s="15"/>
      <c r="HE184" s="15"/>
      <c r="HF184" s="15"/>
      <c r="HG184" s="15"/>
      <c r="HH184" s="15"/>
      <c r="HI184" s="15"/>
      <c r="HJ184" s="15"/>
      <c r="HK184" s="15"/>
      <c r="HL184" s="15"/>
      <c r="HM184" s="15"/>
      <c r="HN184" s="15"/>
      <c r="HO184" s="15"/>
      <c r="HP184" s="15"/>
      <c r="HQ184" s="15"/>
      <c r="HR184" s="15"/>
      <c r="HS184" s="15"/>
      <c r="HT184" s="15"/>
      <c r="HU184" s="15"/>
      <c r="HV184" s="15"/>
      <c r="HW184" s="15"/>
      <c r="HX184" s="15"/>
      <c r="HY184" s="15"/>
      <c r="HZ184" s="15"/>
      <c r="IA184" s="15"/>
      <c r="IB184" s="15"/>
      <c r="IC184" s="15"/>
      <c r="ID184" s="15"/>
      <c r="IE184" s="15"/>
      <c r="IF184" s="15"/>
      <c r="IG184" s="15"/>
      <c r="IH184" s="15"/>
      <c r="II184" s="15"/>
      <c r="IJ184" s="15"/>
      <c r="IK184" s="15"/>
      <c r="IL184" s="15"/>
      <c r="IM184" s="15"/>
      <c r="IN184" s="15"/>
      <c r="IO184" s="15"/>
      <c r="IP184" s="15"/>
      <c r="IQ184" s="15"/>
      <c r="IR184" s="15"/>
      <c r="IS184" s="15"/>
      <c r="IT184" s="15"/>
      <c r="IU184" s="15"/>
      <c r="IV184" s="15"/>
    </row>
    <row r="185" spans="1:256" ht="15" customHeight="1">
      <c r="A185" s="48"/>
      <c r="B185" s="537" t="s">
        <v>182</v>
      </c>
      <c r="C185" s="537"/>
      <c r="D185" s="537"/>
      <c r="E185" s="537"/>
      <c r="F185" s="537"/>
      <c r="G185" s="537"/>
      <c r="H185" s="101">
        <v>2.5000000000000001E-2</v>
      </c>
      <c r="I185" s="55">
        <f>ROUND(($I$176/(1-$H$188))*H185,2)</f>
        <v>119.21</v>
      </c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5"/>
      <c r="BR185" s="15"/>
      <c r="BS185" s="15"/>
      <c r="BT185" s="15"/>
      <c r="BU185" s="15"/>
      <c r="BV185" s="15"/>
      <c r="BW185" s="15"/>
      <c r="BX185" s="15"/>
      <c r="BY185" s="15"/>
      <c r="BZ185" s="15"/>
      <c r="CA185" s="15"/>
      <c r="CB185" s="15"/>
      <c r="CC185" s="15"/>
      <c r="CD185" s="15"/>
      <c r="CE185" s="15"/>
      <c r="CF185" s="15"/>
      <c r="CG185" s="15"/>
      <c r="CH185" s="15"/>
      <c r="CI185" s="15"/>
      <c r="CJ185" s="15"/>
      <c r="CK185" s="15"/>
      <c r="CL185" s="15"/>
      <c r="CM185" s="15"/>
      <c r="CN185" s="15"/>
      <c r="CO185" s="15"/>
      <c r="CP185" s="15"/>
      <c r="CQ185" s="15"/>
      <c r="CR185" s="15"/>
      <c r="CS185" s="15"/>
      <c r="CT185" s="15"/>
      <c r="CU185" s="15"/>
      <c r="CV185" s="15"/>
      <c r="CW185" s="15"/>
      <c r="CX185" s="15"/>
      <c r="CY185" s="15"/>
      <c r="CZ185" s="15"/>
      <c r="DA185" s="15"/>
      <c r="DB185" s="15"/>
      <c r="DC185" s="15"/>
      <c r="DD185" s="15"/>
      <c r="DE185" s="15"/>
      <c r="DF185" s="15"/>
      <c r="DG185" s="15"/>
      <c r="DH185" s="15"/>
      <c r="DI185" s="15"/>
      <c r="DJ185" s="15"/>
      <c r="DK185" s="15"/>
      <c r="DL185" s="15"/>
      <c r="DM185" s="15"/>
      <c r="DN185" s="15"/>
      <c r="DO185" s="15"/>
      <c r="DP185" s="15"/>
      <c r="DQ185" s="15"/>
      <c r="DR185" s="15"/>
      <c r="DS185" s="15"/>
      <c r="DT185" s="15"/>
      <c r="DU185" s="15"/>
      <c r="DV185" s="15"/>
      <c r="DW185" s="15"/>
      <c r="DX185" s="15"/>
      <c r="DY185" s="15"/>
      <c r="DZ185" s="15"/>
      <c r="EA185" s="15"/>
      <c r="EB185" s="15"/>
      <c r="EC185" s="15"/>
      <c r="ED185" s="15"/>
      <c r="EE185" s="15"/>
      <c r="EF185" s="15"/>
      <c r="EG185" s="15"/>
      <c r="EH185" s="15"/>
      <c r="EI185" s="15"/>
      <c r="EJ185" s="15"/>
      <c r="EK185" s="15"/>
      <c r="EL185" s="15"/>
      <c r="EM185" s="15"/>
      <c r="EN185" s="15"/>
      <c r="EO185" s="15"/>
      <c r="EP185" s="15"/>
      <c r="EQ185" s="15"/>
      <c r="ER185" s="15"/>
      <c r="ES185" s="15"/>
      <c r="ET185" s="15"/>
      <c r="EU185" s="15"/>
      <c r="EV185" s="15"/>
      <c r="EW185" s="15"/>
      <c r="EX185" s="15"/>
      <c r="EY185" s="15"/>
      <c r="EZ185" s="15"/>
      <c r="FA185" s="15"/>
      <c r="FB185" s="15"/>
      <c r="FC185" s="15"/>
      <c r="FD185" s="15"/>
      <c r="FE185" s="15"/>
      <c r="FF185" s="15"/>
      <c r="FG185" s="15"/>
      <c r="FH185" s="15"/>
      <c r="FI185" s="15"/>
      <c r="FJ185" s="15"/>
      <c r="FK185" s="15"/>
      <c r="FL185" s="15"/>
      <c r="FM185" s="15"/>
      <c r="FN185" s="15"/>
      <c r="FO185" s="15"/>
      <c r="FP185" s="15"/>
      <c r="FQ185" s="15"/>
      <c r="FR185" s="15"/>
      <c r="FS185" s="15"/>
      <c r="FT185" s="15"/>
      <c r="FU185" s="15"/>
      <c r="FV185" s="15"/>
      <c r="FW185" s="15"/>
      <c r="FX185" s="15"/>
      <c r="FY185" s="15"/>
      <c r="FZ185" s="15"/>
      <c r="GA185" s="15"/>
      <c r="GB185" s="15"/>
      <c r="GC185" s="15"/>
      <c r="GD185" s="15"/>
      <c r="GE185" s="15"/>
      <c r="GF185" s="15"/>
      <c r="GG185" s="15"/>
      <c r="GH185" s="15"/>
      <c r="GI185" s="15"/>
      <c r="GJ185" s="15"/>
      <c r="GK185" s="15"/>
      <c r="GL185" s="15"/>
      <c r="GM185" s="15"/>
      <c r="GN185" s="15"/>
      <c r="GO185" s="15"/>
      <c r="GP185" s="15"/>
      <c r="GQ185" s="15"/>
      <c r="GR185" s="15"/>
      <c r="GS185" s="15"/>
      <c r="GT185" s="15"/>
      <c r="GU185" s="15"/>
      <c r="GV185" s="15"/>
      <c r="GW185" s="15"/>
      <c r="GX185" s="15"/>
      <c r="GY185" s="15"/>
      <c r="GZ185" s="15"/>
      <c r="HA185" s="15"/>
      <c r="HB185" s="15"/>
      <c r="HC185" s="15"/>
      <c r="HD185" s="15"/>
      <c r="HE185" s="15"/>
      <c r="HF185" s="15"/>
      <c r="HG185" s="15"/>
      <c r="HH185" s="15"/>
      <c r="HI185" s="15"/>
      <c r="HJ185" s="15"/>
      <c r="HK185" s="15"/>
      <c r="HL185" s="15"/>
      <c r="HM185" s="15"/>
      <c r="HN185" s="15"/>
      <c r="HO185" s="15"/>
      <c r="HP185" s="15"/>
      <c r="HQ185" s="15"/>
      <c r="HR185" s="15"/>
      <c r="HS185" s="15"/>
      <c r="HT185" s="15"/>
      <c r="HU185" s="15"/>
      <c r="HV185" s="15"/>
      <c r="HW185" s="15"/>
      <c r="HX185" s="15"/>
      <c r="HY185" s="15"/>
      <c r="HZ185" s="15"/>
      <c r="IA185" s="15"/>
      <c r="IB185" s="15"/>
      <c r="IC185" s="15"/>
      <c r="ID185" s="15"/>
      <c r="IE185" s="15"/>
      <c r="IF185" s="15"/>
      <c r="IG185" s="15"/>
      <c r="IH185" s="15"/>
      <c r="II185" s="15"/>
      <c r="IJ185" s="15"/>
      <c r="IK185" s="15"/>
      <c r="IL185" s="15"/>
      <c r="IM185" s="15"/>
      <c r="IN185" s="15"/>
      <c r="IO185" s="15"/>
      <c r="IP185" s="15"/>
      <c r="IQ185" s="15"/>
      <c r="IR185" s="15"/>
      <c r="IS185" s="15"/>
      <c r="IT185" s="15"/>
      <c r="IU185" s="15"/>
      <c r="IV185" s="15"/>
    </row>
    <row r="186" spans="1:256" ht="15.75" customHeight="1">
      <c r="A186" s="510" t="s">
        <v>82</v>
      </c>
      <c r="B186" s="510"/>
      <c r="C186" s="510"/>
      <c r="D186" s="510"/>
      <c r="E186" s="510"/>
      <c r="F186" s="510"/>
      <c r="G186" s="510"/>
      <c r="H186" s="510"/>
      <c r="I186" s="61">
        <f>SUM(I173+I175+I179+I180+I185)</f>
        <v>699.88000000000011</v>
      </c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  <c r="BM186" s="15"/>
      <c r="BN186" s="15"/>
      <c r="BO186" s="15"/>
      <c r="BP186" s="15"/>
      <c r="BQ186" s="15"/>
      <c r="BR186" s="15"/>
      <c r="BS186" s="15"/>
      <c r="BT186" s="15"/>
      <c r="BU186" s="15"/>
      <c r="BV186" s="15"/>
      <c r="BW186" s="15"/>
      <c r="BX186" s="15"/>
      <c r="BY186" s="15"/>
      <c r="BZ186" s="15"/>
      <c r="CA186" s="15"/>
      <c r="CB186" s="15"/>
      <c r="CC186" s="15"/>
      <c r="CD186" s="15"/>
      <c r="CE186" s="15"/>
      <c r="CF186" s="15"/>
      <c r="CG186" s="15"/>
      <c r="CH186" s="15"/>
      <c r="CI186" s="15"/>
      <c r="CJ186" s="15"/>
      <c r="CK186" s="15"/>
      <c r="CL186" s="15"/>
      <c r="CM186" s="15"/>
      <c r="CN186" s="15"/>
      <c r="CO186" s="15"/>
      <c r="CP186" s="15"/>
      <c r="CQ186" s="15"/>
      <c r="CR186" s="15"/>
      <c r="CS186" s="15"/>
      <c r="CT186" s="15"/>
      <c r="CU186" s="15"/>
      <c r="CV186" s="15"/>
      <c r="CW186" s="15"/>
      <c r="CX186" s="15"/>
      <c r="CY186" s="15"/>
      <c r="CZ186" s="15"/>
      <c r="DA186" s="15"/>
      <c r="DB186" s="15"/>
      <c r="DC186" s="15"/>
      <c r="DD186" s="15"/>
      <c r="DE186" s="15"/>
      <c r="DF186" s="15"/>
      <c r="DG186" s="15"/>
      <c r="DH186" s="15"/>
      <c r="DI186" s="15"/>
      <c r="DJ186" s="15"/>
      <c r="DK186" s="15"/>
      <c r="DL186" s="15"/>
      <c r="DM186" s="15"/>
      <c r="DN186" s="15"/>
      <c r="DO186" s="15"/>
      <c r="DP186" s="15"/>
      <c r="DQ186" s="15"/>
      <c r="DR186" s="15"/>
      <c r="DS186" s="15"/>
      <c r="DT186" s="15"/>
      <c r="DU186" s="15"/>
      <c r="DV186" s="15"/>
      <c r="DW186" s="15"/>
      <c r="DX186" s="15"/>
      <c r="DY186" s="15"/>
      <c r="DZ186" s="15"/>
      <c r="EA186" s="15"/>
      <c r="EB186" s="15"/>
      <c r="EC186" s="15"/>
      <c r="ED186" s="15"/>
      <c r="EE186" s="15"/>
      <c r="EF186" s="15"/>
      <c r="EG186" s="15"/>
      <c r="EH186" s="15"/>
      <c r="EI186" s="15"/>
      <c r="EJ186" s="15"/>
      <c r="EK186" s="15"/>
      <c r="EL186" s="15"/>
      <c r="EM186" s="15"/>
      <c r="EN186" s="15"/>
      <c r="EO186" s="15"/>
      <c r="EP186" s="15"/>
      <c r="EQ186" s="15"/>
      <c r="ER186" s="15"/>
      <c r="ES186" s="15"/>
      <c r="ET186" s="15"/>
      <c r="EU186" s="15"/>
      <c r="EV186" s="15"/>
      <c r="EW186" s="15"/>
      <c r="EX186" s="15"/>
      <c r="EY186" s="15"/>
      <c r="EZ186" s="15"/>
      <c r="FA186" s="15"/>
      <c r="FB186" s="15"/>
      <c r="FC186" s="15"/>
      <c r="FD186" s="15"/>
      <c r="FE186" s="15"/>
      <c r="FF186" s="15"/>
      <c r="FG186" s="15"/>
      <c r="FH186" s="15"/>
      <c r="FI186" s="15"/>
      <c r="FJ186" s="15"/>
      <c r="FK186" s="15"/>
      <c r="FL186" s="15"/>
      <c r="FM186" s="15"/>
      <c r="FN186" s="15"/>
      <c r="FO186" s="15"/>
      <c r="FP186" s="15"/>
      <c r="FQ186" s="15"/>
      <c r="FR186" s="15"/>
      <c r="FS186" s="15"/>
      <c r="FT186" s="15"/>
      <c r="FU186" s="15"/>
      <c r="FV186" s="15"/>
      <c r="FW186" s="15"/>
      <c r="FX186" s="15"/>
      <c r="FY186" s="15"/>
      <c r="FZ186" s="15"/>
      <c r="GA186" s="15"/>
      <c r="GB186" s="15"/>
      <c r="GC186" s="15"/>
      <c r="GD186" s="15"/>
      <c r="GE186" s="15"/>
      <c r="GF186" s="15"/>
      <c r="GG186" s="15"/>
      <c r="GH186" s="15"/>
      <c r="GI186" s="15"/>
      <c r="GJ186" s="15"/>
      <c r="GK186" s="15"/>
      <c r="GL186" s="15"/>
      <c r="GM186" s="15"/>
      <c r="GN186" s="15"/>
      <c r="GO186" s="15"/>
      <c r="GP186" s="15"/>
      <c r="GQ186" s="15"/>
      <c r="GR186" s="15"/>
      <c r="GS186" s="15"/>
      <c r="GT186" s="15"/>
      <c r="GU186" s="15"/>
      <c r="GV186" s="15"/>
      <c r="GW186" s="15"/>
      <c r="GX186" s="15"/>
      <c r="GY186" s="15"/>
      <c r="GZ186" s="15"/>
      <c r="HA186" s="15"/>
      <c r="HB186" s="15"/>
      <c r="HC186" s="15"/>
      <c r="HD186" s="15"/>
      <c r="HE186" s="15"/>
      <c r="HF186" s="15"/>
      <c r="HG186" s="15"/>
      <c r="HH186" s="15"/>
      <c r="HI186" s="15"/>
      <c r="HJ186" s="15"/>
      <c r="HK186" s="15"/>
      <c r="HL186" s="15"/>
      <c r="HM186" s="15"/>
      <c r="HN186" s="15"/>
      <c r="HO186" s="15"/>
      <c r="HP186" s="15"/>
      <c r="HQ186" s="15"/>
      <c r="HR186" s="15"/>
      <c r="HS186" s="15"/>
      <c r="HT186" s="15"/>
      <c r="HU186" s="15"/>
      <c r="HV186" s="15"/>
      <c r="HW186" s="15"/>
      <c r="HX186" s="15"/>
      <c r="HY186" s="15"/>
      <c r="HZ186" s="15"/>
      <c r="IA186" s="15"/>
      <c r="IB186" s="15"/>
      <c r="IC186" s="15"/>
      <c r="ID186" s="15"/>
      <c r="IE186" s="15"/>
      <c r="IF186" s="15"/>
      <c r="IG186" s="15"/>
      <c r="IH186" s="15"/>
      <c r="II186" s="15"/>
      <c r="IJ186" s="15"/>
      <c r="IK186" s="15"/>
      <c r="IL186" s="15"/>
      <c r="IM186" s="15"/>
      <c r="IN186" s="15"/>
      <c r="IO186" s="15"/>
      <c r="IP186" s="15"/>
      <c r="IQ186" s="15"/>
      <c r="IR186" s="15"/>
      <c r="IS186" s="15"/>
      <c r="IT186" s="15"/>
      <c r="IU186" s="15"/>
      <c r="IV186" s="15"/>
    </row>
    <row r="187" spans="1:256" ht="6.75" customHeight="1">
      <c r="A187" s="531"/>
      <c r="B187" s="531"/>
      <c r="C187" s="531"/>
      <c r="D187" s="531"/>
      <c r="E187" s="531"/>
      <c r="F187" s="531"/>
      <c r="G187" s="531"/>
      <c r="H187" s="531"/>
      <c r="I187" s="531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5"/>
      <c r="BT187" s="15"/>
      <c r="BU187" s="15"/>
      <c r="BV187" s="15"/>
      <c r="BW187" s="15"/>
      <c r="BX187" s="15"/>
      <c r="BY187" s="15"/>
      <c r="BZ187" s="15"/>
      <c r="CA187" s="15"/>
      <c r="CB187" s="15"/>
      <c r="CC187" s="15"/>
      <c r="CD187" s="15"/>
      <c r="CE187" s="15"/>
      <c r="CF187" s="15"/>
      <c r="CG187" s="15"/>
      <c r="CH187" s="15"/>
      <c r="CI187" s="15"/>
      <c r="CJ187" s="15"/>
      <c r="CK187" s="15"/>
      <c r="CL187" s="15"/>
      <c r="CM187" s="15"/>
      <c r="CN187" s="15"/>
      <c r="CO187" s="15"/>
      <c r="CP187" s="15"/>
      <c r="CQ187" s="15"/>
      <c r="CR187" s="15"/>
      <c r="CS187" s="15"/>
      <c r="CT187" s="15"/>
      <c r="CU187" s="15"/>
      <c r="CV187" s="15"/>
      <c r="CW187" s="15"/>
      <c r="CX187" s="15"/>
      <c r="CY187" s="15"/>
      <c r="CZ187" s="15"/>
      <c r="DA187" s="15"/>
      <c r="DB187" s="15"/>
      <c r="DC187" s="15"/>
      <c r="DD187" s="15"/>
      <c r="DE187" s="15"/>
      <c r="DF187" s="15"/>
      <c r="DG187" s="15"/>
      <c r="DH187" s="15"/>
      <c r="DI187" s="15"/>
      <c r="DJ187" s="15"/>
      <c r="DK187" s="15"/>
      <c r="DL187" s="15"/>
      <c r="DM187" s="15"/>
      <c r="DN187" s="15"/>
      <c r="DO187" s="15"/>
      <c r="DP187" s="15"/>
      <c r="DQ187" s="15"/>
      <c r="DR187" s="15"/>
      <c r="DS187" s="15"/>
      <c r="DT187" s="15"/>
      <c r="DU187" s="15"/>
      <c r="DV187" s="15"/>
      <c r="DW187" s="15"/>
      <c r="DX187" s="15"/>
      <c r="DY187" s="15"/>
      <c r="DZ187" s="15"/>
      <c r="EA187" s="15"/>
      <c r="EB187" s="15"/>
      <c r="EC187" s="15"/>
      <c r="ED187" s="15"/>
      <c r="EE187" s="15"/>
      <c r="EF187" s="15"/>
      <c r="EG187" s="15"/>
      <c r="EH187" s="15"/>
      <c r="EI187" s="15"/>
      <c r="EJ187" s="15"/>
      <c r="EK187" s="15"/>
      <c r="EL187" s="15"/>
      <c r="EM187" s="15"/>
      <c r="EN187" s="15"/>
      <c r="EO187" s="15"/>
      <c r="EP187" s="15"/>
      <c r="EQ187" s="15"/>
      <c r="ER187" s="15"/>
      <c r="ES187" s="15"/>
      <c r="ET187" s="15"/>
      <c r="EU187" s="15"/>
      <c r="EV187" s="15"/>
      <c r="EW187" s="15"/>
      <c r="EX187" s="15"/>
      <c r="EY187" s="15"/>
      <c r="EZ187" s="15"/>
      <c r="FA187" s="15"/>
      <c r="FB187" s="15"/>
      <c r="FC187" s="15"/>
      <c r="FD187" s="15"/>
      <c r="FE187" s="15"/>
      <c r="FF187" s="15"/>
      <c r="FG187" s="15"/>
      <c r="FH187" s="15"/>
      <c r="FI187" s="15"/>
      <c r="FJ187" s="15"/>
      <c r="FK187" s="15"/>
      <c r="FL187" s="15"/>
      <c r="FM187" s="15"/>
      <c r="FN187" s="15"/>
      <c r="FO187" s="15"/>
      <c r="FP187" s="15"/>
      <c r="FQ187" s="15"/>
      <c r="FR187" s="15"/>
      <c r="FS187" s="15"/>
      <c r="FT187" s="15"/>
      <c r="FU187" s="15"/>
      <c r="FV187" s="15"/>
      <c r="FW187" s="15"/>
      <c r="FX187" s="15"/>
      <c r="FY187" s="15"/>
      <c r="FZ187" s="15"/>
      <c r="GA187" s="15"/>
      <c r="GB187" s="15"/>
      <c r="GC187" s="15"/>
      <c r="GD187" s="15"/>
      <c r="GE187" s="15"/>
      <c r="GF187" s="15"/>
      <c r="GG187" s="15"/>
      <c r="GH187" s="15"/>
      <c r="GI187" s="15"/>
      <c r="GJ187" s="15"/>
      <c r="GK187" s="15"/>
      <c r="GL187" s="15"/>
      <c r="GM187" s="15"/>
      <c r="GN187" s="15"/>
      <c r="GO187" s="15"/>
      <c r="GP187" s="15"/>
      <c r="GQ187" s="15"/>
      <c r="GR187" s="15"/>
      <c r="GS187" s="15"/>
      <c r="GT187" s="15"/>
      <c r="GU187" s="15"/>
      <c r="GV187" s="15"/>
      <c r="GW187" s="15"/>
      <c r="GX187" s="15"/>
      <c r="GY187" s="15"/>
      <c r="GZ187" s="15"/>
      <c r="HA187" s="15"/>
      <c r="HB187" s="15"/>
      <c r="HC187" s="15"/>
      <c r="HD187" s="15"/>
      <c r="HE187" s="15"/>
      <c r="HF187" s="15"/>
      <c r="HG187" s="15"/>
      <c r="HH187" s="15"/>
      <c r="HI187" s="15"/>
      <c r="HJ187" s="15"/>
      <c r="HK187" s="15"/>
      <c r="HL187" s="15"/>
      <c r="HM187" s="15"/>
      <c r="HN187" s="15"/>
      <c r="HO187" s="15"/>
      <c r="HP187" s="15"/>
      <c r="HQ187" s="15"/>
      <c r="HR187" s="15"/>
      <c r="HS187" s="15"/>
      <c r="HT187" s="15"/>
      <c r="HU187" s="15"/>
      <c r="HV187" s="15"/>
      <c r="HW187" s="15"/>
      <c r="HX187" s="15"/>
      <c r="HY187" s="15"/>
      <c r="HZ187" s="15"/>
      <c r="IA187" s="15"/>
      <c r="IB187" s="15"/>
      <c r="IC187" s="15"/>
      <c r="ID187" s="15"/>
      <c r="IE187" s="15"/>
      <c r="IF187" s="15"/>
      <c r="IG187" s="15"/>
      <c r="IH187" s="15"/>
      <c r="II187" s="15"/>
      <c r="IJ187" s="15"/>
      <c r="IK187" s="15"/>
      <c r="IL187" s="15"/>
      <c r="IM187" s="15"/>
      <c r="IN187" s="15"/>
      <c r="IO187" s="15"/>
      <c r="IP187" s="15"/>
      <c r="IQ187" s="15"/>
      <c r="IR187" s="15"/>
      <c r="IS187" s="15"/>
      <c r="IT187" s="15"/>
      <c r="IU187" s="15"/>
      <c r="IV187" s="15"/>
    </row>
    <row r="188" spans="1:256" ht="15.75" customHeight="1">
      <c r="A188" s="489" t="s">
        <v>183</v>
      </c>
      <c r="B188" s="489"/>
      <c r="C188" s="489"/>
      <c r="D188" s="489"/>
      <c r="E188" s="489"/>
      <c r="F188" s="489"/>
      <c r="G188" s="489"/>
      <c r="H188" s="103">
        <f>SUM(H179:H185)</f>
        <v>6.1499999999999999E-2</v>
      </c>
      <c r="I188" s="35">
        <f>SUM(I179:I185)</f>
        <v>293.27</v>
      </c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5"/>
      <c r="BR188" s="15"/>
      <c r="BS188" s="15"/>
      <c r="BT188" s="15"/>
      <c r="BU188" s="15"/>
      <c r="BV188" s="15"/>
      <c r="BW188" s="15"/>
      <c r="BX188" s="15"/>
      <c r="BY188" s="15"/>
      <c r="BZ188" s="15"/>
      <c r="CA188" s="15"/>
      <c r="CB188" s="15"/>
      <c r="CC188" s="15"/>
      <c r="CD188" s="15"/>
      <c r="CE188" s="15"/>
      <c r="CF188" s="15"/>
      <c r="CG188" s="15"/>
      <c r="CH188" s="15"/>
      <c r="CI188" s="15"/>
      <c r="CJ188" s="15"/>
      <c r="CK188" s="15"/>
      <c r="CL188" s="15"/>
      <c r="CM188" s="15"/>
      <c r="CN188" s="15"/>
      <c r="CO188" s="15"/>
      <c r="CP188" s="15"/>
      <c r="CQ188" s="15"/>
      <c r="CR188" s="15"/>
      <c r="CS188" s="15"/>
      <c r="CT188" s="15"/>
      <c r="CU188" s="15"/>
      <c r="CV188" s="15"/>
      <c r="CW188" s="15"/>
      <c r="CX188" s="15"/>
      <c r="CY188" s="15"/>
      <c r="CZ188" s="15"/>
      <c r="DA188" s="15"/>
      <c r="DB188" s="15"/>
      <c r="DC188" s="15"/>
      <c r="DD188" s="15"/>
      <c r="DE188" s="15"/>
      <c r="DF188" s="15"/>
      <c r="DG188" s="15"/>
      <c r="DH188" s="15"/>
      <c r="DI188" s="15"/>
      <c r="DJ188" s="15"/>
      <c r="DK188" s="15"/>
      <c r="DL188" s="15"/>
      <c r="DM188" s="15"/>
      <c r="DN188" s="15"/>
      <c r="DO188" s="15"/>
      <c r="DP188" s="15"/>
      <c r="DQ188" s="15"/>
      <c r="DR188" s="15"/>
      <c r="DS188" s="15"/>
      <c r="DT188" s="15"/>
      <c r="DU188" s="15"/>
      <c r="DV188" s="15"/>
      <c r="DW188" s="15"/>
      <c r="DX188" s="15"/>
      <c r="DY188" s="15"/>
      <c r="DZ188" s="15"/>
      <c r="EA188" s="15"/>
      <c r="EB188" s="15"/>
      <c r="EC188" s="15"/>
      <c r="ED188" s="15"/>
      <c r="EE188" s="15"/>
      <c r="EF188" s="15"/>
      <c r="EG188" s="15"/>
      <c r="EH188" s="15"/>
      <c r="EI188" s="15"/>
      <c r="EJ188" s="15"/>
      <c r="EK188" s="15"/>
      <c r="EL188" s="15"/>
      <c r="EM188" s="15"/>
      <c r="EN188" s="15"/>
      <c r="EO188" s="15"/>
      <c r="EP188" s="15"/>
      <c r="EQ188" s="15"/>
      <c r="ER188" s="15"/>
      <c r="ES188" s="15"/>
      <c r="ET188" s="15"/>
      <c r="EU188" s="15"/>
      <c r="EV188" s="15"/>
      <c r="EW188" s="15"/>
      <c r="EX188" s="15"/>
      <c r="EY188" s="15"/>
      <c r="EZ188" s="15"/>
      <c r="FA188" s="15"/>
      <c r="FB188" s="15"/>
      <c r="FC188" s="15"/>
      <c r="FD188" s="15"/>
      <c r="FE188" s="15"/>
      <c r="FF188" s="15"/>
      <c r="FG188" s="15"/>
      <c r="FH188" s="15"/>
      <c r="FI188" s="15"/>
      <c r="FJ188" s="15"/>
      <c r="FK188" s="15"/>
      <c r="FL188" s="15"/>
      <c r="FM188" s="15"/>
      <c r="FN188" s="15"/>
      <c r="FO188" s="15"/>
      <c r="FP188" s="15"/>
      <c r="FQ188" s="15"/>
      <c r="FR188" s="15"/>
      <c r="FS188" s="15"/>
      <c r="FT188" s="15"/>
      <c r="FU188" s="15"/>
      <c r="FV188" s="15"/>
      <c r="FW188" s="15"/>
      <c r="FX188" s="15"/>
      <c r="FY188" s="15"/>
      <c r="FZ188" s="15"/>
      <c r="GA188" s="15"/>
      <c r="GB188" s="15"/>
      <c r="GC188" s="15"/>
      <c r="GD188" s="15"/>
      <c r="GE188" s="15"/>
      <c r="GF188" s="15"/>
      <c r="GG188" s="15"/>
      <c r="GH188" s="15"/>
      <c r="GI188" s="15"/>
      <c r="GJ188" s="15"/>
      <c r="GK188" s="15"/>
      <c r="GL188" s="15"/>
      <c r="GM188" s="15"/>
      <c r="GN188" s="15"/>
      <c r="GO188" s="15"/>
      <c r="GP188" s="15"/>
      <c r="GQ188" s="15"/>
      <c r="GR188" s="15"/>
      <c r="GS188" s="15"/>
      <c r="GT188" s="15"/>
      <c r="GU188" s="15"/>
      <c r="GV188" s="15"/>
      <c r="GW188" s="15"/>
      <c r="GX188" s="15"/>
      <c r="GY188" s="15"/>
      <c r="GZ188" s="15"/>
      <c r="HA188" s="15"/>
      <c r="HB188" s="15"/>
      <c r="HC188" s="15"/>
      <c r="HD188" s="15"/>
      <c r="HE188" s="15"/>
      <c r="HF188" s="15"/>
      <c r="HG188" s="15"/>
      <c r="HH188" s="15"/>
      <c r="HI188" s="15"/>
      <c r="HJ188" s="15"/>
      <c r="HK188" s="15"/>
      <c r="HL188" s="15"/>
      <c r="HM188" s="15"/>
      <c r="HN188" s="15"/>
      <c r="HO188" s="15"/>
      <c r="HP188" s="15"/>
      <c r="HQ188" s="15"/>
      <c r="HR188" s="15"/>
      <c r="HS188" s="15"/>
      <c r="HT188" s="15"/>
      <c r="HU188" s="15"/>
      <c r="HV188" s="15"/>
      <c r="HW188" s="15"/>
      <c r="HX188" s="15"/>
      <c r="HY188" s="15"/>
      <c r="HZ188" s="15"/>
      <c r="IA188" s="15"/>
      <c r="IB188" s="15"/>
      <c r="IC188" s="15"/>
      <c r="ID188" s="15"/>
      <c r="IE188" s="15"/>
      <c r="IF188" s="15"/>
      <c r="IG188" s="15"/>
      <c r="IH188" s="15"/>
      <c r="II188" s="15"/>
      <c r="IJ188" s="15"/>
      <c r="IK188" s="15"/>
      <c r="IL188" s="15"/>
      <c r="IM188" s="15"/>
      <c r="IN188" s="15"/>
      <c r="IO188" s="15"/>
      <c r="IP188" s="15"/>
      <c r="IQ188" s="15"/>
      <c r="IR188" s="15"/>
      <c r="IS188" s="15"/>
      <c r="IT188" s="15"/>
      <c r="IU188" s="15"/>
      <c r="IV188" s="15"/>
    </row>
    <row r="189" spans="1:256" ht="12.75" customHeight="1">
      <c r="A189" s="540" t="s">
        <v>184</v>
      </c>
      <c r="B189" s="540"/>
      <c r="C189" s="541" t="s">
        <v>185</v>
      </c>
      <c r="D189" s="541"/>
      <c r="E189" s="541"/>
      <c r="F189" s="541"/>
      <c r="G189" s="541"/>
      <c r="H189" s="541"/>
      <c r="I189" s="541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15"/>
      <c r="CC189" s="15"/>
      <c r="CD189" s="15"/>
      <c r="CE189" s="15"/>
      <c r="CF189" s="15"/>
      <c r="CG189" s="15"/>
      <c r="CH189" s="15"/>
      <c r="CI189" s="15"/>
      <c r="CJ189" s="15"/>
      <c r="CK189" s="15"/>
      <c r="CL189" s="15"/>
      <c r="CM189" s="15"/>
      <c r="CN189" s="15"/>
      <c r="CO189" s="15"/>
      <c r="CP189" s="15"/>
      <c r="CQ189" s="15"/>
      <c r="CR189" s="15"/>
      <c r="CS189" s="15"/>
      <c r="CT189" s="15"/>
      <c r="CU189" s="15"/>
      <c r="CV189" s="15"/>
      <c r="CW189" s="15"/>
      <c r="CX189" s="15"/>
      <c r="CY189" s="15"/>
      <c r="CZ189" s="15"/>
      <c r="DA189" s="15"/>
      <c r="DB189" s="15"/>
      <c r="DC189" s="15"/>
      <c r="DD189" s="15"/>
      <c r="DE189" s="15"/>
      <c r="DF189" s="15"/>
      <c r="DG189" s="15"/>
      <c r="DH189" s="15"/>
      <c r="DI189" s="15"/>
      <c r="DJ189" s="15"/>
      <c r="DK189" s="15"/>
      <c r="DL189" s="15"/>
      <c r="DM189" s="15"/>
      <c r="DN189" s="15"/>
      <c r="DO189" s="15"/>
      <c r="DP189" s="15"/>
      <c r="DQ189" s="15"/>
      <c r="DR189" s="15"/>
      <c r="DS189" s="15"/>
      <c r="DT189" s="15"/>
      <c r="DU189" s="15"/>
      <c r="DV189" s="15"/>
      <c r="DW189" s="15"/>
      <c r="DX189" s="15"/>
      <c r="DY189" s="15"/>
      <c r="DZ189" s="15"/>
      <c r="EA189" s="15"/>
      <c r="EB189" s="15"/>
      <c r="EC189" s="15"/>
      <c r="ED189" s="15"/>
      <c r="EE189" s="15"/>
      <c r="EF189" s="15"/>
      <c r="EG189" s="15"/>
      <c r="EH189" s="15"/>
      <c r="EI189" s="15"/>
      <c r="EJ189" s="15"/>
      <c r="EK189" s="15"/>
      <c r="EL189" s="15"/>
      <c r="EM189" s="15"/>
      <c r="EN189" s="15"/>
      <c r="EO189" s="15"/>
      <c r="EP189" s="15"/>
      <c r="EQ189" s="15"/>
      <c r="ER189" s="15"/>
      <c r="ES189" s="15"/>
      <c r="ET189" s="15"/>
      <c r="EU189" s="15"/>
      <c r="EV189" s="15"/>
      <c r="EW189" s="15"/>
      <c r="EX189" s="15"/>
      <c r="EY189" s="15"/>
      <c r="EZ189" s="15"/>
      <c r="FA189" s="15"/>
      <c r="FB189" s="15"/>
      <c r="FC189" s="15"/>
      <c r="FD189" s="15"/>
      <c r="FE189" s="15"/>
      <c r="FF189" s="15"/>
      <c r="FG189" s="15"/>
      <c r="FH189" s="15"/>
      <c r="FI189" s="15"/>
      <c r="FJ189" s="15"/>
      <c r="FK189" s="15"/>
      <c r="FL189" s="15"/>
      <c r="FM189" s="15"/>
      <c r="FN189" s="15"/>
      <c r="FO189" s="15"/>
      <c r="FP189" s="15"/>
      <c r="FQ189" s="15"/>
      <c r="FR189" s="15"/>
      <c r="FS189" s="15"/>
      <c r="FT189" s="15"/>
      <c r="FU189" s="15"/>
      <c r="FV189" s="15"/>
      <c r="FW189" s="15"/>
      <c r="FX189" s="15"/>
      <c r="FY189" s="15"/>
      <c r="FZ189" s="15"/>
      <c r="GA189" s="15"/>
      <c r="GB189" s="15"/>
      <c r="GC189" s="15"/>
      <c r="GD189" s="15"/>
      <c r="GE189" s="15"/>
      <c r="GF189" s="15"/>
      <c r="GG189" s="15"/>
      <c r="GH189" s="15"/>
      <c r="GI189" s="15"/>
      <c r="GJ189" s="15"/>
      <c r="GK189" s="15"/>
      <c r="GL189" s="15"/>
      <c r="GM189" s="15"/>
      <c r="GN189" s="15"/>
      <c r="GO189" s="15"/>
      <c r="GP189" s="15"/>
      <c r="GQ189" s="15"/>
      <c r="GR189" s="15"/>
      <c r="GS189" s="15"/>
      <c r="GT189" s="15"/>
      <c r="GU189" s="15"/>
      <c r="GV189" s="15"/>
      <c r="GW189" s="15"/>
      <c r="GX189" s="15"/>
      <c r="GY189" s="15"/>
      <c r="GZ189" s="15"/>
      <c r="HA189" s="15"/>
      <c r="HB189" s="15"/>
      <c r="HC189" s="15"/>
      <c r="HD189" s="15"/>
      <c r="HE189" s="15"/>
      <c r="HF189" s="15"/>
      <c r="HG189" s="15"/>
      <c r="HH189" s="15"/>
      <c r="HI189" s="15"/>
      <c r="HJ189" s="15"/>
      <c r="HK189" s="15"/>
      <c r="HL189" s="15"/>
      <c r="HM189" s="15"/>
      <c r="HN189" s="15"/>
      <c r="HO189" s="15"/>
      <c r="HP189" s="15"/>
      <c r="HQ189" s="15"/>
      <c r="HR189" s="15"/>
      <c r="HS189" s="15"/>
      <c r="HT189" s="15"/>
      <c r="HU189" s="15"/>
      <c r="HV189" s="15"/>
      <c r="HW189" s="15"/>
      <c r="HX189" s="15"/>
      <c r="HY189" s="15"/>
      <c r="HZ189" s="15"/>
      <c r="IA189" s="15"/>
      <c r="IB189" s="15"/>
      <c r="IC189" s="15"/>
      <c r="ID189" s="15"/>
      <c r="IE189" s="15"/>
      <c r="IF189" s="15"/>
      <c r="IG189" s="15"/>
      <c r="IH189" s="15"/>
      <c r="II189" s="15"/>
      <c r="IJ189" s="15"/>
      <c r="IK189" s="15"/>
      <c r="IL189" s="15"/>
      <c r="IM189" s="15"/>
      <c r="IN189" s="15"/>
      <c r="IO189" s="15"/>
      <c r="IP189" s="15"/>
      <c r="IQ189" s="15"/>
      <c r="IR189" s="15"/>
      <c r="IS189" s="15"/>
      <c r="IT189" s="15"/>
      <c r="IU189" s="15"/>
      <c r="IV189" s="15"/>
    </row>
    <row r="190" spans="1:256" ht="12" customHeight="1">
      <c r="A190" s="540"/>
      <c r="B190" s="540"/>
      <c r="C190" s="541" t="s">
        <v>186</v>
      </c>
      <c r="D190" s="541"/>
      <c r="E190" s="541"/>
      <c r="F190" s="541"/>
      <c r="G190" s="541"/>
      <c r="H190" s="541"/>
      <c r="I190" s="541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15"/>
      <c r="BS190" s="15"/>
      <c r="BT190" s="15"/>
      <c r="BU190" s="15"/>
      <c r="BV190" s="15"/>
      <c r="BW190" s="15"/>
      <c r="BX190" s="15"/>
      <c r="BY190" s="15"/>
      <c r="BZ190" s="15"/>
      <c r="CA190" s="15"/>
      <c r="CB190" s="15"/>
      <c r="CC190" s="15"/>
      <c r="CD190" s="15"/>
      <c r="CE190" s="15"/>
      <c r="CF190" s="15"/>
      <c r="CG190" s="15"/>
      <c r="CH190" s="15"/>
      <c r="CI190" s="15"/>
      <c r="CJ190" s="15"/>
      <c r="CK190" s="15"/>
      <c r="CL190" s="15"/>
      <c r="CM190" s="15"/>
      <c r="CN190" s="15"/>
      <c r="CO190" s="15"/>
      <c r="CP190" s="15"/>
      <c r="CQ190" s="15"/>
      <c r="CR190" s="15"/>
      <c r="CS190" s="15"/>
      <c r="CT190" s="15"/>
      <c r="CU190" s="15"/>
      <c r="CV190" s="15"/>
      <c r="CW190" s="15"/>
      <c r="CX190" s="15"/>
      <c r="CY190" s="15"/>
      <c r="CZ190" s="15"/>
      <c r="DA190" s="15"/>
      <c r="DB190" s="15"/>
      <c r="DC190" s="15"/>
      <c r="DD190" s="15"/>
      <c r="DE190" s="15"/>
      <c r="DF190" s="15"/>
      <c r="DG190" s="15"/>
      <c r="DH190" s="15"/>
      <c r="DI190" s="15"/>
      <c r="DJ190" s="15"/>
      <c r="DK190" s="15"/>
      <c r="DL190" s="15"/>
      <c r="DM190" s="15"/>
      <c r="DN190" s="15"/>
      <c r="DO190" s="15"/>
      <c r="DP190" s="15"/>
      <c r="DQ190" s="15"/>
      <c r="DR190" s="15"/>
      <c r="DS190" s="15"/>
      <c r="DT190" s="15"/>
      <c r="DU190" s="15"/>
      <c r="DV190" s="15"/>
      <c r="DW190" s="15"/>
      <c r="DX190" s="15"/>
      <c r="DY190" s="15"/>
      <c r="DZ190" s="15"/>
      <c r="EA190" s="15"/>
      <c r="EB190" s="15"/>
      <c r="EC190" s="15"/>
      <c r="ED190" s="15"/>
      <c r="EE190" s="15"/>
      <c r="EF190" s="15"/>
      <c r="EG190" s="15"/>
      <c r="EH190" s="15"/>
      <c r="EI190" s="15"/>
      <c r="EJ190" s="15"/>
      <c r="EK190" s="15"/>
      <c r="EL190" s="15"/>
      <c r="EM190" s="15"/>
      <c r="EN190" s="15"/>
      <c r="EO190" s="15"/>
      <c r="EP190" s="15"/>
      <c r="EQ190" s="15"/>
      <c r="ER190" s="15"/>
      <c r="ES190" s="15"/>
      <c r="ET190" s="15"/>
      <c r="EU190" s="15"/>
      <c r="EV190" s="15"/>
      <c r="EW190" s="15"/>
      <c r="EX190" s="15"/>
      <c r="EY190" s="15"/>
      <c r="EZ190" s="15"/>
      <c r="FA190" s="15"/>
      <c r="FB190" s="15"/>
      <c r="FC190" s="15"/>
      <c r="FD190" s="15"/>
      <c r="FE190" s="15"/>
      <c r="FF190" s="15"/>
      <c r="FG190" s="15"/>
      <c r="FH190" s="15"/>
      <c r="FI190" s="15"/>
      <c r="FJ190" s="15"/>
      <c r="FK190" s="15"/>
      <c r="FL190" s="15"/>
      <c r="FM190" s="15"/>
      <c r="FN190" s="15"/>
      <c r="FO190" s="15"/>
      <c r="FP190" s="15"/>
      <c r="FQ190" s="15"/>
      <c r="FR190" s="15"/>
      <c r="FS190" s="15"/>
      <c r="FT190" s="15"/>
      <c r="FU190" s="15"/>
      <c r="FV190" s="15"/>
      <c r="FW190" s="15"/>
      <c r="FX190" s="15"/>
      <c r="FY190" s="15"/>
      <c r="FZ190" s="15"/>
      <c r="GA190" s="15"/>
      <c r="GB190" s="15"/>
      <c r="GC190" s="15"/>
      <c r="GD190" s="15"/>
      <c r="GE190" s="15"/>
      <c r="GF190" s="15"/>
      <c r="GG190" s="15"/>
      <c r="GH190" s="15"/>
      <c r="GI190" s="15"/>
      <c r="GJ190" s="15"/>
      <c r="GK190" s="15"/>
      <c r="GL190" s="15"/>
      <c r="GM190" s="15"/>
      <c r="GN190" s="15"/>
      <c r="GO190" s="15"/>
      <c r="GP190" s="15"/>
      <c r="GQ190" s="15"/>
      <c r="GR190" s="15"/>
      <c r="GS190" s="15"/>
      <c r="GT190" s="15"/>
      <c r="GU190" s="15"/>
      <c r="GV190" s="15"/>
      <c r="GW190" s="15"/>
      <c r="GX190" s="15"/>
      <c r="GY190" s="15"/>
      <c r="GZ190" s="15"/>
      <c r="HA190" s="15"/>
      <c r="HB190" s="15"/>
      <c r="HC190" s="15"/>
      <c r="HD190" s="15"/>
      <c r="HE190" s="15"/>
      <c r="HF190" s="15"/>
      <c r="HG190" s="15"/>
      <c r="HH190" s="15"/>
      <c r="HI190" s="15"/>
      <c r="HJ190" s="15"/>
      <c r="HK190" s="15"/>
      <c r="HL190" s="15"/>
      <c r="HM190" s="15"/>
      <c r="HN190" s="15"/>
      <c r="HO190" s="15"/>
      <c r="HP190" s="15"/>
      <c r="HQ190" s="15"/>
      <c r="HR190" s="15"/>
      <c r="HS190" s="15"/>
      <c r="HT190" s="15"/>
      <c r="HU190" s="15"/>
      <c r="HV190" s="15"/>
      <c r="HW190" s="15"/>
      <c r="HX190" s="15"/>
      <c r="HY190" s="15"/>
      <c r="HZ190" s="15"/>
      <c r="IA190" s="15"/>
      <c r="IB190" s="15"/>
      <c r="IC190" s="15"/>
      <c r="ID190" s="15"/>
      <c r="IE190" s="15"/>
      <c r="IF190" s="15"/>
      <c r="IG190" s="15"/>
      <c r="IH190" s="15"/>
      <c r="II190" s="15"/>
      <c r="IJ190" s="15"/>
      <c r="IK190" s="15"/>
      <c r="IL190" s="15"/>
      <c r="IM190" s="15"/>
      <c r="IN190" s="15"/>
      <c r="IO190" s="15"/>
      <c r="IP190" s="15"/>
      <c r="IQ190" s="15"/>
      <c r="IR190" s="15"/>
      <c r="IS190" s="15"/>
      <c r="IT190" s="15"/>
      <c r="IU190" s="15"/>
      <c r="IV190" s="15"/>
    </row>
    <row r="191" spans="1:256" ht="13.5" customHeight="1">
      <c r="A191" s="540"/>
      <c r="B191" s="540"/>
      <c r="C191" s="542" t="s">
        <v>187</v>
      </c>
      <c r="D191" s="542"/>
      <c r="E191" s="542"/>
      <c r="F191" s="542"/>
      <c r="G191" s="542"/>
      <c r="H191" s="542"/>
      <c r="I191" s="542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5"/>
      <c r="BR191" s="15"/>
      <c r="BS191" s="15"/>
      <c r="BT191" s="15"/>
      <c r="BU191" s="15"/>
      <c r="BV191" s="15"/>
      <c r="BW191" s="15"/>
      <c r="BX191" s="15"/>
      <c r="BY191" s="15"/>
      <c r="BZ191" s="15"/>
      <c r="CA191" s="15"/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5"/>
      <c r="CQ191" s="15"/>
      <c r="CR191" s="15"/>
      <c r="CS191" s="15"/>
      <c r="CT191" s="15"/>
      <c r="CU191" s="15"/>
      <c r="CV191" s="15"/>
      <c r="CW191" s="15"/>
      <c r="CX191" s="15"/>
      <c r="CY191" s="15"/>
      <c r="CZ191" s="15"/>
      <c r="DA191" s="15"/>
      <c r="DB191" s="15"/>
      <c r="DC191" s="15"/>
      <c r="DD191" s="15"/>
      <c r="DE191" s="15"/>
      <c r="DF191" s="15"/>
      <c r="DG191" s="15"/>
      <c r="DH191" s="15"/>
      <c r="DI191" s="15"/>
      <c r="DJ191" s="15"/>
      <c r="DK191" s="15"/>
      <c r="DL191" s="15"/>
      <c r="DM191" s="15"/>
      <c r="DN191" s="15"/>
      <c r="DO191" s="15"/>
      <c r="DP191" s="15"/>
      <c r="DQ191" s="15"/>
      <c r="DR191" s="15"/>
      <c r="DS191" s="15"/>
      <c r="DT191" s="15"/>
      <c r="DU191" s="15"/>
      <c r="DV191" s="15"/>
      <c r="DW191" s="15"/>
      <c r="DX191" s="15"/>
      <c r="DY191" s="15"/>
      <c r="DZ191" s="15"/>
      <c r="EA191" s="15"/>
      <c r="EB191" s="15"/>
      <c r="EC191" s="15"/>
      <c r="ED191" s="15"/>
      <c r="EE191" s="15"/>
      <c r="EF191" s="15"/>
      <c r="EG191" s="15"/>
      <c r="EH191" s="15"/>
      <c r="EI191" s="15"/>
      <c r="EJ191" s="15"/>
      <c r="EK191" s="15"/>
      <c r="EL191" s="15"/>
      <c r="EM191" s="15"/>
      <c r="EN191" s="15"/>
      <c r="EO191" s="15"/>
      <c r="EP191" s="15"/>
      <c r="EQ191" s="15"/>
      <c r="ER191" s="15"/>
      <c r="ES191" s="15"/>
      <c r="ET191" s="15"/>
      <c r="EU191" s="15"/>
      <c r="EV191" s="15"/>
      <c r="EW191" s="15"/>
      <c r="EX191" s="15"/>
      <c r="EY191" s="15"/>
      <c r="EZ191" s="15"/>
      <c r="FA191" s="15"/>
      <c r="FB191" s="15"/>
      <c r="FC191" s="15"/>
      <c r="FD191" s="15"/>
      <c r="FE191" s="15"/>
      <c r="FF191" s="15"/>
      <c r="FG191" s="15"/>
      <c r="FH191" s="15"/>
      <c r="FI191" s="15"/>
      <c r="FJ191" s="15"/>
      <c r="FK191" s="15"/>
      <c r="FL191" s="15"/>
      <c r="FM191" s="15"/>
      <c r="FN191" s="15"/>
      <c r="FO191" s="15"/>
      <c r="FP191" s="15"/>
      <c r="FQ191" s="15"/>
      <c r="FR191" s="15"/>
      <c r="FS191" s="15"/>
      <c r="FT191" s="15"/>
      <c r="FU191" s="15"/>
      <c r="FV191" s="15"/>
      <c r="FW191" s="15"/>
      <c r="FX191" s="15"/>
      <c r="FY191" s="15"/>
      <c r="FZ191" s="15"/>
      <c r="GA191" s="15"/>
      <c r="GB191" s="15"/>
      <c r="GC191" s="15"/>
      <c r="GD191" s="15"/>
      <c r="GE191" s="15"/>
      <c r="GF191" s="15"/>
      <c r="GG191" s="15"/>
      <c r="GH191" s="15"/>
      <c r="GI191" s="15"/>
      <c r="GJ191" s="15"/>
      <c r="GK191" s="15"/>
      <c r="GL191" s="15"/>
      <c r="GM191" s="15"/>
      <c r="GN191" s="15"/>
      <c r="GO191" s="15"/>
      <c r="GP191" s="15"/>
      <c r="GQ191" s="15"/>
      <c r="GR191" s="15"/>
      <c r="GS191" s="15"/>
      <c r="GT191" s="15"/>
      <c r="GU191" s="15"/>
      <c r="GV191" s="15"/>
      <c r="GW191" s="15"/>
      <c r="GX191" s="15"/>
      <c r="GY191" s="15"/>
      <c r="GZ191" s="15"/>
      <c r="HA191" s="15"/>
      <c r="HB191" s="15"/>
      <c r="HC191" s="15"/>
      <c r="HD191" s="15"/>
      <c r="HE191" s="15"/>
      <c r="HF191" s="15"/>
      <c r="HG191" s="15"/>
      <c r="HH191" s="15"/>
      <c r="HI191" s="15"/>
      <c r="HJ191" s="15"/>
      <c r="HK191" s="15"/>
      <c r="HL191" s="15"/>
      <c r="HM191" s="15"/>
      <c r="HN191" s="15"/>
      <c r="HO191" s="15"/>
      <c r="HP191" s="15"/>
      <c r="HQ191" s="15"/>
      <c r="HR191" s="15"/>
      <c r="HS191" s="15"/>
      <c r="HT191" s="15"/>
      <c r="HU191" s="15"/>
      <c r="HV191" s="15"/>
      <c r="HW191" s="15"/>
      <c r="HX191" s="15"/>
      <c r="HY191" s="15"/>
      <c r="HZ191" s="15"/>
      <c r="IA191" s="15"/>
      <c r="IB191" s="15"/>
      <c r="IC191" s="15"/>
      <c r="ID191" s="15"/>
      <c r="IE191" s="15"/>
      <c r="IF191" s="15"/>
      <c r="IG191" s="15"/>
      <c r="IH191" s="15"/>
      <c r="II191" s="15"/>
      <c r="IJ191" s="15"/>
      <c r="IK191" s="15"/>
      <c r="IL191" s="15"/>
      <c r="IM191" s="15"/>
      <c r="IN191" s="15"/>
      <c r="IO191" s="15"/>
      <c r="IP191" s="15"/>
      <c r="IQ191" s="15"/>
      <c r="IR191" s="15"/>
      <c r="IS191" s="15"/>
      <c r="IT191" s="15"/>
      <c r="IU191" s="15"/>
      <c r="IV191" s="15"/>
    </row>
    <row r="192" spans="1:256" ht="6.75" customHeight="1">
      <c r="A192" s="543"/>
      <c r="B192" s="543"/>
      <c r="C192" s="543"/>
      <c r="D192" s="543"/>
      <c r="E192" s="543"/>
      <c r="F192" s="543"/>
      <c r="G192" s="543"/>
      <c r="H192" s="543"/>
      <c r="I192" s="543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  <c r="BM192" s="15"/>
      <c r="BN192" s="15"/>
      <c r="BO192" s="15"/>
      <c r="BP192" s="15"/>
      <c r="BQ192" s="15"/>
      <c r="BR192" s="15"/>
      <c r="BS192" s="15"/>
      <c r="BT192" s="15"/>
      <c r="BU192" s="15"/>
      <c r="BV192" s="15"/>
      <c r="BW192" s="15"/>
      <c r="BX192" s="15"/>
      <c r="BY192" s="15"/>
      <c r="BZ192" s="15"/>
      <c r="CA192" s="15"/>
      <c r="CB192" s="15"/>
      <c r="CC192" s="15"/>
      <c r="CD192" s="15"/>
      <c r="CE192" s="15"/>
      <c r="CF192" s="15"/>
      <c r="CG192" s="15"/>
      <c r="CH192" s="15"/>
      <c r="CI192" s="15"/>
      <c r="CJ192" s="15"/>
      <c r="CK192" s="15"/>
      <c r="CL192" s="15"/>
      <c r="CM192" s="15"/>
      <c r="CN192" s="15"/>
      <c r="CO192" s="15"/>
      <c r="CP192" s="15"/>
      <c r="CQ192" s="15"/>
      <c r="CR192" s="15"/>
      <c r="CS192" s="15"/>
      <c r="CT192" s="15"/>
      <c r="CU192" s="15"/>
      <c r="CV192" s="15"/>
      <c r="CW192" s="15"/>
      <c r="CX192" s="15"/>
      <c r="CY192" s="15"/>
      <c r="CZ192" s="15"/>
      <c r="DA192" s="15"/>
      <c r="DB192" s="15"/>
      <c r="DC192" s="15"/>
      <c r="DD192" s="15"/>
      <c r="DE192" s="15"/>
      <c r="DF192" s="15"/>
      <c r="DG192" s="15"/>
      <c r="DH192" s="15"/>
      <c r="DI192" s="15"/>
      <c r="DJ192" s="15"/>
      <c r="DK192" s="15"/>
      <c r="DL192" s="15"/>
      <c r="DM192" s="15"/>
      <c r="DN192" s="15"/>
      <c r="DO192" s="15"/>
      <c r="DP192" s="15"/>
      <c r="DQ192" s="15"/>
      <c r="DR192" s="15"/>
      <c r="DS192" s="15"/>
      <c r="DT192" s="15"/>
      <c r="DU192" s="15"/>
      <c r="DV192" s="15"/>
      <c r="DW192" s="15"/>
      <c r="DX192" s="15"/>
      <c r="DY192" s="15"/>
      <c r="DZ192" s="15"/>
      <c r="EA192" s="15"/>
      <c r="EB192" s="15"/>
      <c r="EC192" s="15"/>
      <c r="ED192" s="15"/>
      <c r="EE192" s="15"/>
      <c r="EF192" s="15"/>
      <c r="EG192" s="15"/>
      <c r="EH192" s="15"/>
      <c r="EI192" s="15"/>
      <c r="EJ192" s="15"/>
      <c r="EK192" s="15"/>
      <c r="EL192" s="15"/>
      <c r="EM192" s="15"/>
      <c r="EN192" s="15"/>
      <c r="EO192" s="15"/>
      <c r="EP192" s="15"/>
      <c r="EQ192" s="15"/>
      <c r="ER192" s="15"/>
      <c r="ES192" s="15"/>
      <c r="ET192" s="15"/>
      <c r="EU192" s="15"/>
      <c r="EV192" s="15"/>
      <c r="EW192" s="15"/>
      <c r="EX192" s="15"/>
      <c r="EY192" s="15"/>
      <c r="EZ192" s="15"/>
      <c r="FA192" s="15"/>
      <c r="FB192" s="15"/>
      <c r="FC192" s="15"/>
      <c r="FD192" s="15"/>
      <c r="FE192" s="15"/>
      <c r="FF192" s="15"/>
      <c r="FG192" s="15"/>
      <c r="FH192" s="15"/>
      <c r="FI192" s="15"/>
      <c r="FJ192" s="15"/>
      <c r="FK192" s="15"/>
      <c r="FL192" s="15"/>
      <c r="FM192" s="15"/>
      <c r="FN192" s="15"/>
      <c r="FO192" s="15"/>
      <c r="FP192" s="15"/>
      <c r="FQ192" s="15"/>
      <c r="FR192" s="15"/>
      <c r="FS192" s="15"/>
      <c r="FT192" s="15"/>
      <c r="FU192" s="15"/>
      <c r="FV192" s="15"/>
      <c r="FW192" s="15"/>
      <c r="FX192" s="15"/>
      <c r="FY192" s="15"/>
      <c r="FZ192" s="15"/>
      <c r="GA192" s="15"/>
      <c r="GB192" s="15"/>
      <c r="GC192" s="15"/>
      <c r="GD192" s="15"/>
      <c r="GE192" s="15"/>
      <c r="GF192" s="15"/>
      <c r="GG192" s="15"/>
      <c r="GH192" s="15"/>
      <c r="GI192" s="15"/>
      <c r="GJ192" s="15"/>
      <c r="GK192" s="15"/>
      <c r="GL192" s="15"/>
      <c r="GM192" s="15"/>
      <c r="GN192" s="15"/>
      <c r="GO192" s="15"/>
      <c r="GP192" s="15"/>
      <c r="GQ192" s="15"/>
      <c r="GR192" s="15"/>
      <c r="GS192" s="15"/>
      <c r="GT192" s="15"/>
      <c r="GU192" s="15"/>
      <c r="GV192" s="15"/>
      <c r="GW192" s="15"/>
      <c r="GX192" s="15"/>
      <c r="GY192" s="15"/>
      <c r="GZ192" s="15"/>
      <c r="HA192" s="15"/>
      <c r="HB192" s="15"/>
      <c r="HC192" s="15"/>
      <c r="HD192" s="15"/>
      <c r="HE192" s="15"/>
      <c r="HF192" s="15"/>
      <c r="HG192" s="15"/>
      <c r="HH192" s="15"/>
      <c r="HI192" s="15"/>
      <c r="HJ192" s="15"/>
      <c r="HK192" s="15"/>
      <c r="HL192" s="15"/>
      <c r="HM192" s="15"/>
      <c r="HN192" s="15"/>
      <c r="HO192" s="15"/>
      <c r="HP192" s="15"/>
      <c r="HQ192" s="15"/>
      <c r="HR192" s="15"/>
      <c r="HS192" s="15"/>
      <c r="HT192" s="15"/>
      <c r="HU192" s="15"/>
      <c r="HV192" s="15"/>
      <c r="HW192" s="15"/>
      <c r="HX192" s="15"/>
      <c r="HY192" s="15"/>
      <c r="HZ192" s="15"/>
      <c r="IA192" s="15"/>
      <c r="IB192" s="15"/>
      <c r="IC192" s="15"/>
      <c r="ID192" s="15"/>
      <c r="IE192" s="15"/>
      <c r="IF192" s="15"/>
      <c r="IG192" s="15"/>
      <c r="IH192" s="15"/>
      <c r="II192" s="15"/>
      <c r="IJ192" s="15"/>
      <c r="IK192" s="15"/>
      <c r="IL192" s="15"/>
      <c r="IM192" s="15"/>
      <c r="IN192" s="15"/>
      <c r="IO192" s="15"/>
      <c r="IP192" s="15"/>
      <c r="IQ192" s="15"/>
      <c r="IR192" s="15"/>
      <c r="IS192" s="15"/>
      <c r="IT192" s="15"/>
      <c r="IU192" s="15"/>
      <c r="IV192" s="15"/>
    </row>
    <row r="193" spans="1:256" ht="25.5" customHeight="1">
      <c r="A193" s="492" t="s">
        <v>188</v>
      </c>
      <c r="B193" s="492"/>
      <c r="C193" s="492"/>
      <c r="D193" s="492"/>
      <c r="E193" s="492"/>
      <c r="F193" s="492"/>
      <c r="G193" s="492"/>
      <c r="H193" s="492"/>
      <c r="I193" s="492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  <c r="BM193" s="15"/>
      <c r="BN193" s="15"/>
      <c r="BO193" s="15"/>
      <c r="BP193" s="15"/>
      <c r="BQ193" s="15"/>
      <c r="BR193" s="15"/>
      <c r="BS193" s="15"/>
      <c r="BT193" s="15"/>
      <c r="BU193" s="15"/>
      <c r="BV193" s="15"/>
      <c r="BW193" s="15"/>
      <c r="BX193" s="15"/>
      <c r="BY193" s="15"/>
      <c r="BZ193" s="15"/>
      <c r="CA193" s="15"/>
      <c r="CB193" s="15"/>
      <c r="CC193" s="15"/>
      <c r="CD193" s="15"/>
      <c r="CE193" s="15"/>
      <c r="CF193" s="15"/>
      <c r="CG193" s="15"/>
      <c r="CH193" s="15"/>
      <c r="CI193" s="15"/>
      <c r="CJ193" s="15"/>
      <c r="CK193" s="15"/>
      <c r="CL193" s="15"/>
      <c r="CM193" s="15"/>
      <c r="CN193" s="15"/>
      <c r="CO193" s="15"/>
      <c r="CP193" s="15"/>
      <c r="CQ193" s="15"/>
      <c r="CR193" s="15"/>
      <c r="CS193" s="15"/>
      <c r="CT193" s="15"/>
      <c r="CU193" s="15"/>
      <c r="CV193" s="15"/>
      <c r="CW193" s="15"/>
      <c r="CX193" s="15"/>
      <c r="CY193" s="15"/>
      <c r="CZ193" s="15"/>
      <c r="DA193" s="15"/>
      <c r="DB193" s="15"/>
      <c r="DC193" s="15"/>
      <c r="DD193" s="15"/>
      <c r="DE193" s="15"/>
      <c r="DF193" s="15"/>
      <c r="DG193" s="15"/>
      <c r="DH193" s="15"/>
      <c r="DI193" s="15"/>
      <c r="DJ193" s="15"/>
      <c r="DK193" s="15"/>
      <c r="DL193" s="15"/>
      <c r="DM193" s="15"/>
      <c r="DN193" s="15"/>
      <c r="DO193" s="15"/>
      <c r="DP193" s="15"/>
      <c r="DQ193" s="15"/>
      <c r="DR193" s="15"/>
      <c r="DS193" s="15"/>
      <c r="DT193" s="15"/>
      <c r="DU193" s="15"/>
      <c r="DV193" s="15"/>
      <c r="DW193" s="15"/>
      <c r="DX193" s="15"/>
      <c r="DY193" s="15"/>
      <c r="DZ193" s="15"/>
      <c r="EA193" s="15"/>
      <c r="EB193" s="15"/>
      <c r="EC193" s="15"/>
      <c r="ED193" s="15"/>
      <c r="EE193" s="15"/>
      <c r="EF193" s="15"/>
      <c r="EG193" s="15"/>
      <c r="EH193" s="15"/>
      <c r="EI193" s="15"/>
      <c r="EJ193" s="15"/>
      <c r="EK193" s="15"/>
      <c r="EL193" s="15"/>
      <c r="EM193" s="15"/>
      <c r="EN193" s="15"/>
      <c r="EO193" s="15"/>
      <c r="EP193" s="15"/>
      <c r="EQ193" s="15"/>
      <c r="ER193" s="15"/>
      <c r="ES193" s="15"/>
      <c r="ET193" s="15"/>
      <c r="EU193" s="15"/>
      <c r="EV193" s="15"/>
      <c r="EW193" s="15"/>
      <c r="EX193" s="15"/>
      <c r="EY193" s="15"/>
      <c r="EZ193" s="15"/>
      <c r="FA193" s="15"/>
      <c r="FB193" s="15"/>
      <c r="FC193" s="15"/>
      <c r="FD193" s="15"/>
      <c r="FE193" s="15"/>
      <c r="FF193" s="15"/>
      <c r="FG193" s="15"/>
      <c r="FH193" s="15"/>
      <c r="FI193" s="15"/>
      <c r="FJ193" s="15"/>
      <c r="FK193" s="15"/>
      <c r="FL193" s="15"/>
      <c r="FM193" s="15"/>
      <c r="FN193" s="15"/>
      <c r="FO193" s="15"/>
      <c r="FP193" s="15"/>
      <c r="FQ193" s="15"/>
      <c r="FR193" s="15"/>
      <c r="FS193" s="15"/>
      <c r="FT193" s="15"/>
      <c r="FU193" s="15"/>
      <c r="FV193" s="15"/>
      <c r="FW193" s="15"/>
      <c r="FX193" s="15"/>
      <c r="FY193" s="15"/>
      <c r="FZ193" s="15"/>
      <c r="GA193" s="15"/>
      <c r="GB193" s="15"/>
      <c r="GC193" s="15"/>
      <c r="GD193" s="15"/>
      <c r="GE193" s="15"/>
      <c r="GF193" s="15"/>
      <c r="GG193" s="15"/>
      <c r="GH193" s="15"/>
      <c r="GI193" s="15"/>
      <c r="GJ193" s="15"/>
      <c r="GK193" s="15"/>
      <c r="GL193" s="15"/>
      <c r="GM193" s="15"/>
      <c r="GN193" s="15"/>
      <c r="GO193" s="15"/>
      <c r="GP193" s="15"/>
      <c r="GQ193" s="15"/>
      <c r="GR193" s="15"/>
      <c r="GS193" s="15"/>
      <c r="GT193" s="15"/>
      <c r="GU193" s="15"/>
      <c r="GV193" s="15"/>
      <c r="GW193" s="15"/>
      <c r="GX193" s="15"/>
      <c r="GY193" s="15"/>
      <c r="GZ193" s="15"/>
      <c r="HA193" s="15"/>
      <c r="HB193" s="15"/>
      <c r="HC193" s="15"/>
      <c r="HD193" s="15"/>
      <c r="HE193" s="15"/>
      <c r="HF193" s="15"/>
      <c r="HG193" s="15"/>
      <c r="HH193" s="15"/>
      <c r="HI193" s="15"/>
      <c r="HJ193" s="15"/>
      <c r="HK193" s="15"/>
      <c r="HL193" s="15"/>
      <c r="HM193" s="15"/>
      <c r="HN193" s="15"/>
      <c r="HO193" s="15"/>
      <c r="HP193" s="15"/>
      <c r="HQ193" s="15"/>
      <c r="HR193" s="15"/>
      <c r="HS193" s="15"/>
      <c r="HT193" s="15"/>
      <c r="HU193" s="15"/>
      <c r="HV193" s="15"/>
      <c r="HW193" s="15"/>
      <c r="HX193" s="15"/>
      <c r="HY193" s="15"/>
      <c r="HZ193" s="15"/>
      <c r="IA193" s="15"/>
      <c r="IB193" s="15"/>
      <c r="IC193" s="15"/>
      <c r="ID193" s="15"/>
      <c r="IE193" s="15"/>
      <c r="IF193" s="15"/>
      <c r="IG193" s="15"/>
      <c r="IH193" s="15"/>
      <c r="II193" s="15"/>
      <c r="IJ193" s="15"/>
      <c r="IK193" s="15"/>
      <c r="IL193" s="15"/>
      <c r="IM193" s="15"/>
      <c r="IN193" s="15"/>
      <c r="IO193" s="15"/>
      <c r="IP193" s="15"/>
      <c r="IQ193" s="15"/>
      <c r="IR193" s="15"/>
      <c r="IS193" s="15"/>
      <c r="IT193" s="15"/>
      <c r="IU193" s="15"/>
      <c r="IV193" s="15"/>
    </row>
    <row r="194" spans="1:256" ht="5.25" customHeight="1">
      <c r="A194" s="531"/>
      <c r="B194" s="531"/>
      <c r="C194" s="531"/>
      <c r="D194" s="531"/>
      <c r="E194" s="531"/>
      <c r="F194" s="531"/>
      <c r="G194" s="531"/>
      <c r="H194" s="531"/>
      <c r="I194" s="531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  <c r="BM194" s="15"/>
      <c r="BN194" s="15"/>
      <c r="BO194" s="15"/>
      <c r="BP194" s="15"/>
      <c r="BQ194" s="15"/>
      <c r="BR194" s="15"/>
      <c r="BS194" s="15"/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  <c r="CF194" s="15"/>
      <c r="CG194" s="15"/>
      <c r="CH194" s="15"/>
      <c r="CI194" s="15"/>
      <c r="CJ194" s="15"/>
      <c r="CK194" s="15"/>
      <c r="CL194" s="15"/>
      <c r="CM194" s="15"/>
      <c r="CN194" s="15"/>
      <c r="CO194" s="15"/>
      <c r="CP194" s="15"/>
      <c r="CQ194" s="15"/>
      <c r="CR194" s="15"/>
      <c r="CS194" s="15"/>
      <c r="CT194" s="15"/>
      <c r="CU194" s="15"/>
      <c r="CV194" s="15"/>
      <c r="CW194" s="15"/>
      <c r="CX194" s="15"/>
      <c r="CY194" s="15"/>
      <c r="CZ194" s="15"/>
      <c r="DA194" s="15"/>
      <c r="DB194" s="15"/>
      <c r="DC194" s="15"/>
      <c r="DD194" s="15"/>
      <c r="DE194" s="15"/>
      <c r="DF194" s="15"/>
      <c r="DG194" s="15"/>
      <c r="DH194" s="15"/>
      <c r="DI194" s="15"/>
      <c r="DJ194" s="15"/>
      <c r="DK194" s="15"/>
      <c r="DL194" s="15"/>
      <c r="DM194" s="15"/>
      <c r="DN194" s="15"/>
      <c r="DO194" s="15"/>
      <c r="DP194" s="15"/>
      <c r="DQ194" s="15"/>
      <c r="DR194" s="15"/>
      <c r="DS194" s="15"/>
      <c r="DT194" s="15"/>
      <c r="DU194" s="15"/>
      <c r="DV194" s="15"/>
      <c r="DW194" s="15"/>
      <c r="DX194" s="15"/>
      <c r="DY194" s="15"/>
      <c r="DZ194" s="15"/>
      <c r="EA194" s="15"/>
      <c r="EB194" s="15"/>
      <c r="EC194" s="15"/>
      <c r="ED194" s="15"/>
      <c r="EE194" s="15"/>
      <c r="EF194" s="15"/>
      <c r="EG194" s="15"/>
      <c r="EH194" s="15"/>
      <c r="EI194" s="15"/>
      <c r="EJ194" s="15"/>
      <c r="EK194" s="15"/>
      <c r="EL194" s="15"/>
      <c r="EM194" s="15"/>
      <c r="EN194" s="15"/>
      <c r="EO194" s="15"/>
      <c r="EP194" s="15"/>
      <c r="EQ194" s="15"/>
      <c r="ER194" s="15"/>
      <c r="ES194" s="15"/>
      <c r="ET194" s="15"/>
      <c r="EU194" s="15"/>
      <c r="EV194" s="15"/>
      <c r="EW194" s="15"/>
      <c r="EX194" s="15"/>
      <c r="EY194" s="15"/>
      <c r="EZ194" s="15"/>
      <c r="FA194" s="15"/>
      <c r="FB194" s="15"/>
      <c r="FC194" s="15"/>
      <c r="FD194" s="15"/>
      <c r="FE194" s="15"/>
      <c r="FF194" s="15"/>
      <c r="FG194" s="15"/>
      <c r="FH194" s="15"/>
      <c r="FI194" s="15"/>
      <c r="FJ194" s="15"/>
      <c r="FK194" s="15"/>
      <c r="FL194" s="15"/>
      <c r="FM194" s="15"/>
      <c r="FN194" s="15"/>
      <c r="FO194" s="15"/>
      <c r="FP194" s="15"/>
      <c r="FQ194" s="15"/>
      <c r="FR194" s="15"/>
      <c r="FS194" s="15"/>
      <c r="FT194" s="15"/>
      <c r="FU194" s="15"/>
      <c r="FV194" s="15"/>
      <c r="FW194" s="15"/>
      <c r="FX194" s="15"/>
      <c r="FY194" s="15"/>
      <c r="FZ194" s="15"/>
      <c r="GA194" s="15"/>
      <c r="GB194" s="15"/>
      <c r="GC194" s="15"/>
      <c r="GD194" s="15"/>
      <c r="GE194" s="15"/>
      <c r="GF194" s="15"/>
      <c r="GG194" s="15"/>
      <c r="GH194" s="15"/>
      <c r="GI194" s="15"/>
      <c r="GJ194" s="15"/>
      <c r="GK194" s="15"/>
      <c r="GL194" s="15"/>
      <c r="GM194" s="15"/>
      <c r="GN194" s="15"/>
      <c r="GO194" s="15"/>
      <c r="GP194" s="15"/>
      <c r="GQ194" s="15"/>
      <c r="GR194" s="15"/>
      <c r="GS194" s="15"/>
      <c r="GT194" s="15"/>
      <c r="GU194" s="15"/>
      <c r="GV194" s="15"/>
      <c r="GW194" s="15"/>
      <c r="GX194" s="15"/>
      <c r="GY194" s="15"/>
      <c r="GZ194" s="15"/>
      <c r="HA194" s="15"/>
      <c r="HB194" s="15"/>
      <c r="HC194" s="15"/>
      <c r="HD194" s="15"/>
      <c r="HE194" s="15"/>
      <c r="HF194" s="15"/>
      <c r="HG194" s="15"/>
      <c r="HH194" s="15"/>
      <c r="HI194" s="15"/>
      <c r="HJ194" s="15"/>
      <c r="HK194" s="15"/>
      <c r="HL194" s="15"/>
      <c r="HM194" s="15"/>
      <c r="HN194" s="15"/>
      <c r="HO194" s="15"/>
      <c r="HP194" s="15"/>
      <c r="HQ194" s="15"/>
      <c r="HR194" s="15"/>
      <c r="HS194" s="15"/>
      <c r="HT194" s="15"/>
      <c r="HU194" s="15"/>
      <c r="HV194" s="15"/>
      <c r="HW194" s="15"/>
      <c r="HX194" s="15"/>
      <c r="HY194" s="15"/>
      <c r="HZ194" s="15"/>
      <c r="IA194" s="15"/>
      <c r="IB194" s="15"/>
      <c r="IC194" s="15"/>
      <c r="ID194" s="15"/>
      <c r="IE194" s="15"/>
      <c r="IF194" s="15"/>
      <c r="IG194" s="15"/>
      <c r="IH194" s="15"/>
      <c r="II194" s="15"/>
      <c r="IJ194" s="15"/>
      <c r="IK194" s="15"/>
      <c r="IL194" s="15"/>
      <c r="IM194" s="15"/>
      <c r="IN194" s="15"/>
      <c r="IO194" s="15"/>
      <c r="IP194" s="15"/>
      <c r="IQ194" s="15"/>
      <c r="IR194" s="15"/>
      <c r="IS194" s="15"/>
      <c r="IT194" s="15"/>
      <c r="IU194" s="15"/>
      <c r="IV194" s="15"/>
    </row>
    <row r="195" spans="1:256" ht="21" customHeight="1">
      <c r="A195" s="544" t="s">
        <v>189</v>
      </c>
      <c r="B195" s="544"/>
      <c r="C195" s="544"/>
      <c r="D195" s="544"/>
      <c r="E195" s="544"/>
      <c r="F195" s="544"/>
      <c r="G195" s="544"/>
      <c r="H195" s="544"/>
      <c r="I195" s="544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  <c r="BM195" s="15"/>
      <c r="BN195" s="15"/>
      <c r="BO195" s="15"/>
      <c r="BP195" s="15"/>
      <c r="BQ195" s="15"/>
      <c r="BR195" s="15"/>
      <c r="BS195" s="15"/>
      <c r="BT195" s="15"/>
      <c r="BU195" s="15"/>
      <c r="BV195" s="15"/>
      <c r="BW195" s="15"/>
      <c r="BX195" s="15"/>
      <c r="BY195" s="15"/>
      <c r="BZ195" s="15"/>
      <c r="CA195" s="15"/>
      <c r="CB195" s="15"/>
      <c r="CC195" s="15"/>
      <c r="CD195" s="15"/>
      <c r="CE195" s="15"/>
      <c r="CF195" s="15"/>
      <c r="CG195" s="15"/>
      <c r="CH195" s="15"/>
      <c r="CI195" s="15"/>
      <c r="CJ195" s="15"/>
      <c r="CK195" s="15"/>
      <c r="CL195" s="15"/>
      <c r="CM195" s="15"/>
      <c r="CN195" s="15"/>
      <c r="CO195" s="15"/>
      <c r="CP195" s="15"/>
      <c r="CQ195" s="15"/>
      <c r="CR195" s="15"/>
      <c r="CS195" s="15"/>
      <c r="CT195" s="15"/>
      <c r="CU195" s="15"/>
      <c r="CV195" s="15"/>
      <c r="CW195" s="15"/>
      <c r="CX195" s="15"/>
      <c r="CY195" s="15"/>
      <c r="CZ195" s="15"/>
      <c r="DA195" s="15"/>
      <c r="DB195" s="15"/>
      <c r="DC195" s="15"/>
      <c r="DD195" s="15"/>
      <c r="DE195" s="15"/>
      <c r="DF195" s="15"/>
      <c r="DG195" s="15"/>
      <c r="DH195" s="15"/>
      <c r="DI195" s="15"/>
      <c r="DJ195" s="15"/>
      <c r="DK195" s="15"/>
      <c r="DL195" s="15"/>
      <c r="DM195" s="15"/>
      <c r="DN195" s="15"/>
      <c r="DO195" s="15"/>
      <c r="DP195" s="15"/>
      <c r="DQ195" s="15"/>
      <c r="DR195" s="15"/>
      <c r="DS195" s="15"/>
      <c r="DT195" s="15"/>
      <c r="DU195" s="15"/>
      <c r="DV195" s="15"/>
      <c r="DW195" s="15"/>
      <c r="DX195" s="15"/>
      <c r="DY195" s="15"/>
      <c r="DZ195" s="15"/>
      <c r="EA195" s="15"/>
      <c r="EB195" s="15"/>
      <c r="EC195" s="15"/>
      <c r="ED195" s="15"/>
      <c r="EE195" s="15"/>
      <c r="EF195" s="15"/>
      <c r="EG195" s="15"/>
      <c r="EH195" s="15"/>
      <c r="EI195" s="15"/>
      <c r="EJ195" s="15"/>
      <c r="EK195" s="15"/>
      <c r="EL195" s="15"/>
      <c r="EM195" s="15"/>
      <c r="EN195" s="15"/>
      <c r="EO195" s="15"/>
      <c r="EP195" s="15"/>
      <c r="EQ195" s="15"/>
      <c r="ER195" s="15"/>
      <c r="ES195" s="15"/>
      <c r="ET195" s="15"/>
      <c r="EU195" s="15"/>
      <c r="EV195" s="15"/>
      <c r="EW195" s="15"/>
      <c r="EX195" s="15"/>
      <c r="EY195" s="15"/>
      <c r="EZ195" s="15"/>
      <c r="FA195" s="15"/>
      <c r="FB195" s="15"/>
      <c r="FC195" s="15"/>
      <c r="FD195" s="15"/>
      <c r="FE195" s="15"/>
      <c r="FF195" s="15"/>
      <c r="FG195" s="15"/>
      <c r="FH195" s="15"/>
      <c r="FI195" s="15"/>
      <c r="FJ195" s="15"/>
      <c r="FK195" s="15"/>
      <c r="FL195" s="15"/>
      <c r="FM195" s="15"/>
      <c r="FN195" s="15"/>
      <c r="FO195" s="15"/>
      <c r="FP195" s="15"/>
      <c r="FQ195" s="15"/>
      <c r="FR195" s="15"/>
      <c r="FS195" s="15"/>
      <c r="FT195" s="15"/>
      <c r="FU195" s="15"/>
      <c r="FV195" s="15"/>
      <c r="FW195" s="15"/>
      <c r="FX195" s="15"/>
      <c r="FY195" s="15"/>
      <c r="FZ195" s="15"/>
      <c r="GA195" s="15"/>
      <c r="GB195" s="15"/>
      <c r="GC195" s="15"/>
      <c r="GD195" s="15"/>
      <c r="GE195" s="15"/>
      <c r="GF195" s="15"/>
      <c r="GG195" s="15"/>
      <c r="GH195" s="15"/>
      <c r="GI195" s="15"/>
      <c r="GJ195" s="15"/>
      <c r="GK195" s="15"/>
      <c r="GL195" s="15"/>
      <c r="GM195" s="15"/>
      <c r="GN195" s="15"/>
      <c r="GO195" s="15"/>
      <c r="GP195" s="15"/>
      <c r="GQ195" s="15"/>
      <c r="GR195" s="15"/>
      <c r="GS195" s="15"/>
      <c r="GT195" s="15"/>
      <c r="GU195" s="15"/>
      <c r="GV195" s="15"/>
      <c r="GW195" s="15"/>
      <c r="GX195" s="15"/>
      <c r="GY195" s="15"/>
      <c r="GZ195" s="15"/>
      <c r="HA195" s="15"/>
      <c r="HB195" s="15"/>
      <c r="HC195" s="15"/>
      <c r="HD195" s="15"/>
      <c r="HE195" s="15"/>
      <c r="HF195" s="15"/>
      <c r="HG195" s="15"/>
      <c r="HH195" s="15"/>
      <c r="HI195" s="15"/>
      <c r="HJ195" s="15"/>
      <c r="HK195" s="15"/>
      <c r="HL195" s="15"/>
      <c r="HM195" s="15"/>
      <c r="HN195" s="15"/>
      <c r="HO195" s="15"/>
      <c r="HP195" s="15"/>
      <c r="HQ195" s="15"/>
      <c r="HR195" s="15"/>
      <c r="HS195" s="15"/>
      <c r="HT195" s="15"/>
      <c r="HU195" s="15"/>
      <c r="HV195" s="15"/>
      <c r="HW195" s="15"/>
      <c r="HX195" s="15"/>
      <c r="HY195" s="15"/>
      <c r="HZ195" s="15"/>
      <c r="IA195" s="15"/>
      <c r="IB195" s="15"/>
      <c r="IC195" s="15"/>
      <c r="ID195" s="15"/>
      <c r="IE195" s="15"/>
      <c r="IF195" s="15"/>
      <c r="IG195" s="15"/>
      <c r="IH195" s="15"/>
      <c r="II195" s="15"/>
      <c r="IJ195" s="15"/>
      <c r="IK195" s="15"/>
      <c r="IL195" s="15"/>
      <c r="IM195" s="15"/>
      <c r="IN195" s="15"/>
      <c r="IO195" s="15"/>
      <c r="IP195" s="15"/>
      <c r="IQ195" s="15"/>
      <c r="IR195" s="15"/>
      <c r="IS195" s="15"/>
      <c r="IT195" s="15"/>
      <c r="IU195" s="15"/>
      <c r="IV195" s="15"/>
    </row>
    <row r="196" spans="1:256" ht="15" customHeight="1">
      <c r="A196" s="10" t="s">
        <v>190</v>
      </c>
      <c r="B196" s="10"/>
      <c r="C196" s="10"/>
      <c r="D196" s="10"/>
      <c r="E196" s="10"/>
      <c r="F196" s="10"/>
      <c r="G196" s="10"/>
      <c r="H196" s="10"/>
      <c r="I196" s="19" t="s">
        <v>79</v>
      </c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5"/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5"/>
      <c r="CE196" s="15"/>
      <c r="CF196" s="15"/>
      <c r="CG196" s="15"/>
      <c r="CH196" s="15"/>
      <c r="CI196" s="15"/>
      <c r="CJ196" s="15"/>
      <c r="CK196" s="15"/>
      <c r="CL196" s="15"/>
      <c r="CM196" s="15"/>
      <c r="CN196" s="15"/>
      <c r="CO196" s="15"/>
      <c r="CP196" s="15"/>
      <c r="CQ196" s="15"/>
      <c r="CR196" s="15"/>
      <c r="CS196" s="15"/>
      <c r="CT196" s="15"/>
      <c r="CU196" s="15"/>
      <c r="CV196" s="15"/>
      <c r="CW196" s="15"/>
      <c r="CX196" s="15"/>
      <c r="CY196" s="15"/>
      <c r="CZ196" s="15"/>
      <c r="DA196" s="15"/>
      <c r="DB196" s="15"/>
      <c r="DC196" s="15"/>
      <c r="DD196" s="15"/>
      <c r="DE196" s="15"/>
      <c r="DF196" s="15"/>
      <c r="DG196" s="15"/>
      <c r="DH196" s="15"/>
      <c r="DI196" s="15"/>
      <c r="DJ196" s="15"/>
      <c r="DK196" s="15"/>
      <c r="DL196" s="15"/>
      <c r="DM196" s="15"/>
      <c r="DN196" s="15"/>
      <c r="DO196" s="15"/>
      <c r="DP196" s="15"/>
      <c r="DQ196" s="15"/>
      <c r="DR196" s="15"/>
      <c r="DS196" s="15"/>
      <c r="DT196" s="15"/>
      <c r="DU196" s="15"/>
      <c r="DV196" s="15"/>
      <c r="DW196" s="15"/>
      <c r="DX196" s="15"/>
      <c r="DY196" s="15"/>
      <c r="DZ196" s="15"/>
      <c r="EA196" s="15"/>
      <c r="EB196" s="15"/>
      <c r="EC196" s="15"/>
      <c r="ED196" s="15"/>
      <c r="EE196" s="15"/>
      <c r="EF196" s="15"/>
      <c r="EG196" s="15"/>
      <c r="EH196" s="15"/>
      <c r="EI196" s="15"/>
      <c r="EJ196" s="15"/>
      <c r="EK196" s="15"/>
      <c r="EL196" s="15"/>
      <c r="EM196" s="15"/>
      <c r="EN196" s="15"/>
      <c r="EO196" s="15"/>
      <c r="EP196" s="15"/>
      <c r="EQ196" s="15"/>
      <c r="ER196" s="15"/>
      <c r="ES196" s="15"/>
      <c r="ET196" s="15"/>
      <c r="EU196" s="15"/>
      <c r="EV196" s="15"/>
      <c r="EW196" s="15"/>
      <c r="EX196" s="15"/>
      <c r="EY196" s="15"/>
      <c r="EZ196" s="15"/>
      <c r="FA196" s="15"/>
      <c r="FB196" s="15"/>
      <c r="FC196" s="15"/>
      <c r="FD196" s="15"/>
      <c r="FE196" s="15"/>
      <c r="FF196" s="15"/>
      <c r="FG196" s="15"/>
      <c r="FH196" s="15"/>
      <c r="FI196" s="15"/>
      <c r="FJ196" s="15"/>
      <c r="FK196" s="15"/>
      <c r="FL196" s="15"/>
      <c r="FM196" s="15"/>
      <c r="FN196" s="15"/>
      <c r="FO196" s="15"/>
      <c r="FP196" s="15"/>
      <c r="FQ196" s="15"/>
      <c r="FR196" s="15"/>
      <c r="FS196" s="15"/>
      <c r="FT196" s="15"/>
      <c r="FU196" s="15"/>
      <c r="FV196" s="15"/>
      <c r="FW196" s="15"/>
      <c r="FX196" s="15"/>
      <c r="FY196" s="15"/>
      <c r="FZ196" s="15"/>
      <c r="GA196" s="15"/>
      <c r="GB196" s="15"/>
      <c r="GC196" s="15"/>
      <c r="GD196" s="15"/>
      <c r="GE196" s="15"/>
      <c r="GF196" s="15"/>
      <c r="GG196" s="15"/>
      <c r="GH196" s="15"/>
      <c r="GI196" s="15"/>
      <c r="GJ196" s="15"/>
      <c r="GK196" s="15"/>
      <c r="GL196" s="15"/>
      <c r="GM196" s="15"/>
      <c r="GN196" s="15"/>
      <c r="GO196" s="15"/>
      <c r="GP196" s="15"/>
      <c r="GQ196" s="15"/>
      <c r="GR196" s="15"/>
      <c r="GS196" s="15"/>
      <c r="GT196" s="15"/>
      <c r="GU196" s="15"/>
      <c r="GV196" s="15"/>
      <c r="GW196" s="15"/>
      <c r="GX196" s="15"/>
      <c r="GY196" s="15"/>
      <c r="GZ196" s="15"/>
      <c r="HA196" s="15"/>
      <c r="HB196" s="15"/>
      <c r="HC196" s="15"/>
      <c r="HD196" s="15"/>
      <c r="HE196" s="15"/>
      <c r="HF196" s="15"/>
      <c r="HG196" s="15"/>
      <c r="HH196" s="15"/>
      <c r="HI196" s="15"/>
      <c r="HJ196" s="15"/>
      <c r="HK196" s="15"/>
      <c r="HL196" s="15"/>
      <c r="HM196" s="15"/>
      <c r="HN196" s="15"/>
      <c r="HO196" s="15"/>
      <c r="HP196" s="15"/>
      <c r="HQ196" s="15"/>
      <c r="HR196" s="15"/>
      <c r="HS196" s="15"/>
      <c r="HT196" s="15"/>
      <c r="HU196" s="15"/>
      <c r="HV196" s="15"/>
      <c r="HW196" s="15"/>
      <c r="HX196" s="15"/>
      <c r="HY196" s="15"/>
      <c r="HZ196" s="15"/>
      <c r="IA196" s="15"/>
      <c r="IB196" s="15"/>
      <c r="IC196" s="15"/>
      <c r="ID196" s="15"/>
      <c r="IE196" s="15"/>
      <c r="IF196" s="15"/>
      <c r="IG196" s="15"/>
      <c r="IH196" s="15"/>
      <c r="II196" s="15"/>
      <c r="IJ196" s="15"/>
      <c r="IK196" s="15"/>
      <c r="IL196" s="15"/>
      <c r="IM196" s="15"/>
      <c r="IN196" s="15"/>
      <c r="IO196" s="15"/>
      <c r="IP196" s="15"/>
      <c r="IQ196" s="15"/>
      <c r="IR196" s="15"/>
      <c r="IS196" s="15"/>
      <c r="IT196" s="15"/>
      <c r="IU196" s="15"/>
      <c r="IV196" s="15"/>
    </row>
    <row r="197" spans="1:256" ht="15" customHeight="1">
      <c r="A197" s="104" t="s">
        <v>8</v>
      </c>
      <c r="B197" s="545" t="s">
        <v>191</v>
      </c>
      <c r="C197" s="545"/>
      <c r="D197" s="545"/>
      <c r="E197" s="545"/>
      <c r="F197" s="545"/>
      <c r="G197" s="545"/>
      <c r="H197" s="545"/>
      <c r="I197" s="23">
        <f>I68</f>
        <v>1560</v>
      </c>
      <c r="J197" s="15"/>
      <c r="K197" s="10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5"/>
      <c r="BR197" s="15"/>
      <c r="BS197" s="15"/>
      <c r="BT197" s="15"/>
      <c r="BU197" s="15"/>
      <c r="BV197" s="15"/>
      <c r="BW197" s="15"/>
      <c r="BX197" s="15"/>
      <c r="BY197" s="15"/>
      <c r="BZ197" s="15"/>
      <c r="CA197" s="15"/>
      <c r="CB197" s="15"/>
      <c r="CC197" s="15"/>
      <c r="CD197" s="15"/>
      <c r="CE197" s="15"/>
      <c r="CF197" s="15"/>
      <c r="CG197" s="15"/>
      <c r="CH197" s="15"/>
      <c r="CI197" s="15"/>
      <c r="CJ197" s="15"/>
      <c r="CK197" s="15"/>
      <c r="CL197" s="15"/>
      <c r="CM197" s="15"/>
      <c r="CN197" s="15"/>
      <c r="CO197" s="15"/>
      <c r="CP197" s="15"/>
      <c r="CQ197" s="15"/>
      <c r="CR197" s="15"/>
      <c r="CS197" s="15"/>
      <c r="CT197" s="15"/>
      <c r="CU197" s="15"/>
      <c r="CV197" s="15"/>
      <c r="CW197" s="15"/>
      <c r="CX197" s="15"/>
      <c r="CY197" s="15"/>
      <c r="CZ197" s="15"/>
      <c r="DA197" s="15"/>
      <c r="DB197" s="15"/>
      <c r="DC197" s="15"/>
      <c r="DD197" s="15"/>
      <c r="DE197" s="15"/>
      <c r="DF197" s="15"/>
      <c r="DG197" s="15"/>
      <c r="DH197" s="15"/>
      <c r="DI197" s="15"/>
      <c r="DJ197" s="15"/>
      <c r="DK197" s="15"/>
      <c r="DL197" s="15"/>
      <c r="DM197" s="15"/>
      <c r="DN197" s="15"/>
      <c r="DO197" s="15"/>
      <c r="DP197" s="15"/>
      <c r="DQ197" s="15"/>
      <c r="DR197" s="15"/>
      <c r="DS197" s="15"/>
      <c r="DT197" s="15"/>
      <c r="DU197" s="15"/>
      <c r="DV197" s="15"/>
      <c r="DW197" s="15"/>
      <c r="DX197" s="15"/>
      <c r="DY197" s="15"/>
      <c r="DZ197" s="15"/>
      <c r="EA197" s="15"/>
      <c r="EB197" s="15"/>
      <c r="EC197" s="15"/>
      <c r="ED197" s="15"/>
      <c r="EE197" s="15"/>
      <c r="EF197" s="15"/>
      <c r="EG197" s="15"/>
      <c r="EH197" s="15"/>
      <c r="EI197" s="15"/>
      <c r="EJ197" s="15"/>
      <c r="EK197" s="15"/>
      <c r="EL197" s="15"/>
      <c r="EM197" s="15"/>
      <c r="EN197" s="15"/>
      <c r="EO197" s="15"/>
      <c r="EP197" s="15"/>
      <c r="EQ197" s="15"/>
      <c r="ER197" s="15"/>
      <c r="ES197" s="15"/>
      <c r="ET197" s="15"/>
      <c r="EU197" s="15"/>
      <c r="EV197" s="15"/>
      <c r="EW197" s="15"/>
      <c r="EX197" s="15"/>
      <c r="EY197" s="15"/>
      <c r="EZ197" s="15"/>
      <c r="FA197" s="15"/>
      <c r="FB197" s="15"/>
      <c r="FC197" s="15"/>
      <c r="FD197" s="15"/>
      <c r="FE197" s="15"/>
      <c r="FF197" s="15"/>
      <c r="FG197" s="15"/>
      <c r="FH197" s="15"/>
      <c r="FI197" s="15"/>
      <c r="FJ197" s="15"/>
      <c r="FK197" s="15"/>
      <c r="FL197" s="15"/>
      <c r="FM197" s="15"/>
      <c r="FN197" s="15"/>
      <c r="FO197" s="15"/>
      <c r="FP197" s="15"/>
      <c r="FQ197" s="15"/>
      <c r="FR197" s="15"/>
      <c r="FS197" s="15"/>
      <c r="FT197" s="15"/>
      <c r="FU197" s="15"/>
      <c r="FV197" s="15"/>
      <c r="FW197" s="15"/>
      <c r="FX197" s="15"/>
      <c r="FY197" s="15"/>
      <c r="FZ197" s="15"/>
      <c r="GA197" s="15"/>
      <c r="GB197" s="15"/>
      <c r="GC197" s="15"/>
      <c r="GD197" s="15"/>
      <c r="GE197" s="15"/>
      <c r="GF197" s="15"/>
      <c r="GG197" s="15"/>
      <c r="GH197" s="15"/>
      <c r="GI197" s="15"/>
      <c r="GJ197" s="15"/>
      <c r="GK197" s="15"/>
      <c r="GL197" s="15"/>
      <c r="GM197" s="15"/>
      <c r="GN197" s="15"/>
      <c r="GO197" s="15"/>
      <c r="GP197" s="15"/>
      <c r="GQ197" s="15"/>
      <c r="GR197" s="15"/>
      <c r="GS197" s="15"/>
      <c r="GT197" s="15"/>
      <c r="GU197" s="15"/>
      <c r="GV197" s="15"/>
      <c r="GW197" s="15"/>
      <c r="GX197" s="15"/>
      <c r="GY197" s="15"/>
      <c r="GZ197" s="15"/>
      <c r="HA197" s="15"/>
      <c r="HB197" s="15"/>
      <c r="HC197" s="15"/>
      <c r="HD197" s="15"/>
      <c r="HE197" s="15"/>
      <c r="HF197" s="15"/>
      <c r="HG197" s="15"/>
      <c r="HH197" s="15"/>
      <c r="HI197" s="15"/>
      <c r="HJ197" s="15"/>
      <c r="HK197" s="15"/>
      <c r="HL197" s="15"/>
      <c r="HM197" s="15"/>
      <c r="HN197" s="15"/>
      <c r="HO197" s="15"/>
      <c r="HP197" s="15"/>
      <c r="HQ197" s="15"/>
      <c r="HR197" s="15"/>
      <c r="HS197" s="15"/>
      <c r="HT197" s="15"/>
      <c r="HU197" s="15"/>
      <c r="HV197" s="15"/>
      <c r="HW197" s="15"/>
      <c r="HX197" s="15"/>
      <c r="HY197" s="15"/>
      <c r="HZ197" s="15"/>
      <c r="IA197" s="15"/>
      <c r="IB197" s="15"/>
      <c r="IC197" s="15"/>
      <c r="ID197" s="15"/>
      <c r="IE197" s="15"/>
      <c r="IF197" s="15"/>
      <c r="IG197" s="15"/>
      <c r="IH197" s="15"/>
      <c r="II197" s="15"/>
      <c r="IJ197" s="15"/>
      <c r="IK197" s="15"/>
      <c r="IL197" s="15"/>
      <c r="IM197" s="15"/>
      <c r="IN197" s="15"/>
      <c r="IO197" s="15"/>
      <c r="IP197" s="15"/>
      <c r="IQ197" s="15"/>
      <c r="IR197" s="15"/>
      <c r="IS197" s="15"/>
      <c r="IT197" s="15"/>
      <c r="IU197" s="15"/>
      <c r="IV197" s="15"/>
    </row>
    <row r="198" spans="1:256" ht="15" customHeight="1">
      <c r="A198" s="104" t="s">
        <v>10</v>
      </c>
      <c r="B198" s="545" t="s">
        <v>75</v>
      </c>
      <c r="C198" s="545"/>
      <c r="D198" s="545"/>
      <c r="E198" s="545"/>
      <c r="F198" s="545"/>
      <c r="G198" s="545"/>
      <c r="H198" s="545"/>
      <c r="I198" s="23">
        <f>I119</f>
        <v>1532.7800000000002</v>
      </c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5"/>
      <c r="BS198" s="15"/>
      <c r="BT198" s="15"/>
      <c r="BU198" s="15"/>
      <c r="BV198" s="15"/>
      <c r="BW198" s="15"/>
      <c r="BX198" s="15"/>
      <c r="BY198" s="15"/>
      <c r="BZ198" s="15"/>
      <c r="CA198" s="15"/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/>
      <c r="CO198" s="15"/>
      <c r="CP198" s="15"/>
      <c r="CQ198" s="15"/>
      <c r="CR198" s="15"/>
      <c r="CS198" s="15"/>
      <c r="CT198" s="15"/>
      <c r="CU198" s="15"/>
      <c r="CV198" s="15"/>
      <c r="CW198" s="15"/>
      <c r="CX198" s="15"/>
      <c r="CY198" s="15"/>
      <c r="CZ198" s="15"/>
      <c r="DA198" s="15"/>
      <c r="DB198" s="15"/>
      <c r="DC198" s="15"/>
      <c r="DD198" s="15"/>
      <c r="DE198" s="15"/>
      <c r="DF198" s="15"/>
      <c r="DG198" s="15"/>
      <c r="DH198" s="15"/>
      <c r="DI198" s="15"/>
      <c r="DJ198" s="15"/>
      <c r="DK198" s="15"/>
      <c r="DL198" s="15"/>
      <c r="DM198" s="15"/>
      <c r="DN198" s="15"/>
      <c r="DO198" s="15"/>
      <c r="DP198" s="15"/>
      <c r="DQ198" s="15"/>
      <c r="DR198" s="15"/>
      <c r="DS198" s="15"/>
      <c r="DT198" s="15"/>
      <c r="DU198" s="15"/>
      <c r="DV198" s="15"/>
      <c r="DW198" s="15"/>
      <c r="DX198" s="15"/>
      <c r="DY198" s="15"/>
      <c r="DZ198" s="15"/>
      <c r="EA198" s="15"/>
      <c r="EB198" s="15"/>
      <c r="EC198" s="15"/>
      <c r="ED198" s="15"/>
      <c r="EE198" s="15"/>
      <c r="EF198" s="15"/>
      <c r="EG198" s="15"/>
      <c r="EH198" s="15"/>
      <c r="EI198" s="15"/>
      <c r="EJ198" s="15"/>
      <c r="EK198" s="15"/>
      <c r="EL198" s="15"/>
      <c r="EM198" s="15"/>
      <c r="EN198" s="15"/>
      <c r="EO198" s="15"/>
      <c r="EP198" s="15"/>
      <c r="EQ198" s="15"/>
      <c r="ER198" s="15"/>
      <c r="ES198" s="15"/>
      <c r="ET198" s="15"/>
      <c r="EU198" s="15"/>
      <c r="EV198" s="15"/>
      <c r="EW198" s="15"/>
      <c r="EX198" s="15"/>
      <c r="EY198" s="15"/>
      <c r="EZ198" s="15"/>
      <c r="FA198" s="15"/>
      <c r="FB198" s="15"/>
      <c r="FC198" s="15"/>
      <c r="FD198" s="15"/>
      <c r="FE198" s="15"/>
      <c r="FF198" s="15"/>
      <c r="FG198" s="15"/>
      <c r="FH198" s="15"/>
      <c r="FI198" s="15"/>
      <c r="FJ198" s="15"/>
      <c r="FK198" s="15"/>
      <c r="FL198" s="15"/>
      <c r="FM198" s="15"/>
      <c r="FN198" s="15"/>
      <c r="FO198" s="15"/>
      <c r="FP198" s="15"/>
      <c r="FQ198" s="15"/>
      <c r="FR198" s="15"/>
      <c r="FS198" s="15"/>
      <c r="FT198" s="15"/>
      <c r="FU198" s="15"/>
      <c r="FV198" s="15"/>
      <c r="FW198" s="15"/>
      <c r="FX198" s="15"/>
      <c r="FY198" s="15"/>
      <c r="FZ198" s="15"/>
      <c r="GA198" s="15"/>
      <c r="GB198" s="15"/>
      <c r="GC198" s="15"/>
      <c r="GD198" s="15"/>
      <c r="GE198" s="15"/>
      <c r="GF198" s="15"/>
      <c r="GG198" s="15"/>
      <c r="GH198" s="15"/>
      <c r="GI198" s="15"/>
      <c r="GJ198" s="15"/>
      <c r="GK198" s="15"/>
      <c r="GL198" s="15"/>
      <c r="GM198" s="15"/>
      <c r="GN198" s="15"/>
      <c r="GO198" s="15"/>
      <c r="GP198" s="15"/>
      <c r="GQ198" s="15"/>
      <c r="GR198" s="15"/>
      <c r="GS198" s="15"/>
      <c r="GT198" s="15"/>
      <c r="GU198" s="15"/>
      <c r="GV198" s="15"/>
      <c r="GW198" s="15"/>
      <c r="GX198" s="15"/>
      <c r="GY198" s="15"/>
      <c r="GZ198" s="15"/>
      <c r="HA198" s="15"/>
      <c r="HB198" s="15"/>
      <c r="HC198" s="15"/>
      <c r="HD198" s="15"/>
      <c r="HE198" s="15"/>
      <c r="HF198" s="15"/>
      <c r="HG198" s="15"/>
      <c r="HH198" s="15"/>
      <c r="HI198" s="15"/>
      <c r="HJ198" s="15"/>
      <c r="HK198" s="15"/>
      <c r="HL198" s="15"/>
      <c r="HM198" s="15"/>
      <c r="HN198" s="15"/>
      <c r="HO198" s="15"/>
      <c r="HP198" s="15"/>
      <c r="HQ198" s="15"/>
      <c r="HR198" s="15"/>
      <c r="HS198" s="15"/>
      <c r="HT198" s="15"/>
      <c r="HU198" s="15"/>
      <c r="HV198" s="15"/>
      <c r="HW198" s="15"/>
      <c r="HX198" s="15"/>
      <c r="HY198" s="15"/>
      <c r="HZ198" s="15"/>
      <c r="IA198" s="15"/>
      <c r="IB198" s="15"/>
      <c r="IC198" s="15"/>
      <c r="ID198" s="15"/>
      <c r="IE198" s="15"/>
      <c r="IF198" s="15"/>
      <c r="IG198" s="15"/>
      <c r="IH198" s="15"/>
      <c r="II198" s="15"/>
      <c r="IJ198" s="15"/>
      <c r="IK198" s="15"/>
      <c r="IL198" s="15"/>
      <c r="IM198" s="15"/>
      <c r="IN198" s="15"/>
      <c r="IO198" s="15"/>
      <c r="IP198" s="15"/>
      <c r="IQ198" s="15"/>
      <c r="IR198" s="15"/>
      <c r="IS198" s="15"/>
      <c r="IT198" s="15"/>
      <c r="IU198" s="15"/>
      <c r="IV198" s="15"/>
    </row>
    <row r="199" spans="1:256" ht="15" customHeight="1">
      <c r="A199" s="104" t="s">
        <v>13</v>
      </c>
      <c r="B199" s="545" t="s">
        <v>192</v>
      </c>
      <c r="C199" s="545"/>
      <c r="D199" s="545"/>
      <c r="E199" s="545"/>
      <c r="F199" s="545"/>
      <c r="G199" s="545"/>
      <c r="H199" s="545"/>
      <c r="I199" s="23">
        <f>I129</f>
        <v>112.47999999999999</v>
      </c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15"/>
      <c r="BS199" s="15"/>
      <c r="BT199" s="15"/>
      <c r="BU199" s="15"/>
      <c r="BV199" s="15"/>
      <c r="BW199" s="15"/>
      <c r="BX199" s="15"/>
      <c r="BY199" s="15"/>
      <c r="BZ199" s="15"/>
      <c r="CA199" s="15"/>
      <c r="CB199" s="15"/>
      <c r="CC199" s="15"/>
      <c r="CD199" s="15"/>
      <c r="CE199" s="15"/>
      <c r="CF199" s="15"/>
      <c r="CG199" s="15"/>
      <c r="CH199" s="15"/>
      <c r="CI199" s="15"/>
      <c r="CJ199" s="15"/>
      <c r="CK199" s="15"/>
      <c r="CL199" s="15"/>
      <c r="CM199" s="15"/>
      <c r="CN199" s="15"/>
      <c r="CO199" s="15"/>
      <c r="CP199" s="15"/>
      <c r="CQ199" s="15"/>
      <c r="CR199" s="15"/>
      <c r="CS199" s="15"/>
      <c r="CT199" s="15"/>
      <c r="CU199" s="15"/>
      <c r="CV199" s="15"/>
      <c r="CW199" s="15"/>
      <c r="CX199" s="15"/>
      <c r="CY199" s="15"/>
      <c r="CZ199" s="15"/>
      <c r="DA199" s="15"/>
      <c r="DB199" s="15"/>
      <c r="DC199" s="15"/>
      <c r="DD199" s="15"/>
      <c r="DE199" s="15"/>
      <c r="DF199" s="15"/>
      <c r="DG199" s="15"/>
      <c r="DH199" s="15"/>
      <c r="DI199" s="15"/>
      <c r="DJ199" s="15"/>
      <c r="DK199" s="15"/>
      <c r="DL199" s="15"/>
      <c r="DM199" s="15"/>
      <c r="DN199" s="15"/>
      <c r="DO199" s="15"/>
      <c r="DP199" s="15"/>
      <c r="DQ199" s="15"/>
      <c r="DR199" s="15"/>
      <c r="DS199" s="15"/>
      <c r="DT199" s="15"/>
      <c r="DU199" s="15"/>
      <c r="DV199" s="15"/>
      <c r="DW199" s="15"/>
      <c r="DX199" s="15"/>
      <c r="DY199" s="15"/>
      <c r="DZ199" s="15"/>
      <c r="EA199" s="15"/>
      <c r="EB199" s="15"/>
      <c r="EC199" s="15"/>
      <c r="ED199" s="15"/>
      <c r="EE199" s="15"/>
      <c r="EF199" s="15"/>
      <c r="EG199" s="15"/>
      <c r="EH199" s="15"/>
      <c r="EI199" s="15"/>
      <c r="EJ199" s="15"/>
      <c r="EK199" s="15"/>
      <c r="EL199" s="15"/>
      <c r="EM199" s="15"/>
      <c r="EN199" s="15"/>
      <c r="EO199" s="15"/>
      <c r="EP199" s="15"/>
      <c r="EQ199" s="15"/>
      <c r="ER199" s="15"/>
      <c r="ES199" s="15"/>
      <c r="ET199" s="15"/>
      <c r="EU199" s="15"/>
      <c r="EV199" s="15"/>
      <c r="EW199" s="15"/>
      <c r="EX199" s="15"/>
      <c r="EY199" s="15"/>
      <c r="EZ199" s="15"/>
      <c r="FA199" s="15"/>
      <c r="FB199" s="15"/>
      <c r="FC199" s="15"/>
      <c r="FD199" s="15"/>
      <c r="FE199" s="15"/>
      <c r="FF199" s="15"/>
      <c r="FG199" s="15"/>
      <c r="FH199" s="15"/>
      <c r="FI199" s="15"/>
      <c r="FJ199" s="15"/>
      <c r="FK199" s="15"/>
      <c r="FL199" s="15"/>
      <c r="FM199" s="15"/>
      <c r="FN199" s="15"/>
      <c r="FO199" s="15"/>
      <c r="FP199" s="15"/>
      <c r="FQ199" s="15"/>
      <c r="FR199" s="15"/>
      <c r="FS199" s="15"/>
      <c r="FT199" s="15"/>
      <c r="FU199" s="15"/>
      <c r="FV199" s="15"/>
      <c r="FW199" s="15"/>
      <c r="FX199" s="15"/>
      <c r="FY199" s="15"/>
      <c r="FZ199" s="15"/>
      <c r="GA199" s="15"/>
      <c r="GB199" s="15"/>
      <c r="GC199" s="15"/>
      <c r="GD199" s="15"/>
      <c r="GE199" s="15"/>
      <c r="GF199" s="15"/>
      <c r="GG199" s="15"/>
      <c r="GH199" s="15"/>
      <c r="GI199" s="15"/>
      <c r="GJ199" s="15"/>
      <c r="GK199" s="15"/>
      <c r="GL199" s="15"/>
      <c r="GM199" s="15"/>
      <c r="GN199" s="15"/>
      <c r="GO199" s="15"/>
      <c r="GP199" s="15"/>
      <c r="GQ199" s="15"/>
      <c r="GR199" s="15"/>
      <c r="GS199" s="15"/>
      <c r="GT199" s="15"/>
      <c r="GU199" s="15"/>
      <c r="GV199" s="15"/>
      <c r="GW199" s="15"/>
      <c r="GX199" s="15"/>
      <c r="GY199" s="15"/>
      <c r="GZ199" s="15"/>
      <c r="HA199" s="15"/>
      <c r="HB199" s="15"/>
      <c r="HC199" s="15"/>
      <c r="HD199" s="15"/>
      <c r="HE199" s="15"/>
      <c r="HF199" s="15"/>
      <c r="HG199" s="15"/>
      <c r="HH199" s="15"/>
      <c r="HI199" s="15"/>
      <c r="HJ199" s="15"/>
      <c r="HK199" s="15"/>
      <c r="HL199" s="15"/>
      <c r="HM199" s="15"/>
      <c r="HN199" s="15"/>
      <c r="HO199" s="15"/>
      <c r="HP199" s="15"/>
      <c r="HQ199" s="15"/>
      <c r="HR199" s="15"/>
      <c r="HS199" s="15"/>
      <c r="HT199" s="15"/>
      <c r="HU199" s="15"/>
      <c r="HV199" s="15"/>
      <c r="HW199" s="15"/>
      <c r="HX199" s="15"/>
      <c r="HY199" s="15"/>
      <c r="HZ199" s="15"/>
      <c r="IA199" s="15"/>
      <c r="IB199" s="15"/>
      <c r="IC199" s="15"/>
      <c r="ID199" s="15"/>
      <c r="IE199" s="15"/>
      <c r="IF199" s="15"/>
      <c r="IG199" s="15"/>
      <c r="IH199" s="15"/>
      <c r="II199" s="15"/>
      <c r="IJ199" s="15"/>
      <c r="IK199" s="15"/>
      <c r="IL199" s="15"/>
      <c r="IM199" s="15"/>
      <c r="IN199" s="15"/>
      <c r="IO199" s="15"/>
      <c r="IP199" s="15"/>
      <c r="IQ199" s="15"/>
      <c r="IR199" s="15"/>
      <c r="IS199" s="15"/>
      <c r="IT199" s="15"/>
      <c r="IU199" s="15"/>
      <c r="IV199" s="15"/>
    </row>
    <row r="200" spans="1:256" ht="15" customHeight="1">
      <c r="A200" s="104" t="s">
        <v>16</v>
      </c>
      <c r="B200" s="545" t="s">
        <v>193</v>
      </c>
      <c r="C200" s="545"/>
      <c r="D200" s="545"/>
      <c r="E200" s="545"/>
      <c r="F200" s="545"/>
      <c r="G200" s="545"/>
      <c r="H200" s="545"/>
      <c r="I200" s="23">
        <f>I158</f>
        <v>333.4</v>
      </c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5"/>
      <c r="BS200" s="15"/>
      <c r="BT200" s="15"/>
      <c r="BU200" s="15"/>
      <c r="BV200" s="15"/>
      <c r="BW200" s="15"/>
      <c r="BX200" s="15"/>
      <c r="BY200" s="15"/>
      <c r="BZ200" s="15"/>
      <c r="CA200" s="15"/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15"/>
      <c r="CN200" s="15"/>
      <c r="CO200" s="15"/>
      <c r="CP200" s="15"/>
      <c r="CQ200" s="15"/>
      <c r="CR200" s="15"/>
      <c r="CS200" s="15"/>
      <c r="CT200" s="15"/>
      <c r="CU200" s="15"/>
      <c r="CV200" s="15"/>
      <c r="CW200" s="15"/>
      <c r="CX200" s="15"/>
      <c r="CY200" s="15"/>
      <c r="CZ200" s="15"/>
      <c r="DA200" s="15"/>
      <c r="DB200" s="15"/>
      <c r="DC200" s="15"/>
      <c r="DD200" s="15"/>
      <c r="DE200" s="15"/>
      <c r="DF200" s="15"/>
      <c r="DG200" s="15"/>
      <c r="DH200" s="15"/>
      <c r="DI200" s="15"/>
      <c r="DJ200" s="15"/>
      <c r="DK200" s="15"/>
      <c r="DL200" s="15"/>
      <c r="DM200" s="15"/>
      <c r="DN200" s="15"/>
      <c r="DO200" s="15"/>
      <c r="DP200" s="15"/>
      <c r="DQ200" s="15"/>
      <c r="DR200" s="15"/>
      <c r="DS200" s="15"/>
      <c r="DT200" s="15"/>
      <c r="DU200" s="15"/>
      <c r="DV200" s="15"/>
      <c r="DW200" s="15"/>
      <c r="DX200" s="15"/>
      <c r="DY200" s="15"/>
      <c r="DZ200" s="15"/>
      <c r="EA200" s="15"/>
      <c r="EB200" s="15"/>
      <c r="EC200" s="15"/>
      <c r="ED200" s="15"/>
      <c r="EE200" s="15"/>
      <c r="EF200" s="15"/>
      <c r="EG200" s="15"/>
      <c r="EH200" s="15"/>
      <c r="EI200" s="15"/>
      <c r="EJ200" s="15"/>
      <c r="EK200" s="15"/>
      <c r="EL200" s="15"/>
      <c r="EM200" s="15"/>
      <c r="EN200" s="15"/>
      <c r="EO200" s="15"/>
      <c r="EP200" s="15"/>
      <c r="EQ200" s="15"/>
      <c r="ER200" s="15"/>
      <c r="ES200" s="15"/>
      <c r="ET200" s="15"/>
      <c r="EU200" s="15"/>
      <c r="EV200" s="15"/>
      <c r="EW200" s="15"/>
      <c r="EX200" s="15"/>
      <c r="EY200" s="15"/>
      <c r="EZ200" s="15"/>
      <c r="FA200" s="15"/>
      <c r="FB200" s="15"/>
      <c r="FC200" s="15"/>
      <c r="FD200" s="15"/>
      <c r="FE200" s="15"/>
      <c r="FF200" s="15"/>
      <c r="FG200" s="15"/>
      <c r="FH200" s="15"/>
      <c r="FI200" s="15"/>
      <c r="FJ200" s="15"/>
      <c r="FK200" s="15"/>
      <c r="FL200" s="15"/>
      <c r="FM200" s="15"/>
      <c r="FN200" s="15"/>
      <c r="FO200" s="15"/>
      <c r="FP200" s="15"/>
      <c r="FQ200" s="15"/>
      <c r="FR200" s="15"/>
      <c r="FS200" s="15"/>
      <c r="FT200" s="15"/>
      <c r="FU200" s="15"/>
      <c r="FV200" s="15"/>
      <c r="FW200" s="15"/>
      <c r="FX200" s="15"/>
      <c r="FY200" s="15"/>
      <c r="FZ200" s="15"/>
      <c r="GA200" s="15"/>
      <c r="GB200" s="15"/>
      <c r="GC200" s="15"/>
      <c r="GD200" s="15"/>
      <c r="GE200" s="15"/>
      <c r="GF200" s="15"/>
      <c r="GG200" s="15"/>
      <c r="GH200" s="15"/>
      <c r="GI200" s="15"/>
      <c r="GJ200" s="15"/>
      <c r="GK200" s="15"/>
      <c r="GL200" s="15"/>
      <c r="GM200" s="15"/>
      <c r="GN200" s="15"/>
      <c r="GO200" s="15"/>
      <c r="GP200" s="15"/>
      <c r="GQ200" s="15"/>
      <c r="GR200" s="15"/>
      <c r="GS200" s="15"/>
      <c r="GT200" s="15"/>
      <c r="GU200" s="15"/>
      <c r="GV200" s="15"/>
      <c r="GW200" s="15"/>
      <c r="GX200" s="15"/>
      <c r="GY200" s="15"/>
      <c r="GZ200" s="15"/>
      <c r="HA200" s="15"/>
      <c r="HB200" s="15"/>
      <c r="HC200" s="15"/>
      <c r="HD200" s="15"/>
      <c r="HE200" s="15"/>
      <c r="HF200" s="15"/>
      <c r="HG200" s="15"/>
      <c r="HH200" s="15"/>
      <c r="HI200" s="15"/>
      <c r="HJ200" s="15"/>
      <c r="HK200" s="15"/>
      <c r="HL200" s="15"/>
      <c r="HM200" s="15"/>
      <c r="HN200" s="15"/>
      <c r="HO200" s="15"/>
      <c r="HP200" s="15"/>
      <c r="HQ200" s="15"/>
      <c r="HR200" s="15"/>
      <c r="HS200" s="15"/>
      <c r="HT200" s="15"/>
      <c r="HU200" s="15"/>
      <c r="HV200" s="15"/>
      <c r="HW200" s="15"/>
      <c r="HX200" s="15"/>
      <c r="HY200" s="15"/>
      <c r="HZ200" s="15"/>
      <c r="IA200" s="15"/>
      <c r="IB200" s="15"/>
      <c r="IC200" s="15"/>
      <c r="ID200" s="15"/>
      <c r="IE200" s="15"/>
      <c r="IF200" s="15"/>
      <c r="IG200" s="15"/>
      <c r="IH200" s="15"/>
      <c r="II200" s="15"/>
      <c r="IJ200" s="15"/>
      <c r="IK200" s="15"/>
      <c r="IL200" s="15"/>
      <c r="IM200" s="15"/>
      <c r="IN200" s="15"/>
      <c r="IO200" s="15"/>
      <c r="IP200" s="15"/>
      <c r="IQ200" s="15"/>
      <c r="IR200" s="15"/>
      <c r="IS200" s="15"/>
      <c r="IT200" s="15"/>
      <c r="IU200" s="15"/>
      <c r="IV200" s="15"/>
    </row>
    <row r="201" spans="1:256" ht="15" customHeight="1">
      <c r="A201" s="104" t="s">
        <v>69</v>
      </c>
      <c r="B201" s="545" t="s">
        <v>194</v>
      </c>
      <c r="C201" s="545"/>
      <c r="D201" s="545"/>
      <c r="E201" s="545"/>
      <c r="F201" s="545"/>
      <c r="G201" s="545"/>
      <c r="H201" s="545"/>
      <c r="I201" s="23">
        <f>I166</f>
        <v>530</v>
      </c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15"/>
      <c r="BS201" s="15"/>
      <c r="BT201" s="15"/>
      <c r="BU201" s="15"/>
      <c r="BV201" s="15"/>
      <c r="BW201" s="15"/>
      <c r="BX201" s="15"/>
      <c r="BY201" s="15"/>
      <c r="BZ201" s="15"/>
      <c r="CA201" s="15"/>
      <c r="CB201" s="15"/>
      <c r="CC201" s="15"/>
      <c r="CD201" s="15"/>
      <c r="CE201" s="15"/>
      <c r="CF201" s="15"/>
      <c r="CG201" s="15"/>
      <c r="CH201" s="15"/>
      <c r="CI201" s="15"/>
      <c r="CJ201" s="15"/>
      <c r="CK201" s="15"/>
      <c r="CL201" s="15"/>
      <c r="CM201" s="15"/>
      <c r="CN201" s="15"/>
      <c r="CO201" s="15"/>
      <c r="CP201" s="15"/>
      <c r="CQ201" s="15"/>
      <c r="CR201" s="15"/>
      <c r="CS201" s="15"/>
      <c r="CT201" s="15"/>
      <c r="CU201" s="15"/>
      <c r="CV201" s="15"/>
      <c r="CW201" s="15"/>
      <c r="CX201" s="15"/>
      <c r="CY201" s="15"/>
      <c r="CZ201" s="15"/>
      <c r="DA201" s="15"/>
      <c r="DB201" s="15"/>
      <c r="DC201" s="15"/>
      <c r="DD201" s="15"/>
      <c r="DE201" s="15"/>
      <c r="DF201" s="15"/>
      <c r="DG201" s="15"/>
      <c r="DH201" s="15"/>
      <c r="DI201" s="15"/>
      <c r="DJ201" s="15"/>
      <c r="DK201" s="15"/>
      <c r="DL201" s="15"/>
      <c r="DM201" s="15"/>
      <c r="DN201" s="15"/>
      <c r="DO201" s="15"/>
      <c r="DP201" s="15"/>
      <c r="DQ201" s="15"/>
      <c r="DR201" s="15"/>
      <c r="DS201" s="15"/>
      <c r="DT201" s="15"/>
      <c r="DU201" s="15"/>
      <c r="DV201" s="15"/>
      <c r="DW201" s="15"/>
      <c r="DX201" s="15"/>
      <c r="DY201" s="15"/>
      <c r="DZ201" s="15"/>
      <c r="EA201" s="15"/>
      <c r="EB201" s="15"/>
      <c r="EC201" s="15"/>
      <c r="ED201" s="15"/>
      <c r="EE201" s="15"/>
      <c r="EF201" s="15"/>
      <c r="EG201" s="15"/>
      <c r="EH201" s="15"/>
      <c r="EI201" s="15"/>
      <c r="EJ201" s="15"/>
      <c r="EK201" s="15"/>
      <c r="EL201" s="15"/>
      <c r="EM201" s="15"/>
      <c r="EN201" s="15"/>
      <c r="EO201" s="15"/>
      <c r="EP201" s="15"/>
      <c r="EQ201" s="15"/>
      <c r="ER201" s="15"/>
      <c r="ES201" s="15"/>
      <c r="ET201" s="15"/>
      <c r="EU201" s="15"/>
      <c r="EV201" s="15"/>
      <c r="EW201" s="15"/>
      <c r="EX201" s="15"/>
      <c r="EY201" s="15"/>
      <c r="EZ201" s="15"/>
      <c r="FA201" s="15"/>
      <c r="FB201" s="15"/>
      <c r="FC201" s="15"/>
      <c r="FD201" s="15"/>
      <c r="FE201" s="15"/>
      <c r="FF201" s="15"/>
      <c r="FG201" s="15"/>
      <c r="FH201" s="15"/>
      <c r="FI201" s="15"/>
      <c r="FJ201" s="15"/>
      <c r="FK201" s="15"/>
      <c r="FL201" s="15"/>
      <c r="FM201" s="15"/>
      <c r="FN201" s="15"/>
      <c r="FO201" s="15"/>
      <c r="FP201" s="15"/>
      <c r="FQ201" s="15"/>
      <c r="FR201" s="15"/>
      <c r="FS201" s="15"/>
      <c r="FT201" s="15"/>
      <c r="FU201" s="15"/>
      <c r="FV201" s="15"/>
      <c r="FW201" s="15"/>
      <c r="FX201" s="15"/>
      <c r="FY201" s="15"/>
      <c r="FZ201" s="15"/>
      <c r="GA201" s="15"/>
      <c r="GB201" s="15"/>
      <c r="GC201" s="15"/>
      <c r="GD201" s="15"/>
      <c r="GE201" s="15"/>
      <c r="GF201" s="15"/>
      <c r="GG201" s="15"/>
      <c r="GH201" s="15"/>
      <c r="GI201" s="15"/>
      <c r="GJ201" s="15"/>
      <c r="GK201" s="15"/>
      <c r="GL201" s="15"/>
      <c r="GM201" s="15"/>
      <c r="GN201" s="15"/>
      <c r="GO201" s="15"/>
      <c r="GP201" s="15"/>
      <c r="GQ201" s="15"/>
      <c r="GR201" s="15"/>
      <c r="GS201" s="15"/>
      <c r="GT201" s="15"/>
      <c r="GU201" s="15"/>
      <c r="GV201" s="15"/>
      <c r="GW201" s="15"/>
      <c r="GX201" s="15"/>
      <c r="GY201" s="15"/>
      <c r="GZ201" s="15"/>
      <c r="HA201" s="15"/>
      <c r="HB201" s="15"/>
      <c r="HC201" s="15"/>
      <c r="HD201" s="15"/>
      <c r="HE201" s="15"/>
      <c r="HF201" s="15"/>
      <c r="HG201" s="15"/>
      <c r="HH201" s="15"/>
      <c r="HI201" s="15"/>
      <c r="HJ201" s="15"/>
      <c r="HK201" s="15"/>
      <c r="HL201" s="15"/>
      <c r="HM201" s="15"/>
      <c r="HN201" s="15"/>
      <c r="HO201" s="15"/>
      <c r="HP201" s="15"/>
      <c r="HQ201" s="15"/>
      <c r="HR201" s="15"/>
      <c r="HS201" s="15"/>
      <c r="HT201" s="15"/>
      <c r="HU201" s="15"/>
      <c r="HV201" s="15"/>
      <c r="HW201" s="15"/>
      <c r="HX201" s="15"/>
      <c r="HY201" s="15"/>
      <c r="HZ201" s="15"/>
      <c r="IA201" s="15"/>
      <c r="IB201" s="15"/>
      <c r="IC201" s="15"/>
      <c r="ID201" s="15"/>
      <c r="IE201" s="15"/>
      <c r="IF201" s="15"/>
      <c r="IG201" s="15"/>
      <c r="IH201" s="15"/>
      <c r="II201" s="15"/>
      <c r="IJ201" s="15"/>
      <c r="IK201" s="15"/>
      <c r="IL201" s="15"/>
      <c r="IM201" s="15"/>
      <c r="IN201" s="15"/>
      <c r="IO201" s="15"/>
      <c r="IP201" s="15"/>
      <c r="IQ201" s="15"/>
      <c r="IR201" s="15"/>
      <c r="IS201" s="15"/>
      <c r="IT201" s="15"/>
      <c r="IU201" s="15"/>
      <c r="IV201" s="15"/>
    </row>
    <row r="202" spans="1:256" ht="15" customHeight="1">
      <c r="A202" s="546" t="s">
        <v>195</v>
      </c>
      <c r="B202" s="546"/>
      <c r="C202" s="546"/>
      <c r="D202" s="546"/>
      <c r="E202" s="546"/>
      <c r="F202" s="546"/>
      <c r="G202" s="546"/>
      <c r="H202" s="546"/>
      <c r="I202" s="78">
        <f>SUM(I197:I201)</f>
        <v>4068.6600000000003</v>
      </c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5"/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  <c r="CP202" s="15"/>
      <c r="CQ202" s="15"/>
      <c r="CR202" s="15"/>
      <c r="CS202" s="15"/>
      <c r="CT202" s="15"/>
      <c r="CU202" s="15"/>
      <c r="CV202" s="15"/>
      <c r="CW202" s="15"/>
      <c r="CX202" s="15"/>
      <c r="CY202" s="15"/>
      <c r="CZ202" s="15"/>
      <c r="DA202" s="15"/>
      <c r="DB202" s="15"/>
      <c r="DC202" s="15"/>
      <c r="DD202" s="15"/>
      <c r="DE202" s="15"/>
      <c r="DF202" s="15"/>
      <c r="DG202" s="15"/>
      <c r="DH202" s="15"/>
      <c r="DI202" s="15"/>
      <c r="DJ202" s="15"/>
      <c r="DK202" s="15"/>
      <c r="DL202" s="15"/>
      <c r="DM202" s="15"/>
      <c r="DN202" s="15"/>
      <c r="DO202" s="15"/>
      <c r="DP202" s="15"/>
      <c r="DQ202" s="15"/>
      <c r="DR202" s="15"/>
      <c r="DS202" s="15"/>
      <c r="DT202" s="15"/>
      <c r="DU202" s="15"/>
      <c r="DV202" s="15"/>
      <c r="DW202" s="15"/>
      <c r="DX202" s="15"/>
      <c r="DY202" s="15"/>
      <c r="DZ202" s="15"/>
      <c r="EA202" s="15"/>
      <c r="EB202" s="15"/>
      <c r="EC202" s="15"/>
      <c r="ED202" s="15"/>
      <c r="EE202" s="15"/>
      <c r="EF202" s="15"/>
      <c r="EG202" s="15"/>
      <c r="EH202" s="15"/>
      <c r="EI202" s="15"/>
      <c r="EJ202" s="15"/>
      <c r="EK202" s="15"/>
      <c r="EL202" s="15"/>
      <c r="EM202" s="15"/>
      <c r="EN202" s="15"/>
      <c r="EO202" s="15"/>
      <c r="EP202" s="15"/>
      <c r="EQ202" s="15"/>
      <c r="ER202" s="15"/>
      <c r="ES202" s="15"/>
      <c r="ET202" s="15"/>
      <c r="EU202" s="15"/>
      <c r="EV202" s="15"/>
      <c r="EW202" s="15"/>
      <c r="EX202" s="15"/>
      <c r="EY202" s="15"/>
      <c r="EZ202" s="15"/>
      <c r="FA202" s="15"/>
      <c r="FB202" s="15"/>
      <c r="FC202" s="15"/>
      <c r="FD202" s="15"/>
      <c r="FE202" s="15"/>
      <c r="FF202" s="15"/>
      <c r="FG202" s="15"/>
      <c r="FH202" s="15"/>
      <c r="FI202" s="15"/>
      <c r="FJ202" s="15"/>
      <c r="FK202" s="15"/>
      <c r="FL202" s="15"/>
      <c r="FM202" s="15"/>
      <c r="FN202" s="15"/>
      <c r="FO202" s="15"/>
      <c r="FP202" s="15"/>
      <c r="FQ202" s="15"/>
      <c r="FR202" s="15"/>
      <c r="FS202" s="15"/>
      <c r="FT202" s="15"/>
      <c r="FU202" s="15"/>
      <c r="FV202" s="15"/>
      <c r="FW202" s="15"/>
      <c r="FX202" s="15"/>
      <c r="FY202" s="15"/>
      <c r="FZ202" s="15"/>
      <c r="GA202" s="15"/>
      <c r="GB202" s="15"/>
      <c r="GC202" s="15"/>
      <c r="GD202" s="15"/>
      <c r="GE202" s="15"/>
      <c r="GF202" s="15"/>
      <c r="GG202" s="15"/>
      <c r="GH202" s="15"/>
      <c r="GI202" s="15"/>
      <c r="GJ202" s="15"/>
      <c r="GK202" s="15"/>
      <c r="GL202" s="15"/>
      <c r="GM202" s="15"/>
      <c r="GN202" s="15"/>
      <c r="GO202" s="15"/>
      <c r="GP202" s="15"/>
      <c r="GQ202" s="15"/>
      <c r="GR202" s="15"/>
      <c r="GS202" s="15"/>
      <c r="GT202" s="15"/>
      <c r="GU202" s="15"/>
      <c r="GV202" s="15"/>
      <c r="GW202" s="15"/>
      <c r="GX202" s="15"/>
      <c r="GY202" s="15"/>
      <c r="GZ202" s="15"/>
      <c r="HA202" s="15"/>
      <c r="HB202" s="15"/>
      <c r="HC202" s="15"/>
      <c r="HD202" s="15"/>
      <c r="HE202" s="15"/>
      <c r="HF202" s="15"/>
      <c r="HG202" s="15"/>
      <c r="HH202" s="15"/>
      <c r="HI202" s="15"/>
      <c r="HJ202" s="15"/>
      <c r="HK202" s="15"/>
      <c r="HL202" s="15"/>
      <c r="HM202" s="15"/>
      <c r="HN202" s="15"/>
      <c r="HO202" s="15"/>
      <c r="HP202" s="15"/>
      <c r="HQ202" s="15"/>
      <c r="HR202" s="15"/>
      <c r="HS202" s="15"/>
      <c r="HT202" s="15"/>
      <c r="HU202" s="15"/>
      <c r="HV202" s="15"/>
      <c r="HW202" s="15"/>
      <c r="HX202" s="15"/>
      <c r="HY202" s="15"/>
      <c r="HZ202" s="15"/>
      <c r="IA202" s="15"/>
      <c r="IB202" s="15"/>
      <c r="IC202" s="15"/>
      <c r="ID202" s="15"/>
      <c r="IE202" s="15"/>
      <c r="IF202" s="15"/>
      <c r="IG202" s="15"/>
      <c r="IH202" s="15"/>
      <c r="II202" s="15"/>
      <c r="IJ202" s="15"/>
      <c r="IK202" s="15"/>
      <c r="IL202" s="15"/>
      <c r="IM202" s="15"/>
      <c r="IN202" s="15"/>
      <c r="IO202" s="15"/>
      <c r="IP202" s="15"/>
      <c r="IQ202" s="15"/>
      <c r="IR202" s="15"/>
      <c r="IS202" s="15"/>
      <c r="IT202" s="15"/>
      <c r="IU202" s="15"/>
      <c r="IV202" s="15"/>
    </row>
    <row r="203" spans="1:256" ht="15" customHeight="1">
      <c r="A203" s="106" t="s">
        <v>71</v>
      </c>
      <c r="B203" s="545" t="s">
        <v>196</v>
      </c>
      <c r="C203" s="545"/>
      <c r="D203" s="545"/>
      <c r="E203" s="545"/>
      <c r="F203" s="545"/>
      <c r="G203" s="545"/>
      <c r="H203" s="545"/>
      <c r="I203" s="23">
        <f>I186</f>
        <v>699.88000000000011</v>
      </c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  <c r="BM203" s="15"/>
      <c r="BN203" s="15"/>
      <c r="BO203" s="15"/>
      <c r="BP203" s="15"/>
      <c r="BQ203" s="15"/>
      <c r="BR203" s="15"/>
      <c r="BS203" s="15"/>
      <c r="BT203" s="15"/>
      <c r="BU203" s="15"/>
      <c r="BV203" s="15"/>
      <c r="BW203" s="15"/>
      <c r="BX203" s="15"/>
      <c r="BY203" s="15"/>
      <c r="BZ203" s="15"/>
      <c r="CA203" s="15"/>
      <c r="CB203" s="15"/>
      <c r="CC203" s="15"/>
      <c r="CD203" s="15"/>
      <c r="CE203" s="15"/>
      <c r="CF203" s="15"/>
      <c r="CG203" s="15"/>
      <c r="CH203" s="15"/>
      <c r="CI203" s="15"/>
      <c r="CJ203" s="15"/>
      <c r="CK203" s="15"/>
      <c r="CL203" s="15"/>
      <c r="CM203" s="15"/>
      <c r="CN203" s="15"/>
      <c r="CO203" s="15"/>
      <c r="CP203" s="15"/>
      <c r="CQ203" s="15"/>
      <c r="CR203" s="15"/>
      <c r="CS203" s="15"/>
      <c r="CT203" s="15"/>
      <c r="CU203" s="15"/>
      <c r="CV203" s="15"/>
      <c r="CW203" s="15"/>
      <c r="CX203" s="15"/>
      <c r="CY203" s="15"/>
      <c r="CZ203" s="15"/>
      <c r="DA203" s="15"/>
      <c r="DB203" s="15"/>
      <c r="DC203" s="15"/>
      <c r="DD203" s="15"/>
      <c r="DE203" s="15"/>
      <c r="DF203" s="15"/>
      <c r="DG203" s="15"/>
      <c r="DH203" s="15"/>
      <c r="DI203" s="15"/>
      <c r="DJ203" s="15"/>
      <c r="DK203" s="15"/>
      <c r="DL203" s="15"/>
      <c r="DM203" s="15"/>
      <c r="DN203" s="15"/>
      <c r="DO203" s="15"/>
      <c r="DP203" s="15"/>
      <c r="DQ203" s="15"/>
      <c r="DR203" s="15"/>
      <c r="DS203" s="15"/>
      <c r="DT203" s="15"/>
      <c r="DU203" s="15"/>
      <c r="DV203" s="15"/>
      <c r="DW203" s="15"/>
      <c r="DX203" s="15"/>
      <c r="DY203" s="15"/>
      <c r="DZ203" s="15"/>
      <c r="EA203" s="15"/>
      <c r="EB203" s="15"/>
      <c r="EC203" s="15"/>
      <c r="ED203" s="15"/>
      <c r="EE203" s="15"/>
      <c r="EF203" s="15"/>
      <c r="EG203" s="15"/>
      <c r="EH203" s="15"/>
      <c r="EI203" s="15"/>
      <c r="EJ203" s="15"/>
      <c r="EK203" s="15"/>
      <c r="EL203" s="15"/>
      <c r="EM203" s="15"/>
      <c r="EN203" s="15"/>
      <c r="EO203" s="15"/>
      <c r="EP203" s="15"/>
      <c r="EQ203" s="15"/>
      <c r="ER203" s="15"/>
      <c r="ES203" s="15"/>
      <c r="ET203" s="15"/>
      <c r="EU203" s="15"/>
      <c r="EV203" s="15"/>
      <c r="EW203" s="15"/>
      <c r="EX203" s="15"/>
      <c r="EY203" s="15"/>
      <c r="EZ203" s="15"/>
      <c r="FA203" s="15"/>
      <c r="FB203" s="15"/>
      <c r="FC203" s="15"/>
      <c r="FD203" s="15"/>
      <c r="FE203" s="15"/>
      <c r="FF203" s="15"/>
      <c r="FG203" s="15"/>
      <c r="FH203" s="15"/>
      <c r="FI203" s="15"/>
      <c r="FJ203" s="15"/>
      <c r="FK203" s="15"/>
      <c r="FL203" s="15"/>
      <c r="FM203" s="15"/>
      <c r="FN203" s="15"/>
      <c r="FO203" s="15"/>
      <c r="FP203" s="15"/>
      <c r="FQ203" s="15"/>
      <c r="FR203" s="15"/>
      <c r="FS203" s="15"/>
      <c r="FT203" s="15"/>
      <c r="FU203" s="15"/>
      <c r="FV203" s="15"/>
      <c r="FW203" s="15"/>
      <c r="FX203" s="15"/>
      <c r="FY203" s="15"/>
      <c r="FZ203" s="15"/>
      <c r="GA203" s="15"/>
      <c r="GB203" s="15"/>
      <c r="GC203" s="15"/>
      <c r="GD203" s="15"/>
      <c r="GE203" s="15"/>
      <c r="GF203" s="15"/>
      <c r="GG203" s="15"/>
      <c r="GH203" s="15"/>
      <c r="GI203" s="15"/>
      <c r="GJ203" s="15"/>
      <c r="GK203" s="15"/>
      <c r="GL203" s="15"/>
      <c r="GM203" s="15"/>
      <c r="GN203" s="15"/>
      <c r="GO203" s="15"/>
      <c r="GP203" s="15"/>
      <c r="GQ203" s="15"/>
      <c r="GR203" s="15"/>
      <c r="GS203" s="15"/>
      <c r="GT203" s="15"/>
      <c r="GU203" s="15"/>
      <c r="GV203" s="15"/>
      <c r="GW203" s="15"/>
      <c r="GX203" s="15"/>
      <c r="GY203" s="15"/>
      <c r="GZ203" s="15"/>
      <c r="HA203" s="15"/>
      <c r="HB203" s="15"/>
      <c r="HC203" s="15"/>
      <c r="HD203" s="15"/>
      <c r="HE203" s="15"/>
      <c r="HF203" s="15"/>
      <c r="HG203" s="15"/>
      <c r="HH203" s="15"/>
      <c r="HI203" s="15"/>
      <c r="HJ203" s="15"/>
      <c r="HK203" s="15"/>
      <c r="HL203" s="15"/>
      <c r="HM203" s="15"/>
      <c r="HN203" s="15"/>
      <c r="HO203" s="15"/>
      <c r="HP203" s="15"/>
      <c r="HQ203" s="15"/>
      <c r="HR203" s="15"/>
      <c r="HS203" s="15"/>
      <c r="HT203" s="15"/>
      <c r="HU203" s="15"/>
      <c r="HV203" s="15"/>
      <c r="HW203" s="15"/>
      <c r="HX203" s="15"/>
      <c r="HY203" s="15"/>
      <c r="HZ203" s="15"/>
      <c r="IA203" s="15"/>
      <c r="IB203" s="15"/>
      <c r="IC203" s="15"/>
      <c r="ID203" s="15"/>
      <c r="IE203" s="15"/>
      <c r="IF203" s="15"/>
      <c r="IG203" s="15"/>
      <c r="IH203" s="15"/>
      <c r="II203" s="15"/>
      <c r="IJ203" s="15"/>
      <c r="IK203" s="15"/>
      <c r="IL203" s="15"/>
      <c r="IM203" s="15"/>
      <c r="IN203" s="15"/>
      <c r="IO203" s="15"/>
      <c r="IP203" s="15"/>
      <c r="IQ203" s="15"/>
      <c r="IR203" s="15"/>
      <c r="IS203" s="15"/>
      <c r="IT203" s="15"/>
      <c r="IU203" s="15"/>
      <c r="IV203" s="15"/>
    </row>
    <row r="204" spans="1:256" ht="15" customHeight="1">
      <c r="A204" s="546" t="s">
        <v>197</v>
      </c>
      <c r="B204" s="546"/>
      <c r="C204" s="546"/>
      <c r="D204" s="546"/>
      <c r="E204" s="546"/>
      <c r="F204" s="546"/>
      <c r="G204" s="546"/>
      <c r="H204" s="546"/>
      <c r="I204" s="78">
        <f>SUM(I202:I203)</f>
        <v>4768.5400000000009</v>
      </c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  <c r="BM204" s="15"/>
      <c r="BN204" s="15"/>
      <c r="BO204" s="15"/>
      <c r="BP204" s="15"/>
      <c r="BQ204" s="15"/>
      <c r="BR204" s="15"/>
      <c r="BS204" s="15"/>
      <c r="BT204" s="15"/>
      <c r="BU204" s="15"/>
      <c r="BV204" s="15"/>
      <c r="BW204" s="15"/>
      <c r="BX204" s="15"/>
      <c r="BY204" s="15"/>
      <c r="BZ204" s="15"/>
      <c r="CA204" s="15"/>
      <c r="CB204" s="15"/>
      <c r="CC204" s="15"/>
      <c r="CD204" s="15"/>
      <c r="CE204" s="15"/>
      <c r="CF204" s="15"/>
      <c r="CG204" s="15"/>
      <c r="CH204" s="15"/>
      <c r="CI204" s="15"/>
      <c r="CJ204" s="15"/>
      <c r="CK204" s="15"/>
      <c r="CL204" s="15"/>
      <c r="CM204" s="15"/>
      <c r="CN204" s="15"/>
      <c r="CO204" s="15"/>
      <c r="CP204" s="15"/>
      <c r="CQ204" s="15"/>
      <c r="CR204" s="15"/>
      <c r="CS204" s="15"/>
      <c r="CT204" s="15"/>
      <c r="CU204" s="15"/>
      <c r="CV204" s="15"/>
      <c r="CW204" s="15"/>
      <c r="CX204" s="15"/>
      <c r="CY204" s="15"/>
      <c r="CZ204" s="15"/>
      <c r="DA204" s="15"/>
      <c r="DB204" s="15"/>
      <c r="DC204" s="15"/>
      <c r="DD204" s="15"/>
      <c r="DE204" s="15"/>
      <c r="DF204" s="15"/>
      <c r="DG204" s="15"/>
      <c r="DH204" s="15"/>
      <c r="DI204" s="15"/>
      <c r="DJ204" s="15"/>
      <c r="DK204" s="15"/>
      <c r="DL204" s="15"/>
      <c r="DM204" s="15"/>
      <c r="DN204" s="15"/>
      <c r="DO204" s="15"/>
      <c r="DP204" s="15"/>
      <c r="DQ204" s="15"/>
      <c r="DR204" s="15"/>
      <c r="DS204" s="15"/>
      <c r="DT204" s="15"/>
      <c r="DU204" s="15"/>
      <c r="DV204" s="15"/>
      <c r="DW204" s="15"/>
      <c r="DX204" s="15"/>
      <c r="DY204" s="15"/>
      <c r="DZ204" s="15"/>
      <c r="EA204" s="15"/>
      <c r="EB204" s="15"/>
      <c r="EC204" s="15"/>
      <c r="ED204" s="15"/>
      <c r="EE204" s="15"/>
      <c r="EF204" s="15"/>
      <c r="EG204" s="15"/>
      <c r="EH204" s="15"/>
      <c r="EI204" s="15"/>
      <c r="EJ204" s="15"/>
      <c r="EK204" s="15"/>
      <c r="EL204" s="15"/>
      <c r="EM204" s="15"/>
      <c r="EN204" s="15"/>
      <c r="EO204" s="15"/>
      <c r="EP204" s="15"/>
      <c r="EQ204" s="15"/>
      <c r="ER204" s="15"/>
      <c r="ES204" s="15"/>
      <c r="ET204" s="15"/>
      <c r="EU204" s="15"/>
      <c r="EV204" s="15"/>
      <c r="EW204" s="15"/>
      <c r="EX204" s="15"/>
      <c r="EY204" s="15"/>
      <c r="EZ204" s="15"/>
      <c r="FA204" s="15"/>
      <c r="FB204" s="15"/>
      <c r="FC204" s="15"/>
      <c r="FD204" s="15"/>
      <c r="FE204" s="15"/>
      <c r="FF204" s="15"/>
      <c r="FG204" s="15"/>
      <c r="FH204" s="15"/>
      <c r="FI204" s="15"/>
      <c r="FJ204" s="15"/>
      <c r="FK204" s="15"/>
      <c r="FL204" s="15"/>
      <c r="FM204" s="15"/>
      <c r="FN204" s="15"/>
      <c r="FO204" s="15"/>
      <c r="FP204" s="15"/>
      <c r="FQ204" s="15"/>
      <c r="FR204" s="15"/>
      <c r="FS204" s="15"/>
      <c r="FT204" s="15"/>
      <c r="FU204" s="15"/>
      <c r="FV204" s="15"/>
      <c r="FW204" s="15"/>
      <c r="FX204" s="15"/>
      <c r="FY204" s="15"/>
      <c r="FZ204" s="15"/>
      <c r="GA204" s="15"/>
      <c r="GB204" s="15"/>
      <c r="GC204" s="15"/>
      <c r="GD204" s="15"/>
      <c r="GE204" s="15"/>
      <c r="GF204" s="15"/>
      <c r="GG204" s="15"/>
      <c r="GH204" s="15"/>
      <c r="GI204" s="15"/>
      <c r="GJ204" s="15"/>
      <c r="GK204" s="15"/>
      <c r="GL204" s="15"/>
      <c r="GM204" s="15"/>
      <c r="GN204" s="15"/>
      <c r="GO204" s="15"/>
      <c r="GP204" s="15"/>
      <c r="GQ204" s="15"/>
      <c r="GR204" s="15"/>
      <c r="GS204" s="15"/>
      <c r="GT204" s="15"/>
      <c r="GU204" s="15"/>
      <c r="GV204" s="15"/>
      <c r="GW204" s="15"/>
      <c r="GX204" s="15"/>
      <c r="GY204" s="15"/>
      <c r="GZ204" s="15"/>
      <c r="HA204" s="15"/>
      <c r="HB204" s="15"/>
      <c r="HC204" s="15"/>
      <c r="HD204" s="15"/>
      <c r="HE204" s="15"/>
      <c r="HF204" s="15"/>
      <c r="HG204" s="15"/>
      <c r="HH204" s="15"/>
      <c r="HI204" s="15"/>
      <c r="HJ204" s="15"/>
      <c r="HK204" s="15"/>
      <c r="HL204" s="15"/>
      <c r="HM204" s="15"/>
      <c r="HN204" s="15"/>
      <c r="HO204" s="15"/>
      <c r="HP204" s="15"/>
      <c r="HQ204" s="15"/>
      <c r="HR204" s="15"/>
      <c r="HS204" s="15"/>
      <c r="HT204" s="15"/>
      <c r="HU204" s="15"/>
      <c r="HV204" s="15"/>
      <c r="HW204" s="15"/>
      <c r="HX204" s="15"/>
      <c r="HY204" s="15"/>
      <c r="HZ204" s="15"/>
      <c r="IA204" s="15"/>
      <c r="IB204" s="15"/>
      <c r="IC204" s="15"/>
      <c r="ID204" s="15"/>
      <c r="IE204" s="15"/>
      <c r="IF204" s="15"/>
      <c r="IG204" s="15"/>
      <c r="IH204" s="15"/>
      <c r="II204" s="15"/>
      <c r="IJ204" s="15"/>
      <c r="IK204" s="15"/>
      <c r="IL204" s="15"/>
      <c r="IM204" s="15"/>
      <c r="IN204" s="15"/>
      <c r="IO204" s="15"/>
      <c r="IP204" s="15"/>
      <c r="IQ204" s="15"/>
      <c r="IR204" s="15"/>
      <c r="IS204" s="15"/>
      <c r="IT204" s="15"/>
      <c r="IU204" s="15"/>
      <c r="IV204" s="15"/>
    </row>
    <row r="205" spans="1:256" ht="15" hidden="1" customHeight="1">
      <c r="A205" s="107"/>
      <c r="B205" s="107"/>
      <c r="C205" s="107"/>
      <c r="D205" s="107"/>
      <c r="E205" s="107"/>
      <c r="F205" s="107"/>
      <c r="G205" s="107"/>
      <c r="H205" s="108"/>
      <c r="I205" s="109"/>
      <c r="J205" s="36"/>
      <c r="K205" s="110"/>
      <c r="L205" s="36"/>
      <c r="M205" s="111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15"/>
      <c r="CJ205" s="15"/>
      <c r="CK205" s="15"/>
      <c r="CL205" s="15"/>
      <c r="CM205" s="15"/>
      <c r="CN205" s="15"/>
      <c r="CO205" s="15"/>
      <c r="CP205" s="15"/>
      <c r="CQ205" s="15"/>
      <c r="CR205" s="15"/>
      <c r="CS205" s="15"/>
      <c r="CT205" s="15"/>
      <c r="CU205" s="15"/>
      <c r="CV205" s="15"/>
      <c r="CW205" s="15"/>
      <c r="CX205" s="15"/>
      <c r="CY205" s="15"/>
      <c r="CZ205" s="15"/>
      <c r="DA205" s="15"/>
      <c r="DB205" s="15"/>
      <c r="DC205" s="15"/>
      <c r="DD205" s="15"/>
      <c r="DE205" s="15"/>
      <c r="DF205" s="15"/>
      <c r="DG205" s="15"/>
      <c r="DH205" s="15"/>
      <c r="DI205" s="15"/>
      <c r="DJ205" s="15"/>
      <c r="DK205" s="15"/>
      <c r="DL205" s="15"/>
      <c r="DM205" s="15"/>
      <c r="DN205" s="15"/>
      <c r="DO205" s="15"/>
      <c r="DP205" s="15"/>
      <c r="DQ205" s="15"/>
      <c r="DR205" s="15"/>
      <c r="DS205" s="15"/>
      <c r="DT205" s="15"/>
      <c r="DU205" s="15"/>
      <c r="DV205" s="15"/>
      <c r="DW205" s="15"/>
      <c r="DX205" s="15"/>
      <c r="DY205" s="15"/>
      <c r="DZ205" s="15"/>
      <c r="EA205" s="15"/>
      <c r="EB205" s="15"/>
      <c r="EC205" s="15"/>
      <c r="ED205" s="15"/>
      <c r="EE205" s="15"/>
      <c r="EF205" s="15"/>
      <c r="EG205" s="15"/>
      <c r="EH205" s="15"/>
      <c r="EI205" s="15"/>
      <c r="EJ205" s="15"/>
      <c r="EK205" s="15"/>
      <c r="EL205" s="15"/>
      <c r="EM205" s="15"/>
      <c r="EN205" s="15"/>
      <c r="EO205" s="15"/>
      <c r="EP205" s="15"/>
      <c r="EQ205" s="15"/>
      <c r="ER205" s="15"/>
      <c r="ES205" s="15"/>
      <c r="ET205" s="15"/>
      <c r="EU205" s="15"/>
      <c r="EV205" s="15"/>
      <c r="EW205" s="15"/>
      <c r="EX205" s="15"/>
      <c r="EY205" s="15"/>
      <c r="EZ205" s="15"/>
      <c r="FA205" s="15"/>
      <c r="FB205" s="15"/>
      <c r="FC205" s="15"/>
      <c r="FD205" s="15"/>
      <c r="FE205" s="15"/>
      <c r="FF205" s="15"/>
      <c r="FG205" s="15"/>
      <c r="FH205" s="15"/>
      <c r="FI205" s="15"/>
      <c r="FJ205" s="15"/>
      <c r="FK205" s="15"/>
      <c r="FL205" s="15"/>
      <c r="FM205" s="15"/>
      <c r="FN205" s="15"/>
      <c r="FO205" s="15"/>
      <c r="FP205" s="15"/>
      <c r="FQ205" s="15"/>
      <c r="FR205" s="15"/>
      <c r="FS205" s="15"/>
      <c r="FT205" s="15"/>
      <c r="FU205" s="15"/>
      <c r="FV205" s="15"/>
      <c r="FW205" s="15"/>
      <c r="FX205" s="15"/>
      <c r="FY205" s="15"/>
      <c r="FZ205" s="15"/>
      <c r="GA205" s="15"/>
      <c r="GB205" s="15"/>
      <c r="GC205" s="15"/>
      <c r="GD205" s="15"/>
      <c r="GE205" s="15"/>
      <c r="GF205" s="15"/>
      <c r="GG205" s="15"/>
      <c r="GH205" s="15"/>
      <c r="GI205" s="15"/>
      <c r="GJ205" s="15"/>
      <c r="GK205" s="15"/>
      <c r="GL205" s="15"/>
      <c r="GM205" s="15"/>
      <c r="GN205" s="15"/>
      <c r="GO205" s="15"/>
      <c r="GP205" s="15"/>
      <c r="GQ205" s="15"/>
      <c r="GR205" s="15"/>
      <c r="GS205" s="15"/>
      <c r="GT205" s="15"/>
      <c r="GU205" s="15"/>
      <c r="GV205" s="15"/>
      <c r="GW205" s="15"/>
      <c r="GX205" s="15"/>
      <c r="GY205" s="15"/>
      <c r="GZ205" s="15"/>
      <c r="HA205" s="15"/>
      <c r="HB205" s="15"/>
      <c r="HC205" s="15"/>
      <c r="HD205" s="15"/>
      <c r="HE205" s="15"/>
      <c r="HF205" s="15"/>
      <c r="HG205" s="15"/>
      <c r="HH205" s="15"/>
      <c r="HI205" s="15"/>
      <c r="HJ205" s="15"/>
      <c r="HK205" s="15"/>
      <c r="HL205" s="15"/>
      <c r="HM205" s="15"/>
      <c r="HN205" s="15"/>
      <c r="HO205" s="15"/>
      <c r="HP205" s="15"/>
      <c r="HQ205" s="15"/>
      <c r="HR205" s="15"/>
      <c r="HS205" s="15"/>
      <c r="HT205" s="15"/>
      <c r="HU205" s="15"/>
      <c r="HV205" s="15"/>
      <c r="HW205" s="15"/>
      <c r="HX205" s="15"/>
      <c r="HY205" s="15"/>
      <c r="HZ205" s="15"/>
      <c r="IA205" s="15"/>
      <c r="IB205" s="15"/>
      <c r="IC205" s="15"/>
      <c r="ID205" s="15"/>
      <c r="IE205" s="15"/>
      <c r="IF205" s="15"/>
      <c r="IG205" s="15"/>
      <c r="IH205" s="15"/>
      <c r="II205" s="15"/>
      <c r="IJ205" s="15"/>
      <c r="IK205" s="15"/>
      <c r="IL205" s="15"/>
      <c r="IM205" s="15"/>
      <c r="IN205" s="15"/>
      <c r="IO205" s="15"/>
      <c r="IP205" s="15"/>
      <c r="IQ205" s="15"/>
      <c r="IR205" s="15"/>
      <c r="IS205" s="15"/>
      <c r="IT205" s="15"/>
      <c r="IU205" s="15"/>
      <c r="IV205" s="15"/>
    </row>
    <row r="206" spans="1:256" ht="12" customHeight="1">
      <c r="A206" s="547"/>
      <c r="B206" s="547"/>
      <c r="C206" s="547"/>
      <c r="D206" s="547"/>
      <c r="E206" s="547"/>
      <c r="F206" s="547"/>
      <c r="G206" s="547"/>
      <c r="H206" s="547"/>
      <c r="I206" s="547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5"/>
      <c r="BT206" s="15"/>
      <c r="BU206" s="15"/>
      <c r="BV206" s="15"/>
      <c r="BW206" s="15"/>
      <c r="BX206" s="15"/>
      <c r="BY206" s="15"/>
      <c r="BZ206" s="15"/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15"/>
      <c r="CP206" s="15"/>
      <c r="CQ206" s="15"/>
      <c r="CR206" s="15"/>
      <c r="CS206" s="15"/>
      <c r="CT206" s="15"/>
      <c r="CU206" s="15"/>
      <c r="CV206" s="15"/>
      <c r="CW206" s="15"/>
      <c r="CX206" s="15"/>
      <c r="CY206" s="15"/>
      <c r="CZ206" s="15"/>
      <c r="DA206" s="15"/>
      <c r="DB206" s="15"/>
      <c r="DC206" s="15"/>
      <c r="DD206" s="15"/>
      <c r="DE206" s="15"/>
      <c r="DF206" s="15"/>
      <c r="DG206" s="15"/>
      <c r="DH206" s="15"/>
      <c r="DI206" s="15"/>
      <c r="DJ206" s="15"/>
      <c r="DK206" s="15"/>
      <c r="DL206" s="15"/>
      <c r="DM206" s="15"/>
      <c r="DN206" s="15"/>
      <c r="DO206" s="15"/>
      <c r="DP206" s="15"/>
      <c r="DQ206" s="15"/>
      <c r="DR206" s="15"/>
      <c r="DS206" s="15"/>
      <c r="DT206" s="15"/>
      <c r="DU206" s="15"/>
      <c r="DV206" s="15"/>
      <c r="DW206" s="15"/>
      <c r="DX206" s="15"/>
      <c r="DY206" s="15"/>
      <c r="DZ206" s="15"/>
      <c r="EA206" s="15"/>
      <c r="EB206" s="15"/>
      <c r="EC206" s="15"/>
      <c r="ED206" s="15"/>
      <c r="EE206" s="15"/>
      <c r="EF206" s="15"/>
      <c r="EG206" s="15"/>
      <c r="EH206" s="15"/>
      <c r="EI206" s="15"/>
      <c r="EJ206" s="15"/>
      <c r="EK206" s="15"/>
      <c r="EL206" s="15"/>
      <c r="EM206" s="15"/>
      <c r="EN206" s="15"/>
      <c r="EO206" s="15"/>
      <c r="EP206" s="15"/>
      <c r="EQ206" s="15"/>
      <c r="ER206" s="15"/>
      <c r="ES206" s="15"/>
      <c r="ET206" s="15"/>
      <c r="EU206" s="15"/>
      <c r="EV206" s="15"/>
      <c r="EW206" s="15"/>
      <c r="EX206" s="15"/>
      <c r="EY206" s="15"/>
      <c r="EZ206" s="15"/>
      <c r="FA206" s="15"/>
      <c r="FB206" s="15"/>
      <c r="FC206" s="15"/>
      <c r="FD206" s="15"/>
      <c r="FE206" s="15"/>
      <c r="FF206" s="15"/>
      <c r="FG206" s="15"/>
      <c r="FH206" s="15"/>
      <c r="FI206" s="15"/>
      <c r="FJ206" s="15"/>
      <c r="FK206" s="15"/>
      <c r="FL206" s="15"/>
      <c r="FM206" s="15"/>
      <c r="FN206" s="15"/>
      <c r="FO206" s="15"/>
      <c r="FP206" s="15"/>
      <c r="FQ206" s="15"/>
      <c r="FR206" s="15"/>
      <c r="FS206" s="15"/>
      <c r="FT206" s="15"/>
      <c r="FU206" s="15"/>
      <c r="FV206" s="15"/>
      <c r="FW206" s="15"/>
      <c r="FX206" s="15"/>
      <c r="FY206" s="15"/>
      <c r="FZ206" s="15"/>
      <c r="GA206" s="15"/>
      <c r="GB206" s="15"/>
      <c r="GC206" s="15"/>
      <c r="GD206" s="15"/>
      <c r="GE206" s="15"/>
      <c r="GF206" s="15"/>
      <c r="GG206" s="15"/>
      <c r="GH206" s="15"/>
      <c r="GI206" s="15"/>
      <c r="GJ206" s="15"/>
      <c r="GK206" s="15"/>
      <c r="GL206" s="15"/>
      <c r="GM206" s="15"/>
      <c r="GN206" s="15"/>
      <c r="GO206" s="15"/>
      <c r="GP206" s="15"/>
      <c r="GQ206" s="15"/>
      <c r="GR206" s="15"/>
      <c r="GS206" s="15"/>
      <c r="GT206" s="15"/>
      <c r="GU206" s="15"/>
      <c r="GV206" s="15"/>
      <c r="GW206" s="15"/>
      <c r="GX206" s="15"/>
      <c r="GY206" s="15"/>
      <c r="GZ206" s="15"/>
      <c r="HA206" s="15"/>
      <c r="HB206" s="15"/>
      <c r="HC206" s="15"/>
      <c r="HD206" s="15"/>
      <c r="HE206" s="15"/>
      <c r="HF206" s="15"/>
      <c r="HG206" s="15"/>
      <c r="HH206" s="15"/>
      <c r="HI206" s="15"/>
      <c r="HJ206" s="15"/>
      <c r="HK206" s="15"/>
      <c r="HL206" s="15"/>
      <c r="HM206" s="15"/>
      <c r="HN206" s="15"/>
      <c r="HO206" s="15"/>
      <c r="HP206" s="15"/>
      <c r="HQ206" s="15"/>
      <c r="HR206" s="15"/>
      <c r="HS206" s="15"/>
      <c r="HT206" s="15"/>
      <c r="HU206" s="15"/>
      <c r="HV206" s="15"/>
      <c r="HW206" s="15"/>
      <c r="HX206" s="15"/>
      <c r="HY206" s="15"/>
      <c r="HZ206" s="15"/>
      <c r="IA206" s="15"/>
      <c r="IB206" s="15"/>
      <c r="IC206" s="15"/>
      <c r="ID206" s="15"/>
      <c r="IE206" s="15"/>
      <c r="IF206" s="15"/>
      <c r="IG206" s="15"/>
      <c r="IH206" s="15"/>
      <c r="II206" s="15"/>
      <c r="IJ206" s="15"/>
      <c r="IK206" s="15"/>
      <c r="IL206" s="15"/>
      <c r="IM206" s="15"/>
      <c r="IN206" s="15"/>
      <c r="IO206" s="15"/>
      <c r="IP206" s="15"/>
      <c r="IQ206" s="15"/>
      <c r="IR206" s="15"/>
      <c r="IS206" s="15"/>
      <c r="IT206" s="15"/>
      <c r="IU206" s="15"/>
      <c r="IV206" s="15"/>
    </row>
    <row r="207" spans="1:256" ht="15" customHeight="1">
      <c r="A207" s="548" t="s">
        <v>198</v>
      </c>
      <c r="B207" s="548"/>
      <c r="C207" s="548"/>
      <c r="D207" s="548"/>
      <c r="E207" s="548"/>
      <c r="F207" s="548"/>
      <c r="G207" s="548"/>
      <c r="H207" s="548"/>
      <c r="I207" s="548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5"/>
      <c r="BR207" s="15"/>
      <c r="BS207" s="15"/>
      <c r="BT207" s="15"/>
      <c r="BU207" s="15"/>
      <c r="BV207" s="15"/>
      <c r="BW207" s="15"/>
      <c r="BX207" s="15"/>
      <c r="BY207" s="15"/>
      <c r="BZ207" s="15"/>
      <c r="CA207" s="15"/>
      <c r="CB207" s="15"/>
      <c r="CC207" s="15"/>
      <c r="CD207" s="15"/>
      <c r="CE207" s="15"/>
      <c r="CF207" s="15"/>
      <c r="CG207" s="15"/>
      <c r="CH207" s="15"/>
      <c r="CI207" s="15"/>
      <c r="CJ207" s="15"/>
      <c r="CK207" s="15"/>
      <c r="CL207" s="15"/>
      <c r="CM207" s="15"/>
      <c r="CN207" s="15"/>
      <c r="CO207" s="15"/>
      <c r="CP207" s="15"/>
      <c r="CQ207" s="15"/>
      <c r="CR207" s="15"/>
      <c r="CS207" s="15"/>
      <c r="CT207" s="15"/>
      <c r="CU207" s="15"/>
      <c r="CV207" s="15"/>
      <c r="CW207" s="15"/>
      <c r="CX207" s="15"/>
      <c r="CY207" s="15"/>
      <c r="CZ207" s="15"/>
      <c r="DA207" s="15"/>
      <c r="DB207" s="15"/>
      <c r="DC207" s="15"/>
      <c r="DD207" s="15"/>
      <c r="DE207" s="15"/>
      <c r="DF207" s="15"/>
      <c r="DG207" s="15"/>
      <c r="DH207" s="15"/>
      <c r="DI207" s="15"/>
      <c r="DJ207" s="15"/>
      <c r="DK207" s="15"/>
      <c r="DL207" s="15"/>
      <c r="DM207" s="15"/>
      <c r="DN207" s="15"/>
      <c r="DO207" s="15"/>
      <c r="DP207" s="15"/>
      <c r="DQ207" s="15"/>
      <c r="DR207" s="15"/>
      <c r="DS207" s="15"/>
      <c r="DT207" s="15"/>
      <c r="DU207" s="15"/>
      <c r="DV207" s="15"/>
      <c r="DW207" s="15"/>
      <c r="DX207" s="15"/>
      <c r="DY207" s="15"/>
      <c r="DZ207" s="15"/>
      <c r="EA207" s="15"/>
      <c r="EB207" s="15"/>
      <c r="EC207" s="15"/>
      <c r="ED207" s="15"/>
      <c r="EE207" s="15"/>
      <c r="EF207" s="15"/>
      <c r="EG207" s="15"/>
      <c r="EH207" s="15"/>
      <c r="EI207" s="15"/>
      <c r="EJ207" s="15"/>
      <c r="EK207" s="15"/>
      <c r="EL207" s="15"/>
      <c r="EM207" s="15"/>
      <c r="EN207" s="15"/>
      <c r="EO207" s="15"/>
      <c r="EP207" s="15"/>
      <c r="EQ207" s="15"/>
      <c r="ER207" s="15"/>
      <c r="ES207" s="15"/>
      <c r="ET207" s="15"/>
      <c r="EU207" s="15"/>
      <c r="EV207" s="15"/>
      <c r="EW207" s="15"/>
      <c r="EX207" s="15"/>
      <c r="EY207" s="15"/>
      <c r="EZ207" s="15"/>
      <c r="FA207" s="15"/>
      <c r="FB207" s="15"/>
      <c r="FC207" s="15"/>
      <c r="FD207" s="15"/>
      <c r="FE207" s="15"/>
      <c r="FF207" s="15"/>
      <c r="FG207" s="15"/>
      <c r="FH207" s="15"/>
      <c r="FI207" s="15"/>
      <c r="FJ207" s="15"/>
      <c r="FK207" s="15"/>
      <c r="FL207" s="15"/>
      <c r="FM207" s="15"/>
      <c r="FN207" s="15"/>
      <c r="FO207" s="15"/>
      <c r="FP207" s="15"/>
      <c r="FQ207" s="15"/>
      <c r="FR207" s="15"/>
      <c r="FS207" s="15"/>
      <c r="FT207" s="15"/>
      <c r="FU207" s="15"/>
      <c r="FV207" s="15"/>
      <c r="FW207" s="15"/>
      <c r="FX207" s="15"/>
      <c r="FY207" s="15"/>
      <c r="FZ207" s="15"/>
      <c r="GA207" s="15"/>
      <c r="GB207" s="15"/>
      <c r="GC207" s="15"/>
      <c r="GD207" s="15"/>
      <c r="GE207" s="15"/>
      <c r="GF207" s="15"/>
      <c r="GG207" s="15"/>
      <c r="GH207" s="15"/>
      <c r="GI207" s="15"/>
      <c r="GJ207" s="15"/>
      <c r="GK207" s="15"/>
      <c r="GL207" s="15"/>
      <c r="GM207" s="15"/>
      <c r="GN207" s="15"/>
      <c r="GO207" s="15"/>
      <c r="GP207" s="15"/>
      <c r="GQ207" s="15"/>
      <c r="GR207" s="15"/>
      <c r="GS207" s="15"/>
      <c r="GT207" s="15"/>
      <c r="GU207" s="15"/>
      <c r="GV207" s="15"/>
      <c r="GW207" s="15"/>
      <c r="GX207" s="15"/>
      <c r="GY207" s="15"/>
      <c r="GZ207" s="15"/>
      <c r="HA207" s="15"/>
      <c r="HB207" s="15"/>
      <c r="HC207" s="15"/>
      <c r="HD207" s="15"/>
      <c r="HE207" s="15"/>
      <c r="HF207" s="15"/>
      <c r="HG207" s="15"/>
      <c r="HH207" s="15"/>
      <c r="HI207" s="15"/>
      <c r="HJ207" s="15"/>
      <c r="HK207" s="15"/>
      <c r="HL207" s="15"/>
      <c r="HM207" s="15"/>
      <c r="HN207" s="15"/>
      <c r="HO207" s="15"/>
      <c r="HP207" s="15"/>
      <c r="HQ207" s="15"/>
      <c r="HR207" s="15"/>
      <c r="HS207" s="15"/>
      <c r="HT207" s="15"/>
      <c r="HU207" s="15"/>
      <c r="HV207" s="15"/>
      <c r="HW207" s="15"/>
      <c r="HX207" s="15"/>
      <c r="HY207" s="15"/>
      <c r="HZ207" s="15"/>
      <c r="IA207" s="15"/>
      <c r="IB207" s="15"/>
      <c r="IC207" s="15"/>
      <c r="ID207" s="15"/>
      <c r="IE207" s="15"/>
      <c r="IF207" s="15"/>
      <c r="IG207" s="15"/>
      <c r="IH207" s="15"/>
      <c r="II207" s="15"/>
      <c r="IJ207" s="15"/>
      <c r="IK207" s="15"/>
      <c r="IL207" s="15"/>
      <c r="IM207" s="15"/>
      <c r="IN207" s="15"/>
      <c r="IO207" s="15"/>
      <c r="IP207" s="15"/>
      <c r="IQ207" s="15"/>
      <c r="IR207" s="15"/>
      <c r="IS207" s="15"/>
      <c r="IT207" s="15"/>
      <c r="IU207" s="15"/>
      <c r="IV207" s="15"/>
    </row>
    <row r="208" spans="1:256" ht="11.25" customHeight="1">
      <c r="A208" s="112"/>
      <c r="B208" s="112"/>
      <c r="C208" s="112"/>
      <c r="D208" s="112"/>
      <c r="E208" s="112"/>
      <c r="F208" s="112"/>
      <c r="G208" s="112"/>
      <c r="H208" s="112"/>
      <c r="I208" s="113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5"/>
      <c r="BR208" s="15"/>
      <c r="BS208" s="15"/>
      <c r="BT208" s="15"/>
      <c r="BU208" s="15"/>
      <c r="BV208" s="15"/>
      <c r="BW208" s="15"/>
      <c r="BX208" s="15"/>
      <c r="BY208" s="15"/>
      <c r="BZ208" s="15"/>
      <c r="CA208" s="15"/>
      <c r="CB208" s="15"/>
      <c r="CC208" s="15"/>
      <c r="CD208" s="15"/>
      <c r="CE208" s="15"/>
      <c r="CF208" s="15"/>
      <c r="CG208" s="15"/>
      <c r="CH208" s="15"/>
      <c r="CI208" s="15"/>
      <c r="CJ208" s="15"/>
      <c r="CK208" s="15"/>
      <c r="CL208" s="15"/>
      <c r="CM208" s="15"/>
      <c r="CN208" s="15"/>
      <c r="CO208" s="15"/>
      <c r="CP208" s="15"/>
      <c r="CQ208" s="15"/>
      <c r="CR208" s="15"/>
      <c r="CS208" s="15"/>
      <c r="CT208" s="15"/>
      <c r="CU208" s="15"/>
      <c r="CV208" s="15"/>
      <c r="CW208" s="15"/>
      <c r="CX208" s="15"/>
      <c r="CY208" s="15"/>
      <c r="CZ208" s="15"/>
      <c r="DA208" s="15"/>
      <c r="DB208" s="15"/>
      <c r="DC208" s="15"/>
      <c r="DD208" s="15"/>
      <c r="DE208" s="15"/>
      <c r="DF208" s="15"/>
      <c r="DG208" s="15"/>
      <c r="DH208" s="15"/>
      <c r="DI208" s="15"/>
      <c r="DJ208" s="15"/>
      <c r="DK208" s="15"/>
      <c r="DL208" s="15"/>
      <c r="DM208" s="15"/>
      <c r="DN208" s="15"/>
      <c r="DO208" s="15"/>
      <c r="DP208" s="15"/>
      <c r="DQ208" s="15"/>
      <c r="DR208" s="15"/>
      <c r="DS208" s="15"/>
      <c r="DT208" s="15"/>
      <c r="DU208" s="15"/>
      <c r="DV208" s="15"/>
      <c r="DW208" s="15"/>
      <c r="DX208" s="15"/>
      <c r="DY208" s="15"/>
      <c r="DZ208" s="15"/>
      <c r="EA208" s="15"/>
      <c r="EB208" s="15"/>
      <c r="EC208" s="15"/>
      <c r="ED208" s="15"/>
      <c r="EE208" s="15"/>
      <c r="EF208" s="15"/>
      <c r="EG208" s="15"/>
      <c r="EH208" s="15"/>
      <c r="EI208" s="15"/>
      <c r="EJ208" s="15"/>
      <c r="EK208" s="15"/>
      <c r="EL208" s="15"/>
      <c r="EM208" s="15"/>
      <c r="EN208" s="15"/>
      <c r="EO208" s="15"/>
      <c r="EP208" s="15"/>
      <c r="EQ208" s="15"/>
      <c r="ER208" s="15"/>
      <c r="ES208" s="15"/>
      <c r="ET208" s="15"/>
      <c r="EU208" s="15"/>
      <c r="EV208" s="15"/>
      <c r="EW208" s="15"/>
      <c r="EX208" s="15"/>
      <c r="EY208" s="15"/>
      <c r="EZ208" s="15"/>
      <c r="FA208" s="15"/>
      <c r="FB208" s="15"/>
      <c r="FC208" s="15"/>
      <c r="FD208" s="15"/>
      <c r="FE208" s="15"/>
      <c r="FF208" s="15"/>
      <c r="FG208" s="15"/>
      <c r="FH208" s="15"/>
      <c r="FI208" s="15"/>
      <c r="FJ208" s="15"/>
      <c r="FK208" s="15"/>
      <c r="FL208" s="15"/>
      <c r="FM208" s="15"/>
      <c r="FN208" s="15"/>
      <c r="FO208" s="15"/>
      <c r="FP208" s="15"/>
      <c r="FQ208" s="15"/>
      <c r="FR208" s="15"/>
      <c r="FS208" s="15"/>
      <c r="FT208" s="15"/>
      <c r="FU208" s="15"/>
      <c r="FV208" s="15"/>
      <c r="FW208" s="15"/>
      <c r="FX208" s="15"/>
      <c r="FY208" s="15"/>
      <c r="FZ208" s="15"/>
      <c r="GA208" s="15"/>
      <c r="GB208" s="15"/>
      <c r="GC208" s="15"/>
      <c r="GD208" s="15"/>
      <c r="GE208" s="15"/>
      <c r="GF208" s="15"/>
      <c r="GG208" s="15"/>
      <c r="GH208" s="15"/>
      <c r="GI208" s="15"/>
      <c r="GJ208" s="15"/>
      <c r="GK208" s="15"/>
      <c r="GL208" s="15"/>
      <c r="GM208" s="15"/>
      <c r="GN208" s="15"/>
      <c r="GO208" s="15"/>
      <c r="GP208" s="15"/>
      <c r="GQ208" s="15"/>
      <c r="GR208" s="15"/>
      <c r="GS208" s="15"/>
      <c r="GT208" s="15"/>
      <c r="GU208" s="15"/>
      <c r="GV208" s="15"/>
      <c r="GW208" s="15"/>
      <c r="GX208" s="15"/>
      <c r="GY208" s="15"/>
      <c r="GZ208" s="15"/>
      <c r="HA208" s="15"/>
      <c r="HB208" s="15"/>
      <c r="HC208" s="15"/>
      <c r="HD208" s="15"/>
      <c r="HE208" s="15"/>
      <c r="HF208" s="15"/>
      <c r="HG208" s="15"/>
      <c r="HH208" s="15"/>
      <c r="HI208" s="15"/>
      <c r="HJ208" s="15"/>
      <c r="HK208" s="15"/>
      <c r="HL208" s="15"/>
      <c r="HM208" s="15"/>
      <c r="HN208" s="15"/>
      <c r="HO208" s="15"/>
      <c r="HP208" s="15"/>
      <c r="HQ208" s="15"/>
      <c r="HR208" s="15"/>
      <c r="HS208" s="15"/>
      <c r="HT208" s="15"/>
      <c r="HU208" s="15"/>
      <c r="HV208" s="15"/>
      <c r="HW208" s="15"/>
      <c r="HX208" s="15"/>
      <c r="HY208" s="15"/>
      <c r="HZ208" s="15"/>
      <c r="IA208" s="15"/>
      <c r="IB208" s="15"/>
      <c r="IC208" s="15"/>
      <c r="ID208" s="15"/>
      <c r="IE208" s="15"/>
      <c r="IF208" s="15"/>
      <c r="IG208" s="15"/>
      <c r="IH208" s="15"/>
      <c r="II208" s="15"/>
      <c r="IJ208" s="15"/>
      <c r="IK208" s="15"/>
      <c r="IL208" s="15"/>
      <c r="IM208" s="15"/>
      <c r="IN208" s="15"/>
      <c r="IO208" s="15"/>
      <c r="IP208" s="15"/>
      <c r="IQ208" s="15"/>
      <c r="IR208" s="15"/>
      <c r="IS208" s="15"/>
      <c r="IT208" s="15"/>
      <c r="IU208" s="15"/>
      <c r="IV208" s="15"/>
    </row>
    <row r="209" spans="1:256" ht="21" customHeight="1">
      <c r="A209" s="549" t="s">
        <v>199</v>
      </c>
      <c r="B209" s="549"/>
      <c r="C209" s="549"/>
      <c r="D209" s="549"/>
      <c r="E209" s="549"/>
      <c r="F209" s="549"/>
      <c r="G209" s="549"/>
      <c r="H209" s="549"/>
      <c r="I209" s="549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  <c r="BM209" s="15"/>
      <c r="BN209" s="15"/>
      <c r="BO209" s="15"/>
      <c r="BP209" s="15"/>
      <c r="BQ209" s="15"/>
      <c r="BR209" s="15"/>
      <c r="BS209" s="15"/>
      <c r="BT209" s="15"/>
      <c r="BU209" s="15"/>
      <c r="BV209" s="15"/>
      <c r="BW209" s="15"/>
      <c r="BX209" s="15"/>
      <c r="BY209" s="15"/>
      <c r="BZ209" s="15"/>
      <c r="CA209" s="15"/>
      <c r="CB209" s="15"/>
      <c r="CC209" s="15"/>
      <c r="CD209" s="15"/>
      <c r="CE209" s="15"/>
      <c r="CF209" s="15"/>
      <c r="CG209" s="15"/>
      <c r="CH209" s="15"/>
      <c r="CI209" s="15"/>
      <c r="CJ209" s="15"/>
      <c r="CK209" s="15"/>
      <c r="CL209" s="15"/>
      <c r="CM209" s="15"/>
      <c r="CN209" s="15"/>
      <c r="CO209" s="15"/>
      <c r="CP209" s="15"/>
      <c r="CQ209" s="15"/>
      <c r="CR209" s="15"/>
      <c r="CS209" s="15"/>
      <c r="CT209" s="15"/>
      <c r="CU209" s="15"/>
      <c r="CV209" s="15"/>
      <c r="CW209" s="15"/>
      <c r="CX209" s="15"/>
      <c r="CY209" s="15"/>
      <c r="CZ209" s="15"/>
      <c r="DA209" s="15"/>
      <c r="DB209" s="15"/>
      <c r="DC209" s="15"/>
      <c r="DD209" s="15"/>
      <c r="DE209" s="15"/>
      <c r="DF209" s="15"/>
      <c r="DG209" s="15"/>
      <c r="DH209" s="15"/>
      <c r="DI209" s="15"/>
      <c r="DJ209" s="15"/>
      <c r="DK209" s="15"/>
      <c r="DL209" s="15"/>
      <c r="DM209" s="15"/>
      <c r="DN209" s="15"/>
      <c r="DO209" s="15"/>
      <c r="DP209" s="15"/>
      <c r="DQ209" s="15"/>
      <c r="DR209" s="15"/>
      <c r="DS209" s="15"/>
      <c r="DT209" s="15"/>
      <c r="DU209" s="15"/>
      <c r="DV209" s="15"/>
      <c r="DW209" s="15"/>
      <c r="DX209" s="15"/>
      <c r="DY209" s="15"/>
      <c r="DZ209" s="15"/>
      <c r="EA209" s="15"/>
      <c r="EB209" s="15"/>
      <c r="EC209" s="15"/>
      <c r="ED209" s="15"/>
      <c r="EE209" s="15"/>
      <c r="EF209" s="15"/>
      <c r="EG209" s="15"/>
      <c r="EH209" s="15"/>
      <c r="EI209" s="15"/>
      <c r="EJ209" s="15"/>
      <c r="EK209" s="15"/>
      <c r="EL209" s="15"/>
      <c r="EM209" s="15"/>
      <c r="EN209" s="15"/>
      <c r="EO209" s="15"/>
      <c r="EP209" s="15"/>
      <c r="EQ209" s="15"/>
      <c r="ER209" s="15"/>
      <c r="ES209" s="15"/>
      <c r="ET209" s="15"/>
      <c r="EU209" s="15"/>
      <c r="EV209" s="15"/>
      <c r="EW209" s="15"/>
      <c r="EX209" s="15"/>
      <c r="EY209" s="15"/>
      <c r="EZ209" s="15"/>
      <c r="FA209" s="15"/>
      <c r="FB209" s="15"/>
      <c r="FC209" s="15"/>
      <c r="FD209" s="15"/>
      <c r="FE209" s="15"/>
      <c r="FF209" s="15"/>
      <c r="FG209" s="15"/>
      <c r="FH209" s="15"/>
      <c r="FI209" s="15"/>
      <c r="FJ209" s="15"/>
      <c r="FK209" s="15"/>
      <c r="FL209" s="15"/>
      <c r="FM209" s="15"/>
      <c r="FN209" s="15"/>
      <c r="FO209" s="15"/>
      <c r="FP209" s="15"/>
      <c r="FQ209" s="15"/>
      <c r="FR209" s="15"/>
      <c r="FS209" s="15"/>
      <c r="FT209" s="15"/>
      <c r="FU209" s="15"/>
      <c r="FV209" s="15"/>
      <c r="FW209" s="15"/>
      <c r="FX209" s="15"/>
      <c r="FY209" s="15"/>
      <c r="FZ209" s="15"/>
      <c r="GA209" s="15"/>
      <c r="GB209" s="15"/>
      <c r="GC209" s="15"/>
      <c r="GD209" s="15"/>
      <c r="GE209" s="15"/>
      <c r="GF209" s="15"/>
      <c r="GG209" s="15"/>
      <c r="GH209" s="15"/>
      <c r="GI209" s="15"/>
      <c r="GJ209" s="15"/>
      <c r="GK209" s="15"/>
      <c r="GL209" s="15"/>
      <c r="GM209" s="15"/>
      <c r="GN209" s="15"/>
      <c r="GO209" s="15"/>
      <c r="GP209" s="15"/>
      <c r="GQ209" s="15"/>
      <c r="GR209" s="15"/>
      <c r="GS209" s="15"/>
      <c r="GT209" s="15"/>
      <c r="GU209" s="15"/>
      <c r="GV209" s="15"/>
      <c r="GW209" s="15"/>
      <c r="GX209" s="15"/>
      <c r="GY209" s="15"/>
      <c r="GZ209" s="15"/>
      <c r="HA209" s="15"/>
      <c r="HB209" s="15"/>
      <c r="HC209" s="15"/>
      <c r="HD209" s="15"/>
      <c r="HE209" s="15"/>
      <c r="HF209" s="15"/>
      <c r="HG209" s="15"/>
      <c r="HH209" s="15"/>
      <c r="HI209" s="15"/>
      <c r="HJ209" s="15"/>
      <c r="HK209" s="15"/>
      <c r="HL209" s="15"/>
      <c r="HM209" s="15"/>
      <c r="HN209" s="15"/>
      <c r="HO209" s="15"/>
      <c r="HP209" s="15"/>
      <c r="HQ209" s="15"/>
      <c r="HR209" s="15"/>
      <c r="HS209" s="15"/>
      <c r="HT209" s="15"/>
      <c r="HU209" s="15"/>
      <c r="HV209" s="15"/>
      <c r="HW209" s="15"/>
      <c r="HX209" s="15"/>
      <c r="HY209" s="15"/>
      <c r="HZ209" s="15"/>
      <c r="IA209" s="15"/>
      <c r="IB209" s="15"/>
      <c r="IC209" s="15"/>
      <c r="ID209" s="15"/>
      <c r="IE209" s="15"/>
      <c r="IF209" s="15"/>
      <c r="IG209" s="15"/>
      <c r="IH209" s="15"/>
      <c r="II209" s="15"/>
      <c r="IJ209" s="15"/>
      <c r="IK209" s="15"/>
      <c r="IL209" s="15"/>
      <c r="IM209" s="15"/>
      <c r="IN209" s="15"/>
      <c r="IO209" s="15"/>
      <c r="IP209" s="15"/>
      <c r="IQ209" s="15"/>
      <c r="IR209" s="15"/>
      <c r="IS209" s="15"/>
      <c r="IT209" s="15"/>
      <c r="IU209" s="15"/>
      <c r="IV209" s="15"/>
    </row>
    <row r="210" spans="1:256" ht="45" customHeight="1">
      <c r="A210" s="550" t="s">
        <v>200</v>
      </c>
      <c r="B210" s="550"/>
      <c r="C210" s="550"/>
      <c r="D210" s="550"/>
      <c r="E210" s="550"/>
      <c r="F210" s="550"/>
      <c r="G210" s="550"/>
      <c r="H210" s="550"/>
      <c r="I210" s="550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5"/>
      <c r="BR210" s="15"/>
      <c r="BS210" s="15"/>
      <c r="BT210" s="15"/>
      <c r="BU210" s="15"/>
      <c r="BV210" s="15"/>
      <c r="BW210" s="15"/>
      <c r="BX210" s="15"/>
      <c r="BY210" s="15"/>
      <c r="BZ210" s="15"/>
      <c r="CA210" s="15"/>
      <c r="CB210" s="15"/>
      <c r="CC210" s="15"/>
      <c r="CD210" s="15"/>
      <c r="CE210" s="15"/>
      <c r="CF210" s="15"/>
      <c r="CG210" s="15"/>
      <c r="CH210" s="15"/>
      <c r="CI210" s="15"/>
      <c r="CJ210" s="15"/>
      <c r="CK210" s="15"/>
      <c r="CL210" s="15"/>
      <c r="CM210" s="15"/>
      <c r="CN210" s="15"/>
      <c r="CO210" s="15"/>
      <c r="CP210" s="15"/>
      <c r="CQ210" s="15"/>
      <c r="CR210" s="15"/>
      <c r="CS210" s="15"/>
      <c r="CT210" s="15"/>
      <c r="CU210" s="15"/>
      <c r="CV210" s="15"/>
      <c r="CW210" s="15"/>
      <c r="CX210" s="15"/>
      <c r="CY210" s="15"/>
      <c r="CZ210" s="15"/>
      <c r="DA210" s="15"/>
      <c r="DB210" s="15"/>
      <c r="DC210" s="15"/>
      <c r="DD210" s="15"/>
      <c r="DE210" s="15"/>
      <c r="DF210" s="15"/>
      <c r="DG210" s="15"/>
      <c r="DH210" s="15"/>
      <c r="DI210" s="15"/>
      <c r="DJ210" s="15"/>
      <c r="DK210" s="15"/>
      <c r="DL210" s="15"/>
      <c r="DM210" s="15"/>
      <c r="DN210" s="15"/>
      <c r="DO210" s="15"/>
      <c r="DP210" s="15"/>
      <c r="DQ210" s="15"/>
      <c r="DR210" s="15"/>
      <c r="DS210" s="15"/>
      <c r="DT210" s="15"/>
      <c r="DU210" s="15"/>
      <c r="DV210" s="15"/>
      <c r="DW210" s="15"/>
      <c r="DX210" s="15"/>
      <c r="DY210" s="15"/>
      <c r="DZ210" s="15"/>
      <c r="EA210" s="15"/>
      <c r="EB210" s="15"/>
      <c r="EC210" s="15"/>
      <c r="ED210" s="15"/>
      <c r="EE210" s="15"/>
      <c r="EF210" s="15"/>
      <c r="EG210" s="15"/>
      <c r="EH210" s="15"/>
      <c r="EI210" s="15"/>
      <c r="EJ210" s="15"/>
      <c r="EK210" s="15"/>
      <c r="EL210" s="15"/>
      <c r="EM210" s="15"/>
      <c r="EN210" s="15"/>
      <c r="EO210" s="15"/>
      <c r="EP210" s="15"/>
      <c r="EQ210" s="15"/>
      <c r="ER210" s="15"/>
      <c r="ES210" s="15"/>
      <c r="ET210" s="15"/>
      <c r="EU210" s="15"/>
      <c r="EV210" s="15"/>
      <c r="EW210" s="15"/>
      <c r="EX210" s="15"/>
      <c r="EY210" s="15"/>
      <c r="EZ210" s="15"/>
      <c r="FA210" s="15"/>
      <c r="FB210" s="15"/>
      <c r="FC210" s="15"/>
      <c r="FD210" s="15"/>
      <c r="FE210" s="15"/>
      <c r="FF210" s="15"/>
      <c r="FG210" s="15"/>
      <c r="FH210" s="15"/>
      <c r="FI210" s="15"/>
      <c r="FJ210" s="15"/>
      <c r="FK210" s="15"/>
      <c r="FL210" s="15"/>
      <c r="FM210" s="15"/>
      <c r="FN210" s="15"/>
      <c r="FO210" s="15"/>
      <c r="FP210" s="15"/>
      <c r="FQ210" s="15"/>
      <c r="FR210" s="15"/>
      <c r="FS210" s="15"/>
      <c r="FT210" s="15"/>
      <c r="FU210" s="15"/>
      <c r="FV210" s="15"/>
      <c r="FW210" s="15"/>
      <c r="FX210" s="15"/>
      <c r="FY210" s="15"/>
      <c r="FZ210" s="15"/>
      <c r="GA210" s="15"/>
      <c r="GB210" s="15"/>
      <c r="GC210" s="15"/>
      <c r="GD210" s="15"/>
      <c r="GE210" s="15"/>
      <c r="GF210" s="15"/>
      <c r="GG210" s="15"/>
      <c r="GH210" s="15"/>
      <c r="GI210" s="15"/>
      <c r="GJ210" s="15"/>
      <c r="GK210" s="15"/>
      <c r="GL210" s="15"/>
      <c r="GM210" s="15"/>
      <c r="GN210" s="15"/>
      <c r="GO210" s="15"/>
      <c r="GP210" s="15"/>
      <c r="GQ210" s="15"/>
      <c r="GR210" s="15"/>
      <c r="GS210" s="15"/>
      <c r="GT210" s="15"/>
      <c r="GU210" s="15"/>
      <c r="GV210" s="15"/>
      <c r="GW210" s="15"/>
      <c r="GX210" s="15"/>
      <c r="GY210" s="15"/>
      <c r="GZ210" s="15"/>
      <c r="HA210" s="15"/>
      <c r="HB210" s="15"/>
      <c r="HC210" s="15"/>
      <c r="HD210" s="15"/>
      <c r="HE210" s="15"/>
      <c r="HF210" s="15"/>
      <c r="HG210" s="15"/>
      <c r="HH210" s="15"/>
      <c r="HI210" s="15"/>
      <c r="HJ210" s="15"/>
      <c r="HK210" s="15"/>
      <c r="HL210" s="15"/>
      <c r="HM210" s="15"/>
      <c r="HN210" s="15"/>
      <c r="HO210" s="15"/>
      <c r="HP210" s="15"/>
      <c r="HQ210" s="15"/>
      <c r="HR210" s="15"/>
      <c r="HS210" s="15"/>
      <c r="HT210" s="15"/>
      <c r="HU210" s="15"/>
      <c r="HV210" s="15"/>
      <c r="HW210" s="15"/>
      <c r="HX210" s="15"/>
      <c r="HY210" s="15"/>
      <c r="HZ210" s="15"/>
      <c r="IA210" s="15"/>
      <c r="IB210" s="15"/>
      <c r="IC210" s="15"/>
      <c r="ID210" s="15"/>
      <c r="IE210" s="15"/>
      <c r="IF210" s="15"/>
      <c r="IG210" s="15"/>
      <c r="IH210" s="15"/>
      <c r="II210" s="15"/>
      <c r="IJ210" s="15"/>
      <c r="IK210" s="15"/>
      <c r="IL210" s="15"/>
      <c r="IM210" s="15"/>
      <c r="IN210" s="15"/>
      <c r="IO210" s="15"/>
      <c r="IP210" s="15"/>
      <c r="IQ210" s="15"/>
      <c r="IR210" s="15"/>
      <c r="IS210" s="15"/>
      <c r="IT210" s="15"/>
      <c r="IU210" s="15"/>
      <c r="IV210" s="15"/>
    </row>
    <row r="211" spans="1:256" ht="53.25" customHeight="1">
      <c r="A211" s="551" t="s">
        <v>201</v>
      </c>
      <c r="B211" s="551"/>
      <c r="C211" s="6" t="s">
        <v>202</v>
      </c>
      <c r="D211" s="6"/>
      <c r="E211" s="6" t="s">
        <v>203</v>
      </c>
      <c r="F211" s="6"/>
      <c r="G211" s="6" t="s">
        <v>204</v>
      </c>
      <c r="H211" s="6"/>
      <c r="I211" s="6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5"/>
      <c r="BR211" s="15"/>
      <c r="BS211" s="15"/>
      <c r="BT211" s="15"/>
      <c r="BU211" s="15"/>
      <c r="BV211" s="15"/>
      <c r="BW211" s="15"/>
      <c r="BX211" s="15"/>
      <c r="BY211" s="15"/>
      <c r="BZ211" s="15"/>
      <c r="CA211" s="15"/>
      <c r="CB211" s="15"/>
      <c r="CC211" s="15"/>
      <c r="CD211" s="15"/>
      <c r="CE211" s="15"/>
      <c r="CF211" s="15"/>
      <c r="CG211" s="15"/>
      <c r="CH211" s="15"/>
      <c r="CI211" s="15"/>
      <c r="CJ211" s="15"/>
      <c r="CK211" s="15"/>
      <c r="CL211" s="15"/>
      <c r="CM211" s="15"/>
      <c r="CN211" s="15"/>
      <c r="CO211" s="15"/>
      <c r="CP211" s="15"/>
      <c r="CQ211" s="15"/>
      <c r="CR211" s="15"/>
      <c r="CS211" s="15"/>
      <c r="CT211" s="15"/>
      <c r="CU211" s="15"/>
      <c r="CV211" s="15"/>
      <c r="CW211" s="15"/>
      <c r="CX211" s="15"/>
      <c r="CY211" s="15"/>
      <c r="CZ211" s="15"/>
      <c r="DA211" s="15"/>
      <c r="DB211" s="15"/>
      <c r="DC211" s="15"/>
      <c r="DD211" s="15"/>
      <c r="DE211" s="15"/>
      <c r="DF211" s="15"/>
      <c r="DG211" s="15"/>
      <c r="DH211" s="15"/>
      <c r="DI211" s="15"/>
      <c r="DJ211" s="15"/>
      <c r="DK211" s="15"/>
      <c r="DL211" s="15"/>
      <c r="DM211" s="15"/>
      <c r="DN211" s="15"/>
      <c r="DO211" s="15"/>
      <c r="DP211" s="15"/>
      <c r="DQ211" s="15"/>
      <c r="DR211" s="15"/>
      <c r="DS211" s="15"/>
      <c r="DT211" s="15"/>
      <c r="DU211" s="15"/>
      <c r="DV211" s="15"/>
      <c r="DW211" s="15"/>
      <c r="DX211" s="15"/>
      <c r="DY211" s="15"/>
      <c r="DZ211" s="15"/>
      <c r="EA211" s="15"/>
      <c r="EB211" s="15"/>
      <c r="EC211" s="15"/>
      <c r="ED211" s="15"/>
      <c r="EE211" s="15"/>
      <c r="EF211" s="15"/>
      <c r="EG211" s="15"/>
      <c r="EH211" s="15"/>
      <c r="EI211" s="15"/>
      <c r="EJ211" s="15"/>
      <c r="EK211" s="15"/>
      <c r="EL211" s="15"/>
      <c r="EM211" s="15"/>
      <c r="EN211" s="15"/>
      <c r="EO211" s="15"/>
      <c r="EP211" s="15"/>
      <c r="EQ211" s="15"/>
      <c r="ER211" s="15"/>
      <c r="ES211" s="15"/>
      <c r="ET211" s="15"/>
      <c r="EU211" s="15"/>
      <c r="EV211" s="15"/>
      <c r="EW211" s="15"/>
      <c r="EX211" s="15"/>
      <c r="EY211" s="15"/>
      <c r="EZ211" s="15"/>
      <c r="FA211" s="15"/>
      <c r="FB211" s="15"/>
      <c r="FC211" s="15"/>
      <c r="FD211" s="15"/>
      <c r="FE211" s="15"/>
      <c r="FF211" s="15"/>
      <c r="FG211" s="15"/>
      <c r="FH211" s="15"/>
      <c r="FI211" s="15"/>
      <c r="FJ211" s="15"/>
      <c r="FK211" s="15"/>
      <c r="FL211" s="15"/>
      <c r="FM211" s="15"/>
      <c r="FN211" s="15"/>
      <c r="FO211" s="15"/>
      <c r="FP211" s="15"/>
      <c r="FQ211" s="15"/>
      <c r="FR211" s="15"/>
      <c r="FS211" s="15"/>
      <c r="FT211" s="15"/>
      <c r="FU211" s="15"/>
      <c r="FV211" s="15"/>
      <c r="FW211" s="15"/>
      <c r="FX211" s="15"/>
      <c r="FY211" s="15"/>
      <c r="FZ211" s="15"/>
      <c r="GA211" s="15"/>
      <c r="GB211" s="15"/>
      <c r="GC211" s="15"/>
      <c r="GD211" s="15"/>
      <c r="GE211" s="15"/>
      <c r="GF211" s="15"/>
      <c r="GG211" s="15"/>
      <c r="GH211" s="15"/>
      <c r="GI211" s="15"/>
      <c r="GJ211" s="15"/>
      <c r="GK211" s="15"/>
      <c r="GL211" s="15"/>
      <c r="GM211" s="15"/>
      <c r="GN211" s="15"/>
      <c r="GO211" s="15"/>
      <c r="GP211" s="15"/>
      <c r="GQ211" s="15"/>
      <c r="GR211" s="15"/>
      <c r="GS211" s="15"/>
      <c r="GT211" s="15"/>
      <c r="GU211" s="15"/>
      <c r="GV211" s="15"/>
      <c r="GW211" s="15"/>
      <c r="GX211" s="15"/>
      <c r="GY211" s="15"/>
      <c r="GZ211" s="15"/>
      <c r="HA211" s="15"/>
      <c r="HB211" s="15"/>
      <c r="HC211" s="15"/>
      <c r="HD211" s="15"/>
      <c r="HE211" s="15"/>
      <c r="HF211" s="15"/>
      <c r="HG211" s="15"/>
      <c r="HH211" s="15"/>
      <c r="HI211" s="15"/>
      <c r="HJ211" s="15"/>
      <c r="HK211" s="15"/>
      <c r="HL211" s="15"/>
      <c r="HM211" s="15"/>
      <c r="HN211" s="15"/>
      <c r="HO211" s="15"/>
      <c r="HP211" s="15"/>
      <c r="HQ211" s="15"/>
      <c r="HR211" s="15"/>
      <c r="HS211" s="15"/>
      <c r="HT211" s="15"/>
      <c r="HU211" s="15"/>
      <c r="HV211" s="15"/>
      <c r="HW211" s="15"/>
      <c r="HX211" s="15"/>
      <c r="HY211" s="15"/>
      <c r="HZ211" s="15"/>
      <c r="IA211" s="15"/>
      <c r="IB211" s="15"/>
      <c r="IC211" s="15"/>
      <c r="ID211" s="15"/>
      <c r="IE211" s="15"/>
      <c r="IF211" s="15"/>
      <c r="IG211" s="15"/>
      <c r="IH211" s="15"/>
      <c r="II211" s="15"/>
      <c r="IJ211" s="15"/>
      <c r="IK211" s="15"/>
      <c r="IL211" s="15"/>
      <c r="IM211" s="15"/>
      <c r="IN211" s="15"/>
      <c r="IO211" s="15"/>
      <c r="IP211" s="15"/>
      <c r="IQ211" s="15"/>
      <c r="IR211" s="15"/>
      <c r="IS211" s="15"/>
      <c r="IT211" s="15"/>
      <c r="IU211" s="15"/>
      <c r="IV211" s="15"/>
    </row>
    <row r="212" spans="1:256" ht="14.25" customHeight="1">
      <c r="A212" s="552" t="s">
        <v>205</v>
      </c>
      <c r="B212" s="552"/>
      <c r="C212" s="553" t="s">
        <v>206</v>
      </c>
      <c r="D212" s="553"/>
      <c r="E212" s="554">
        <v>0</v>
      </c>
      <c r="F212" s="554"/>
      <c r="G212" s="554">
        <v>0</v>
      </c>
      <c r="H212" s="554"/>
      <c r="I212" s="554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  <c r="BM212" s="15"/>
      <c r="BN212" s="15"/>
      <c r="BO212" s="15"/>
      <c r="BP212" s="15"/>
      <c r="BQ212" s="15"/>
      <c r="BR212" s="15"/>
      <c r="BS212" s="15"/>
      <c r="BT212" s="15"/>
      <c r="BU212" s="15"/>
      <c r="BV212" s="15"/>
      <c r="BW212" s="15"/>
      <c r="BX212" s="15"/>
      <c r="BY212" s="15"/>
      <c r="BZ212" s="15"/>
      <c r="CA212" s="15"/>
      <c r="CB212" s="15"/>
      <c r="CC212" s="15"/>
      <c r="CD212" s="15"/>
      <c r="CE212" s="15"/>
      <c r="CF212" s="15"/>
      <c r="CG212" s="15"/>
      <c r="CH212" s="15"/>
      <c r="CI212" s="15"/>
      <c r="CJ212" s="15"/>
      <c r="CK212" s="15"/>
      <c r="CL212" s="15"/>
      <c r="CM212" s="15"/>
      <c r="CN212" s="15"/>
      <c r="CO212" s="15"/>
      <c r="CP212" s="15"/>
      <c r="CQ212" s="15"/>
      <c r="CR212" s="15"/>
      <c r="CS212" s="15"/>
      <c r="CT212" s="15"/>
      <c r="CU212" s="15"/>
      <c r="CV212" s="15"/>
      <c r="CW212" s="15"/>
      <c r="CX212" s="15"/>
      <c r="CY212" s="15"/>
      <c r="CZ212" s="15"/>
      <c r="DA212" s="15"/>
      <c r="DB212" s="15"/>
      <c r="DC212" s="15"/>
      <c r="DD212" s="15"/>
      <c r="DE212" s="15"/>
      <c r="DF212" s="15"/>
      <c r="DG212" s="15"/>
      <c r="DH212" s="15"/>
      <c r="DI212" s="15"/>
      <c r="DJ212" s="15"/>
      <c r="DK212" s="15"/>
      <c r="DL212" s="15"/>
      <c r="DM212" s="15"/>
      <c r="DN212" s="15"/>
      <c r="DO212" s="15"/>
      <c r="DP212" s="15"/>
      <c r="DQ212" s="15"/>
      <c r="DR212" s="15"/>
      <c r="DS212" s="15"/>
      <c r="DT212" s="15"/>
      <c r="DU212" s="15"/>
      <c r="DV212" s="15"/>
      <c r="DW212" s="15"/>
      <c r="DX212" s="15"/>
      <c r="DY212" s="15"/>
      <c r="DZ212" s="15"/>
      <c r="EA212" s="15"/>
      <c r="EB212" s="15"/>
      <c r="EC212" s="15"/>
      <c r="ED212" s="15"/>
      <c r="EE212" s="15"/>
      <c r="EF212" s="15"/>
      <c r="EG212" s="15"/>
      <c r="EH212" s="15"/>
      <c r="EI212" s="15"/>
      <c r="EJ212" s="15"/>
      <c r="EK212" s="15"/>
      <c r="EL212" s="15"/>
      <c r="EM212" s="15"/>
      <c r="EN212" s="15"/>
      <c r="EO212" s="15"/>
      <c r="EP212" s="15"/>
      <c r="EQ212" s="15"/>
      <c r="ER212" s="15"/>
      <c r="ES212" s="15"/>
      <c r="ET212" s="15"/>
      <c r="EU212" s="15"/>
      <c r="EV212" s="15"/>
      <c r="EW212" s="15"/>
      <c r="EX212" s="15"/>
      <c r="EY212" s="15"/>
      <c r="EZ212" s="15"/>
      <c r="FA212" s="15"/>
      <c r="FB212" s="15"/>
      <c r="FC212" s="15"/>
      <c r="FD212" s="15"/>
      <c r="FE212" s="15"/>
      <c r="FF212" s="15"/>
      <c r="FG212" s="15"/>
      <c r="FH212" s="15"/>
      <c r="FI212" s="15"/>
      <c r="FJ212" s="15"/>
      <c r="FK212" s="15"/>
      <c r="FL212" s="15"/>
      <c r="FM212" s="15"/>
      <c r="FN212" s="15"/>
      <c r="FO212" s="15"/>
      <c r="FP212" s="15"/>
      <c r="FQ212" s="15"/>
      <c r="FR212" s="15"/>
      <c r="FS212" s="15"/>
      <c r="FT212" s="15"/>
      <c r="FU212" s="15"/>
      <c r="FV212" s="15"/>
      <c r="FW212" s="15"/>
      <c r="FX212" s="15"/>
      <c r="FY212" s="15"/>
      <c r="FZ212" s="15"/>
      <c r="GA212" s="15"/>
      <c r="GB212" s="15"/>
      <c r="GC212" s="15"/>
      <c r="GD212" s="15"/>
      <c r="GE212" s="15"/>
      <c r="GF212" s="15"/>
      <c r="GG212" s="15"/>
      <c r="GH212" s="15"/>
      <c r="GI212" s="15"/>
      <c r="GJ212" s="15"/>
      <c r="GK212" s="15"/>
      <c r="GL212" s="15"/>
      <c r="GM212" s="15"/>
      <c r="GN212" s="15"/>
      <c r="GO212" s="15"/>
      <c r="GP212" s="15"/>
      <c r="GQ212" s="15"/>
      <c r="GR212" s="15"/>
      <c r="GS212" s="15"/>
      <c r="GT212" s="15"/>
      <c r="GU212" s="15"/>
      <c r="GV212" s="15"/>
      <c r="GW212" s="15"/>
      <c r="GX212" s="15"/>
      <c r="GY212" s="15"/>
      <c r="GZ212" s="15"/>
      <c r="HA212" s="15"/>
      <c r="HB212" s="15"/>
      <c r="HC212" s="15"/>
      <c r="HD212" s="15"/>
      <c r="HE212" s="15"/>
      <c r="HF212" s="15"/>
      <c r="HG212" s="15"/>
      <c r="HH212" s="15"/>
      <c r="HI212" s="15"/>
      <c r="HJ212" s="15"/>
      <c r="HK212" s="15"/>
      <c r="HL212" s="15"/>
      <c r="HM212" s="15"/>
      <c r="HN212" s="15"/>
      <c r="HO212" s="15"/>
      <c r="HP212" s="15"/>
      <c r="HQ212" s="15"/>
      <c r="HR212" s="15"/>
      <c r="HS212" s="15"/>
      <c r="HT212" s="15"/>
      <c r="HU212" s="15"/>
      <c r="HV212" s="15"/>
      <c r="HW212" s="15"/>
      <c r="HX212" s="15"/>
      <c r="HY212" s="15"/>
      <c r="HZ212" s="15"/>
      <c r="IA212" s="15"/>
      <c r="IB212" s="15"/>
      <c r="IC212" s="15"/>
      <c r="ID212" s="15"/>
      <c r="IE212" s="15"/>
      <c r="IF212" s="15"/>
      <c r="IG212" s="15"/>
      <c r="IH212" s="15"/>
      <c r="II212" s="15"/>
      <c r="IJ212" s="15"/>
      <c r="IK212" s="15"/>
      <c r="IL212" s="15"/>
      <c r="IM212" s="15"/>
      <c r="IN212" s="15"/>
      <c r="IO212" s="15"/>
      <c r="IP212" s="15"/>
      <c r="IQ212" s="15"/>
      <c r="IR212" s="15"/>
      <c r="IS212" s="15"/>
      <c r="IT212" s="15"/>
      <c r="IU212" s="15"/>
      <c r="IV212" s="15"/>
    </row>
    <row r="213" spans="1:256" ht="12" customHeight="1">
      <c r="A213" s="552" t="s">
        <v>207</v>
      </c>
      <c r="B213" s="552"/>
      <c r="C213" s="553" t="s">
        <v>208</v>
      </c>
      <c r="D213" s="553"/>
      <c r="E213" s="555">
        <f>I204</f>
        <v>4768.5400000000009</v>
      </c>
      <c r="F213" s="555"/>
      <c r="G213" s="556">
        <f>ROUND((1/1000)*E213,2)</f>
        <v>4.7699999999999996</v>
      </c>
      <c r="H213" s="556"/>
      <c r="I213" s="556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5"/>
      <c r="BR213" s="15"/>
      <c r="BS213" s="15"/>
      <c r="BT213" s="15"/>
      <c r="BU213" s="15"/>
      <c r="BV213" s="15"/>
      <c r="BW213" s="15"/>
      <c r="BX213" s="15"/>
      <c r="BY213" s="15"/>
      <c r="BZ213" s="15"/>
      <c r="CA213" s="15"/>
      <c r="CB213" s="15"/>
      <c r="CC213" s="15"/>
      <c r="CD213" s="15"/>
      <c r="CE213" s="15"/>
      <c r="CF213" s="15"/>
      <c r="CG213" s="15"/>
      <c r="CH213" s="15"/>
      <c r="CI213" s="15"/>
      <c r="CJ213" s="15"/>
      <c r="CK213" s="15"/>
      <c r="CL213" s="15"/>
      <c r="CM213" s="15"/>
      <c r="CN213" s="15"/>
      <c r="CO213" s="15"/>
      <c r="CP213" s="15"/>
      <c r="CQ213" s="15"/>
      <c r="CR213" s="15"/>
      <c r="CS213" s="15"/>
      <c r="CT213" s="15"/>
      <c r="CU213" s="15"/>
      <c r="CV213" s="15"/>
      <c r="CW213" s="15"/>
      <c r="CX213" s="15"/>
      <c r="CY213" s="15"/>
      <c r="CZ213" s="15"/>
      <c r="DA213" s="15"/>
      <c r="DB213" s="15"/>
      <c r="DC213" s="15"/>
      <c r="DD213" s="15"/>
      <c r="DE213" s="15"/>
      <c r="DF213" s="15"/>
      <c r="DG213" s="15"/>
      <c r="DH213" s="15"/>
      <c r="DI213" s="15"/>
      <c r="DJ213" s="15"/>
      <c r="DK213" s="15"/>
      <c r="DL213" s="15"/>
      <c r="DM213" s="15"/>
      <c r="DN213" s="15"/>
      <c r="DO213" s="15"/>
      <c r="DP213" s="15"/>
      <c r="DQ213" s="15"/>
      <c r="DR213" s="15"/>
      <c r="DS213" s="15"/>
      <c r="DT213" s="15"/>
      <c r="DU213" s="15"/>
      <c r="DV213" s="15"/>
      <c r="DW213" s="15"/>
      <c r="DX213" s="15"/>
      <c r="DY213" s="15"/>
      <c r="DZ213" s="15"/>
      <c r="EA213" s="15"/>
      <c r="EB213" s="15"/>
      <c r="EC213" s="15"/>
      <c r="ED213" s="15"/>
      <c r="EE213" s="15"/>
      <c r="EF213" s="15"/>
      <c r="EG213" s="15"/>
      <c r="EH213" s="15"/>
      <c r="EI213" s="15"/>
      <c r="EJ213" s="15"/>
      <c r="EK213" s="15"/>
      <c r="EL213" s="15"/>
      <c r="EM213" s="15"/>
      <c r="EN213" s="15"/>
      <c r="EO213" s="15"/>
      <c r="EP213" s="15"/>
      <c r="EQ213" s="15"/>
      <c r="ER213" s="15"/>
      <c r="ES213" s="15"/>
      <c r="ET213" s="15"/>
      <c r="EU213" s="15"/>
      <c r="EV213" s="15"/>
      <c r="EW213" s="15"/>
      <c r="EX213" s="15"/>
      <c r="EY213" s="15"/>
      <c r="EZ213" s="15"/>
      <c r="FA213" s="15"/>
      <c r="FB213" s="15"/>
      <c r="FC213" s="15"/>
      <c r="FD213" s="15"/>
      <c r="FE213" s="15"/>
      <c r="FF213" s="15"/>
      <c r="FG213" s="15"/>
      <c r="FH213" s="15"/>
      <c r="FI213" s="15"/>
      <c r="FJ213" s="15"/>
      <c r="FK213" s="15"/>
      <c r="FL213" s="15"/>
      <c r="FM213" s="15"/>
      <c r="FN213" s="15"/>
      <c r="FO213" s="15"/>
      <c r="FP213" s="15"/>
      <c r="FQ213" s="15"/>
      <c r="FR213" s="15"/>
      <c r="FS213" s="15"/>
      <c r="FT213" s="15"/>
      <c r="FU213" s="15"/>
      <c r="FV213" s="15"/>
      <c r="FW213" s="15"/>
      <c r="FX213" s="15"/>
      <c r="FY213" s="15"/>
      <c r="FZ213" s="15"/>
      <c r="GA213" s="15"/>
      <c r="GB213" s="15"/>
      <c r="GC213" s="15"/>
      <c r="GD213" s="15"/>
      <c r="GE213" s="15"/>
      <c r="GF213" s="15"/>
      <c r="GG213" s="15"/>
      <c r="GH213" s="15"/>
      <c r="GI213" s="15"/>
      <c r="GJ213" s="15"/>
      <c r="GK213" s="15"/>
      <c r="GL213" s="15"/>
      <c r="GM213" s="15"/>
      <c r="GN213" s="15"/>
      <c r="GO213" s="15"/>
      <c r="GP213" s="15"/>
      <c r="GQ213" s="15"/>
      <c r="GR213" s="15"/>
      <c r="GS213" s="15"/>
      <c r="GT213" s="15"/>
      <c r="GU213" s="15"/>
      <c r="GV213" s="15"/>
      <c r="GW213" s="15"/>
      <c r="GX213" s="15"/>
      <c r="GY213" s="15"/>
      <c r="GZ213" s="15"/>
      <c r="HA213" s="15"/>
      <c r="HB213" s="15"/>
      <c r="HC213" s="15"/>
      <c r="HD213" s="15"/>
      <c r="HE213" s="15"/>
      <c r="HF213" s="15"/>
      <c r="HG213" s="15"/>
      <c r="HH213" s="15"/>
      <c r="HI213" s="15"/>
      <c r="HJ213" s="15"/>
      <c r="HK213" s="15"/>
      <c r="HL213" s="15"/>
      <c r="HM213" s="15"/>
      <c r="HN213" s="15"/>
      <c r="HO213" s="15"/>
      <c r="HP213" s="15"/>
      <c r="HQ213" s="15"/>
      <c r="HR213" s="15"/>
      <c r="HS213" s="15"/>
      <c r="HT213" s="15"/>
      <c r="HU213" s="15"/>
      <c r="HV213" s="15"/>
      <c r="HW213" s="15"/>
      <c r="HX213" s="15"/>
      <c r="HY213" s="15"/>
      <c r="HZ213" s="15"/>
      <c r="IA213" s="15"/>
      <c r="IB213" s="15"/>
      <c r="IC213" s="15"/>
      <c r="ID213" s="15"/>
      <c r="IE213" s="15"/>
      <c r="IF213" s="15"/>
      <c r="IG213" s="15"/>
      <c r="IH213" s="15"/>
      <c r="II213" s="15"/>
      <c r="IJ213" s="15"/>
      <c r="IK213" s="15"/>
      <c r="IL213" s="15"/>
      <c r="IM213" s="15"/>
      <c r="IN213" s="15"/>
      <c r="IO213" s="15"/>
      <c r="IP213" s="15"/>
      <c r="IQ213" s="15"/>
      <c r="IR213" s="15"/>
      <c r="IS213" s="15"/>
      <c r="IT213" s="15"/>
      <c r="IU213" s="15"/>
      <c r="IV213" s="15"/>
    </row>
    <row r="214" spans="1:256" ht="12" customHeight="1">
      <c r="A214" s="557" t="s">
        <v>209</v>
      </c>
      <c r="B214" s="557"/>
      <c r="C214" s="557"/>
      <c r="D214" s="557"/>
      <c r="E214" s="557"/>
      <c r="F214" s="557"/>
      <c r="G214" s="556">
        <f>SUM(G212+G213)</f>
        <v>4.7699999999999996</v>
      </c>
      <c r="H214" s="556"/>
      <c r="I214" s="556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  <c r="BM214" s="15"/>
      <c r="BN214" s="15"/>
      <c r="BO214" s="15"/>
      <c r="BP214" s="15"/>
      <c r="BQ214" s="15"/>
      <c r="BR214" s="15"/>
      <c r="BS214" s="15"/>
      <c r="BT214" s="15"/>
      <c r="BU214" s="15"/>
      <c r="BV214" s="15"/>
      <c r="BW214" s="15"/>
      <c r="BX214" s="15"/>
      <c r="BY214" s="15"/>
      <c r="BZ214" s="15"/>
      <c r="CA214" s="15"/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5"/>
      <c r="CO214" s="15"/>
      <c r="CP214" s="15"/>
      <c r="CQ214" s="15"/>
      <c r="CR214" s="15"/>
      <c r="CS214" s="15"/>
      <c r="CT214" s="15"/>
      <c r="CU214" s="15"/>
      <c r="CV214" s="15"/>
      <c r="CW214" s="15"/>
      <c r="CX214" s="15"/>
      <c r="CY214" s="15"/>
      <c r="CZ214" s="15"/>
      <c r="DA214" s="15"/>
      <c r="DB214" s="15"/>
      <c r="DC214" s="15"/>
      <c r="DD214" s="15"/>
      <c r="DE214" s="15"/>
      <c r="DF214" s="15"/>
      <c r="DG214" s="15"/>
      <c r="DH214" s="15"/>
      <c r="DI214" s="15"/>
      <c r="DJ214" s="15"/>
      <c r="DK214" s="15"/>
      <c r="DL214" s="15"/>
      <c r="DM214" s="15"/>
      <c r="DN214" s="15"/>
      <c r="DO214" s="15"/>
      <c r="DP214" s="15"/>
      <c r="DQ214" s="15"/>
      <c r="DR214" s="15"/>
      <c r="DS214" s="15"/>
      <c r="DT214" s="15"/>
      <c r="DU214" s="15"/>
      <c r="DV214" s="15"/>
      <c r="DW214" s="15"/>
      <c r="DX214" s="15"/>
      <c r="DY214" s="15"/>
      <c r="DZ214" s="15"/>
      <c r="EA214" s="15"/>
      <c r="EB214" s="15"/>
      <c r="EC214" s="15"/>
      <c r="ED214" s="15"/>
      <c r="EE214" s="15"/>
      <c r="EF214" s="15"/>
      <c r="EG214" s="15"/>
      <c r="EH214" s="15"/>
      <c r="EI214" s="15"/>
      <c r="EJ214" s="15"/>
      <c r="EK214" s="15"/>
      <c r="EL214" s="15"/>
      <c r="EM214" s="15"/>
      <c r="EN214" s="15"/>
      <c r="EO214" s="15"/>
      <c r="EP214" s="15"/>
      <c r="EQ214" s="15"/>
      <c r="ER214" s="15"/>
      <c r="ES214" s="15"/>
      <c r="ET214" s="15"/>
      <c r="EU214" s="15"/>
      <c r="EV214" s="15"/>
      <c r="EW214" s="15"/>
      <c r="EX214" s="15"/>
      <c r="EY214" s="15"/>
      <c r="EZ214" s="15"/>
      <c r="FA214" s="15"/>
      <c r="FB214" s="15"/>
      <c r="FC214" s="15"/>
      <c r="FD214" s="15"/>
      <c r="FE214" s="15"/>
      <c r="FF214" s="15"/>
      <c r="FG214" s="15"/>
      <c r="FH214" s="15"/>
      <c r="FI214" s="15"/>
      <c r="FJ214" s="15"/>
      <c r="FK214" s="15"/>
      <c r="FL214" s="15"/>
      <c r="FM214" s="15"/>
      <c r="FN214" s="15"/>
      <c r="FO214" s="15"/>
      <c r="FP214" s="15"/>
      <c r="FQ214" s="15"/>
      <c r="FR214" s="15"/>
      <c r="FS214" s="15"/>
      <c r="FT214" s="15"/>
      <c r="FU214" s="15"/>
      <c r="FV214" s="15"/>
      <c r="FW214" s="15"/>
      <c r="FX214" s="15"/>
      <c r="FY214" s="15"/>
      <c r="FZ214" s="15"/>
      <c r="GA214" s="15"/>
      <c r="GB214" s="15"/>
      <c r="GC214" s="15"/>
      <c r="GD214" s="15"/>
      <c r="GE214" s="15"/>
      <c r="GF214" s="15"/>
      <c r="GG214" s="15"/>
      <c r="GH214" s="15"/>
      <c r="GI214" s="15"/>
      <c r="GJ214" s="15"/>
      <c r="GK214" s="15"/>
      <c r="GL214" s="15"/>
      <c r="GM214" s="15"/>
      <c r="GN214" s="15"/>
      <c r="GO214" s="15"/>
      <c r="GP214" s="15"/>
      <c r="GQ214" s="15"/>
      <c r="GR214" s="15"/>
      <c r="GS214" s="15"/>
      <c r="GT214" s="15"/>
      <c r="GU214" s="15"/>
      <c r="GV214" s="15"/>
      <c r="GW214" s="15"/>
      <c r="GX214" s="15"/>
      <c r="GY214" s="15"/>
      <c r="GZ214" s="15"/>
      <c r="HA214" s="15"/>
      <c r="HB214" s="15"/>
      <c r="HC214" s="15"/>
      <c r="HD214" s="15"/>
      <c r="HE214" s="15"/>
      <c r="HF214" s="15"/>
      <c r="HG214" s="15"/>
      <c r="HH214" s="15"/>
      <c r="HI214" s="15"/>
      <c r="HJ214" s="15"/>
      <c r="HK214" s="15"/>
      <c r="HL214" s="15"/>
      <c r="HM214" s="15"/>
      <c r="HN214" s="15"/>
      <c r="HO214" s="15"/>
      <c r="HP214" s="15"/>
      <c r="HQ214" s="15"/>
      <c r="HR214" s="15"/>
      <c r="HS214" s="15"/>
      <c r="HT214" s="15"/>
      <c r="HU214" s="15"/>
      <c r="HV214" s="15"/>
      <c r="HW214" s="15"/>
      <c r="HX214" s="15"/>
      <c r="HY214" s="15"/>
      <c r="HZ214" s="15"/>
      <c r="IA214" s="15"/>
      <c r="IB214" s="15"/>
      <c r="IC214" s="15"/>
      <c r="ID214" s="15"/>
      <c r="IE214" s="15"/>
      <c r="IF214" s="15"/>
      <c r="IG214" s="15"/>
      <c r="IH214" s="15"/>
      <c r="II214" s="15"/>
      <c r="IJ214" s="15"/>
      <c r="IK214" s="15"/>
      <c r="IL214" s="15"/>
      <c r="IM214" s="15"/>
      <c r="IN214" s="15"/>
      <c r="IO214" s="15"/>
      <c r="IP214" s="15"/>
      <c r="IQ214" s="15"/>
      <c r="IR214" s="15"/>
      <c r="IS214" s="15"/>
      <c r="IT214" s="15"/>
      <c r="IU214" s="15"/>
      <c r="IV214" s="15"/>
    </row>
    <row r="215" spans="1:256" ht="6.75" customHeight="1">
      <c r="A215" s="558"/>
      <c r="B215" s="558"/>
      <c r="C215" s="558"/>
      <c r="D215" s="558"/>
      <c r="E215" s="558"/>
      <c r="F215" s="558"/>
      <c r="G215" s="558"/>
      <c r="H215" s="558"/>
      <c r="I215" s="558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  <c r="BM215" s="15"/>
      <c r="BN215" s="15"/>
      <c r="BO215" s="15"/>
      <c r="BP215" s="15"/>
      <c r="BQ215" s="15"/>
      <c r="BR215" s="15"/>
      <c r="BS215" s="15"/>
      <c r="BT215" s="15"/>
      <c r="BU215" s="15"/>
      <c r="BV215" s="15"/>
      <c r="BW215" s="15"/>
      <c r="BX215" s="15"/>
      <c r="BY215" s="15"/>
      <c r="BZ215" s="15"/>
      <c r="CA215" s="15"/>
      <c r="CB215" s="15"/>
      <c r="CC215" s="15"/>
      <c r="CD215" s="15"/>
      <c r="CE215" s="15"/>
      <c r="CF215" s="15"/>
      <c r="CG215" s="15"/>
      <c r="CH215" s="15"/>
      <c r="CI215" s="15"/>
      <c r="CJ215" s="15"/>
      <c r="CK215" s="15"/>
      <c r="CL215" s="15"/>
      <c r="CM215" s="15"/>
      <c r="CN215" s="15"/>
      <c r="CO215" s="15"/>
      <c r="CP215" s="15"/>
      <c r="CQ215" s="15"/>
      <c r="CR215" s="15"/>
      <c r="CS215" s="15"/>
      <c r="CT215" s="15"/>
      <c r="CU215" s="15"/>
      <c r="CV215" s="15"/>
      <c r="CW215" s="15"/>
      <c r="CX215" s="15"/>
      <c r="CY215" s="15"/>
      <c r="CZ215" s="15"/>
      <c r="DA215" s="15"/>
      <c r="DB215" s="15"/>
      <c r="DC215" s="15"/>
      <c r="DD215" s="15"/>
      <c r="DE215" s="15"/>
      <c r="DF215" s="15"/>
      <c r="DG215" s="15"/>
      <c r="DH215" s="15"/>
      <c r="DI215" s="15"/>
      <c r="DJ215" s="15"/>
      <c r="DK215" s="15"/>
      <c r="DL215" s="15"/>
      <c r="DM215" s="15"/>
      <c r="DN215" s="15"/>
      <c r="DO215" s="15"/>
      <c r="DP215" s="15"/>
      <c r="DQ215" s="15"/>
      <c r="DR215" s="15"/>
      <c r="DS215" s="15"/>
      <c r="DT215" s="15"/>
      <c r="DU215" s="15"/>
      <c r="DV215" s="15"/>
      <c r="DW215" s="15"/>
      <c r="DX215" s="15"/>
      <c r="DY215" s="15"/>
      <c r="DZ215" s="15"/>
      <c r="EA215" s="15"/>
      <c r="EB215" s="15"/>
      <c r="EC215" s="15"/>
      <c r="ED215" s="15"/>
      <c r="EE215" s="15"/>
      <c r="EF215" s="15"/>
      <c r="EG215" s="15"/>
      <c r="EH215" s="15"/>
      <c r="EI215" s="15"/>
      <c r="EJ215" s="15"/>
      <c r="EK215" s="15"/>
      <c r="EL215" s="15"/>
      <c r="EM215" s="15"/>
      <c r="EN215" s="15"/>
      <c r="EO215" s="15"/>
      <c r="EP215" s="15"/>
      <c r="EQ215" s="15"/>
      <c r="ER215" s="15"/>
      <c r="ES215" s="15"/>
      <c r="ET215" s="15"/>
      <c r="EU215" s="15"/>
      <c r="EV215" s="15"/>
      <c r="EW215" s="15"/>
      <c r="EX215" s="15"/>
      <c r="EY215" s="15"/>
      <c r="EZ215" s="15"/>
      <c r="FA215" s="15"/>
      <c r="FB215" s="15"/>
      <c r="FC215" s="15"/>
      <c r="FD215" s="15"/>
      <c r="FE215" s="15"/>
      <c r="FF215" s="15"/>
      <c r="FG215" s="15"/>
      <c r="FH215" s="15"/>
      <c r="FI215" s="15"/>
      <c r="FJ215" s="15"/>
      <c r="FK215" s="15"/>
      <c r="FL215" s="15"/>
      <c r="FM215" s="15"/>
      <c r="FN215" s="15"/>
      <c r="FO215" s="15"/>
      <c r="FP215" s="15"/>
      <c r="FQ215" s="15"/>
      <c r="FR215" s="15"/>
      <c r="FS215" s="15"/>
      <c r="FT215" s="15"/>
      <c r="FU215" s="15"/>
      <c r="FV215" s="15"/>
      <c r="FW215" s="15"/>
      <c r="FX215" s="15"/>
      <c r="FY215" s="15"/>
      <c r="FZ215" s="15"/>
      <c r="GA215" s="15"/>
      <c r="GB215" s="15"/>
      <c r="GC215" s="15"/>
      <c r="GD215" s="15"/>
      <c r="GE215" s="15"/>
      <c r="GF215" s="15"/>
      <c r="GG215" s="15"/>
      <c r="GH215" s="15"/>
      <c r="GI215" s="15"/>
      <c r="GJ215" s="15"/>
      <c r="GK215" s="15"/>
      <c r="GL215" s="15"/>
      <c r="GM215" s="15"/>
      <c r="GN215" s="15"/>
      <c r="GO215" s="15"/>
      <c r="GP215" s="15"/>
      <c r="GQ215" s="15"/>
      <c r="GR215" s="15"/>
      <c r="GS215" s="15"/>
      <c r="GT215" s="15"/>
      <c r="GU215" s="15"/>
      <c r="GV215" s="15"/>
      <c r="GW215" s="15"/>
      <c r="GX215" s="15"/>
      <c r="GY215" s="15"/>
      <c r="GZ215" s="15"/>
      <c r="HA215" s="15"/>
      <c r="HB215" s="15"/>
      <c r="HC215" s="15"/>
      <c r="HD215" s="15"/>
      <c r="HE215" s="15"/>
      <c r="HF215" s="15"/>
      <c r="HG215" s="15"/>
      <c r="HH215" s="15"/>
      <c r="HI215" s="15"/>
      <c r="HJ215" s="15"/>
      <c r="HK215" s="15"/>
      <c r="HL215" s="15"/>
      <c r="HM215" s="15"/>
      <c r="HN215" s="15"/>
      <c r="HO215" s="15"/>
      <c r="HP215" s="15"/>
      <c r="HQ215" s="15"/>
      <c r="HR215" s="15"/>
      <c r="HS215" s="15"/>
      <c r="HT215" s="15"/>
      <c r="HU215" s="15"/>
      <c r="HV215" s="15"/>
      <c r="HW215" s="15"/>
      <c r="HX215" s="15"/>
      <c r="HY215" s="15"/>
      <c r="HZ215" s="15"/>
      <c r="IA215" s="15"/>
      <c r="IB215" s="15"/>
      <c r="IC215" s="15"/>
      <c r="ID215" s="15"/>
      <c r="IE215" s="15"/>
      <c r="IF215" s="15"/>
      <c r="IG215" s="15"/>
      <c r="IH215" s="15"/>
      <c r="II215" s="15"/>
      <c r="IJ215" s="15"/>
      <c r="IK215" s="15"/>
      <c r="IL215" s="15"/>
      <c r="IM215" s="15"/>
      <c r="IN215" s="15"/>
      <c r="IO215" s="15"/>
      <c r="IP215" s="15"/>
      <c r="IQ215" s="15"/>
      <c r="IR215" s="15"/>
      <c r="IS215" s="15"/>
      <c r="IT215" s="15"/>
      <c r="IU215" s="15"/>
      <c r="IV215" s="15"/>
    </row>
    <row r="216" spans="1:256" ht="12" customHeight="1">
      <c r="A216" s="559" t="s">
        <v>210</v>
      </c>
      <c r="B216" s="559"/>
      <c r="C216" s="560" t="s">
        <v>206</v>
      </c>
      <c r="D216" s="560"/>
      <c r="E216" s="561">
        <v>0</v>
      </c>
      <c r="F216" s="561"/>
      <c r="G216" s="562">
        <v>0</v>
      </c>
      <c r="H216" s="562"/>
      <c r="I216" s="562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  <c r="BM216" s="15"/>
      <c r="BN216" s="15"/>
      <c r="BO216" s="15"/>
      <c r="BP216" s="15"/>
      <c r="BQ216" s="15"/>
      <c r="BR216" s="15"/>
      <c r="BS216" s="15"/>
      <c r="BT216" s="15"/>
      <c r="BU216" s="15"/>
      <c r="BV216" s="15"/>
      <c r="BW216" s="15"/>
      <c r="BX216" s="15"/>
      <c r="BY216" s="15"/>
      <c r="BZ216" s="15"/>
      <c r="CA216" s="15"/>
      <c r="CB216" s="15"/>
      <c r="CC216" s="15"/>
      <c r="CD216" s="15"/>
      <c r="CE216" s="15"/>
      <c r="CF216" s="15"/>
      <c r="CG216" s="15"/>
      <c r="CH216" s="15"/>
      <c r="CI216" s="15"/>
      <c r="CJ216" s="15"/>
      <c r="CK216" s="15"/>
      <c r="CL216" s="15"/>
      <c r="CM216" s="15"/>
      <c r="CN216" s="15"/>
      <c r="CO216" s="15"/>
      <c r="CP216" s="15"/>
      <c r="CQ216" s="15"/>
      <c r="CR216" s="15"/>
      <c r="CS216" s="15"/>
      <c r="CT216" s="15"/>
      <c r="CU216" s="15"/>
      <c r="CV216" s="15"/>
      <c r="CW216" s="15"/>
      <c r="CX216" s="15"/>
      <c r="CY216" s="15"/>
      <c r="CZ216" s="15"/>
      <c r="DA216" s="15"/>
      <c r="DB216" s="15"/>
      <c r="DC216" s="15"/>
      <c r="DD216" s="15"/>
      <c r="DE216" s="15"/>
      <c r="DF216" s="15"/>
      <c r="DG216" s="15"/>
      <c r="DH216" s="15"/>
      <c r="DI216" s="15"/>
      <c r="DJ216" s="15"/>
      <c r="DK216" s="15"/>
      <c r="DL216" s="15"/>
      <c r="DM216" s="15"/>
      <c r="DN216" s="15"/>
      <c r="DO216" s="15"/>
      <c r="DP216" s="15"/>
      <c r="DQ216" s="15"/>
      <c r="DR216" s="15"/>
      <c r="DS216" s="15"/>
      <c r="DT216" s="15"/>
      <c r="DU216" s="15"/>
      <c r="DV216" s="15"/>
      <c r="DW216" s="15"/>
      <c r="DX216" s="15"/>
      <c r="DY216" s="15"/>
      <c r="DZ216" s="15"/>
      <c r="EA216" s="15"/>
      <c r="EB216" s="15"/>
      <c r="EC216" s="15"/>
      <c r="ED216" s="15"/>
      <c r="EE216" s="15"/>
      <c r="EF216" s="15"/>
      <c r="EG216" s="15"/>
      <c r="EH216" s="15"/>
      <c r="EI216" s="15"/>
      <c r="EJ216" s="15"/>
      <c r="EK216" s="15"/>
      <c r="EL216" s="15"/>
      <c r="EM216" s="15"/>
      <c r="EN216" s="15"/>
      <c r="EO216" s="15"/>
      <c r="EP216" s="15"/>
      <c r="EQ216" s="15"/>
      <c r="ER216" s="15"/>
      <c r="ES216" s="15"/>
      <c r="ET216" s="15"/>
      <c r="EU216" s="15"/>
      <c r="EV216" s="15"/>
      <c r="EW216" s="15"/>
      <c r="EX216" s="15"/>
      <c r="EY216" s="15"/>
      <c r="EZ216" s="15"/>
      <c r="FA216" s="15"/>
      <c r="FB216" s="15"/>
      <c r="FC216" s="15"/>
      <c r="FD216" s="15"/>
      <c r="FE216" s="15"/>
      <c r="FF216" s="15"/>
      <c r="FG216" s="15"/>
      <c r="FH216" s="15"/>
      <c r="FI216" s="15"/>
      <c r="FJ216" s="15"/>
      <c r="FK216" s="15"/>
      <c r="FL216" s="15"/>
      <c r="FM216" s="15"/>
      <c r="FN216" s="15"/>
      <c r="FO216" s="15"/>
      <c r="FP216" s="15"/>
      <c r="FQ216" s="15"/>
      <c r="FR216" s="15"/>
      <c r="FS216" s="15"/>
      <c r="FT216" s="15"/>
      <c r="FU216" s="15"/>
      <c r="FV216" s="15"/>
      <c r="FW216" s="15"/>
      <c r="FX216" s="15"/>
      <c r="FY216" s="15"/>
      <c r="FZ216" s="15"/>
      <c r="GA216" s="15"/>
      <c r="GB216" s="15"/>
      <c r="GC216" s="15"/>
      <c r="GD216" s="15"/>
      <c r="GE216" s="15"/>
      <c r="GF216" s="15"/>
      <c r="GG216" s="15"/>
      <c r="GH216" s="15"/>
      <c r="GI216" s="15"/>
      <c r="GJ216" s="15"/>
      <c r="GK216" s="15"/>
      <c r="GL216" s="15"/>
      <c r="GM216" s="15"/>
      <c r="GN216" s="15"/>
      <c r="GO216" s="15"/>
      <c r="GP216" s="15"/>
      <c r="GQ216" s="15"/>
      <c r="GR216" s="15"/>
      <c r="GS216" s="15"/>
      <c r="GT216" s="15"/>
      <c r="GU216" s="15"/>
      <c r="GV216" s="15"/>
      <c r="GW216" s="15"/>
      <c r="GX216" s="15"/>
      <c r="GY216" s="15"/>
      <c r="GZ216" s="15"/>
      <c r="HA216" s="15"/>
      <c r="HB216" s="15"/>
      <c r="HC216" s="15"/>
      <c r="HD216" s="15"/>
      <c r="HE216" s="15"/>
      <c r="HF216" s="15"/>
      <c r="HG216" s="15"/>
      <c r="HH216" s="15"/>
      <c r="HI216" s="15"/>
      <c r="HJ216" s="15"/>
      <c r="HK216" s="15"/>
      <c r="HL216" s="15"/>
      <c r="HM216" s="15"/>
      <c r="HN216" s="15"/>
      <c r="HO216" s="15"/>
      <c r="HP216" s="15"/>
      <c r="HQ216" s="15"/>
      <c r="HR216" s="15"/>
      <c r="HS216" s="15"/>
      <c r="HT216" s="15"/>
      <c r="HU216" s="15"/>
      <c r="HV216" s="15"/>
      <c r="HW216" s="15"/>
      <c r="HX216" s="15"/>
      <c r="HY216" s="15"/>
      <c r="HZ216" s="15"/>
      <c r="IA216" s="15"/>
      <c r="IB216" s="15"/>
      <c r="IC216" s="15"/>
      <c r="ID216" s="15"/>
      <c r="IE216" s="15"/>
      <c r="IF216" s="15"/>
      <c r="IG216" s="15"/>
      <c r="IH216" s="15"/>
      <c r="II216" s="15"/>
      <c r="IJ216" s="15"/>
      <c r="IK216" s="15"/>
      <c r="IL216" s="15"/>
      <c r="IM216" s="15"/>
      <c r="IN216" s="15"/>
      <c r="IO216" s="15"/>
      <c r="IP216" s="15"/>
      <c r="IQ216" s="15"/>
      <c r="IR216" s="15"/>
      <c r="IS216" s="15"/>
      <c r="IT216" s="15"/>
      <c r="IU216" s="15"/>
      <c r="IV216" s="15"/>
    </row>
    <row r="217" spans="1:256" ht="12.75" customHeight="1">
      <c r="A217" s="552" t="s">
        <v>211</v>
      </c>
      <c r="B217" s="552"/>
      <c r="C217" s="553" t="s">
        <v>208</v>
      </c>
      <c r="D217" s="553"/>
      <c r="E217" s="554">
        <f>I204</f>
        <v>4768.5400000000009</v>
      </c>
      <c r="F217" s="554"/>
      <c r="G217" s="562">
        <f>ROUND((1/1000)*E217,2)</f>
        <v>4.7699999999999996</v>
      </c>
      <c r="H217" s="562"/>
      <c r="I217" s="562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  <c r="BM217" s="15"/>
      <c r="BN217" s="15"/>
      <c r="BO217" s="15"/>
      <c r="BP217" s="15"/>
      <c r="BQ217" s="15"/>
      <c r="BR217" s="15"/>
      <c r="BS217" s="15"/>
      <c r="BT217" s="15"/>
      <c r="BU217" s="15"/>
      <c r="BV217" s="15"/>
      <c r="BW217" s="15"/>
      <c r="BX217" s="15"/>
      <c r="BY217" s="15"/>
      <c r="BZ217" s="15"/>
      <c r="CA217" s="15"/>
      <c r="CB217" s="15"/>
      <c r="CC217" s="15"/>
      <c r="CD217" s="15"/>
      <c r="CE217" s="15"/>
      <c r="CF217" s="15"/>
      <c r="CG217" s="15"/>
      <c r="CH217" s="15"/>
      <c r="CI217" s="15"/>
      <c r="CJ217" s="15"/>
      <c r="CK217" s="15"/>
      <c r="CL217" s="15"/>
      <c r="CM217" s="15"/>
      <c r="CN217" s="15"/>
      <c r="CO217" s="15"/>
      <c r="CP217" s="15"/>
      <c r="CQ217" s="15"/>
      <c r="CR217" s="15"/>
      <c r="CS217" s="15"/>
      <c r="CT217" s="15"/>
      <c r="CU217" s="15"/>
      <c r="CV217" s="15"/>
      <c r="CW217" s="15"/>
      <c r="CX217" s="15"/>
      <c r="CY217" s="15"/>
      <c r="CZ217" s="15"/>
      <c r="DA217" s="15"/>
      <c r="DB217" s="15"/>
      <c r="DC217" s="15"/>
      <c r="DD217" s="15"/>
      <c r="DE217" s="15"/>
      <c r="DF217" s="15"/>
      <c r="DG217" s="15"/>
      <c r="DH217" s="15"/>
      <c r="DI217" s="15"/>
      <c r="DJ217" s="15"/>
      <c r="DK217" s="15"/>
      <c r="DL217" s="15"/>
      <c r="DM217" s="15"/>
      <c r="DN217" s="15"/>
      <c r="DO217" s="15"/>
      <c r="DP217" s="15"/>
      <c r="DQ217" s="15"/>
      <c r="DR217" s="15"/>
      <c r="DS217" s="15"/>
      <c r="DT217" s="15"/>
      <c r="DU217" s="15"/>
      <c r="DV217" s="15"/>
      <c r="DW217" s="15"/>
      <c r="DX217" s="15"/>
      <c r="DY217" s="15"/>
      <c r="DZ217" s="15"/>
      <c r="EA217" s="15"/>
      <c r="EB217" s="15"/>
      <c r="EC217" s="15"/>
      <c r="ED217" s="15"/>
      <c r="EE217" s="15"/>
      <c r="EF217" s="15"/>
      <c r="EG217" s="15"/>
      <c r="EH217" s="15"/>
      <c r="EI217" s="15"/>
      <c r="EJ217" s="15"/>
      <c r="EK217" s="15"/>
      <c r="EL217" s="15"/>
      <c r="EM217" s="15"/>
      <c r="EN217" s="15"/>
      <c r="EO217" s="15"/>
      <c r="EP217" s="15"/>
      <c r="EQ217" s="15"/>
      <c r="ER217" s="15"/>
      <c r="ES217" s="15"/>
      <c r="ET217" s="15"/>
      <c r="EU217" s="15"/>
      <c r="EV217" s="15"/>
      <c r="EW217" s="15"/>
      <c r="EX217" s="15"/>
      <c r="EY217" s="15"/>
      <c r="EZ217" s="15"/>
      <c r="FA217" s="15"/>
      <c r="FB217" s="15"/>
      <c r="FC217" s="15"/>
      <c r="FD217" s="15"/>
      <c r="FE217" s="15"/>
      <c r="FF217" s="15"/>
      <c r="FG217" s="15"/>
      <c r="FH217" s="15"/>
      <c r="FI217" s="15"/>
      <c r="FJ217" s="15"/>
      <c r="FK217" s="15"/>
      <c r="FL217" s="15"/>
      <c r="FM217" s="15"/>
      <c r="FN217" s="15"/>
      <c r="FO217" s="15"/>
      <c r="FP217" s="15"/>
      <c r="FQ217" s="15"/>
      <c r="FR217" s="15"/>
      <c r="FS217" s="15"/>
      <c r="FT217" s="15"/>
      <c r="FU217" s="15"/>
      <c r="FV217" s="15"/>
      <c r="FW217" s="15"/>
      <c r="FX217" s="15"/>
      <c r="FY217" s="15"/>
      <c r="FZ217" s="15"/>
      <c r="GA217" s="15"/>
      <c r="GB217" s="15"/>
      <c r="GC217" s="15"/>
      <c r="GD217" s="15"/>
      <c r="GE217" s="15"/>
      <c r="GF217" s="15"/>
      <c r="GG217" s="15"/>
      <c r="GH217" s="15"/>
      <c r="GI217" s="15"/>
      <c r="GJ217" s="15"/>
      <c r="GK217" s="15"/>
      <c r="GL217" s="15"/>
      <c r="GM217" s="15"/>
      <c r="GN217" s="15"/>
      <c r="GO217" s="15"/>
      <c r="GP217" s="15"/>
      <c r="GQ217" s="15"/>
      <c r="GR217" s="15"/>
      <c r="GS217" s="15"/>
      <c r="GT217" s="15"/>
      <c r="GU217" s="15"/>
      <c r="GV217" s="15"/>
      <c r="GW217" s="15"/>
      <c r="GX217" s="15"/>
      <c r="GY217" s="15"/>
      <c r="GZ217" s="15"/>
      <c r="HA217" s="15"/>
      <c r="HB217" s="15"/>
      <c r="HC217" s="15"/>
      <c r="HD217" s="15"/>
      <c r="HE217" s="15"/>
      <c r="HF217" s="15"/>
      <c r="HG217" s="15"/>
      <c r="HH217" s="15"/>
      <c r="HI217" s="15"/>
      <c r="HJ217" s="15"/>
      <c r="HK217" s="15"/>
      <c r="HL217" s="15"/>
      <c r="HM217" s="15"/>
      <c r="HN217" s="15"/>
      <c r="HO217" s="15"/>
      <c r="HP217" s="15"/>
      <c r="HQ217" s="15"/>
      <c r="HR217" s="15"/>
      <c r="HS217" s="15"/>
      <c r="HT217" s="15"/>
      <c r="HU217" s="15"/>
      <c r="HV217" s="15"/>
      <c r="HW217" s="15"/>
      <c r="HX217" s="15"/>
      <c r="HY217" s="15"/>
      <c r="HZ217" s="15"/>
      <c r="IA217" s="15"/>
      <c r="IB217" s="15"/>
      <c r="IC217" s="15"/>
      <c r="ID217" s="15"/>
      <c r="IE217" s="15"/>
      <c r="IF217" s="15"/>
      <c r="IG217" s="15"/>
      <c r="IH217" s="15"/>
      <c r="II217" s="15"/>
      <c r="IJ217" s="15"/>
      <c r="IK217" s="15"/>
      <c r="IL217" s="15"/>
      <c r="IM217" s="15"/>
      <c r="IN217" s="15"/>
      <c r="IO217" s="15"/>
      <c r="IP217" s="15"/>
      <c r="IQ217" s="15"/>
      <c r="IR217" s="15"/>
      <c r="IS217" s="15"/>
      <c r="IT217" s="15"/>
      <c r="IU217" s="15"/>
      <c r="IV217" s="15"/>
    </row>
    <row r="218" spans="1:256" ht="12.75" customHeight="1">
      <c r="A218" s="563" t="s">
        <v>209</v>
      </c>
      <c r="B218" s="563"/>
      <c r="C218" s="563"/>
      <c r="D218" s="563"/>
      <c r="E218" s="563"/>
      <c r="F218" s="563"/>
      <c r="G218" s="556">
        <f>SUM(G216+G217)</f>
        <v>4.7699999999999996</v>
      </c>
      <c r="H218" s="556"/>
      <c r="I218" s="556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  <c r="BM218" s="15"/>
      <c r="BN218" s="15"/>
      <c r="BO218" s="15"/>
      <c r="BP218" s="15"/>
      <c r="BQ218" s="15"/>
      <c r="BR218" s="15"/>
      <c r="BS218" s="15"/>
      <c r="BT218" s="15"/>
      <c r="BU218" s="15"/>
      <c r="BV218" s="15"/>
      <c r="BW218" s="15"/>
      <c r="BX218" s="15"/>
      <c r="BY218" s="15"/>
      <c r="BZ218" s="15"/>
      <c r="CA218" s="15"/>
      <c r="CB218" s="15"/>
      <c r="CC218" s="15"/>
      <c r="CD218" s="15"/>
      <c r="CE218" s="15"/>
      <c r="CF218" s="15"/>
      <c r="CG218" s="15"/>
      <c r="CH218" s="15"/>
      <c r="CI218" s="15"/>
      <c r="CJ218" s="15"/>
      <c r="CK218" s="15"/>
      <c r="CL218" s="15"/>
      <c r="CM218" s="15"/>
      <c r="CN218" s="15"/>
      <c r="CO218" s="15"/>
      <c r="CP218" s="15"/>
      <c r="CQ218" s="15"/>
      <c r="CR218" s="15"/>
      <c r="CS218" s="15"/>
      <c r="CT218" s="15"/>
      <c r="CU218" s="15"/>
      <c r="CV218" s="15"/>
      <c r="CW218" s="15"/>
      <c r="CX218" s="15"/>
      <c r="CY218" s="15"/>
      <c r="CZ218" s="15"/>
      <c r="DA218" s="15"/>
      <c r="DB218" s="15"/>
      <c r="DC218" s="15"/>
      <c r="DD218" s="15"/>
      <c r="DE218" s="15"/>
      <c r="DF218" s="15"/>
      <c r="DG218" s="15"/>
      <c r="DH218" s="15"/>
      <c r="DI218" s="15"/>
      <c r="DJ218" s="15"/>
      <c r="DK218" s="15"/>
      <c r="DL218" s="15"/>
      <c r="DM218" s="15"/>
      <c r="DN218" s="15"/>
      <c r="DO218" s="15"/>
      <c r="DP218" s="15"/>
      <c r="DQ218" s="15"/>
      <c r="DR218" s="15"/>
      <c r="DS218" s="15"/>
      <c r="DT218" s="15"/>
      <c r="DU218" s="15"/>
      <c r="DV218" s="15"/>
      <c r="DW218" s="15"/>
      <c r="DX218" s="15"/>
      <c r="DY218" s="15"/>
      <c r="DZ218" s="15"/>
      <c r="EA218" s="15"/>
      <c r="EB218" s="15"/>
      <c r="EC218" s="15"/>
      <c r="ED218" s="15"/>
      <c r="EE218" s="15"/>
      <c r="EF218" s="15"/>
      <c r="EG218" s="15"/>
      <c r="EH218" s="15"/>
      <c r="EI218" s="15"/>
      <c r="EJ218" s="15"/>
      <c r="EK218" s="15"/>
      <c r="EL218" s="15"/>
      <c r="EM218" s="15"/>
      <c r="EN218" s="15"/>
      <c r="EO218" s="15"/>
      <c r="EP218" s="15"/>
      <c r="EQ218" s="15"/>
      <c r="ER218" s="15"/>
      <c r="ES218" s="15"/>
      <c r="ET218" s="15"/>
      <c r="EU218" s="15"/>
      <c r="EV218" s="15"/>
      <c r="EW218" s="15"/>
      <c r="EX218" s="15"/>
      <c r="EY218" s="15"/>
      <c r="EZ218" s="15"/>
      <c r="FA218" s="15"/>
      <c r="FB218" s="15"/>
      <c r="FC218" s="15"/>
      <c r="FD218" s="15"/>
      <c r="FE218" s="15"/>
      <c r="FF218" s="15"/>
      <c r="FG218" s="15"/>
      <c r="FH218" s="15"/>
      <c r="FI218" s="15"/>
      <c r="FJ218" s="15"/>
      <c r="FK218" s="15"/>
      <c r="FL218" s="15"/>
      <c r="FM218" s="15"/>
      <c r="FN218" s="15"/>
      <c r="FO218" s="15"/>
      <c r="FP218" s="15"/>
      <c r="FQ218" s="15"/>
      <c r="FR218" s="15"/>
      <c r="FS218" s="15"/>
      <c r="FT218" s="15"/>
      <c r="FU218" s="15"/>
      <c r="FV218" s="15"/>
      <c r="FW218" s="15"/>
      <c r="FX218" s="15"/>
      <c r="FY218" s="15"/>
      <c r="FZ218" s="15"/>
      <c r="GA218" s="15"/>
      <c r="GB218" s="15"/>
      <c r="GC218" s="15"/>
      <c r="GD218" s="15"/>
      <c r="GE218" s="15"/>
      <c r="GF218" s="15"/>
      <c r="GG218" s="15"/>
      <c r="GH218" s="15"/>
      <c r="GI218" s="15"/>
      <c r="GJ218" s="15"/>
      <c r="GK218" s="15"/>
      <c r="GL218" s="15"/>
      <c r="GM218" s="15"/>
      <c r="GN218" s="15"/>
      <c r="GO218" s="15"/>
      <c r="GP218" s="15"/>
      <c r="GQ218" s="15"/>
      <c r="GR218" s="15"/>
      <c r="GS218" s="15"/>
      <c r="GT218" s="15"/>
      <c r="GU218" s="15"/>
      <c r="GV218" s="15"/>
      <c r="GW218" s="15"/>
      <c r="GX218" s="15"/>
      <c r="GY218" s="15"/>
      <c r="GZ218" s="15"/>
      <c r="HA218" s="15"/>
      <c r="HB218" s="15"/>
      <c r="HC218" s="15"/>
      <c r="HD218" s="15"/>
      <c r="HE218" s="15"/>
      <c r="HF218" s="15"/>
      <c r="HG218" s="15"/>
      <c r="HH218" s="15"/>
      <c r="HI218" s="15"/>
      <c r="HJ218" s="15"/>
      <c r="HK218" s="15"/>
      <c r="HL218" s="15"/>
      <c r="HM218" s="15"/>
      <c r="HN218" s="15"/>
      <c r="HO218" s="15"/>
      <c r="HP218" s="15"/>
      <c r="HQ218" s="15"/>
      <c r="HR218" s="15"/>
      <c r="HS218" s="15"/>
      <c r="HT218" s="15"/>
      <c r="HU218" s="15"/>
      <c r="HV218" s="15"/>
      <c r="HW218" s="15"/>
      <c r="HX218" s="15"/>
      <c r="HY218" s="15"/>
      <c r="HZ218" s="15"/>
      <c r="IA218" s="15"/>
      <c r="IB218" s="15"/>
      <c r="IC218" s="15"/>
      <c r="ID218" s="15"/>
      <c r="IE218" s="15"/>
      <c r="IF218" s="15"/>
      <c r="IG218" s="15"/>
      <c r="IH218" s="15"/>
      <c r="II218" s="15"/>
      <c r="IJ218" s="15"/>
      <c r="IK218" s="15"/>
      <c r="IL218" s="15"/>
      <c r="IM218" s="15"/>
      <c r="IN218" s="15"/>
      <c r="IO218" s="15"/>
      <c r="IP218" s="15"/>
      <c r="IQ218" s="15"/>
      <c r="IR218" s="15"/>
      <c r="IS218" s="15"/>
      <c r="IT218" s="15"/>
      <c r="IU218" s="15"/>
      <c r="IV218" s="15"/>
    </row>
    <row r="219" spans="1:256" ht="6.75" customHeight="1">
      <c r="A219" s="558"/>
      <c r="B219" s="558"/>
      <c r="C219" s="558"/>
      <c r="D219" s="558"/>
      <c r="E219" s="558"/>
      <c r="F219" s="558"/>
      <c r="G219" s="558"/>
      <c r="H219" s="558"/>
      <c r="I219" s="558"/>
      <c r="J219" s="15"/>
      <c r="K219" s="41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5"/>
      <c r="BR219" s="15"/>
      <c r="BS219" s="15"/>
      <c r="BT219" s="15"/>
      <c r="BU219" s="15"/>
      <c r="BV219" s="15"/>
      <c r="BW219" s="15"/>
      <c r="BX219" s="15"/>
      <c r="BY219" s="15"/>
      <c r="BZ219" s="15"/>
      <c r="CA219" s="15"/>
      <c r="CB219" s="15"/>
      <c r="CC219" s="15"/>
      <c r="CD219" s="15"/>
      <c r="CE219" s="15"/>
      <c r="CF219" s="15"/>
      <c r="CG219" s="15"/>
      <c r="CH219" s="15"/>
      <c r="CI219" s="15"/>
      <c r="CJ219" s="15"/>
      <c r="CK219" s="15"/>
      <c r="CL219" s="15"/>
      <c r="CM219" s="15"/>
      <c r="CN219" s="15"/>
      <c r="CO219" s="15"/>
      <c r="CP219" s="15"/>
      <c r="CQ219" s="15"/>
      <c r="CR219" s="15"/>
      <c r="CS219" s="15"/>
      <c r="CT219" s="15"/>
      <c r="CU219" s="15"/>
      <c r="CV219" s="15"/>
      <c r="CW219" s="15"/>
      <c r="CX219" s="15"/>
      <c r="CY219" s="15"/>
      <c r="CZ219" s="15"/>
      <c r="DA219" s="15"/>
      <c r="DB219" s="15"/>
      <c r="DC219" s="15"/>
      <c r="DD219" s="15"/>
      <c r="DE219" s="15"/>
      <c r="DF219" s="15"/>
      <c r="DG219" s="15"/>
      <c r="DH219" s="15"/>
      <c r="DI219" s="15"/>
      <c r="DJ219" s="15"/>
      <c r="DK219" s="15"/>
      <c r="DL219" s="15"/>
      <c r="DM219" s="15"/>
      <c r="DN219" s="15"/>
      <c r="DO219" s="15"/>
      <c r="DP219" s="15"/>
      <c r="DQ219" s="15"/>
      <c r="DR219" s="15"/>
      <c r="DS219" s="15"/>
      <c r="DT219" s="15"/>
      <c r="DU219" s="15"/>
      <c r="DV219" s="15"/>
      <c r="DW219" s="15"/>
      <c r="DX219" s="15"/>
      <c r="DY219" s="15"/>
      <c r="DZ219" s="15"/>
      <c r="EA219" s="15"/>
      <c r="EB219" s="15"/>
      <c r="EC219" s="15"/>
      <c r="ED219" s="15"/>
      <c r="EE219" s="15"/>
      <c r="EF219" s="15"/>
      <c r="EG219" s="15"/>
      <c r="EH219" s="15"/>
      <c r="EI219" s="15"/>
      <c r="EJ219" s="15"/>
      <c r="EK219" s="15"/>
      <c r="EL219" s="15"/>
      <c r="EM219" s="15"/>
      <c r="EN219" s="15"/>
      <c r="EO219" s="15"/>
      <c r="EP219" s="15"/>
      <c r="EQ219" s="15"/>
      <c r="ER219" s="15"/>
      <c r="ES219" s="15"/>
      <c r="ET219" s="15"/>
      <c r="EU219" s="15"/>
      <c r="EV219" s="15"/>
      <c r="EW219" s="15"/>
      <c r="EX219" s="15"/>
      <c r="EY219" s="15"/>
      <c r="EZ219" s="15"/>
      <c r="FA219" s="15"/>
      <c r="FB219" s="15"/>
      <c r="FC219" s="15"/>
      <c r="FD219" s="15"/>
      <c r="FE219" s="15"/>
      <c r="FF219" s="15"/>
      <c r="FG219" s="15"/>
      <c r="FH219" s="15"/>
      <c r="FI219" s="15"/>
      <c r="FJ219" s="15"/>
      <c r="FK219" s="15"/>
      <c r="FL219" s="15"/>
      <c r="FM219" s="15"/>
      <c r="FN219" s="15"/>
      <c r="FO219" s="15"/>
      <c r="FP219" s="15"/>
      <c r="FQ219" s="15"/>
      <c r="FR219" s="15"/>
      <c r="FS219" s="15"/>
      <c r="FT219" s="15"/>
      <c r="FU219" s="15"/>
      <c r="FV219" s="15"/>
      <c r="FW219" s="15"/>
      <c r="FX219" s="15"/>
      <c r="FY219" s="15"/>
      <c r="FZ219" s="15"/>
      <c r="GA219" s="15"/>
      <c r="GB219" s="15"/>
      <c r="GC219" s="15"/>
      <c r="GD219" s="15"/>
      <c r="GE219" s="15"/>
      <c r="GF219" s="15"/>
      <c r="GG219" s="15"/>
      <c r="GH219" s="15"/>
      <c r="GI219" s="15"/>
      <c r="GJ219" s="15"/>
      <c r="GK219" s="15"/>
      <c r="GL219" s="15"/>
      <c r="GM219" s="15"/>
      <c r="GN219" s="15"/>
      <c r="GO219" s="15"/>
      <c r="GP219" s="15"/>
      <c r="GQ219" s="15"/>
      <c r="GR219" s="15"/>
      <c r="GS219" s="15"/>
      <c r="GT219" s="15"/>
      <c r="GU219" s="15"/>
      <c r="GV219" s="15"/>
      <c r="GW219" s="15"/>
      <c r="GX219" s="15"/>
      <c r="GY219" s="15"/>
      <c r="GZ219" s="15"/>
      <c r="HA219" s="15"/>
      <c r="HB219" s="15"/>
      <c r="HC219" s="15"/>
      <c r="HD219" s="15"/>
      <c r="HE219" s="15"/>
      <c r="HF219" s="15"/>
      <c r="HG219" s="15"/>
      <c r="HH219" s="15"/>
      <c r="HI219" s="15"/>
      <c r="HJ219" s="15"/>
      <c r="HK219" s="15"/>
      <c r="HL219" s="15"/>
      <c r="HM219" s="15"/>
      <c r="HN219" s="15"/>
      <c r="HO219" s="15"/>
      <c r="HP219" s="15"/>
      <c r="HQ219" s="15"/>
      <c r="HR219" s="15"/>
      <c r="HS219" s="15"/>
      <c r="HT219" s="15"/>
      <c r="HU219" s="15"/>
      <c r="HV219" s="15"/>
      <c r="HW219" s="15"/>
      <c r="HX219" s="15"/>
      <c r="HY219" s="15"/>
      <c r="HZ219" s="15"/>
      <c r="IA219" s="15"/>
      <c r="IB219" s="15"/>
      <c r="IC219" s="15"/>
      <c r="ID219" s="15"/>
      <c r="IE219" s="15"/>
      <c r="IF219" s="15"/>
      <c r="IG219" s="15"/>
      <c r="IH219" s="15"/>
      <c r="II219" s="15"/>
      <c r="IJ219" s="15"/>
      <c r="IK219" s="15"/>
      <c r="IL219" s="15"/>
      <c r="IM219" s="15"/>
      <c r="IN219" s="15"/>
      <c r="IO219" s="15"/>
      <c r="IP219" s="15"/>
      <c r="IQ219" s="15"/>
      <c r="IR219" s="15"/>
      <c r="IS219" s="15"/>
      <c r="IT219" s="15"/>
      <c r="IU219" s="15"/>
      <c r="IV219" s="15"/>
    </row>
    <row r="220" spans="1:256" ht="12.75" customHeight="1">
      <c r="A220" s="559" t="s">
        <v>212</v>
      </c>
      <c r="B220" s="559"/>
      <c r="C220" s="560" t="s">
        <v>213</v>
      </c>
      <c r="D220" s="560"/>
      <c r="E220" s="564">
        <v>0</v>
      </c>
      <c r="F220" s="564"/>
      <c r="G220" s="562">
        <v>0</v>
      </c>
      <c r="H220" s="562"/>
      <c r="I220" s="562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5"/>
      <c r="BR220" s="15"/>
      <c r="BS220" s="15"/>
      <c r="BT220" s="15"/>
      <c r="BU220" s="15"/>
      <c r="BV220" s="15"/>
      <c r="BW220" s="15"/>
      <c r="BX220" s="15"/>
      <c r="BY220" s="15"/>
      <c r="BZ220" s="15"/>
      <c r="CA220" s="15"/>
      <c r="CB220" s="15"/>
      <c r="CC220" s="15"/>
      <c r="CD220" s="15"/>
      <c r="CE220" s="15"/>
      <c r="CF220" s="15"/>
      <c r="CG220" s="15"/>
      <c r="CH220" s="15"/>
      <c r="CI220" s="15"/>
      <c r="CJ220" s="15"/>
      <c r="CK220" s="15"/>
      <c r="CL220" s="15"/>
      <c r="CM220" s="15"/>
      <c r="CN220" s="15"/>
      <c r="CO220" s="15"/>
      <c r="CP220" s="15"/>
      <c r="CQ220" s="15"/>
      <c r="CR220" s="15"/>
      <c r="CS220" s="15"/>
      <c r="CT220" s="15"/>
      <c r="CU220" s="15"/>
      <c r="CV220" s="15"/>
      <c r="CW220" s="15"/>
      <c r="CX220" s="15"/>
      <c r="CY220" s="15"/>
      <c r="CZ220" s="15"/>
      <c r="DA220" s="15"/>
      <c r="DB220" s="15"/>
      <c r="DC220" s="15"/>
      <c r="DD220" s="15"/>
      <c r="DE220" s="15"/>
      <c r="DF220" s="15"/>
      <c r="DG220" s="15"/>
      <c r="DH220" s="15"/>
      <c r="DI220" s="15"/>
      <c r="DJ220" s="15"/>
      <c r="DK220" s="15"/>
      <c r="DL220" s="15"/>
      <c r="DM220" s="15"/>
      <c r="DN220" s="15"/>
      <c r="DO220" s="15"/>
      <c r="DP220" s="15"/>
      <c r="DQ220" s="15"/>
      <c r="DR220" s="15"/>
      <c r="DS220" s="15"/>
      <c r="DT220" s="15"/>
      <c r="DU220" s="15"/>
      <c r="DV220" s="15"/>
      <c r="DW220" s="15"/>
      <c r="DX220" s="15"/>
      <c r="DY220" s="15"/>
      <c r="DZ220" s="15"/>
      <c r="EA220" s="15"/>
      <c r="EB220" s="15"/>
      <c r="EC220" s="15"/>
      <c r="ED220" s="15"/>
      <c r="EE220" s="15"/>
      <c r="EF220" s="15"/>
      <c r="EG220" s="15"/>
      <c r="EH220" s="15"/>
      <c r="EI220" s="15"/>
      <c r="EJ220" s="15"/>
      <c r="EK220" s="15"/>
      <c r="EL220" s="15"/>
      <c r="EM220" s="15"/>
      <c r="EN220" s="15"/>
      <c r="EO220" s="15"/>
      <c r="EP220" s="15"/>
      <c r="EQ220" s="15"/>
      <c r="ER220" s="15"/>
      <c r="ES220" s="15"/>
      <c r="ET220" s="15"/>
      <c r="EU220" s="15"/>
      <c r="EV220" s="15"/>
      <c r="EW220" s="15"/>
      <c r="EX220" s="15"/>
      <c r="EY220" s="15"/>
      <c r="EZ220" s="15"/>
      <c r="FA220" s="15"/>
      <c r="FB220" s="15"/>
      <c r="FC220" s="15"/>
      <c r="FD220" s="15"/>
      <c r="FE220" s="15"/>
      <c r="FF220" s="15"/>
      <c r="FG220" s="15"/>
      <c r="FH220" s="15"/>
      <c r="FI220" s="15"/>
      <c r="FJ220" s="15"/>
      <c r="FK220" s="15"/>
      <c r="FL220" s="15"/>
      <c r="FM220" s="15"/>
      <c r="FN220" s="15"/>
      <c r="FO220" s="15"/>
      <c r="FP220" s="15"/>
      <c r="FQ220" s="15"/>
      <c r="FR220" s="15"/>
      <c r="FS220" s="15"/>
      <c r="FT220" s="15"/>
      <c r="FU220" s="15"/>
      <c r="FV220" s="15"/>
      <c r="FW220" s="15"/>
      <c r="FX220" s="15"/>
      <c r="FY220" s="15"/>
      <c r="FZ220" s="15"/>
      <c r="GA220" s="15"/>
      <c r="GB220" s="15"/>
      <c r="GC220" s="15"/>
      <c r="GD220" s="15"/>
      <c r="GE220" s="15"/>
      <c r="GF220" s="15"/>
      <c r="GG220" s="15"/>
      <c r="GH220" s="15"/>
      <c r="GI220" s="15"/>
      <c r="GJ220" s="15"/>
      <c r="GK220" s="15"/>
      <c r="GL220" s="15"/>
      <c r="GM220" s="15"/>
      <c r="GN220" s="15"/>
      <c r="GO220" s="15"/>
      <c r="GP220" s="15"/>
      <c r="GQ220" s="15"/>
      <c r="GR220" s="15"/>
      <c r="GS220" s="15"/>
      <c r="GT220" s="15"/>
      <c r="GU220" s="15"/>
      <c r="GV220" s="15"/>
      <c r="GW220" s="15"/>
      <c r="GX220" s="15"/>
      <c r="GY220" s="15"/>
      <c r="GZ220" s="15"/>
      <c r="HA220" s="15"/>
      <c r="HB220" s="15"/>
      <c r="HC220" s="15"/>
      <c r="HD220" s="15"/>
      <c r="HE220" s="15"/>
      <c r="HF220" s="15"/>
      <c r="HG220" s="15"/>
      <c r="HH220" s="15"/>
      <c r="HI220" s="15"/>
      <c r="HJ220" s="15"/>
      <c r="HK220" s="15"/>
      <c r="HL220" s="15"/>
      <c r="HM220" s="15"/>
      <c r="HN220" s="15"/>
      <c r="HO220" s="15"/>
      <c r="HP220" s="15"/>
      <c r="HQ220" s="15"/>
      <c r="HR220" s="15"/>
      <c r="HS220" s="15"/>
      <c r="HT220" s="15"/>
      <c r="HU220" s="15"/>
      <c r="HV220" s="15"/>
      <c r="HW220" s="15"/>
      <c r="HX220" s="15"/>
      <c r="HY220" s="15"/>
      <c r="HZ220" s="15"/>
      <c r="IA220" s="15"/>
      <c r="IB220" s="15"/>
      <c r="IC220" s="15"/>
      <c r="ID220" s="15"/>
      <c r="IE220" s="15"/>
      <c r="IF220" s="15"/>
      <c r="IG220" s="15"/>
      <c r="IH220" s="15"/>
      <c r="II220" s="15"/>
      <c r="IJ220" s="15"/>
      <c r="IK220" s="15"/>
      <c r="IL220" s="15"/>
      <c r="IM220" s="15"/>
      <c r="IN220" s="15"/>
      <c r="IO220" s="15"/>
      <c r="IP220" s="15"/>
      <c r="IQ220" s="15"/>
      <c r="IR220" s="15"/>
      <c r="IS220" s="15"/>
      <c r="IT220" s="15"/>
      <c r="IU220" s="15"/>
      <c r="IV220" s="15"/>
    </row>
    <row r="221" spans="1:256" ht="12.75" customHeight="1">
      <c r="A221" s="552" t="s">
        <v>214</v>
      </c>
      <c r="B221" s="552"/>
      <c r="C221" s="553" t="s">
        <v>215</v>
      </c>
      <c r="D221" s="553"/>
      <c r="E221" s="556">
        <v>0</v>
      </c>
      <c r="F221" s="556"/>
      <c r="G221" s="562">
        <f>ROUND((1/405)*E221,2)</f>
        <v>0</v>
      </c>
      <c r="H221" s="562"/>
      <c r="I221" s="562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5"/>
      <c r="BT221" s="15"/>
      <c r="BU221" s="15"/>
      <c r="BV221" s="15"/>
      <c r="BW221" s="15"/>
      <c r="BX221" s="15"/>
      <c r="BY221" s="15"/>
      <c r="BZ221" s="15"/>
      <c r="CA221" s="15"/>
      <c r="CB221" s="15"/>
      <c r="CC221" s="15"/>
      <c r="CD221" s="15"/>
      <c r="CE221" s="15"/>
      <c r="CF221" s="15"/>
      <c r="CG221" s="15"/>
      <c r="CH221" s="15"/>
      <c r="CI221" s="15"/>
      <c r="CJ221" s="15"/>
      <c r="CK221" s="15"/>
      <c r="CL221" s="15"/>
      <c r="CM221" s="15"/>
      <c r="CN221" s="15"/>
      <c r="CO221" s="15"/>
      <c r="CP221" s="15"/>
      <c r="CQ221" s="15"/>
      <c r="CR221" s="15"/>
      <c r="CS221" s="15"/>
      <c r="CT221" s="15"/>
      <c r="CU221" s="15"/>
      <c r="CV221" s="15"/>
      <c r="CW221" s="15"/>
      <c r="CX221" s="15"/>
      <c r="CY221" s="15"/>
      <c r="CZ221" s="15"/>
      <c r="DA221" s="15"/>
      <c r="DB221" s="15"/>
      <c r="DC221" s="15"/>
      <c r="DD221" s="15"/>
      <c r="DE221" s="15"/>
      <c r="DF221" s="15"/>
      <c r="DG221" s="15"/>
      <c r="DH221" s="15"/>
      <c r="DI221" s="15"/>
      <c r="DJ221" s="15"/>
      <c r="DK221" s="15"/>
      <c r="DL221" s="15"/>
      <c r="DM221" s="15"/>
      <c r="DN221" s="15"/>
      <c r="DO221" s="15"/>
      <c r="DP221" s="15"/>
      <c r="DQ221" s="15"/>
      <c r="DR221" s="15"/>
      <c r="DS221" s="15"/>
      <c r="DT221" s="15"/>
      <c r="DU221" s="15"/>
      <c r="DV221" s="15"/>
      <c r="DW221" s="15"/>
      <c r="DX221" s="15"/>
      <c r="DY221" s="15"/>
      <c r="DZ221" s="15"/>
      <c r="EA221" s="15"/>
      <c r="EB221" s="15"/>
      <c r="EC221" s="15"/>
      <c r="ED221" s="15"/>
      <c r="EE221" s="15"/>
      <c r="EF221" s="15"/>
      <c r="EG221" s="15"/>
      <c r="EH221" s="15"/>
      <c r="EI221" s="15"/>
      <c r="EJ221" s="15"/>
      <c r="EK221" s="15"/>
      <c r="EL221" s="15"/>
      <c r="EM221" s="15"/>
      <c r="EN221" s="15"/>
      <c r="EO221" s="15"/>
      <c r="EP221" s="15"/>
      <c r="EQ221" s="15"/>
      <c r="ER221" s="15"/>
      <c r="ES221" s="15"/>
      <c r="ET221" s="15"/>
      <c r="EU221" s="15"/>
      <c r="EV221" s="15"/>
      <c r="EW221" s="15"/>
      <c r="EX221" s="15"/>
      <c r="EY221" s="15"/>
      <c r="EZ221" s="15"/>
      <c r="FA221" s="15"/>
      <c r="FB221" s="15"/>
      <c r="FC221" s="15"/>
      <c r="FD221" s="15"/>
      <c r="FE221" s="15"/>
      <c r="FF221" s="15"/>
      <c r="FG221" s="15"/>
      <c r="FH221" s="15"/>
      <c r="FI221" s="15"/>
      <c r="FJ221" s="15"/>
      <c r="FK221" s="15"/>
      <c r="FL221" s="15"/>
      <c r="FM221" s="15"/>
      <c r="FN221" s="15"/>
      <c r="FO221" s="15"/>
      <c r="FP221" s="15"/>
      <c r="FQ221" s="15"/>
      <c r="FR221" s="15"/>
      <c r="FS221" s="15"/>
      <c r="FT221" s="15"/>
      <c r="FU221" s="15"/>
      <c r="FV221" s="15"/>
      <c r="FW221" s="15"/>
      <c r="FX221" s="15"/>
      <c r="FY221" s="15"/>
      <c r="FZ221" s="15"/>
      <c r="GA221" s="15"/>
      <c r="GB221" s="15"/>
      <c r="GC221" s="15"/>
      <c r="GD221" s="15"/>
      <c r="GE221" s="15"/>
      <c r="GF221" s="15"/>
      <c r="GG221" s="15"/>
      <c r="GH221" s="15"/>
      <c r="GI221" s="15"/>
      <c r="GJ221" s="15"/>
      <c r="GK221" s="15"/>
      <c r="GL221" s="15"/>
      <c r="GM221" s="15"/>
      <c r="GN221" s="15"/>
      <c r="GO221" s="15"/>
      <c r="GP221" s="15"/>
      <c r="GQ221" s="15"/>
      <c r="GR221" s="15"/>
      <c r="GS221" s="15"/>
      <c r="GT221" s="15"/>
      <c r="GU221" s="15"/>
      <c r="GV221" s="15"/>
      <c r="GW221" s="15"/>
      <c r="GX221" s="15"/>
      <c r="GY221" s="15"/>
      <c r="GZ221" s="15"/>
      <c r="HA221" s="15"/>
      <c r="HB221" s="15"/>
      <c r="HC221" s="15"/>
      <c r="HD221" s="15"/>
      <c r="HE221" s="15"/>
      <c r="HF221" s="15"/>
      <c r="HG221" s="15"/>
      <c r="HH221" s="15"/>
      <c r="HI221" s="15"/>
      <c r="HJ221" s="15"/>
      <c r="HK221" s="15"/>
      <c r="HL221" s="15"/>
      <c r="HM221" s="15"/>
      <c r="HN221" s="15"/>
      <c r="HO221" s="15"/>
      <c r="HP221" s="15"/>
      <c r="HQ221" s="15"/>
      <c r="HR221" s="15"/>
      <c r="HS221" s="15"/>
      <c r="HT221" s="15"/>
      <c r="HU221" s="15"/>
      <c r="HV221" s="15"/>
      <c r="HW221" s="15"/>
      <c r="HX221" s="15"/>
      <c r="HY221" s="15"/>
      <c r="HZ221" s="15"/>
      <c r="IA221" s="15"/>
      <c r="IB221" s="15"/>
      <c r="IC221" s="15"/>
      <c r="ID221" s="15"/>
      <c r="IE221" s="15"/>
      <c r="IF221" s="15"/>
      <c r="IG221" s="15"/>
      <c r="IH221" s="15"/>
      <c r="II221" s="15"/>
      <c r="IJ221" s="15"/>
      <c r="IK221" s="15"/>
      <c r="IL221" s="15"/>
      <c r="IM221" s="15"/>
      <c r="IN221" s="15"/>
      <c r="IO221" s="15"/>
      <c r="IP221" s="15"/>
      <c r="IQ221" s="15"/>
      <c r="IR221" s="15"/>
      <c r="IS221" s="15"/>
      <c r="IT221" s="15"/>
      <c r="IU221" s="15"/>
      <c r="IV221" s="15"/>
    </row>
    <row r="222" spans="1:256" ht="12.75" customHeight="1">
      <c r="A222" s="563" t="s">
        <v>209</v>
      </c>
      <c r="B222" s="563"/>
      <c r="C222" s="563"/>
      <c r="D222" s="563"/>
      <c r="E222" s="563"/>
      <c r="F222" s="563"/>
      <c r="G222" s="556">
        <f>SUM(G220+G221)</f>
        <v>0</v>
      </c>
      <c r="H222" s="556"/>
      <c r="I222" s="556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5"/>
      <c r="BR222" s="15"/>
      <c r="BS222" s="15"/>
      <c r="BT222" s="15"/>
      <c r="BU222" s="15"/>
      <c r="BV222" s="15"/>
      <c r="BW222" s="15"/>
      <c r="BX222" s="15"/>
      <c r="BY222" s="15"/>
      <c r="BZ222" s="15"/>
      <c r="CA222" s="15"/>
      <c r="CB222" s="15"/>
      <c r="CC222" s="15"/>
      <c r="CD222" s="15"/>
      <c r="CE222" s="15"/>
      <c r="CF222" s="15"/>
      <c r="CG222" s="15"/>
      <c r="CH222" s="15"/>
      <c r="CI222" s="15"/>
      <c r="CJ222" s="15"/>
      <c r="CK222" s="15"/>
      <c r="CL222" s="15"/>
      <c r="CM222" s="15"/>
      <c r="CN222" s="15"/>
      <c r="CO222" s="15"/>
      <c r="CP222" s="15"/>
      <c r="CQ222" s="15"/>
      <c r="CR222" s="15"/>
      <c r="CS222" s="15"/>
      <c r="CT222" s="15"/>
      <c r="CU222" s="15"/>
      <c r="CV222" s="15"/>
      <c r="CW222" s="15"/>
      <c r="CX222" s="15"/>
      <c r="CY222" s="15"/>
      <c r="CZ222" s="15"/>
      <c r="DA222" s="15"/>
      <c r="DB222" s="15"/>
      <c r="DC222" s="15"/>
      <c r="DD222" s="15"/>
      <c r="DE222" s="15"/>
      <c r="DF222" s="15"/>
      <c r="DG222" s="15"/>
      <c r="DH222" s="15"/>
      <c r="DI222" s="15"/>
      <c r="DJ222" s="15"/>
      <c r="DK222" s="15"/>
      <c r="DL222" s="15"/>
      <c r="DM222" s="15"/>
      <c r="DN222" s="15"/>
      <c r="DO222" s="15"/>
      <c r="DP222" s="15"/>
      <c r="DQ222" s="15"/>
      <c r="DR222" s="15"/>
      <c r="DS222" s="15"/>
      <c r="DT222" s="15"/>
      <c r="DU222" s="15"/>
      <c r="DV222" s="15"/>
      <c r="DW222" s="15"/>
      <c r="DX222" s="15"/>
      <c r="DY222" s="15"/>
      <c r="DZ222" s="15"/>
      <c r="EA222" s="15"/>
      <c r="EB222" s="15"/>
      <c r="EC222" s="15"/>
      <c r="ED222" s="15"/>
      <c r="EE222" s="15"/>
      <c r="EF222" s="15"/>
      <c r="EG222" s="15"/>
      <c r="EH222" s="15"/>
      <c r="EI222" s="15"/>
      <c r="EJ222" s="15"/>
      <c r="EK222" s="15"/>
      <c r="EL222" s="15"/>
      <c r="EM222" s="15"/>
      <c r="EN222" s="15"/>
      <c r="EO222" s="15"/>
      <c r="EP222" s="15"/>
      <c r="EQ222" s="15"/>
      <c r="ER222" s="15"/>
      <c r="ES222" s="15"/>
      <c r="ET222" s="15"/>
      <c r="EU222" s="15"/>
      <c r="EV222" s="15"/>
      <c r="EW222" s="15"/>
      <c r="EX222" s="15"/>
      <c r="EY222" s="15"/>
      <c r="EZ222" s="15"/>
      <c r="FA222" s="15"/>
      <c r="FB222" s="15"/>
      <c r="FC222" s="15"/>
      <c r="FD222" s="15"/>
      <c r="FE222" s="15"/>
      <c r="FF222" s="15"/>
      <c r="FG222" s="15"/>
      <c r="FH222" s="15"/>
      <c r="FI222" s="15"/>
      <c r="FJ222" s="15"/>
      <c r="FK222" s="15"/>
      <c r="FL222" s="15"/>
      <c r="FM222" s="15"/>
      <c r="FN222" s="15"/>
      <c r="FO222" s="15"/>
      <c r="FP222" s="15"/>
      <c r="FQ222" s="15"/>
      <c r="FR222" s="15"/>
      <c r="FS222" s="15"/>
      <c r="FT222" s="15"/>
      <c r="FU222" s="15"/>
      <c r="FV222" s="15"/>
      <c r="FW222" s="15"/>
      <c r="FX222" s="15"/>
      <c r="FY222" s="15"/>
      <c r="FZ222" s="15"/>
      <c r="GA222" s="15"/>
      <c r="GB222" s="15"/>
      <c r="GC222" s="15"/>
      <c r="GD222" s="15"/>
      <c r="GE222" s="15"/>
      <c r="GF222" s="15"/>
      <c r="GG222" s="15"/>
      <c r="GH222" s="15"/>
      <c r="GI222" s="15"/>
      <c r="GJ222" s="15"/>
      <c r="GK222" s="15"/>
      <c r="GL222" s="15"/>
      <c r="GM222" s="15"/>
      <c r="GN222" s="15"/>
      <c r="GO222" s="15"/>
      <c r="GP222" s="15"/>
      <c r="GQ222" s="15"/>
      <c r="GR222" s="15"/>
      <c r="GS222" s="15"/>
      <c r="GT222" s="15"/>
      <c r="GU222" s="15"/>
      <c r="GV222" s="15"/>
      <c r="GW222" s="15"/>
      <c r="GX222" s="15"/>
      <c r="GY222" s="15"/>
      <c r="GZ222" s="15"/>
      <c r="HA222" s="15"/>
      <c r="HB222" s="15"/>
      <c r="HC222" s="15"/>
      <c r="HD222" s="15"/>
      <c r="HE222" s="15"/>
      <c r="HF222" s="15"/>
      <c r="HG222" s="15"/>
      <c r="HH222" s="15"/>
      <c r="HI222" s="15"/>
      <c r="HJ222" s="15"/>
      <c r="HK222" s="15"/>
      <c r="HL222" s="15"/>
      <c r="HM222" s="15"/>
      <c r="HN222" s="15"/>
      <c r="HO222" s="15"/>
      <c r="HP222" s="15"/>
      <c r="HQ222" s="15"/>
      <c r="HR222" s="15"/>
      <c r="HS222" s="15"/>
      <c r="HT222" s="15"/>
      <c r="HU222" s="15"/>
      <c r="HV222" s="15"/>
      <c r="HW222" s="15"/>
      <c r="HX222" s="15"/>
      <c r="HY222" s="15"/>
      <c r="HZ222" s="15"/>
      <c r="IA222" s="15"/>
      <c r="IB222" s="15"/>
      <c r="IC222" s="15"/>
      <c r="ID222" s="15"/>
      <c r="IE222" s="15"/>
      <c r="IF222" s="15"/>
      <c r="IG222" s="15"/>
      <c r="IH222" s="15"/>
      <c r="II222" s="15"/>
      <c r="IJ222" s="15"/>
      <c r="IK222" s="15"/>
      <c r="IL222" s="15"/>
      <c r="IM222" s="15"/>
      <c r="IN222" s="15"/>
      <c r="IO222" s="15"/>
      <c r="IP222" s="15"/>
      <c r="IQ222" s="15"/>
      <c r="IR222" s="15"/>
      <c r="IS222" s="15"/>
      <c r="IT222" s="15"/>
      <c r="IU222" s="15"/>
      <c r="IV222" s="15"/>
    </row>
    <row r="223" spans="1:256" ht="6" customHeight="1">
      <c r="A223" s="558"/>
      <c r="B223" s="558"/>
      <c r="C223" s="558"/>
      <c r="D223" s="558"/>
      <c r="E223" s="558"/>
      <c r="F223" s="558"/>
      <c r="G223" s="558"/>
      <c r="H223" s="558"/>
      <c r="I223" s="558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5"/>
      <c r="BR223" s="15"/>
      <c r="BS223" s="15"/>
      <c r="BT223" s="15"/>
      <c r="BU223" s="15"/>
      <c r="BV223" s="15"/>
      <c r="BW223" s="15"/>
      <c r="BX223" s="15"/>
      <c r="BY223" s="15"/>
      <c r="BZ223" s="15"/>
      <c r="CA223" s="15"/>
      <c r="CB223" s="15"/>
      <c r="CC223" s="15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  <c r="CP223" s="15"/>
      <c r="CQ223" s="15"/>
      <c r="CR223" s="15"/>
      <c r="CS223" s="15"/>
      <c r="CT223" s="15"/>
      <c r="CU223" s="15"/>
      <c r="CV223" s="15"/>
      <c r="CW223" s="15"/>
      <c r="CX223" s="15"/>
      <c r="CY223" s="15"/>
      <c r="CZ223" s="15"/>
      <c r="DA223" s="15"/>
      <c r="DB223" s="15"/>
      <c r="DC223" s="15"/>
      <c r="DD223" s="15"/>
      <c r="DE223" s="15"/>
      <c r="DF223" s="15"/>
      <c r="DG223" s="15"/>
      <c r="DH223" s="15"/>
      <c r="DI223" s="15"/>
      <c r="DJ223" s="15"/>
      <c r="DK223" s="15"/>
      <c r="DL223" s="15"/>
      <c r="DM223" s="15"/>
      <c r="DN223" s="15"/>
      <c r="DO223" s="15"/>
      <c r="DP223" s="15"/>
      <c r="DQ223" s="15"/>
      <c r="DR223" s="15"/>
      <c r="DS223" s="15"/>
      <c r="DT223" s="15"/>
      <c r="DU223" s="15"/>
      <c r="DV223" s="15"/>
      <c r="DW223" s="15"/>
      <c r="DX223" s="15"/>
      <c r="DY223" s="15"/>
      <c r="DZ223" s="15"/>
      <c r="EA223" s="15"/>
      <c r="EB223" s="15"/>
      <c r="EC223" s="15"/>
      <c r="ED223" s="15"/>
      <c r="EE223" s="15"/>
      <c r="EF223" s="15"/>
      <c r="EG223" s="15"/>
      <c r="EH223" s="15"/>
      <c r="EI223" s="15"/>
      <c r="EJ223" s="15"/>
      <c r="EK223" s="15"/>
      <c r="EL223" s="15"/>
      <c r="EM223" s="15"/>
      <c r="EN223" s="15"/>
      <c r="EO223" s="15"/>
      <c r="EP223" s="15"/>
      <c r="EQ223" s="15"/>
      <c r="ER223" s="15"/>
      <c r="ES223" s="15"/>
      <c r="ET223" s="15"/>
      <c r="EU223" s="15"/>
      <c r="EV223" s="15"/>
      <c r="EW223" s="15"/>
      <c r="EX223" s="15"/>
      <c r="EY223" s="15"/>
      <c r="EZ223" s="15"/>
      <c r="FA223" s="15"/>
      <c r="FB223" s="15"/>
      <c r="FC223" s="15"/>
      <c r="FD223" s="15"/>
      <c r="FE223" s="15"/>
      <c r="FF223" s="15"/>
      <c r="FG223" s="15"/>
      <c r="FH223" s="15"/>
      <c r="FI223" s="15"/>
      <c r="FJ223" s="15"/>
      <c r="FK223" s="15"/>
      <c r="FL223" s="15"/>
      <c r="FM223" s="15"/>
      <c r="FN223" s="15"/>
      <c r="FO223" s="15"/>
      <c r="FP223" s="15"/>
      <c r="FQ223" s="15"/>
      <c r="FR223" s="15"/>
      <c r="FS223" s="15"/>
      <c r="FT223" s="15"/>
      <c r="FU223" s="15"/>
      <c r="FV223" s="15"/>
      <c r="FW223" s="15"/>
      <c r="FX223" s="15"/>
      <c r="FY223" s="15"/>
      <c r="FZ223" s="15"/>
      <c r="GA223" s="15"/>
      <c r="GB223" s="15"/>
      <c r="GC223" s="15"/>
      <c r="GD223" s="15"/>
      <c r="GE223" s="15"/>
      <c r="GF223" s="15"/>
      <c r="GG223" s="15"/>
      <c r="GH223" s="15"/>
      <c r="GI223" s="15"/>
      <c r="GJ223" s="15"/>
      <c r="GK223" s="15"/>
      <c r="GL223" s="15"/>
      <c r="GM223" s="15"/>
      <c r="GN223" s="15"/>
      <c r="GO223" s="15"/>
      <c r="GP223" s="15"/>
      <c r="GQ223" s="15"/>
      <c r="GR223" s="15"/>
      <c r="GS223" s="15"/>
      <c r="GT223" s="15"/>
      <c r="GU223" s="15"/>
      <c r="GV223" s="15"/>
      <c r="GW223" s="15"/>
      <c r="GX223" s="15"/>
      <c r="GY223" s="15"/>
      <c r="GZ223" s="15"/>
      <c r="HA223" s="15"/>
      <c r="HB223" s="15"/>
      <c r="HC223" s="15"/>
      <c r="HD223" s="15"/>
      <c r="HE223" s="15"/>
      <c r="HF223" s="15"/>
      <c r="HG223" s="15"/>
      <c r="HH223" s="15"/>
      <c r="HI223" s="15"/>
      <c r="HJ223" s="15"/>
      <c r="HK223" s="15"/>
      <c r="HL223" s="15"/>
      <c r="HM223" s="15"/>
      <c r="HN223" s="15"/>
      <c r="HO223" s="15"/>
      <c r="HP223" s="15"/>
      <c r="HQ223" s="15"/>
      <c r="HR223" s="15"/>
      <c r="HS223" s="15"/>
      <c r="HT223" s="15"/>
      <c r="HU223" s="15"/>
      <c r="HV223" s="15"/>
      <c r="HW223" s="15"/>
      <c r="HX223" s="15"/>
      <c r="HY223" s="15"/>
      <c r="HZ223" s="15"/>
      <c r="IA223" s="15"/>
      <c r="IB223" s="15"/>
      <c r="IC223" s="15"/>
      <c r="ID223" s="15"/>
      <c r="IE223" s="15"/>
      <c r="IF223" s="15"/>
      <c r="IG223" s="15"/>
      <c r="IH223" s="15"/>
      <c r="II223" s="15"/>
      <c r="IJ223" s="15"/>
      <c r="IK223" s="15"/>
      <c r="IL223" s="15"/>
      <c r="IM223" s="15"/>
      <c r="IN223" s="15"/>
      <c r="IO223" s="15"/>
      <c r="IP223" s="15"/>
      <c r="IQ223" s="15"/>
      <c r="IR223" s="15"/>
      <c r="IS223" s="15"/>
      <c r="IT223" s="15"/>
      <c r="IU223" s="15"/>
      <c r="IV223" s="15"/>
    </row>
    <row r="224" spans="1:256" ht="13.5" customHeight="1">
      <c r="A224" s="565" t="s">
        <v>216</v>
      </c>
      <c r="B224" s="565"/>
      <c r="C224" s="560" t="s">
        <v>217</v>
      </c>
      <c r="D224" s="560"/>
      <c r="E224" s="561">
        <v>0</v>
      </c>
      <c r="F224" s="561"/>
      <c r="G224" s="562">
        <v>0</v>
      </c>
      <c r="H224" s="562"/>
      <c r="I224" s="562"/>
      <c r="J224" s="566"/>
      <c r="K224" s="566"/>
      <c r="L224" s="566"/>
      <c r="M224" s="566"/>
      <c r="N224" s="566"/>
      <c r="O224" s="566"/>
      <c r="P224" s="566"/>
      <c r="Q224" s="567" t="s">
        <v>349</v>
      </c>
      <c r="R224" s="567"/>
      <c r="S224" s="567"/>
      <c r="T224" s="567"/>
      <c r="U224" s="567"/>
      <c r="V224" s="567"/>
      <c r="W224" s="567"/>
      <c r="X224" s="567"/>
      <c r="Y224" s="567" t="s">
        <v>349</v>
      </c>
      <c r="Z224" s="567"/>
      <c r="AA224" s="567"/>
      <c r="AB224" s="567"/>
      <c r="AC224" s="567"/>
      <c r="AD224" s="567"/>
      <c r="AE224" s="567"/>
      <c r="AF224" s="567"/>
      <c r="AG224" s="567" t="s">
        <v>349</v>
      </c>
      <c r="AH224" s="567"/>
      <c r="AI224" s="567"/>
      <c r="AJ224" s="567"/>
      <c r="AK224" s="567"/>
      <c r="AL224" s="567"/>
      <c r="AM224" s="567"/>
      <c r="AN224" s="567"/>
      <c r="AO224" s="567" t="s">
        <v>349</v>
      </c>
      <c r="AP224" s="567"/>
      <c r="AQ224" s="567"/>
      <c r="AR224" s="567"/>
      <c r="AS224" s="567"/>
      <c r="AT224" s="567"/>
      <c r="AU224" s="567"/>
      <c r="AV224" s="567"/>
      <c r="AW224" s="567" t="s">
        <v>349</v>
      </c>
      <c r="AX224" s="567"/>
      <c r="AY224" s="567"/>
      <c r="AZ224" s="567"/>
      <c r="BA224" s="567"/>
      <c r="BB224" s="567"/>
      <c r="BC224" s="567"/>
      <c r="BD224" s="567"/>
      <c r="BE224" s="567" t="s">
        <v>349</v>
      </c>
      <c r="BF224" s="567"/>
      <c r="BG224" s="567"/>
      <c r="BH224" s="567"/>
      <c r="BI224" s="567"/>
      <c r="BJ224" s="567"/>
      <c r="BK224" s="567"/>
      <c r="BL224" s="567"/>
      <c r="BM224" s="567" t="s">
        <v>349</v>
      </c>
      <c r="BN224" s="567"/>
      <c r="BO224" s="567"/>
      <c r="BP224" s="567"/>
      <c r="BQ224" s="567"/>
      <c r="BR224" s="567"/>
      <c r="BS224" s="567"/>
      <c r="BT224" s="567"/>
      <c r="BU224" s="567" t="s">
        <v>349</v>
      </c>
      <c r="BV224" s="567"/>
      <c r="BW224" s="567"/>
      <c r="BX224" s="567"/>
      <c r="BY224" s="567"/>
      <c r="BZ224" s="567"/>
      <c r="CA224" s="567"/>
      <c r="CB224" s="567"/>
      <c r="CC224" s="567" t="s">
        <v>349</v>
      </c>
      <c r="CD224" s="567"/>
      <c r="CE224" s="567"/>
      <c r="CF224" s="567"/>
      <c r="CG224" s="567"/>
      <c r="CH224" s="567"/>
      <c r="CI224" s="567"/>
      <c r="CJ224" s="567"/>
      <c r="CK224" s="567" t="s">
        <v>349</v>
      </c>
      <c r="CL224" s="567"/>
      <c r="CM224" s="567"/>
      <c r="CN224" s="567"/>
      <c r="CO224" s="567"/>
      <c r="CP224" s="567"/>
      <c r="CQ224" s="567"/>
      <c r="CR224" s="567"/>
      <c r="CS224" s="567" t="s">
        <v>349</v>
      </c>
      <c r="CT224" s="567"/>
      <c r="CU224" s="567"/>
      <c r="CV224" s="567"/>
      <c r="CW224" s="567"/>
      <c r="CX224" s="567"/>
      <c r="CY224" s="567"/>
      <c r="CZ224" s="567"/>
      <c r="DA224" s="567" t="s">
        <v>349</v>
      </c>
      <c r="DB224" s="567"/>
      <c r="DC224" s="567"/>
      <c r="DD224" s="567"/>
      <c r="DE224" s="567"/>
      <c r="DF224" s="567"/>
      <c r="DG224" s="567"/>
      <c r="DH224" s="567"/>
      <c r="DI224" s="567" t="s">
        <v>349</v>
      </c>
      <c r="DJ224" s="567"/>
      <c r="DK224" s="567"/>
      <c r="DL224" s="567"/>
      <c r="DM224" s="567"/>
      <c r="DN224" s="567"/>
      <c r="DO224" s="567"/>
      <c r="DP224" s="567"/>
      <c r="DQ224" s="567" t="s">
        <v>349</v>
      </c>
      <c r="DR224" s="567"/>
      <c r="DS224" s="567"/>
      <c r="DT224" s="567"/>
      <c r="DU224" s="567"/>
      <c r="DV224" s="567"/>
      <c r="DW224" s="567"/>
      <c r="DX224" s="567"/>
      <c r="DY224" s="567" t="s">
        <v>349</v>
      </c>
      <c r="DZ224" s="567"/>
      <c r="EA224" s="567"/>
      <c r="EB224" s="567"/>
      <c r="EC224" s="567"/>
      <c r="ED224" s="567"/>
      <c r="EE224" s="567"/>
      <c r="EF224" s="567"/>
      <c r="EG224" s="567" t="s">
        <v>349</v>
      </c>
      <c r="EH224" s="567"/>
      <c r="EI224" s="567"/>
      <c r="EJ224" s="567"/>
      <c r="EK224" s="567"/>
      <c r="EL224" s="567"/>
      <c r="EM224" s="567"/>
      <c r="EN224" s="567"/>
      <c r="EO224" s="567" t="s">
        <v>349</v>
      </c>
      <c r="EP224" s="567"/>
      <c r="EQ224" s="567"/>
      <c r="ER224" s="567"/>
      <c r="ES224" s="567"/>
      <c r="ET224" s="567"/>
      <c r="EU224" s="567"/>
      <c r="EV224" s="567"/>
      <c r="EW224" s="567" t="s">
        <v>349</v>
      </c>
      <c r="EX224" s="567"/>
      <c r="EY224" s="567"/>
      <c r="EZ224" s="567"/>
      <c r="FA224" s="567"/>
      <c r="FB224" s="567"/>
      <c r="FC224" s="567"/>
      <c r="FD224" s="567"/>
      <c r="FE224" s="567" t="s">
        <v>349</v>
      </c>
      <c r="FF224" s="567"/>
      <c r="FG224" s="567"/>
      <c r="FH224" s="567"/>
      <c r="FI224" s="567"/>
      <c r="FJ224" s="567"/>
      <c r="FK224" s="567"/>
      <c r="FL224" s="567"/>
      <c r="FM224" s="567" t="s">
        <v>349</v>
      </c>
      <c r="FN224" s="567"/>
      <c r="FO224" s="567"/>
      <c r="FP224" s="567"/>
      <c r="FQ224" s="567"/>
      <c r="FR224" s="567"/>
      <c r="FS224" s="567"/>
      <c r="FT224" s="567"/>
      <c r="FU224" s="567" t="s">
        <v>349</v>
      </c>
      <c r="FV224" s="567"/>
      <c r="FW224" s="567"/>
      <c r="FX224" s="567"/>
      <c r="FY224" s="567"/>
      <c r="FZ224" s="567"/>
      <c r="GA224" s="567"/>
      <c r="GB224" s="567"/>
      <c r="GC224" s="567" t="s">
        <v>349</v>
      </c>
      <c r="GD224" s="567"/>
      <c r="GE224" s="567"/>
      <c r="GF224" s="567"/>
      <c r="GG224" s="567"/>
      <c r="GH224" s="567"/>
      <c r="GI224" s="567"/>
      <c r="GJ224" s="567"/>
      <c r="GK224" s="567" t="s">
        <v>349</v>
      </c>
      <c r="GL224" s="567"/>
      <c r="GM224" s="567"/>
      <c r="GN224" s="567"/>
      <c r="GO224" s="567"/>
      <c r="GP224" s="567"/>
      <c r="GQ224" s="567"/>
      <c r="GR224" s="567"/>
      <c r="GS224" s="567" t="s">
        <v>349</v>
      </c>
      <c r="GT224" s="567"/>
      <c r="GU224" s="567"/>
      <c r="GV224" s="567"/>
      <c r="GW224" s="567"/>
      <c r="GX224" s="567"/>
      <c r="GY224" s="567"/>
      <c r="GZ224" s="567"/>
      <c r="HA224" s="567" t="s">
        <v>349</v>
      </c>
      <c r="HB224" s="567"/>
      <c r="HC224" s="567"/>
      <c r="HD224" s="567"/>
      <c r="HE224" s="567"/>
      <c r="HF224" s="567"/>
      <c r="HG224" s="567"/>
      <c r="HH224" s="567"/>
      <c r="HI224" s="567" t="s">
        <v>349</v>
      </c>
      <c r="HJ224" s="567"/>
      <c r="HK224" s="567"/>
      <c r="HL224" s="567"/>
      <c r="HM224" s="567"/>
      <c r="HN224" s="567"/>
      <c r="HO224" s="567"/>
      <c r="HP224" s="567"/>
      <c r="HQ224" s="567" t="s">
        <v>349</v>
      </c>
      <c r="HR224" s="567"/>
      <c r="HS224" s="567"/>
      <c r="HT224" s="567"/>
      <c r="HU224" s="567"/>
      <c r="HV224" s="567"/>
      <c r="HW224" s="567"/>
      <c r="HX224" s="567"/>
      <c r="HY224" s="567" t="s">
        <v>349</v>
      </c>
      <c r="HZ224" s="567"/>
      <c r="IA224" s="567"/>
      <c r="IB224" s="567"/>
      <c r="IC224" s="567"/>
      <c r="ID224" s="567"/>
      <c r="IE224" s="567"/>
      <c r="IF224" s="567"/>
      <c r="IG224" s="567" t="s">
        <v>349</v>
      </c>
      <c r="IH224" s="567"/>
      <c r="II224" s="567"/>
      <c r="IJ224" s="567"/>
      <c r="IK224" s="567"/>
      <c r="IL224" s="567"/>
      <c r="IM224" s="567"/>
      <c r="IN224" s="567"/>
      <c r="IO224" s="567" t="s">
        <v>349</v>
      </c>
      <c r="IP224" s="567"/>
      <c r="IQ224" s="567"/>
      <c r="IR224" s="567"/>
      <c r="IS224" s="567"/>
      <c r="IT224" s="567"/>
      <c r="IU224" s="567"/>
      <c r="IV224" s="567"/>
    </row>
    <row r="225" spans="1:256" ht="13.5" customHeight="1">
      <c r="A225" s="568" t="s">
        <v>218</v>
      </c>
      <c r="B225" s="568"/>
      <c r="C225" s="553" t="s">
        <v>219</v>
      </c>
      <c r="D225" s="553"/>
      <c r="E225" s="555">
        <f>I204</f>
        <v>4768.5400000000009</v>
      </c>
      <c r="F225" s="555"/>
      <c r="G225" s="562">
        <f>ROUND((1/2000)*E225,2)</f>
        <v>2.38</v>
      </c>
      <c r="H225" s="562"/>
      <c r="I225" s="562"/>
      <c r="J225" s="566"/>
      <c r="K225" s="566"/>
      <c r="L225" s="566"/>
      <c r="M225" s="566"/>
      <c r="N225" s="566"/>
      <c r="O225" s="566"/>
      <c r="P225" s="566"/>
      <c r="Q225" s="567"/>
      <c r="R225" s="567"/>
      <c r="S225" s="567"/>
      <c r="T225" s="567"/>
      <c r="U225" s="567"/>
      <c r="V225" s="567"/>
      <c r="W225" s="567"/>
      <c r="X225" s="567"/>
      <c r="Y225" s="567"/>
      <c r="Z225" s="567"/>
      <c r="AA225" s="567"/>
      <c r="AB225" s="567"/>
      <c r="AC225" s="567"/>
      <c r="AD225" s="567"/>
      <c r="AE225" s="567"/>
      <c r="AF225" s="567"/>
      <c r="AG225" s="567"/>
      <c r="AH225" s="567"/>
      <c r="AI225" s="567"/>
      <c r="AJ225" s="567"/>
      <c r="AK225" s="567"/>
      <c r="AL225" s="567"/>
      <c r="AM225" s="567"/>
      <c r="AN225" s="567"/>
      <c r="AO225" s="567"/>
      <c r="AP225" s="567"/>
      <c r="AQ225" s="567"/>
      <c r="AR225" s="567"/>
      <c r="AS225" s="567"/>
      <c r="AT225" s="567"/>
      <c r="AU225" s="567"/>
      <c r="AV225" s="567"/>
      <c r="AW225" s="567"/>
      <c r="AX225" s="567"/>
      <c r="AY225" s="567"/>
      <c r="AZ225" s="567"/>
      <c r="BA225" s="567"/>
      <c r="BB225" s="567"/>
      <c r="BC225" s="567"/>
      <c r="BD225" s="567"/>
      <c r="BE225" s="567"/>
      <c r="BF225" s="567"/>
      <c r="BG225" s="567"/>
      <c r="BH225" s="567"/>
      <c r="BI225" s="567"/>
      <c r="BJ225" s="567"/>
      <c r="BK225" s="567"/>
      <c r="BL225" s="567"/>
      <c r="BM225" s="567"/>
      <c r="BN225" s="567"/>
      <c r="BO225" s="567"/>
      <c r="BP225" s="567"/>
      <c r="BQ225" s="567"/>
      <c r="BR225" s="567"/>
      <c r="BS225" s="567"/>
      <c r="BT225" s="567"/>
      <c r="BU225" s="567"/>
      <c r="BV225" s="567"/>
      <c r="BW225" s="567"/>
      <c r="BX225" s="567"/>
      <c r="BY225" s="567"/>
      <c r="BZ225" s="567"/>
      <c r="CA225" s="567"/>
      <c r="CB225" s="567"/>
      <c r="CC225" s="567"/>
      <c r="CD225" s="567"/>
      <c r="CE225" s="567"/>
      <c r="CF225" s="567"/>
      <c r="CG225" s="567"/>
      <c r="CH225" s="567"/>
      <c r="CI225" s="567"/>
      <c r="CJ225" s="567"/>
      <c r="CK225" s="567"/>
      <c r="CL225" s="567"/>
      <c r="CM225" s="567"/>
      <c r="CN225" s="567"/>
      <c r="CO225" s="567"/>
      <c r="CP225" s="567"/>
      <c r="CQ225" s="567"/>
      <c r="CR225" s="567"/>
      <c r="CS225" s="567"/>
      <c r="CT225" s="567"/>
      <c r="CU225" s="567"/>
      <c r="CV225" s="567"/>
      <c r="CW225" s="567"/>
      <c r="CX225" s="567"/>
      <c r="CY225" s="567"/>
      <c r="CZ225" s="567"/>
      <c r="DA225" s="567"/>
      <c r="DB225" s="567"/>
      <c r="DC225" s="567"/>
      <c r="DD225" s="567"/>
      <c r="DE225" s="567"/>
      <c r="DF225" s="567"/>
      <c r="DG225" s="567"/>
      <c r="DH225" s="567"/>
      <c r="DI225" s="567"/>
      <c r="DJ225" s="567"/>
      <c r="DK225" s="567"/>
      <c r="DL225" s="567"/>
      <c r="DM225" s="567"/>
      <c r="DN225" s="567"/>
      <c r="DO225" s="567"/>
      <c r="DP225" s="567"/>
      <c r="DQ225" s="567"/>
      <c r="DR225" s="567"/>
      <c r="DS225" s="567"/>
      <c r="DT225" s="567"/>
      <c r="DU225" s="567"/>
      <c r="DV225" s="567"/>
      <c r="DW225" s="567"/>
      <c r="DX225" s="567"/>
      <c r="DY225" s="567"/>
      <c r="DZ225" s="567"/>
      <c r="EA225" s="567"/>
      <c r="EB225" s="567"/>
      <c r="EC225" s="567"/>
      <c r="ED225" s="567"/>
      <c r="EE225" s="567"/>
      <c r="EF225" s="567"/>
      <c r="EG225" s="567"/>
      <c r="EH225" s="567"/>
      <c r="EI225" s="567"/>
      <c r="EJ225" s="567"/>
      <c r="EK225" s="567"/>
      <c r="EL225" s="567"/>
      <c r="EM225" s="567"/>
      <c r="EN225" s="567"/>
      <c r="EO225" s="567"/>
      <c r="EP225" s="567"/>
      <c r="EQ225" s="567"/>
      <c r="ER225" s="567"/>
      <c r="ES225" s="567"/>
      <c r="ET225" s="567"/>
      <c r="EU225" s="567"/>
      <c r="EV225" s="567"/>
      <c r="EW225" s="567"/>
      <c r="EX225" s="567"/>
      <c r="EY225" s="567"/>
      <c r="EZ225" s="567"/>
      <c r="FA225" s="567"/>
      <c r="FB225" s="567"/>
      <c r="FC225" s="567"/>
      <c r="FD225" s="567"/>
      <c r="FE225" s="567"/>
      <c r="FF225" s="567"/>
      <c r="FG225" s="567"/>
      <c r="FH225" s="567"/>
      <c r="FI225" s="567"/>
      <c r="FJ225" s="567"/>
      <c r="FK225" s="567"/>
      <c r="FL225" s="567"/>
      <c r="FM225" s="567"/>
      <c r="FN225" s="567"/>
      <c r="FO225" s="567"/>
      <c r="FP225" s="567"/>
      <c r="FQ225" s="567"/>
      <c r="FR225" s="567"/>
      <c r="FS225" s="567"/>
      <c r="FT225" s="567"/>
      <c r="FU225" s="567"/>
      <c r="FV225" s="567"/>
      <c r="FW225" s="567"/>
      <c r="FX225" s="567"/>
      <c r="FY225" s="567"/>
      <c r="FZ225" s="567"/>
      <c r="GA225" s="567"/>
      <c r="GB225" s="567"/>
      <c r="GC225" s="567"/>
      <c r="GD225" s="567"/>
      <c r="GE225" s="567"/>
      <c r="GF225" s="567"/>
      <c r="GG225" s="567"/>
      <c r="GH225" s="567"/>
      <c r="GI225" s="567"/>
      <c r="GJ225" s="567"/>
      <c r="GK225" s="567"/>
      <c r="GL225" s="567"/>
      <c r="GM225" s="567"/>
      <c r="GN225" s="567"/>
      <c r="GO225" s="567"/>
      <c r="GP225" s="567"/>
      <c r="GQ225" s="567"/>
      <c r="GR225" s="567"/>
      <c r="GS225" s="567"/>
      <c r="GT225" s="567"/>
      <c r="GU225" s="567"/>
      <c r="GV225" s="567"/>
      <c r="GW225" s="567"/>
      <c r="GX225" s="567"/>
      <c r="GY225" s="567"/>
      <c r="GZ225" s="567"/>
      <c r="HA225" s="567"/>
      <c r="HB225" s="567"/>
      <c r="HC225" s="567"/>
      <c r="HD225" s="567"/>
      <c r="HE225" s="567"/>
      <c r="HF225" s="567"/>
      <c r="HG225" s="567"/>
      <c r="HH225" s="567"/>
      <c r="HI225" s="567"/>
      <c r="HJ225" s="567"/>
      <c r="HK225" s="567"/>
      <c r="HL225" s="567"/>
      <c r="HM225" s="567"/>
      <c r="HN225" s="567"/>
      <c r="HO225" s="567"/>
      <c r="HP225" s="567"/>
      <c r="HQ225" s="567"/>
      <c r="HR225" s="567"/>
      <c r="HS225" s="567"/>
      <c r="HT225" s="567"/>
      <c r="HU225" s="567"/>
      <c r="HV225" s="567"/>
      <c r="HW225" s="567"/>
      <c r="HX225" s="567"/>
      <c r="HY225" s="567"/>
      <c r="HZ225" s="567"/>
      <c r="IA225" s="567"/>
      <c r="IB225" s="567"/>
      <c r="IC225" s="567"/>
      <c r="ID225" s="567"/>
      <c r="IE225" s="567"/>
      <c r="IF225" s="567"/>
      <c r="IG225" s="567"/>
      <c r="IH225" s="567"/>
      <c r="II225" s="567"/>
      <c r="IJ225" s="567"/>
      <c r="IK225" s="567"/>
      <c r="IL225" s="567"/>
      <c r="IM225" s="567"/>
      <c r="IN225" s="567"/>
      <c r="IO225" s="567"/>
      <c r="IP225" s="567"/>
      <c r="IQ225" s="567"/>
      <c r="IR225" s="567"/>
      <c r="IS225" s="567"/>
      <c r="IT225" s="567"/>
      <c r="IU225" s="567"/>
      <c r="IV225" s="567"/>
    </row>
    <row r="226" spans="1:256" ht="13.5" customHeight="1">
      <c r="A226" s="563" t="s">
        <v>209</v>
      </c>
      <c r="B226" s="563"/>
      <c r="C226" s="563"/>
      <c r="D226" s="563"/>
      <c r="E226" s="563"/>
      <c r="F226" s="563"/>
      <c r="G226" s="569">
        <f>SUM(G224+G225)</f>
        <v>2.38</v>
      </c>
      <c r="H226" s="569"/>
      <c r="I226" s="569"/>
      <c r="J226" s="566"/>
      <c r="K226" s="566"/>
      <c r="L226" s="566"/>
      <c r="M226" s="566"/>
      <c r="N226" s="566"/>
      <c r="O226" s="566"/>
      <c r="P226" s="566"/>
      <c r="Q226" s="567"/>
      <c r="R226" s="567"/>
      <c r="S226" s="567"/>
      <c r="T226" s="567"/>
      <c r="U226" s="567"/>
      <c r="V226" s="567"/>
      <c r="W226" s="567"/>
      <c r="X226" s="567"/>
      <c r="Y226" s="567"/>
      <c r="Z226" s="567"/>
      <c r="AA226" s="567"/>
      <c r="AB226" s="567"/>
      <c r="AC226" s="567"/>
      <c r="AD226" s="567"/>
      <c r="AE226" s="567"/>
      <c r="AF226" s="567"/>
      <c r="AG226" s="567"/>
      <c r="AH226" s="567"/>
      <c r="AI226" s="567"/>
      <c r="AJ226" s="567"/>
      <c r="AK226" s="567"/>
      <c r="AL226" s="567"/>
      <c r="AM226" s="567"/>
      <c r="AN226" s="567"/>
      <c r="AO226" s="567"/>
      <c r="AP226" s="567"/>
      <c r="AQ226" s="567"/>
      <c r="AR226" s="567"/>
      <c r="AS226" s="567"/>
      <c r="AT226" s="567"/>
      <c r="AU226" s="567"/>
      <c r="AV226" s="567"/>
      <c r="AW226" s="567"/>
      <c r="AX226" s="567"/>
      <c r="AY226" s="567"/>
      <c r="AZ226" s="567"/>
      <c r="BA226" s="567"/>
      <c r="BB226" s="567"/>
      <c r="BC226" s="567"/>
      <c r="BD226" s="567"/>
      <c r="BE226" s="567"/>
      <c r="BF226" s="567"/>
      <c r="BG226" s="567"/>
      <c r="BH226" s="567"/>
      <c r="BI226" s="567"/>
      <c r="BJ226" s="567"/>
      <c r="BK226" s="567"/>
      <c r="BL226" s="567"/>
      <c r="BM226" s="567"/>
      <c r="BN226" s="567"/>
      <c r="BO226" s="567"/>
      <c r="BP226" s="567"/>
      <c r="BQ226" s="567"/>
      <c r="BR226" s="567"/>
      <c r="BS226" s="567"/>
      <c r="BT226" s="567"/>
      <c r="BU226" s="567"/>
      <c r="BV226" s="567"/>
      <c r="BW226" s="567"/>
      <c r="BX226" s="567"/>
      <c r="BY226" s="567"/>
      <c r="BZ226" s="567"/>
      <c r="CA226" s="567"/>
      <c r="CB226" s="567"/>
      <c r="CC226" s="567"/>
      <c r="CD226" s="567"/>
      <c r="CE226" s="567"/>
      <c r="CF226" s="567"/>
      <c r="CG226" s="567"/>
      <c r="CH226" s="567"/>
      <c r="CI226" s="567"/>
      <c r="CJ226" s="567"/>
      <c r="CK226" s="567"/>
      <c r="CL226" s="567"/>
      <c r="CM226" s="567"/>
      <c r="CN226" s="567"/>
      <c r="CO226" s="567"/>
      <c r="CP226" s="567"/>
      <c r="CQ226" s="567"/>
      <c r="CR226" s="567"/>
      <c r="CS226" s="567"/>
      <c r="CT226" s="567"/>
      <c r="CU226" s="567"/>
      <c r="CV226" s="567"/>
      <c r="CW226" s="567"/>
      <c r="CX226" s="567"/>
      <c r="CY226" s="567"/>
      <c r="CZ226" s="567"/>
      <c r="DA226" s="567"/>
      <c r="DB226" s="567"/>
      <c r="DC226" s="567"/>
      <c r="DD226" s="567"/>
      <c r="DE226" s="567"/>
      <c r="DF226" s="567"/>
      <c r="DG226" s="567"/>
      <c r="DH226" s="567"/>
      <c r="DI226" s="567"/>
      <c r="DJ226" s="567"/>
      <c r="DK226" s="567"/>
      <c r="DL226" s="567"/>
      <c r="DM226" s="567"/>
      <c r="DN226" s="567"/>
      <c r="DO226" s="567"/>
      <c r="DP226" s="567"/>
      <c r="DQ226" s="567"/>
      <c r="DR226" s="567"/>
      <c r="DS226" s="567"/>
      <c r="DT226" s="567"/>
      <c r="DU226" s="567"/>
      <c r="DV226" s="567"/>
      <c r="DW226" s="567"/>
      <c r="DX226" s="567"/>
      <c r="DY226" s="567"/>
      <c r="DZ226" s="567"/>
      <c r="EA226" s="567"/>
      <c r="EB226" s="567"/>
      <c r="EC226" s="567"/>
      <c r="ED226" s="567"/>
      <c r="EE226" s="567"/>
      <c r="EF226" s="567"/>
      <c r="EG226" s="567"/>
      <c r="EH226" s="567"/>
      <c r="EI226" s="567"/>
      <c r="EJ226" s="567"/>
      <c r="EK226" s="567"/>
      <c r="EL226" s="567"/>
      <c r="EM226" s="567"/>
      <c r="EN226" s="567"/>
      <c r="EO226" s="567"/>
      <c r="EP226" s="567"/>
      <c r="EQ226" s="567"/>
      <c r="ER226" s="567"/>
      <c r="ES226" s="567"/>
      <c r="ET226" s="567"/>
      <c r="EU226" s="567"/>
      <c r="EV226" s="567"/>
      <c r="EW226" s="567"/>
      <c r="EX226" s="567"/>
      <c r="EY226" s="567"/>
      <c r="EZ226" s="567"/>
      <c r="FA226" s="567"/>
      <c r="FB226" s="567"/>
      <c r="FC226" s="567"/>
      <c r="FD226" s="567"/>
      <c r="FE226" s="567"/>
      <c r="FF226" s="567"/>
      <c r="FG226" s="567"/>
      <c r="FH226" s="567"/>
      <c r="FI226" s="567"/>
      <c r="FJ226" s="567"/>
      <c r="FK226" s="567"/>
      <c r="FL226" s="567"/>
      <c r="FM226" s="567"/>
      <c r="FN226" s="567"/>
      <c r="FO226" s="567"/>
      <c r="FP226" s="567"/>
      <c r="FQ226" s="567"/>
      <c r="FR226" s="567"/>
      <c r="FS226" s="567"/>
      <c r="FT226" s="567"/>
      <c r="FU226" s="567"/>
      <c r="FV226" s="567"/>
      <c r="FW226" s="567"/>
      <c r="FX226" s="567"/>
      <c r="FY226" s="567"/>
      <c r="FZ226" s="567"/>
      <c r="GA226" s="567"/>
      <c r="GB226" s="567"/>
      <c r="GC226" s="567"/>
      <c r="GD226" s="567"/>
      <c r="GE226" s="567"/>
      <c r="GF226" s="567"/>
      <c r="GG226" s="567"/>
      <c r="GH226" s="567"/>
      <c r="GI226" s="567"/>
      <c r="GJ226" s="567"/>
      <c r="GK226" s="567"/>
      <c r="GL226" s="567"/>
      <c r="GM226" s="567"/>
      <c r="GN226" s="567"/>
      <c r="GO226" s="567"/>
      <c r="GP226" s="567"/>
      <c r="GQ226" s="567"/>
      <c r="GR226" s="567"/>
      <c r="GS226" s="567"/>
      <c r="GT226" s="567"/>
      <c r="GU226" s="567"/>
      <c r="GV226" s="567"/>
      <c r="GW226" s="567"/>
      <c r="GX226" s="567"/>
      <c r="GY226" s="567"/>
      <c r="GZ226" s="567"/>
      <c r="HA226" s="567"/>
      <c r="HB226" s="567"/>
      <c r="HC226" s="567"/>
      <c r="HD226" s="567"/>
      <c r="HE226" s="567"/>
      <c r="HF226" s="567"/>
      <c r="HG226" s="567"/>
      <c r="HH226" s="567"/>
      <c r="HI226" s="567"/>
      <c r="HJ226" s="567"/>
      <c r="HK226" s="567"/>
      <c r="HL226" s="567"/>
      <c r="HM226" s="567"/>
      <c r="HN226" s="567"/>
      <c r="HO226" s="567"/>
      <c r="HP226" s="567"/>
      <c r="HQ226" s="567"/>
      <c r="HR226" s="567"/>
      <c r="HS226" s="567"/>
      <c r="HT226" s="567"/>
      <c r="HU226" s="567"/>
      <c r="HV226" s="567"/>
      <c r="HW226" s="567"/>
      <c r="HX226" s="567"/>
      <c r="HY226" s="567"/>
      <c r="HZ226" s="567"/>
      <c r="IA226" s="567"/>
      <c r="IB226" s="567"/>
      <c r="IC226" s="567"/>
      <c r="ID226" s="567"/>
      <c r="IE226" s="567"/>
      <c r="IF226" s="567"/>
      <c r="IG226" s="567"/>
      <c r="IH226" s="567"/>
      <c r="II226" s="567"/>
      <c r="IJ226" s="567"/>
      <c r="IK226" s="567"/>
      <c r="IL226" s="567"/>
      <c r="IM226" s="567"/>
      <c r="IN226" s="567"/>
      <c r="IO226" s="567"/>
      <c r="IP226" s="567"/>
      <c r="IQ226" s="567"/>
      <c r="IR226" s="567"/>
      <c r="IS226" s="567"/>
      <c r="IT226" s="567"/>
      <c r="IU226" s="567"/>
      <c r="IV226" s="567"/>
    </row>
    <row r="227" spans="1:256" ht="6.75" customHeight="1">
      <c r="A227" s="570"/>
      <c r="B227" s="570"/>
      <c r="C227" s="570"/>
      <c r="D227" s="570"/>
      <c r="E227" s="570"/>
      <c r="F227" s="570"/>
      <c r="G227" s="570"/>
      <c r="H227" s="570"/>
      <c r="I227" s="570"/>
      <c r="J227" s="566"/>
      <c r="K227" s="566"/>
      <c r="L227" s="566"/>
      <c r="M227" s="566"/>
      <c r="N227" s="566"/>
      <c r="O227" s="566"/>
      <c r="P227" s="566"/>
      <c r="Q227" s="567"/>
      <c r="R227" s="567"/>
      <c r="S227" s="567"/>
      <c r="T227" s="567"/>
      <c r="U227" s="567"/>
      <c r="V227" s="567"/>
      <c r="W227" s="567"/>
      <c r="X227" s="567"/>
      <c r="Y227" s="567"/>
      <c r="Z227" s="567"/>
      <c r="AA227" s="567"/>
      <c r="AB227" s="567"/>
      <c r="AC227" s="567"/>
      <c r="AD227" s="567"/>
      <c r="AE227" s="567"/>
      <c r="AF227" s="567"/>
      <c r="AG227" s="567"/>
      <c r="AH227" s="567"/>
      <c r="AI227" s="567"/>
      <c r="AJ227" s="567"/>
      <c r="AK227" s="567"/>
      <c r="AL227" s="567"/>
      <c r="AM227" s="567"/>
      <c r="AN227" s="567"/>
      <c r="AO227" s="567"/>
      <c r="AP227" s="567"/>
      <c r="AQ227" s="567"/>
      <c r="AR227" s="567"/>
      <c r="AS227" s="567"/>
      <c r="AT227" s="567"/>
      <c r="AU227" s="567"/>
      <c r="AV227" s="567"/>
      <c r="AW227" s="567"/>
      <c r="AX227" s="567"/>
      <c r="AY227" s="567"/>
      <c r="AZ227" s="567"/>
      <c r="BA227" s="567"/>
      <c r="BB227" s="567"/>
      <c r="BC227" s="567"/>
      <c r="BD227" s="567"/>
      <c r="BE227" s="567"/>
      <c r="BF227" s="567"/>
      <c r="BG227" s="567"/>
      <c r="BH227" s="567"/>
      <c r="BI227" s="567"/>
      <c r="BJ227" s="567"/>
      <c r="BK227" s="567"/>
      <c r="BL227" s="567"/>
      <c r="BM227" s="567"/>
      <c r="BN227" s="567"/>
      <c r="BO227" s="567"/>
      <c r="BP227" s="567"/>
      <c r="BQ227" s="567"/>
      <c r="BR227" s="567"/>
      <c r="BS227" s="567"/>
      <c r="BT227" s="567"/>
      <c r="BU227" s="567"/>
      <c r="BV227" s="567"/>
      <c r="BW227" s="567"/>
      <c r="BX227" s="567"/>
      <c r="BY227" s="567"/>
      <c r="BZ227" s="567"/>
      <c r="CA227" s="567"/>
      <c r="CB227" s="567"/>
      <c r="CC227" s="567"/>
      <c r="CD227" s="567"/>
      <c r="CE227" s="567"/>
      <c r="CF227" s="567"/>
      <c r="CG227" s="567"/>
      <c r="CH227" s="567"/>
      <c r="CI227" s="567"/>
      <c r="CJ227" s="567"/>
      <c r="CK227" s="567"/>
      <c r="CL227" s="567"/>
      <c r="CM227" s="567"/>
      <c r="CN227" s="567"/>
      <c r="CO227" s="567"/>
      <c r="CP227" s="567"/>
      <c r="CQ227" s="567"/>
      <c r="CR227" s="567"/>
      <c r="CS227" s="567"/>
      <c r="CT227" s="567"/>
      <c r="CU227" s="567"/>
      <c r="CV227" s="567"/>
      <c r="CW227" s="567"/>
      <c r="CX227" s="567"/>
      <c r="CY227" s="567"/>
      <c r="CZ227" s="567"/>
      <c r="DA227" s="567"/>
      <c r="DB227" s="567"/>
      <c r="DC227" s="567"/>
      <c r="DD227" s="567"/>
      <c r="DE227" s="567"/>
      <c r="DF227" s="567"/>
      <c r="DG227" s="567"/>
      <c r="DH227" s="567"/>
      <c r="DI227" s="567"/>
      <c r="DJ227" s="567"/>
      <c r="DK227" s="567"/>
      <c r="DL227" s="567"/>
      <c r="DM227" s="567"/>
      <c r="DN227" s="567"/>
      <c r="DO227" s="567"/>
      <c r="DP227" s="567"/>
      <c r="DQ227" s="567"/>
      <c r="DR227" s="567"/>
      <c r="DS227" s="567"/>
      <c r="DT227" s="567"/>
      <c r="DU227" s="567"/>
      <c r="DV227" s="567"/>
      <c r="DW227" s="567"/>
      <c r="DX227" s="567"/>
      <c r="DY227" s="567"/>
      <c r="DZ227" s="567"/>
      <c r="EA227" s="567"/>
      <c r="EB227" s="567"/>
      <c r="EC227" s="567"/>
      <c r="ED227" s="567"/>
      <c r="EE227" s="567"/>
      <c r="EF227" s="567"/>
      <c r="EG227" s="567"/>
      <c r="EH227" s="567"/>
      <c r="EI227" s="567"/>
      <c r="EJ227" s="567"/>
      <c r="EK227" s="567"/>
      <c r="EL227" s="567"/>
      <c r="EM227" s="567"/>
      <c r="EN227" s="567"/>
      <c r="EO227" s="567"/>
      <c r="EP227" s="567"/>
      <c r="EQ227" s="567"/>
      <c r="ER227" s="567"/>
      <c r="ES227" s="567"/>
      <c r="ET227" s="567"/>
      <c r="EU227" s="567"/>
      <c r="EV227" s="567"/>
      <c r="EW227" s="567"/>
      <c r="EX227" s="567"/>
      <c r="EY227" s="567"/>
      <c r="EZ227" s="567"/>
      <c r="FA227" s="567"/>
      <c r="FB227" s="567"/>
      <c r="FC227" s="567"/>
      <c r="FD227" s="567"/>
      <c r="FE227" s="567"/>
      <c r="FF227" s="567"/>
      <c r="FG227" s="567"/>
      <c r="FH227" s="567"/>
      <c r="FI227" s="567"/>
      <c r="FJ227" s="567"/>
      <c r="FK227" s="567"/>
      <c r="FL227" s="567"/>
      <c r="FM227" s="567"/>
      <c r="FN227" s="567"/>
      <c r="FO227" s="567"/>
      <c r="FP227" s="567"/>
      <c r="FQ227" s="567"/>
      <c r="FR227" s="567"/>
      <c r="FS227" s="567"/>
      <c r="FT227" s="567"/>
      <c r="FU227" s="567"/>
      <c r="FV227" s="567"/>
      <c r="FW227" s="567"/>
      <c r="FX227" s="567"/>
      <c r="FY227" s="567"/>
      <c r="FZ227" s="567"/>
      <c r="GA227" s="567"/>
      <c r="GB227" s="567"/>
      <c r="GC227" s="567"/>
      <c r="GD227" s="567"/>
      <c r="GE227" s="567"/>
      <c r="GF227" s="567"/>
      <c r="GG227" s="567"/>
      <c r="GH227" s="567"/>
      <c r="GI227" s="567"/>
      <c r="GJ227" s="567"/>
      <c r="GK227" s="567"/>
      <c r="GL227" s="567"/>
      <c r="GM227" s="567"/>
      <c r="GN227" s="567"/>
      <c r="GO227" s="567"/>
      <c r="GP227" s="567"/>
      <c r="GQ227" s="567"/>
      <c r="GR227" s="567"/>
      <c r="GS227" s="567"/>
      <c r="GT227" s="567"/>
      <c r="GU227" s="567"/>
      <c r="GV227" s="567"/>
      <c r="GW227" s="567"/>
      <c r="GX227" s="567"/>
      <c r="GY227" s="567"/>
      <c r="GZ227" s="567"/>
      <c r="HA227" s="567"/>
      <c r="HB227" s="567"/>
      <c r="HC227" s="567"/>
      <c r="HD227" s="567"/>
      <c r="HE227" s="567"/>
      <c r="HF227" s="567"/>
      <c r="HG227" s="567"/>
      <c r="HH227" s="567"/>
      <c r="HI227" s="567"/>
      <c r="HJ227" s="567"/>
      <c r="HK227" s="567"/>
      <c r="HL227" s="567"/>
      <c r="HM227" s="567"/>
      <c r="HN227" s="567"/>
      <c r="HO227" s="567"/>
      <c r="HP227" s="567"/>
      <c r="HQ227" s="567"/>
      <c r="HR227" s="567"/>
      <c r="HS227" s="567"/>
      <c r="HT227" s="567"/>
      <c r="HU227" s="567"/>
      <c r="HV227" s="567"/>
      <c r="HW227" s="567"/>
      <c r="HX227" s="567"/>
      <c r="HY227" s="567"/>
      <c r="HZ227" s="567"/>
      <c r="IA227" s="567"/>
      <c r="IB227" s="567"/>
      <c r="IC227" s="567"/>
      <c r="ID227" s="567"/>
      <c r="IE227" s="567"/>
      <c r="IF227" s="567"/>
      <c r="IG227" s="567"/>
      <c r="IH227" s="567"/>
      <c r="II227" s="567"/>
      <c r="IJ227" s="567"/>
      <c r="IK227" s="567"/>
      <c r="IL227" s="567"/>
      <c r="IM227" s="567"/>
      <c r="IN227" s="567"/>
      <c r="IO227" s="567"/>
      <c r="IP227" s="567"/>
      <c r="IQ227" s="567"/>
      <c r="IR227" s="567"/>
      <c r="IS227" s="567"/>
      <c r="IT227" s="567"/>
      <c r="IU227" s="567"/>
      <c r="IV227" s="567"/>
    </row>
    <row r="228" spans="1:256" ht="12.75" customHeight="1">
      <c r="A228" s="559" t="s">
        <v>220</v>
      </c>
      <c r="B228" s="559"/>
      <c r="C228" s="560" t="s">
        <v>221</v>
      </c>
      <c r="D228" s="560"/>
      <c r="E228" s="564">
        <v>0</v>
      </c>
      <c r="F228" s="564"/>
      <c r="G228" s="562">
        <v>0</v>
      </c>
      <c r="H228" s="562"/>
      <c r="I228" s="562"/>
      <c r="J228" s="566"/>
      <c r="K228" s="566"/>
      <c r="L228" s="566"/>
      <c r="M228" s="566"/>
      <c r="N228" s="566"/>
      <c r="O228" s="566"/>
      <c r="P228" s="566"/>
      <c r="Q228" s="567"/>
      <c r="R228" s="567"/>
      <c r="S228" s="567"/>
      <c r="T228" s="567"/>
      <c r="U228" s="567"/>
      <c r="V228" s="567"/>
      <c r="W228" s="567"/>
      <c r="X228" s="567"/>
      <c r="Y228" s="567"/>
      <c r="Z228" s="567"/>
      <c r="AA228" s="567"/>
      <c r="AB228" s="567"/>
      <c r="AC228" s="567"/>
      <c r="AD228" s="567"/>
      <c r="AE228" s="567"/>
      <c r="AF228" s="567"/>
      <c r="AG228" s="567"/>
      <c r="AH228" s="567"/>
      <c r="AI228" s="567"/>
      <c r="AJ228" s="567"/>
      <c r="AK228" s="567"/>
      <c r="AL228" s="567"/>
      <c r="AM228" s="567"/>
      <c r="AN228" s="567"/>
      <c r="AO228" s="567"/>
      <c r="AP228" s="567"/>
      <c r="AQ228" s="567"/>
      <c r="AR228" s="567"/>
      <c r="AS228" s="567"/>
      <c r="AT228" s="567"/>
      <c r="AU228" s="567"/>
      <c r="AV228" s="567"/>
      <c r="AW228" s="567"/>
      <c r="AX228" s="567"/>
      <c r="AY228" s="567"/>
      <c r="AZ228" s="567"/>
      <c r="BA228" s="567"/>
      <c r="BB228" s="567"/>
      <c r="BC228" s="567"/>
      <c r="BD228" s="567"/>
      <c r="BE228" s="567"/>
      <c r="BF228" s="567"/>
      <c r="BG228" s="567"/>
      <c r="BH228" s="567"/>
      <c r="BI228" s="567"/>
      <c r="BJ228" s="567"/>
      <c r="BK228" s="567"/>
      <c r="BL228" s="567"/>
      <c r="BM228" s="567"/>
      <c r="BN228" s="567"/>
      <c r="BO228" s="567"/>
      <c r="BP228" s="567"/>
      <c r="BQ228" s="567"/>
      <c r="BR228" s="567"/>
      <c r="BS228" s="567"/>
      <c r="BT228" s="567"/>
      <c r="BU228" s="567"/>
      <c r="BV228" s="567"/>
      <c r="BW228" s="567"/>
      <c r="BX228" s="567"/>
      <c r="BY228" s="567"/>
      <c r="BZ228" s="567"/>
      <c r="CA228" s="567"/>
      <c r="CB228" s="567"/>
      <c r="CC228" s="567"/>
      <c r="CD228" s="567"/>
      <c r="CE228" s="567"/>
      <c r="CF228" s="567"/>
      <c r="CG228" s="567"/>
      <c r="CH228" s="567"/>
      <c r="CI228" s="567"/>
      <c r="CJ228" s="567"/>
      <c r="CK228" s="567"/>
      <c r="CL228" s="567"/>
      <c r="CM228" s="567"/>
      <c r="CN228" s="567"/>
      <c r="CO228" s="567"/>
      <c r="CP228" s="567"/>
      <c r="CQ228" s="567"/>
      <c r="CR228" s="567"/>
      <c r="CS228" s="567"/>
      <c r="CT228" s="567"/>
      <c r="CU228" s="567"/>
      <c r="CV228" s="567"/>
      <c r="CW228" s="567"/>
      <c r="CX228" s="567"/>
      <c r="CY228" s="567"/>
      <c r="CZ228" s="567"/>
      <c r="DA228" s="567"/>
      <c r="DB228" s="567"/>
      <c r="DC228" s="567"/>
      <c r="DD228" s="567"/>
      <c r="DE228" s="567"/>
      <c r="DF228" s="567"/>
      <c r="DG228" s="567"/>
      <c r="DH228" s="567"/>
      <c r="DI228" s="567"/>
      <c r="DJ228" s="567"/>
      <c r="DK228" s="567"/>
      <c r="DL228" s="567"/>
      <c r="DM228" s="567"/>
      <c r="DN228" s="567"/>
      <c r="DO228" s="567"/>
      <c r="DP228" s="567"/>
      <c r="DQ228" s="567"/>
      <c r="DR228" s="567"/>
      <c r="DS228" s="567"/>
      <c r="DT228" s="567"/>
      <c r="DU228" s="567"/>
      <c r="DV228" s="567"/>
      <c r="DW228" s="567"/>
      <c r="DX228" s="567"/>
      <c r="DY228" s="567"/>
      <c r="DZ228" s="567"/>
      <c r="EA228" s="567"/>
      <c r="EB228" s="567"/>
      <c r="EC228" s="567"/>
      <c r="ED228" s="567"/>
      <c r="EE228" s="567"/>
      <c r="EF228" s="567"/>
      <c r="EG228" s="567"/>
      <c r="EH228" s="567"/>
      <c r="EI228" s="567"/>
      <c r="EJ228" s="567"/>
      <c r="EK228" s="567"/>
      <c r="EL228" s="567"/>
      <c r="EM228" s="567"/>
      <c r="EN228" s="567"/>
      <c r="EO228" s="567"/>
      <c r="EP228" s="567"/>
      <c r="EQ228" s="567"/>
      <c r="ER228" s="567"/>
      <c r="ES228" s="567"/>
      <c r="ET228" s="567"/>
      <c r="EU228" s="567"/>
      <c r="EV228" s="567"/>
      <c r="EW228" s="567"/>
      <c r="EX228" s="567"/>
      <c r="EY228" s="567"/>
      <c r="EZ228" s="567"/>
      <c r="FA228" s="567"/>
      <c r="FB228" s="567"/>
      <c r="FC228" s="567"/>
      <c r="FD228" s="567"/>
      <c r="FE228" s="567"/>
      <c r="FF228" s="567"/>
      <c r="FG228" s="567"/>
      <c r="FH228" s="567"/>
      <c r="FI228" s="567"/>
      <c r="FJ228" s="567"/>
      <c r="FK228" s="567"/>
      <c r="FL228" s="567"/>
      <c r="FM228" s="567"/>
      <c r="FN228" s="567"/>
      <c r="FO228" s="567"/>
      <c r="FP228" s="567"/>
      <c r="FQ228" s="567"/>
      <c r="FR228" s="567"/>
      <c r="FS228" s="567"/>
      <c r="FT228" s="567"/>
      <c r="FU228" s="567"/>
      <c r="FV228" s="567"/>
      <c r="FW228" s="567"/>
      <c r="FX228" s="567"/>
      <c r="FY228" s="567"/>
      <c r="FZ228" s="567"/>
      <c r="GA228" s="567"/>
      <c r="GB228" s="567"/>
      <c r="GC228" s="567"/>
      <c r="GD228" s="567"/>
      <c r="GE228" s="567"/>
      <c r="GF228" s="567"/>
      <c r="GG228" s="567"/>
      <c r="GH228" s="567"/>
      <c r="GI228" s="567"/>
      <c r="GJ228" s="567"/>
      <c r="GK228" s="567"/>
      <c r="GL228" s="567"/>
      <c r="GM228" s="567"/>
      <c r="GN228" s="567"/>
      <c r="GO228" s="567"/>
      <c r="GP228" s="567"/>
      <c r="GQ228" s="567"/>
      <c r="GR228" s="567"/>
      <c r="GS228" s="567"/>
      <c r="GT228" s="567"/>
      <c r="GU228" s="567"/>
      <c r="GV228" s="567"/>
      <c r="GW228" s="567"/>
      <c r="GX228" s="567"/>
      <c r="GY228" s="567"/>
      <c r="GZ228" s="567"/>
      <c r="HA228" s="567"/>
      <c r="HB228" s="567"/>
      <c r="HC228" s="567"/>
      <c r="HD228" s="567"/>
      <c r="HE228" s="567"/>
      <c r="HF228" s="567"/>
      <c r="HG228" s="567"/>
      <c r="HH228" s="567"/>
      <c r="HI228" s="567"/>
      <c r="HJ228" s="567"/>
      <c r="HK228" s="567"/>
      <c r="HL228" s="567"/>
      <c r="HM228" s="567"/>
      <c r="HN228" s="567"/>
      <c r="HO228" s="567"/>
      <c r="HP228" s="567"/>
      <c r="HQ228" s="567"/>
      <c r="HR228" s="567"/>
      <c r="HS228" s="567"/>
      <c r="HT228" s="567"/>
      <c r="HU228" s="567"/>
      <c r="HV228" s="567"/>
      <c r="HW228" s="567"/>
      <c r="HX228" s="567"/>
      <c r="HY228" s="567"/>
      <c r="HZ228" s="567"/>
      <c r="IA228" s="567"/>
      <c r="IB228" s="567"/>
      <c r="IC228" s="567"/>
      <c r="ID228" s="567"/>
      <c r="IE228" s="567"/>
      <c r="IF228" s="567"/>
      <c r="IG228" s="567"/>
      <c r="IH228" s="567"/>
      <c r="II228" s="567"/>
      <c r="IJ228" s="567"/>
      <c r="IK228" s="567"/>
      <c r="IL228" s="567"/>
      <c r="IM228" s="567"/>
      <c r="IN228" s="567"/>
      <c r="IO228" s="567"/>
      <c r="IP228" s="567"/>
      <c r="IQ228" s="567"/>
      <c r="IR228" s="567"/>
      <c r="IS228" s="567"/>
      <c r="IT228" s="567"/>
      <c r="IU228" s="567"/>
      <c r="IV228" s="567"/>
    </row>
    <row r="229" spans="1:256" ht="12.75" customHeight="1">
      <c r="A229" s="552" t="s">
        <v>222</v>
      </c>
      <c r="B229" s="552"/>
      <c r="C229" s="553" t="s">
        <v>223</v>
      </c>
      <c r="D229" s="553"/>
      <c r="E229" s="556">
        <v>0</v>
      </c>
      <c r="F229" s="556"/>
      <c r="G229" s="562">
        <v>0</v>
      </c>
      <c r="H229" s="562"/>
      <c r="I229" s="562"/>
      <c r="J229" s="566"/>
      <c r="K229" s="566"/>
      <c r="L229" s="566"/>
      <c r="M229" s="566"/>
      <c r="N229" s="566"/>
      <c r="O229" s="566"/>
      <c r="P229" s="566"/>
      <c r="Q229" s="567"/>
      <c r="R229" s="567"/>
      <c r="S229" s="567"/>
      <c r="T229" s="567"/>
      <c r="U229" s="567"/>
      <c r="V229" s="567"/>
      <c r="W229" s="567"/>
      <c r="X229" s="567"/>
      <c r="Y229" s="567"/>
      <c r="Z229" s="567"/>
      <c r="AA229" s="567"/>
      <c r="AB229" s="567"/>
      <c r="AC229" s="567"/>
      <c r="AD229" s="567"/>
      <c r="AE229" s="567"/>
      <c r="AF229" s="567"/>
      <c r="AG229" s="567"/>
      <c r="AH229" s="567"/>
      <c r="AI229" s="567"/>
      <c r="AJ229" s="567"/>
      <c r="AK229" s="567"/>
      <c r="AL229" s="567"/>
      <c r="AM229" s="567"/>
      <c r="AN229" s="567"/>
      <c r="AO229" s="567"/>
      <c r="AP229" s="567"/>
      <c r="AQ229" s="567"/>
      <c r="AR229" s="567"/>
      <c r="AS229" s="567"/>
      <c r="AT229" s="567"/>
      <c r="AU229" s="567"/>
      <c r="AV229" s="567"/>
      <c r="AW229" s="567"/>
      <c r="AX229" s="567"/>
      <c r="AY229" s="567"/>
      <c r="AZ229" s="567"/>
      <c r="BA229" s="567"/>
      <c r="BB229" s="567"/>
      <c r="BC229" s="567"/>
      <c r="BD229" s="567"/>
      <c r="BE229" s="567"/>
      <c r="BF229" s="567"/>
      <c r="BG229" s="567"/>
      <c r="BH229" s="567"/>
      <c r="BI229" s="567"/>
      <c r="BJ229" s="567"/>
      <c r="BK229" s="567"/>
      <c r="BL229" s="567"/>
      <c r="BM229" s="567"/>
      <c r="BN229" s="567"/>
      <c r="BO229" s="567"/>
      <c r="BP229" s="567"/>
      <c r="BQ229" s="567"/>
      <c r="BR229" s="567"/>
      <c r="BS229" s="567"/>
      <c r="BT229" s="567"/>
      <c r="BU229" s="567"/>
      <c r="BV229" s="567"/>
      <c r="BW229" s="567"/>
      <c r="BX229" s="567"/>
      <c r="BY229" s="567"/>
      <c r="BZ229" s="567"/>
      <c r="CA229" s="567"/>
      <c r="CB229" s="567"/>
      <c r="CC229" s="567"/>
      <c r="CD229" s="567"/>
      <c r="CE229" s="567"/>
      <c r="CF229" s="567"/>
      <c r="CG229" s="567"/>
      <c r="CH229" s="567"/>
      <c r="CI229" s="567"/>
      <c r="CJ229" s="567"/>
      <c r="CK229" s="567"/>
      <c r="CL229" s="567"/>
      <c r="CM229" s="567"/>
      <c r="CN229" s="567"/>
      <c r="CO229" s="567"/>
      <c r="CP229" s="567"/>
      <c r="CQ229" s="567"/>
      <c r="CR229" s="567"/>
      <c r="CS229" s="567"/>
      <c r="CT229" s="567"/>
      <c r="CU229" s="567"/>
      <c r="CV229" s="567"/>
      <c r="CW229" s="567"/>
      <c r="CX229" s="567"/>
      <c r="CY229" s="567"/>
      <c r="CZ229" s="567"/>
      <c r="DA229" s="567"/>
      <c r="DB229" s="567"/>
      <c r="DC229" s="567"/>
      <c r="DD229" s="567"/>
      <c r="DE229" s="567"/>
      <c r="DF229" s="567"/>
      <c r="DG229" s="567"/>
      <c r="DH229" s="567"/>
      <c r="DI229" s="567"/>
      <c r="DJ229" s="567"/>
      <c r="DK229" s="567"/>
      <c r="DL229" s="567"/>
      <c r="DM229" s="567"/>
      <c r="DN229" s="567"/>
      <c r="DO229" s="567"/>
      <c r="DP229" s="567"/>
      <c r="DQ229" s="567"/>
      <c r="DR229" s="567"/>
      <c r="DS229" s="567"/>
      <c r="DT229" s="567"/>
      <c r="DU229" s="567"/>
      <c r="DV229" s="567"/>
      <c r="DW229" s="567"/>
      <c r="DX229" s="567"/>
      <c r="DY229" s="567"/>
      <c r="DZ229" s="567"/>
      <c r="EA229" s="567"/>
      <c r="EB229" s="567"/>
      <c r="EC229" s="567"/>
      <c r="ED229" s="567"/>
      <c r="EE229" s="567"/>
      <c r="EF229" s="567"/>
      <c r="EG229" s="567"/>
      <c r="EH229" s="567"/>
      <c r="EI229" s="567"/>
      <c r="EJ229" s="567"/>
      <c r="EK229" s="567"/>
      <c r="EL229" s="567"/>
      <c r="EM229" s="567"/>
      <c r="EN229" s="567"/>
      <c r="EO229" s="567"/>
      <c r="EP229" s="567"/>
      <c r="EQ229" s="567"/>
      <c r="ER229" s="567"/>
      <c r="ES229" s="567"/>
      <c r="ET229" s="567"/>
      <c r="EU229" s="567"/>
      <c r="EV229" s="567"/>
      <c r="EW229" s="567"/>
      <c r="EX229" s="567"/>
      <c r="EY229" s="567"/>
      <c r="EZ229" s="567"/>
      <c r="FA229" s="567"/>
      <c r="FB229" s="567"/>
      <c r="FC229" s="567"/>
      <c r="FD229" s="567"/>
      <c r="FE229" s="567"/>
      <c r="FF229" s="567"/>
      <c r="FG229" s="567"/>
      <c r="FH229" s="567"/>
      <c r="FI229" s="567"/>
      <c r="FJ229" s="567"/>
      <c r="FK229" s="567"/>
      <c r="FL229" s="567"/>
      <c r="FM229" s="567"/>
      <c r="FN229" s="567"/>
      <c r="FO229" s="567"/>
      <c r="FP229" s="567"/>
      <c r="FQ229" s="567"/>
      <c r="FR229" s="567"/>
      <c r="FS229" s="567"/>
      <c r="FT229" s="567"/>
      <c r="FU229" s="567"/>
      <c r="FV229" s="567"/>
      <c r="FW229" s="567"/>
      <c r="FX229" s="567"/>
      <c r="FY229" s="567"/>
      <c r="FZ229" s="567"/>
      <c r="GA229" s="567"/>
      <c r="GB229" s="567"/>
      <c r="GC229" s="567"/>
      <c r="GD229" s="567"/>
      <c r="GE229" s="567"/>
      <c r="GF229" s="567"/>
      <c r="GG229" s="567"/>
      <c r="GH229" s="567"/>
      <c r="GI229" s="567"/>
      <c r="GJ229" s="567"/>
      <c r="GK229" s="567"/>
      <c r="GL229" s="567"/>
      <c r="GM229" s="567"/>
      <c r="GN229" s="567"/>
      <c r="GO229" s="567"/>
      <c r="GP229" s="567"/>
      <c r="GQ229" s="567"/>
      <c r="GR229" s="567"/>
      <c r="GS229" s="567"/>
      <c r="GT229" s="567"/>
      <c r="GU229" s="567"/>
      <c r="GV229" s="567"/>
      <c r="GW229" s="567"/>
      <c r="GX229" s="567"/>
      <c r="GY229" s="567"/>
      <c r="GZ229" s="567"/>
      <c r="HA229" s="567"/>
      <c r="HB229" s="567"/>
      <c r="HC229" s="567"/>
      <c r="HD229" s="567"/>
      <c r="HE229" s="567"/>
      <c r="HF229" s="567"/>
      <c r="HG229" s="567"/>
      <c r="HH229" s="567"/>
      <c r="HI229" s="567"/>
      <c r="HJ229" s="567"/>
      <c r="HK229" s="567"/>
      <c r="HL229" s="567"/>
      <c r="HM229" s="567"/>
      <c r="HN229" s="567"/>
      <c r="HO229" s="567"/>
      <c r="HP229" s="567"/>
      <c r="HQ229" s="567"/>
      <c r="HR229" s="567"/>
      <c r="HS229" s="567"/>
      <c r="HT229" s="567"/>
      <c r="HU229" s="567"/>
      <c r="HV229" s="567"/>
      <c r="HW229" s="567"/>
      <c r="HX229" s="567"/>
      <c r="HY229" s="567"/>
      <c r="HZ229" s="567"/>
      <c r="IA229" s="567"/>
      <c r="IB229" s="567"/>
      <c r="IC229" s="567"/>
      <c r="ID229" s="567"/>
      <c r="IE229" s="567"/>
      <c r="IF229" s="567"/>
      <c r="IG229" s="567"/>
      <c r="IH229" s="567"/>
      <c r="II229" s="567"/>
      <c r="IJ229" s="567"/>
      <c r="IK229" s="567"/>
      <c r="IL229" s="567"/>
      <c r="IM229" s="567"/>
      <c r="IN229" s="567"/>
      <c r="IO229" s="567"/>
      <c r="IP229" s="567"/>
      <c r="IQ229" s="567"/>
      <c r="IR229" s="567"/>
      <c r="IS229" s="567"/>
      <c r="IT229" s="567"/>
      <c r="IU229" s="567"/>
      <c r="IV229" s="567"/>
    </row>
    <row r="230" spans="1:256" ht="12.75" customHeight="1">
      <c r="A230" s="563" t="s">
        <v>209</v>
      </c>
      <c r="B230" s="563"/>
      <c r="C230" s="563"/>
      <c r="D230" s="563"/>
      <c r="E230" s="563"/>
      <c r="F230" s="563"/>
      <c r="G230" s="556">
        <f>SUM(G228+G229)</f>
        <v>0</v>
      </c>
      <c r="H230" s="556"/>
      <c r="I230" s="556"/>
      <c r="J230" s="566"/>
      <c r="K230" s="566"/>
      <c r="L230" s="566"/>
      <c r="M230" s="566"/>
      <c r="N230" s="566"/>
      <c r="O230" s="566"/>
      <c r="P230" s="566"/>
      <c r="Q230" s="567"/>
      <c r="R230" s="567"/>
      <c r="S230" s="567"/>
      <c r="T230" s="567"/>
      <c r="U230" s="567"/>
      <c r="V230" s="567"/>
      <c r="W230" s="567"/>
      <c r="X230" s="567"/>
      <c r="Y230" s="567"/>
      <c r="Z230" s="567"/>
      <c r="AA230" s="567"/>
      <c r="AB230" s="567"/>
      <c r="AC230" s="567"/>
      <c r="AD230" s="567"/>
      <c r="AE230" s="567"/>
      <c r="AF230" s="567"/>
      <c r="AG230" s="567"/>
      <c r="AH230" s="567"/>
      <c r="AI230" s="567"/>
      <c r="AJ230" s="567"/>
      <c r="AK230" s="567"/>
      <c r="AL230" s="567"/>
      <c r="AM230" s="567"/>
      <c r="AN230" s="567"/>
      <c r="AO230" s="567"/>
      <c r="AP230" s="567"/>
      <c r="AQ230" s="567"/>
      <c r="AR230" s="567"/>
      <c r="AS230" s="567"/>
      <c r="AT230" s="567"/>
      <c r="AU230" s="567"/>
      <c r="AV230" s="567"/>
      <c r="AW230" s="567"/>
      <c r="AX230" s="567"/>
      <c r="AY230" s="567"/>
      <c r="AZ230" s="567"/>
      <c r="BA230" s="567"/>
      <c r="BB230" s="567"/>
      <c r="BC230" s="567"/>
      <c r="BD230" s="567"/>
      <c r="BE230" s="567"/>
      <c r="BF230" s="567"/>
      <c r="BG230" s="567"/>
      <c r="BH230" s="567"/>
      <c r="BI230" s="567"/>
      <c r="BJ230" s="567"/>
      <c r="BK230" s="567"/>
      <c r="BL230" s="567"/>
      <c r="BM230" s="567"/>
      <c r="BN230" s="567"/>
      <c r="BO230" s="567"/>
      <c r="BP230" s="567"/>
      <c r="BQ230" s="567"/>
      <c r="BR230" s="567"/>
      <c r="BS230" s="567"/>
      <c r="BT230" s="567"/>
      <c r="BU230" s="567"/>
      <c r="BV230" s="567"/>
      <c r="BW230" s="567"/>
      <c r="BX230" s="567"/>
      <c r="BY230" s="567"/>
      <c r="BZ230" s="567"/>
      <c r="CA230" s="567"/>
      <c r="CB230" s="567"/>
      <c r="CC230" s="567"/>
      <c r="CD230" s="567"/>
      <c r="CE230" s="567"/>
      <c r="CF230" s="567"/>
      <c r="CG230" s="567"/>
      <c r="CH230" s="567"/>
      <c r="CI230" s="567"/>
      <c r="CJ230" s="567"/>
      <c r="CK230" s="567"/>
      <c r="CL230" s="567"/>
      <c r="CM230" s="567"/>
      <c r="CN230" s="567"/>
      <c r="CO230" s="567"/>
      <c r="CP230" s="567"/>
      <c r="CQ230" s="567"/>
      <c r="CR230" s="567"/>
      <c r="CS230" s="567"/>
      <c r="CT230" s="567"/>
      <c r="CU230" s="567"/>
      <c r="CV230" s="567"/>
      <c r="CW230" s="567"/>
      <c r="CX230" s="567"/>
      <c r="CY230" s="567"/>
      <c r="CZ230" s="567"/>
      <c r="DA230" s="567"/>
      <c r="DB230" s="567"/>
      <c r="DC230" s="567"/>
      <c r="DD230" s="567"/>
      <c r="DE230" s="567"/>
      <c r="DF230" s="567"/>
      <c r="DG230" s="567"/>
      <c r="DH230" s="567"/>
      <c r="DI230" s="567"/>
      <c r="DJ230" s="567"/>
      <c r="DK230" s="567"/>
      <c r="DL230" s="567"/>
      <c r="DM230" s="567"/>
      <c r="DN230" s="567"/>
      <c r="DO230" s="567"/>
      <c r="DP230" s="567"/>
      <c r="DQ230" s="567"/>
      <c r="DR230" s="567"/>
      <c r="DS230" s="567"/>
      <c r="DT230" s="567"/>
      <c r="DU230" s="567"/>
      <c r="DV230" s="567"/>
      <c r="DW230" s="567"/>
      <c r="DX230" s="567"/>
      <c r="DY230" s="567"/>
      <c r="DZ230" s="567"/>
      <c r="EA230" s="567"/>
      <c r="EB230" s="567"/>
      <c r="EC230" s="567"/>
      <c r="ED230" s="567"/>
      <c r="EE230" s="567"/>
      <c r="EF230" s="567"/>
      <c r="EG230" s="567"/>
      <c r="EH230" s="567"/>
      <c r="EI230" s="567"/>
      <c r="EJ230" s="567"/>
      <c r="EK230" s="567"/>
      <c r="EL230" s="567"/>
      <c r="EM230" s="567"/>
      <c r="EN230" s="567"/>
      <c r="EO230" s="567"/>
      <c r="EP230" s="567"/>
      <c r="EQ230" s="567"/>
      <c r="ER230" s="567"/>
      <c r="ES230" s="567"/>
      <c r="ET230" s="567"/>
      <c r="EU230" s="567"/>
      <c r="EV230" s="567"/>
      <c r="EW230" s="567"/>
      <c r="EX230" s="567"/>
      <c r="EY230" s="567"/>
      <c r="EZ230" s="567"/>
      <c r="FA230" s="567"/>
      <c r="FB230" s="567"/>
      <c r="FC230" s="567"/>
      <c r="FD230" s="567"/>
      <c r="FE230" s="567"/>
      <c r="FF230" s="567"/>
      <c r="FG230" s="567"/>
      <c r="FH230" s="567"/>
      <c r="FI230" s="567"/>
      <c r="FJ230" s="567"/>
      <c r="FK230" s="567"/>
      <c r="FL230" s="567"/>
      <c r="FM230" s="567"/>
      <c r="FN230" s="567"/>
      <c r="FO230" s="567"/>
      <c r="FP230" s="567"/>
      <c r="FQ230" s="567"/>
      <c r="FR230" s="567"/>
      <c r="FS230" s="567"/>
      <c r="FT230" s="567"/>
      <c r="FU230" s="567"/>
      <c r="FV230" s="567"/>
      <c r="FW230" s="567"/>
      <c r="FX230" s="567"/>
      <c r="FY230" s="567"/>
      <c r="FZ230" s="567"/>
      <c r="GA230" s="567"/>
      <c r="GB230" s="567"/>
      <c r="GC230" s="567"/>
      <c r="GD230" s="567"/>
      <c r="GE230" s="567"/>
      <c r="GF230" s="567"/>
      <c r="GG230" s="567"/>
      <c r="GH230" s="567"/>
      <c r="GI230" s="567"/>
      <c r="GJ230" s="567"/>
      <c r="GK230" s="567"/>
      <c r="GL230" s="567"/>
      <c r="GM230" s="567"/>
      <c r="GN230" s="567"/>
      <c r="GO230" s="567"/>
      <c r="GP230" s="567"/>
      <c r="GQ230" s="567"/>
      <c r="GR230" s="567"/>
      <c r="GS230" s="567"/>
      <c r="GT230" s="567"/>
      <c r="GU230" s="567"/>
      <c r="GV230" s="567"/>
      <c r="GW230" s="567"/>
      <c r="GX230" s="567"/>
      <c r="GY230" s="567"/>
      <c r="GZ230" s="567"/>
      <c r="HA230" s="567"/>
      <c r="HB230" s="567"/>
      <c r="HC230" s="567"/>
      <c r="HD230" s="567"/>
      <c r="HE230" s="567"/>
      <c r="HF230" s="567"/>
      <c r="HG230" s="567"/>
      <c r="HH230" s="567"/>
      <c r="HI230" s="567"/>
      <c r="HJ230" s="567"/>
      <c r="HK230" s="567"/>
      <c r="HL230" s="567"/>
      <c r="HM230" s="567"/>
      <c r="HN230" s="567"/>
      <c r="HO230" s="567"/>
      <c r="HP230" s="567"/>
      <c r="HQ230" s="567"/>
      <c r="HR230" s="567"/>
      <c r="HS230" s="567"/>
      <c r="HT230" s="567"/>
      <c r="HU230" s="567"/>
      <c r="HV230" s="567"/>
      <c r="HW230" s="567"/>
      <c r="HX230" s="567"/>
      <c r="HY230" s="567"/>
      <c r="HZ230" s="567"/>
      <c r="IA230" s="567"/>
      <c r="IB230" s="567"/>
      <c r="IC230" s="567"/>
      <c r="ID230" s="567"/>
      <c r="IE230" s="567"/>
      <c r="IF230" s="567"/>
      <c r="IG230" s="567"/>
      <c r="IH230" s="567"/>
      <c r="II230" s="567"/>
      <c r="IJ230" s="567"/>
      <c r="IK230" s="567"/>
      <c r="IL230" s="567"/>
      <c r="IM230" s="567"/>
      <c r="IN230" s="567"/>
      <c r="IO230" s="567"/>
      <c r="IP230" s="567"/>
      <c r="IQ230" s="567"/>
      <c r="IR230" s="567"/>
      <c r="IS230" s="567"/>
      <c r="IT230" s="567"/>
      <c r="IU230" s="567"/>
      <c r="IV230" s="567"/>
    </row>
    <row r="231" spans="1:256" ht="7.5" customHeight="1">
      <c r="A231" s="570"/>
      <c r="B231" s="570"/>
      <c r="C231" s="570"/>
      <c r="D231" s="570"/>
      <c r="E231" s="570"/>
      <c r="F231" s="570"/>
      <c r="G231" s="570"/>
      <c r="H231" s="570"/>
      <c r="I231" s="570"/>
      <c r="J231" s="566"/>
      <c r="K231" s="566"/>
      <c r="L231" s="566"/>
      <c r="M231" s="566"/>
      <c r="N231" s="566"/>
      <c r="O231" s="566"/>
      <c r="P231" s="566"/>
      <c r="Q231" s="567"/>
      <c r="R231" s="567"/>
      <c r="S231" s="567"/>
      <c r="T231" s="567"/>
      <c r="U231" s="567"/>
      <c r="V231" s="567"/>
      <c r="W231" s="567"/>
      <c r="X231" s="567"/>
      <c r="Y231" s="567"/>
      <c r="Z231" s="567"/>
      <c r="AA231" s="567"/>
      <c r="AB231" s="567"/>
      <c r="AC231" s="567"/>
      <c r="AD231" s="567"/>
      <c r="AE231" s="567"/>
      <c r="AF231" s="567"/>
      <c r="AG231" s="567"/>
      <c r="AH231" s="567"/>
      <c r="AI231" s="567"/>
      <c r="AJ231" s="567"/>
      <c r="AK231" s="567"/>
      <c r="AL231" s="567"/>
      <c r="AM231" s="567"/>
      <c r="AN231" s="567"/>
      <c r="AO231" s="567"/>
      <c r="AP231" s="567"/>
      <c r="AQ231" s="567"/>
      <c r="AR231" s="567"/>
      <c r="AS231" s="567"/>
      <c r="AT231" s="567"/>
      <c r="AU231" s="567"/>
      <c r="AV231" s="567"/>
      <c r="AW231" s="567"/>
      <c r="AX231" s="567"/>
      <c r="AY231" s="567"/>
      <c r="AZ231" s="567"/>
      <c r="BA231" s="567"/>
      <c r="BB231" s="567"/>
      <c r="BC231" s="567"/>
      <c r="BD231" s="567"/>
      <c r="BE231" s="567"/>
      <c r="BF231" s="567"/>
      <c r="BG231" s="567"/>
      <c r="BH231" s="567"/>
      <c r="BI231" s="567"/>
      <c r="BJ231" s="567"/>
      <c r="BK231" s="567"/>
      <c r="BL231" s="567"/>
      <c r="BM231" s="567"/>
      <c r="BN231" s="567"/>
      <c r="BO231" s="567"/>
      <c r="BP231" s="567"/>
      <c r="BQ231" s="567"/>
      <c r="BR231" s="567"/>
      <c r="BS231" s="567"/>
      <c r="BT231" s="567"/>
      <c r="BU231" s="567"/>
      <c r="BV231" s="567"/>
      <c r="BW231" s="567"/>
      <c r="BX231" s="567"/>
      <c r="BY231" s="567"/>
      <c r="BZ231" s="567"/>
      <c r="CA231" s="567"/>
      <c r="CB231" s="567"/>
      <c r="CC231" s="567"/>
      <c r="CD231" s="567"/>
      <c r="CE231" s="567"/>
      <c r="CF231" s="567"/>
      <c r="CG231" s="567"/>
      <c r="CH231" s="567"/>
      <c r="CI231" s="567"/>
      <c r="CJ231" s="567"/>
      <c r="CK231" s="567"/>
      <c r="CL231" s="567"/>
      <c r="CM231" s="567"/>
      <c r="CN231" s="567"/>
      <c r="CO231" s="567"/>
      <c r="CP231" s="567"/>
      <c r="CQ231" s="567"/>
      <c r="CR231" s="567"/>
      <c r="CS231" s="567"/>
      <c r="CT231" s="567"/>
      <c r="CU231" s="567"/>
      <c r="CV231" s="567"/>
      <c r="CW231" s="567"/>
      <c r="CX231" s="567"/>
      <c r="CY231" s="567"/>
      <c r="CZ231" s="567"/>
      <c r="DA231" s="567"/>
      <c r="DB231" s="567"/>
      <c r="DC231" s="567"/>
      <c r="DD231" s="567"/>
      <c r="DE231" s="567"/>
      <c r="DF231" s="567"/>
      <c r="DG231" s="567"/>
      <c r="DH231" s="567"/>
      <c r="DI231" s="567"/>
      <c r="DJ231" s="567"/>
      <c r="DK231" s="567"/>
      <c r="DL231" s="567"/>
      <c r="DM231" s="567"/>
      <c r="DN231" s="567"/>
      <c r="DO231" s="567"/>
      <c r="DP231" s="567"/>
      <c r="DQ231" s="567"/>
      <c r="DR231" s="567"/>
      <c r="DS231" s="567"/>
      <c r="DT231" s="567"/>
      <c r="DU231" s="567"/>
      <c r="DV231" s="567"/>
      <c r="DW231" s="567"/>
      <c r="DX231" s="567"/>
      <c r="DY231" s="567"/>
      <c r="DZ231" s="567"/>
      <c r="EA231" s="567"/>
      <c r="EB231" s="567"/>
      <c r="EC231" s="567"/>
      <c r="ED231" s="567"/>
      <c r="EE231" s="567"/>
      <c r="EF231" s="567"/>
      <c r="EG231" s="567"/>
      <c r="EH231" s="567"/>
      <c r="EI231" s="567"/>
      <c r="EJ231" s="567"/>
      <c r="EK231" s="567"/>
      <c r="EL231" s="567"/>
      <c r="EM231" s="567"/>
      <c r="EN231" s="567"/>
      <c r="EO231" s="567"/>
      <c r="EP231" s="567"/>
      <c r="EQ231" s="567"/>
      <c r="ER231" s="567"/>
      <c r="ES231" s="567"/>
      <c r="ET231" s="567"/>
      <c r="EU231" s="567"/>
      <c r="EV231" s="567"/>
      <c r="EW231" s="567"/>
      <c r="EX231" s="567"/>
      <c r="EY231" s="567"/>
      <c r="EZ231" s="567"/>
      <c r="FA231" s="567"/>
      <c r="FB231" s="567"/>
      <c r="FC231" s="567"/>
      <c r="FD231" s="567"/>
      <c r="FE231" s="567"/>
      <c r="FF231" s="567"/>
      <c r="FG231" s="567"/>
      <c r="FH231" s="567"/>
      <c r="FI231" s="567"/>
      <c r="FJ231" s="567"/>
      <c r="FK231" s="567"/>
      <c r="FL231" s="567"/>
      <c r="FM231" s="567"/>
      <c r="FN231" s="567"/>
      <c r="FO231" s="567"/>
      <c r="FP231" s="567"/>
      <c r="FQ231" s="567"/>
      <c r="FR231" s="567"/>
      <c r="FS231" s="567"/>
      <c r="FT231" s="567"/>
      <c r="FU231" s="567"/>
      <c r="FV231" s="567"/>
      <c r="FW231" s="567"/>
      <c r="FX231" s="567"/>
      <c r="FY231" s="567"/>
      <c r="FZ231" s="567"/>
      <c r="GA231" s="567"/>
      <c r="GB231" s="567"/>
      <c r="GC231" s="567"/>
      <c r="GD231" s="567"/>
      <c r="GE231" s="567"/>
      <c r="GF231" s="567"/>
      <c r="GG231" s="567"/>
      <c r="GH231" s="567"/>
      <c r="GI231" s="567"/>
      <c r="GJ231" s="567"/>
      <c r="GK231" s="567"/>
      <c r="GL231" s="567"/>
      <c r="GM231" s="567"/>
      <c r="GN231" s="567"/>
      <c r="GO231" s="567"/>
      <c r="GP231" s="567"/>
      <c r="GQ231" s="567"/>
      <c r="GR231" s="567"/>
      <c r="GS231" s="567"/>
      <c r="GT231" s="567"/>
      <c r="GU231" s="567"/>
      <c r="GV231" s="567"/>
      <c r="GW231" s="567"/>
      <c r="GX231" s="567"/>
      <c r="GY231" s="567"/>
      <c r="GZ231" s="567"/>
      <c r="HA231" s="567"/>
      <c r="HB231" s="567"/>
      <c r="HC231" s="567"/>
      <c r="HD231" s="567"/>
      <c r="HE231" s="567"/>
      <c r="HF231" s="567"/>
      <c r="HG231" s="567"/>
      <c r="HH231" s="567"/>
      <c r="HI231" s="567"/>
      <c r="HJ231" s="567"/>
      <c r="HK231" s="567"/>
      <c r="HL231" s="567"/>
      <c r="HM231" s="567"/>
      <c r="HN231" s="567"/>
      <c r="HO231" s="567"/>
      <c r="HP231" s="567"/>
      <c r="HQ231" s="567"/>
      <c r="HR231" s="567"/>
      <c r="HS231" s="567"/>
      <c r="HT231" s="567"/>
      <c r="HU231" s="567"/>
      <c r="HV231" s="567"/>
      <c r="HW231" s="567"/>
      <c r="HX231" s="567"/>
      <c r="HY231" s="567"/>
      <c r="HZ231" s="567"/>
      <c r="IA231" s="567"/>
      <c r="IB231" s="567"/>
      <c r="IC231" s="567"/>
      <c r="ID231" s="567"/>
      <c r="IE231" s="567"/>
      <c r="IF231" s="567"/>
      <c r="IG231" s="567"/>
      <c r="IH231" s="567"/>
      <c r="II231" s="567"/>
      <c r="IJ231" s="567"/>
      <c r="IK231" s="567"/>
      <c r="IL231" s="567"/>
      <c r="IM231" s="567"/>
      <c r="IN231" s="567"/>
      <c r="IO231" s="567"/>
      <c r="IP231" s="567"/>
      <c r="IQ231" s="567"/>
      <c r="IR231" s="567"/>
      <c r="IS231" s="567"/>
      <c r="IT231" s="567"/>
      <c r="IU231" s="567"/>
      <c r="IV231" s="567"/>
    </row>
    <row r="232" spans="1:256" ht="25.5" customHeight="1">
      <c r="A232" s="552" t="s">
        <v>224</v>
      </c>
      <c r="B232" s="552"/>
      <c r="C232" s="560" t="s">
        <v>225</v>
      </c>
      <c r="D232" s="560"/>
      <c r="E232" s="564">
        <v>0</v>
      </c>
      <c r="F232" s="564"/>
      <c r="G232" s="562">
        <v>0</v>
      </c>
      <c r="H232" s="562"/>
      <c r="I232" s="562"/>
      <c r="J232" s="566"/>
      <c r="K232" s="566"/>
      <c r="L232" s="566"/>
      <c r="M232" s="566"/>
      <c r="N232" s="566"/>
      <c r="O232" s="566"/>
      <c r="P232" s="566"/>
      <c r="Q232" s="567"/>
      <c r="R232" s="567"/>
      <c r="S232" s="567"/>
      <c r="T232" s="567"/>
      <c r="U232" s="567"/>
      <c r="V232" s="567"/>
      <c r="W232" s="567"/>
      <c r="X232" s="567"/>
      <c r="Y232" s="567"/>
      <c r="Z232" s="567"/>
      <c r="AA232" s="567"/>
      <c r="AB232" s="567"/>
      <c r="AC232" s="567"/>
      <c r="AD232" s="567"/>
      <c r="AE232" s="567"/>
      <c r="AF232" s="567"/>
      <c r="AG232" s="567"/>
      <c r="AH232" s="567"/>
      <c r="AI232" s="567"/>
      <c r="AJ232" s="567"/>
      <c r="AK232" s="567"/>
      <c r="AL232" s="567"/>
      <c r="AM232" s="567"/>
      <c r="AN232" s="567"/>
      <c r="AO232" s="567"/>
      <c r="AP232" s="567"/>
      <c r="AQ232" s="567"/>
      <c r="AR232" s="567"/>
      <c r="AS232" s="567"/>
      <c r="AT232" s="567"/>
      <c r="AU232" s="567"/>
      <c r="AV232" s="567"/>
      <c r="AW232" s="567"/>
      <c r="AX232" s="567"/>
      <c r="AY232" s="567"/>
      <c r="AZ232" s="567"/>
      <c r="BA232" s="567"/>
      <c r="BB232" s="567"/>
      <c r="BC232" s="567"/>
      <c r="BD232" s="567"/>
      <c r="BE232" s="567"/>
      <c r="BF232" s="567"/>
      <c r="BG232" s="567"/>
      <c r="BH232" s="567"/>
      <c r="BI232" s="567"/>
      <c r="BJ232" s="567"/>
      <c r="BK232" s="567"/>
      <c r="BL232" s="567"/>
      <c r="BM232" s="567"/>
      <c r="BN232" s="567"/>
      <c r="BO232" s="567"/>
      <c r="BP232" s="567"/>
      <c r="BQ232" s="567"/>
      <c r="BR232" s="567"/>
      <c r="BS232" s="567"/>
      <c r="BT232" s="567"/>
      <c r="BU232" s="567"/>
      <c r="BV232" s="567"/>
      <c r="BW232" s="567"/>
      <c r="BX232" s="567"/>
      <c r="BY232" s="567"/>
      <c r="BZ232" s="567"/>
      <c r="CA232" s="567"/>
      <c r="CB232" s="567"/>
      <c r="CC232" s="567"/>
      <c r="CD232" s="567"/>
      <c r="CE232" s="567"/>
      <c r="CF232" s="567"/>
      <c r="CG232" s="567"/>
      <c r="CH232" s="567"/>
      <c r="CI232" s="567"/>
      <c r="CJ232" s="567"/>
      <c r="CK232" s="567"/>
      <c r="CL232" s="567"/>
      <c r="CM232" s="567"/>
      <c r="CN232" s="567"/>
      <c r="CO232" s="567"/>
      <c r="CP232" s="567"/>
      <c r="CQ232" s="567"/>
      <c r="CR232" s="567"/>
      <c r="CS232" s="567"/>
      <c r="CT232" s="567"/>
      <c r="CU232" s="567"/>
      <c r="CV232" s="567"/>
      <c r="CW232" s="567"/>
      <c r="CX232" s="567"/>
      <c r="CY232" s="567"/>
      <c r="CZ232" s="567"/>
      <c r="DA232" s="567"/>
      <c r="DB232" s="567"/>
      <c r="DC232" s="567"/>
      <c r="DD232" s="567"/>
      <c r="DE232" s="567"/>
      <c r="DF232" s="567"/>
      <c r="DG232" s="567"/>
      <c r="DH232" s="567"/>
      <c r="DI232" s="567"/>
      <c r="DJ232" s="567"/>
      <c r="DK232" s="567"/>
      <c r="DL232" s="567"/>
      <c r="DM232" s="567"/>
      <c r="DN232" s="567"/>
      <c r="DO232" s="567"/>
      <c r="DP232" s="567"/>
      <c r="DQ232" s="567"/>
      <c r="DR232" s="567"/>
      <c r="DS232" s="567"/>
      <c r="DT232" s="567"/>
      <c r="DU232" s="567"/>
      <c r="DV232" s="567"/>
      <c r="DW232" s="567"/>
      <c r="DX232" s="567"/>
      <c r="DY232" s="567"/>
      <c r="DZ232" s="567"/>
      <c r="EA232" s="567"/>
      <c r="EB232" s="567"/>
      <c r="EC232" s="567"/>
      <c r="ED232" s="567"/>
      <c r="EE232" s="567"/>
      <c r="EF232" s="567"/>
      <c r="EG232" s="567"/>
      <c r="EH232" s="567"/>
      <c r="EI232" s="567"/>
      <c r="EJ232" s="567"/>
      <c r="EK232" s="567"/>
      <c r="EL232" s="567"/>
      <c r="EM232" s="567"/>
      <c r="EN232" s="567"/>
      <c r="EO232" s="567"/>
      <c r="EP232" s="567"/>
      <c r="EQ232" s="567"/>
      <c r="ER232" s="567"/>
      <c r="ES232" s="567"/>
      <c r="ET232" s="567"/>
      <c r="EU232" s="567"/>
      <c r="EV232" s="567"/>
      <c r="EW232" s="567"/>
      <c r="EX232" s="567"/>
      <c r="EY232" s="567"/>
      <c r="EZ232" s="567"/>
      <c r="FA232" s="567"/>
      <c r="FB232" s="567"/>
      <c r="FC232" s="567"/>
      <c r="FD232" s="567"/>
      <c r="FE232" s="567"/>
      <c r="FF232" s="567"/>
      <c r="FG232" s="567"/>
      <c r="FH232" s="567"/>
      <c r="FI232" s="567"/>
      <c r="FJ232" s="567"/>
      <c r="FK232" s="567"/>
      <c r="FL232" s="567"/>
      <c r="FM232" s="567"/>
      <c r="FN232" s="567"/>
      <c r="FO232" s="567"/>
      <c r="FP232" s="567"/>
      <c r="FQ232" s="567"/>
      <c r="FR232" s="567"/>
      <c r="FS232" s="567"/>
      <c r="FT232" s="567"/>
      <c r="FU232" s="567"/>
      <c r="FV232" s="567"/>
      <c r="FW232" s="567"/>
      <c r="FX232" s="567"/>
      <c r="FY232" s="567"/>
      <c r="FZ232" s="567"/>
      <c r="GA232" s="567"/>
      <c r="GB232" s="567"/>
      <c r="GC232" s="567"/>
      <c r="GD232" s="567"/>
      <c r="GE232" s="567"/>
      <c r="GF232" s="567"/>
      <c r="GG232" s="567"/>
      <c r="GH232" s="567"/>
      <c r="GI232" s="567"/>
      <c r="GJ232" s="567"/>
      <c r="GK232" s="567"/>
      <c r="GL232" s="567"/>
      <c r="GM232" s="567"/>
      <c r="GN232" s="567"/>
      <c r="GO232" s="567"/>
      <c r="GP232" s="567"/>
      <c r="GQ232" s="567"/>
      <c r="GR232" s="567"/>
      <c r="GS232" s="567"/>
      <c r="GT232" s="567"/>
      <c r="GU232" s="567"/>
      <c r="GV232" s="567"/>
      <c r="GW232" s="567"/>
      <c r="GX232" s="567"/>
      <c r="GY232" s="567"/>
      <c r="GZ232" s="567"/>
      <c r="HA232" s="567"/>
      <c r="HB232" s="567"/>
      <c r="HC232" s="567"/>
      <c r="HD232" s="567"/>
      <c r="HE232" s="567"/>
      <c r="HF232" s="567"/>
      <c r="HG232" s="567"/>
      <c r="HH232" s="567"/>
      <c r="HI232" s="567"/>
      <c r="HJ232" s="567"/>
      <c r="HK232" s="567"/>
      <c r="HL232" s="567"/>
      <c r="HM232" s="567"/>
      <c r="HN232" s="567"/>
      <c r="HO232" s="567"/>
      <c r="HP232" s="567"/>
      <c r="HQ232" s="567"/>
      <c r="HR232" s="567"/>
      <c r="HS232" s="567"/>
      <c r="HT232" s="567"/>
      <c r="HU232" s="567"/>
      <c r="HV232" s="567"/>
      <c r="HW232" s="567"/>
      <c r="HX232" s="567"/>
      <c r="HY232" s="567"/>
      <c r="HZ232" s="567"/>
      <c r="IA232" s="567"/>
      <c r="IB232" s="567"/>
      <c r="IC232" s="567"/>
      <c r="ID232" s="567"/>
      <c r="IE232" s="567"/>
      <c r="IF232" s="567"/>
      <c r="IG232" s="567"/>
      <c r="IH232" s="567"/>
      <c r="II232" s="567"/>
      <c r="IJ232" s="567"/>
      <c r="IK232" s="567"/>
      <c r="IL232" s="567"/>
      <c r="IM232" s="567"/>
      <c r="IN232" s="567"/>
      <c r="IO232" s="567"/>
      <c r="IP232" s="567"/>
      <c r="IQ232" s="567"/>
      <c r="IR232" s="567"/>
      <c r="IS232" s="567"/>
      <c r="IT232" s="567"/>
      <c r="IU232" s="567"/>
      <c r="IV232" s="567"/>
    </row>
    <row r="233" spans="1:256" ht="25.5" customHeight="1">
      <c r="A233" s="552" t="s">
        <v>226</v>
      </c>
      <c r="B233" s="552"/>
      <c r="C233" s="553" t="s">
        <v>227</v>
      </c>
      <c r="D233" s="553"/>
      <c r="E233" s="555">
        <f>I204</f>
        <v>4768.5400000000009</v>
      </c>
      <c r="F233" s="555"/>
      <c r="G233" s="562">
        <f>ROUND((1/1250)*E233,2)</f>
        <v>3.81</v>
      </c>
      <c r="H233" s="562"/>
      <c r="I233" s="562"/>
      <c r="J233" s="566"/>
      <c r="K233" s="566"/>
      <c r="L233" s="566"/>
      <c r="M233" s="566"/>
      <c r="N233" s="566"/>
      <c r="O233" s="566"/>
      <c r="P233" s="566"/>
      <c r="Q233" s="567"/>
      <c r="R233" s="567"/>
      <c r="S233" s="567"/>
      <c r="T233" s="567"/>
      <c r="U233" s="567"/>
      <c r="V233" s="567"/>
      <c r="W233" s="567"/>
      <c r="X233" s="567"/>
      <c r="Y233" s="567"/>
      <c r="Z233" s="567"/>
      <c r="AA233" s="567"/>
      <c r="AB233" s="567"/>
      <c r="AC233" s="567"/>
      <c r="AD233" s="567"/>
      <c r="AE233" s="567"/>
      <c r="AF233" s="567"/>
      <c r="AG233" s="567"/>
      <c r="AH233" s="567"/>
      <c r="AI233" s="567"/>
      <c r="AJ233" s="567"/>
      <c r="AK233" s="567"/>
      <c r="AL233" s="567"/>
      <c r="AM233" s="567"/>
      <c r="AN233" s="567"/>
      <c r="AO233" s="567"/>
      <c r="AP233" s="567"/>
      <c r="AQ233" s="567"/>
      <c r="AR233" s="567"/>
      <c r="AS233" s="567"/>
      <c r="AT233" s="567"/>
      <c r="AU233" s="567"/>
      <c r="AV233" s="567"/>
      <c r="AW233" s="567"/>
      <c r="AX233" s="567"/>
      <c r="AY233" s="567"/>
      <c r="AZ233" s="567"/>
      <c r="BA233" s="567"/>
      <c r="BB233" s="567"/>
      <c r="BC233" s="567"/>
      <c r="BD233" s="567"/>
      <c r="BE233" s="567"/>
      <c r="BF233" s="567"/>
      <c r="BG233" s="567"/>
      <c r="BH233" s="567"/>
      <c r="BI233" s="567"/>
      <c r="BJ233" s="567"/>
      <c r="BK233" s="567"/>
      <c r="BL233" s="567"/>
      <c r="BM233" s="567"/>
      <c r="BN233" s="567"/>
      <c r="BO233" s="567"/>
      <c r="BP233" s="567"/>
      <c r="BQ233" s="567"/>
      <c r="BR233" s="567"/>
      <c r="BS233" s="567"/>
      <c r="BT233" s="567"/>
      <c r="BU233" s="567"/>
      <c r="BV233" s="567"/>
      <c r="BW233" s="567"/>
      <c r="BX233" s="567"/>
      <c r="BY233" s="567"/>
      <c r="BZ233" s="567"/>
      <c r="CA233" s="567"/>
      <c r="CB233" s="567"/>
      <c r="CC233" s="567"/>
      <c r="CD233" s="567"/>
      <c r="CE233" s="567"/>
      <c r="CF233" s="567"/>
      <c r="CG233" s="567"/>
      <c r="CH233" s="567"/>
      <c r="CI233" s="567"/>
      <c r="CJ233" s="567"/>
      <c r="CK233" s="567"/>
      <c r="CL233" s="567"/>
      <c r="CM233" s="567"/>
      <c r="CN233" s="567"/>
      <c r="CO233" s="567"/>
      <c r="CP233" s="567"/>
      <c r="CQ233" s="567"/>
      <c r="CR233" s="567"/>
      <c r="CS233" s="567"/>
      <c r="CT233" s="567"/>
      <c r="CU233" s="567"/>
      <c r="CV233" s="567"/>
      <c r="CW233" s="567"/>
      <c r="CX233" s="567"/>
      <c r="CY233" s="567"/>
      <c r="CZ233" s="567"/>
      <c r="DA233" s="567"/>
      <c r="DB233" s="567"/>
      <c r="DC233" s="567"/>
      <c r="DD233" s="567"/>
      <c r="DE233" s="567"/>
      <c r="DF233" s="567"/>
      <c r="DG233" s="567"/>
      <c r="DH233" s="567"/>
      <c r="DI233" s="567"/>
      <c r="DJ233" s="567"/>
      <c r="DK233" s="567"/>
      <c r="DL233" s="567"/>
      <c r="DM233" s="567"/>
      <c r="DN233" s="567"/>
      <c r="DO233" s="567"/>
      <c r="DP233" s="567"/>
      <c r="DQ233" s="567"/>
      <c r="DR233" s="567"/>
      <c r="DS233" s="567"/>
      <c r="DT233" s="567"/>
      <c r="DU233" s="567"/>
      <c r="DV233" s="567"/>
      <c r="DW233" s="567"/>
      <c r="DX233" s="567"/>
      <c r="DY233" s="567"/>
      <c r="DZ233" s="567"/>
      <c r="EA233" s="567"/>
      <c r="EB233" s="567"/>
      <c r="EC233" s="567"/>
      <c r="ED233" s="567"/>
      <c r="EE233" s="567"/>
      <c r="EF233" s="567"/>
      <c r="EG233" s="567"/>
      <c r="EH233" s="567"/>
      <c r="EI233" s="567"/>
      <c r="EJ233" s="567"/>
      <c r="EK233" s="567"/>
      <c r="EL233" s="567"/>
      <c r="EM233" s="567"/>
      <c r="EN233" s="567"/>
      <c r="EO233" s="567"/>
      <c r="EP233" s="567"/>
      <c r="EQ233" s="567"/>
      <c r="ER233" s="567"/>
      <c r="ES233" s="567"/>
      <c r="ET233" s="567"/>
      <c r="EU233" s="567"/>
      <c r="EV233" s="567"/>
      <c r="EW233" s="567"/>
      <c r="EX233" s="567"/>
      <c r="EY233" s="567"/>
      <c r="EZ233" s="567"/>
      <c r="FA233" s="567"/>
      <c r="FB233" s="567"/>
      <c r="FC233" s="567"/>
      <c r="FD233" s="567"/>
      <c r="FE233" s="567"/>
      <c r="FF233" s="567"/>
      <c r="FG233" s="567"/>
      <c r="FH233" s="567"/>
      <c r="FI233" s="567"/>
      <c r="FJ233" s="567"/>
      <c r="FK233" s="567"/>
      <c r="FL233" s="567"/>
      <c r="FM233" s="567"/>
      <c r="FN233" s="567"/>
      <c r="FO233" s="567"/>
      <c r="FP233" s="567"/>
      <c r="FQ233" s="567"/>
      <c r="FR233" s="567"/>
      <c r="FS233" s="567"/>
      <c r="FT233" s="567"/>
      <c r="FU233" s="567"/>
      <c r="FV233" s="567"/>
      <c r="FW233" s="567"/>
      <c r="FX233" s="567"/>
      <c r="FY233" s="567"/>
      <c r="FZ233" s="567"/>
      <c r="GA233" s="567"/>
      <c r="GB233" s="567"/>
      <c r="GC233" s="567"/>
      <c r="GD233" s="567"/>
      <c r="GE233" s="567"/>
      <c r="GF233" s="567"/>
      <c r="GG233" s="567"/>
      <c r="GH233" s="567"/>
      <c r="GI233" s="567"/>
      <c r="GJ233" s="567"/>
      <c r="GK233" s="567"/>
      <c r="GL233" s="567"/>
      <c r="GM233" s="567"/>
      <c r="GN233" s="567"/>
      <c r="GO233" s="567"/>
      <c r="GP233" s="567"/>
      <c r="GQ233" s="567"/>
      <c r="GR233" s="567"/>
      <c r="GS233" s="567"/>
      <c r="GT233" s="567"/>
      <c r="GU233" s="567"/>
      <c r="GV233" s="567"/>
      <c r="GW233" s="567"/>
      <c r="GX233" s="567"/>
      <c r="GY233" s="567"/>
      <c r="GZ233" s="567"/>
      <c r="HA233" s="567"/>
      <c r="HB233" s="567"/>
      <c r="HC233" s="567"/>
      <c r="HD233" s="567"/>
      <c r="HE233" s="567"/>
      <c r="HF233" s="567"/>
      <c r="HG233" s="567"/>
      <c r="HH233" s="567"/>
      <c r="HI233" s="567"/>
      <c r="HJ233" s="567"/>
      <c r="HK233" s="567"/>
      <c r="HL233" s="567"/>
      <c r="HM233" s="567"/>
      <c r="HN233" s="567"/>
      <c r="HO233" s="567"/>
      <c r="HP233" s="567"/>
      <c r="HQ233" s="567"/>
      <c r="HR233" s="567"/>
      <c r="HS233" s="567"/>
      <c r="HT233" s="567"/>
      <c r="HU233" s="567"/>
      <c r="HV233" s="567"/>
      <c r="HW233" s="567"/>
      <c r="HX233" s="567"/>
      <c r="HY233" s="567"/>
      <c r="HZ233" s="567"/>
      <c r="IA233" s="567"/>
      <c r="IB233" s="567"/>
      <c r="IC233" s="567"/>
      <c r="ID233" s="567"/>
      <c r="IE233" s="567"/>
      <c r="IF233" s="567"/>
      <c r="IG233" s="567"/>
      <c r="IH233" s="567"/>
      <c r="II233" s="567"/>
      <c r="IJ233" s="567"/>
      <c r="IK233" s="567"/>
      <c r="IL233" s="567"/>
      <c r="IM233" s="567"/>
      <c r="IN233" s="567"/>
      <c r="IO233" s="567"/>
      <c r="IP233" s="567"/>
      <c r="IQ233" s="567"/>
      <c r="IR233" s="567"/>
      <c r="IS233" s="567"/>
      <c r="IT233" s="567"/>
      <c r="IU233" s="567"/>
      <c r="IV233" s="567"/>
    </row>
    <row r="234" spans="1:256" ht="14.25" customHeight="1">
      <c r="A234" s="571" t="s">
        <v>209</v>
      </c>
      <c r="B234" s="571"/>
      <c r="C234" s="571"/>
      <c r="D234" s="571"/>
      <c r="E234" s="571"/>
      <c r="F234" s="571"/>
      <c r="G234" s="572">
        <f>SUM(G232+G233)</f>
        <v>3.81</v>
      </c>
      <c r="H234" s="572"/>
      <c r="I234" s="572"/>
      <c r="J234" s="566"/>
      <c r="K234" s="566"/>
      <c r="L234" s="566"/>
      <c r="M234" s="566"/>
      <c r="N234" s="566"/>
      <c r="O234" s="566"/>
      <c r="P234" s="566"/>
      <c r="Q234" s="567"/>
      <c r="R234" s="567"/>
      <c r="S234" s="567"/>
      <c r="T234" s="567"/>
      <c r="U234" s="567"/>
      <c r="V234" s="567"/>
      <c r="W234" s="567"/>
      <c r="X234" s="567"/>
      <c r="Y234" s="567"/>
      <c r="Z234" s="567"/>
      <c r="AA234" s="567"/>
      <c r="AB234" s="567"/>
      <c r="AC234" s="567"/>
      <c r="AD234" s="567"/>
      <c r="AE234" s="567"/>
      <c r="AF234" s="567"/>
      <c r="AG234" s="567"/>
      <c r="AH234" s="567"/>
      <c r="AI234" s="567"/>
      <c r="AJ234" s="567"/>
      <c r="AK234" s="567"/>
      <c r="AL234" s="567"/>
      <c r="AM234" s="567"/>
      <c r="AN234" s="567"/>
      <c r="AO234" s="567"/>
      <c r="AP234" s="567"/>
      <c r="AQ234" s="567"/>
      <c r="AR234" s="567"/>
      <c r="AS234" s="567"/>
      <c r="AT234" s="567"/>
      <c r="AU234" s="567"/>
      <c r="AV234" s="567"/>
      <c r="AW234" s="567"/>
      <c r="AX234" s="567"/>
      <c r="AY234" s="567"/>
      <c r="AZ234" s="567"/>
      <c r="BA234" s="567"/>
      <c r="BB234" s="567"/>
      <c r="BC234" s="567"/>
      <c r="BD234" s="567"/>
      <c r="BE234" s="567"/>
      <c r="BF234" s="567"/>
      <c r="BG234" s="567"/>
      <c r="BH234" s="567"/>
      <c r="BI234" s="567"/>
      <c r="BJ234" s="567"/>
      <c r="BK234" s="567"/>
      <c r="BL234" s="567"/>
      <c r="BM234" s="567"/>
      <c r="BN234" s="567"/>
      <c r="BO234" s="567"/>
      <c r="BP234" s="567"/>
      <c r="BQ234" s="567"/>
      <c r="BR234" s="567"/>
      <c r="BS234" s="567"/>
      <c r="BT234" s="567"/>
      <c r="BU234" s="567"/>
      <c r="BV234" s="567"/>
      <c r="BW234" s="567"/>
      <c r="BX234" s="567"/>
      <c r="BY234" s="567"/>
      <c r="BZ234" s="567"/>
      <c r="CA234" s="567"/>
      <c r="CB234" s="567"/>
      <c r="CC234" s="567"/>
      <c r="CD234" s="567"/>
      <c r="CE234" s="567"/>
      <c r="CF234" s="567"/>
      <c r="CG234" s="567"/>
      <c r="CH234" s="567"/>
      <c r="CI234" s="567"/>
      <c r="CJ234" s="567"/>
      <c r="CK234" s="567"/>
      <c r="CL234" s="567"/>
      <c r="CM234" s="567"/>
      <c r="CN234" s="567"/>
      <c r="CO234" s="567"/>
      <c r="CP234" s="567"/>
      <c r="CQ234" s="567"/>
      <c r="CR234" s="567"/>
      <c r="CS234" s="567"/>
      <c r="CT234" s="567"/>
      <c r="CU234" s="567"/>
      <c r="CV234" s="567"/>
      <c r="CW234" s="567"/>
      <c r="CX234" s="567"/>
      <c r="CY234" s="567"/>
      <c r="CZ234" s="567"/>
      <c r="DA234" s="567"/>
      <c r="DB234" s="567"/>
      <c r="DC234" s="567"/>
      <c r="DD234" s="567"/>
      <c r="DE234" s="567"/>
      <c r="DF234" s="567"/>
      <c r="DG234" s="567"/>
      <c r="DH234" s="567"/>
      <c r="DI234" s="567"/>
      <c r="DJ234" s="567"/>
      <c r="DK234" s="567"/>
      <c r="DL234" s="567"/>
      <c r="DM234" s="567"/>
      <c r="DN234" s="567"/>
      <c r="DO234" s="567"/>
      <c r="DP234" s="567"/>
      <c r="DQ234" s="567"/>
      <c r="DR234" s="567"/>
      <c r="DS234" s="567"/>
      <c r="DT234" s="567"/>
      <c r="DU234" s="567"/>
      <c r="DV234" s="567"/>
      <c r="DW234" s="567"/>
      <c r="DX234" s="567"/>
      <c r="DY234" s="567"/>
      <c r="DZ234" s="567"/>
      <c r="EA234" s="567"/>
      <c r="EB234" s="567"/>
      <c r="EC234" s="567"/>
      <c r="ED234" s="567"/>
      <c r="EE234" s="567"/>
      <c r="EF234" s="567"/>
      <c r="EG234" s="567"/>
      <c r="EH234" s="567"/>
      <c r="EI234" s="567"/>
      <c r="EJ234" s="567"/>
      <c r="EK234" s="567"/>
      <c r="EL234" s="567"/>
      <c r="EM234" s="567"/>
      <c r="EN234" s="567"/>
      <c r="EO234" s="567"/>
      <c r="EP234" s="567"/>
      <c r="EQ234" s="567"/>
      <c r="ER234" s="567"/>
      <c r="ES234" s="567"/>
      <c r="ET234" s="567"/>
      <c r="EU234" s="567"/>
      <c r="EV234" s="567"/>
      <c r="EW234" s="567"/>
      <c r="EX234" s="567"/>
      <c r="EY234" s="567"/>
      <c r="EZ234" s="567"/>
      <c r="FA234" s="567"/>
      <c r="FB234" s="567"/>
      <c r="FC234" s="567"/>
      <c r="FD234" s="567"/>
      <c r="FE234" s="567"/>
      <c r="FF234" s="567"/>
      <c r="FG234" s="567"/>
      <c r="FH234" s="567"/>
      <c r="FI234" s="567"/>
      <c r="FJ234" s="567"/>
      <c r="FK234" s="567"/>
      <c r="FL234" s="567"/>
      <c r="FM234" s="567"/>
      <c r="FN234" s="567"/>
      <c r="FO234" s="567"/>
      <c r="FP234" s="567"/>
      <c r="FQ234" s="567"/>
      <c r="FR234" s="567"/>
      <c r="FS234" s="567"/>
      <c r="FT234" s="567"/>
      <c r="FU234" s="567"/>
      <c r="FV234" s="567"/>
      <c r="FW234" s="567"/>
      <c r="FX234" s="567"/>
      <c r="FY234" s="567"/>
      <c r="FZ234" s="567"/>
      <c r="GA234" s="567"/>
      <c r="GB234" s="567"/>
      <c r="GC234" s="567"/>
      <c r="GD234" s="567"/>
      <c r="GE234" s="567"/>
      <c r="GF234" s="567"/>
      <c r="GG234" s="567"/>
      <c r="GH234" s="567"/>
      <c r="GI234" s="567"/>
      <c r="GJ234" s="567"/>
      <c r="GK234" s="567"/>
      <c r="GL234" s="567"/>
      <c r="GM234" s="567"/>
      <c r="GN234" s="567"/>
      <c r="GO234" s="567"/>
      <c r="GP234" s="567"/>
      <c r="GQ234" s="567"/>
      <c r="GR234" s="567"/>
      <c r="GS234" s="567"/>
      <c r="GT234" s="567"/>
      <c r="GU234" s="567"/>
      <c r="GV234" s="567"/>
      <c r="GW234" s="567"/>
      <c r="GX234" s="567"/>
      <c r="GY234" s="567"/>
      <c r="GZ234" s="567"/>
      <c r="HA234" s="567"/>
      <c r="HB234" s="567"/>
      <c r="HC234" s="567"/>
      <c r="HD234" s="567"/>
      <c r="HE234" s="567"/>
      <c r="HF234" s="567"/>
      <c r="HG234" s="567"/>
      <c r="HH234" s="567"/>
      <c r="HI234" s="567"/>
      <c r="HJ234" s="567"/>
      <c r="HK234" s="567"/>
      <c r="HL234" s="567"/>
      <c r="HM234" s="567"/>
      <c r="HN234" s="567"/>
      <c r="HO234" s="567"/>
      <c r="HP234" s="567"/>
      <c r="HQ234" s="567"/>
      <c r="HR234" s="567"/>
      <c r="HS234" s="567"/>
      <c r="HT234" s="567"/>
      <c r="HU234" s="567"/>
      <c r="HV234" s="567"/>
      <c r="HW234" s="567"/>
      <c r="HX234" s="567"/>
      <c r="HY234" s="567"/>
      <c r="HZ234" s="567"/>
      <c r="IA234" s="567"/>
      <c r="IB234" s="567"/>
      <c r="IC234" s="567"/>
      <c r="ID234" s="567"/>
      <c r="IE234" s="567"/>
      <c r="IF234" s="567"/>
      <c r="IG234" s="567"/>
      <c r="IH234" s="567"/>
      <c r="II234" s="567"/>
      <c r="IJ234" s="567"/>
      <c r="IK234" s="567"/>
      <c r="IL234" s="567"/>
      <c r="IM234" s="567"/>
      <c r="IN234" s="567"/>
      <c r="IO234" s="567"/>
      <c r="IP234" s="567"/>
      <c r="IQ234" s="567"/>
      <c r="IR234" s="567"/>
      <c r="IS234" s="567"/>
      <c r="IT234" s="567"/>
      <c r="IU234" s="567"/>
      <c r="IV234" s="567"/>
    </row>
    <row r="235" spans="1:256" ht="9.75" customHeight="1">
      <c r="A235" s="573"/>
      <c r="B235" s="573"/>
      <c r="C235" s="573"/>
      <c r="D235" s="573"/>
      <c r="E235" s="573"/>
      <c r="F235" s="573"/>
      <c r="G235" s="573"/>
      <c r="H235" s="573"/>
      <c r="I235" s="573"/>
      <c r="J235" s="566"/>
      <c r="K235" s="566"/>
      <c r="L235" s="566"/>
      <c r="M235" s="566"/>
      <c r="N235" s="566"/>
      <c r="O235" s="566"/>
      <c r="P235" s="566"/>
      <c r="Q235" s="567"/>
      <c r="R235" s="567"/>
      <c r="S235" s="567"/>
      <c r="T235" s="567"/>
      <c r="U235" s="567"/>
      <c r="V235" s="567"/>
      <c r="W235" s="567"/>
      <c r="X235" s="567"/>
      <c r="Y235" s="567"/>
      <c r="Z235" s="567"/>
      <c r="AA235" s="567"/>
      <c r="AB235" s="567"/>
      <c r="AC235" s="567"/>
      <c r="AD235" s="567"/>
      <c r="AE235" s="567"/>
      <c r="AF235" s="567"/>
      <c r="AG235" s="567"/>
      <c r="AH235" s="567"/>
      <c r="AI235" s="567"/>
      <c r="AJ235" s="567"/>
      <c r="AK235" s="567"/>
      <c r="AL235" s="567"/>
      <c r="AM235" s="567"/>
      <c r="AN235" s="567"/>
      <c r="AO235" s="567"/>
      <c r="AP235" s="567"/>
      <c r="AQ235" s="567"/>
      <c r="AR235" s="567"/>
      <c r="AS235" s="567"/>
      <c r="AT235" s="567"/>
      <c r="AU235" s="567"/>
      <c r="AV235" s="567"/>
      <c r="AW235" s="567"/>
      <c r="AX235" s="567"/>
      <c r="AY235" s="567"/>
      <c r="AZ235" s="567"/>
      <c r="BA235" s="567"/>
      <c r="BB235" s="567"/>
      <c r="BC235" s="567"/>
      <c r="BD235" s="567"/>
      <c r="BE235" s="567"/>
      <c r="BF235" s="567"/>
      <c r="BG235" s="567"/>
      <c r="BH235" s="567"/>
      <c r="BI235" s="567"/>
      <c r="BJ235" s="567"/>
      <c r="BK235" s="567"/>
      <c r="BL235" s="567"/>
      <c r="BM235" s="567"/>
      <c r="BN235" s="567"/>
      <c r="BO235" s="567"/>
      <c r="BP235" s="567"/>
      <c r="BQ235" s="567"/>
      <c r="BR235" s="567"/>
      <c r="BS235" s="567"/>
      <c r="BT235" s="567"/>
      <c r="BU235" s="567"/>
      <c r="BV235" s="567"/>
      <c r="BW235" s="567"/>
      <c r="BX235" s="567"/>
      <c r="BY235" s="567"/>
      <c r="BZ235" s="567"/>
      <c r="CA235" s="567"/>
      <c r="CB235" s="567"/>
      <c r="CC235" s="567"/>
      <c r="CD235" s="567"/>
      <c r="CE235" s="567"/>
      <c r="CF235" s="567"/>
      <c r="CG235" s="567"/>
      <c r="CH235" s="567"/>
      <c r="CI235" s="567"/>
      <c r="CJ235" s="567"/>
      <c r="CK235" s="567"/>
      <c r="CL235" s="567"/>
      <c r="CM235" s="567"/>
      <c r="CN235" s="567"/>
      <c r="CO235" s="567"/>
      <c r="CP235" s="567"/>
      <c r="CQ235" s="567"/>
      <c r="CR235" s="567"/>
      <c r="CS235" s="567"/>
      <c r="CT235" s="567"/>
      <c r="CU235" s="567"/>
      <c r="CV235" s="567"/>
      <c r="CW235" s="567"/>
      <c r="CX235" s="567"/>
      <c r="CY235" s="567"/>
      <c r="CZ235" s="567"/>
      <c r="DA235" s="567"/>
      <c r="DB235" s="567"/>
      <c r="DC235" s="567"/>
      <c r="DD235" s="567"/>
      <c r="DE235" s="567"/>
      <c r="DF235" s="567"/>
      <c r="DG235" s="567"/>
      <c r="DH235" s="567"/>
      <c r="DI235" s="567"/>
      <c r="DJ235" s="567"/>
      <c r="DK235" s="567"/>
      <c r="DL235" s="567"/>
      <c r="DM235" s="567"/>
      <c r="DN235" s="567"/>
      <c r="DO235" s="567"/>
      <c r="DP235" s="567"/>
      <c r="DQ235" s="567"/>
      <c r="DR235" s="567"/>
      <c r="DS235" s="567"/>
      <c r="DT235" s="567"/>
      <c r="DU235" s="567"/>
      <c r="DV235" s="567"/>
      <c r="DW235" s="567"/>
      <c r="DX235" s="567"/>
      <c r="DY235" s="567"/>
      <c r="DZ235" s="567"/>
      <c r="EA235" s="567"/>
      <c r="EB235" s="567"/>
      <c r="EC235" s="567"/>
      <c r="ED235" s="567"/>
      <c r="EE235" s="567"/>
      <c r="EF235" s="567"/>
      <c r="EG235" s="567"/>
      <c r="EH235" s="567"/>
      <c r="EI235" s="567"/>
      <c r="EJ235" s="567"/>
      <c r="EK235" s="567"/>
      <c r="EL235" s="567"/>
      <c r="EM235" s="567"/>
      <c r="EN235" s="567"/>
      <c r="EO235" s="567"/>
      <c r="EP235" s="567"/>
      <c r="EQ235" s="567"/>
      <c r="ER235" s="567"/>
      <c r="ES235" s="567"/>
      <c r="ET235" s="567"/>
      <c r="EU235" s="567"/>
      <c r="EV235" s="567"/>
      <c r="EW235" s="567"/>
      <c r="EX235" s="567"/>
      <c r="EY235" s="567"/>
      <c r="EZ235" s="567"/>
      <c r="FA235" s="567"/>
      <c r="FB235" s="567"/>
      <c r="FC235" s="567"/>
      <c r="FD235" s="567"/>
      <c r="FE235" s="567"/>
      <c r="FF235" s="567"/>
      <c r="FG235" s="567"/>
      <c r="FH235" s="567"/>
      <c r="FI235" s="567"/>
      <c r="FJ235" s="567"/>
      <c r="FK235" s="567"/>
      <c r="FL235" s="567"/>
      <c r="FM235" s="567"/>
      <c r="FN235" s="567"/>
      <c r="FO235" s="567"/>
      <c r="FP235" s="567"/>
      <c r="FQ235" s="567"/>
      <c r="FR235" s="567"/>
      <c r="FS235" s="567"/>
      <c r="FT235" s="567"/>
      <c r="FU235" s="567"/>
      <c r="FV235" s="567"/>
      <c r="FW235" s="567"/>
      <c r="FX235" s="567"/>
      <c r="FY235" s="567"/>
      <c r="FZ235" s="567"/>
      <c r="GA235" s="567"/>
      <c r="GB235" s="567"/>
      <c r="GC235" s="567"/>
      <c r="GD235" s="567"/>
      <c r="GE235" s="567"/>
      <c r="GF235" s="567"/>
      <c r="GG235" s="567"/>
      <c r="GH235" s="567"/>
      <c r="GI235" s="567"/>
      <c r="GJ235" s="567"/>
      <c r="GK235" s="567"/>
      <c r="GL235" s="567"/>
      <c r="GM235" s="567"/>
      <c r="GN235" s="567"/>
      <c r="GO235" s="567"/>
      <c r="GP235" s="567"/>
      <c r="GQ235" s="567"/>
      <c r="GR235" s="567"/>
      <c r="GS235" s="567"/>
      <c r="GT235" s="567"/>
      <c r="GU235" s="567"/>
      <c r="GV235" s="567"/>
      <c r="GW235" s="567"/>
      <c r="GX235" s="567"/>
      <c r="GY235" s="567"/>
      <c r="GZ235" s="567"/>
      <c r="HA235" s="567"/>
      <c r="HB235" s="567"/>
      <c r="HC235" s="567"/>
      <c r="HD235" s="567"/>
      <c r="HE235" s="567"/>
      <c r="HF235" s="567"/>
      <c r="HG235" s="567"/>
      <c r="HH235" s="567"/>
      <c r="HI235" s="567"/>
      <c r="HJ235" s="567"/>
      <c r="HK235" s="567"/>
      <c r="HL235" s="567"/>
      <c r="HM235" s="567"/>
      <c r="HN235" s="567"/>
      <c r="HO235" s="567"/>
      <c r="HP235" s="567"/>
      <c r="HQ235" s="567"/>
      <c r="HR235" s="567"/>
      <c r="HS235" s="567"/>
      <c r="HT235" s="567"/>
      <c r="HU235" s="567"/>
      <c r="HV235" s="567"/>
      <c r="HW235" s="567"/>
      <c r="HX235" s="567"/>
      <c r="HY235" s="567"/>
      <c r="HZ235" s="567"/>
      <c r="IA235" s="567"/>
      <c r="IB235" s="567"/>
      <c r="IC235" s="567"/>
      <c r="ID235" s="567"/>
      <c r="IE235" s="567"/>
      <c r="IF235" s="567"/>
      <c r="IG235" s="567"/>
      <c r="IH235" s="567"/>
      <c r="II235" s="567"/>
      <c r="IJ235" s="567"/>
      <c r="IK235" s="567"/>
      <c r="IL235" s="567"/>
      <c r="IM235" s="567"/>
      <c r="IN235" s="567"/>
      <c r="IO235" s="567"/>
      <c r="IP235" s="567"/>
      <c r="IQ235" s="567"/>
      <c r="IR235" s="567"/>
      <c r="IS235" s="567"/>
      <c r="IT235" s="567"/>
      <c r="IU235" s="567"/>
      <c r="IV235" s="567"/>
    </row>
    <row r="236" spans="1:256" ht="14.25" customHeight="1">
      <c r="A236" s="574" t="s">
        <v>228</v>
      </c>
      <c r="B236" s="574"/>
      <c r="C236" s="575" t="s">
        <v>229</v>
      </c>
      <c r="D236" s="575"/>
      <c r="E236" s="576">
        <v>0</v>
      </c>
      <c r="F236" s="576"/>
      <c r="G236" s="556">
        <v>0</v>
      </c>
      <c r="H236" s="556"/>
      <c r="I236" s="556"/>
      <c r="J236" s="566"/>
      <c r="K236" s="566"/>
      <c r="L236" s="566"/>
      <c r="M236" s="566"/>
      <c r="N236" s="566"/>
      <c r="O236" s="566"/>
      <c r="P236" s="566"/>
      <c r="Q236" s="567"/>
      <c r="R236" s="567"/>
      <c r="S236" s="567"/>
      <c r="T236" s="567"/>
      <c r="U236" s="567"/>
      <c r="V236" s="567"/>
      <c r="W236" s="567"/>
      <c r="X236" s="567"/>
      <c r="Y236" s="567"/>
      <c r="Z236" s="567"/>
      <c r="AA236" s="567"/>
      <c r="AB236" s="567"/>
      <c r="AC236" s="567"/>
      <c r="AD236" s="567"/>
      <c r="AE236" s="567"/>
      <c r="AF236" s="567"/>
      <c r="AG236" s="567"/>
      <c r="AH236" s="567"/>
      <c r="AI236" s="567"/>
      <c r="AJ236" s="567"/>
      <c r="AK236" s="567"/>
      <c r="AL236" s="567"/>
      <c r="AM236" s="567"/>
      <c r="AN236" s="567"/>
      <c r="AO236" s="567"/>
      <c r="AP236" s="567"/>
      <c r="AQ236" s="567"/>
      <c r="AR236" s="567"/>
      <c r="AS236" s="567"/>
      <c r="AT236" s="567"/>
      <c r="AU236" s="567"/>
      <c r="AV236" s="567"/>
      <c r="AW236" s="567"/>
      <c r="AX236" s="567"/>
      <c r="AY236" s="567"/>
      <c r="AZ236" s="567"/>
      <c r="BA236" s="567"/>
      <c r="BB236" s="567"/>
      <c r="BC236" s="567"/>
      <c r="BD236" s="567"/>
      <c r="BE236" s="567"/>
      <c r="BF236" s="567"/>
      <c r="BG236" s="567"/>
      <c r="BH236" s="567"/>
      <c r="BI236" s="567"/>
      <c r="BJ236" s="567"/>
      <c r="BK236" s="567"/>
      <c r="BL236" s="567"/>
      <c r="BM236" s="567"/>
      <c r="BN236" s="567"/>
      <c r="BO236" s="567"/>
      <c r="BP236" s="567"/>
      <c r="BQ236" s="567"/>
      <c r="BR236" s="567"/>
      <c r="BS236" s="567"/>
      <c r="BT236" s="567"/>
      <c r="BU236" s="567"/>
      <c r="BV236" s="567"/>
      <c r="BW236" s="567"/>
      <c r="BX236" s="567"/>
      <c r="BY236" s="567"/>
      <c r="BZ236" s="567"/>
      <c r="CA236" s="567"/>
      <c r="CB236" s="567"/>
      <c r="CC236" s="567"/>
      <c r="CD236" s="567"/>
      <c r="CE236" s="567"/>
      <c r="CF236" s="567"/>
      <c r="CG236" s="567"/>
      <c r="CH236" s="567"/>
      <c r="CI236" s="567"/>
      <c r="CJ236" s="567"/>
      <c r="CK236" s="567"/>
      <c r="CL236" s="567"/>
      <c r="CM236" s="567"/>
      <c r="CN236" s="567"/>
      <c r="CO236" s="567"/>
      <c r="CP236" s="567"/>
      <c r="CQ236" s="567"/>
      <c r="CR236" s="567"/>
      <c r="CS236" s="567"/>
      <c r="CT236" s="567"/>
      <c r="CU236" s="567"/>
      <c r="CV236" s="567"/>
      <c r="CW236" s="567"/>
      <c r="CX236" s="567"/>
      <c r="CY236" s="567"/>
      <c r="CZ236" s="567"/>
      <c r="DA236" s="567"/>
      <c r="DB236" s="567"/>
      <c r="DC236" s="567"/>
      <c r="DD236" s="567"/>
      <c r="DE236" s="567"/>
      <c r="DF236" s="567"/>
      <c r="DG236" s="567"/>
      <c r="DH236" s="567"/>
      <c r="DI236" s="567"/>
      <c r="DJ236" s="567"/>
      <c r="DK236" s="567"/>
      <c r="DL236" s="567"/>
      <c r="DM236" s="567"/>
      <c r="DN236" s="567"/>
      <c r="DO236" s="567"/>
      <c r="DP236" s="567"/>
      <c r="DQ236" s="567"/>
      <c r="DR236" s="567"/>
      <c r="DS236" s="567"/>
      <c r="DT236" s="567"/>
      <c r="DU236" s="567"/>
      <c r="DV236" s="567"/>
      <c r="DW236" s="567"/>
      <c r="DX236" s="567"/>
      <c r="DY236" s="567"/>
      <c r="DZ236" s="567"/>
      <c r="EA236" s="567"/>
      <c r="EB236" s="567"/>
      <c r="EC236" s="567"/>
      <c r="ED236" s="567"/>
      <c r="EE236" s="567"/>
      <c r="EF236" s="567"/>
      <c r="EG236" s="567"/>
      <c r="EH236" s="567"/>
      <c r="EI236" s="567"/>
      <c r="EJ236" s="567"/>
      <c r="EK236" s="567"/>
      <c r="EL236" s="567"/>
      <c r="EM236" s="567"/>
      <c r="EN236" s="567"/>
      <c r="EO236" s="567"/>
      <c r="EP236" s="567"/>
      <c r="EQ236" s="567"/>
      <c r="ER236" s="567"/>
      <c r="ES236" s="567"/>
      <c r="ET236" s="567"/>
      <c r="EU236" s="567"/>
      <c r="EV236" s="567"/>
      <c r="EW236" s="567"/>
      <c r="EX236" s="567"/>
      <c r="EY236" s="567"/>
      <c r="EZ236" s="567"/>
      <c r="FA236" s="567"/>
      <c r="FB236" s="567"/>
      <c r="FC236" s="567"/>
      <c r="FD236" s="567"/>
      <c r="FE236" s="567"/>
      <c r="FF236" s="567"/>
      <c r="FG236" s="567"/>
      <c r="FH236" s="567"/>
      <c r="FI236" s="567"/>
      <c r="FJ236" s="567"/>
      <c r="FK236" s="567"/>
      <c r="FL236" s="567"/>
      <c r="FM236" s="567"/>
      <c r="FN236" s="567"/>
      <c r="FO236" s="567"/>
      <c r="FP236" s="567"/>
      <c r="FQ236" s="567"/>
      <c r="FR236" s="567"/>
      <c r="FS236" s="567"/>
      <c r="FT236" s="567"/>
      <c r="FU236" s="567"/>
      <c r="FV236" s="567"/>
      <c r="FW236" s="567"/>
      <c r="FX236" s="567"/>
      <c r="FY236" s="567"/>
      <c r="FZ236" s="567"/>
      <c r="GA236" s="567"/>
      <c r="GB236" s="567"/>
      <c r="GC236" s="567"/>
      <c r="GD236" s="567"/>
      <c r="GE236" s="567"/>
      <c r="GF236" s="567"/>
      <c r="GG236" s="567"/>
      <c r="GH236" s="567"/>
      <c r="GI236" s="567"/>
      <c r="GJ236" s="567"/>
      <c r="GK236" s="567"/>
      <c r="GL236" s="567"/>
      <c r="GM236" s="567"/>
      <c r="GN236" s="567"/>
      <c r="GO236" s="567"/>
      <c r="GP236" s="567"/>
      <c r="GQ236" s="567"/>
      <c r="GR236" s="567"/>
      <c r="GS236" s="567"/>
      <c r="GT236" s="567"/>
      <c r="GU236" s="567"/>
      <c r="GV236" s="567"/>
      <c r="GW236" s="567"/>
      <c r="GX236" s="567"/>
      <c r="GY236" s="567"/>
      <c r="GZ236" s="567"/>
      <c r="HA236" s="567"/>
      <c r="HB236" s="567"/>
      <c r="HC236" s="567"/>
      <c r="HD236" s="567"/>
      <c r="HE236" s="567"/>
      <c r="HF236" s="567"/>
      <c r="HG236" s="567"/>
      <c r="HH236" s="567"/>
      <c r="HI236" s="567"/>
      <c r="HJ236" s="567"/>
      <c r="HK236" s="567"/>
      <c r="HL236" s="567"/>
      <c r="HM236" s="567"/>
      <c r="HN236" s="567"/>
      <c r="HO236" s="567"/>
      <c r="HP236" s="567"/>
      <c r="HQ236" s="567"/>
      <c r="HR236" s="567"/>
      <c r="HS236" s="567"/>
      <c r="HT236" s="567"/>
      <c r="HU236" s="567"/>
      <c r="HV236" s="567"/>
      <c r="HW236" s="567"/>
      <c r="HX236" s="567"/>
      <c r="HY236" s="567"/>
      <c r="HZ236" s="567"/>
      <c r="IA236" s="567"/>
      <c r="IB236" s="567"/>
      <c r="IC236" s="567"/>
      <c r="ID236" s="567"/>
      <c r="IE236" s="567"/>
      <c r="IF236" s="567"/>
      <c r="IG236" s="567"/>
      <c r="IH236" s="567"/>
      <c r="II236" s="567"/>
      <c r="IJ236" s="567"/>
      <c r="IK236" s="567"/>
      <c r="IL236" s="567"/>
      <c r="IM236" s="567"/>
      <c r="IN236" s="567"/>
      <c r="IO236" s="567"/>
      <c r="IP236" s="567"/>
      <c r="IQ236" s="567"/>
      <c r="IR236" s="567"/>
      <c r="IS236" s="567"/>
      <c r="IT236" s="567"/>
      <c r="IU236" s="567"/>
      <c r="IV236" s="567"/>
    </row>
    <row r="237" spans="1:256" ht="14.25" customHeight="1">
      <c r="A237" s="574" t="s">
        <v>230</v>
      </c>
      <c r="B237" s="574"/>
      <c r="C237" s="575" t="s">
        <v>231</v>
      </c>
      <c r="D237" s="575"/>
      <c r="E237" s="576">
        <f>I204</f>
        <v>4768.5400000000009</v>
      </c>
      <c r="F237" s="576"/>
      <c r="G237" s="556">
        <f>ROUND((1/250)*E237,2)</f>
        <v>19.07</v>
      </c>
      <c r="H237" s="556"/>
      <c r="I237" s="556"/>
      <c r="J237" s="566"/>
      <c r="K237" s="566"/>
      <c r="L237" s="566"/>
      <c r="M237" s="566"/>
      <c r="N237" s="566"/>
      <c r="O237" s="566"/>
      <c r="P237" s="566"/>
      <c r="Q237" s="567"/>
      <c r="R237" s="567"/>
      <c r="S237" s="567"/>
      <c r="T237" s="567"/>
      <c r="U237" s="567"/>
      <c r="V237" s="567"/>
      <c r="W237" s="567"/>
      <c r="X237" s="567"/>
      <c r="Y237" s="567"/>
      <c r="Z237" s="567"/>
      <c r="AA237" s="567"/>
      <c r="AB237" s="567"/>
      <c r="AC237" s="567"/>
      <c r="AD237" s="567"/>
      <c r="AE237" s="567"/>
      <c r="AF237" s="567"/>
      <c r="AG237" s="567"/>
      <c r="AH237" s="567"/>
      <c r="AI237" s="567"/>
      <c r="AJ237" s="567"/>
      <c r="AK237" s="567"/>
      <c r="AL237" s="567"/>
      <c r="AM237" s="567"/>
      <c r="AN237" s="567"/>
      <c r="AO237" s="567"/>
      <c r="AP237" s="567"/>
      <c r="AQ237" s="567"/>
      <c r="AR237" s="567"/>
      <c r="AS237" s="567"/>
      <c r="AT237" s="567"/>
      <c r="AU237" s="567"/>
      <c r="AV237" s="567"/>
      <c r="AW237" s="567"/>
      <c r="AX237" s="567"/>
      <c r="AY237" s="567"/>
      <c r="AZ237" s="567"/>
      <c r="BA237" s="567"/>
      <c r="BB237" s="567"/>
      <c r="BC237" s="567"/>
      <c r="BD237" s="567"/>
      <c r="BE237" s="567"/>
      <c r="BF237" s="567"/>
      <c r="BG237" s="567"/>
      <c r="BH237" s="567"/>
      <c r="BI237" s="567"/>
      <c r="BJ237" s="567"/>
      <c r="BK237" s="567"/>
      <c r="BL237" s="567"/>
      <c r="BM237" s="567"/>
      <c r="BN237" s="567"/>
      <c r="BO237" s="567"/>
      <c r="BP237" s="567"/>
      <c r="BQ237" s="567"/>
      <c r="BR237" s="567"/>
      <c r="BS237" s="567"/>
      <c r="BT237" s="567"/>
      <c r="BU237" s="567"/>
      <c r="BV237" s="567"/>
      <c r="BW237" s="567"/>
      <c r="BX237" s="567"/>
      <c r="BY237" s="567"/>
      <c r="BZ237" s="567"/>
      <c r="CA237" s="567"/>
      <c r="CB237" s="567"/>
      <c r="CC237" s="567"/>
      <c r="CD237" s="567"/>
      <c r="CE237" s="567"/>
      <c r="CF237" s="567"/>
      <c r="CG237" s="567"/>
      <c r="CH237" s="567"/>
      <c r="CI237" s="567"/>
      <c r="CJ237" s="567"/>
      <c r="CK237" s="567"/>
      <c r="CL237" s="567"/>
      <c r="CM237" s="567"/>
      <c r="CN237" s="567"/>
      <c r="CO237" s="567"/>
      <c r="CP237" s="567"/>
      <c r="CQ237" s="567"/>
      <c r="CR237" s="567"/>
      <c r="CS237" s="567"/>
      <c r="CT237" s="567"/>
      <c r="CU237" s="567"/>
      <c r="CV237" s="567"/>
      <c r="CW237" s="567"/>
      <c r="CX237" s="567"/>
      <c r="CY237" s="567"/>
      <c r="CZ237" s="567"/>
      <c r="DA237" s="567"/>
      <c r="DB237" s="567"/>
      <c r="DC237" s="567"/>
      <c r="DD237" s="567"/>
      <c r="DE237" s="567"/>
      <c r="DF237" s="567"/>
      <c r="DG237" s="567"/>
      <c r="DH237" s="567"/>
      <c r="DI237" s="567"/>
      <c r="DJ237" s="567"/>
      <c r="DK237" s="567"/>
      <c r="DL237" s="567"/>
      <c r="DM237" s="567"/>
      <c r="DN237" s="567"/>
      <c r="DO237" s="567"/>
      <c r="DP237" s="567"/>
      <c r="DQ237" s="567"/>
      <c r="DR237" s="567"/>
      <c r="DS237" s="567"/>
      <c r="DT237" s="567"/>
      <c r="DU237" s="567"/>
      <c r="DV237" s="567"/>
      <c r="DW237" s="567"/>
      <c r="DX237" s="567"/>
      <c r="DY237" s="567"/>
      <c r="DZ237" s="567"/>
      <c r="EA237" s="567"/>
      <c r="EB237" s="567"/>
      <c r="EC237" s="567"/>
      <c r="ED237" s="567"/>
      <c r="EE237" s="567"/>
      <c r="EF237" s="567"/>
      <c r="EG237" s="567"/>
      <c r="EH237" s="567"/>
      <c r="EI237" s="567"/>
      <c r="EJ237" s="567"/>
      <c r="EK237" s="567"/>
      <c r="EL237" s="567"/>
      <c r="EM237" s="567"/>
      <c r="EN237" s="567"/>
      <c r="EO237" s="567"/>
      <c r="EP237" s="567"/>
      <c r="EQ237" s="567"/>
      <c r="ER237" s="567"/>
      <c r="ES237" s="567"/>
      <c r="ET237" s="567"/>
      <c r="EU237" s="567"/>
      <c r="EV237" s="567"/>
      <c r="EW237" s="567"/>
      <c r="EX237" s="567"/>
      <c r="EY237" s="567"/>
      <c r="EZ237" s="567"/>
      <c r="FA237" s="567"/>
      <c r="FB237" s="567"/>
      <c r="FC237" s="567"/>
      <c r="FD237" s="567"/>
      <c r="FE237" s="567"/>
      <c r="FF237" s="567"/>
      <c r="FG237" s="567"/>
      <c r="FH237" s="567"/>
      <c r="FI237" s="567"/>
      <c r="FJ237" s="567"/>
      <c r="FK237" s="567"/>
      <c r="FL237" s="567"/>
      <c r="FM237" s="567"/>
      <c r="FN237" s="567"/>
      <c r="FO237" s="567"/>
      <c r="FP237" s="567"/>
      <c r="FQ237" s="567"/>
      <c r="FR237" s="567"/>
      <c r="FS237" s="567"/>
      <c r="FT237" s="567"/>
      <c r="FU237" s="567"/>
      <c r="FV237" s="567"/>
      <c r="FW237" s="567"/>
      <c r="FX237" s="567"/>
      <c r="FY237" s="567"/>
      <c r="FZ237" s="567"/>
      <c r="GA237" s="567"/>
      <c r="GB237" s="567"/>
      <c r="GC237" s="567"/>
      <c r="GD237" s="567"/>
      <c r="GE237" s="567"/>
      <c r="GF237" s="567"/>
      <c r="GG237" s="567"/>
      <c r="GH237" s="567"/>
      <c r="GI237" s="567"/>
      <c r="GJ237" s="567"/>
      <c r="GK237" s="567"/>
      <c r="GL237" s="567"/>
      <c r="GM237" s="567"/>
      <c r="GN237" s="567"/>
      <c r="GO237" s="567"/>
      <c r="GP237" s="567"/>
      <c r="GQ237" s="567"/>
      <c r="GR237" s="567"/>
      <c r="GS237" s="567"/>
      <c r="GT237" s="567"/>
      <c r="GU237" s="567"/>
      <c r="GV237" s="567"/>
      <c r="GW237" s="567"/>
      <c r="GX237" s="567"/>
      <c r="GY237" s="567"/>
      <c r="GZ237" s="567"/>
      <c r="HA237" s="567"/>
      <c r="HB237" s="567"/>
      <c r="HC237" s="567"/>
      <c r="HD237" s="567"/>
      <c r="HE237" s="567"/>
      <c r="HF237" s="567"/>
      <c r="HG237" s="567"/>
      <c r="HH237" s="567"/>
      <c r="HI237" s="567"/>
      <c r="HJ237" s="567"/>
      <c r="HK237" s="567"/>
      <c r="HL237" s="567"/>
      <c r="HM237" s="567"/>
      <c r="HN237" s="567"/>
      <c r="HO237" s="567"/>
      <c r="HP237" s="567"/>
      <c r="HQ237" s="567"/>
      <c r="HR237" s="567"/>
      <c r="HS237" s="567"/>
      <c r="HT237" s="567"/>
      <c r="HU237" s="567"/>
      <c r="HV237" s="567"/>
      <c r="HW237" s="567"/>
      <c r="HX237" s="567"/>
      <c r="HY237" s="567"/>
      <c r="HZ237" s="567"/>
      <c r="IA237" s="567"/>
      <c r="IB237" s="567"/>
      <c r="IC237" s="567"/>
      <c r="ID237" s="567"/>
      <c r="IE237" s="567"/>
      <c r="IF237" s="567"/>
      <c r="IG237" s="567"/>
      <c r="IH237" s="567"/>
      <c r="II237" s="567"/>
      <c r="IJ237" s="567"/>
      <c r="IK237" s="567"/>
      <c r="IL237" s="567"/>
      <c r="IM237" s="567"/>
      <c r="IN237" s="567"/>
      <c r="IO237" s="567"/>
      <c r="IP237" s="567"/>
      <c r="IQ237" s="567"/>
      <c r="IR237" s="567"/>
      <c r="IS237" s="567"/>
      <c r="IT237" s="567"/>
      <c r="IU237" s="567"/>
      <c r="IV237" s="567"/>
    </row>
    <row r="238" spans="1:256" ht="14.25" customHeight="1">
      <c r="A238" s="577" t="s">
        <v>209</v>
      </c>
      <c r="B238" s="577"/>
      <c r="C238" s="577"/>
      <c r="D238" s="577"/>
      <c r="E238" s="577"/>
      <c r="F238" s="577"/>
      <c r="G238" s="556">
        <f>SUM(G236+G237)</f>
        <v>19.07</v>
      </c>
      <c r="H238" s="556"/>
      <c r="I238" s="556"/>
      <c r="J238" s="566"/>
      <c r="K238" s="566"/>
      <c r="L238" s="566"/>
      <c r="M238" s="566"/>
      <c r="N238" s="566"/>
      <c r="O238" s="566"/>
      <c r="P238" s="566"/>
      <c r="Q238" s="567"/>
      <c r="R238" s="567"/>
      <c r="S238" s="567"/>
      <c r="T238" s="567"/>
      <c r="U238" s="567"/>
      <c r="V238" s="567"/>
      <c r="W238" s="567"/>
      <c r="X238" s="567"/>
      <c r="Y238" s="567"/>
      <c r="Z238" s="567"/>
      <c r="AA238" s="567"/>
      <c r="AB238" s="567"/>
      <c r="AC238" s="567"/>
      <c r="AD238" s="567"/>
      <c r="AE238" s="567"/>
      <c r="AF238" s="567"/>
      <c r="AG238" s="567"/>
      <c r="AH238" s="567"/>
      <c r="AI238" s="567"/>
      <c r="AJ238" s="567"/>
      <c r="AK238" s="567"/>
      <c r="AL238" s="567"/>
      <c r="AM238" s="567"/>
      <c r="AN238" s="567"/>
      <c r="AO238" s="567"/>
      <c r="AP238" s="567"/>
      <c r="AQ238" s="567"/>
      <c r="AR238" s="567"/>
      <c r="AS238" s="567"/>
      <c r="AT238" s="567"/>
      <c r="AU238" s="567"/>
      <c r="AV238" s="567"/>
      <c r="AW238" s="567"/>
      <c r="AX238" s="567"/>
      <c r="AY238" s="567"/>
      <c r="AZ238" s="567"/>
      <c r="BA238" s="567"/>
      <c r="BB238" s="567"/>
      <c r="BC238" s="567"/>
      <c r="BD238" s="567"/>
      <c r="BE238" s="567"/>
      <c r="BF238" s="567"/>
      <c r="BG238" s="567"/>
      <c r="BH238" s="567"/>
      <c r="BI238" s="567"/>
      <c r="BJ238" s="567"/>
      <c r="BK238" s="567"/>
      <c r="BL238" s="567"/>
      <c r="BM238" s="567"/>
      <c r="BN238" s="567"/>
      <c r="BO238" s="567"/>
      <c r="BP238" s="567"/>
      <c r="BQ238" s="567"/>
      <c r="BR238" s="567"/>
      <c r="BS238" s="567"/>
      <c r="BT238" s="567"/>
      <c r="BU238" s="567"/>
      <c r="BV238" s="567"/>
      <c r="BW238" s="567"/>
      <c r="BX238" s="567"/>
      <c r="BY238" s="567"/>
      <c r="BZ238" s="567"/>
      <c r="CA238" s="567"/>
      <c r="CB238" s="567"/>
      <c r="CC238" s="567"/>
      <c r="CD238" s="567"/>
      <c r="CE238" s="567"/>
      <c r="CF238" s="567"/>
      <c r="CG238" s="567"/>
      <c r="CH238" s="567"/>
      <c r="CI238" s="567"/>
      <c r="CJ238" s="567"/>
      <c r="CK238" s="567"/>
      <c r="CL238" s="567"/>
      <c r="CM238" s="567"/>
      <c r="CN238" s="567"/>
      <c r="CO238" s="567"/>
      <c r="CP238" s="567"/>
      <c r="CQ238" s="567"/>
      <c r="CR238" s="567"/>
      <c r="CS238" s="567"/>
      <c r="CT238" s="567"/>
      <c r="CU238" s="567"/>
      <c r="CV238" s="567"/>
      <c r="CW238" s="567"/>
      <c r="CX238" s="567"/>
      <c r="CY238" s="567"/>
      <c r="CZ238" s="567"/>
      <c r="DA238" s="567"/>
      <c r="DB238" s="567"/>
      <c r="DC238" s="567"/>
      <c r="DD238" s="567"/>
      <c r="DE238" s="567"/>
      <c r="DF238" s="567"/>
      <c r="DG238" s="567"/>
      <c r="DH238" s="567"/>
      <c r="DI238" s="567"/>
      <c r="DJ238" s="567"/>
      <c r="DK238" s="567"/>
      <c r="DL238" s="567"/>
      <c r="DM238" s="567"/>
      <c r="DN238" s="567"/>
      <c r="DO238" s="567"/>
      <c r="DP238" s="567"/>
      <c r="DQ238" s="567"/>
      <c r="DR238" s="567"/>
      <c r="DS238" s="567"/>
      <c r="DT238" s="567"/>
      <c r="DU238" s="567"/>
      <c r="DV238" s="567"/>
      <c r="DW238" s="567"/>
      <c r="DX238" s="567"/>
      <c r="DY238" s="567"/>
      <c r="DZ238" s="567"/>
      <c r="EA238" s="567"/>
      <c r="EB238" s="567"/>
      <c r="EC238" s="567"/>
      <c r="ED238" s="567"/>
      <c r="EE238" s="567"/>
      <c r="EF238" s="567"/>
      <c r="EG238" s="567"/>
      <c r="EH238" s="567"/>
      <c r="EI238" s="567"/>
      <c r="EJ238" s="567"/>
      <c r="EK238" s="567"/>
      <c r="EL238" s="567"/>
      <c r="EM238" s="567"/>
      <c r="EN238" s="567"/>
      <c r="EO238" s="567"/>
      <c r="EP238" s="567"/>
      <c r="EQ238" s="567"/>
      <c r="ER238" s="567"/>
      <c r="ES238" s="567"/>
      <c r="ET238" s="567"/>
      <c r="EU238" s="567"/>
      <c r="EV238" s="567"/>
      <c r="EW238" s="567"/>
      <c r="EX238" s="567"/>
      <c r="EY238" s="567"/>
      <c r="EZ238" s="567"/>
      <c r="FA238" s="567"/>
      <c r="FB238" s="567"/>
      <c r="FC238" s="567"/>
      <c r="FD238" s="567"/>
      <c r="FE238" s="567"/>
      <c r="FF238" s="567"/>
      <c r="FG238" s="567"/>
      <c r="FH238" s="567"/>
      <c r="FI238" s="567"/>
      <c r="FJ238" s="567"/>
      <c r="FK238" s="567"/>
      <c r="FL238" s="567"/>
      <c r="FM238" s="567"/>
      <c r="FN238" s="567"/>
      <c r="FO238" s="567"/>
      <c r="FP238" s="567"/>
      <c r="FQ238" s="567"/>
      <c r="FR238" s="567"/>
      <c r="FS238" s="567"/>
      <c r="FT238" s="567"/>
      <c r="FU238" s="567"/>
      <c r="FV238" s="567"/>
      <c r="FW238" s="567"/>
      <c r="FX238" s="567"/>
      <c r="FY238" s="567"/>
      <c r="FZ238" s="567"/>
      <c r="GA238" s="567"/>
      <c r="GB238" s="567"/>
      <c r="GC238" s="567"/>
      <c r="GD238" s="567"/>
      <c r="GE238" s="567"/>
      <c r="GF238" s="567"/>
      <c r="GG238" s="567"/>
      <c r="GH238" s="567"/>
      <c r="GI238" s="567"/>
      <c r="GJ238" s="567"/>
      <c r="GK238" s="567"/>
      <c r="GL238" s="567"/>
      <c r="GM238" s="567"/>
      <c r="GN238" s="567"/>
      <c r="GO238" s="567"/>
      <c r="GP238" s="567"/>
      <c r="GQ238" s="567"/>
      <c r="GR238" s="567"/>
      <c r="GS238" s="567"/>
      <c r="GT238" s="567"/>
      <c r="GU238" s="567"/>
      <c r="GV238" s="567"/>
      <c r="GW238" s="567"/>
      <c r="GX238" s="567"/>
      <c r="GY238" s="567"/>
      <c r="GZ238" s="567"/>
      <c r="HA238" s="567"/>
      <c r="HB238" s="567"/>
      <c r="HC238" s="567"/>
      <c r="HD238" s="567"/>
      <c r="HE238" s="567"/>
      <c r="HF238" s="567"/>
      <c r="HG238" s="567"/>
      <c r="HH238" s="567"/>
      <c r="HI238" s="567"/>
      <c r="HJ238" s="567"/>
      <c r="HK238" s="567"/>
      <c r="HL238" s="567"/>
      <c r="HM238" s="567"/>
      <c r="HN238" s="567"/>
      <c r="HO238" s="567"/>
      <c r="HP238" s="567"/>
      <c r="HQ238" s="567"/>
      <c r="HR238" s="567"/>
      <c r="HS238" s="567"/>
      <c r="HT238" s="567"/>
      <c r="HU238" s="567"/>
      <c r="HV238" s="567"/>
      <c r="HW238" s="567"/>
      <c r="HX238" s="567"/>
      <c r="HY238" s="567"/>
      <c r="HZ238" s="567"/>
      <c r="IA238" s="567"/>
      <c r="IB238" s="567"/>
      <c r="IC238" s="567"/>
      <c r="ID238" s="567"/>
      <c r="IE238" s="567"/>
      <c r="IF238" s="567"/>
      <c r="IG238" s="567"/>
      <c r="IH238" s="567"/>
      <c r="II238" s="567"/>
      <c r="IJ238" s="567"/>
      <c r="IK238" s="567"/>
      <c r="IL238" s="567"/>
      <c r="IM238" s="567"/>
      <c r="IN238" s="567"/>
      <c r="IO238" s="567"/>
      <c r="IP238" s="567"/>
      <c r="IQ238" s="567"/>
      <c r="IR238" s="567"/>
      <c r="IS238" s="567"/>
      <c r="IT238" s="567"/>
      <c r="IU238" s="567"/>
      <c r="IV238" s="567"/>
    </row>
    <row r="239" spans="1:256" ht="9.75" customHeight="1">
      <c r="A239" s="573"/>
      <c r="B239" s="573"/>
      <c r="C239" s="573"/>
      <c r="D239" s="573"/>
      <c r="E239" s="573"/>
      <c r="F239" s="573"/>
      <c r="G239" s="573"/>
      <c r="H239" s="573"/>
      <c r="I239" s="573"/>
      <c r="J239" s="566"/>
      <c r="K239" s="566"/>
      <c r="L239" s="566"/>
      <c r="M239" s="566"/>
      <c r="N239" s="566"/>
      <c r="O239" s="566"/>
      <c r="P239" s="566"/>
      <c r="Q239" s="567"/>
      <c r="R239" s="567"/>
      <c r="S239" s="567"/>
      <c r="T239" s="567"/>
      <c r="U239" s="567"/>
      <c r="V239" s="567"/>
      <c r="W239" s="567"/>
      <c r="X239" s="567"/>
      <c r="Y239" s="567"/>
      <c r="Z239" s="567"/>
      <c r="AA239" s="567"/>
      <c r="AB239" s="567"/>
      <c r="AC239" s="567"/>
      <c r="AD239" s="567"/>
      <c r="AE239" s="567"/>
      <c r="AF239" s="567"/>
      <c r="AG239" s="567"/>
      <c r="AH239" s="567"/>
      <c r="AI239" s="567"/>
      <c r="AJ239" s="567"/>
      <c r="AK239" s="567"/>
      <c r="AL239" s="567"/>
      <c r="AM239" s="567"/>
      <c r="AN239" s="567"/>
      <c r="AO239" s="567"/>
      <c r="AP239" s="567"/>
      <c r="AQ239" s="567"/>
      <c r="AR239" s="567"/>
      <c r="AS239" s="567"/>
      <c r="AT239" s="567"/>
      <c r="AU239" s="567"/>
      <c r="AV239" s="567"/>
      <c r="AW239" s="567"/>
      <c r="AX239" s="567"/>
      <c r="AY239" s="567"/>
      <c r="AZ239" s="567"/>
      <c r="BA239" s="567"/>
      <c r="BB239" s="567"/>
      <c r="BC239" s="567"/>
      <c r="BD239" s="567"/>
      <c r="BE239" s="567"/>
      <c r="BF239" s="567"/>
      <c r="BG239" s="567"/>
      <c r="BH239" s="567"/>
      <c r="BI239" s="567"/>
      <c r="BJ239" s="567"/>
      <c r="BK239" s="567"/>
      <c r="BL239" s="567"/>
      <c r="BM239" s="567"/>
      <c r="BN239" s="567"/>
      <c r="BO239" s="567"/>
      <c r="BP239" s="567"/>
      <c r="BQ239" s="567"/>
      <c r="BR239" s="567"/>
      <c r="BS239" s="567"/>
      <c r="BT239" s="567"/>
      <c r="BU239" s="567"/>
      <c r="BV239" s="567"/>
      <c r="BW239" s="567"/>
      <c r="BX239" s="567"/>
      <c r="BY239" s="567"/>
      <c r="BZ239" s="567"/>
      <c r="CA239" s="567"/>
      <c r="CB239" s="567"/>
      <c r="CC239" s="567"/>
      <c r="CD239" s="567"/>
      <c r="CE239" s="567"/>
      <c r="CF239" s="567"/>
      <c r="CG239" s="567"/>
      <c r="CH239" s="567"/>
      <c r="CI239" s="567"/>
      <c r="CJ239" s="567"/>
      <c r="CK239" s="567"/>
      <c r="CL239" s="567"/>
      <c r="CM239" s="567"/>
      <c r="CN239" s="567"/>
      <c r="CO239" s="567"/>
      <c r="CP239" s="567"/>
      <c r="CQ239" s="567"/>
      <c r="CR239" s="567"/>
      <c r="CS239" s="567"/>
      <c r="CT239" s="567"/>
      <c r="CU239" s="567"/>
      <c r="CV239" s="567"/>
      <c r="CW239" s="567"/>
      <c r="CX239" s="567"/>
      <c r="CY239" s="567"/>
      <c r="CZ239" s="567"/>
      <c r="DA239" s="567"/>
      <c r="DB239" s="567"/>
      <c r="DC239" s="567"/>
      <c r="DD239" s="567"/>
      <c r="DE239" s="567"/>
      <c r="DF239" s="567"/>
      <c r="DG239" s="567"/>
      <c r="DH239" s="567"/>
      <c r="DI239" s="567"/>
      <c r="DJ239" s="567"/>
      <c r="DK239" s="567"/>
      <c r="DL239" s="567"/>
      <c r="DM239" s="567"/>
      <c r="DN239" s="567"/>
      <c r="DO239" s="567"/>
      <c r="DP239" s="567"/>
      <c r="DQ239" s="567"/>
      <c r="DR239" s="567"/>
      <c r="DS239" s="567"/>
      <c r="DT239" s="567"/>
      <c r="DU239" s="567"/>
      <c r="DV239" s="567"/>
      <c r="DW239" s="567"/>
      <c r="DX239" s="567"/>
      <c r="DY239" s="567"/>
      <c r="DZ239" s="567"/>
      <c r="EA239" s="567"/>
      <c r="EB239" s="567"/>
      <c r="EC239" s="567"/>
      <c r="ED239" s="567"/>
      <c r="EE239" s="567"/>
      <c r="EF239" s="567"/>
      <c r="EG239" s="567"/>
      <c r="EH239" s="567"/>
      <c r="EI239" s="567"/>
      <c r="EJ239" s="567"/>
      <c r="EK239" s="567"/>
      <c r="EL239" s="567"/>
      <c r="EM239" s="567"/>
      <c r="EN239" s="567"/>
      <c r="EO239" s="567"/>
      <c r="EP239" s="567"/>
      <c r="EQ239" s="567"/>
      <c r="ER239" s="567"/>
      <c r="ES239" s="567"/>
      <c r="ET239" s="567"/>
      <c r="EU239" s="567"/>
      <c r="EV239" s="567"/>
      <c r="EW239" s="567"/>
      <c r="EX239" s="567"/>
      <c r="EY239" s="567"/>
      <c r="EZ239" s="567"/>
      <c r="FA239" s="567"/>
      <c r="FB239" s="567"/>
      <c r="FC239" s="567"/>
      <c r="FD239" s="567"/>
      <c r="FE239" s="567"/>
      <c r="FF239" s="567"/>
      <c r="FG239" s="567"/>
      <c r="FH239" s="567"/>
      <c r="FI239" s="567"/>
      <c r="FJ239" s="567"/>
      <c r="FK239" s="567"/>
      <c r="FL239" s="567"/>
      <c r="FM239" s="567"/>
      <c r="FN239" s="567"/>
      <c r="FO239" s="567"/>
      <c r="FP239" s="567"/>
      <c r="FQ239" s="567"/>
      <c r="FR239" s="567"/>
      <c r="FS239" s="567"/>
      <c r="FT239" s="567"/>
      <c r="FU239" s="567"/>
      <c r="FV239" s="567"/>
      <c r="FW239" s="567"/>
      <c r="FX239" s="567"/>
      <c r="FY239" s="567"/>
      <c r="FZ239" s="567"/>
      <c r="GA239" s="567"/>
      <c r="GB239" s="567"/>
      <c r="GC239" s="567"/>
      <c r="GD239" s="567"/>
      <c r="GE239" s="567"/>
      <c r="GF239" s="567"/>
      <c r="GG239" s="567"/>
      <c r="GH239" s="567"/>
      <c r="GI239" s="567"/>
      <c r="GJ239" s="567"/>
      <c r="GK239" s="567"/>
      <c r="GL239" s="567"/>
      <c r="GM239" s="567"/>
      <c r="GN239" s="567"/>
      <c r="GO239" s="567"/>
      <c r="GP239" s="567"/>
      <c r="GQ239" s="567"/>
      <c r="GR239" s="567"/>
      <c r="GS239" s="567"/>
      <c r="GT239" s="567"/>
      <c r="GU239" s="567"/>
      <c r="GV239" s="567"/>
      <c r="GW239" s="567"/>
      <c r="GX239" s="567"/>
      <c r="GY239" s="567"/>
      <c r="GZ239" s="567"/>
      <c r="HA239" s="567"/>
      <c r="HB239" s="567"/>
      <c r="HC239" s="567"/>
      <c r="HD239" s="567"/>
      <c r="HE239" s="567"/>
      <c r="HF239" s="567"/>
      <c r="HG239" s="567"/>
      <c r="HH239" s="567"/>
      <c r="HI239" s="567"/>
      <c r="HJ239" s="567"/>
      <c r="HK239" s="567"/>
      <c r="HL239" s="567"/>
      <c r="HM239" s="567"/>
      <c r="HN239" s="567"/>
      <c r="HO239" s="567"/>
      <c r="HP239" s="567"/>
      <c r="HQ239" s="567"/>
      <c r="HR239" s="567"/>
      <c r="HS239" s="567"/>
      <c r="HT239" s="567"/>
      <c r="HU239" s="567"/>
      <c r="HV239" s="567"/>
      <c r="HW239" s="567"/>
      <c r="HX239" s="567"/>
      <c r="HY239" s="567"/>
      <c r="HZ239" s="567"/>
      <c r="IA239" s="567"/>
      <c r="IB239" s="567"/>
      <c r="IC239" s="567"/>
      <c r="ID239" s="567"/>
      <c r="IE239" s="567"/>
      <c r="IF239" s="567"/>
      <c r="IG239" s="567"/>
      <c r="IH239" s="567"/>
      <c r="II239" s="567"/>
      <c r="IJ239" s="567"/>
      <c r="IK239" s="567"/>
      <c r="IL239" s="567"/>
      <c r="IM239" s="567"/>
      <c r="IN239" s="567"/>
      <c r="IO239" s="567"/>
      <c r="IP239" s="567"/>
      <c r="IQ239" s="567"/>
      <c r="IR239" s="567"/>
      <c r="IS239" s="567"/>
      <c r="IT239" s="567"/>
      <c r="IU239" s="567"/>
      <c r="IV239" s="567"/>
    </row>
    <row r="240" spans="1:256" ht="14.25" customHeight="1">
      <c r="A240" s="578" t="s">
        <v>232</v>
      </c>
      <c r="B240" s="578"/>
      <c r="C240" s="578"/>
      <c r="D240" s="578"/>
      <c r="E240" s="578"/>
      <c r="F240" s="578"/>
      <c r="G240" s="578"/>
      <c r="H240" s="578"/>
      <c r="I240" s="578"/>
      <c r="J240" s="566"/>
      <c r="K240" s="566"/>
      <c r="L240" s="566"/>
      <c r="M240" s="566"/>
      <c r="N240" s="566"/>
      <c r="O240" s="566"/>
      <c r="P240" s="566"/>
      <c r="Q240" s="567"/>
      <c r="R240" s="567"/>
      <c r="S240" s="567"/>
      <c r="T240" s="567"/>
      <c r="U240" s="567"/>
      <c r="V240" s="567"/>
      <c r="W240" s="567"/>
      <c r="X240" s="567"/>
      <c r="Y240" s="567"/>
      <c r="Z240" s="567"/>
      <c r="AA240" s="567"/>
      <c r="AB240" s="567"/>
      <c r="AC240" s="567"/>
      <c r="AD240" s="567"/>
      <c r="AE240" s="567"/>
      <c r="AF240" s="567"/>
      <c r="AG240" s="567"/>
      <c r="AH240" s="567"/>
      <c r="AI240" s="567"/>
      <c r="AJ240" s="567"/>
      <c r="AK240" s="567"/>
      <c r="AL240" s="567"/>
      <c r="AM240" s="567"/>
      <c r="AN240" s="567"/>
      <c r="AO240" s="567"/>
      <c r="AP240" s="567"/>
      <c r="AQ240" s="567"/>
      <c r="AR240" s="567"/>
      <c r="AS240" s="567"/>
      <c r="AT240" s="567"/>
      <c r="AU240" s="567"/>
      <c r="AV240" s="567"/>
      <c r="AW240" s="567"/>
      <c r="AX240" s="567"/>
      <c r="AY240" s="567"/>
      <c r="AZ240" s="567"/>
      <c r="BA240" s="567"/>
      <c r="BB240" s="567"/>
      <c r="BC240" s="567"/>
      <c r="BD240" s="567"/>
      <c r="BE240" s="567"/>
      <c r="BF240" s="567"/>
      <c r="BG240" s="567"/>
      <c r="BH240" s="567"/>
      <c r="BI240" s="567"/>
      <c r="BJ240" s="567"/>
      <c r="BK240" s="567"/>
      <c r="BL240" s="567"/>
      <c r="BM240" s="567"/>
      <c r="BN240" s="567"/>
      <c r="BO240" s="567"/>
      <c r="BP240" s="567"/>
      <c r="BQ240" s="567"/>
      <c r="BR240" s="567"/>
      <c r="BS240" s="567"/>
      <c r="BT240" s="567"/>
      <c r="BU240" s="567"/>
      <c r="BV240" s="567"/>
      <c r="BW240" s="567"/>
      <c r="BX240" s="567"/>
      <c r="BY240" s="567"/>
      <c r="BZ240" s="567"/>
      <c r="CA240" s="567"/>
      <c r="CB240" s="567"/>
      <c r="CC240" s="567"/>
      <c r="CD240" s="567"/>
      <c r="CE240" s="567"/>
      <c r="CF240" s="567"/>
      <c r="CG240" s="567"/>
      <c r="CH240" s="567"/>
      <c r="CI240" s="567"/>
      <c r="CJ240" s="567"/>
      <c r="CK240" s="567"/>
      <c r="CL240" s="567"/>
      <c r="CM240" s="567"/>
      <c r="CN240" s="567"/>
      <c r="CO240" s="567"/>
      <c r="CP240" s="567"/>
      <c r="CQ240" s="567"/>
      <c r="CR240" s="567"/>
      <c r="CS240" s="567"/>
      <c r="CT240" s="567"/>
      <c r="CU240" s="567"/>
      <c r="CV240" s="567"/>
      <c r="CW240" s="567"/>
      <c r="CX240" s="567"/>
      <c r="CY240" s="567"/>
      <c r="CZ240" s="567"/>
      <c r="DA240" s="567"/>
      <c r="DB240" s="567"/>
      <c r="DC240" s="567"/>
      <c r="DD240" s="567"/>
      <c r="DE240" s="567"/>
      <c r="DF240" s="567"/>
      <c r="DG240" s="567"/>
      <c r="DH240" s="567"/>
      <c r="DI240" s="567"/>
      <c r="DJ240" s="567"/>
      <c r="DK240" s="567"/>
      <c r="DL240" s="567"/>
      <c r="DM240" s="567"/>
      <c r="DN240" s="567"/>
      <c r="DO240" s="567"/>
      <c r="DP240" s="567"/>
      <c r="DQ240" s="567"/>
      <c r="DR240" s="567"/>
      <c r="DS240" s="567"/>
      <c r="DT240" s="567"/>
      <c r="DU240" s="567"/>
      <c r="DV240" s="567"/>
      <c r="DW240" s="567"/>
      <c r="DX240" s="567"/>
      <c r="DY240" s="567"/>
      <c r="DZ240" s="567"/>
      <c r="EA240" s="567"/>
      <c r="EB240" s="567"/>
      <c r="EC240" s="567"/>
      <c r="ED240" s="567"/>
      <c r="EE240" s="567"/>
      <c r="EF240" s="567"/>
      <c r="EG240" s="567"/>
      <c r="EH240" s="567"/>
      <c r="EI240" s="567"/>
      <c r="EJ240" s="567"/>
      <c r="EK240" s="567"/>
      <c r="EL240" s="567"/>
      <c r="EM240" s="567"/>
      <c r="EN240" s="567"/>
      <c r="EO240" s="567"/>
      <c r="EP240" s="567"/>
      <c r="EQ240" s="567"/>
      <c r="ER240" s="567"/>
      <c r="ES240" s="567"/>
      <c r="ET240" s="567"/>
      <c r="EU240" s="567"/>
      <c r="EV240" s="567"/>
      <c r="EW240" s="567"/>
      <c r="EX240" s="567"/>
      <c r="EY240" s="567"/>
      <c r="EZ240" s="567"/>
      <c r="FA240" s="567"/>
      <c r="FB240" s="567"/>
      <c r="FC240" s="567"/>
      <c r="FD240" s="567"/>
      <c r="FE240" s="567"/>
      <c r="FF240" s="567"/>
      <c r="FG240" s="567"/>
      <c r="FH240" s="567"/>
      <c r="FI240" s="567"/>
      <c r="FJ240" s="567"/>
      <c r="FK240" s="567"/>
      <c r="FL240" s="567"/>
      <c r="FM240" s="567"/>
      <c r="FN240" s="567"/>
      <c r="FO240" s="567"/>
      <c r="FP240" s="567"/>
      <c r="FQ240" s="567"/>
      <c r="FR240" s="567"/>
      <c r="FS240" s="567"/>
      <c r="FT240" s="567"/>
      <c r="FU240" s="567"/>
      <c r="FV240" s="567"/>
      <c r="FW240" s="567"/>
      <c r="FX240" s="567"/>
      <c r="FY240" s="567"/>
      <c r="FZ240" s="567"/>
      <c r="GA240" s="567"/>
      <c r="GB240" s="567"/>
      <c r="GC240" s="567"/>
      <c r="GD240" s="567"/>
      <c r="GE240" s="567"/>
      <c r="GF240" s="567"/>
      <c r="GG240" s="567"/>
      <c r="GH240" s="567"/>
      <c r="GI240" s="567"/>
      <c r="GJ240" s="567"/>
      <c r="GK240" s="567"/>
      <c r="GL240" s="567"/>
      <c r="GM240" s="567"/>
      <c r="GN240" s="567"/>
      <c r="GO240" s="567"/>
      <c r="GP240" s="567"/>
      <c r="GQ240" s="567"/>
      <c r="GR240" s="567"/>
      <c r="GS240" s="567"/>
      <c r="GT240" s="567"/>
      <c r="GU240" s="567"/>
      <c r="GV240" s="567"/>
      <c r="GW240" s="567"/>
      <c r="GX240" s="567"/>
      <c r="GY240" s="567"/>
      <c r="GZ240" s="567"/>
      <c r="HA240" s="567"/>
      <c r="HB240" s="567"/>
      <c r="HC240" s="567"/>
      <c r="HD240" s="567"/>
      <c r="HE240" s="567"/>
      <c r="HF240" s="567"/>
      <c r="HG240" s="567"/>
      <c r="HH240" s="567"/>
      <c r="HI240" s="567"/>
      <c r="HJ240" s="567"/>
      <c r="HK240" s="567"/>
      <c r="HL240" s="567"/>
      <c r="HM240" s="567"/>
      <c r="HN240" s="567"/>
      <c r="HO240" s="567"/>
      <c r="HP240" s="567"/>
      <c r="HQ240" s="567"/>
      <c r="HR240" s="567"/>
      <c r="HS240" s="567"/>
      <c r="HT240" s="567"/>
      <c r="HU240" s="567"/>
      <c r="HV240" s="567"/>
      <c r="HW240" s="567"/>
      <c r="HX240" s="567"/>
      <c r="HY240" s="567"/>
      <c r="HZ240" s="567"/>
      <c r="IA240" s="567"/>
      <c r="IB240" s="567"/>
      <c r="IC240" s="567"/>
      <c r="ID240" s="567"/>
      <c r="IE240" s="567"/>
      <c r="IF240" s="567"/>
      <c r="IG240" s="567"/>
      <c r="IH240" s="567"/>
      <c r="II240" s="567"/>
      <c r="IJ240" s="567"/>
      <c r="IK240" s="567"/>
      <c r="IL240" s="567"/>
      <c r="IM240" s="567"/>
      <c r="IN240" s="567"/>
      <c r="IO240" s="567"/>
      <c r="IP240" s="567"/>
      <c r="IQ240" s="567"/>
      <c r="IR240" s="567"/>
      <c r="IS240" s="567"/>
      <c r="IT240" s="567"/>
      <c r="IU240" s="567"/>
      <c r="IV240" s="567"/>
    </row>
    <row r="241" spans="1:256" ht="9" customHeight="1">
      <c r="A241" s="579"/>
      <c r="B241" s="579"/>
      <c r="C241" s="579"/>
      <c r="D241" s="579"/>
      <c r="E241" s="579"/>
      <c r="F241" s="579"/>
      <c r="G241" s="579"/>
      <c r="H241" s="579"/>
      <c r="I241" s="579"/>
      <c r="J241" s="566"/>
      <c r="K241" s="566"/>
      <c r="L241" s="566"/>
      <c r="M241" s="566"/>
      <c r="N241" s="566"/>
      <c r="O241" s="566"/>
      <c r="P241" s="566"/>
      <c r="Q241" s="567"/>
      <c r="R241" s="567"/>
      <c r="S241" s="567"/>
      <c r="T241" s="567"/>
      <c r="U241" s="567"/>
      <c r="V241" s="567"/>
      <c r="W241" s="567"/>
      <c r="X241" s="567"/>
      <c r="Y241" s="567"/>
      <c r="Z241" s="567"/>
      <c r="AA241" s="567"/>
      <c r="AB241" s="567"/>
      <c r="AC241" s="567"/>
      <c r="AD241" s="567"/>
      <c r="AE241" s="567"/>
      <c r="AF241" s="567"/>
      <c r="AG241" s="567"/>
      <c r="AH241" s="567"/>
      <c r="AI241" s="567"/>
      <c r="AJ241" s="567"/>
      <c r="AK241" s="567"/>
      <c r="AL241" s="567"/>
      <c r="AM241" s="567"/>
      <c r="AN241" s="567"/>
      <c r="AO241" s="567"/>
      <c r="AP241" s="567"/>
      <c r="AQ241" s="567"/>
      <c r="AR241" s="567"/>
      <c r="AS241" s="567"/>
      <c r="AT241" s="567"/>
      <c r="AU241" s="567"/>
      <c r="AV241" s="567"/>
      <c r="AW241" s="567"/>
      <c r="AX241" s="567"/>
      <c r="AY241" s="567"/>
      <c r="AZ241" s="567"/>
      <c r="BA241" s="567"/>
      <c r="BB241" s="567"/>
      <c r="BC241" s="567"/>
      <c r="BD241" s="567"/>
      <c r="BE241" s="567"/>
      <c r="BF241" s="567"/>
      <c r="BG241" s="567"/>
      <c r="BH241" s="567"/>
      <c r="BI241" s="567"/>
      <c r="BJ241" s="567"/>
      <c r="BK241" s="567"/>
      <c r="BL241" s="567"/>
      <c r="BM241" s="567"/>
      <c r="BN241" s="567"/>
      <c r="BO241" s="567"/>
      <c r="BP241" s="567"/>
      <c r="BQ241" s="567"/>
      <c r="BR241" s="567"/>
      <c r="BS241" s="567"/>
      <c r="BT241" s="567"/>
      <c r="BU241" s="567"/>
      <c r="BV241" s="567"/>
      <c r="BW241" s="567"/>
      <c r="BX241" s="567"/>
      <c r="BY241" s="567"/>
      <c r="BZ241" s="567"/>
      <c r="CA241" s="567"/>
      <c r="CB241" s="567"/>
      <c r="CC241" s="567"/>
      <c r="CD241" s="567"/>
      <c r="CE241" s="567"/>
      <c r="CF241" s="567"/>
      <c r="CG241" s="567"/>
      <c r="CH241" s="567"/>
      <c r="CI241" s="567"/>
      <c r="CJ241" s="567"/>
      <c r="CK241" s="567"/>
      <c r="CL241" s="567"/>
      <c r="CM241" s="567"/>
      <c r="CN241" s="567"/>
      <c r="CO241" s="567"/>
      <c r="CP241" s="567"/>
      <c r="CQ241" s="567"/>
      <c r="CR241" s="567"/>
      <c r="CS241" s="567"/>
      <c r="CT241" s="567"/>
      <c r="CU241" s="567"/>
      <c r="CV241" s="567"/>
      <c r="CW241" s="567"/>
      <c r="CX241" s="567"/>
      <c r="CY241" s="567"/>
      <c r="CZ241" s="567"/>
      <c r="DA241" s="567"/>
      <c r="DB241" s="567"/>
      <c r="DC241" s="567"/>
      <c r="DD241" s="567"/>
      <c r="DE241" s="567"/>
      <c r="DF241" s="567"/>
      <c r="DG241" s="567"/>
      <c r="DH241" s="567"/>
      <c r="DI241" s="567"/>
      <c r="DJ241" s="567"/>
      <c r="DK241" s="567"/>
      <c r="DL241" s="567"/>
      <c r="DM241" s="567"/>
      <c r="DN241" s="567"/>
      <c r="DO241" s="567"/>
      <c r="DP241" s="567"/>
      <c r="DQ241" s="567"/>
      <c r="DR241" s="567"/>
      <c r="DS241" s="567"/>
      <c r="DT241" s="567"/>
      <c r="DU241" s="567"/>
      <c r="DV241" s="567"/>
      <c r="DW241" s="567"/>
      <c r="DX241" s="567"/>
      <c r="DY241" s="567"/>
      <c r="DZ241" s="567"/>
      <c r="EA241" s="567"/>
      <c r="EB241" s="567"/>
      <c r="EC241" s="567"/>
      <c r="ED241" s="567"/>
      <c r="EE241" s="567"/>
      <c r="EF241" s="567"/>
      <c r="EG241" s="567"/>
      <c r="EH241" s="567"/>
      <c r="EI241" s="567"/>
      <c r="EJ241" s="567"/>
      <c r="EK241" s="567"/>
      <c r="EL241" s="567"/>
      <c r="EM241" s="567"/>
      <c r="EN241" s="567"/>
      <c r="EO241" s="567"/>
      <c r="EP241" s="567"/>
      <c r="EQ241" s="567"/>
      <c r="ER241" s="567"/>
      <c r="ES241" s="567"/>
      <c r="ET241" s="567"/>
      <c r="EU241" s="567"/>
      <c r="EV241" s="567"/>
      <c r="EW241" s="567"/>
      <c r="EX241" s="567"/>
      <c r="EY241" s="567"/>
      <c r="EZ241" s="567"/>
      <c r="FA241" s="567"/>
      <c r="FB241" s="567"/>
      <c r="FC241" s="567"/>
      <c r="FD241" s="567"/>
      <c r="FE241" s="567"/>
      <c r="FF241" s="567"/>
      <c r="FG241" s="567"/>
      <c r="FH241" s="567"/>
      <c r="FI241" s="567"/>
      <c r="FJ241" s="567"/>
      <c r="FK241" s="567"/>
      <c r="FL241" s="567"/>
      <c r="FM241" s="567"/>
      <c r="FN241" s="567"/>
      <c r="FO241" s="567"/>
      <c r="FP241" s="567"/>
      <c r="FQ241" s="567"/>
      <c r="FR241" s="567"/>
      <c r="FS241" s="567"/>
      <c r="FT241" s="567"/>
      <c r="FU241" s="567"/>
      <c r="FV241" s="567"/>
      <c r="FW241" s="567"/>
      <c r="FX241" s="567"/>
      <c r="FY241" s="567"/>
      <c r="FZ241" s="567"/>
      <c r="GA241" s="567"/>
      <c r="GB241" s="567"/>
      <c r="GC241" s="567"/>
      <c r="GD241" s="567"/>
      <c r="GE241" s="567"/>
      <c r="GF241" s="567"/>
      <c r="GG241" s="567"/>
      <c r="GH241" s="567"/>
      <c r="GI241" s="567"/>
      <c r="GJ241" s="567"/>
      <c r="GK241" s="567"/>
      <c r="GL241" s="567"/>
      <c r="GM241" s="567"/>
      <c r="GN241" s="567"/>
      <c r="GO241" s="567"/>
      <c r="GP241" s="567"/>
      <c r="GQ241" s="567"/>
      <c r="GR241" s="567"/>
      <c r="GS241" s="567"/>
      <c r="GT241" s="567"/>
      <c r="GU241" s="567"/>
      <c r="GV241" s="567"/>
      <c r="GW241" s="567"/>
      <c r="GX241" s="567"/>
      <c r="GY241" s="567"/>
      <c r="GZ241" s="567"/>
      <c r="HA241" s="567"/>
      <c r="HB241" s="567"/>
      <c r="HC241" s="567"/>
      <c r="HD241" s="567"/>
      <c r="HE241" s="567"/>
      <c r="HF241" s="567"/>
      <c r="HG241" s="567"/>
      <c r="HH241" s="567"/>
      <c r="HI241" s="567"/>
      <c r="HJ241" s="567"/>
      <c r="HK241" s="567"/>
      <c r="HL241" s="567"/>
      <c r="HM241" s="567"/>
      <c r="HN241" s="567"/>
      <c r="HO241" s="567"/>
      <c r="HP241" s="567"/>
      <c r="HQ241" s="567"/>
      <c r="HR241" s="567"/>
      <c r="HS241" s="567"/>
      <c r="HT241" s="567"/>
      <c r="HU241" s="567"/>
      <c r="HV241" s="567"/>
      <c r="HW241" s="567"/>
      <c r="HX241" s="567"/>
      <c r="HY241" s="567"/>
      <c r="HZ241" s="567"/>
      <c r="IA241" s="567"/>
      <c r="IB241" s="567"/>
      <c r="IC241" s="567"/>
      <c r="ID241" s="567"/>
      <c r="IE241" s="567"/>
      <c r="IF241" s="567"/>
      <c r="IG241" s="567"/>
      <c r="IH241" s="567"/>
      <c r="II241" s="567"/>
      <c r="IJ241" s="567"/>
      <c r="IK241" s="567"/>
      <c r="IL241" s="567"/>
      <c r="IM241" s="567"/>
      <c r="IN241" s="567"/>
      <c r="IO241" s="567"/>
      <c r="IP241" s="567"/>
      <c r="IQ241" s="567"/>
      <c r="IR241" s="567"/>
      <c r="IS241" s="567"/>
      <c r="IT241" s="567"/>
      <c r="IU241" s="567"/>
      <c r="IV241" s="567"/>
    </row>
    <row r="242" spans="1:256" ht="46.5" customHeight="1">
      <c r="A242" s="580" t="s">
        <v>233</v>
      </c>
      <c r="B242" s="580"/>
      <c r="C242" s="580"/>
      <c r="D242" s="580"/>
      <c r="E242" s="580"/>
      <c r="F242" s="580"/>
      <c r="G242" s="580"/>
      <c r="H242" s="580"/>
      <c r="I242" s="580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  <c r="BM242" s="15"/>
      <c r="BN242" s="15"/>
      <c r="BO242" s="15"/>
      <c r="BP242" s="15"/>
      <c r="BQ242" s="15"/>
      <c r="BR242" s="15"/>
      <c r="BS242" s="15"/>
      <c r="BT242" s="15"/>
      <c r="BU242" s="15"/>
      <c r="BV242" s="15"/>
      <c r="BW242" s="15"/>
      <c r="BX242" s="15"/>
      <c r="BY242" s="15"/>
      <c r="BZ242" s="15"/>
      <c r="CA242" s="15"/>
      <c r="CB242" s="15"/>
      <c r="CC242" s="15"/>
      <c r="CD242" s="15"/>
      <c r="CE242" s="15"/>
      <c r="CF242" s="15"/>
      <c r="CG242" s="15"/>
      <c r="CH242" s="15"/>
      <c r="CI242" s="15"/>
      <c r="CJ242" s="15"/>
      <c r="CK242" s="15"/>
      <c r="CL242" s="15"/>
      <c r="CM242" s="15"/>
      <c r="CN242" s="15"/>
      <c r="CO242" s="15"/>
      <c r="CP242" s="15"/>
      <c r="CQ242" s="15"/>
      <c r="CR242" s="15"/>
      <c r="CS242" s="15"/>
      <c r="CT242" s="15"/>
      <c r="CU242" s="15"/>
      <c r="CV242" s="15"/>
      <c r="CW242" s="15"/>
      <c r="CX242" s="15"/>
      <c r="CY242" s="15"/>
      <c r="CZ242" s="15"/>
      <c r="DA242" s="15"/>
      <c r="DB242" s="15"/>
      <c r="DC242" s="15"/>
      <c r="DD242" s="15"/>
      <c r="DE242" s="15"/>
      <c r="DF242" s="15"/>
      <c r="DG242" s="15"/>
      <c r="DH242" s="15"/>
      <c r="DI242" s="15"/>
      <c r="DJ242" s="15"/>
      <c r="DK242" s="15"/>
      <c r="DL242" s="15"/>
      <c r="DM242" s="15"/>
      <c r="DN242" s="15"/>
      <c r="DO242" s="15"/>
      <c r="DP242" s="15"/>
      <c r="DQ242" s="15"/>
      <c r="DR242" s="15"/>
      <c r="DS242" s="15"/>
      <c r="DT242" s="15"/>
      <c r="DU242" s="15"/>
      <c r="DV242" s="15"/>
      <c r="DW242" s="15"/>
      <c r="DX242" s="15"/>
      <c r="DY242" s="15"/>
      <c r="DZ242" s="15"/>
      <c r="EA242" s="15"/>
      <c r="EB242" s="15"/>
      <c r="EC242" s="15"/>
      <c r="ED242" s="15"/>
      <c r="EE242" s="15"/>
      <c r="EF242" s="15"/>
      <c r="EG242" s="15"/>
      <c r="EH242" s="15"/>
      <c r="EI242" s="15"/>
      <c r="EJ242" s="15"/>
      <c r="EK242" s="15"/>
      <c r="EL242" s="15"/>
      <c r="EM242" s="15"/>
      <c r="EN242" s="15"/>
      <c r="EO242" s="15"/>
      <c r="EP242" s="15"/>
      <c r="EQ242" s="15"/>
      <c r="ER242" s="15"/>
      <c r="ES242" s="15"/>
      <c r="ET242" s="15"/>
      <c r="EU242" s="15"/>
      <c r="EV242" s="15"/>
      <c r="EW242" s="15"/>
      <c r="EX242" s="15"/>
      <c r="EY242" s="15"/>
      <c r="EZ242" s="15"/>
      <c r="FA242" s="15"/>
      <c r="FB242" s="15"/>
      <c r="FC242" s="15"/>
      <c r="FD242" s="15"/>
      <c r="FE242" s="15"/>
      <c r="FF242" s="15"/>
      <c r="FG242" s="15"/>
      <c r="FH242" s="15"/>
      <c r="FI242" s="15"/>
      <c r="FJ242" s="15"/>
      <c r="FK242" s="15"/>
      <c r="FL242" s="15"/>
      <c r="FM242" s="15"/>
      <c r="FN242" s="15"/>
      <c r="FO242" s="15"/>
      <c r="FP242" s="15"/>
      <c r="FQ242" s="15"/>
      <c r="FR242" s="15"/>
      <c r="FS242" s="15"/>
      <c r="FT242" s="15"/>
      <c r="FU242" s="15"/>
      <c r="FV242" s="15"/>
      <c r="FW242" s="15"/>
      <c r="FX242" s="15"/>
      <c r="FY242" s="15"/>
      <c r="FZ242" s="15"/>
      <c r="GA242" s="15"/>
      <c r="GB242" s="15"/>
      <c r="GC242" s="15"/>
      <c r="GD242" s="15"/>
      <c r="GE242" s="15"/>
      <c r="GF242" s="15"/>
      <c r="GG242" s="15"/>
      <c r="GH242" s="15"/>
      <c r="GI242" s="15"/>
      <c r="GJ242" s="15"/>
      <c r="GK242" s="15"/>
      <c r="GL242" s="15"/>
      <c r="GM242" s="15"/>
      <c r="GN242" s="15"/>
      <c r="GO242" s="15"/>
      <c r="GP242" s="15"/>
      <c r="GQ242" s="15"/>
      <c r="GR242" s="15"/>
      <c r="GS242" s="15"/>
      <c r="GT242" s="15"/>
      <c r="GU242" s="15"/>
      <c r="GV242" s="15"/>
      <c r="GW242" s="15"/>
      <c r="GX242" s="15"/>
      <c r="GY242" s="15"/>
      <c r="GZ242" s="15"/>
      <c r="HA242" s="15"/>
      <c r="HB242" s="15"/>
      <c r="HC242" s="15"/>
      <c r="HD242" s="15"/>
      <c r="HE242" s="15"/>
      <c r="HF242" s="15"/>
      <c r="HG242" s="15"/>
      <c r="HH242" s="15"/>
      <c r="HI242" s="15"/>
      <c r="HJ242" s="15"/>
      <c r="HK242" s="15"/>
      <c r="HL242" s="15"/>
      <c r="HM242" s="15"/>
      <c r="HN242" s="15"/>
      <c r="HO242" s="15"/>
      <c r="HP242" s="15"/>
      <c r="HQ242" s="15"/>
      <c r="HR242" s="15"/>
      <c r="HS242" s="15"/>
      <c r="HT242" s="15"/>
      <c r="HU242" s="15"/>
      <c r="HV242" s="15"/>
      <c r="HW242" s="15"/>
      <c r="HX242" s="15"/>
      <c r="HY242" s="15"/>
      <c r="HZ242" s="15"/>
      <c r="IA242" s="15"/>
      <c r="IB242" s="15"/>
      <c r="IC242" s="15"/>
      <c r="ID242" s="15"/>
      <c r="IE242" s="15"/>
      <c r="IF242" s="15"/>
      <c r="IG242" s="15"/>
      <c r="IH242" s="15"/>
      <c r="II242" s="15"/>
      <c r="IJ242" s="15"/>
      <c r="IK242" s="15"/>
      <c r="IL242" s="15"/>
      <c r="IM242" s="15"/>
      <c r="IN242" s="15"/>
      <c r="IO242" s="15"/>
      <c r="IP242" s="15"/>
      <c r="IQ242" s="15"/>
      <c r="IR242" s="15"/>
      <c r="IS242" s="15"/>
      <c r="IT242" s="15"/>
      <c r="IU242" s="15"/>
      <c r="IV242" s="15"/>
    </row>
    <row r="243" spans="1:256" ht="47.25" customHeight="1">
      <c r="A243" s="551" t="s">
        <v>201</v>
      </c>
      <c r="B243" s="551"/>
      <c r="C243" s="6" t="s">
        <v>234</v>
      </c>
      <c r="D243" s="6"/>
      <c r="E243" s="6" t="s">
        <v>235</v>
      </c>
      <c r="F243" s="6"/>
      <c r="G243" s="6" t="s">
        <v>204</v>
      </c>
      <c r="H243" s="6"/>
      <c r="I243" s="6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  <c r="BM243" s="15"/>
      <c r="BN243" s="15"/>
      <c r="BO243" s="15"/>
      <c r="BP243" s="15"/>
      <c r="BQ243" s="15"/>
      <c r="BR243" s="15"/>
      <c r="BS243" s="15"/>
      <c r="BT243" s="15"/>
      <c r="BU243" s="15"/>
      <c r="BV243" s="15"/>
      <c r="BW243" s="15"/>
      <c r="BX243" s="15"/>
      <c r="BY243" s="15"/>
      <c r="BZ243" s="15"/>
      <c r="CA243" s="15"/>
      <c r="CB243" s="15"/>
      <c r="CC243" s="15"/>
      <c r="CD243" s="15"/>
      <c r="CE243" s="15"/>
      <c r="CF243" s="15"/>
      <c r="CG243" s="15"/>
      <c r="CH243" s="15"/>
      <c r="CI243" s="15"/>
      <c r="CJ243" s="15"/>
      <c r="CK243" s="15"/>
      <c r="CL243" s="15"/>
      <c r="CM243" s="15"/>
      <c r="CN243" s="15"/>
      <c r="CO243" s="15"/>
      <c r="CP243" s="15"/>
      <c r="CQ243" s="15"/>
      <c r="CR243" s="15"/>
      <c r="CS243" s="15"/>
      <c r="CT243" s="15"/>
      <c r="CU243" s="15"/>
      <c r="CV243" s="15"/>
      <c r="CW243" s="15"/>
      <c r="CX243" s="15"/>
      <c r="CY243" s="15"/>
      <c r="CZ243" s="15"/>
      <c r="DA243" s="15"/>
      <c r="DB243" s="15"/>
      <c r="DC243" s="15"/>
      <c r="DD243" s="15"/>
      <c r="DE243" s="15"/>
      <c r="DF243" s="15"/>
      <c r="DG243" s="15"/>
      <c r="DH243" s="15"/>
      <c r="DI243" s="15"/>
      <c r="DJ243" s="15"/>
      <c r="DK243" s="15"/>
      <c r="DL243" s="15"/>
      <c r="DM243" s="15"/>
      <c r="DN243" s="15"/>
      <c r="DO243" s="15"/>
      <c r="DP243" s="15"/>
      <c r="DQ243" s="15"/>
      <c r="DR243" s="15"/>
      <c r="DS243" s="15"/>
      <c r="DT243" s="15"/>
      <c r="DU243" s="15"/>
      <c r="DV243" s="15"/>
      <c r="DW243" s="15"/>
      <c r="DX243" s="15"/>
      <c r="DY243" s="15"/>
      <c r="DZ243" s="15"/>
      <c r="EA243" s="15"/>
      <c r="EB243" s="15"/>
      <c r="EC243" s="15"/>
      <c r="ED243" s="15"/>
      <c r="EE243" s="15"/>
      <c r="EF243" s="15"/>
      <c r="EG243" s="15"/>
      <c r="EH243" s="15"/>
      <c r="EI243" s="15"/>
      <c r="EJ243" s="15"/>
      <c r="EK243" s="15"/>
      <c r="EL243" s="15"/>
      <c r="EM243" s="15"/>
      <c r="EN243" s="15"/>
      <c r="EO243" s="15"/>
      <c r="EP243" s="15"/>
      <c r="EQ243" s="15"/>
      <c r="ER243" s="15"/>
      <c r="ES243" s="15"/>
      <c r="ET243" s="15"/>
      <c r="EU243" s="15"/>
      <c r="EV243" s="15"/>
      <c r="EW243" s="15"/>
      <c r="EX243" s="15"/>
      <c r="EY243" s="15"/>
      <c r="EZ243" s="15"/>
      <c r="FA243" s="15"/>
      <c r="FB243" s="15"/>
      <c r="FC243" s="15"/>
      <c r="FD243" s="15"/>
      <c r="FE243" s="15"/>
      <c r="FF243" s="15"/>
      <c r="FG243" s="15"/>
      <c r="FH243" s="15"/>
      <c r="FI243" s="15"/>
      <c r="FJ243" s="15"/>
      <c r="FK243" s="15"/>
      <c r="FL243" s="15"/>
      <c r="FM243" s="15"/>
      <c r="FN243" s="15"/>
      <c r="FO243" s="15"/>
      <c r="FP243" s="15"/>
      <c r="FQ243" s="15"/>
      <c r="FR243" s="15"/>
      <c r="FS243" s="15"/>
      <c r="FT243" s="15"/>
      <c r="FU243" s="15"/>
      <c r="FV243" s="15"/>
      <c r="FW243" s="15"/>
      <c r="FX243" s="15"/>
      <c r="FY243" s="15"/>
      <c r="FZ243" s="15"/>
      <c r="GA243" s="15"/>
      <c r="GB243" s="15"/>
      <c r="GC243" s="15"/>
      <c r="GD243" s="15"/>
      <c r="GE243" s="15"/>
      <c r="GF243" s="15"/>
      <c r="GG243" s="15"/>
      <c r="GH243" s="15"/>
      <c r="GI243" s="15"/>
      <c r="GJ243" s="15"/>
      <c r="GK243" s="15"/>
      <c r="GL243" s="15"/>
      <c r="GM243" s="15"/>
      <c r="GN243" s="15"/>
      <c r="GO243" s="15"/>
      <c r="GP243" s="15"/>
      <c r="GQ243" s="15"/>
      <c r="GR243" s="15"/>
      <c r="GS243" s="15"/>
      <c r="GT243" s="15"/>
      <c r="GU243" s="15"/>
      <c r="GV243" s="15"/>
      <c r="GW243" s="15"/>
      <c r="GX243" s="15"/>
      <c r="GY243" s="15"/>
      <c r="GZ243" s="15"/>
      <c r="HA243" s="15"/>
      <c r="HB243" s="15"/>
      <c r="HC243" s="15"/>
      <c r="HD243" s="15"/>
      <c r="HE243" s="15"/>
      <c r="HF243" s="15"/>
      <c r="HG243" s="15"/>
      <c r="HH243" s="15"/>
      <c r="HI243" s="15"/>
      <c r="HJ243" s="15"/>
      <c r="HK243" s="15"/>
      <c r="HL243" s="15"/>
      <c r="HM243" s="15"/>
      <c r="HN243" s="15"/>
      <c r="HO243" s="15"/>
      <c r="HP243" s="15"/>
      <c r="HQ243" s="15"/>
      <c r="HR243" s="15"/>
      <c r="HS243" s="15"/>
      <c r="HT243" s="15"/>
      <c r="HU243" s="15"/>
      <c r="HV243" s="15"/>
      <c r="HW243" s="15"/>
      <c r="HX243" s="15"/>
      <c r="HY243" s="15"/>
      <c r="HZ243" s="15"/>
      <c r="IA243" s="15"/>
      <c r="IB243" s="15"/>
      <c r="IC243" s="15"/>
      <c r="ID243" s="15"/>
      <c r="IE243" s="15"/>
      <c r="IF243" s="15"/>
      <c r="IG243" s="15"/>
      <c r="IH243" s="15"/>
      <c r="II243" s="15"/>
      <c r="IJ243" s="15"/>
      <c r="IK243" s="15"/>
      <c r="IL243" s="15"/>
      <c r="IM243" s="15"/>
      <c r="IN243" s="15"/>
      <c r="IO243" s="15"/>
      <c r="IP243" s="15"/>
      <c r="IQ243" s="15"/>
      <c r="IR243" s="15"/>
      <c r="IS243" s="15"/>
      <c r="IT243" s="15"/>
      <c r="IU243" s="15"/>
      <c r="IV243" s="15"/>
    </row>
    <row r="244" spans="1:256" ht="39.75" customHeight="1">
      <c r="A244" s="5" t="s">
        <v>236</v>
      </c>
      <c r="B244" s="5"/>
      <c r="C244" s="581" t="s">
        <v>237</v>
      </c>
      <c r="D244" s="581"/>
      <c r="E244" s="554">
        <v>0</v>
      </c>
      <c r="F244" s="554"/>
      <c r="G244" s="554">
        <f>ROUND(1/(30*2250)*E244,2)</f>
        <v>0</v>
      </c>
      <c r="H244" s="554"/>
      <c r="I244" s="554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  <c r="BM244" s="15"/>
      <c r="BN244" s="15"/>
      <c r="BO244" s="15"/>
      <c r="BP244" s="15"/>
      <c r="BQ244" s="15"/>
      <c r="BR244" s="15"/>
      <c r="BS244" s="15"/>
      <c r="BT244" s="15"/>
      <c r="BU244" s="15"/>
      <c r="BV244" s="15"/>
      <c r="BW244" s="15"/>
      <c r="BX244" s="15"/>
      <c r="BY244" s="15"/>
      <c r="BZ244" s="15"/>
      <c r="CA244" s="15"/>
      <c r="CB244" s="15"/>
      <c r="CC244" s="15"/>
      <c r="CD244" s="15"/>
      <c r="CE244" s="15"/>
      <c r="CF244" s="15"/>
      <c r="CG244" s="15"/>
      <c r="CH244" s="15"/>
      <c r="CI244" s="15"/>
      <c r="CJ244" s="15"/>
      <c r="CK244" s="15"/>
      <c r="CL244" s="15"/>
      <c r="CM244" s="15"/>
      <c r="CN244" s="15"/>
      <c r="CO244" s="15"/>
      <c r="CP244" s="15"/>
      <c r="CQ244" s="15"/>
      <c r="CR244" s="15"/>
      <c r="CS244" s="15"/>
      <c r="CT244" s="15"/>
      <c r="CU244" s="15"/>
      <c r="CV244" s="15"/>
      <c r="CW244" s="15"/>
      <c r="CX244" s="15"/>
      <c r="CY244" s="15"/>
      <c r="CZ244" s="15"/>
      <c r="DA244" s="15"/>
      <c r="DB244" s="15"/>
      <c r="DC244" s="15"/>
      <c r="DD244" s="15"/>
      <c r="DE244" s="15"/>
      <c r="DF244" s="15"/>
      <c r="DG244" s="15"/>
      <c r="DH244" s="15"/>
      <c r="DI244" s="15"/>
      <c r="DJ244" s="15"/>
      <c r="DK244" s="15"/>
      <c r="DL244" s="15"/>
      <c r="DM244" s="15"/>
      <c r="DN244" s="15"/>
      <c r="DO244" s="15"/>
      <c r="DP244" s="15"/>
      <c r="DQ244" s="15"/>
      <c r="DR244" s="15"/>
      <c r="DS244" s="15"/>
      <c r="DT244" s="15"/>
      <c r="DU244" s="15"/>
      <c r="DV244" s="15"/>
      <c r="DW244" s="15"/>
      <c r="DX244" s="15"/>
      <c r="DY244" s="15"/>
      <c r="DZ244" s="15"/>
      <c r="EA244" s="15"/>
      <c r="EB244" s="15"/>
      <c r="EC244" s="15"/>
      <c r="ED244" s="15"/>
      <c r="EE244" s="15"/>
      <c r="EF244" s="15"/>
      <c r="EG244" s="15"/>
      <c r="EH244" s="15"/>
      <c r="EI244" s="15"/>
      <c r="EJ244" s="15"/>
      <c r="EK244" s="15"/>
      <c r="EL244" s="15"/>
      <c r="EM244" s="15"/>
      <c r="EN244" s="15"/>
      <c r="EO244" s="15"/>
      <c r="EP244" s="15"/>
      <c r="EQ244" s="15"/>
      <c r="ER244" s="15"/>
      <c r="ES244" s="15"/>
      <c r="ET244" s="15"/>
      <c r="EU244" s="15"/>
      <c r="EV244" s="15"/>
      <c r="EW244" s="15"/>
      <c r="EX244" s="15"/>
      <c r="EY244" s="15"/>
      <c r="EZ244" s="15"/>
      <c r="FA244" s="15"/>
      <c r="FB244" s="15"/>
      <c r="FC244" s="15"/>
      <c r="FD244" s="15"/>
      <c r="FE244" s="15"/>
      <c r="FF244" s="15"/>
      <c r="FG244" s="15"/>
      <c r="FH244" s="15"/>
      <c r="FI244" s="15"/>
      <c r="FJ244" s="15"/>
      <c r="FK244" s="15"/>
      <c r="FL244" s="15"/>
      <c r="FM244" s="15"/>
      <c r="FN244" s="15"/>
      <c r="FO244" s="15"/>
      <c r="FP244" s="15"/>
      <c r="FQ244" s="15"/>
      <c r="FR244" s="15"/>
      <c r="FS244" s="15"/>
      <c r="FT244" s="15"/>
      <c r="FU244" s="15"/>
      <c r="FV244" s="15"/>
      <c r="FW244" s="15"/>
      <c r="FX244" s="15"/>
      <c r="FY244" s="15"/>
      <c r="FZ244" s="15"/>
      <c r="GA244" s="15"/>
      <c r="GB244" s="15"/>
      <c r="GC244" s="15"/>
      <c r="GD244" s="15"/>
      <c r="GE244" s="15"/>
      <c r="GF244" s="15"/>
      <c r="GG244" s="15"/>
      <c r="GH244" s="15"/>
      <c r="GI244" s="15"/>
      <c r="GJ244" s="15"/>
      <c r="GK244" s="15"/>
      <c r="GL244" s="15"/>
      <c r="GM244" s="15"/>
      <c r="GN244" s="15"/>
      <c r="GO244" s="15"/>
      <c r="GP244" s="15"/>
      <c r="GQ244" s="15"/>
      <c r="GR244" s="15"/>
      <c r="GS244" s="15"/>
      <c r="GT244" s="15"/>
      <c r="GU244" s="15"/>
      <c r="GV244" s="15"/>
      <c r="GW244" s="15"/>
      <c r="GX244" s="15"/>
      <c r="GY244" s="15"/>
      <c r="GZ244" s="15"/>
      <c r="HA244" s="15"/>
      <c r="HB244" s="15"/>
      <c r="HC244" s="15"/>
      <c r="HD244" s="15"/>
      <c r="HE244" s="15"/>
      <c r="HF244" s="15"/>
      <c r="HG244" s="15"/>
      <c r="HH244" s="15"/>
      <c r="HI244" s="15"/>
      <c r="HJ244" s="15"/>
      <c r="HK244" s="15"/>
      <c r="HL244" s="15"/>
      <c r="HM244" s="15"/>
      <c r="HN244" s="15"/>
      <c r="HO244" s="15"/>
      <c r="HP244" s="15"/>
      <c r="HQ244" s="15"/>
      <c r="HR244" s="15"/>
      <c r="HS244" s="15"/>
      <c r="HT244" s="15"/>
      <c r="HU244" s="15"/>
      <c r="HV244" s="15"/>
      <c r="HW244" s="15"/>
      <c r="HX244" s="15"/>
      <c r="HY244" s="15"/>
      <c r="HZ244" s="15"/>
      <c r="IA244" s="15"/>
      <c r="IB244" s="15"/>
      <c r="IC244" s="15"/>
      <c r="ID244" s="15"/>
      <c r="IE244" s="15"/>
      <c r="IF244" s="15"/>
      <c r="IG244" s="15"/>
      <c r="IH244" s="15"/>
      <c r="II244" s="15"/>
      <c r="IJ244" s="15"/>
      <c r="IK244" s="15"/>
      <c r="IL244" s="15"/>
      <c r="IM244" s="15"/>
      <c r="IN244" s="15"/>
      <c r="IO244" s="15"/>
      <c r="IP244" s="15"/>
      <c r="IQ244" s="15"/>
      <c r="IR244" s="15"/>
      <c r="IS244" s="15"/>
      <c r="IT244" s="15"/>
      <c r="IU244" s="15"/>
      <c r="IV244" s="15"/>
    </row>
    <row r="245" spans="1:256" ht="42" customHeight="1">
      <c r="A245" s="5" t="s">
        <v>238</v>
      </c>
      <c r="B245" s="5"/>
      <c r="C245" s="581" t="s">
        <v>239</v>
      </c>
      <c r="D245" s="581"/>
      <c r="E245" s="554">
        <f>I204</f>
        <v>4768.5400000000009</v>
      </c>
      <c r="F245" s="554"/>
      <c r="G245" s="554">
        <f>ROUND((1/2250)*E245,2)</f>
        <v>2.12</v>
      </c>
      <c r="H245" s="554"/>
      <c r="I245" s="554"/>
      <c r="J245" s="118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  <c r="BM245" s="15"/>
      <c r="BN245" s="15"/>
      <c r="BO245" s="15"/>
      <c r="BP245" s="15"/>
      <c r="BQ245" s="15"/>
      <c r="BR245" s="15"/>
      <c r="BS245" s="15"/>
      <c r="BT245" s="15"/>
      <c r="BU245" s="15"/>
      <c r="BV245" s="15"/>
      <c r="BW245" s="15"/>
      <c r="BX245" s="15"/>
      <c r="BY245" s="15"/>
      <c r="BZ245" s="15"/>
      <c r="CA245" s="15"/>
      <c r="CB245" s="15"/>
      <c r="CC245" s="15"/>
      <c r="CD245" s="15"/>
      <c r="CE245" s="15"/>
      <c r="CF245" s="15"/>
      <c r="CG245" s="15"/>
      <c r="CH245" s="15"/>
      <c r="CI245" s="15"/>
      <c r="CJ245" s="15"/>
      <c r="CK245" s="15"/>
      <c r="CL245" s="15"/>
      <c r="CM245" s="15"/>
      <c r="CN245" s="15"/>
      <c r="CO245" s="15"/>
      <c r="CP245" s="15"/>
      <c r="CQ245" s="15"/>
      <c r="CR245" s="15"/>
      <c r="CS245" s="15"/>
      <c r="CT245" s="15"/>
      <c r="CU245" s="15"/>
      <c r="CV245" s="15"/>
      <c r="CW245" s="15"/>
      <c r="CX245" s="15"/>
      <c r="CY245" s="15"/>
      <c r="CZ245" s="15"/>
      <c r="DA245" s="15"/>
      <c r="DB245" s="15"/>
      <c r="DC245" s="15"/>
      <c r="DD245" s="15"/>
      <c r="DE245" s="15"/>
      <c r="DF245" s="15"/>
      <c r="DG245" s="15"/>
      <c r="DH245" s="15"/>
      <c r="DI245" s="15"/>
      <c r="DJ245" s="15"/>
      <c r="DK245" s="15"/>
      <c r="DL245" s="15"/>
      <c r="DM245" s="15"/>
      <c r="DN245" s="15"/>
      <c r="DO245" s="15"/>
      <c r="DP245" s="15"/>
      <c r="DQ245" s="15"/>
      <c r="DR245" s="15"/>
      <c r="DS245" s="15"/>
      <c r="DT245" s="15"/>
      <c r="DU245" s="15"/>
      <c r="DV245" s="15"/>
      <c r="DW245" s="15"/>
      <c r="DX245" s="15"/>
      <c r="DY245" s="15"/>
      <c r="DZ245" s="15"/>
      <c r="EA245" s="15"/>
      <c r="EB245" s="15"/>
      <c r="EC245" s="15"/>
      <c r="ED245" s="15"/>
      <c r="EE245" s="15"/>
      <c r="EF245" s="15"/>
      <c r="EG245" s="15"/>
      <c r="EH245" s="15"/>
      <c r="EI245" s="15"/>
      <c r="EJ245" s="15"/>
      <c r="EK245" s="15"/>
      <c r="EL245" s="15"/>
      <c r="EM245" s="15"/>
      <c r="EN245" s="15"/>
      <c r="EO245" s="15"/>
      <c r="EP245" s="15"/>
      <c r="EQ245" s="15"/>
      <c r="ER245" s="15"/>
      <c r="ES245" s="15"/>
      <c r="ET245" s="15"/>
      <c r="EU245" s="15"/>
      <c r="EV245" s="15"/>
      <c r="EW245" s="15"/>
      <c r="EX245" s="15"/>
      <c r="EY245" s="15"/>
      <c r="EZ245" s="15"/>
      <c r="FA245" s="15"/>
      <c r="FB245" s="15"/>
      <c r="FC245" s="15"/>
      <c r="FD245" s="15"/>
      <c r="FE245" s="15"/>
      <c r="FF245" s="15"/>
      <c r="FG245" s="15"/>
      <c r="FH245" s="15"/>
      <c r="FI245" s="15"/>
      <c r="FJ245" s="15"/>
      <c r="FK245" s="15"/>
      <c r="FL245" s="15"/>
      <c r="FM245" s="15"/>
      <c r="FN245" s="15"/>
      <c r="FO245" s="15"/>
      <c r="FP245" s="15"/>
      <c r="FQ245" s="15"/>
      <c r="FR245" s="15"/>
      <c r="FS245" s="15"/>
      <c r="FT245" s="15"/>
      <c r="FU245" s="15"/>
      <c r="FV245" s="15"/>
      <c r="FW245" s="15"/>
      <c r="FX245" s="15"/>
      <c r="FY245" s="15"/>
      <c r="FZ245" s="15"/>
      <c r="GA245" s="15"/>
      <c r="GB245" s="15"/>
      <c r="GC245" s="15"/>
      <c r="GD245" s="15"/>
      <c r="GE245" s="15"/>
      <c r="GF245" s="15"/>
      <c r="GG245" s="15"/>
      <c r="GH245" s="15"/>
      <c r="GI245" s="15"/>
      <c r="GJ245" s="15"/>
      <c r="GK245" s="15"/>
      <c r="GL245" s="15"/>
      <c r="GM245" s="15"/>
      <c r="GN245" s="15"/>
      <c r="GO245" s="15"/>
      <c r="GP245" s="15"/>
      <c r="GQ245" s="15"/>
      <c r="GR245" s="15"/>
      <c r="GS245" s="15"/>
      <c r="GT245" s="15"/>
      <c r="GU245" s="15"/>
      <c r="GV245" s="15"/>
      <c r="GW245" s="15"/>
      <c r="GX245" s="15"/>
      <c r="GY245" s="15"/>
      <c r="GZ245" s="15"/>
      <c r="HA245" s="15"/>
      <c r="HB245" s="15"/>
      <c r="HC245" s="15"/>
      <c r="HD245" s="15"/>
      <c r="HE245" s="15"/>
      <c r="HF245" s="15"/>
      <c r="HG245" s="15"/>
      <c r="HH245" s="15"/>
      <c r="HI245" s="15"/>
      <c r="HJ245" s="15"/>
      <c r="HK245" s="15"/>
      <c r="HL245" s="15"/>
      <c r="HM245" s="15"/>
      <c r="HN245" s="15"/>
      <c r="HO245" s="15"/>
      <c r="HP245" s="15"/>
      <c r="HQ245" s="15"/>
      <c r="HR245" s="15"/>
      <c r="HS245" s="15"/>
      <c r="HT245" s="15"/>
      <c r="HU245" s="15"/>
      <c r="HV245" s="15"/>
      <c r="HW245" s="15"/>
      <c r="HX245" s="15"/>
      <c r="HY245" s="15"/>
      <c r="HZ245" s="15"/>
      <c r="IA245" s="15"/>
      <c r="IB245" s="15"/>
      <c r="IC245" s="15"/>
      <c r="ID245" s="15"/>
      <c r="IE245" s="15"/>
      <c r="IF245" s="15"/>
      <c r="IG245" s="15"/>
      <c r="IH245" s="15"/>
      <c r="II245" s="15"/>
      <c r="IJ245" s="15"/>
      <c r="IK245" s="15"/>
      <c r="IL245" s="15"/>
      <c r="IM245" s="15"/>
      <c r="IN245" s="15"/>
      <c r="IO245" s="15"/>
      <c r="IP245" s="15"/>
      <c r="IQ245" s="15"/>
      <c r="IR245" s="15"/>
      <c r="IS245" s="15"/>
      <c r="IT245" s="15"/>
      <c r="IU245" s="15"/>
      <c r="IV245" s="15"/>
    </row>
    <row r="246" spans="1:256" ht="16.5" customHeight="1">
      <c r="A246" s="557" t="s">
        <v>209</v>
      </c>
      <c r="B246" s="557"/>
      <c r="C246" s="557"/>
      <c r="D246" s="557"/>
      <c r="E246" s="557"/>
      <c r="F246" s="557"/>
      <c r="G246" s="556">
        <f>SUM(G244+G245)</f>
        <v>2.12</v>
      </c>
      <c r="H246" s="556"/>
      <c r="I246" s="556"/>
      <c r="J246" s="118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  <c r="BM246" s="15"/>
      <c r="BN246" s="15"/>
      <c r="BO246" s="15"/>
      <c r="BP246" s="15"/>
      <c r="BQ246" s="15"/>
      <c r="BR246" s="15"/>
      <c r="BS246" s="15"/>
      <c r="BT246" s="15"/>
      <c r="BU246" s="15"/>
      <c r="BV246" s="15"/>
      <c r="BW246" s="15"/>
      <c r="BX246" s="15"/>
      <c r="BY246" s="15"/>
      <c r="BZ246" s="15"/>
      <c r="CA246" s="15"/>
      <c r="CB246" s="15"/>
      <c r="CC246" s="15"/>
      <c r="CD246" s="15"/>
      <c r="CE246" s="15"/>
      <c r="CF246" s="15"/>
      <c r="CG246" s="15"/>
      <c r="CH246" s="15"/>
      <c r="CI246" s="15"/>
      <c r="CJ246" s="15"/>
      <c r="CK246" s="15"/>
      <c r="CL246" s="15"/>
      <c r="CM246" s="15"/>
      <c r="CN246" s="15"/>
      <c r="CO246" s="15"/>
      <c r="CP246" s="15"/>
      <c r="CQ246" s="15"/>
      <c r="CR246" s="15"/>
      <c r="CS246" s="15"/>
      <c r="CT246" s="15"/>
      <c r="CU246" s="15"/>
      <c r="CV246" s="15"/>
      <c r="CW246" s="15"/>
      <c r="CX246" s="15"/>
      <c r="CY246" s="15"/>
      <c r="CZ246" s="15"/>
      <c r="DA246" s="15"/>
      <c r="DB246" s="15"/>
      <c r="DC246" s="15"/>
      <c r="DD246" s="15"/>
      <c r="DE246" s="15"/>
      <c r="DF246" s="15"/>
      <c r="DG246" s="15"/>
      <c r="DH246" s="15"/>
      <c r="DI246" s="15"/>
      <c r="DJ246" s="15"/>
      <c r="DK246" s="15"/>
      <c r="DL246" s="15"/>
      <c r="DM246" s="15"/>
      <c r="DN246" s="15"/>
      <c r="DO246" s="15"/>
      <c r="DP246" s="15"/>
      <c r="DQ246" s="15"/>
      <c r="DR246" s="15"/>
      <c r="DS246" s="15"/>
      <c r="DT246" s="15"/>
      <c r="DU246" s="15"/>
      <c r="DV246" s="15"/>
      <c r="DW246" s="15"/>
      <c r="DX246" s="15"/>
      <c r="DY246" s="15"/>
      <c r="DZ246" s="15"/>
      <c r="EA246" s="15"/>
      <c r="EB246" s="15"/>
      <c r="EC246" s="15"/>
      <c r="ED246" s="15"/>
      <c r="EE246" s="15"/>
      <c r="EF246" s="15"/>
      <c r="EG246" s="15"/>
      <c r="EH246" s="15"/>
      <c r="EI246" s="15"/>
      <c r="EJ246" s="15"/>
      <c r="EK246" s="15"/>
      <c r="EL246" s="15"/>
      <c r="EM246" s="15"/>
      <c r="EN246" s="15"/>
      <c r="EO246" s="15"/>
      <c r="EP246" s="15"/>
      <c r="EQ246" s="15"/>
      <c r="ER246" s="15"/>
      <c r="ES246" s="15"/>
      <c r="ET246" s="15"/>
      <c r="EU246" s="15"/>
      <c r="EV246" s="15"/>
      <c r="EW246" s="15"/>
      <c r="EX246" s="15"/>
      <c r="EY246" s="15"/>
      <c r="EZ246" s="15"/>
      <c r="FA246" s="15"/>
      <c r="FB246" s="15"/>
      <c r="FC246" s="15"/>
      <c r="FD246" s="15"/>
      <c r="FE246" s="15"/>
      <c r="FF246" s="15"/>
      <c r="FG246" s="15"/>
      <c r="FH246" s="15"/>
      <c r="FI246" s="15"/>
      <c r="FJ246" s="15"/>
      <c r="FK246" s="15"/>
      <c r="FL246" s="15"/>
      <c r="FM246" s="15"/>
      <c r="FN246" s="15"/>
      <c r="FO246" s="15"/>
      <c r="FP246" s="15"/>
      <c r="FQ246" s="15"/>
      <c r="FR246" s="15"/>
      <c r="FS246" s="15"/>
      <c r="FT246" s="15"/>
      <c r="FU246" s="15"/>
      <c r="FV246" s="15"/>
      <c r="FW246" s="15"/>
      <c r="FX246" s="15"/>
      <c r="FY246" s="15"/>
      <c r="FZ246" s="15"/>
      <c r="GA246" s="15"/>
      <c r="GB246" s="15"/>
      <c r="GC246" s="15"/>
      <c r="GD246" s="15"/>
      <c r="GE246" s="15"/>
      <c r="GF246" s="15"/>
      <c r="GG246" s="15"/>
      <c r="GH246" s="15"/>
      <c r="GI246" s="15"/>
      <c r="GJ246" s="15"/>
      <c r="GK246" s="15"/>
      <c r="GL246" s="15"/>
      <c r="GM246" s="15"/>
      <c r="GN246" s="15"/>
      <c r="GO246" s="15"/>
      <c r="GP246" s="15"/>
      <c r="GQ246" s="15"/>
      <c r="GR246" s="15"/>
      <c r="GS246" s="15"/>
      <c r="GT246" s="15"/>
      <c r="GU246" s="15"/>
      <c r="GV246" s="15"/>
      <c r="GW246" s="15"/>
      <c r="GX246" s="15"/>
      <c r="GY246" s="15"/>
      <c r="GZ246" s="15"/>
      <c r="HA246" s="15"/>
      <c r="HB246" s="15"/>
      <c r="HC246" s="15"/>
      <c r="HD246" s="15"/>
      <c r="HE246" s="15"/>
      <c r="HF246" s="15"/>
      <c r="HG246" s="15"/>
      <c r="HH246" s="15"/>
      <c r="HI246" s="15"/>
      <c r="HJ246" s="15"/>
      <c r="HK246" s="15"/>
      <c r="HL246" s="15"/>
      <c r="HM246" s="15"/>
      <c r="HN246" s="15"/>
      <c r="HO246" s="15"/>
      <c r="HP246" s="15"/>
      <c r="HQ246" s="15"/>
      <c r="HR246" s="15"/>
      <c r="HS246" s="15"/>
      <c r="HT246" s="15"/>
      <c r="HU246" s="15"/>
      <c r="HV246" s="15"/>
      <c r="HW246" s="15"/>
      <c r="HX246" s="15"/>
      <c r="HY246" s="15"/>
      <c r="HZ246" s="15"/>
      <c r="IA246" s="15"/>
      <c r="IB246" s="15"/>
      <c r="IC246" s="15"/>
      <c r="ID246" s="15"/>
      <c r="IE246" s="15"/>
      <c r="IF246" s="15"/>
      <c r="IG246" s="15"/>
      <c r="IH246" s="15"/>
      <c r="II246" s="15"/>
      <c r="IJ246" s="15"/>
      <c r="IK246" s="15"/>
      <c r="IL246" s="15"/>
      <c r="IM246" s="15"/>
      <c r="IN246" s="15"/>
      <c r="IO246" s="15"/>
      <c r="IP246" s="15"/>
      <c r="IQ246" s="15"/>
      <c r="IR246" s="15"/>
      <c r="IS246" s="15"/>
      <c r="IT246" s="15"/>
      <c r="IU246" s="15"/>
      <c r="IV246" s="15"/>
    </row>
    <row r="247" spans="1:256" ht="8.25" customHeight="1">
      <c r="A247" s="582"/>
      <c r="B247" s="582"/>
      <c r="C247" s="582"/>
      <c r="D247" s="582"/>
      <c r="E247" s="582"/>
      <c r="F247" s="582"/>
      <c r="G247" s="582"/>
      <c r="H247" s="582"/>
      <c r="I247" s="582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  <c r="BM247" s="15"/>
      <c r="BN247" s="15"/>
      <c r="BO247" s="15"/>
      <c r="BP247" s="15"/>
      <c r="BQ247" s="15"/>
      <c r="BR247" s="15"/>
      <c r="BS247" s="15"/>
      <c r="BT247" s="15"/>
      <c r="BU247" s="15"/>
      <c r="BV247" s="15"/>
      <c r="BW247" s="15"/>
      <c r="BX247" s="15"/>
      <c r="BY247" s="15"/>
      <c r="BZ247" s="15"/>
      <c r="CA247" s="15"/>
      <c r="CB247" s="15"/>
      <c r="CC247" s="15"/>
      <c r="CD247" s="15"/>
      <c r="CE247" s="15"/>
      <c r="CF247" s="15"/>
      <c r="CG247" s="15"/>
      <c r="CH247" s="15"/>
      <c r="CI247" s="15"/>
      <c r="CJ247" s="15"/>
      <c r="CK247" s="15"/>
      <c r="CL247" s="15"/>
      <c r="CM247" s="15"/>
      <c r="CN247" s="15"/>
      <c r="CO247" s="15"/>
      <c r="CP247" s="15"/>
      <c r="CQ247" s="15"/>
      <c r="CR247" s="15"/>
      <c r="CS247" s="15"/>
      <c r="CT247" s="15"/>
      <c r="CU247" s="15"/>
      <c r="CV247" s="15"/>
      <c r="CW247" s="15"/>
      <c r="CX247" s="15"/>
      <c r="CY247" s="15"/>
      <c r="CZ247" s="15"/>
      <c r="DA247" s="15"/>
      <c r="DB247" s="15"/>
      <c r="DC247" s="15"/>
      <c r="DD247" s="15"/>
      <c r="DE247" s="15"/>
      <c r="DF247" s="15"/>
      <c r="DG247" s="15"/>
      <c r="DH247" s="15"/>
      <c r="DI247" s="15"/>
      <c r="DJ247" s="15"/>
      <c r="DK247" s="15"/>
      <c r="DL247" s="15"/>
      <c r="DM247" s="15"/>
      <c r="DN247" s="15"/>
      <c r="DO247" s="15"/>
      <c r="DP247" s="15"/>
      <c r="DQ247" s="15"/>
      <c r="DR247" s="15"/>
      <c r="DS247" s="15"/>
      <c r="DT247" s="15"/>
      <c r="DU247" s="15"/>
      <c r="DV247" s="15"/>
      <c r="DW247" s="15"/>
      <c r="DX247" s="15"/>
      <c r="DY247" s="15"/>
      <c r="DZ247" s="15"/>
      <c r="EA247" s="15"/>
      <c r="EB247" s="15"/>
      <c r="EC247" s="15"/>
      <c r="ED247" s="15"/>
      <c r="EE247" s="15"/>
      <c r="EF247" s="15"/>
      <c r="EG247" s="15"/>
      <c r="EH247" s="15"/>
      <c r="EI247" s="15"/>
      <c r="EJ247" s="15"/>
      <c r="EK247" s="15"/>
      <c r="EL247" s="15"/>
      <c r="EM247" s="15"/>
      <c r="EN247" s="15"/>
      <c r="EO247" s="15"/>
      <c r="EP247" s="15"/>
      <c r="EQ247" s="15"/>
      <c r="ER247" s="15"/>
      <c r="ES247" s="15"/>
      <c r="ET247" s="15"/>
      <c r="EU247" s="15"/>
      <c r="EV247" s="15"/>
      <c r="EW247" s="15"/>
      <c r="EX247" s="15"/>
      <c r="EY247" s="15"/>
      <c r="EZ247" s="15"/>
      <c r="FA247" s="15"/>
      <c r="FB247" s="15"/>
      <c r="FC247" s="15"/>
      <c r="FD247" s="15"/>
      <c r="FE247" s="15"/>
      <c r="FF247" s="15"/>
      <c r="FG247" s="15"/>
      <c r="FH247" s="15"/>
      <c r="FI247" s="15"/>
      <c r="FJ247" s="15"/>
      <c r="FK247" s="15"/>
      <c r="FL247" s="15"/>
      <c r="FM247" s="15"/>
      <c r="FN247" s="15"/>
      <c r="FO247" s="15"/>
      <c r="FP247" s="15"/>
      <c r="FQ247" s="15"/>
      <c r="FR247" s="15"/>
      <c r="FS247" s="15"/>
      <c r="FT247" s="15"/>
      <c r="FU247" s="15"/>
      <c r="FV247" s="15"/>
      <c r="FW247" s="15"/>
      <c r="FX247" s="15"/>
      <c r="FY247" s="15"/>
      <c r="FZ247" s="15"/>
      <c r="GA247" s="15"/>
      <c r="GB247" s="15"/>
      <c r="GC247" s="15"/>
      <c r="GD247" s="15"/>
      <c r="GE247" s="15"/>
      <c r="GF247" s="15"/>
      <c r="GG247" s="15"/>
      <c r="GH247" s="15"/>
      <c r="GI247" s="15"/>
      <c r="GJ247" s="15"/>
      <c r="GK247" s="15"/>
      <c r="GL247" s="15"/>
      <c r="GM247" s="15"/>
      <c r="GN247" s="15"/>
      <c r="GO247" s="15"/>
      <c r="GP247" s="15"/>
      <c r="GQ247" s="15"/>
      <c r="GR247" s="15"/>
      <c r="GS247" s="15"/>
      <c r="GT247" s="15"/>
      <c r="GU247" s="15"/>
      <c r="GV247" s="15"/>
      <c r="GW247" s="15"/>
      <c r="GX247" s="15"/>
      <c r="GY247" s="15"/>
      <c r="GZ247" s="15"/>
      <c r="HA247" s="15"/>
      <c r="HB247" s="15"/>
      <c r="HC247" s="15"/>
      <c r="HD247" s="15"/>
      <c r="HE247" s="15"/>
      <c r="HF247" s="15"/>
      <c r="HG247" s="15"/>
      <c r="HH247" s="15"/>
      <c r="HI247" s="15"/>
      <c r="HJ247" s="15"/>
      <c r="HK247" s="15"/>
      <c r="HL247" s="15"/>
      <c r="HM247" s="15"/>
      <c r="HN247" s="15"/>
      <c r="HO247" s="15"/>
      <c r="HP247" s="15"/>
      <c r="HQ247" s="15"/>
      <c r="HR247" s="15"/>
      <c r="HS247" s="15"/>
      <c r="HT247" s="15"/>
      <c r="HU247" s="15"/>
      <c r="HV247" s="15"/>
      <c r="HW247" s="15"/>
      <c r="HX247" s="15"/>
      <c r="HY247" s="15"/>
      <c r="HZ247" s="15"/>
      <c r="IA247" s="15"/>
      <c r="IB247" s="15"/>
      <c r="IC247" s="15"/>
      <c r="ID247" s="15"/>
      <c r="IE247" s="15"/>
      <c r="IF247" s="15"/>
      <c r="IG247" s="15"/>
      <c r="IH247" s="15"/>
      <c r="II247" s="15"/>
      <c r="IJ247" s="15"/>
      <c r="IK247" s="15"/>
      <c r="IL247" s="15"/>
      <c r="IM247" s="15"/>
      <c r="IN247" s="15"/>
      <c r="IO247" s="15"/>
      <c r="IP247" s="15"/>
      <c r="IQ247" s="15"/>
      <c r="IR247" s="15"/>
      <c r="IS247" s="15"/>
      <c r="IT247" s="15"/>
      <c r="IU247" s="15"/>
      <c r="IV247" s="15"/>
    </row>
    <row r="248" spans="1:256" ht="27.75" customHeight="1">
      <c r="A248" s="583" t="s">
        <v>240</v>
      </c>
      <c r="B248" s="583"/>
      <c r="C248" s="584" t="s">
        <v>241</v>
      </c>
      <c r="D248" s="584"/>
      <c r="E248" s="561">
        <v>0</v>
      </c>
      <c r="F248" s="561"/>
      <c r="G248" s="554">
        <f>ROUND(1/(30*7500)*E248,2)</f>
        <v>0</v>
      </c>
      <c r="H248" s="554"/>
      <c r="I248" s="554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  <c r="BM248" s="15"/>
      <c r="BN248" s="15"/>
      <c r="BO248" s="15"/>
      <c r="BP248" s="15"/>
      <c r="BQ248" s="15"/>
      <c r="BR248" s="15"/>
      <c r="BS248" s="15"/>
      <c r="BT248" s="15"/>
      <c r="BU248" s="15"/>
      <c r="BV248" s="15"/>
      <c r="BW248" s="15"/>
      <c r="BX248" s="15"/>
      <c r="BY248" s="15"/>
      <c r="BZ248" s="15"/>
      <c r="CA248" s="15"/>
      <c r="CB248" s="15"/>
      <c r="CC248" s="15"/>
      <c r="CD248" s="15"/>
      <c r="CE248" s="15"/>
      <c r="CF248" s="15"/>
      <c r="CG248" s="15"/>
      <c r="CH248" s="15"/>
      <c r="CI248" s="15"/>
      <c r="CJ248" s="15"/>
      <c r="CK248" s="15"/>
      <c r="CL248" s="15"/>
      <c r="CM248" s="15"/>
      <c r="CN248" s="15"/>
      <c r="CO248" s="15"/>
      <c r="CP248" s="15"/>
      <c r="CQ248" s="15"/>
      <c r="CR248" s="15"/>
      <c r="CS248" s="15"/>
      <c r="CT248" s="15"/>
      <c r="CU248" s="15"/>
      <c r="CV248" s="15"/>
      <c r="CW248" s="15"/>
      <c r="CX248" s="15"/>
      <c r="CY248" s="15"/>
      <c r="CZ248" s="15"/>
      <c r="DA248" s="15"/>
      <c r="DB248" s="15"/>
      <c r="DC248" s="15"/>
      <c r="DD248" s="15"/>
      <c r="DE248" s="15"/>
      <c r="DF248" s="15"/>
      <c r="DG248" s="15"/>
      <c r="DH248" s="15"/>
      <c r="DI248" s="15"/>
      <c r="DJ248" s="15"/>
      <c r="DK248" s="15"/>
      <c r="DL248" s="15"/>
      <c r="DM248" s="15"/>
      <c r="DN248" s="15"/>
      <c r="DO248" s="15"/>
      <c r="DP248" s="15"/>
      <c r="DQ248" s="15"/>
      <c r="DR248" s="15"/>
      <c r="DS248" s="15"/>
      <c r="DT248" s="15"/>
      <c r="DU248" s="15"/>
      <c r="DV248" s="15"/>
      <c r="DW248" s="15"/>
      <c r="DX248" s="15"/>
      <c r="DY248" s="15"/>
      <c r="DZ248" s="15"/>
      <c r="EA248" s="15"/>
      <c r="EB248" s="15"/>
      <c r="EC248" s="15"/>
      <c r="ED248" s="15"/>
      <c r="EE248" s="15"/>
      <c r="EF248" s="15"/>
      <c r="EG248" s="15"/>
      <c r="EH248" s="15"/>
      <c r="EI248" s="15"/>
      <c r="EJ248" s="15"/>
      <c r="EK248" s="15"/>
      <c r="EL248" s="15"/>
      <c r="EM248" s="15"/>
      <c r="EN248" s="15"/>
      <c r="EO248" s="15"/>
      <c r="EP248" s="15"/>
      <c r="EQ248" s="15"/>
      <c r="ER248" s="15"/>
      <c r="ES248" s="15"/>
      <c r="ET248" s="15"/>
      <c r="EU248" s="15"/>
      <c r="EV248" s="15"/>
      <c r="EW248" s="15"/>
      <c r="EX248" s="15"/>
      <c r="EY248" s="15"/>
      <c r="EZ248" s="15"/>
      <c r="FA248" s="15"/>
      <c r="FB248" s="15"/>
      <c r="FC248" s="15"/>
      <c r="FD248" s="15"/>
      <c r="FE248" s="15"/>
      <c r="FF248" s="15"/>
      <c r="FG248" s="15"/>
      <c r="FH248" s="15"/>
      <c r="FI248" s="15"/>
      <c r="FJ248" s="15"/>
      <c r="FK248" s="15"/>
      <c r="FL248" s="15"/>
      <c r="FM248" s="15"/>
      <c r="FN248" s="15"/>
      <c r="FO248" s="15"/>
      <c r="FP248" s="15"/>
      <c r="FQ248" s="15"/>
      <c r="FR248" s="15"/>
      <c r="FS248" s="15"/>
      <c r="FT248" s="15"/>
      <c r="FU248" s="15"/>
      <c r="FV248" s="15"/>
      <c r="FW248" s="15"/>
      <c r="FX248" s="15"/>
      <c r="FY248" s="15"/>
      <c r="FZ248" s="15"/>
      <c r="GA248" s="15"/>
      <c r="GB248" s="15"/>
      <c r="GC248" s="15"/>
      <c r="GD248" s="15"/>
      <c r="GE248" s="15"/>
      <c r="GF248" s="15"/>
      <c r="GG248" s="15"/>
      <c r="GH248" s="15"/>
      <c r="GI248" s="15"/>
      <c r="GJ248" s="15"/>
      <c r="GK248" s="15"/>
      <c r="GL248" s="15"/>
      <c r="GM248" s="15"/>
      <c r="GN248" s="15"/>
      <c r="GO248" s="15"/>
      <c r="GP248" s="15"/>
      <c r="GQ248" s="15"/>
      <c r="GR248" s="15"/>
      <c r="GS248" s="15"/>
      <c r="GT248" s="15"/>
      <c r="GU248" s="15"/>
      <c r="GV248" s="15"/>
      <c r="GW248" s="15"/>
      <c r="GX248" s="15"/>
      <c r="GY248" s="15"/>
      <c r="GZ248" s="15"/>
      <c r="HA248" s="15"/>
      <c r="HB248" s="15"/>
      <c r="HC248" s="15"/>
      <c r="HD248" s="15"/>
      <c r="HE248" s="15"/>
      <c r="HF248" s="15"/>
      <c r="HG248" s="15"/>
      <c r="HH248" s="15"/>
      <c r="HI248" s="15"/>
      <c r="HJ248" s="15"/>
      <c r="HK248" s="15"/>
      <c r="HL248" s="15"/>
      <c r="HM248" s="15"/>
      <c r="HN248" s="15"/>
      <c r="HO248" s="15"/>
      <c r="HP248" s="15"/>
      <c r="HQ248" s="15"/>
      <c r="HR248" s="15"/>
      <c r="HS248" s="15"/>
      <c r="HT248" s="15"/>
      <c r="HU248" s="15"/>
      <c r="HV248" s="15"/>
      <c r="HW248" s="15"/>
      <c r="HX248" s="15"/>
      <c r="HY248" s="15"/>
      <c r="HZ248" s="15"/>
      <c r="IA248" s="15"/>
      <c r="IB248" s="15"/>
      <c r="IC248" s="15"/>
      <c r="ID248" s="15"/>
      <c r="IE248" s="15"/>
      <c r="IF248" s="15"/>
      <c r="IG248" s="15"/>
      <c r="IH248" s="15"/>
      <c r="II248" s="15"/>
      <c r="IJ248" s="15"/>
      <c r="IK248" s="15"/>
      <c r="IL248" s="15"/>
      <c r="IM248" s="15"/>
      <c r="IN248" s="15"/>
      <c r="IO248" s="15"/>
      <c r="IP248" s="15"/>
      <c r="IQ248" s="15"/>
      <c r="IR248" s="15"/>
      <c r="IS248" s="15"/>
      <c r="IT248" s="15"/>
      <c r="IU248" s="15"/>
      <c r="IV248" s="15"/>
    </row>
    <row r="249" spans="1:256" ht="27" customHeight="1">
      <c r="A249" s="5" t="s">
        <v>242</v>
      </c>
      <c r="B249" s="5"/>
      <c r="C249" s="581" t="s">
        <v>243</v>
      </c>
      <c r="D249" s="581"/>
      <c r="E249" s="554">
        <f>I204</f>
        <v>4768.5400000000009</v>
      </c>
      <c r="F249" s="554"/>
      <c r="G249" s="554">
        <f>ROUND((1/7500)*E249,2)</f>
        <v>0.64</v>
      </c>
      <c r="H249" s="554"/>
      <c r="I249" s="554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  <c r="BM249" s="15"/>
      <c r="BN249" s="15"/>
      <c r="BO249" s="15"/>
      <c r="BP249" s="15"/>
      <c r="BQ249" s="15"/>
      <c r="BR249" s="15"/>
      <c r="BS249" s="15"/>
      <c r="BT249" s="15"/>
      <c r="BU249" s="15"/>
      <c r="BV249" s="15"/>
      <c r="BW249" s="15"/>
      <c r="BX249" s="15"/>
      <c r="BY249" s="15"/>
      <c r="BZ249" s="15"/>
      <c r="CA249" s="15"/>
      <c r="CB249" s="15"/>
      <c r="CC249" s="15"/>
      <c r="CD249" s="15"/>
      <c r="CE249" s="15"/>
      <c r="CF249" s="15"/>
      <c r="CG249" s="15"/>
      <c r="CH249" s="15"/>
      <c r="CI249" s="15"/>
      <c r="CJ249" s="15"/>
      <c r="CK249" s="15"/>
      <c r="CL249" s="15"/>
      <c r="CM249" s="15"/>
      <c r="CN249" s="15"/>
      <c r="CO249" s="15"/>
      <c r="CP249" s="15"/>
      <c r="CQ249" s="15"/>
      <c r="CR249" s="15"/>
      <c r="CS249" s="15"/>
      <c r="CT249" s="15"/>
      <c r="CU249" s="15"/>
      <c r="CV249" s="15"/>
      <c r="CW249" s="15"/>
      <c r="CX249" s="15"/>
      <c r="CY249" s="15"/>
      <c r="CZ249" s="15"/>
      <c r="DA249" s="15"/>
      <c r="DB249" s="15"/>
      <c r="DC249" s="15"/>
      <c r="DD249" s="15"/>
      <c r="DE249" s="15"/>
      <c r="DF249" s="15"/>
      <c r="DG249" s="15"/>
      <c r="DH249" s="15"/>
      <c r="DI249" s="15"/>
      <c r="DJ249" s="15"/>
      <c r="DK249" s="15"/>
      <c r="DL249" s="15"/>
      <c r="DM249" s="15"/>
      <c r="DN249" s="15"/>
      <c r="DO249" s="15"/>
      <c r="DP249" s="15"/>
      <c r="DQ249" s="15"/>
      <c r="DR249" s="15"/>
      <c r="DS249" s="15"/>
      <c r="DT249" s="15"/>
      <c r="DU249" s="15"/>
      <c r="DV249" s="15"/>
      <c r="DW249" s="15"/>
      <c r="DX249" s="15"/>
      <c r="DY249" s="15"/>
      <c r="DZ249" s="15"/>
      <c r="EA249" s="15"/>
      <c r="EB249" s="15"/>
      <c r="EC249" s="15"/>
      <c r="ED249" s="15"/>
      <c r="EE249" s="15"/>
      <c r="EF249" s="15"/>
      <c r="EG249" s="15"/>
      <c r="EH249" s="15"/>
      <c r="EI249" s="15"/>
      <c r="EJ249" s="15"/>
      <c r="EK249" s="15"/>
      <c r="EL249" s="15"/>
      <c r="EM249" s="15"/>
      <c r="EN249" s="15"/>
      <c r="EO249" s="15"/>
      <c r="EP249" s="15"/>
      <c r="EQ249" s="15"/>
      <c r="ER249" s="15"/>
      <c r="ES249" s="15"/>
      <c r="ET249" s="15"/>
      <c r="EU249" s="15"/>
      <c r="EV249" s="15"/>
      <c r="EW249" s="15"/>
      <c r="EX249" s="15"/>
      <c r="EY249" s="15"/>
      <c r="EZ249" s="15"/>
      <c r="FA249" s="15"/>
      <c r="FB249" s="15"/>
      <c r="FC249" s="15"/>
      <c r="FD249" s="15"/>
      <c r="FE249" s="15"/>
      <c r="FF249" s="15"/>
      <c r="FG249" s="15"/>
      <c r="FH249" s="15"/>
      <c r="FI249" s="15"/>
      <c r="FJ249" s="15"/>
      <c r="FK249" s="15"/>
      <c r="FL249" s="15"/>
      <c r="FM249" s="15"/>
      <c r="FN249" s="15"/>
      <c r="FO249" s="15"/>
      <c r="FP249" s="15"/>
      <c r="FQ249" s="15"/>
      <c r="FR249" s="15"/>
      <c r="FS249" s="15"/>
      <c r="FT249" s="15"/>
      <c r="FU249" s="15"/>
      <c r="FV249" s="15"/>
      <c r="FW249" s="15"/>
      <c r="FX249" s="15"/>
      <c r="FY249" s="15"/>
      <c r="FZ249" s="15"/>
      <c r="GA249" s="15"/>
      <c r="GB249" s="15"/>
      <c r="GC249" s="15"/>
      <c r="GD249" s="15"/>
      <c r="GE249" s="15"/>
      <c r="GF249" s="15"/>
      <c r="GG249" s="15"/>
      <c r="GH249" s="15"/>
      <c r="GI249" s="15"/>
      <c r="GJ249" s="15"/>
      <c r="GK249" s="15"/>
      <c r="GL249" s="15"/>
      <c r="GM249" s="15"/>
      <c r="GN249" s="15"/>
      <c r="GO249" s="15"/>
      <c r="GP249" s="15"/>
      <c r="GQ249" s="15"/>
      <c r="GR249" s="15"/>
      <c r="GS249" s="15"/>
      <c r="GT249" s="15"/>
      <c r="GU249" s="15"/>
      <c r="GV249" s="15"/>
      <c r="GW249" s="15"/>
      <c r="GX249" s="15"/>
      <c r="GY249" s="15"/>
      <c r="GZ249" s="15"/>
      <c r="HA249" s="15"/>
      <c r="HB249" s="15"/>
      <c r="HC249" s="15"/>
      <c r="HD249" s="15"/>
      <c r="HE249" s="15"/>
      <c r="HF249" s="15"/>
      <c r="HG249" s="15"/>
      <c r="HH249" s="15"/>
      <c r="HI249" s="15"/>
      <c r="HJ249" s="15"/>
      <c r="HK249" s="15"/>
      <c r="HL249" s="15"/>
      <c r="HM249" s="15"/>
      <c r="HN249" s="15"/>
      <c r="HO249" s="15"/>
      <c r="HP249" s="15"/>
      <c r="HQ249" s="15"/>
      <c r="HR249" s="15"/>
      <c r="HS249" s="15"/>
      <c r="HT249" s="15"/>
      <c r="HU249" s="15"/>
      <c r="HV249" s="15"/>
      <c r="HW249" s="15"/>
      <c r="HX249" s="15"/>
      <c r="HY249" s="15"/>
      <c r="HZ249" s="15"/>
      <c r="IA249" s="15"/>
      <c r="IB249" s="15"/>
      <c r="IC249" s="15"/>
      <c r="ID249" s="15"/>
      <c r="IE249" s="15"/>
      <c r="IF249" s="15"/>
      <c r="IG249" s="15"/>
      <c r="IH249" s="15"/>
      <c r="II249" s="15"/>
      <c r="IJ249" s="15"/>
      <c r="IK249" s="15"/>
      <c r="IL249" s="15"/>
      <c r="IM249" s="15"/>
      <c r="IN249" s="15"/>
      <c r="IO249" s="15"/>
      <c r="IP249" s="15"/>
      <c r="IQ249" s="15"/>
      <c r="IR249" s="15"/>
      <c r="IS249" s="15"/>
      <c r="IT249" s="15"/>
      <c r="IU249" s="15"/>
      <c r="IV249" s="15"/>
    </row>
    <row r="250" spans="1:256" ht="16.5" customHeight="1">
      <c r="A250" s="557" t="s">
        <v>209</v>
      </c>
      <c r="B250" s="557"/>
      <c r="C250" s="557"/>
      <c r="D250" s="557"/>
      <c r="E250" s="557"/>
      <c r="F250" s="557"/>
      <c r="G250" s="556">
        <f>SUM(G248+G249)</f>
        <v>0.64</v>
      </c>
      <c r="H250" s="556"/>
      <c r="I250" s="556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  <c r="BM250" s="15"/>
      <c r="BN250" s="15"/>
      <c r="BO250" s="15"/>
      <c r="BP250" s="15"/>
      <c r="BQ250" s="15"/>
      <c r="BR250" s="15"/>
      <c r="BS250" s="15"/>
      <c r="BT250" s="15"/>
      <c r="BU250" s="15"/>
      <c r="BV250" s="15"/>
      <c r="BW250" s="15"/>
      <c r="BX250" s="15"/>
      <c r="BY250" s="15"/>
      <c r="BZ250" s="15"/>
      <c r="CA250" s="15"/>
      <c r="CB250" s="15"/>
      <c r="CC250" s="15"/>
      <c r="CD250" s="15"/>
      <c r="CE250" s="15"/>
      <c r="CF250" s="15"/>
      <c r="CG250" s="15"/>
      <c r="CH250" s="15"/>
      <c r="CI250" s="15"/>
      <c r="CJ250" s="15"/>
      <c r="CK250" s="15"/>
      <c r="CL250" s="15"/>
      <c r="CM250" s="15"/>
      <c r="CN250" s="15"/>
      <c r="CO250" s="15"/>
      <c r="CP250" s="15"/>
      <c r="CQ250" s="15"/>
      <c r="CR250" s="15"/>
      <c r="CS250" s="15"/>
      <c r="CT250" s="15"/>
      <c r="CU250" s="15"/>
      <c r="CV250" s="15"/>
      <c r="CW250" s="15"/>
      <c r="CX250" s="15"/>
      <c r="CY250" s="15"/>
      <c r="CZ250" s="15"/>
      <c r="DA250" s="15"/>
      <c r="DB250" s="15"/>
      <c r="DC250" s="15"/>
      <c r="DD250" s="15"/>
      <c r="DE250" s="15"/>
      <c r="DF250" s="15"/>
      <c r="DG250" s="15"/>
      <c r="DH250" s="15"/>
      <c r="DI250" s="15"/>
      <c r="DJ250" s="15"/>
      <c r="DK250" s="15"/>
      <c r="DL250" s="15"/>
      <c r="DM250" s="15"/>
      <c r="DN250" s="15"/>
      <c r="DO250" s="15"/>
      <c r="DP250" s="15"/>
      <c r="DQ250" s="15"/>
      <c r="DR250" s="15"/>
      <c r="DS250" s="15"/>
      <c r="DT250" s="15"/>
      <c r="DU250" s="15"/>
      <c r="DV250" s="15"/>
      <c r="DW250" s="15"/>
      <c r="DX250" s="15"/>
      <c r="DY250" s="15"/>
      <c r="DZ250" s="15"/>
      <c r="EA250" s="15"/>
      <c r="EB250" s="15"/>
      <c r="EC250" s="15"/>
      <c r="ED250" s="15"/>
      <c r="EE250" s="15"/>
      <c r="EF250" s="15"/>
      <c r="EG250" s="15"/>
      <c r="EH250" s="15"/>
      <c r="EI250" s="15"/>
      <c r="EJ250" s="15"/>
      <c r="EK250" s="15"/>
      <c r="EL250" s="15"/>
      <c r="EM250" s="15"/>
      <c r="EN250" s="15"/>
      <c r="EO250" s="15"/>
      <c r="EP250" s="15"/>
      <c r="EQ250" s="15"/>
      <c r="ER250" s="15"/>
      <c r="ES250" s="15"/>
      <c r="ET250" s="15"/>
      <c r="EU250" s="15"/>
      <c r="EV250" s="15"/>
      <c r="EW250" s="15"/>
      <c r="EX250" s="15"/>
      <c r="EY250" s="15"/>
      <c r="EZ250" s="15"/>
      <c r="FA250" s="15"/>
      <c r="FB250" s="15"/>
      <c r="FC250" s="15"/>
      <c r="FD250" s="15"/>
      <c r="FE250" s="15"/>
      <c r="FF250" s="15"/>
      <c r="FG250" s="15"/>
      <c r="FH250" s="15"/>
      <c r="FI250" s="15"/>
      <c r="FJ250" s="15"/>
      <c r="FK250" s="15"/>
      <c r="FL250" s="15"/>
      <c r="FM250" s="15"/>
      <c r="FN250" s="15"/>
      <c r="FO250" s="15"/>
      <c r="FP250" s="15"/>
      <c r="FQ250" s="15"/>
      <c r="FR250" s="15"/>
      <c r="FS250" s="15"/>
      <c r="FT250" s="15"/>
      <c r="FU250" s="15"/>
      <c r="FV250" s="15"/>
      <c r="FW250" s="15"/>
      <c r="FX250" s="15"/>
      <c r="FY250" s="15"/>
      <c r="FZ250" s="15"/>
      <c r="GA250" s="15"/>
      <c r="GB250" s="15"/>
      <c r="GC250" s="15"/>
      <c r="GD250" s="15"/>
      <c r="GE250" s="15"/>
      <c r="GF250" s="15"/>
      <c r="GG250" s="15"/>
      <c r="GH250" s="15"/>
      <c r="GI250" s="15"/>
      <c r="GJ250" s="15"/>
      <c r="GK250" s="15"/>
      <c r="GL250" s="15"/>
      <c r="GM250" s="15"/>
      <c r="GN250" s="15"/>
      <c r="GO250" s="15"/>
      <c r="GP250" s="15"/>
      <c r="GQ250" s="15"/>
      <c r="GR250" s="15"/>
      <c r="GS250" s="15"/>
      <c r="GT250" s="15"/>
      <c r="GU250" s="15"/>
      <c r="GV250" s="15"/>
      <c r="GW250" s="15"/>
      <c r="GX250" s="15"/>
      <c r="GY250" s="15"/>
      <c r="GZ250" s="15"/>
      <c r="HA250" s="15"/>
      <c r="HB250" s="15"/>
      <c r="HC250" s="15"/>
      <c r="HD250" s="15"/>
      <c r="HE250" s="15"/>
      <c r="HF250" s="15"/>
      <c r="HG250" s="15"/>
      <c r="HH250" s="15"/>
      <c r="HI250" s="15"/>
      <c r="HJ250" s="15"/>
      <c r="HK250" s="15"/>
      <c r="HL250" s="15"/>
      <c r="HM250" s="15"/>
      <c r="HN250" s="15"/>
      <c r="HO250" s="15"/>
      <c r="HP250" s="15"/>
      <c r="HQ250" s="15"/>
      <c r="HR250" s="15"/>
      <c r="HS250" s="15"/>
      <c r="HT250" s="15"/>
      <c r="HU250" s="15"/>
      <c r="HV250" s="15"/>
      <c r="HW250" s="15"/>
      <c r="HX250" s="15"/>
      <c r="HY250" s="15"/>
      <c r="HZ250" s="15"/>
      <c r="IA250" s="15"/>
      <c r="IB250" s="15"/>
      <c r="IC250" s="15"/>
      <c r="ID250" s="15"/>
      <c r="IE250" s="15"/>
      <c r="IF250" s="15"/>
      <c r="IG250" s="15"/>
      <c r="IH250" s="15"/>
      <c r="II250" s="15"/>
      <c r="IJ250" s="15"/>
      <c r="IK250" s="15"/>
      <c r="IL250" s="15"/>
      <c r="IM250" s="15"/>
      <c r="IN250" s="15"/>
      <c r="IO250" s="15"/>
      <c r="IP250" s="15"/>
      <c r="IQ250" s="15"/>
      <c r="IR250" s="15"/>
      <c r="IS250" s="15"/>
      <c r="IT250" s="15"/>
      <c r="IU250" s="15"/>
      <c r="IV250" s="15"/>
    </row>
    <row r="251" spans="1:256" ht="7.5" customHeight="1">
      <c r="A251" s="475"/>
      <c r="B251" s="475"/>
      <c r="C251" s="475"/>
      <c r="D251" s="475"/>
      <c r="E251" s="475"/>
      <c r="F251" s="475"/>
      <c r="G251" s="475"/>
      <c r="H251" s="475"/>
      <c r="I251" s="47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  <c r="BM251" s="15"/>
      <c r="BN251" s="15"/>
      <c r="BO251" s="15"/>
      <c r="BP251" s="15"/>
      <c r="BQ251" s="15"/>
      <c r="BR251" s="15"/>
      <c r="BS251" s="15"/>
      <c r="BT251" s="15"/>
      <c r="BU251" s="15"/>
      <c r="BV251" s="15"/>
      <c r="BW251" s="15"/>
      <c r="BX251" s="15"/>
      <c r="BY251" s="15"/>
      <c r="BZ251" s="15"/>
      <c r="CA251" s="15"/>
      <c r="CB251" s="15"/>
      <c r="CC251" s="15"/>
      <c r="CD251" s="15"/>
      <c r="CE251" s="15"/>
      <c r="CF251" s="15"/>
      <c r="CG251" s="15"/>
      <c r="CH251" s="15"/>
      <c r="CI251" s="15"/>
      <c r="CJ251" s="15"/>
      <c r="CK251" s="15"/>
      <c r="CL251" s="15"/>
      <c r="CM251" s="15"/>
      <c r="CN251" s="15"/>
      <c r="CO251" s="15"/>
      <c r="CP251" s="15"/>
      <c r="CQ251" s="15"/>
      <c r="CR251" s="15"/>
      <c r="CS251" s="15"/>
      <c r="CT251" s="15"/>
      <c r="CU251" s="15"/>
      <c r="CV251" s="15"/>
      <c r="CW251" s="15"/>
      <c r="CX251" s="15"/>
      <c r="CY251" s="15"/>
      <c r="CZ251" s="15"/>
      <c r="DA251" s="15"/>
      <c r="DB251" s="15"/>
      <c r="DC251" s="15"/>
      <c r="DD251" s="15"/>
      <c r="DE251" s="15"/>
      <c r="DF251" s="15"/>
      <c r="DG251" s="15"/>
      <c r="DH251" s="15"/>
      <c r="DI251" s="15"/>
      <c r="DJ251" s="15"/>
      <c r="DK251" s="15"/>
      <c r="DL251" s="15"/>
      <c r="DM251" s="15"/>
      <c r="DN251" s="15"/>
      <c r="DO251" s="15"/>
      <c r="DP251" s="15"/>
      <c r="DQ251" s="15"/>
      <c r="DR251" s="15"/>
      <c r="DS251" s="15"/>
      <c r="DT251" s="15"/>
      <c r="DU251" s="15"/>
      <c r="DV251" s="15"/>
      <c r="DW251" s="15"/>
      <c r="DX251" s="15"/>
      <c r="DY251" s="15"/>
      <c r="DZ251" s="15"/>
      <c r="EA251" s="15"/>
      <c r="EB251" s="15"/>
      <c r="EC251" s="15"/>
      <c r="ED251" s="15"/>
      <c r="EE251" s="15"/>
      <c r="EF251" s="15"/>
      <c r="EG251" s="15"/>
      <c r="EH251" s="15"/>
      <c r="EI251" s="15"/>
      <c r="EJ251" s="15"/>
      <c r="EK251" s="15"/>
      <c r="EL251" s="15"/>
      <c r="EM251" s="15"/>
      <c r="EN251" s="15"/>
      <c r="EO251" s="15"/>
      <c r="EP251" s="15"/>
      <c r="EQ251" s="15"/>
      <c r="ER251" s="15"/>
      <c r="ES251" s="15"/>
      <c r="ET251" s="15"/>
      <c r="EU251" s="15"/>
      <c r="EV251" s="15"/>
      <c r="EW251" s="15"/>
      <c r="EX251" s="15"/>
      <c r="EY251" s="15"/>
      <c r="EZ251" s="15"/>
      <c r="FA251" s="15"/>
      <c r="FB251" s="15"/>
      <c r="FC251" s="15"/>
      <c r="FD251" s="15"/>
      <c r="FE251" s="15"/>
      <c r="FF251" s="15"/>
      <c r="FG251" s="15"/>
      <c r="FH251" s="15"/>
      <c r="FI251" s="15"/>
      <c r="FJ251" s="15"/>
      <c r="FK251" s="15"/>
      <c r="FL251" s="15"/>
      <c r="FM251" s="15"/>
      <c r="FN251" s="15"/>
      <c r="FO251" s="15"/>
      <c r="FP251" s="15"/>
      <c r="FQ251" s="15"/>
      <c r="FR251" s="15"/>
      <c r="FS251" s="15"/>
      <c r="FT251" s="15"/>
      <c r="FU251" s="15"/>
      <c r="FV251" s="15"/>
      <c r="FW251" s="15"/>
      <c r="FX251" s="15"/>
      <c r="FY251" s="15"/>
      <c r="FZ251" s="15"/>
      <c r="GA251" s="15"/>
      <c r="GB251" s="15"/>
      <c r="GC251" s="15"/>
      <c r="GD251" s="15"/>
      <c r="GE251" s="15"/>
      <c r="GF251" s="15"/>
      <c r="GG251" s="15"/>
      <c r="GH251" s="15"/>
      <c r="GI251" s="15"/>
      <c r="GJ251" s="15"/>
      <c r="GK251" s="15"/>
      <c r="GL251" s="15"/>
      <c r="GM251" s="15"/>
      <c r="GN251" s="15"/>
      <c r="GO251" s="15"/>
      <c r="GP251" s="15"/>
      <c r="GQ251" s="15"/>
      <c r="GR251" s="15"/>
      <c r="GS251" s="15"/>
      <c r="GT251" s="15"/>
      <c r="GU251" s="15"/>
      <c r="GV251" s="15"/>
      <c r="GW251" s="15"/>
      <c r="GX251" s="15"/>
      <c r="GY251" s="15"/>
      <c r="GZ251" s="15"/>
      <c r="HA251" s="15"/>
      <c r="HB251" s="15"/>
      <c r="HC251" s="15"/>
      <c r="HD251" s="15"/>
      <c r="HE251" s="15"/>
      <c r="HF251" s="15"/>
      <c r="HG251" s="15"/>
      <c r="HH251" s="15"/>
      <c r="HI251" s="15"/>
      <c r="HJ251" s="15"/>
      <c r="HK251" s="15"/>
      <c r="HL251" s="15"/>
      <c r="HM251" s="15"/>
      <c r="HN251" s="15"/>
      <c r="HO251" s="15"/>
      <c r="HP251" s="15"/>
      <c r="HQ251" s="15"/>
      <c r="HR251" s="15"/>
      <c r="HS251" s="15"/>
      <c r="HT251" s="15"/>
      <c r="HU251" s="15"/>
      <c r="HV251" s="15"/>
      <c r="HW251" s="15"/>
      <c r="HX251" s="15"/>
      <c r="HY251" s="15"/>
      <c r="HZ251" s="15"/>
      <c r="IA251" s="15"/>
      <c r="IB251" s="15"/>
      <c r="IC251" s="15"/>
      <c r="ID251" s="15"/>
      <c r="IE251" s="15"/>
      <c r="IF251" s="15"/>
      <c r="IG251" s="15"/>
      <c r="IH251" s="15"/>
      <c r="II251" s="15"/>
      <c r="IJ251" s="15"/>
      <c r="IK251" s="15"/>
      <c r="IL251" s="15"/>
      <c r="IM251" s="15"/>
      <c r="IN251" s="15"/>
      <c r="IO251" s="15"/>
      <c r="IP251" s="15"/>
      <c r="IQ251" s="15"/>
      <c r="IR251" s="15"/>
      <c r="IS251" s="15"/>
      <c r="IT251" s="15"/>
      <c r="IU251" s="15"/>
      <c r="IV251" s="15"/>
    </row>
    <row r="252" spans="1:256" ht="34.5" customHeight="1">
      <c r="A252" s="583" t="s">
        <v>244</v>
      </c>
      <c r="B252" s="583"/>
      <c r="C252" s="584" t="s">
        <v>237</v>
      </c>
      <c r="D252" s="584"/>
      <c r="E252" s="561">
        <v>0</v>
      </c>
      <c r="F252" s="561"/>
      <c r="G252" s="554">
        <f>ROUND(1/(30*2250)*E252,2)</f>
        <v>0</v>
      </c>
      <c r="H252" s="554"/>
      <c r="I252" s="554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  <c r="BM252" s="15"/>
      <c r="BN252" s="15"/>
      <c r="BO252" s="15"/>
      <c r="BP252" s="15"/>
      <c r="BQ252" s="15"/>
      <c r="BR252" s="15"/>
      <c r="BS252" s="15"/>
      <c r="BT252" s="15"/>
      <c r="BU252" s="15"/>
      <c r="BV252" s="15"/>
      <c r="BW252" s="15"/>
      <c r="BX252" s="15"/>
      <c r="BY252" s="15"/>
      <c r="BZ252" s="15"/>
      <c r="CA252" s="15"/>
      <c r="CB252" s="15"/>
      <c r="CC252" s="15"/>
      <c r="CD252" s="15"/>
      <c r="CE252" s="15"/>
      <c r="CF252" s="15"/>
      <c r="CG252" s="15"/>
      <c r="CH252" s="15"/>
      <c r="CI252" s="15"/>
      <c r="CJ252" s="15"/>
      <c r="CK252" s="15"/>
      <c r="CL252" s="15"/>
      <c r="CM252" s="15"/>
      <c r="CN252" s="15"/>
      <c r="CO252" s="15"/>
      <c r="CP252" s="15"/>
      <c r="CQ252" s="15"/>
      <c r="CR252" s="15"/>
      <c r="CS252" s="15"/>
      <c r="CT252" s="15"/>
      <c r="CU252" s="15"/>
      <c r="CV252" s="15"/>
      <c r="CW252" s="15"/>
      <c r="CX252" s="15"/>
      <c r="CY252" s="15"/>
      <c r="CZ252" s="15"/>
      <c r="DA252" s="15"/>
      <c r="DB252" s="15"/>
      <c r="DC252" s="15"/>
      <c r="DD252" s="15"/>
      <c r="DE252" s="15"/>
      <c r="DF252" s="15"/>
      <c r="DG252" s="15"/>
      <c r="DH252" s="15"/>
      <c r="DI252" s="15"/>
      <c r="DJ252" s="15"/>
      <c r="DK252" s="15"/>
      <c r="DL252" s="15"/>
      <c r="DM252" s="15"/>
      <c r="DN252" s="15"/>
      <c r="DO252" s="15"/>
      <c r="DP252" s="15"/>
      <c r="DQ252" s="15"/>
      <c r="DR252" s="15"/>
      <c r="DS252" s="15"/>
      <c r="DT252" s="15"/>
      <c r="DU252" s="15"/>
      <c r="DV252" s="15"/>
      <c r="DW252" s="15"/>
      <c r="DX252" s="15"/>
      <c r="DY252" s="15"/>
      <c r="DZ252" s="15"/>
      <c r="EA252" s="15"/>
      <c r="EB252" s="15"/>
      <c r="EC252" s="15"/>
      <c r="ED252" s="15"/>
      <c r="EE252" s="15"/>
      <c r="EF252" s="15"/>
      <c r="EG252" s="15"/>
      <c r="EH252" s="15"/>
      <c r="EI252" s="15"/>
      <c r="EJ252" s="15"/>
      <c r="EK252" s="15"/>
      <c r="EL252" s="15"/>
      <c r="EM252" s="15"/>
      <c r="EN252" s="15"/>
      <c r="EO252" s="15"/>
      <c r="EP252" s="15"/>
      <c r="EQ252" s="15"/>
      <c r="ER252" s="15"/>
      <c r="ES252" s="15"/>
      <c r="ET252" s="15"/>
      <c r="EU252" s="15"/>
      <c r="EV252" s="15"/>
      <c r="EW252" s="15"/>
      <c r="EX252" s="15"/>
      <c r="EY252" s="15"/>
      <c r="EZ252" s="15"/>
      <c r="FA252" s="15"/>
      <c r="FB252" s="15"/>
      <c r="FC252" s="15"/>
      <c r="FD252" s="15"/>
      <c r="FE252" s="15"/>
      <c r="FF252" s="15"/>
      <c r="FG252" s="15"/>
      <c r="FH252" s="15"/>
      <c r="FI252" s="15"/>
      <c r="FJ252" s="15"/>
      <c r="FK252" s="15"/>
      <c r="FL252" s="15"/>
      <c r="FM252" s="15"/>
      <c r="FN252" s="15"/>
      <c r="FO252" s="15"/>
      <c r="FP252" s="15"/>
      <c r="FQ252" s="15"/>
      <c r="FR252" s="15"/>
      <c r="FS252" s="15"/>
      <c r="FT252" s="15"/>
      <c r="FU252" s="15"/>
      <c r="FV252" s="15"/>
      <c r="FW252" s="15"/>
      <c r="FX252" s="15"/>
      <c r="FY252" s="15"/>
      <c r="FZ252" s="15"/>
      <c r="GA252" s="15"/>
      <c r="GB252" s="15"/>
      <c r="GC252" s="15"/>
      <c r="GD252" s="15"/>
      <c r="GE252" s="15"/>
      <c r="GF252" s="15"/>
      <c r="GG252" s="15"/>
      <c r="GH252" s="15"/>
      <c r="GI252" s="15"/>
      <c r="GJ252" s="15"/>
      <c r="GK252" s="15"/>
      <c r="GL252" s="15"/>
      <c r="GM252" s="15"/>
      <c r="GN252" s="15"/>
      <c r="GO252" s="15"/>
      <c r="GP252" s="15"/>
      <c r="GQ252" s="15"/>
      <c r="GR252" s="15"/>
      <c r="GS252" s="15"/>
      <c r="GT252" s="15"/>
      <c r="GU252" s="15"/>
      <c r="GV252" s="15"/>
      <c r="GW252" s="15"/>
      <c r="GX252" s="15"/>
      <c r="GY252" s="15"/>
      <c r="GZ252" s="15"/>
      <c r="HA252" s="15"/>
      <c r="HB252" s="15"/>
      <c r="HC252" s="15"/>
      <c r="HD252" s="15"/>
      <c r="HE252" s="15"/>
      <c r="HF252" s="15"/>
      <c r="HG252" s="15"/>
      <c r="HH252" s="15"/>
      <c r="HI252" s="15"/>
      <c r="HJ252" s="15"/>
      <c r="HK252" s="15"/>
      <c r="HL252" s="15"/>
      <c r="HM252" s="15"/>
      <c r="HN252" s="15"/>
      <c r="HO252" s="15"/>
      <c r="HP252" s="15"/>
      <c r="HQ252" s="15"/>
      <c r="HR252" s="15"/>
      <c r="HS252" s="15"/>
      <c r="HT252" s="15"/>
      <c r="HU252" s="15"/>
      <c r="HV252" s="15"/>
      <c r="HW252" s="15"/>
      <c r="HX252" s="15"/>
      <c r="HY252" s="15"/>
      <c r="HZ252" s="15"/>
      <c r="IA252" s="15"/>
      <c r="IB252" s="15"/>
      <c r="IC252" s="15"/>
      <c r="ID252" s="15"/>
      <c r="IE252" s="15"/>
      <c r="IF252" s="15"/>
      <c r="IG252" s="15"/>
      <c r="IH252" s="15"/>
      <c r="II252" s="15"/>
      <c r="IJ252" s="15"/>
      <c r="IK252" s="15"/>
      <c r="IL252" s="15"/>
      <c r="IM252" s="15"/>
      <c r="IN252" s="15"/>
      <c r="IO252" s="15"/>
      <c r="IP252" s="15"/>
      <c r="IQ252" s="15"/>
      <c r="IR252" s="15"/>
      <c r="IS252" s="15"/>
      <c r="IT252" s="15"/>
      <c r="IU252" s="15"/>
      <c r="IV252" s="15"/>
    </row>
    <row r="253" spans="1:256" ht="30" customHeight="1">
      <c r="A253" s="5" t="s">
        <v>245</v>
      </c>
      <c r="B253" s="5"/>
      <c r="C253" s="581" t="s">
        <v>239</v>
      </c>
      <c r="D253" s="581"/>
      <c r="E253" s="554">
        <f>I204</f>
        <v>4768.5400000000009</v>
      </c>
      <c r="F253" s="554"/>
      <c r="G253" s="554">
        <f>ROUND((1/2250)*E253,2)</f>
        <v>2.12</v>
      </c>
      <c r="H253" s="554"/>
      <c r="I253" s="554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  <c r="BM253" s="15"/>
      <c r="BN253" s="15"/>
      <c r="BO253" s="15"/>
      <c r="BP253" s="15"/>
      <c r="BQ253" s="15"/>
      <c r="BR253" s="15"/>
      <c r="BS253" s="15"/>
      <c r="BT253" s="15"/>
      <c r="BU253" s="15"/>
      <c r="BV253" s="15"/>
      <c r="BW253" s="15"/>
      <c r="BX253" s="15"/>
      <c r="BY253" s="15"/>
      <c r="BZ253" s="15"/>
      <c r="CA253" s="15"/>
      <c r="CB253" s="15"/>
      <c r="CC253" s="15"/>
      <c r="CD253" s="15"/>
      <c r="CE253" s="15"/>
      <c r="CF253" s="15"/>
      <c r="CG253" s="15"/>
      <c r="CH253" s="15"/>
      <c r="CI253" s="15"/>
      <c r="CJ253" s="15"/>
      <c r="CK253" s="15"/>
      <c r="CL253" s="15"/>
      <c r="CM253" s="15"/>
      <c r="CN253" s="15"/>
      <c r="CO253" s="15"/>
      <c r="CP253" s="15"/>
      <c r="CQ253" s="15"/>
      <c r="CR253" s="15"/>
      <c r="CS253" s="15"/>
      <c r="CT253" s="15"/>
      <c r="CU253" s="15"/>
      <c r="CV253" s="15"/>
      <c r="CW253" s="15"/>
      <c r="CX253" s="15"/>
      <c r="CY253" s="15"/>
      <c r="CZ253" s="15"/>
      <c r="DA253" s="15"/>
      <c r="DB253" s="15"/>
      <c r="DC253" s="15"/>
      <c r="DD253" s="15"/>
      <c r="DE253" s="15"/>
      <c r="DF253" s="15"/>
      <c r="DG253" s="15"/>
      <c r="DH253" s="15"/>
      <c r="DI253" s="15"/>
      <c r="DJ253" s="15"/>
      <c r="DK253" s="15"/>
      <c r="DL253" s="15"/>
      <c r="DM253" s="15"/>
      <c r="DN253" s="15"/>
      <c r="DO253" s="15"/>
      <c r="DP253" s="15"/>
      <c r="DQ253" s="15"/>
      <c r="DR253" s="15"/>
      <c r="DS253" s="15"/>
      <c r="DT253" s="15"/>
      <c r="DU253" s="15"/>
      <c r="DV253" s="15"/>
      <c r="DW253" s="15"/>
      <c r="DX253" s="15"/>
      <c r="DY253" s="15"/>
      <c r="DZ253" s="15"/>
      <c r="EA253" s="15"/>
      <c r="EB253" s="15"/>
      <c r="EC253" s="15"/>
      <c r="ED253" s="15"/>
      <c r="EE253" s="15"/>
      <c r="EF253" s="15"/>
      <c r="EG253" s="15"/>
      <c r="EH253" s="15"/>
      <c r="EI253" s="15"/>
      <c r="EJ253" s="15"/>
      <c r="EK253" s="15"/>
      <c r="EL253" s="15"/>
      <c r="EM253" s="15"/>
      <c r="EN253" s="15"/>
      <c r="EO253" s="15"/>
      <c r="EP253" s="15"/>
      <c r="EQ253" s="15"/>
      <c r="ER253" s="15"/>
      <c r="ES253" s="15"/>
      <c r="ET253" s="15"/>
      <c r="EU253" s="15"/>
      <c r="EV253" s="15"/>
      <c r="EW253" s="15"/>
      <c r="EX253" s="15"/>
      <c r="EY253" s="15"/>
      <c r="EZ253" s="15"/>
      <c r="FA253" s="15"/>
      <c r="FB253" s="15"/>
      <c r="FC253" s="15"/>
      <c r="FD253" s="15"/>
      <c r="FE253" s="15"/>
      <c r="FF253" s="15"/>
      <c r="FG253" s="15"/>
      <c r="FH253" s="15"/>
      <c r="FI253" s="15"/>
      <c r="FJ253" s="15"/>
      <c r="FK253" s="15"/>
      <c r="FL253" s="15"/>
      <c r="FM253" s="15"/>
      <c r="FN253" s="15"/>
      <c r="FO253" s="15"/>
      <c r="FP253" s="15"/>
      <c r="FQ253" s="15"/>
      <c r="FR253" s="15"/>
      <c r="FS253" s="15"/>
      <c r="FT253" s="15"/>
      <c r="FU253" s="15"/>
      <c r="FV253" s="15"/>
      <c r="FW253" s="15"/>
      <c r="FX253" s="15"/>
      <c r="FY253" s="15"/>
      <c r="FZ253" s="15"/>
      <c r="GA253" s="15"/>
      <c r="GB253" s="15"/>
      <c r="GC253" s="15"/>
      <c r="GD253" s="15"/>
      <c r="GE253" s="15"/>
      <c r="GF253" s="15"/>
      <c r="GG253" s="15"/>
      <c r="GH253" s="15"/>
      <c r="GI253" s="15"/>
      <c r="GJ253" s="15"/>
      <c r="GK253" s="15"/>
      <c r="GL253" s="15"/>
      <c r="GM253" s="15"/>
      <c r="GN253" s="15"/>
      <c r="GO253" s="15"/>
      <c r="GP253" s="15"/>
      <c r="GQ253" s="15"/>
      <c r="GR253" s="15"/>
      <c r="GS253" s="15"/>
      <c r="GT253" s="15"/>
      <c r="GU253" s="15"/>
      <c r="GV253" s="15"/>
      <c r="GW253" s="15"/>
      <c r="GX253" s="15"/>
      <c r="GY253" s="15"/>
      <c r="GZ253" s="15"/>
      <c r="HA253" s="15"/>
      <c r="HB253" s="15"/>
      <c r="HC253" s="15"/>
      <c r="HD253" s="15"/>
      <c r="HE253" s="15"/>
      <c r="HF253" s="15"/>
      <c r="HG253" s="15"/>
      <c r="HH253" s="15"/>
      <c r="HI253" s="15"/>
      <c r="HJ253" s="15"/>
      <c r="HK253" s="15"/>
      <c r="HL253" s="15"/>
      <c r="HM253" s="15"/>
      <c r="HN253" s="15"/>
      <c r="HO253" s="15"/>
      <c r="HP253" s="15"/>
      <c r="HQ253" s="15"/>
      <c r="HR253" s="15"/>
      <c r="HS253" s="15"/>
      <c r="HT253" s="15"/>
      <c r="HU253" s="15"/>
      <c r="HV253" s="15"/>
      <c r="HW253" s="15"/>
      <c r="HX253" s="15"/>
      <c r="HY253" s="15"/>
      <c r="HZ253" s="15"/>
      <c r="IA253" s="15"/>
      <c r="IB253" s="15"/>
      <c r="IC253" s="15"/>
      <c r="ID253" s="15"/>
      <c r="IE253" s="15"/>
      <c r="IF253" s="15"/>
      <c r="IG253" s="15"/>
      <c r="IH253" s="15"/>
      <c r="II253" s="15"/>
      <c r="IJ253" s="15"/>
      <c r="IK253" s="15"/>
      <c r="IL253" s="15"/>
      <c r="IM253" s="15"/>
      <c r="IN253" s="15"/>
      <c r="IO253" s="15"/>
      <c r="IP253" s="15"/>
      <c r="IQ253" s="15"/>
      <c r="IR253" s="15"/>
      <c r="IS253" s="15"/>
      <c r="IT253" s="15"/>
      <c r="IU253" s="15"/>
      <c r="IV253" s="15"/>
    </row>
    <row r="254" spans="1:256" ht="15.75" customHeight="1">
      <c r="A254" s="557" t="s">
        <v>209</v>
      </c>
      <c r="B254" s="557"/>
      <c r="C254" s="557"/>
      <c r="D254" s="557"/>
      <c r="E254" s="557"/>
      <c r="F254" s="557"/>
      <c r="G254" s="556">
        <f>SUM(G252+G253)</f>
        <v>2.12</v>
      </c>
      <c r="H254" s="556"/>
      <c r="I254" s="556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  <c r="BM254" s="15"/>
      <c r="BN254" s="15"/>
      <c r="BO254" s="15"/>
      <c r="BP254" s="15"/>
      <c r="BQ254" s="15"/>
      <c r="BR254" s="15"/>
      <c r="BS254" s="15"/>
      <c r="BT254" s="15"/>
      <c r="BU254" s="15"/>
      <c r="BV254" s="15"/>
      <c r="BW254" s="15"/>
      <c r="BX254" s="15"/>
      <c r="BY254" s="15"/>
      <c r="BZ254" s="15"/>
      <c r="CA254" s="15"/>
      <c r="CB254" s="15"/>
      <c r="CC254" s="15"/>
      <c r="CD254" s="15"/>
      <c r="CE254" s="15"/>
      <c r="CF254" s="15"/>
      <c r="CG254" s="15"/>
      <c r="CH254" s="15"/>
      <c r="CI254" s="15"/>
      <c r="CJ254" s="15"/>
      <c r="CK254" s="15"/>
      <c r="CL254" s="15"/>
      <c r="CM254" s="15"/>
      <c r="CN254" s="15"/>
      <c r="CO254" s="15"/>
      <c r="CP254" s="15"/>
      <c r="CQ254" s="15"/>
      <c r="CR254" s="15"/>
      <c r="CS254" s="15"/>
      <c r="CT254" s="15"/>
      <c r="CU254" s="15"/>
      <c r="CV254" s="15"/>
      <c r="CW254" s="15"/>
      <c r="CX254" s="15"/>
      <c r="CY254" s="15"/>
      <c r="CZ254" s="15"/>
      <c r="DA254" s="15"/>
      <c r="DB254" s="15"/>
      <c r="DC254" s="15"/>
      <c r="DD254" s="15"/>
      <c r="DE254" s="15"/>
      <c r="DF254" s="15"/>
      <c r="DG254" s="15"/>
      <c r="DH254" s="15"/>
      <c r="DI254" s="15"/>
      <c r="DJ254" s="15"/>
      <c r="DK254" s="15"/>
      <c r="DL254" s="15"/>
      <c r="DM254" s="15"/>
      <c r="DN254" s="15"/>
      <c r="DO254" s="15"/>
      <c r="DP254" s="15"/>
      <c r="DQ254" s="15"/>
      <c r="DR254" s="15"/>
      <c r="DS254" s="15"/>
      <c r="DT254" s="15"/>
      <c r="DU254" s="15"/>
      <c r="DV254" s="15"/>
      <c r="DW254" s="15"/>
      <c r="DX254" s="15"/>
      <c r="DY254" s="15"/>
      <c r="DZ254" s="15"/>
      <c r="EA254" s="15"/>
      <c r="EB254" s="15"/>
      <c r="EC254" s="15"/>
      <c r="ED254" s="15"/>
      <c r="EE254" s="15"/>
      <c r="EF254" s="15"/>
      <c r="EG254" s="15"/>
      <c r="EH254" s="15"/>
      <c r="EI254" s="15"/>
      <c r="EJ254" s="15"/>
      <c r="EK254" s="15"/>
      <c r="EL254" s="15"/>
      <c r="EM254" s="15"/>
      <c r="EN254" s="15"/>
      <c r="EO254" s="15"/>
      <c r="EP254" s="15"/>
      <c r="EQ254" s="15"/>
      <c r="ER254" s="15"/>
      <c r="ES254" s="15"/>
      <c r="ET254" s="15"/>
      <c r="EU254" s="15"/>
      <c r="EV254" s="15"/>
      <c r="EW254" s="15"/>
      <c r="EX254" s="15"/>
      <c r="EY254" s="15"/>
      <c r="EZ254" s="15"/>
      <c r="FA254" s="15"/>
      <c r="FB254" s="15"/>
      <c r="FC254" s="15"/>
      <c r="FD254" s="15"/>
      <c r="FE254" s="15"/>
      <c r="FF254" s="15"/>
      <c r="FG254" s="15"/>
      <c r="FH254" s="15"/>
      <c r="FI254" s="15"/>
      <c r="FJ254" s="15"/>
      <c r="FK254" s="15"/>
      <c r="FL254" s="15"/>
      <c r="FM254" s="15"/>
      <c r="FN254" s="15"/>
      <c r="FO254" s="15"/>
      <c r="FP254" s="15"/>
      <c r="FQ254" s="15"/>
      <c r="FR254" s="15"/>
      <c r="FS254" s="15"/>
      <c r="FT254" s="15"/>
      <c r="FU254" s="15"/>
      <c r="FV254" s="15"/>
      <c r="FW254" s="15"/>
      <c r="FX254" s="15"/>
      <c r="FY254" s="15"/>
      <c r="FZ254" s="15"/>
      <c r="GA254" s="15"/>
      <c r="GB254" s="15"/>
      <c r="GC254" s="15"/>
      <c r="GD254" s="15"/>
      <c r="GE254" s="15"/>
      <c r="GF254" s="15"/>
      <c r="GG254" s="15"/>
      <c r="GH254" s="15"/>
      <c r="GI254" s="15"/>
      <c r="GJ254" s="15"/>
      <c r="GK254" s="15"/>
      <c r="GL254" s="15"/>
      <c r="GM254" s="15"/>
      <c r="GN254" s="15"/>
      <c r="GO254" s="15"/>
      <c r="GP254" s="15"/>
      <c r="GQ254" s="15"/>
      <c r="GR254" s="15"/>
      <c r="GS254" s="15"/>
      <c r="GT254" s="15"/>
      <c r="GU254" s="15"/>
      <c r="GV254" s="15"/>
      <c r="GW254" s="15"/>
      <c r="GX254" s="15"/>
      <c r="GY254" s="15"/>
      <c r="GZ254" s="15"/>
      <c r="HA254" s="15"/>
      <c r="HB254" s="15"/>
      <c r="HC254" s="15"/>
      <c r="HD254" s="15"/>
      <c r="HE254" s="15"/>
      <c r="HF254" s="15"/>
      <c r="HG254" s="15"/>
      <c r="HH254" s="15"/>
      <c r="HI254" s="15"/>
      <c r="HJ254" s="15"/>
      <c r="HK254" s="15"/>
      <c r="HL254" s="15"/>
      <c r="HM254" s="15"/>
      <c r="HN254" s="15"/>
      <c r="HO254" s="15"/>
      <c r="HP254" s="15"/>
      <c r="HQ254" s="15"/>
      <c r="HR254" s="15"/>
      <c r="HS254" s="15"/>
      <c r="HT254" s="15"/>
      <c r="HU254" s="15"/>
      <c r="HV254" s="15"/>
      <c r="HW254" s="15"/>
      <c r="HX254" s="15"/>
      <c r="HY254" s="15"/>
      <c r="HZ254" s="15"/>
      <c r="IA254" s="15"/>
      <c r="IB254" s="15"/>
      <c r="IC254" s="15"/>
      <c r="ID254" s="15"/>
      <c r="IE254" s="15"/>
      <c r="IF254" s="15"/>
      <c r="IG254" s="15"/>
      <c r="IH254" s="15"/>
      <c r="II254" s="15"/>
      <c r="IJ254" s="15"/>
      <c r="IK254" s="15"/>
      <c r="IL254" s="15"/>
      <c r="IM254" s="15"/>
      <c r="IN254" s="15"/>
      <c r="IO254" s="15"/>
      <c r="IP254" s="15"/>
      <c r="IQ254" s="15"/>
      <c r="IR254" s="15"/>
      <c r="IS254" s="15"/>
      <c r="IT254" s="15"/>
      <c r="IU254" s="15"/>
      <c r="IV254" s="15"/>
    </row>
    <row r="255" spans="1:256" ht="6.75" customHeight="1">
      <c r="A255" s="475"/>
      <c r="B255" s="475"/>
      <c r="C255" s="475"/>
      <c r="D255" s="475"/>
      <c r="E255" s="475"/>
      <c r="F255" s="475"/>
      <c r="G255" s="475"/>
      <c r="H255" s="475"/>
      <c r="I255" s="47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  <c r="BM255" s="15"/>
      <c r="BN255" s="15"/>
      <c r="BO255" s="15"/>
      <c r="BP255" s="15"/>
      <c r="BQ255" s="15"/>
      <c r="BR255" s="15"/>
      <c r="BS255" s="15"/>
      <c r="BT255" s="15"/>
      <c r="BU255" s="15"/>
      <c r="BV255" s="15"/>
      <c r="BW255" s="15"/>
      <c r="BX255" s="15"/>
      <c r="BY255" s="15"/>
      <c r="BZ255" s="15"/>
      <c r="CA255" s="15"/>
      <c r="CB255" s="15"/>
      <c r="CC255" s="15"/>
      <c r="CD255" s="15"/>
      <c r="CE255" s="15"/>
      <c r="CF255" s="15"/>
      <c r="CG255" s="15"/>
      <c r="CH255" s="15"/>
      <c r="CI255" s="15"/>
      <c r="CJ255" s="15"/>
      <c r="CK255" s="15"/>
      <c r="CL255" s="15"/>
      <c r="CM255" s="15"/>
      <c r="CN255" s="15"/>
      <c r="CO255" s="15"/>
      <c r="CP255" s="15"/>
      <c r="CQ255" s="15"/>
      <c r="CR255" s="15"/>
      <c r="CS255" s="15"/>
      <c r="CT255" s="15"/>
      <c r="CU255" s="15"/>
      <c r="CV255" s="15"/>
      <c r="CW255" s="15"/>
      <c r="CX255" s="15"/>
      <c r="CY255" s="15"/>
      <c r="CZ255" s="15"/>
      <c r="DA255" s="15"/>
      <c r="DB255" s="15"/>
      <c r="DC255" s="15"/>
      <c r="DD255" s="15"/>
      <c r="DE255" s="15"/>
      <c r="DF255" s="15"/>
      <c r="DG255" s="15"/>
      <c r="DH255" s="15"/>
      <c r="DI255" s="15"/>
      <c r="DJ255" s="15"/>
      <c r="DK255" s="15"/>
      <c r="DL255" s="15"/>
      <c r="DM255" s="15"/>
      <c r="DN255" s="15"/>
      <c r="DO255" s="15"/>
      <c r="DP255" s="15"/>
      <c r="DQ255" s="15"/>
      <c r="DR255" s="15"/>
      <c r="DS255" s="15"/>
      <c r="DT255" s="15"/>
      <c r="DU255" s="15"/>
      <c r="DV255" s="15"/>
      <c r="DW255" s="15"/>
      <c r="DX255" s="15"/>
      <c r="DY255" s="15"/>
      <c r="DZ255" s="15"/>
      <c r="EA255" s="15"/>
      <c r="EB255" s="15"/>
      <c r="EC255" s="15"/>
      <c r="ED255" s="15"/>
      <c r="EE255" s="15"/>
      <c r="EF255" s="15"/>
      <c r="EG255" s="15"/>
      <c r="EH255" s="15"/>
      <c r="EI255" s="15"/>
      <c r="EJ255" s="15"/>
      <c r="EK255" s="15"/>
      <c r="EL255" s="15"/>
      <c r="EM255" s="15"/>
      <c r="EN255" s="15"/>
      <c r="EO255" s="15"/>
      <c r="EP255" s="15"/>
      <c r="EQ255" s="15"/>
      <c r="ER255" s="15"/>
      <c r="ES255" s="15"/>
      <c r="ET255" s="15"/>
      <c r="EU255" s="15"/>
      <c r="EV255" s="15"/>
      <c r="EW255" s="15"/>
      <c r="EX255" s="15"/>
      <c r="EY255" s="15"/>
      <c r="EZ255" s="15"/>
      <c r="FA255" s="15"/>
      <c r="FB255" s="15"/>
      <c r="FC255" s="15"/>
      <c r="FD255" s="15"/>
      <c r="FE255" s="15"/>
      <c r="FF255" s="15"/>
      <c r="FG255" s="15"/>
      <c r="FH255" s="15"/>
      <c r="FI255" s="15"/>
      <c r="FJ255" s="15"/>
      <c r="FK255" s="15"/>
      <c r="FL255" s="15"/>
      <c r="FM255" s="15"/>
      <c r="FN255" s="15"/>
      <c r="FO255" s="15"/>
      <c r="FP255" s="15"/>
      <c r="FQ255" s="15"/>
      <c r="FR255" s="15"/>
      <c r="FS255" s="15"/>
      <c r="FT255" s="15"/>
      <c r="FU255" s="15"/>
      <c r="FV255" s="15"/>
      <c r="FW255" s="15"/>
      <c r="FX255" s="15"/>
      <c r="FY255" s="15"/>
      <c r="FZ255" s="15"/>
      <c r="GA255" s="15"/>
      <c r="GB255" s="15"/>
      <c r="GC255" s="15"/>
      <c r="GD255" s="15"/>
      <c r="GE255" s="15"/>
      <c r="GF255" s="15"/>
      <c r="GG255" s="15"/>
      <c r="GH255" s="15"/>
      <c r="GI255" s="15"/>
      <c r="GJ255" s="15"/>
      <c r="GK255" s="15"/>
      <c r="GL255" s="15"/>
      <c r="GM255" s="15"/>
      <c r="GN255" s="15"/>
      <c r="GO255" s="15"/>
      <c r="GP255" s="15"/>
      <c r="GQ255" s="15"/>
      <c r="GR255" s="15"/>
      <c r="GS255" s="15"/>
      <c r="GT255" s="15"/>
      <c r="GU255" s="15"/>
      <c r="GV255" s="15"/>
      <c r="GW255" s="15"/>
      <c r="GX255" s="15"/>
      <c r="GY255" s="15"/>
      <c r="GZ255" s="15"/>
      <c r="HA255" s="15"/>
      <c r="HB255" s="15"/>
      <c r="HC255" s="15"/>
      <c r="HD255" s="15"/>
      <c r="HE255" s="15"/>
      <c r="HF255" s="15"/>
      <c r="HG255" s="15"/>
      <c r="HH255" s="15"/>
      <c r="HI255" s="15"/>
      <c r="HJ255" s="15"/>
      <c r="HK255" s="15"/>
      <c r="HL255" s="15"/>
      <c r="HM255" s="15"/>
      <c r="HN255" s="15"/>
      <c r="HO255" s="15"/>
      <c r="HP255" s="15"/>
      <c r="HQ255" s="15"/>
      <c r="HR255" s="15"/>
      <c r="HS255" s="15"/>
      <c r="HT255" s="15"/>
      <c r="HU255" s="15"/>
      <c r="HV255" s="15"/>
      <c r="HW255" s="15"/>
      <c r="HX255" s="15"/>
      <c r="HY255" s="15"/>
      <c r="HZ255" s="15"/>
      <c r="IA255" s="15"/>
      <c r="IB255" s="15"/>
      <c r="IC255" s="15"/>
      <c r="ID255" s="15"/>
      <c r="IE255" s="15"/>
      <c r="IF255" s="15"/>
      <c r="IG255" s="15"/>
      <c r="IH255" s="15"/>
      <c r="II255" s="15"/>
      <c r="IJ255" s="15"/>
      <c r="IK255" s="15"/>
      <c r="IL255" s="15"/>
      <c r="IM255" s="15"/>
      <c r="IN255" s="15"/>
      <c r="IO255" s="15"/>
      <c r="IP255" s="15"/>
      <c r="IQ255" s="15"/>
      <c r="IR255" s="15"/>
      <c r="IS255" s="15"/>
      <c r="IT255" s="15"/>
      <c r="IU255" s="15"/>
      <c r="IV255" s="15"/>
    </row>
    <row r="256" spans="1:256" ht="36" customHeight="1">
      <c r="A256" s="583" t="s">
        <v>246</v>
      </c>
      <c r="B256" s="583"/>
      <c r="C256" s="584" t="s">
        <v>237</v>
      </c>
      <c r="D256" s="584"/>
      <c r="E256" s="561">
        <v>0</v>
      </c>
      <c r="F256" s="561"/>
      <c r="G256" s="554">
        <f>ROUND(1/(30*2250)*E256,2)</f>
        <v>0</v>
      </c>
      <c r="H256" s="554"/>
      <c r="I256" s="554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  <c r="BM256" s="15"/>
      <c r="BN256" s="15"/>
      <c r="BO256" s="15"/>
      <c r="BP256" s="15"/>
      <c r="BQ256" s="15"/>
      <c r="BR256" s="15"/>
      <c r="BS256" s="15"/>
      <c r="BT256" s="15"/>
      <c r="BU256" s="15"/>
      <c r="BV256" s="15"/>
      <c r="BW256" s="15"/>
      <c r="BX256" s="15"/>
      <c r="BY256" s="15"/>
      <c r="BZ256" s="15"/>
      <c r="CA256" s="15"/>
      <c r="CB256" s="15"/>
      <c r="CC256" s="15"/>
      <c r="CD256" s="15"/>
      <c r="CE256" s="15"/>
      <c r="CF256" s="15"/>
      <c r="CG256" s="15"/>
      <c r="CH256" s="15"/>
      <c r="CI256" s="15"/>
      <c r="CJ256" s="15"/>
      <c r="CK256" s="15"/>
      <c r="CL256" s="15"/>
      <c r="CM256" s="15"/>
      <c r="CN256" s="15"/>
      <c r="CO256" s="15"/>
      <c r="CP256" s="15"/>
      <c r="CQ256" s="15"/>
      <c r="CR256" s="15"/>
      <c r="CS256" s="15"/>
      <c r="CT256" s="15"/>
      <c r="CU256" s="15"/>
      <c r="CV256" s="15"/>
      <c r="CW256" s="15"/>
      <c r="CX256" s="15"/>
      <c r="CY256" s="15"/>
      <c r="CZ256" s="15"/>
      <c r="DA256" s="15"/>
      <c r="DB256" s="15"/>
      <c r="DC256" s="15"/>
      <c r="DD256" s="15"/>
      <c r="DE256" s="15"/>
      <c r="DF256" s="15"/>
      <c r="DG256" s="15"/>
      <c r="DH256" s="15"/>
      <c r="DI256" s="15"/>
      <c r="DJ256" s="15"/>
      <c r="DK256" s="15"/>
      <c r="DL256" s="15"/>
      <c r="DM256" s="15"/>
      <c r="DN256" s="15"/>
      <c r="DO256" s="15"/>
      <c r="DP256" s="15"/>
      <c r="DQ256" s="15"/>
      <c r="DR256" s="15"/>
      <c r="DS256" s="15"/>
      <c r="DT256" s="15"/>
      <c r="DU256" s="15"/>
      <c r="DV256" s="15"/>
      <c r="DW256" s="15"/>
      <c r="DX256" s="15"/>
      <c r="DY256" s="15"/>
      <c r="DZ256" s="15"/>
      <c r="EA256" s="15"/>
      <c r="EB256" s="15"/>
      <c r="EC256" s="15"/>
      <c r="ED256" s="15"/>
      <c r="EE256" s="15"/>
      <c r="EF256" s="15"/>
      <c r="EG256" s="15"/>
      <c r="EH256" s="15"/>
      <c r="EI256" s="15"/>
      <c r="EJ256" s="15"/>
      <c r="EK256" s="15"/>
      <c r="EL256" s="15"/>
      <c r="EM256" s="15"/>
      <c r="EN256" s="15"/>
      <c r="EO256" s="15"/>
      <c r="EP256" s="15"/>
      <c r="EQ256" s="15"/>
      <c r="ER256" s="15"/>
      <c r="ES256" s="15"/>
      <c r="ET256" s="15"/>
      <c r="EU256" s="15"/>
      <c r="EV256" s="15"/>
      <c r="EW256" s="15"/>
      <c r="EX256" s="15"/>
      <c r="EY256" s="15"/>
      <c r="EZ256" s="15"/>
      <c r="FA256" s="15"/>
      <c r="FB256" s="15"/>
      <c r="FC256" s="15"/>
      <c r="FD256" s="15"/>
      <c r="FE256" s="15"/>
      <c r="FF256" s="15"/>
      <c r="FG256" s="15"/>
      <c r="FH256" s="15"/>
      <c r="FI256" s="15"/>
      <c r="FJ256" s="15"/>
      <c r="FK256" s="15"/>
      <c r="FL256" s="15"/>
      <c r="FM256" s="15"/>
      <c r="FN256" s="15"/>
      <c r="FO256" s="15"/>
      <c r="FP256" s="15"/>
      <c r="FQ256" s="15"/>
      <c r="FR256" s="15"/>
      <c r="FS256" s="15"/>
      <c r="FT256" s="15"/>
      <c r="FU256" s="15"/>
      <c r="FV256" s="15"/>
      <c r="FW256" s="15"/>
      <c r="FX256" s="15"/>
      <c r="FY256" s="15"/>
      <c r="FZ256" s="15"/>
      <c r="GA256" s="15"/>
      <c r="GB256" s="15"/>
      <c r="GC256" s="15"/>
      <c r="GD256" s="15"/>
      <c r="GE256" s="15"/>
      <c r="GF256" s="15"/>
      <c r="GG256" s="15"/>
      <c r="GH256" s="15"/>
      <c r="GI256" s="15"/>
      <c r="GJ256" s="15"/>
      <c r="GK256" s="15"/>
      <c r="GL256" s="15"/>
      <c r="GM256" s="15"/>
      <c r="GN256" s="15"/>
      <c r="GO256" s="15"/>
      <c r="GP256" s="15"/>
      <c r="GQ256" s="15"/>
      <c r="GR256" s="15"/>
      <c r="GS256" s="15"/>
      <c r="GT256" s="15"/>
      <c r="GU256" s="15"/>
      <c r="GV256" s="15"/>
      <c r="GW256" s="15"/>
      <c r="GX256" s="15"/>
      <c r="GY256" s="15"/>
      <c r="GZ256" s="15"/>
      <c r="HA256" s="15"/>
      <c r="HB256" s="15"/>
      <c r="HC256" s="15"/>
      <c r="HD256" s="15"/>
      <c r="HE256" s="15"/>
      <c r="HF256" s="15"/>
      <c r="HG256" s="15"/>
      <c r="HH256" s="15"/>
      <c r="HI256" s="15"/>
      <c r="HJ256" s="15"/>
      <c r="HK256" s="15"/>
      <c r="HL256" s="15"/>
      <c r="HM256" s="15"/>
      <c r="HN256" s="15"/>
      <c r="HO256" s="15"/>
      <c r="HP256" s="15"/>
      <c r="HQ256" s="15"/>
      <c r="HR256" s="15"/>
      <c r="HS256" s="15"/>
      <c r="HT256" s="15"/>
      <c r="HU256" s="15"/>
      <c r="HV256" s="15"/>
      <c r="HW256" s="15"/>
      <c r="HX256" s="15"/>
      <c r="HY256" s="15"/>
      <c r="HZ256" s="15"/>
      <c r="IA256" s="15"/>
      <c r="IB256" s="15"/>
      <c r="IC256" s="15"/>
      <c r="ID256" s="15"/>
      <c r="IE256" s="15"/>
      <c r="IF256" s="15"/>
      <c r="IG256" s="15"/>
      <c r="IH256" s="15"/>
      <c r="II256" s="15"/>
      <c r="IJ256" s="15"/>
      <c r="IK256" s="15"/>
      <c r="IL256" s="15"/>
      <c r="IM256" s="15"/>
      <c r="IN256" s="15"/>
      <c r="IO256" s="15"/>
      <c r="IP256" s="15"/>
      <c r="IQ256" s="15"/>
      <c r="IR256" s="15"/>
      <c r="IS256" s="15"/>
      <c r="IT256" s="15"/>
      <c r="IU256" s="15"/>
      <c r="IV256" s="15"/>
    </row>
    <row r="257" spans="1:256" ht="36" customHeight="1">
      <c r="A257" s="5" t="s">
        <v>247</v>
      </c>
      <c r="B257" s="5"/>
      <c r="C257" s="581" t="s">
        <v>239</v>
      </c>
      <c r="D257" s="581"/>
      <c r="E257" s="554">
        <f>I204</f>
        <v>4768.5400000000009</v>
      </c>
      <c r="F257" s="554"/>
      <c r="G257" s="554">
        <f>ROUND((1/2250)*E257,2)</f>
        <v>2.12</v>
      </c>
      <c r="H257" s="554"/>
      <c r="I257" s="554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  <c r="BM257" s="15"/>
      <c r="BN257" s="15"/>
      <c r="BO257" s="15"/>
      <c r="BP257" s="15"/>
      <c r="BQ257" s="15"/>
      <c r="BR257" s="15"/>
      <c r="BS257" s="15"/>
      <c r="BT257" s="15"/>
      <c r="BU257" s="15"/>
      <c r="BV257" s="15"/>
      <c r="BW257" s="15"/>
      <c r="BX257" s="15"/>
      <c r="BY257" s="15"/>
      <c r="BZ257" s="15"/>
      <c r="CA257" s="15"/>
      <c r="CB257" s="15"/>
      <c r="CC257" s="15"/>
      <c r="CD257" s="15"/>
      <c r="CE257" s="15"/>
      <c r="CF257" s="15"/>
      <c r="CG257" s="15"/>
      <c r="CH257" s="15"/>
      <c r="CI257" s="15"/>
      <c r="CJ257" s="15"/>
      <c r="CK257" s="15"/>
      <c r="CL257" s="15"/>
      <c r="CM257" s="15"/>
      <c r="CN257" s="15"/>
      <c r="CO257" s="15"/>
      <c r="CP257" s="15"/>
      <c r="CQ257" s="15"/>
      <c r="CR257" s="15"/>
      <c r="CS257" s="15"/>
      <c r="CT257" s="15"/>
      <c r="CU257" s="15"/>
      <c r="CV257" s="15"/>
      <c r="CW257" s="15"/>
      <c r="CX257" s="15"/>
      <c r="CY257" s="15"/>
      <c r="CZ257" s="15"/>
      <c r="DA257" s="15"/>
      <c r="DB257" s="15"/>
      <c r="DC257" s="15"/>
      <c r="DD257" s="15"/>
      <c r="DE257" s="15"/>
      <c r="DF257" s="15"/>
      <c r="DG257" s="15"/>
      <c r="DH257" s="15"/>
      <c r="DI257" s="15"/>
      <c r="DJ257" s="15"/>
      <c r="DK257" s="15"/>
      <c r="DL257" s="15"/>
      <c r="DM257" s="15"/>
      <c r="DN257" s="15"/>
      <c r="DO257" s="15"/>
      <c r="DP257" s="15"/>
      <c r="DQ257" s="15"/>
      <c r="DR257" s="15"/>
      <c r="DS257" s="15"/>
      <c r="DT257" s="15"/>
      <c r="DU257" s="15"/>
      <c r="DV257" s="15"/>
      <c r="DW257" s="15"/>
      <c r="DX257" s="15"/>
      <c r="DY257" s="15"/>
      <c r="DZ257" s="15"/>
      <c r="EA257" s="15"/>
      <c r="EB257" s="15"/>
      <c r="EC257" s="15"/>
      <c r="ED257" s="15"/>
      <c r="EE257" s="15"/>
      <c r="EF257" s="15"/>
      <c r="EG257" s="15"/>
      <c r="EH257" s="15"/>
      <c r="EI257" s="15"/>
      <c r="EJ257" s="15"/>
      <c r="EK257" s="15"/>
      <c r="EL257" s="15"/>
      <c r="EM257" s="15"/>
      <c r="EN257" s="15"/>
      <c r="EO257" s="15"/>
      <c r="EP257" s="15"/>
      <c r="EQ257" s="15"/>
      <c r="ER257" s="15"/>
      <c r="ES257" s="15"/>
      <c r="ET257" s="15"/>
      <c r="EU257" s="15"/>
      <c r="EV257" s="15"/>
      <c r="EW257" s="15"/>
      <c r="EX257" s="15"/>
      <c r="EY257" s="15"/>
      <c r="EZ257" s="15"/>
      <c r="FA257" s="15"/>
      <c r="FB257" s="15"/>
      <c r="FC257" s="15"/>
      <c r="FD257" s="15"/>
      <c r="FE257" s="15"/>
      <c r="FF257" s="15"/>
      <c r="FG257" s="15"/>
      <c r="FH257" s="15"/>
      <c r="FI257" s="15"/>
      <c r="FJ257" s="15"/>
      <c r="FK257" s="15"/>
      <c r="FL257" s="15"/>
      <c r="FM257" s="15"/>
      <c r="FN257" s="15"/>
      <c r="FO257" s="15"/>
      <c r="FP257" s="15"/>
      <c r="FQ257" s="15"/>
      <c r="FR257" s="15"/>
      <c r="FS257" s="15"/>
      <c r="FT257" s="15"/>
      <c r="FU257" s="15"/>
      <c r="FV257" s="15"/>
      <c r="FW257" s="15"/>
      <c r="FX257" s="15"/>
      <c r="FY257" s="15"/>
      <c r="FZ257" s="15"/>
      <c r="GA257" s="15"/>
      <c r="GB257" s="15"/>
      <c r="GC257" s="15"/>
      <c r="GD257" s="15"/>
      <c r="GE257" s="15"/>
      <c r="GF257" s="15"/>
      <c r="GG257" s="15"/>
      <c r="GH257" s="15"/>
      <c r="GI257" s="15"/>
      <c r="GJ257" s="15"/>
      <c r="GK257" s="15"/>
      <c r="GL257" s="15"/>
      <c r="GM257" s="15"/>
      <c r="GN257" s="15"/>
      <c r="GO257" s="15"/>
      <c r="GP257" s="15"/>
      <c r="GQ257" s="15"/>
      <c r="GR257" s="15"/>
      <c r="GS257" s="15"/>
      <c r="GT257" s="15"/>
      <c r="GU257" s="15"/>
      <c r="GV257" s="15"/>
      <c r="GW257" s="15"/>
      <c r="GX257" s="15"/>
      <c r="GY257" s="15"/>
      <c r="GZ257" s="15"/>
      <c r="HA257" s="15"/>
      <c r="HB257" s="15"/>
      <c r="HC257" s="15"/>
      <c r="HD257" s="15"/>
      <c r="HE257" s="15"/>
      <c r="HF257" s="15"/>
      <c r="HG257" s="15"/>
      <c r="HH257" s="15"/>
      <c r="HI257" s="15"/>
      <c r="HJ257" s="15"/>
      <c r="HK257" s="15"/>
      <c r="HL257" s="15"/>
      <c r="HM257" s="15"/>
      <c r="HN257" s="15"/>
      <c r="HO257" s="15"/>
      <c r="HP257" s="15"/>
      <c r="HQ257" s="15"/>
      <c r="HR257" s="15"/>
      <c r="HS257" s="15"/>
      <c r="HT257" s="15"/>
      <c r="HU257" s="15"/>
      <c r="HV257" s="15"/>
      <c r="HW257" s="15"/>
      <c r="HX257" s="15"/>
      <c r="HY257" s="15"/>
      <c r="HZ257" s="15"/>
      <c r="IA257" s="15"/>
      <c r="IB257" s="15"/>
      <c r="IC257" s="15"/>
      <c r="ID257" s="15"/>
      <c r="IE257" s="15"/>
      <c r="IF257" s="15"/>
      <c r="IG257" s="15"/>
      <c r="IH257" s="15"/>
      <c r="II257" s="15"/>
      <c r="IJ257" s="15"/>
      <c r="IK257" s="15"/>
      <c r="IL257" s="15"/>
      <c r="IM257" s="15"/>
      <c r="IN257" s="15"/>
      <c r="IO257" s="15"/>
      <c r="IP257" s="15"/>
      <c r="IQ257" s="15"/>
      <c r="IR257" s="15"/>
      <c r="IS257" s="15"/>
      <c r="IT257" s="15"/>
      <c r="IU257" s="15"/>
      <c r="IV257" s="15"/>
    </row>
    <row r="258" spans="1:256" ht="13.5" customHeight="1">
      <c r="A258" s="557" t="s">
        <v>209</v>
      </c>
      <c r="B258" s="557"/>
      <c r="C258" s="557"/>
      <c r="D258" s="557"/>
      <c r="E258" s="557"/>
      <c r="F258" s="557"/>
      <c r="G258" s="556">
        <f>SUM(G256+G257)</f>
        <v>2.12</v>
      </c>
      <c r="H258" s="556"/>
      <c r="I258" s="556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  <c r="BM258" s="15"/>
      <c r="BN258" s="15"/>
      <c r="BO258" s="15"/>
      <c r="BP258" s="15"/>
      <c r="BQ258" s="15"/>
      <c r="BR258" s="15"/>
      <c r="BS258" s="15"/>
      <c r="BT258" s="15"/>
      <c r="BU258" s="15"/>
      <c r="BV258" s="15"/>
      <c r="BW258" s="15"/>
      <c r="BX258" s="15"/>
      <c r="BY258" s="15"/>
      <c r="BZ258" s="15"/>
      <c r="CA258" s="15"/>
      <c r="CB258" s="15"/>
      <c r="CC258" s="15"/>
      <c r="CD258" s="15"/>
      <c r="CE258" s="15"/>
      <c r="CF258" s="15"/>
      <c r="CG258" s="15"/>
      <c r="CH258" s="15"/>
      <c r="CI258" s="15"/>
      <c r="CJ258" s="15"/>
      <c r="CK258" s="15"/>
      <c r="CL258" s="15"/>
      <c r="CM258" s="15"/>
      <c r="CN258" s="15"/>
      <c r="CO258" s="15"/>
      <c r="CP258" s="15"/>
      <c r="CQ258" s="15"/>
      <c r="CR258" s="15"/>
      <c r="CS258" s="15"/>
      <c r="CT258" s="15"/>
      <c r="CU258" s="15"/>
      <c r="CV258" s="15"/>
      <c r="CW258" s="15"/>
      <c r="CX258" s="15"/>
      <c r="CY258" s="15"/>
      <c r="CZ258" s="15"/>
      <c r="DA258" s="15"/>
      <c r="DB258" s="15"/>
      <c r="DC258" s="15"/>
      <c r="DD258" s="15"/>
      <c r="DE258" s="15"/>
      <c r="DF258" s="15"/>
      <c r="DG258" s="15"/>
      <c r="DH258" s="15"/>
      <c r="DI258" s="15"/>
      <c r="DJ258" s="15"/>
      <c r="DK258" s="15"/>
      <c r="DL258" s="15"/>
      <c r="DM258" s="15"/>
      <c r="DN258" s="15"/>
      <c r="DO258" s="15"/>
      <c r="DP258" s="15"/>
      <c r="DQ258" s="15"/>
      <c r="DR258" s="15"/>
      <c r="DS258" s="15"/>
      <c r="DT258" s="15"/>
      <c r="DU258" s="15"/>
      <c r="DV258" s="15"/>
      <c r="DW258" s="15"/>
      <c r="DX258" s="15"/>
      <c r="DY258" s="15"/>
      <c r="DZ258" s="15"/>
      <c r="EA258" s="15"/>
      <c r="EB258" s="15"/>
      <c r="EC258" s="15"/>
      <c r="ED258" s="15"/>
      <c r="EE258" s="15"/>
      <c r="EF258" s="15"/>
      <c r="EG258" s="15"/>
      <c r="EH258" s="15"/>
      <c r="EI258" s="15"/>
      <c r="EJ258" s="15"/>
      <c r="EK258" s="15"/>
      <c r="EL258" s="15"/>
      <c r="EM258" s="15"/>
      <c r="EN258" s="15"/>
      <c r="EO258" s="15"/>
      <c r="EP258" s="15"/>
      <c r="EQ258" s="15"/>
      <c r="ER258" s="15"/>
      <c r="ES258" s="15"/>
      <c r="ET258" s="15"/>
      <c r="EU258" s="15"/>
      <c r="EV258" s="15"/>
      <c r="EW258" s="15"/>
      <c r="EX258" s="15"/>
      <c r="EY258" s="15"/>
      <c r="EZ258" s="15"/>
      <c r="FA258" s="15"/>
      <c r="FB258" s="15"/>
      <c r="FC258" s="15"/>
      <c r="FD258" s="15"/>
      <c r="FE258" s="15"/>
      <c r="FF258" s="15"/>
      <c r="FG258" s="15"/>
      <c r="FH258" s="15"/>
      <c r="FI258" s="15"/>
      <c r="FJ258" s="15"/>
      <c r="FK258" s="15"/>
      <c r="FL258" s="15"/>
      <c r="FM258" s="15"/>
      <c r="FN258" s="15"/>
      <c r="FO258" s="15"/>
      <c r="FP258" s="15"/>
      <c r="FQ258" s="15"/>
      <c r="FR258" s="15"/>
      <c r="FS258" s="15"/>
      <c r="FT258" s="15"/>
      <c r="FU258" s="15"/>
      <c r="FV258" s="15"/>
      <c r="FW258" s="15"/>
      <c r="FX258" s="15"/>
      <c r="FY258" s="15"/>
      <c r="FZ258" s="15"/>
      <c r="GA258" s="15"/>
      <c r="GB258" s="15"/>
      <c r="GC258" s="15"/>
      <c r="GD258" s="15"/>
      <c r="GE258" s="15"/>
      <c r="GF258" s="15"/>
      <c r="GG258" s="15"/>
      <c r="GH258" s="15"/>
      <c r="GI258" s="15"/>
      <c r="GJ258" s="15"/>
      <c r="GK258" s="15"/>
      <c r="GL258" s="15"/>
      <c r="GM258" s="15"/>
      <c r="GN258" s="15"/>
      <c r="GO258" s="15"/>
      <c r="GP258" s="15"/>
      <c r="GQ258" s="15"/>
      <c r="GR258" s="15"/>
      <c r="GS258" s="15"/>
      <c r="GT258" s="15"/>
      <c r="GU258" s="15"/>
      <c r="GV258" s="15"/>
      <c r="GW258" s="15"/>
      <c r="GX258" s="15"/>
      <c r="GY258" s="15"/>
      <c r="GZ258" s="15"/>
      <c r="HA258" s="15"/>
      <c r="HB258" s="15"/>
      <c r="HC258" s="15"/>
      <c r="HD258" s="15"/>
      <c r="HE258" s="15"/>
      <c r="HF258" s="15"/>
      <c r="HG258" s="15"/>
      <c r="HH258" s="15"/>
      <c r="HI258" s="15"/>
      <c r="HJ258" s="15"/>
      <c r="HK258" s="15"/>
      <c r="HL258" s="15"/>
      <c r="HM258" s="15"/>
      <c r="HN258" s="15"/>
      <c r="HO258" s="15"/>
      <c r="HP258" s="15"/>
      <c r="HQ258" s="15"/>
      <c r="HR258" s="15"/>
      <c r="HS258" s="15"/>
      <c r="HT258" s="15"/>
      <c r="HU258" s="15"/>
      <c r="HV258" s="15"/>
      <c r="HW258" s="15"/>
      <c r="HX258" s="15"/>
      <c r="HY258" s="15"/>
      <c r="HZ258" s="15"/>
      <c r="IA258" s="15"/>
      <c r="IB258" s="15"/>
      <c r="IC258" s="15"/>
      <c r="ID258" s="15"/>
      <c r="IE258" s="15"/>
      <c r="IF258" s="15"/>
      <c r="IG258" s="15"/>
      <c r="IH258" s="15"/>
      <c r="II258" s="15"/>
      <c r="IJ258" s="15"/>
      <c r="IK258" s="15"/>
      <c r="IL258" s="15"/>
      <c r="IM258" s="15"/>
      <c r="IN258" s="15"/>
      <c r="IO258" s="15"/>
      <c r="IP258" s="15"/>
      <c r="IQ258" s="15"/>
      <c r="IR258" s="15"/>
      <c r="IS258" s="15"/>
      <c r="IT258" s="15"/>
      <c r="IU258" s="15"/>
      <c r="IV258" s="15"/>
    </row>
    <row r="259" spans="1:256" ht="6.75" customHeight="1">
      <c r="A259" s="585"/>
      <c r="B259" s="585"/>
      <c r="C259" s="585"/>
      <c r="D259" s="585"/>
      <c r="E259" s="585"/>
      <c r="F259" s="585"/>
      <c r="G259" s="585"/>
      <c r="H259" s="585"/>
      <c r="I259" s="58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  <c r="BM259" s="15"/>
      <c r="BN259" s="15"/>
      <c r="BO259" s="15"/>
      <c r="BP259" s="15"/>
      <c r="BQ259" s="15"/>
      <c r="BR259" s="15"/>
      <c r="BS259" s="15"/>
      <c r="BT259" s="15"/>
      <c r="BU259" s="15"/>
      <c r="BV259" s="15"/>
      <c r="BW259" s="15"/>
      <c r="BX259" s="15"/>
      <c r="BY259" s="15"/>
      <c r="BZ259" s="15"/>
      <c r="CA259" s="15"/>
      <c r="CB259" s="15"/>
      <c r="CC259" s="15"/>
      <c r="CD259" s="15"/>
      <c r="CE259" s="15"/>
      <c r="CF259" s="15"/>
      <c r="CG259" s="15"/>
      <c r="CH259" s="15"/>
      <c r="CI259" s="15"/>
      <c r="CJ259" s="15"/>
      <c r="CK259" s="15"/>
      <c r="CL259" s="15"/>
      <c r="CM259" s="15"/>
      <c r="CN259" s="15"/>
      <c r="CO259" s="15"/>
      <c r="CP259" s="15"/>
      <c r="CQ259" s="15"/>
      <c r="CR259" s="15"/>
      <c r="CS259" s="15"/>
      <c r="CT259" s="15"/>
      <c r="CU259" s="15"/>
      <c r="CV259" s="15"/>
      <c r="CW259" s="15"/>
      <c r="CX259" s="15"/>
      <c r="CY259" s="15"/>
      <c r="CZ259" s="15"/>
      <c r="DA259" s="15"/>
      <c r="DB259" s="15"/>
      <c r="DC259" s="15"/>
      <c r="DD259" s="15"/>
      <c r="DE259" s="15"/>
      <c r="DF259" s="15"/>
      <c r="DG259" s="15"/>
      <c r="DH259" s="15"/>
      <c r="DI259" s="15"/>
      <c r="DJ259" s="15"/>
      <c r="DK259" s="15"/>
      <c r="DL259" s="15"/>
      <c r="DM259" s="15"/>
      <c r="DN259" s="15"/>
      <c r="DO259" s="15"/>
      <c r="DP259" s="15"/>
      <c r="DQ259" s="15"/>
      <c r="DR259" s="15"/>
      <c r="DS259" s="15"/>
      <c r="DT259" s="15"/>
      <c r="DU259" s="15"/>
      <c r="DV259" s="15"/>
      <c r="DW259" s="15"/>
      <c r="DX259" s="15"/>
      <c r="DY259" s="15"/>
      <c r="DZ259" s="15"/>
      <c r="EA259" s="15"/>
      <c r="EB259" s="15"/>
      <c r="EC259" s="15"/>
      <c r="ED259" s="15"/>
      <c r="EE259" s="15"/>
      <c r="EF259" s="15"/>
      <c r="EG259" s="15"/>
      <c r="EH259" s="15"/>
      <c r="EI259" s="15"/>
      <c r="EJ259" s="15"/>
      <c r="EK259" s="15"/>
      <c r="EL259" s="15"/>
      <c r="EM259" s="15"/>
      <c r="EN259" s="15"/>
      <c r="EO259" s="15"/>
      <c r="EP259" s="15"/>
      <c r="EQ259" s="15"/>
      <c r="ER259" s="15"/>
      <c r="ES259" s="15"/>
      <c r="ET259" s="15"/>
      <c r="EU259" s="15"/>
      <c r="EV259" s="15"/>
      <c r="EW259" s="15"/>
      <c r="EX259" s="15"/>
      <c r="EY259" s="15"/>
      <c r="EZ259" s="15"/>
      <c r="FA259" s="15"/>
      <c r="FB259" s="15"/>
      <c r="FC259" s="15"/>
      <c r="FD259" s="15"/>
      <c r="FE259" s="15"/>
      <c r="FF259" s="15"/>
      <c r="FG259" s="15"/>
      <c r="FH259" s="15"/>
      <c r="FI259" s="15"/>
      <c r="FJ259" s="15"/>
      <c r="FK259" s="15"/>
      <c r="FL259" s="15"/>
      <c r="FM259" s="15"/>
      <c r="FN259" s="15"/>
      <c r="FO259" s="15"/>
      <c r="FP259" s="15"/>
      <c r="FQ259" s="15"/>
      <c r="FR259" s="15"/>
      <c r="FS259" s="15"/>
      <c r="FT259" s="15"/>
      <c r="FU259" s="15"/>
      <c r="FV259" s="15"/>
      <c r="FW259" s="15"/>
      <c r="FX259" s="15"/>
      <c r="FY259" s="15"/>
      <c r="FZ259" s="15"/>
      <c r="GA259" s="15"/>
      <c r="GB259" s="15"/>
      <c r="GC259" s="15"/>
      <c r="GD259" s="15"/>
      <c r="GE259" s="15"/>
      <c r="GF259" s="15"/>
      <c r="GG259" s="15"/>
      <c r="GH259" s="15"/>
      <c r="GI259" s="15"/>
      <c r="GJ259" s="15"/>
      <c r="GK259" s="15"/>
      <c r="GL259" s="15"/>
      <c r="GM259" s="15"/>
      <c r="GN259" s="15"/>
      <c r="GO259" s="15"/>
      <c r="GP259" s="15"/>
      <c r="GQ259" s="15"/>
      <c r="GR259" s="15"/>
      <c r="GS259" s="15"/>
      <c r="GT259" s="15"/>
      <c r="GU259" s="15"/>
      <c r="GV259" s="15"/>
      <c r="GW259" s="15"/>
      <c r="GX259" s="15"/>
      <c r="GY259" s="15"/>
      <c r="GZ259" s="15"/>
      <c r="HA259" s="15"/>
      <c r="HB259" s="15"/>
      <c r="HC259" s="15"/>
      <c r="HD259" s="15"/>
      <c r="HE259" s="15"/>
      <c r="HF259" s="15"/>
      <c r="HG259" s="15"/>
      <c r="HH259" s="15"/>
      <c r="HI259" s="15"/>
      <c r="HJ259" s="15"/>
      <c r="HK259" s="15"/>
      <c r="HL259" s="15"/>
      <c r="HM259" s="15"/>
      <c r="HN259" s="15"/>
      <c r="HO259" s="15"/>
      <c r="HP259" s="15"/>
      <c r="HQ259" s="15"/>
      <c r="HR259" s="15"/>
      <c r="HS259" s="15"/>
      <c r="HT259" s="15"/>
      <c r="HU259" s="15"/>
      <c r="HV259" s="15"/>
      <c r="HW259" s="15"/>
      <c r="HX259" s="15"/>
      <c r="HY259" s="15"/>
      <c r="HZ259" s="15"/>
      <c r="IA259" s="15"/>
      <c r="IB259" s="15"/>
      <c r="IC259" s="15"/>
      <c r="ID259" s="15"/>
      <c r="IE259" s="15"/>
      <c r="IF259" s="15"/>
      <c r="IG259" s="15"/>
      <c r="IH259" s="15"/>
      <c r="II259" s="15"/>
      <c r="IJ259" s="15"/>
      <c r="IK259" s="15"/>
      <c r="IL259" s="15"/>
      <c r="IM259" s="15"/>
      <c r="IN259" s="15"/>
      <c r="IO259" s="15"/>
      <c r="IP259" s="15"/>
      <c r="IQ259" s="15"/>
      <c r="IR259" s="15"/>
      <c r="IS259" s="15"/>
      <c r="IT259" s="15"/>
      <c r="IU259" s="15"/>
      <c r="IV259" s="15"/>
    </row>
    <row r="260" spans="1:256" ht="30.75" customHeight="1">
      <c r="A260" s="583" t="s">
        <v>248</v>
      </c>
      <c r="B260" s="583"/>
      <c r="C260" s="584" t="s">
        <v>237</v>
      </c>
      <c r="D260" s="584"/>
      <c r="E260" s="561">
        <v>0</v>
      </c>
      <c r="F260" s="561"/>
      <c r="G260" s="554">
        <f>ROUND(1/(30*2250)*E260,2)</f>
        <v>0</v>
      </c>
      <c r="H260" s="554"/>
      <c r="I260" s="554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  <c r="BM260" s="15"/>
      <c r="BN260" s="15"/>
      <c r="BO260" s="15"/>
      <c r="BP260" s="15"/>
      <c r="BQ260" s="15"/>
      <c r="BR260" s="15"/>
      <c r="BS260" s="15"/>
      <c r="BT260" s="15"/>
      <c r="BU260" s="15"/>
      <c r="BV260" s="15"/>
      <c r="BW260" s="15"/>
      <c r="BX260" s="15"/>
      <c r="BY260" s="15"/>
      <c r="BZ260" s="15"/>
      <c r="CA260" s="15"/>
      <c r="CB260" s="15"/>
      <c r="CC260" s="15"/>
      <c r="CD260" s="15"/>
      <c r="CE260" s="15"/>
      <c r="CF260" s="15"/>
      <c r="CG260" s="15"/>
      <c r="CH260" s="15"/>
      <c r="CI260" s="15"/>
      <c r="CJ260" s="15"/>
      <c r="CK260" s="15"/>
      <c r="CL260" s="15"/>
      <c r="CM260" s="15"/>
      <c r="CN260" s="15"/>
      <c r="CO260" s="15"/>
      <c r="CP260" s="15"/>
      <c r="CQ260" s="15"/>
      <c r="CR260" s="15"/>
      <c r="CS260" s="15"/>
      <c r="CT260" s="15"/>
      <c r="CU260" s="15"/>
      <c r="CV260" s="15"/>
      <c r="CW260" s="15"/>
      <c r="CX260" s="15"/>
      <c r="CY260" s="15"/>
      <c r="CZ260" s="15"/>
      <c r="DA260" s="15"/>
      <c r="DB260" s="15"/>
      <c r="DC260" s="15"/>
      <c r="DD260" s="15"/>
      <c r="DE260" s="15"/>
      <c r="DF260" s="15"/>
      <c r="DG260" s="15"/>
      <c r="DH260" s="15"/>
      <c r="DI260" s="15"/>
      <c r="DJ260" s="15"/>
      <c r="DK260" s="15"/>
      <c r="DL260" s="15"/>
      <c r="DM260" s="15"/>
      <c r="DN260" s="15"/>
      <c r="DO260" s="15"/>
      <c r="DP260" s="15"/>
      <c r="DQ260" s="15"/>
      <c r="DR260" s="15"/>
      <c r="DS260" s="15"/>
      <c r="DT260" s="15"/>
      <c r="DU260" s="15"/>
      <c r="DV260" s="15"/>
      <c r="DW260" s="15"/>
      <c r="DX260" s="15"/>
      <c r="DY260" s="15"/>
      <c r="DZ260" s="15"/>
      <c r="EA260" s="15"/>
      <c r="EB260" s="15"/>
      <c r="EC260" s="15"/>
      <c r="ED260" s="15"/>
      <c r="EE260" s="15"/>
      <c r="EF260" s="15"/>
      <c r="EG260" s="15"/>
      <c r="EH260" s="15"/>
      <c r="EI260" s="15"/>
      <c r="EJ260" s="15"/>
      <c r="EK260" s="15"/>
      <c r="EL260" s="15"/>
      <c r="EM260" s="15"/>
      <c r="EN260" s="15"/>
      <c r="EO260" s="15"/>
      <c r="EP260" s="15"/>
      <c r="EQ260" s="15"/>
      <c r="ER260" s="15"/>
      <c r="ES260" s="15"/>
      <c r="ET260" s="15"/>
      <c r="EU260" s="15"/>
      <c r="EV260" s="15"/>
      <c r="EW260" s="15"/>
      <c r="EX260" s="15"/>
      <c r="EY260" s="15"/>
      <c r="EZ260" s="15"/>
      <c r="FA260" s="15"/>
      <c r="FB260" s="15"/>
      <c r="FC260" s="15"/>
      <c r="FD260" s="15"/>
      <c r="FE260" s="15"/>
      <c r="FF260" s="15"/>
      <c r="FG260" s="15"/>
      <c r="FH260" s="15"/>
      <c r="FI260" s="15"/>
      <c r="FJ260" s="15"/>
      <c r="FK260" s="15"/>
      <c r="FL260" s="15"/>
      <c r="FM260" s="15"/>
      <c r="FN260" s="15"/>
      <c r="FO260" s="15"/>
      <c r="FP260" s="15"/>
      <c r="FQ260" s="15"/>
      <c r="FR260" s="15"/>
      <c r="FS260" s="15"/>
      <c r="FT260" s="15"/>
      <c r="FU260" s="15"/>
      <c r="FV260" s="15"/>
      <c r="FW260" s="15"/>
      <c r="FX260" s="15"/>
      <c r="FY260" s="15"/>
      <c r="FZ260" s="15"/>
      <c r="GA260" s="15"/>
      <c r="GB260" s="15"/>
      <c r="GC260" s="15"/>
      <c r="GD260" s="15"/>
      <c r="GE260" s="15"/>
      <c r="GF260" s="15"/>
      <c r="GG260" s="15"/>
      <c r="GH260" s="15"/>
      <c r="GI260" s="15"/>
      <c r="GJ260" s="15"/>
      <c r="GK260" s="15"/>
      <c r="GL260" s="15"/>
      <c r="GM260" s="15"/>
      <c r="GN260" s="15"/>
      <c r="GO260" s="15"/>
      <c r="GP260" s="15"/>
      <c r="GQ260" s="15"/>
      <c r="GR260" s="15"/>
      <c r="GS260" s="15"/>
      <c r="GT260" s="15"/>
      <c r="GU260" s="15"/>
      <c r="GV260" s="15"/>
      <c r="GW260" s="15"/>
      <c r="GX260" s="15"/>
      <c r="GY260" s="15"/>
      <c r="GZ260" s="15"/>
      <c r="HA260" s="15"/>
      <c r="HB260" s="15"/>
      <c r="HC260" s="15"/>
      <c r="HD260" s="15"/>
      <c r="HE260" s="15"/>
      <c r="HF260" s="15"/>
      <c r="HG260" s="15"/>
      <c r="HH260" s="15"/>
      <c r="HI260" s="15"/>
      <c r="HJ260" s="15"/>
      <c r="HK260" s="15"/>
      <c r="HL260" s="15"/>
      <c r="HM260" s="15"/>
      <c r="HN260" s="15"/>
      <c r="HO260" s="15"/>
      <c r="HP260" s="15"/>
      <c r="HQ260" s="15"/>
      <c r="HR260" s="15"/>
      <c r="HS260" s="15"/>
      <c r="HT260" s="15"/>
      <c r="HU260" s="15"/>
      <c r="HV260" s="15"/>
      <c r="HW260" s="15"/>
      <c r="HX260" s="15"/>
      <c r="HY260" s="15"/>
      <c r="HZ260" s="15"/>
      <c r="IA260" s="15"/>
      <c r="IB260" s="15"/>
      <c r="IC260" s="15"/>
      <c r="ID260" s="15"/>
      <c r="IE260" s="15"/>
      <c r="IF260" s="15"/>
      <c r="IG260" s="15"/>
      <c r="IH260" s="15"/>
      <c r="II260" s="15"/>
      <c r="IJ260" s="15"/>
      <c r="IK260" s="15"/>
      <c r="IL260" s="15"/>
      <c r="IM260" s="15"/>
      <c r="IN260" s="15"/>
      <c r="IO260" s="15"/>
      <c r="IP260" s="15"/>
      <c r="IQ260" s="15"/>
      <c r="IR260" s="15"/>
      <c r="IS260" s="15"/>
      <c r="IT260" s="15"/>
      <c r="IU260" s="15"/>
      <c r="IV260" s="15"/>
    </row>
    <row r="261" spans="1:256" ht="28.5" customHeight="1">
      <c r="A261" s="5" t="s">
        <v>249</v>
      </c>
      <c r="B261" s="5"/>
      <c r="C261" s="581" t="s">
        <v>239</v>
      </c>
      <c r="D261" s="581"/>
      <c r="E261" s="554">
        <f>I204</f>
        <v>4768.5400000000009</v>
      </c>
      <c r="F261" s="554"/>
      <c r="G261" s="554">
        <f>ROUND((1/2250)*E261,2)</f>
        <v>2.12</v>
      </c>
      <c r="H261" s="554"/>
      <c r="I261" s="554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  <c r="BM261" s="15"/>
      <c r="BN261" s="15"/>
      <c r="BO261" s="15"/>
      <c r="BP261" s="15"/>
      <c r="BQ261" s="15"/>
      <c r="BR261" s="15"/>
      <c r="BS261" s="15"/>
      <c r="BT261" s="15"/>
      <c r="BU261" s="15"/>
      <c r="BV261" s="15"/>
      <c r="BW261" s="15"/>
      <c r="BX261" s="15"/>
      <c r="BY261" s="15"/>
      <c r="BZ261" s="15"/>
      <c r="CA261" s="15"/>
      <c r="CB261" s="15"/>
      <c r="CC261" s="15"/>
      <c r="CD261" s="15"/>
      <c r="CE261" s="15"/>
      <c r="CF261" s="15"/>
      <c r="CG261" s="15"/>
      <c r="CH261" s="15"/>
      <c r="CI261" s="15"/>
      <c r="CJ261" s="15"/>
      <c r="CK261" s="15"/>
      <c r="CL261" s="15"/>
      <c r="CM261" s="15"/>
      <c r="CN261" s="15"/>
      <c r="CO261" s="15"/>
      <c r="CP261" s="15"/>
      <c r="CQ261" s="15"/>
      <c r="CR261" s="15"/>
      <c r="CS261" s="15"/>
      <c r="CT261" s="15"/>
      <c r="CU261" s="15"/>
      <c r="CV261" s="15"/>
      <c r="CW261" s="15"/>
      <c r="CX261" s="15"/>
      <c r="CY261" s="15"/>
      <c r="CZ261" s="15"/>
      <c r="DA261" s="15"/>
      <c r="DB261" s="15"/>
      <c r="DC261" s="15"/>
      <c r="DD261" s="15"/>
      <c r="DE261" s="15"/>
      <c r="DF261" s="15"/>
      <c r="DG261" s="15"/>
      <c r="DH261" s="15"/>
      <c r="DI261" s="15"/>
      <c r="DJ261" s="15"/>
      <c r="DK261" s="15"/>
      <c r="DL261" s="15"/>
      <c r="DM261" s="15"/>
      <c r="DN261" s="15"/>
      <c r="DO261" s="15"/>
      <c r="DP261" s="15"/>
      <c r="DQ261" s="15"/>
      <c r="DR261" s="15"/>
      <c r="DS261" s="15"/>
      <c r="DT261" s="15"/>
      <c r="DU261" s="15"/>
      <c r="DV261" s="15"/>
      <c r="DW261" s="15"/>
      <c r="DX261" s="15"/>
      <c r="DY261" s="15"/>
      <c r="DZ261" s="15"/>
      <c r="EA261" s="15"/>
      <c r="EB261" s="15"/>
      <c r="EC261" s="15"/>
      <c r="ED261" s="15"/>
      <c r="EE261" s="15"/>
      <c r="EF261" s="15"/>
      <c r="EG261" s="15"/>
      <c r="EH261" s="15"/>
      <c r="EI261" s="15"/>
      <c r="EJ261" s="15"/>
      <c r="EK261" s="15"/>
      <c r="EL261" s="15"/>
      <c r="EM261" s="15"/>
      <c r="EN261" s="15"/>
      <c r="EO261" s="15"/>
      <c r="EP261" s="15"/>
      <c r="EQ261" s="15"/>
      <c r="ER261" s="15"/>
      <c r="ES261" s="15"/>
      <c r="ET261" s="15"/>
      <c r="EU261" s="15"/>
      <c r="EV261" s="15"/>
      <c r="EW261" s="15"/>
      <c r="EX261" s="15"/>
      <c r="EY261" s="15"/>
      <c r="EZ261" s="15"/>
      <c r="FA261" s="15"/>
      <c r="FB261" s="15"/>
      <c r="FC261" s="15"/>
      <c r="FD261" s="15"/>
      <c r="FE261" s="15"/>
      <c r="FF261" s="15"/>
      <c r="FG261" s="15"/>
      <c r="FH261" s="15"/>
      <c r="FI261" s="15"/>
      <c r="FJ261" s="15"/>
      <c r="FK261" s="15"/>
      <c r="FL261" s="15"/>
      <c r="FM261" s="15"/>
      <c r="FN261" s="15"/>
      <c r="FO261" s="15"/>
      <c r="FP261" s="15"/>
      <c r="FQ261" s="15"/>
      <c r="FR261" s="15"/>
      <c r="FS261" s="15"/>
      <c r="FT261" s="15"/>
      <c r="FU261" s="15"/>
      <c r="FV261" s="15"/>
      <c r="FW261" s="15"/>
      <c r="FX261" s="15"/>
      <c r="FY261" s="15"/>
      <c r="FZ261" s="15"/>
      <c r="GA261" s="15"/>
      <c r="GB261" s="15"/>
      <c r="GC261" s="15"/>
      <c r="GD261" s="15"/>
      <c r="GE261" s="15"/>
      <c r="GF261" s="15"/>
      <c r="GG261" s="15"/>
      <c r="GH261" s="15"/>
      <c r="GI261" s="15"/>
      <c r="GJ261" s="15"/>
      <c r="GK261" s="15"/>
      <c r="GL261" s="15"/>
      <c r="GM261" s="15"/>
      <c r="GN261" s="15"/>
      <c r="GO261" s="15"/>
      <c r="GP261" s="15"/>
      <c r="GQ261" s="15"/>
      <c r="GR261" s="15"/>
      <c r="GS261" s="15"/>
      <c r="GT261" s="15"/>
      <c r="GU261" s="15"/>
      <c r="GV261" s="15"/>
      <c r="GW261" s="15"/>
      <c r="GX261" s="15"/>
      <c r="GY261" s="15"/>
      <c r="GZ261" s="15"/>
      <c r="HA261" s="15"/>
      <c r="HB261" s="15"/>
      <c r="HC261" s="15"/>
      <c r="HD261" s="15"/>
      <c r="HE261" s="15"/>
      <c r="HF261" s="15"/>
      <c r="HG261" s="15"/>
      <c r="HH261" s="15"/>
      <c r="HI261" s="15"/>
      <c r="HJ261" s="15"/>
      <c r="HK261" s="15"/>
      <c r="HL261" s="15"/>
      <c r="HM261" s="15"/>
      <c r="HN261" s="15"/>
      <c r="HO261" s="15"/>
      <c r="HP261" s="15"/>
      <c r="HQ261" s="15"/>
      <c r="HR261" s="15"/>
      <c r="HS261" s="15"/>
      <c r="HT261" s="15"/>
      <c r="HU261" s="15"/>
      <c r="HV261" s="15"/>
      <c r="HW261" s="15"/>
      <c r="HX261" s="15"/>
      <c r="HY261" s="15"/>
      <c r="HZ261" s="15"/>
      <c r="IA261" s="15"/>
      <c r="IB261" s="15"/>
      <c r="IC261" s="15"/>
      <c r="ID261" s="15"/>
      <c r="IE261" s="15"/>
      <c r="IF261" s="15"/>
      <c r="IG261" s="15"/>
      <c r="IH261" s="15"/>
      <c r="II261" s="15"/>
      <c r="IJ261" s="15"/>
      <c r="IK261" s="15"/>
      <c r="IL261" s="15"/>
      <c r="IM261" s="15"/>
      <c r="IN261" s="15"/>
      <c r="IO261" s="15"/>
      <c r="IP261" s="15"/>
      <c r="IQ261" s="15"/>
      <c r="IR261" s="15"/>
      <c r="IS261" s="15"/>
      <c r="IT261" s="15"/>
      <c r="IU261" s="15"/>
      <c r="IV261" s="15"/>
    </row>
    <row r="262" spans="1:256" ht="18" customHeight="1">
      <c r="A262" s="522" t="s">
        <v>209</v>
      </c>
      <c r="B262" s="522"/>
      <c r="C262" s="522"/>
      <c r="D262" s="522"/>
      <c r="E262" s="522"/>
      <c r="F262" s="522"/>
      <c r="G262" s="572">
        <f>SUM(G260+G261)</f>
        <v>2.12</v>
      </c>
      <c r="H262" s="572"/>
      <c r="I262" s="572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  <c r="BM262" s="15"/>
      <c r="BN262" s="15"/>
      <c r="BO262" s="15"/>
      <c r="BP262" s="15"/>
      <c r="BQ262" s="15"/>
      <c r="BR262" s="15"/>
      <c r="BS262" s="15"/>
      <c r="BT262" s="15"/>
      <c r="BU262" s="15"/>
      <c r="BV262" s="15"/>
      <c r="BW262" s="15"/>
      <c r="BX262" s="15"/>
      <c r="BY262" s="15"/>
      <c r="BZ262" s="15"/>
      <c r="CA262" s="15"/>
      <c r="CB262" s="15"/>
      <c r="CC262" s="15"/>
      <c r="CD262" s="15"/>
      <c r="CE262" s="15"/>
      <c r="CF262" s="15"/>
      <c r="CG262" s="15"/>
      <c r="CH262" s="15"/>
      <c r="CI262" s="15"/>
      <c r="CJ262" s="15"/>
      <c r="CK262" s="15"/>
      <c r="CL262" s="15"/>
      <c r="CM262" s="15"/>
      <c r="CN262" s="15"/>
      <c r="CO262" s="15"/>
      <c r="CP262" s="15"/>
      <c r="CQ262" s="15"/>
      <c r="CR262" s="15"/>
      <c r="CS262" s="15"/>
      <c r="CT262" s="15"/>
      <c r="CU262" s="15"/>
      <c r="CV262" s="15"/>
      <c r="CW262" s="15"/>
      <c r="CX262" s="15"/>
      <c r="CY262" s="15"/>
      <c r="CZ262" s="15"/>
      <c r="DA262" s="15"/>
      <c r="DB262" s="15"/>
      <c r="DC262" s="15"/>
      <c r="DD262" s="15"/>
      <c r="DE262" s="15"/>
      <c r="DF262" s="15"/>
      <c r="DG262" s="15"/>
      <c r="DH262" s="15"/>
      <c r="DI262" s="15"/>
      <c r="DJ262" s="15"/>
      <c r="DK262" s="15"/>
      <c r="DL262" s="15"/>
      <c r="DM262" s="15"/>
      <c r="DN262" s="15"/>
      <c r="DO262" s="15"/>
      <c r="DP262" s="15"/>
      <c r="DQ262" s="15"/>
      <c r="DR262" s="15"/>
      <c r="DS262" s="15"/>
      <c r="DT262" s="15"/>
      <c r="DU262" s="15"/>
      <c r="DV262" s="15"/>
      <c r="DW262" s="15"/>
      <c r="DX262" s="15"/>
      <c r="DY262" s="15"/>
      <c r="DZ262" s="15"/>
      <c r="EA262" s="15"/>
      <c r="EB262" s="15"/>
      <c r="EC262" s="15"/>
      <c r="ED262" s="15"/>
      <c r="EE262" s="15"/>
      <c r="EF262" s="15"/>
      <c r="EG262" s="15"/>
      <c r="EH262" s="15"/>
      <c r="EI262" s="15"/>
      <c r="EJ262" s="15"/>
      <c r="EK262" s="15"/>
      <c r="EL262" s="15"/>
      <c r="EM262" s="15"/>
      <c r="EN262" s="15"/>
      <c r="EO262" s="15"/>
      <c r="EP262" s="15"/>
      <c r="EQ262" s="15"/>
      <c r="ER262" s="15"/>
      <c r="ES262" s="15"/>
      <c r="ET262" s="15"/>
      <c r="EU262" s="15"/>
      <c r="EV262" s="15"/>
      <c r="EW262" s="15"/>
      <c r="EX262" s="15"/>
      <c r="EY262" s="15"/>
      <c r="EZ262" s="15"/>
      <c r="FA262" s="15"/>
      <c r="FB262" s="15"/>
      <c r="FC262" s="15"/>
      <c r="FD262" s="15"/>
      <c r="FE262" s="15"/>
      <c r="FF262" s="15"/>
      <c r="FG262" s="15"/>
      <c r="FH262" s="15"/>
      <c r="FI262" s="15"/>
      <c r="FJ262" s="15"/>
      <c r="FK262" s="15"/>
      <c r="FL262" s="15"/>
      <c r="FM262" s="15"/>
      <c r="FN262" s="15"/>
      <c r="FO262" s="15"/>
      <c r="FP262" s="15"/>
      <c r="FQ262" s="15"/>
      <c r="FR262" s="15"/>
      <c r="FS262" s="15"/>
      <c r="FT262" s="15"/>
      <c r="FU262" s="15"/>
      <c r="FV262" s="15"/>
      <c r="FW262" s="15"/>
      <c r="FX262" s="15"/>
      <c r="FY262" s="15"/>
      <c r="FZ262" s="15"/>
      <c r="GA262" s="15"/>
      <c r="GB262" s="15"/>
      <c r="GC262" s="15"/>
      <c r="GD262" s="15"/>
      <c r="GE262" s="15"/>
      <c r="GF262" s="15"/>
      <c r="GG262" s="15"/>
      <c r="GH262" s="15"/>
      <c r="GI262" s="15"/>
      <c r="GJ262" s="15"/>
      <c r="GK262" s="15"/>
      <c r="GL262" s="15"/>
      <c r="GM262" s="15"/>
      <c r="GN262" s="15"/>
      <c r="GO262" s="15"/>
      <c r="GP262" s="15"/>
      <c r="GQ262" s="15"/>
      <c r="GR262" s="15"/>
      <c r="GS262" s="15"/>
      <c r="GT262" s="15"/>
      <c r="GU262" s="15"/>
      <c r="GV262" s="15"/>
      <c r="GW262" s="15"/>
      <c r="GX262" s="15"/>
      <c r="GY262" s="15"/>
      <c r="GZ262" s="15"/>
      <c r="HA262" s="15"/>
      <c r="HB262" s="15"/>
      <c r="HC262" s="15"/>
      <c r="HD262" s="15"/>
      <c r="HE262" s="15"/>
      <c r="HF262" s="15"/>
      <c r="HG262" s="15"/>
      <c r="HH262" s="15"/>
      <c r="HI262" s="15"/>
      <c r="HJ262" s="15"/>
      <c r="HK262" s="15"/>
      <c r="HL262" s="15"/>
      <c r="HM262" s="15"/>
      <c r="HN262" s="15"/>
      <c r="HO262" s="15"/>
      <c r="HP262" s="15"/>
      <c r="HQ262" s="15"/>
      <c r="HR262" s="15"/>
      <c r="HS262" s="15"/>
      <c r="HT262" s="15"/>
      <c r="HU262" s="15"/>
      <c r="HV262" s="15"/>
      <c r="HW262" s="15"/>
      <c r="HX262" s="15"/>
      <c r="HY262" s="15"/>
      <c r="HZ262" s="15"/>
      <c r="IA262" s="15"/>
      <c r="IB262" s="15"/>
      <c r="IC262" s="15"/>
      <c r="ID262" s="15"/>
      <c r="IE262" s="15"/>
      <c r="IF262" s="15"/>
      <c r="IG262" s="15"/>
      <c r="IH262" s="15"/>
      <c r="II262" s="15"/>
      <c r="IJ262" s="15"/>
      <c r="IK262" s="15"/>
      <c r="IL262" s="15"/>
      <c r="IM262" s="15"/>
      <c r="IN262" s="15"/>
      <c r="IO262" s="15"/>
      <c r="IP262" s="15"/>
      <c r="IQ262" s="15"/>
      <c r="IR262" s="15"/>
      <c r="IS262" s="15"/>
      <c r="IT262" s="15"/>
      <c r="IU262" s="15"/>
      <c r="IV262" s="15"/>
    </row>
    <row r="263" spans="1:256" ht="7.5" customHeight="1">
      <c r="A263" s="475"/>
      <c r="B263" s="475"/>
      <c r="C263" s="475"/>
      <c r="D263" s="475"/>
      <c r="E263" s="475"/>
      <c r="F263" s="475"/>
      <c r="G263" s="475"/>
      <c r="H263" s="475"/>
      <c r="I263" s="47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BL263" s="15"/>
      <c r="BM263" s="15"/>
      <c r="BN263" s="15"/>
      <c r="BO263" s="15"/>
      <c r="BP263" s="15"/>
      <c r="BQ263" s="15"/>
      <c r="BR263" s="15"/>
      <c r="BS263" s="15"/>
      <c r="BT263" s="15"/>
      <c r="BU263" s="15"/>
      <c r="BV263" s="15"/>
      <c r="BW263" s="15"/>
      <c r="BX263" s="15"/>
      <c r="BY263" s="15"/>
      <c r="BZ263" s="15"/>
      <c r="CA263" s="15"/>
      <c r="CB263" s="15"/>
      <c r="CC263" s="15"/>
      <c r="CD263" s="15"/>
      <c r="CE263" s="15"/>
      <c r="CF263" s="15"/>
      <c r="CG263" s="15"/>
      <c r="CH263" s="15"/>
      <c r="CI263" s="15"/>
      <c r="CJ263" s="15"/>
      <c r="CK263" s="15"/>
      <c r="CL263" s="15"/>
      <c r="CM263" s="15"/>
      <c r="CN263" s="15"/>
      <c r="CO263" s="15"/>
      <c r="CP263" s="15"/>
      <c r="CQ263" s="15"/>
      <c r="CR263" s="15"/>
      <c r="CS263" s="15"/>
      <c r="CT263" s="15"/>
      <c r="CU263" s="15"/>
      <c r="CV263" s="15"/>
      <c r="CW263" s="15"/>
      <c r="CX263" s="15"/>
      <c r="CY263" s="15"/>
      <c r="CZ263" s="15"/>
      <c r="DA263" s="15"/>
      <c r="DB263" s="15"/>
      <c r="DC263" s="15"/>
      <c r="DD263" s="15"/>
      <c r="DE263" s="15"/>
      <c r="DF263" s="15"/>
      <c r="DG263" s="15"/>
      <c r="DH263" s="15"/>
      <c r="DI263" s="15"/>
      <c r="DJ263" s="15"/>
      <c r="DK263" s="15"/>
      <c r="DL263" s="15"/>
      <c r="DM263" s="15"/>
      <c r="DN263" s="15"/>
      <c r="DO263" s="15"/>
      <c r="DP263" s="15"/>
      <c r="DQ263" s="15"/>
      <c r="DR263" s="15"/>
      <c r="DS263" s="15"/>
      <c r="DT263" s="15"/>
      <c r="DU263" s="15"/>
      <c r="DV263" s="15"/>
      <c r="DW263" s="15"/>
      <c r="DX263" s="15"/>
      <c r="DY263" s="15"/>
      <c r="DZ263" s="15"/>
      <c r="EA263" s="15"/>
      <c r="EB263" s="15"/>
      <c r="EC263" s="15"/>
      <c r="ED263" s="15"/>
      <c r="EE263" s="15"/>
      <c r="EF263" s="15"/>
      <c r="EG263" s="15"/>
      <c r="EH263" s="15"/>
      <c r="EI263" s="15"/>
      <c r="EJ263" s="15"/>
      <c r="EK263" s="15"/>
      <c r="EL263" s="15"/>
      <c r="EM263" s="15"/>
      <c r="EN263" s="15"/>
      <c r="EO263" s="15"/>
      <c r="EP263" s="15"/>
      <c r="EQ263" s="15"/>
      <c r="ER263" s="15"/>
      <c r="ES263" s="15"/>
      <c r="ET263" s="15"/>
      <c r="EU263" s="15"/>
      <c r="EV263" s="15"/>
      <c r="EW263" s="15"/>
      <c r="EX263" s="15"/>
      <c r="EY263" s="15"/>
      <c r="EZ263" s="15"/>
      <c r="FA263" s="15"/>
      <c r="FB263" s="15"/>
      <c r="FC263" s="15"/>
      <c r="FD263" s="15"/>
      <c r="FE263" s="15"/>
      <c r="FF263" s="15"/>
      <c r="FG263" s="15"/>
      <c r="FH263" s="15"/>
      <c r="FI263" s="15"/>
      <c r="FJ263" s="15"/>
      <c r="FK263" s="15"/>
      <c r="FL263" s="15"/>
      <c r="FM263" s="15"/>
      <c r="FN263" s="15"/>
      <c r="FO263" s="15"/>
      <c r="FP263" s="15"/>
      <c r="FQ263" s="15"/>
      <c r="FR263" s="15"/>
      <c r="FS263" s="15"/>
      <c r="FT263" s="15"/>
      <c r="FU263" s="15"/>
      <c r="FV263" s="15"/>
      <c r="FW263" s="15"/>
      <c r="FX263" s="15"/>
      <c r="FY263" s="15"/>
      <c r="FZ263" s="15"/>
      <c r="GA263" s="15"/>
      <c r="GB263" s="15"/>
      <c r="GC263" s="15"/>
      <c r="GD263" s="15"/>
      <c r="GE263" s="15"/>
      <c r="GF263" s="15"/>
      <c r="GG263" s="15"/>
      <c r="GH263" s="15"/>
      <c r="GI263" s="15"/>
      <c r="GJ263" s="15"/>
      <c r="GK263" s="15"/>
      <c r="GL263" s="15"/>
      <c r="GM263" s="15"/>
      <c r="GN263" s="15"/>
      <c r="GO263" s="15"/>
      <c r="GP263" s="15"/>
      <c r="GQ263" s="15"/>
      <c r="GR263" s="15"/>
      <c r="GS263" s="15"/>
      <c r="GT263" s="15"/>
      <c r="GU263" s="15"/>
      <c r="GV263" s="15"/>
      <c r="GW263" s="15"/>
      <c r="GX263" s="15"/>
      <c r="GY263" s="15"/>
      <c r="GZ263" s="15"/>
      <c r="HA263" s="15"/>
      <c r="HB263" s="15"/>
      <c r="HC263" s="15"/>
      <c r="HD263" s="15"/>
      <c r="HE263" s="15"/>
      <c r="HF263" s="15"/>
      <c r="HG263" s="15"/>
      <c r="HH263" s="15"/>
      <c r="HI263" s="15"/>
      <c r="HJ263" s="15"/>
      <c r="HK263" s="15"/>
      <c r="HL263" s="15"/>
      <c r="HM263" s="15"/>
      <c r="HN263" s="15"/>
      <c r="HO263" s="15"/>
      <c r="HP263" s="15"/>
      <c r="HQ263" s="15"/>
      <c r="HR263" s="15"/>
      <c r="HS263" s="15"/>
      <c r="HT263" s="15"/>
      <c r="HU263" s="15"/>
      <c r="HV263" s="15"/>
      <c r="HW263" s="15"/>
      <c r="HX263" s="15"/>
      <c r="HY263" s="15"/>
      <c r="HZ263" s="15"/>
      <c r="IA263" s="15"/>
      <c r="IB263" s="15"/>
      <c r="IC263" s="15"/>
      <c r="ID263" s="15"/>
      <c r="IE263" s="15"/>
      <c r="IF263" s="15"/>
      <c r="IG263" s="15"/>
      <c r="IH263" s="15"/>
      <c r="II263" s="15"/>
      <c r="IJ263" s="15"/>
      <c r="IK263" s="15"/>
      <c r="IL263" s="15"/>
      <c r="IM263" s="15"/>
      <c r="IN263" s="15"/>
      <c r="IO263" s="15"/>
      <c r="IP263" s="15"/>
      <c r="IQ263" s="15"/>
      <c r="IR263" s="15"/>
      <c r="IS263" s="15"/>
      <c r="IT263" s="15"/>
      <c r="IU263" s="15"/>
      <c r="IV263" s="15"/>
    </row>
    <row r="264" spans="1:256" ht="39.75" customHeight="1">
      <c r="A264" s="583" t="s">
        <v>250</v>
      </c>
      <c r="B264" s="583"/>
      <c r="C264" s="584" t="s">
        <v>251</v>
      </c>
      <c r="D264" s="584"/>
      <c r="E264" s="561">
        <v>0</v>
      </c>
      <c r="F264" s="561"/>
      <c r="G264" s="554">
        <f>ROUND(1/(30*100000)*E264,2)</f>
        <v>0</v>
      </c>
      <c r="H264" s="554"/>
      <c r="I264" s="554"/>
      <c r="J264" s="15"/>
      <c r="K264" s="15"/>
      <c r="L264" s="41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  <c r="BM264" s="15"/>
      <c r="BN264" s="15"/>
      <c r="BO264" s="15"/>
      <c r="BP264" s="15"/>
      <c r="BQ264" s="15"/>
      <c r="BR264" s="15"/>
      <c r="BS264" s="15"/>
      <c r="BT264" s="15"/>
      <c r="BU264" s="15"/>
      <c r="BV264" s="15"/>
      <c r="BW264" s="15"/>
      <c r="BX264" s="15"/>
      <c r="BY264" s="15"/>
      <c r="BZ264" s="15"/>
      <c r="CA264" s="15"/>
      <c r="CB264" s="15"/>
      <c r="CC264" s="15"/>
      <c r="CD264" s="15"/>
      <c r="CE264" s="15"/>
      <c r="CF264" s="15"/>
      <c r="CG264" s="15"/>
      <c r="CH264" s="15"/>
      <c r="CI264" s="15"/>
      <c r="CJ264" s="15"/>
      <c r="CK264" s="15"/>
      <c r="CL264" s="15"/>
      <c r="CM264" s="15"/>
      <c r="CN264" s="15"/>
      <c r="CO264" s="15"/>
      <c r="CP264" s="15"/>
      <c r="CQ264" s="15"/>
      <c r="CR264" s="15"/>
      <c r="CS264" s="15"/>
      <c r="CT264" s="15"/>
      <c r="CU264" s="15"/>
      <c r="CV264" s="15"/>
      <c r="CW264" s="15"/>
      <c r="CX264" s="15"/>
      <c r="CY264" s="15"/>
      <c r="CZ264" s="15"/>
      <c r="DA264" s="15"/>
      <c r="DB264" s="15"/>
      <c r="DC264" s="15"/>
      <c r="DD264" s="15"/>
      <c r="DE264" s="15"/>
      <c r="DF264" s="15"/>
      <c r="DG264" s="15"/>
      <c r="DH264" s="15"/>
      <c r="DI264" s="15"/>
      <c r="DJ264" s="15"/>
      <c r="DK264" s="15"/>
      <c r="DL264" s="15"/>
      <c r="DM264" s="15"/>
      <c r="DN264" s="15"/>
      <c r="DO264" s="15"/>
      <c r="DP264" s="15"/>
      <c r="DQ264" s="15"/>
      <c r="DR264" s="15"/>
      <c r="DS264" s="15"/>
      <c r="DT264" s="15"/>
      <c r="DU264" s="15"/>
      <c r="DV264" s="15"/>
      <c r="DW264" s="15"/>
      <c r="DX264" s="15"/>
      <c r="DY264" s="15"/>
      <c r="DZ264" s="15"/>
      <c r="EA264" s="15"/>
      <c r="EB264" s="15"/>
      <c r="EC264" s="15"/>
      <c r="ED264" s="15"/>
      <c r="EE264" s="15"/>
      <c r="EF264" s="15"/>
      <c r="EG264" s="15"/>
      <c r="EH264" s="15"/>
      <c r="EI264" s="15"/>
      <c r="EJ264" s="15"/>
      <c r="EK264" s="15"/>
      <c r="EL264" s="15"/>
      <c r="EM264" s="15"/>
      <c r="EN264" s="15"/>
      <c r="EO264" s="15"/>
      <c r="EP264" s="15"/>
      <c r="EQ264" s="15"/>
      <c r="ER264" s="15"/>
      <c r="ES264" s="15"/>
      <c r="ET264" s="15"/>
      <c r="EU264" s="15"/>
      <c r="EV264" s="15"/>
      <c r="EW264" s="15"/>
      <c r="EX264" s="15"/>
      <c r="EY264" s="15"/>
      <c r="EZ264" s="15"/>
      <c r="FA264" s="15"/>
      <c r="FB264" s="15"/>
      <c r="FC264" s="15"/>
      <c r="FD264" s="15"/>
      <c r="FE264" s="15"/>
      <c r="FF264" s="15"/>
      <c r="FG264" s="15"/>
      <c r="FH264" s="15"/>
      <c r="FI264" s="15"/>
      <c r="FJ264" s="15"/>
      <c r="FK264" s="15"/>
      <c r="FL264" s="15"/>
      <c r="FM264" s="15"/>
      <c r="FN264" s="15"/>
      <c r="FO264" s="15"/>
      <c r="FP264" s="15"/>
      <c r="FQ264" s="15"/>
      <c r="FR264" s="15"/>
      <c r="FS264" s="15"/>
      <c r="FT264" s="15"/>
      <c r="FU264" s="15"/>
      <c r="FV264" s="15"/>
      <c r="FW264" s="15"/>
      <c r="FX264" s="15"/>
      <c r="FY264" s="15"/>
      <c r="FZ264" s="15"/>
      <c r="GA264" s="15"/>
      <c r="GB264" s="15"/>
      <c r="GC264" s="15"/>
      <c r="GD264" s="15"/>
      <c r="GE264" s="15"/>
      <c r="GF264" s="15"/>
      <c r="GG264" s="15"/>
      <c r="GH264" s="15"/>
      <c r="GI264" s="15"/>
      <c r="GJ264" s="15"/>
      <c r="GK264" s="15"/>
      <c r="GL264" s="15"/>
      <c r="GM264" s="15"/>
      <c r="GN264" s="15"/>
      <c r="GO264" s="15"/>
      <c r="GP264" s="15"/>
      <c r="GQ264" s="15"/>
      <c r="GR264" s="15"/>
      <c r="GS264" s="15"/>
      <c r="GT264" s="15"/>
      <c r="GU264" s="15"/>
      <c r="GV264" s="15"/>
      <c r="GW264" s="15"/>
      <c r="GX264" s="15"/>
      <c r="GY264" s="15"/>
      <c r="GZ264" s="15"/>
      <c r="HA264" s="15"/>
      <c r="HB264" s="15"/>
      <c r="HC264" s="15"/>
      <c r="HD264" s="15"/>
      <c r="HE264" s="15"/>
      <c r="HF264" s="15"/>
      <c r="HG264" s="15"/>
      <c r="HH264" s="15"/>
      <c r="HI264" s="15"/>
      <c r="HJ264" s="15"/>
      <c r="HK264" s="15"/>
      <c r="HL264" s="15"/>
      <c r="HM264" s="15"/>
      <c r="HN264" s="15"/>
      <c r="HO264" s="15"/>
      <c r="HP264" s="15"/>
      <c r="HQ264" s="15"/>
      <c r="HR264" s="15"/>
      <c r="HS264" s="15"/>
      <c r="HT264" s="15"/>
      <c r="HU264" s="15"/>
      <c r="HV264" s="15"/>
      <c r="HW264" s="15"/>
      <c r="HX264" s="15"/>
      <c r="HY264" s="15"/>
      <c r="HZ264" s="15"/>
      <c r="IA264" s="15"/>
      <c r="IB264" s="15"/>
      <c r="IC264" s="15"/>
      <c r="ID264" s="15"/>
      <c r="IE264" s="15"/>
      <c r="IF264" s="15"/>
      <c r="IG264" s="15"/>
      <c r="IH264" s="15"/>
      <c r="II264" s="15"/>
      <c r="IJ264" s="15"/>
      <c r="IK264" s="15"/>
      <c r="IL264" s="15"/>
      <c r="IM264" s="15"/>
      <c r="IN264" s="15"/>
      <c r="IO264" s="15"/>
      <c r="IP264" s="15"/>
      <c r="IQ264" s="15"/>
      <c r="IR264" s="15"/>
      <c r="IS264" s="15"/>
      <c r="IT264" s="15"/>
      <c r="IU264" s="15"/>
      <c r="IV264" s="15"/>
    </row>
    <row r="265" spans="1:256" ht="36.75" customHeight="1">
      <c r="A265" s="5" t="s">
        <v>252</v>
      </c>
      <c r="B265" s="5"/>
      <c r="C265" s="581" t="s">
        <v>253</v>
      </c>
      <c r="D265" s="581"/>
      <c r="E265" s="554">
        <f>I204</f>
        <v>4768.5400000000009</v>
      </c>
      <c r="F265" s="554"/>
      <c r="G265" s="554">
        <f>ROUND((1/100000)*E265,2)</f>
        <v>0.05</v>
      </c>
      <c r="H265" s="554"/>
      <c r="I265" s="554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  <c r="BM265" s="15"/>
      <c r="BN265" s="15"/>
      <c r="BO265" s="15"/>
      <c r="BP265" s="15"/>
      <c r="BQ265" s="15"/>
      <c r="BR265" s="15"/>
      <c r="BS265" s="15"/>
      <c r="BT265" s="15"/>
      <c r="BU265" s="15"/>
      <c r="BV265" s="15"/>
      <c r="BW265" s="15"/>
      <c r="BX265" s="15"/>
      <c r="BY265" s="15"/>
      <c r="BZ265" s="15"/>
      <c r="CA265" s="15"/>
      <c r="CB265" s="15"/>
      <c r="CC265" s="15"/>
      <c r="CD265" s="15"/>
      <c r="CE265" s="15"/>
      <c r="CF265" s="15"/>
      <c r="CG265" s="15"/>
      <c r="CH265" s="15"/>
      <c r="CI265" s="15"/>
      <c r="CJ265" s="15"/>
      <c r="CK265" s="15"/>
      <c r="CL265" s="15"/>
      <c r="CM265" s="15"/>
      <c r="CN265" s="15"/>
      <c r="CO265" s="15"/>
      <c r="CP265" s="15"/>
      <c r="CQ265" s="15"/>
      <c r="CR265" s="15"/>
      <c r="CS265" s="15"/>
      <c r="CT265" s="15"/>
      <c r="CU265" s="15"/>
      <c r="CV265" s="15"/>
      <c r="CW265" s="15"/>
      <c r="CX265" s="15"/>
      <c r="CY265" s="15"/>
      <c r="CZ265" s="15"/>
      <c r="DA265" s="15"/>
      <c r="DB265" s="15"/>
      <c r="DC265" s="15"/>
      <c r="DD265" s="15"/>
      <c r="DE265" s="15"/>
      <c r="DF265" s="15"/>
      <c r="DG265" s="15"/>
      <c r="DH265" s="15"/>
      <c r="DI265" s="15"/>
      <c r="DJ265" s="15"/>
      <c r="DK265" s="15"/>
      <c r="DL265" s="15"/>
      <c r="DM265" s="15"/>
      <c r="DN265" s="15"/>
      <c r="DO265" s="15"/>
      <c r="DP265" s="15"/>
      <c r="DQ265" s="15"/>
      <c r="DR265" s="15"/>
      <c r="DS265" s="15"/>
      <c r="DT265" s="15"/>
      <c r="DU265" s="15"/>
      <c r="DV265" s="15"/>
      <c r="DW265" s="15"/>
      <c r="DX265" s="15"/>
      <c r="DY265" s="15"/>
      <c r="DZ265" s="15"/>
      <c r="EA265" s="15"/>
      <c r="EB265" s="15"/>
      <c r="EC265" s="15"/>
      <c r="ED265" s="15"/>
      <c r="EE265" s="15"/>
      <c r="EF265" s="15"/>
      <c r="EG265" s="15"/>
      <c r="EH265" s="15"/>
      <c r="EI265" s="15"/>
      <c r="EJ265" s="15"/>
      <c r="EK265" s="15"/>
      <c r="EL265" s="15"/>
      <c r="EM265" s="15"/>
      <c r="EN265" s="15"/>
      <c r="EO265" s="15"/>
      <c r="EP265" s="15"/>
      <c r="EQ265" s="15"/>
      <c r="ER265" s="15"/>
      <c r="ES265" s="15"/>
      <c r="ET265" s="15"/>
      <c r="EU265" s="15"/>
      <c r="EV265" s="15"/>
      <c r="EW265" s="15"/>
      <c r="EX265" s="15"/>
      <c r="EY265" s="15"/>
      <c r="EZ265" s="15"/>
      <c r="FA265" s="15"/>
      <c r="FB265" s="15"/>
      <c r="FC265" s="15"/>
      <c r="FD265" s="15"/>
      <c r="FE265" s="15"/>
      <c r="FF265" s="15"/>
      <c r="FG265" s="15"/>
      <c r="FH265" s="15"/>
      <c r="FI265" s="15"/>
      <c r="FJ265" s="15"/>
      <c r="FK265" s="15"/>
      <c r="FL265" s="15"/>
      <c r="FM265" s="15"/>
      <c r="FN265" s="15"/>
      <c r="FO265" s="15"/>
      <c r="FP265" s="15"/>
      <c r="FQ265" s="15"/>
      <c r="FR265" s="15"/>
      <c r="FS265" s="15"/>
      <c r="FT265" s="15"/>
      <c r="FU265" s="15"/>
      <c r="FV265" s="15"/>
      <c r="FW265" s="15"/>
      <c r="FX265" s="15"/>
      <c r="FY265" s="15"/>
      <c r="FZ265" s="15"/>
      <c r="GA265" s="15"/>
      <c r="GB265" s="15"/>
      <c r="GC265" s="15"/>
      <c r="GD265" s="15"/>
      <c r="GE265" s="15"/>
      <c r="GF265" s="15"/>
      <c r="GG265" s="15"/>
      <c r="GH265" s="15"/>
      <c r="GI265" s="15"/>
      <c r="GJ265" s="15"/>
      <c r="GK265" s="15"/>
      <c r="GL265" s="15"/>
      <c r="GM265" s="15"/>
      <c r="GN265" s="15"/>
      <c r="GO265" s="15"/>
      <c r="GP265" s="15"/>
      <c r="GQ265" s="15"/>
      <c r="GR265" s="15"/>
      <c r="GS265" s="15"/>
      <c r="GT265" s="15"/>
      <c r="GU265" s="15"/>
      <c r="GV265" s="15"/>
      <c r="GW265" s="15"/>
      <c r="GX265" s="15"/>
      <c r="GY265" s="15"/>
      <c r="GZ265" s="15"/>
      <c r="HA265" s="15"/>
      <c r="HB265" s="15"/>
      <c r="HC265" s="15"/>
      <c r="HD265" s="15"/>
      <c r="HE265" s="15"/>
      <c r="HF265" s="15"/>
      <c r="HG265" s="15"/>
      <c r="HH265" s="15"/>
      <c r="HI265" s="15"/>
      <c r="HJ265" s="15"/>
      <c r="HK265" s="15"/>
      <c r="HL265" s="15"/>
      <c r="HM265" s="15"/>
      <c r="HN265" s="15"/>
      <c r="HO265" s="15"/>
      <c r="HP265" s="15"/>
      <c r="HQ265" s="15"/>
      <c r="HR265" s="15"/>
      <c r="HS265" s="15"/>
      <c r="HT265" s="15"/>
      <c r="HU265" s="15"/>
      <c r="HV265" s="15"/>
      <c r="HW265" s="15"/>
      <c r="HX265" s="15"/>
      <c r="HY265" s="15"/>
      <c r="HZ265" s="15"/>
      <c r="IA265" s="15"/>
      <c r="IB265" s="15"/>
      <c r="IC265" s="15"/>
      <c r="ID265" s="15"/>
      <c r="IE265" s="15"/>
      <c r="IF265" s="15"/>
      <c r="IG265" s="15"/>
      <c r="IH265" s="15"/>
      <c r="II265" s="15"/>
      <c r="IJ265" s="15"/>
      <c r="IK265" s="15"/>
      <c r="IL265" s="15"/>
      <c r="IM265" s="15"/>
      <c r="IN265" s="15"/>
      <c r="IO265" s="15"/>
      <c r="IP265" s="15"/>
      <c r="IQ265" s="15"/>
      <c r="IR265" s="15"/>
      <c r="IS265" s="15"/>
      <c r="IT265" s="15"/>
      <c r="IU265" s="15"/>
      <c r="IV265" s="15"/>
    </row>
    <row r="266" spans="1:256" ht="15.75" customHeight="1">
      <c r="A266" s="557" t="s">
        <v>209</v>
      </c>
      <c r="B266" s="557"/>
      <c r="C266" s="557"/>
      <c r="D266" s="557"/>
      <c r="E266" s="557"/>
      <c r="F266" s="557"/>
      <c r="G266" s="556">
        <f>SUM(G264+G265)</f>
        <v>0.05</v>
      </c>
      <c r="H266" s="556"/>
      <c r="I266" s="556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  <c r="BM266" s="15"/>
      <c r="BN266" s="15"/>
      <c r="BO266" s="15"/>
      <c r="BP266" s="15"/>
      <c r="BQ266" s="15"/>
      <c r="BR266" s="15"/>
      <c r="BS266" s="15"/>
      <c r="BT266" s="15"/>
      <c r="BU266" s="15"/>
      <c r="BV266" s="15"/>
      <c r="BW266" s="15"/>
      <c r="BX266" s="15"/>
      <c r="BY266" s="15"/>
      <c r="BZ266" s="15"/>
      <c r="CA266" s="15"/>
      <c r="CB266" s="15"/>
      <c r="CC266" s="15"/>
      <c r="CD266" s="15"/>
      <c r="CE266" s="15"/>
      <c r="CF266" s="15"/>
      <c r="CG266" s="15"/>
      <c r="CH266" s="15"/>
      <c r="CI266" s="15"/>
      <c r="CJ266" s="15"/>
      <c r="CK266" s="15"/>
      <c r="CL266" s="15"/>
      <c r="CM266" s="15"/>
      <c r="CN266" s="15"/>
      <c r="CO266" s="15"/>
      <c r="CP266" s="15"/>
      <c r="CQ266" s="15"/>
      <c r="CR266" s="15"/>
      <c r="CS266" s="15"/>
      <c r="CT266" s="15"/>
      <c r="CU266" s="15"/>
      <c r="CV266" s="15"/>
      <c r="CW266" s="15"/>
      <c r="CX266" s="15"/>
      <c r="CY266" s="15"/>
      <c r="CZ266" s="15"/>
      <c r="DA266" s="15"/>
      <c r="DB266" s="15"/>
      <c r="DC266" s="15"/>
      <c r="DD266" s="15"/>
      <c r="DE266" s="15"/>
      <c r="DF266" s="15"/>
      <c r="DG266" s="15"/>
      <c r="DH266" s="15"/>
      <c r="DI266" s="15"/>
      <c r="DJ266" s="15"/>
      <c r="DK266" s="15"/>
      <c r="DL266" s="15"/>
      <c r="DM266" s="15"/>
      <c r="DN266" s="15"/>
      <c r="DO266" s="15"/>
      <c r="DP266" s="15"/>
      <c r="DQ266" s="15"/>
      <c r="DR266" s="15"/>
      <c r="DS266" s="15"/>
      <c r="DT266" s="15"/>
      <c r="DU266" s="15"/>
      <c r="DV266" s="15"/>
      <c r="DW266" s="15"/>
      <c r="DX266" s="15"/>
      <c r="DY266" s="15"/>
      <c r="DZ266" s="15"/>
      <c r="EA266" s="15"/>
      <c r="EB266" s="15"/>
      <c r="EC266" s="15"/>
      <c r="ED266" s="15"/>
      <c r="EE266" s="15"/>
      <c r="EF266" s="15"/>
      <c r="EG266" s="15"/>
      <c r="EH266" s="15"/>
      <c r="EI266" s="15"/>
      <c r="EJ266" s="15"/>
      <c r="EK266" s="15"/>
      <c r="EL266" s="15"/>
      <c r="EM266" s="15"/>
      <c r="EN266" s="15"/>
      <c r="EO266" s="15"/>
      <c r="EP266" s="15"/>
      <c r="EQ266" s="15"/>
      <c r="ER266" s="15"/>
      <c r="ES266" s="15"/>
      <c r="ET266" s="15"/>
      <c r="EU266" s="15"/>
      <c r="EV266" s="15"/>
      <c r="EW266" s="15"/>
      <c r="EX266" s="15"/>
      <c r="EY266" s="15"/>
      <c r="EZ266" s="15"/>
      <c r="FA266" s="15"/>
      <c r="FB266" s="15"/>
      <c r="FC266" s="15"/>
      <c r="FD266" s="15"/>
      <c r="FE266" s="15"/>
      <c r="FF266" s="15"/>
      <c r="FG266" s="15"/>
      <c r="FH266" s="15"/>
      <c r="FI266" s="15"/>
      <c r="FJ266" s="15"/>
      <c r="FK266" s="15"/>
      <c r="FL266" s="15"/>
      <c r="FM266" s="15"/>
      <c r="FN266" s="15"/>
      <c r="FO266" s="15"/>
      <c r="FP266" s="15"/>
      <c r="FQ266" s="15"/>
      <c r="FR266" s="15"/>
      <c r="FS266" s="15"/>
      <c r="FT266" s="15"/>
      <c r="FU266" s="15"/>
      <c r="FV266" s="15"/>
      <c r="FW266" s="15"/>
      <c r="FX266" s="15"/>
      <c r="FY266" s="15"/>
      <c r="FZ266" s="15"/>
      <c r="GA266" s="15"/>
      <c r="GB266" s="15"/>
      <c r="GC266" s="15"/>
      <c r="GD266" s="15"/>
      <c r="GE266" s="15"/>
      <c r="GF266" s="15"/>
      <c r="GG266" s="15"/>
      <c r="GH266" s="15"/>
      <c r="GI266" s="15"/>
      <c r="GJ266" s="15"/>
      <c r="GK266" s="15"/>
      <c r="GL266" s="15"/>
      <c r="GM266" s="15"/>
      <c r="GN266" s="15"/>
      <c r="GO266" s="15"/>
      <c r="GP266" s="15"/>
      <c r="GQ266" s="15"/>
      <c r="GR266" s="15"/>
      <c r="GS266" s="15"/>
      <c r="GT266" s="15"/>
      <c r="GU266" s="15"/>
      <c r="GV266" s="15"/>
      <c r="GW266" s="15"/>
      <c r="GX266" s="15"/>
      <c r="GY266" s="15"/>
      <c r="GZ266" s="15"/>
      <c r="HA266" s="15"/>
      <c r="HB266" s="15"/>
      <c r="HC266" s="15"/>
      <c r="HD266" s="15"/>
      <c r="HE266" s="15"/>
      <c r="HF266" s="15"/>
      <c r="HG266" s="15"/>
      <c r="HH266" s="15"/>
      <c r="HI266" s="15"/>
      <c r="HJ266" s="15"/>
      <c r="HK266" s="15"/>
      <c r="HL266" s="15"/>
      <c r="HM266" s="15"/>
      <c r="HN266" s="15"/>
      <c r="HO266" s="15"/>
      <c r="HP266" s="15"/>
      <c r="HQ266" s="15"/>
      <c r="HR266" s="15"/>
      <c r="HS266" s="15"/>
      <c r="HT266" s="15"/>
      <c r="HU266" s="15"/>
      <c r="HV266" s="15"/>
      <c r="HW266" s="15"/>
      <c r="HX266" s="15"/>
      <c r="HY266" s="15"/>
      <c r="HZ266" s="15"/>
      <c r="IA266" s="15"/>
      <c r="IB266" s="15"/>
      <c r="IC266" s="15"/>
      <c r="ID266" s="15"/>
      <c r="IE266" s="15"/>
      <c r="IF266" s="15"/>
      <c r="IG266" s="15"/>
      <c r="IH266" s="15"/>
      <c r="II266" s="15"/>
      <c r="IJ266" s="15"/>
      <c r="IK266" s="15"/>
      <c r="IL266" s="15"/>
      <c r="IM266" s="15"/>
      <c r="IN266" s="15"/>
      <c r="IO266" s="15"/>
      <c r="IP266" s="15"/>
      <c r="IQ266" s="15"/>
      <c r="IR266" s="15"/>
      <c r="IS266" s="15"/>
      <c r="IT266" s="15"/>
      <c r="IU266" s="15"/>
      <c r="IV266" s="15"/>
    </row>
    <row r="267" spans="1:256" ht="8.25" customHeight="1">
      <c r="A267" s="503"/>
      <c r="B267" s="503"/>
      <c r="C267" s="503"/>
      <c r="D267" s="503"/>
      <c r="E267" s="503"/>
      <c r="F267" s="503"/>
      <c r="G267" s="503"/>
      <c r="H267" s="503"/>
      <c r="I267" s="503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  <c r="BM267" s="15"/>
      <c r="BN267" s="15"/>
      <c r="BO267" s="15"/>
      <c r="BP267" s="15"/>
      <c r="BQ267" s="15"/>
      <c r="BR267" s="15"/>
      <c r="BS267" s="15"/>
      <c r="BT267" s="15"/>
      <c r="BU267" s="15"/>
      <c r="BV267" s="15"/>
      <c r="BW267" s="15"/>
      <c r="BX267" s="15"/>
      <c r="BY267" s="15"/>
      <c r="BZ267" s="15"/>
      <c r="CA267" s="15"/>
      <c r="CB267" s="15"/>
      <c r="CC267" s="15"/>
      <c r="CD267" s="15"/>
      <c r="CE267" s="15"/>
      <c r="CF267" s="15"/>
      <c r="CG267" s="15"/>
      <c r="CH267" s="15"/>
      <c r="CI267" s="15"/>
      <c r="CJ267" s="15"/>
      <c r="CK267" s="15"/>
      <c r="CL267" s="15"/>
      <c r="CM267" s="15"/>
      <c r="CN267" s="15"/>
      <c r="CO267" s="15"/>
      <c r="CP267" s="15"/>
      <c r="CQ267" s="15"/>
      <c r="CR267" s="15"/>
      <c r="CS267" s="15"/>
      <c r="CT267" s="15"/>
      <c r="CU267" s="15"/>
      <c r="CV267" s="15"/>
      <c r="CW267" s="15"/>
      <c r="CX267" s="15"/>
      <c r="CY267" s="15"/>
      <c r="CZ267" s="15"/>
      <c r="DA267" s="15"/>
      <c r="DB267" s="15"/>
      <c r="DC267" s="15"/>
      <c r="DD267" s="15"/>
      <c r="DE267" s="15"/>
      <c r="DF267" s="15"/>
      <c r="DG267" s="15"/>
      <c r="DH267" s="15"/>
      <c r="DI267" s="15"/>
      <c r="DJ267" s="15"/>
      <c r="DK267" s="15"/>
      <c r="DL267" s="15"/>
      <c r="DM267" s="15"/>
      <c r="DN267" s="15"/>
      <c r="DO267" s="15"/>
      <c r="DP267" s="15"/>
      <c r="DQ267" s="15"/>
      <c r="DR267" s="15"/>
      <c r="DS267" s="15"/>
      <c r="DT267" s="15"/>
      <c r="DU267" s="15"/>
      <c r="DV267" s="15"/>
      <c r="DW267" s="15"/>
      <c r="DX267" s="15"/>
      <c r="DY267" s="15"/>
      <c r="DZ267" s="15"/>
      <c r="EA267" s="15"/>
      <c r="EB267" s="15"/>
      <c r="EC267" s="15"/>
      <c r="ED267" s="15"/>
      <c r="EE267" s="15"/>
      <c r="EF267" s="15"/>
      <c r="EG267" s="15"/>
      <c r="EH267" s="15"/>
      <c r="EI267" s="15"/>
      <c r="EJ267" s="15"/>
      <c r="EK267" s="15"/>
      <c r="EL267" s="15"/>
      <c r="EM267" s="15"/>
      <c r="EN267" s="15"/>
      <c r="EO267" s="15"/>
      <c r="EP267" s="15"/>
      <c r="EQ267" s="15"/>
      <c r="ER267" s="15"/>
      <c r="ES267" s="15"/>
      <c r="ET267" s="15"/>
      <c r="EU267" s="15"/>
      <c r="EV267" s="15"/>
      <c r="EW267" s="15"/>
      <c r="EX267" s="15"/>
      <c r="EY267" s="15"/>
      <c r="EZ267" s="15"/>
      <c r="FA267" s="15"/>
      <c r="FB267" s="15"/>
      <c r="FC267" s="15"/>
      <c r="FD267" s="15"/>
      <c r="FE267" s="15"/>
      <c r="FF267" s="15"/>
      <c r="FG267" s="15"/>
      <c r="FH267" s="15"/>
      <c r="FI267" s="15"/>
      <c r="FJ267" s="15"/>
      <c r="FK267" s="15"/>
      <c r="FL267" s="15"/>
      <c r="FM267" s="15"/>
      <c r="FN267" s="15"/>
      <c r="FO267" s="15"/>
      <c r="FP267" s="15"/>
      <c r="FQ267" s="15"/>
      <c r="FR267" s="15"/>
      <c r="FS267" s="15"/>
      <c r="FT267" s="15"/>
      <c r="FU267" s="15"/>
      <c r="FV267" s="15"/>
      <c r="FW267" s="15"/>
      <c r="FX267" s="15"/>
      <c r="FY267" s="15"/>
      <c r="FZ267" s="15"/>
      <c r="GA267" s="15"/>
      <c r="GB267" s="15"/>
      <c r="GC267" s="15"/>
      <c r="GD267" s="15"/>
      <c r="GE267" s="15"/>
      <c r="GF267" s="15"/>
      <c r="GG267" s="15"/>
      <c r="GH267" s="15"/>
      <c r="GI267" s="15"/>
      <c r="GJ267" s="15"/>
      <c r="GK267" s="15"/>
      <c r="GL267" s="15"/>
      <c r="GM267" s="15"/>
      <c r="GN267" s="15"/>
      <c r="GO267" s="15"/>
      <c r="GP267" s="15"/>
      <c r="GQ267" s="15"/>
      <c r="GR267" s="15"/>
      <c r="GS267" s="15"/>
      <c r="GT267" s="15"/>
      <c r="GU267" s="15"/>
      <c r="GV267" s="15"/>
      <c r="GW267" s="15"/>
      <c r="GX267" s="15"/>
      <c r="GY267" s="15"/>
      <c r="GZ267" s="15"/>
      <c r="HA267" s="15"/>
      <c r="HB267" s="15"/>
      <c r="HC267" s="15"/>
      <c r="HD267" s="15"/>
      <c r="HE267" s="15"/>
      <c r="HF267" s="15"/>
      <c r="HG267" s="15"/>
      <c r="HH267" s="15"/>
      <c r="HI267" s="15"/>
      <c r="HJ267" s="15"/>
      <c r="HK267" s="15"/>
      <c r="HL267" s="15"/>
      <c r="HM267" s="15"/>
      <c r="HN267" s="15"/>
      <c r="HO267" s="15"/>
      <c r="HP267" s="15"/>
      <c r="HQ267" s="15"/>
      <c r="HR267" s="15"/>
      <c r="HS267" s="15"/>
      <c r="HT267" s="15"/>
      <c r="HU267" s="15"/>
      <c r="HV267" s="15"/>
      <c r="HW267" s="15"/>
      <c r="HX267" s="15"/>
      <c r="HY267" s="15"/>
      <c r="HZ267" s="15"/>
      <c r="IA267" s="15"/>
      <c r="IB267" s="15"/>
      <c r="IC267" s="15"/>
      <c r="ID267" s="15"/>
      <c r="IE267" s="15"/>
      <c r="IF267" s="15"/>
      <c r="IG267" s="15"/>
      <c r="IH267" s="15"/>
      <c r="II267" s="15"/>
      <c r="IJ267" s="15"/>
      <c r="IK267" s="15"/>
      <c r="IL267" s="15"/>
      <c r="IM267" s="15"/>
      <c r="IN267" s="15"/>
      <c r="IO267" s="15"/>
      <c r="IP267" s="15"/>
      <c r="IQ267" s="15"/>
      <c r="IR267" s="15"/>
      <c r="IS267" s="15"/>
      <c r="IT267" s="15"/>
      <c r="IU267" s="15"/>
      <c r="IV267" s="15"/>
    </row>
    <row r="268" spans="1:256" ht="15.75" customHeight="1">
      <c r="A268" s="492" t="s">
        <v>254</v>
      </c>
      <c r="B268" s="492"/>
      <c r="C268" s="492"/>
      <c r="D268" s="492"/>
      <c r="E268" s="492"/>
      <c r="F268" s="492"/>
      <c r="G268" s="492"/>
      <c r="H268" s="492"/>
      <c r="I268" s="492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  <c r="BM268" s="15"/>
      <c r="BN268" s="15"/>
      <c r="BO268" s="15"/>
      <c r="BP268" s="15"/>
      <c r="BQ268" s="15"/>
      <c r="BR268" s="15"/>
      <c r="BS268" s="15"/>
      <c r="BT268" s="15"/>
      <c r="BU268" s="15"/>
      <c r="BV268" s="15"/>
      <c r="BW268" s="15"/>
      <c r="BX268" s="15"/>
      <c r="BY268" s="15"/>
      <c r="BZ268" s="15"/>
      <c r="CA268" s="15"/>
      <c r="CB268" s="15"/>
      <c r="CC268" s="15"/>
      <c r="CD268" s="15"/>
      <c r="CE268" s="15"/>
      <c r="CF268" s="15"/>
      <c r="CG268" s="15"/>
      <c r="CH268" s="15"/>
      <c r="CI268" s="15"/>
      <c r="CJ268" s="15"/>
      <c r="CK268" s="15"/>
      <c r="CL268" s="15"/>
      <c r="CM268" s="15"/>
      <c r="CN268" s="15"/>
      <c r="CO268" s="15"/>
      <c r="CP268" s="15"/>
      <c r="CQ268" s="15"/>
      <c r="CR268" s="15"/>
      <c r="CS268" s="15"/>
      <c r="CT268" s="15"/>
      <c r="CU268" s="15"/>
      <c r="CV268" s="15"/>
      <c r="CW268" s="15"/>
      <c r="CX268" s="15"/>
      <c r="CY268" s="15"/>
      <c r="CZ268" s="15"/>
      <c r="DA268" s="15"/>
      <c r="DB268" s="15"/>
      <c r="DC268" s="15"/>
      <c r="DD268" s="15"/>
      <c r="DE268" s="15"/>
      <c r="DF268" s="15"/>
      <c r="DG268" s="15"/>
      <c r="DH268" s="15"/>
      <c r="DI268" s="15"/>
      <c r="DJ268" s="15"/>
      <c r="DK268" s="15"/>
      <c r="DL268" s="15"/>
      <c r="DM268" s="15"/>
      <c r="DN268" s="15"/>
      <c r="DO268" s="15"/>
      <c r="DP268" s="15"/>
      <c r="DQ268" s="15"/>
      <c r="DR268" s="15"/>
      <c r="DS268" s="15"/>
      <c r="DT268" s="15"/>
      <c r="DU268" s="15"/>
      <c r="DV268" s="15"/>
      <c r="DW268" s="15"/>
      <c r="DX268" s="15"/>
      <c r="DY268" s="15"/>
      <c r="DZ268" s="15"/>
      <c r="EA268" s="15"/>
      <c r="EB268" s="15"/>
      <c r="EC268" s="15"/>
      <c r="ED268" s="15"/>
      <c r="EE268" s="15"/>
      <c r="EF268" s="15"/>
      <c r="EG268" s="15"/>
      <c r="EH268" s="15"/>
      <c r="EI268" s="15"/>
      <c r="EJ268" s="15"/>
      <c r="EK268" s="15"/>
      <c r="EL268" s="15"/>
      <c r="EM268" s="15"/>
      <c r="EN268" s="15"/>
      <c r="EO268" s="15"/>
      <c r="EP268" s="15"/>
      <c r="EQ268" s="15"/>
      <c r="ER268" s="15"/>
      <c r="ES268" s="15"/>
      <c r="ET268" s="15"/>
      <c r="EU268" s="15"/>
      <c r="EV268" s="15"/>
      <c r="EW268" s="15"/>
      <c r="EX268" s="15"/>
      <c r="EY268" s="15"/>
      <c r="EZ268" s="15"/>
      <c r="FA268" s="15"/>
      <c r="FB268" s="15"/>
      <c r="FC268" s="15"/>
      <c r="FD268" s="15"/>
      <c r="FE268" s="15"/>
      <c r="FF268" s="15"/>
      <c r="FG268" s="15"/>
      <c r="FH268" s="15"/>
      <c r="FI268" s="15"/>
      <c r="FJ268" s="15"/>
      <c r="FK268" s="15"/>
      <c r="FL268" s="15"/>
      <c r="FM268" s="15"/>
      <c r="FN268" s="15"/>
      <c r="FO268" s="15"/>
      <c r="FP268" s="15"/>
      <c r="FQ268" s="15"/>
      <c r="FR268" s="15"/>
      <c r="FS268" s="15"/>
      <c r="FT268" s="15"/>
      <c r="FU268" s="15"/>
      <c r="FV268" s="15"/>
      <c r="FW268" s="15"/>
      <c r="FX268" s="15"/>
      <c r="FY268" s="15"/>
      <c r="FZ268" s="15"/>
      <c r="GA268" s="15"/>
      <c r="GB268" s="15"/>
      <c r="GC268" s="15"/>
      <c r="GD268" s="15"/>
      <c r="GE268" s="15"/>
      <c r="GF268" s="15"/>
      <c r="GG268" s="15"/>
      <c r="GH268" s="15"/>
      <c r="GI268" s="15"/>
      <c r="GJ268" s="15"/>
      <c r="GK268" s="15"/>
      <c r="GL268" s="15"/>
      <c r="GM268" s="15"/>
      <c r="GN268" s="15"/>
      <c r="GO268" s="15"/>
      <c r="GP268" s="15"/>
      <c r="GQ268" s="15"/>
      <c r="GR268" s="15"/>
      <c r="GS268" s="15"/>
      <c r="GT268" s="15"/>
      <c r="GU268" s="15"/>
      <c r="GV268" s="15"/>
      <c r="GW268" s="15"/>
      <c r="GX268" s="15"/>
      <c r="GY268" s="15"/>
      <c r="GZ268" s="15"/>
      <c r="HA268" s="15"/>
      <c r="HB268" s="15"/>
      <c r="HC268" s="15"/>
      <c r="HD268" s="15"/>
      <c r="HE268" s="15"/>
      <c r="HF268" s="15"/>
      <c r="HG268" s="15"/>
      <c r="HH268" s="15"/>
      <c r="HI268" s="15"/>
      <c r="HJ268" s="15"/>
      <c r="HK268" s="15"/>
      <c r="HL268" s="15"/>
      <c r="HM268" s="15"/>
      <c r="HN268" s="15"/>
      <c r="HO268" s="15"/>
      <c r="HP268" s="15"/>
      <c r="HQ268" s="15"/>
      <c r="HR268" s="15"/>
      <c r="HS268" s="15"/>
      <c r="HT268" s="15"/>
      <c r="HU268" s="15"/>
      <c r="HV268" s="15"/>
      <c r="HW268" s="15"/>
      <c r="HX268" s="15"/>
      <c r="HY268" s="15"/>
      <c r="HZ268" s="15"/>
      <c r="IA268" s="15"/>
      <c r="IB268" s="15"/>
      <c r="IC268" s="15"/>
      <c r="ID268" s="15"/>
      <c r="IE268" s="15"/>
      <c r="IF268" s="15"/>
      <c r="IG268" s="15"/>
      <c r="IH268" s="15"/>
      <c r="II268" s="15"/>
      <c r="IJ268" s="15"/>
      <c r="IK268" s="15"/>
      <c r="IL268" s="15"/>
      <c r="IM268" s="15"/>
      <c r="IN268" s="15"/>
      <c r="IO268" s="15"/>
      <c r="IP268" s="15"/>
      <c r="IQ268" s="15"/>
      <c r="IR268" s="15"/>
      <c r="IS268" s="15"/>
      <c r="IT268" s="15"/>
      <c r="IU268" s="15"/>
      <c r="IV268" s="15"/>
    </row>
    <row r="269" spans="1:256" ht="10.5" customHeight="1">
      <c r="A269" s="475"/>
      <c r="B269" s="475"/>
      <c r="C269" s="475"/>
      <c r="D269" s="475"/>
      <c r="E269" s="475"/>
      <c r="F269" s="475"/>
      <c r="G269" s="475"/>
      <c r="H269" s="475"/>
      <c r="I269" s="47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15"/>
      <c r="BM269" s="15"/>
      <c r="BN269" s="15"/>
      <c r="BO269" s="15"/>
      <c r="BP269" s="15"/>
      <c r="BQ269" s="15"/>
      <c r="BR269" s="15"/>
      <c r="BS269" s="15"/>
      <c r="BT269" s="15"/>
      <c r="BU269" s="15"/>
      <c r="BV269" s="15"/>
      <c r="BW269" s="15"/>
      <c r="BX269" s="15"/>
      <c r="BY269" s="15"/>
      <c r="BZ269" s="15"/>
      <c r="CA269" s="15"/>
      <c r="CB269" s="15"/>
      <c r="CC269" s="15"/>
      <c r="CD269" s="15"/>
      <c r="CE269" s="15"/>
      <c r="CF269" s="15"/>
      <c r="CG269" s="15"/>
      <c r="CH269" s="15"/>
      <c r="CI269" s="15"/>
      <c r="CJ269" s="15"/>
      <c r="CK269" s="15"/>
      <c r="CL269" s="15"/>
      <c r="CM269" s="15"/>
      <c r="CN269" s="15"/>
      <c r="CO269" s="15"/>
      <c r="CP269" s="15"/>
      <c r="CQ269" s="15"/>
      <c r="CR269" s="15"/>
      <c r="CS269" s="15"/>
      <c r="CT269" s="15"/>
      <c r="CU269" s="15"/>
      <c r="CV269" s="15"/>
      <c r="CW269" s="15"/>
      <c r="CX269" s="15"/>
      <c r="CY269" s="15"/>
      <c r="CZ269" s="15"/>
      <c r="DA269" s="15"/>
      <c r="DB269" s="15"/>
      <c r="DC269" s="15"/>
      <c r="DD269" s="15"/>
      <c r="DE269" s="15"/>
      <c r="DF269" s="15"/>
      <c r="DG269" s="15"/>
      <c r="DH269" s="15"/>
      <c r="DI269" s="15"/>
      <c r="DJ269" s="15"/>
      <c r="DK269" s="15"/>
      <c r="DL269" s="15"/>
      <c r="DM269" s="15"/>
      <c r="DN269" s="15"/>
      <c r="DO269" s="15"/>
      <c r="DP269" s="15"/>
      <c r="DQ269" s="15"/>
      <c r="DR269" s="15"/>
      <c r="DS269" s="15"/>
      <c r="DT269" s="15"/>
      <c r="DU269" s="15"/>
      <c r="DV269" s="15"/>
      <c r="DW269" s="15"/>
      <c r="DX269" s="15"/>
      <c r="DY269" s="15"/>
      <c r="DZ269" s="15"/>
      <c r="EA269" s="15"/>
      <c r="EB269" s="15"/>
      <c r="EC269" s="15"/>
      <c r="ED269" s="15"/>
      <c r="EE269" s="15"/>
      <c r="EF269" s="15"/>
      <c r="EG269" s="15"/>
      <c r="EH269" s="15"/>
      <c r="EI269" s="15"/>
      <c r="EJ269" s="15"/>
      <c r="EK269" s="15"/>
      <c r="EL269" s="15"/>
      <c r="EM269" s="15"/>
      <c r="EN269" s="15"/>
      <c r="EO269" s="15"/>
      <c r="EP269" s="15"/>
      <c r="EQ269" s="15"/>
      <c r="ER269" s="15"/>
      <c r="ES269" s="15"/>
      <c r="ET269" s="15"/>
      <c r="EU269" s="15"/>
      <c r="EV269" s="15"/>
      <c r="EW269" s="15"/>
      <c r="EX269" s="15"/>
      <c r="EY269" s="15"/>
      <c r="EZ269" s="15"/>
      <c r="FA269" s="15"/>
      <c r="FB269" s="15"/>
      <c r="FC269" s="15"/>
      <c r="FD269" s="15"/>
      <c r="FE269" s="15"/>
      <c r="FF269" s="15"/>
      <c r="FG269" s="15"/>
      <c r="FH269" s="15"/>
      <c r="FI269" s="15"/>
      <c r="FJ269" s="15"/>
      <c r="FK269" s="15"/>
      <c r="FL269" s="15"/>
      <c r="FM269" s="15"/>
      <c r="FN269" s="15"/>
      <c r="FO269" s="15"/>
      <c r="FP269" s="15"/>
      <c r="FQ269" s="15"/>
      <c r="FR269" s="15"/>
      <c r="FS269" s="15"/>
      <c r="FT269" s="15"/>
      <c r="FU269" s="15"/>
      <c r="FV269" s="15"/>
      <c r="FW269" s="15"/>
      <c r="FX269" s="15"/>
      <c r="FY269" s="15"/>
      <c r="FZ269" s="15"/>
      <c r="GA269" s="15"/>
      <c r="GB269" s="15"/>
      <c r="GC269" s="15"/>
      <c r="GD269" s="15"/>
      <c r="GE269" s="15"/>
      <c r="GF269" s="15"/>
      <c r="GG269" s="15"/>
      <c r="GH269" s="15"/>
      <c r="GI269" s="15"/>
      <c r="GJ269" s="15"/>
      <c r="GK269" s="15"/>
      <c r="GL269" s="15"/>
      <c r="GM269" s="15"/>
      <c r="GN269" s="15"/>
      <c r="GO269" s="15"/>
      <c r="GP269" s="15"/>
      <c r="GQ269" s="15"/>
      <c r="GR269" s="15"/>
      <c r="GS269" s="15"/>
      <c r="GT269" s="15"/>
      <c r="GU269" s="15"/>
      <c r="GV269" s="15"/>
      <c r="GW269" s="15"/>
      <c r="GX269" s="15"/>
      <c r="GY269" s="15"/>
      <c r="GZ269" s="15"/>
      <c r="HA269" s="15"/>
      <c r="HB269" s="15"/>
      <c r="HC269" s="15"/>
      <c r="HD269" s="15"/>
      <c r="HE269" s="15"/>
      <c r="HF269" s="15"/>
      <c r="HG269" s="15"/>
      <c r="HH269" s="15"/>
      <c r="HI269" s="15"/>
      <c r="HJ269" s="15"/>
      <c r="HK269" s="15"/>
      <c r="HL269" s="15"/>
      <c r="HM269" s="15"/>
      <c r="HN269" s="15"/>
      <c r="HO269" s="15"/>
      <c r="HP269" s="15"/>
      <c r="HQ269" s="15"/>
      <c r="HR269" s="15"/>
      <c r="HS269" s="15"/>
      <c r="HT269" s="15"/>
      <c r="HU269" s="15"/>
      <c r="HV269" s="15"/>
      <c r="HW269" s="15"/>
      <c r="HX269" s="15"/>
      <c r="HY269" s="15"/>
      <c r="HZ269" s="15"/>
      <c r="IA269" s="15"/>
      <c r="IB269" s="15"/>
      <c r="IC269" s="15"/>
      <c r="ID269" s="15"/>
      <c r="IE269" s="15"/>
      <c r="IF269" s="15"/>
      <c r="IG269" s="15"/>
      <c r="IH269" s="15"/>
      <c r="II269" s="15"/>
      <c r="IJ269" s="15"/>
      <c r="IK269" s="15"/>
      <c r="IL269" s="15"/>
      <c r="IM269" s="15"/>
      <c r="IN269" s="15"/>
      <c r="IO269" s="15"/>
      <c r="IP269" s="15"/>
      <c r="IQ269" s="15"/>
      <c r="IR269" s="15"/>
      <c r="IS269" s="15"/>
      <c r="IT269" s="15"/>
      <c r="IU269" s="15"/>
      <c r="IV269" s="15"/>
    </row>
    <row r="270" spans="1:256" ht="12" customHeight="1">
      <c r="A270" s="12" t="s">
        <v>255</v>
      </c>
      <c r="B270" s="12"/>
      <c r="C270" s="12"/>
      <c r="D270" s="12"/>
      <c r="E270" s="12"/>
      <c r="F270" s="12"/>
      <c r="G270" s="12"/>
      <c r="H270" s="12"/>
      <c r="I270" s="12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  <c r="BM270" s="15"/>
      <c r="BN270" s="15"/>
      <c r="BO270" s="15"/>
      <c r="BP270" s="15"/>
      <c r="BQ270" s="15"/>
      <c r="BR270" s="15"/>
      <c r="BS270" s="15"/>
      <c r="BT270" s="15"/>
      <c r="BU270" s="15"/>
      <c r="BV270" s="15"/>
      <c r="BW270" s="15"/>
      <c r="BX270" s="15"/>
      <c r="BY270" s="15"/>
      <c r="BZ270" s="15"/>
      <c r="CA270" s="15"/>
      <c r="CB270" s="15"/>
      <c r="CC270" s="15"/>
      <c r="CD270" s="15"/>
      <c r="CE270" s="15"/>
      <c r="CF270" s="15"/>
      <c r="CG270" s="15"/>
      <c r="CH270" s="15"/>
      <c r="CI270" s="15"/>
      <c r="CJ270" s="15"/>
      <c r="CK270" s="15"/>
      <c r="CL270" s="15"/>
      <c r="CM270" s="15"/>
      <c r="CN270" s="15"/>
      <c r="CO270" s="15"/>
      <c r="CP270" s="15"/>
      <c r="CQ270" s="15"/>
      <c r="CR270" s="15"/>
      <c r="CS270" s="15"/>
      <c r="CT270" s="15"/>
      <c r="CU270" s="15"/>
      <c r="CV270" s="15"/>
      <c r="CW270" s="15"/>
      <c r="CX270" s="15"/>
      <c r="CY270" s="15"/>
      <c r="CZ270" s="15"/>
      <c r="DA270" s="15"/>
      <c r="DB270" s="15"/>
      <c r="DC270" s="15"/>
      <c r="DD270" s="15"/>
      <c r="DE270" s="15"/>
      <c r="DF270" s="15"/>
      <c r="DG270" s="15"/>
      <c r="DH270" s="15"/>
      <c r="DI270" s="15"/>
      <c r="DJ270" s="15"/>
      <c r="DK270" s="15"/>
      <c r="DL270" s="15"/>
      <c r="DM270" s="15"/>
      <c r="DN270" s="15"/>
      <c r="DO270" s="15"/>
      <c r="DP270" s="15"/>
      <c r="DQ270" s="15"/>
      <c r="DR270" s="15"/>
      <c r="DS270" s="15"/>
      <c r="DT270" s="15"/>
      <c r="DU270" s="15"/>
      <c r="DV270" s="15"/>
      <c r="DW270" s="15"/>
      <c r="DX270" s="15"/>
      <c r="DY270" s="15"/>
      <c r="DZ270" s="15"/>
      <c r="EA270" s="15"/>
      <c r="EB270" s="15"/>
      <c r="EC270" s="15"/>
      <c r="ED270" s="15"/>
      <c r="EE270" s="15"/>
      <c r="EF270" s="15"/>
      <c r="EG270" s="15"/>
      <c r="EH270" s="15"/>
      <c r="EI270" s="15"/>
      <c r="EJ270" s="15"/>
      <c r="EK270" s="15"/>
      <c r="EL270" s="15"/>
      <c r="EM270" s="15"/>
      <c r="EN270" s="15"/>
      <c r="EO270" s="15"/>
      <c r="EP270" s="15"/>
      <c r="EQ270" s="15"/>
      <c r="ER270" s="15"/>
      <c r="ES270" s="15"/>
      <c r="ET270" s="15"/>
      <c r="EU270" s="15"/>
      <c r="EV270" s="15"/>
      <c r="EW270" s="15"/>
      <c r="EX270" s="15"/>
      <c r="EY270" s="15"/>
      <c r="EZ270" s="15"/>
      <c r="FA270" s="15"/>
      <c r="FB270" s="15"/>
      <c r="FC270" s="15"/>
      <c r="FD270" s="15"/>
      <c r="FE270" s="15"/>
      <c r="FF270" s="15"/>
      <c r="FG270" s="15"/>
      <c r="FH270" s="15"/>
      <c r="FI270" s="15"/>
      <c r="FJ270" s="15"/>
      <c r="FK270" s="15"/>
      <c r="FL270" s="15"/>
      <c r="FM270" s="15"/>
      <c r="FN270" s="15"/>
      <c r="FO270" s="15"/>
      <c r="FP270" s="15"/>
      <c r="FQ270" s="15"/>
      <c r="FR270" s="15"/>
      <c r="FS270" s="15"/>
      <c r="FT270" s="15"/>
      <c r="FU270" s="15"/>
      <c r="FV270" s="15"/>
      <c r="FW270" s="15"/>
      <c r="FX270" s="15"/>
      <c r="FY270" s="15"/>
      <c r="FZ270" s="15"/>
      <c r="GA270" s="15"/>
      <c r="GB270" s="15"/>
      <c r="GC270" s="15"/>
      <c r="GD270" s="15"/>
      <c r="GE270" s="15"/>
      <c r="GF270" s="15"/>
      <c r="GG270" s="15"/>
      <c r="GH270" s="15"/>
      <c r="GI270" s="15"/>
      <c r="GJ270" s="15"/>
      <c r="GK270" s="15"/>
      <c r="GL270" s="15"/>
      <c r="GM270" s="15"/>
      <c r="GN270" s="15"/>
      <c r="GO270" s="15"/>
      <c r="GP270" s="15"/>
      <c r="GQ270" s="15"/>
      <c r="GR270" s="15"/>
      <c r="GS270" s="15"/>
      <c r="GT270" s="15"/>
      <c r="GU270" s="15"/>
      <c r="GV270" s="15"/>
      <c r="GW270" s="15"/>
      <c r="GX270" s="15"/>
      <c r="GY270" s="15"/>
      <c r="GZ270" s="15"/>
      <c r="HA270" s="15"/>
      <c r="HB270" s="15"/>
      <c r="HC270" s="15"/>
      <c r="HD270" s="15"/>
      <c r="HE270" s="15"/>
      <c r="HF270" s="15"/>
      <c r="HG270" s="15"/>
      <c r="HH270" s="15"/>
      <c r="HI270" s="15"/>
      <c r="HJ270" s="15"/>
      <c r="HK270" s="15"/>
      <c r="HL270" s="15"/>
      <c r="HM270" s="15"/>
      <c r="HN270" s="15"/>
      <c r="HO270" s="15"/>
      <c r="HP270" s="15"/>
      <c r="HQ270" s="15"/>
      <c r="HR270" s="15"/>
      <c r="HS270" s="15"/>
      <c r="HT270" s="15"/>
      <c r="HU270" s="15"/>
      <c r="HV270" s="15"/>
      <c r="HW270" s="15"/>
      <c r="HX270" s="15"/>
      <c r="HY270" s="15"/>
      <c r="HZ270" s="15"/>
      <c r="IA270" s="15"/>
      <c r="IB270" s="15"/>
      <c r="IC270" s="15"/>
      <c r="ID270" s="15"/>
      <c r="IE270" s="15"/>
      <c r="IF270" s="15"/>
      <c r="IG270" s="15"/>
      <c r="IH270" s="15"/>
      <c r="II270" s="15"/>
      <c r="IJ270" s="15"/>
      <c r="IK270" s="15"/>
      <c r="IL270" s="15"/>
      <c r="IM270" s="15"/>
      <c r="IN270" s="15"/>
      <c r="IO270" s="15"/>
      <c r="IP270" s="15"/>
      <c r="IQ270" s="15"/>
      <c r="IR270" s="15"/>
      <c r="IS270" s="15"/>
      <c r="IT270" s="15"/>
      <c r="IU270" s="15"/>
      <c r="IV270" s="15"/>
    </row>
    <row r="271" spans="1:256" ht="36.75" customHeight="1">
      <c r="A271" s="12"/>
      <c r="B271" s="12"/>
      <c r="C271" s="12"/>
      <c r="D271" s="12"/>
      <c r="E271" s="12"/>
      <c r="F271" s="12"/>
      <c r="G271" s="12"/>
      <c r="H271" s="12"/>
      <c r="I271" s="12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  <c r="BM271" s="15"/>
      <c r="BN271" s="15"/>
      <c r="BO271" s="15"/>
      <c r="BP271" s="15"/>
      <c r="BQ271" s="15"/>
      <c r="BR271" s="15"/>
      <c r="BS271" s="15"/>
      <c r="BT271" s="15"/>
      <c r="BU271" s="15"/>
      <c r="BV271" s="15"/>
      <c r="BW271" s="15"/>
      <c r="BX271" s="15"/>
      <c r="BY271" s="15"/>
      <c r="BZ271" s="15"/>
      <c r="CA271" s="15"/>
      <c r="CB271" s="15"/>
      <c r="CC271" s="15"/>
      <c r="CD271" s="15"/>
      <c r="CE271" s="15"/>
      <c r="CF271" s="15"/>
      <c r="CG271" s="15"/>
      <c r="CH271" s="15"/>
      <c r="CI271" s="15"/>
      <c r="CJ271" s="15"/>
      <c r="CK271" s="15"/>
      <c r="CL271" s="15"/>
      <c r="CM271" s="15"/>
      <c r="CN271" s="15"/>
      <c r="CO271" s="15"/>
      <c r="CP271" s="15"/>
      <c r="CQ271" s="15"/>
      <c r="CR271" s="15"/>
      <c r="CS271" s="15"/>
      <c r="CT271" s="15"/>
      <c r="CU271" s="15"/>
      <c r="CV271" s="15"/>
      <c r="CW271" s="15"/>
      <c r="CX271" s="15"/>
      <c r="CY271" s="15"/>
      <c r="CZ271" s="15"/>
      <c r="DA271" s="15"/>
      <c r="DB271" s="15"/>
      <c r="DC271" s="15"/>
      <c r="DD271" s="15"/>
      <c r="DE271" s="15"/>
      <c r="DF271" s="15"/>
      <c r="DG271" s="15"/>
      <c r="DH271" s="15"/>
      <c r="DI271" s="15"/>
      <c r="DJ271" s="15"/>
      <c r="DK271" s="15"/>
      <c r="DL271" s="15"/>
      <c r="DM271" s="15"/>
      <c r="DN271" s="15"/>
      <c r="DO271" s="15"/>
      <c r="DP271" s="15"/>
      <c r="DQ271" s="15"/>
      <c r="DR271" s="15"/>
      <c r="DS271" s="15"/>
      <c r="DT271" s="15"/>
      <c r="DU271" s="15"/>
      <c r="DV271" s="15"/>
      <c r="DW271" s="15"/>
      <c r="DX271" s="15"/>
      <c r="DY271" s="15"/>
      <c r="DZ271" s="15"/>
      <c r="EA271" s="15"/>
      <c r="EB271" s="15"/>
      <c r="EC271" s="15"/>
      <c r="ED271" s="15"/>
      <c r="EE271" s="15"/>
      <c r="EF271" s="15"/>
      <c r="EG271" s="15"/>
      <c r="EH271" s="15"/>
      <c r="EI271" s="15"/>
      <c r="EJ271" s="15"/>
      <c r="EK271" s="15"/>
      <c r="EL271" s="15"/>
      <c r="EM271" s="15"/>
      <c r="EN271" s="15"/>
      <c r="EO271" s="15"/>
      <c r="EP271" s="15"/>
      <c r="EQ271" s="15"/>
      <c r="ER271" s="15"/>
      <c r="ES271" s="15"/>
      <c r="ET271" s="15"/>
      <c r="EU271" s="15"/>
      <c r="EV271" s="15"/>
      <c r="EW271" s="15"/>
      <c r="EX271" s="15"/>
      <c r="EY271" s="15"/>
      <c r="EZ271" s="15"/>
      <c r="FA271" s="15"/>
      <c r="FB271" s="15"/>
      <c r="FC271" s="15"/>
      <c r="FD271" s="15"/>
      <c r="FE271" s="15"/>
      <c r="FF271" s="15"/>
      <c r="FG271" s="15"/>
      <c r="FH271" s="15"/>
      <c r="FI271" s="15"/>
      <c r="FJ271" s="15"/>
      <c r="FK271" s="15"/>
      <c r="FL271" s="15"/>
      <c r="FM271" s="15"/>
      <c r="FN271" s="15"/>
      <c r="FO271" s="15"/>
      <c r="FP271" s="15"/>
      <c r="FQ271" s="15"/>
      <c r="FR271" s="15"/>
      <c r="FS271" s="15"/>
      <c r="FT271" s="15"/>
      <c r="FU271" s="15"/>
      <c r="FV271" s="15"/>
      <c r="FW271" s="15"/>
      <c r="FX271" s="15"/>
      <c r="FY271" s="15"/>
      <c r="FZ271" s="15"/>
      <c r="GA271" s="15"/>
      <c r="GB271" s="15"/>
      <c r="GC271" s="15"/>
      <c r="GD271" s="15"/>
      <c r="GE271" s="15"/>
      <c r="GF271" s="15"/>
      <c r="GG271" s="15"/>
      <c r="GH271" s="15"/>
      <c r="GI271" s="15"/>
      <c r="GJ271" s="15"/>
      <c r="GK271" s="15"/>
      <c r="GL271" s="15"/>
      <c r="GM271" s="15"/>
      <c r="GN271" s="15"/>
      <c r="GO271" s="15"/>
      <c r="GP271" s="15"/>
      <c r="GQ271" s="15"/>
      <c r="GR271" s="15"/>
      <c r="GS271" s="15"/>
      <c r="GT271" s="15"/>
      <c r="GU271" s="15"/>
      <c r="GV271" s="15"/>
      <c r="GW271" s="15"/>
      <c r="GX271" s="15"/>
      <c r="GY271" s="15"/>
      <c r="GZ271" s="15"/>
      <c r="HA271" s="15"/>
      <c r="HB271" s="15"/>
      <c r="HC271" s="15"/>
      <c r="HD271" s="15"/>
      <c r="HE271" s="15"/>
      <c r="HF271" s="15"/>
      <c r="HG271" s="15"/>
      <c r="HH271" s="15"/>
      <c r="HI271" s="15"/>
      <c r="HJ271" s="15"/>
      <c r="HK271" s="15"/>
      <c r="HL271" s="15"/>
      <c r="HM271" s="15"/>
      <c r="HN271" s="15"/>
      <c r="HO271" s="15"/>
      <c r="HP271" s="15"/>
      <c r="HQ271" s="15"/>
      <c r="HR271" s="15"/>
      <c r="HS271" s="15"/>
      <c r="HT271" s="15"/>
      <c r="HU271" s="15"/>
      <c r="HV271" s="15"/>
      <c r="HW271" s="15"/>
      <c r="HX271" s="15"/>
      <c r="HY271" s="15"/>
      <c r="HZ271" s="15"/>
      <c r="IA271" s="15"/>
      <c r="IB271" s="15"/>
      <c r="IC271" s="15"/>
      <c r="ID271" s="15"/>
      <c r="IE271" s="15"/>
      <c r="IF271" s="15"/>
      <c r="IG271" s="15"/>
      <c r="IH271" s="15"/>
      <c r="II271" s="15"/>
      <c r="IJ271" s="15"/>
      <c r="IK271" s="15"/>
      <c r="IL271" s="15"/>
      <c r="IM271" s="15"/>
      <c r="IN271" s="15"/>
      <c r="IO271" s="15"/>
      <c r="IP271" s="15"/>
      <c r="IQ271" s="15"/>
      <c r="IR271" s="15"/>
      <c r="IS271" s="15"/>
      <c r="IT271" s="15"/>
      <c r="IU271" s="15"/>
      <c r="IV271" s="15"/>
    </row>
    <row r="272" spans="1:256" ht="69" customHeight="1">
      <c r="A272" s="114" t="s">
        <v>256</v>
      </c>
      <c r="B272" s="119" t="s">
        <v>257</v>
      </c>
      <c r="C272" s="119" t="s">
        <v>258</v>
      </c>
      <c r="D272" s="586" t="s">
        <v>259</v>
      </c>
      <c r="E272" s="586"/>
      <c r="F272" s="119" t="s">
        <v>260</v>
      </c>
      <c r="G272" s="119" t="s">
        <v>261</v>
      </c>
      <c r="H272" s="586" t="s">
        <v>262</v>
      </c>
      <c r="I272" s="586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  <c r="BM272" s="15"/>
      <c r="BN272" s="15"/>
      <c r="BO272" s="15"/>
      <c r="BP272" s="15"/>
      <c r="BQ272" s="15"/>
      <c r="BR272" s="15"/>
      <c r="BS272" s="15"/>
      <c r="BT272" s="15"/>
      <c r="BU272" s="15"/>
      <c r="BV272" s="15"/>
      <c r="BW272" s="15"/>
      <c r="BX272" s="15"/>
      <c r="BY272" s="15"/>
      <c r="BZ272" s="15"/>
      <c r="CA272" s="15"/>
      <c r="CB272" s="15"/>
      <c r="CC272" s="15"/>
      <c r="CD272" s="15"/>
      <c r="CE272" s="15"/>
      <c r="CF272" s="15"/>
      <c r="CG272" s="15"/>
      <c r="CH272" s="15"/>
      <c r="CI272" s="15"/>
      <c r="CJ272" s="15"/>
      <c r="CK272" s="15"/>
      <c r="CL272" s="15"/>
      <c r="CM272" s="15"/>
      <c r="CN272" s="15"/>
      <c r="CO272" s="15"/>
      <c r="CP272" s="15"/>
      <c r="CQ272" s="15"/>
      <c r="CR272" s="15"/>
      <c r="CS272" s="15"/>
      <c r="CT272" s="15"/>
      <c r="CU272" s="15"/>
      <c r="CV272" s="15"/>
      <c r="CW272" s="15"/>
      <c r="CX272" s="15"/>
      <c r="CY272" s="15"/>
      <c r="CZ272" s="15"/>
      <c r="DA272" s="15"/>
      <c r="DB272" s="15"/>
      <c r="DC272" s="15"/>
      <c r="DD272" s="15"/>
      <c r="DE272" s="15"/>
      <c r="DF272" s="15"/>
      <c r="DG272" s="15"/>
      <c r="DH272" s="15"/>
      <c r="DI272" s="15"/>
      <c r="DJ272" s="15"/>
      <c r="DK272" s="15"/>
      <c r="DL272" s="15"/>
      <c r="DM272" s="15"/>
      <c r="DN272" s="15"/>
      <c r="DO272" s="15"/>
      <c r="DP272" s="15"/>
      <c r="DQ272" s="15"/>
      <c r="DR272" s="15"/>
      <c r="DS272" s="15"/>
      <c r="DT272" s="15"/>
      <c r="DU272" s="15"/>
      <c r="DV272" s="15"/>
      <c r="DW272" s="15"/>
      <c r="DX272" s="15"/>
      <c r="DY272" s="15"/>
      <c r="DZ272" s="15"/>
      <c r="EA272" s="15"/>
      <c r="EB272" s="15"/>
      <c r="EC272" s="15"/>
      <c r="ED272" s="15"/>
      <c r="EE272" s="15"/>
      <c r="EF272" s="15"/>
      <c r="EG272" s="15"/>
      <c r="EH272" s="15"/>
      <c r="EI272" s="15"/>
      <c r="EJ272" s="15"/>
      <c r="EK272" s="15"/>
      <c r="EL272" s="15"/>
      <c r="EM272" s="15"/>
      <c r="EN272" s="15"/>
      <c r="EO272" s="15"/>
      <c r="EP272" s="15"/>
      <c r="EQ272" s="15"/>
      <c r="ER272" s="15"/>
      <c r="ES272" s="15"/>
      <c r="ET272" s="15"/>
      <c r="EU272" s="15"/>
      <c r="EV272" s="15"/>
      <c r="EW272" s="15"/>
      <c r="EX272" s="15"/>
      <c r="EY272" s="15"/>
      <c r="EZ272" s="15"/>
      <c r="FA272" s="15"/>
      <c r="FB272" s="15"/>
      <c r="FC272" s="15"/>
      <c r="FD272" s="15"/>
      <c r="FE272" s="15"/>
      <c r="FF272" s="15"/>
      <c r="FG272" s="15"/>
      <c r="FH272" s="15"/>
      <c r="FI272" s="15"/>
      <c r="FJ272" s="15"/>
      <c r="FK272" s="15"/>
      <c r="FL272" s="15"/>
      <c r="FM272" s="15"/>
      <c r="FN272" s="15"/>
      <c r="FO272" s="15"/>
      <c r="FP272" s="15"/>
      <c r="FQ272" s="15"/>
      <c r="FR272" s="15"/>
      <c r="FS272" s="15"/>
      <c r="FT272" s="15"/>
      <c r="FU272" s="15"/>
      <c r="FV272" s="15"/>
      <c r="FW272" s="15"/>
      <c r="FX272" s="15"/>
      <c r="FY272" s="15"/>
      <c r="FZ272" s="15"/>
      <c r="GA272" s="15"/>
      <c r="GB272" s="15"/>
      <c r="GC272" s="15"/>
      <c r="GD272" s="15"/>
      <c r="GE272" s="15"/>
      <c r="GF272" s="15"/>
      <c r="GG272" s="15"/>
      <c r="GH272" s="15"/>
      <c r="GI272" s="15"/>
      <c r="GJ272" s="15"/>
      <c r="GK272" s="15"/>
      <c r="GL272" s="15"/>
      <c r="GM272" s="15"/>
      <c r="GN272" s="15"/>
      <c r="GO272" s="15"/>
      <c r="GP272" s="15"/>
      <c r="GQ272" s="15"/>
      <c r="GR272" s="15"/>
      <c r="GS272" s="15"/>
      <c r="GT272" s="15"/>
      <c r="GU272" s="15"/>
      <c r="GV272" s="15"/>
      <c r="GW272" s="15"/>
      <c r="GX272" s="15"/>
      <c r="GY272" s="15"/>
      <c r="GZ272" s="15"/>
      <c r="HA272" s="15"/>
      <c r="HB272" s="15"/>
      <c r="HC272" s="15"/>
      <c r="HD272" s="15"/>
      <c r="HE272" s="15"/>
      <c r="HF272" s="15"/>
      <c r="HG272" s="15"/>
      <c r="HH272" s="15"/>
      <c r="HI272" s="15"/>
      <c r="HJ272" s="15"/>
      <c r="HK272" s="15"/>
      <c r="HL272" s="15"/>
      <c r="HM272" s="15"/>
      <c r="HN272" s="15"/>
      <c r="HO272" s="15"/>
      <c r="HP272" s="15"/>
      <c r="HQ272" s="15"/>
      <c r="HR272" s="15"/>
      <c r="HS272" s="15"/>
      <c r="HT272" s="15"/>
      <c r="HU272" s="15"/>
      <c r="HV272" s="15"/>
      <c r="HW272" s="15"/>
      <c r="HX272" s="15"/>
      <c r="HY272" s="15"/>
      <c r="HZ272" s="15"/>
      <c r="IA272" s="15"/>
      <c r="IB272" s="15"/>
      <c r="IC272" s="15"/>
      <c r="ID272" s="15"/>
      <c r="IE272" s="15"/>
      <c r="IF272" s="15"/>
      <c r="IG272" s="15"/>
      <c r="IH272" s="15"/>
      <c r="II272" s="15"/>
      <c r="IJ272" s="15"/>
      <c r="IK272" s="15"/>
      <c r="IL272" s="15"/>
      <c r="IM272" s="15"/>
      <c r="IN272" s="15"/>
      <c r="IO272" s="15"/>
      <c r="IP272" s="15"/>
      <c r="IQ272" s="15"/>
      <c r="IR272" s="15"/>
      <c r="IS272" s="15"/>
      <c r="IT272" s="15"/>
      <c r="IU272" s="15"/>
      <c r="IV272" s="15"/>
    </row>
    <row r="273" spans="1:256" ht="50.25" customHeight="1">
      <c r="A273" s="120" t="s">
        <v>263</v>
      </c>
      <c r="B273" s="121" t="s">
        <v>264</v>
      </c>
      <c r="C273" s="98">
        <v>16</v>
      </c>
      <c r="D273" s="587" t="s">
        <v>265</v>
      </c>
      <c r="E273" s="587"/>
      <c r="F273" s="122">
        <f>ROUND((1/(30*145))*16*(1/188.76),7)</f>
        <v>1.95E-5</v>
      </c>
      <c r="G273" s="35">
        <v>0</v>
      </c>
      <c r="H273" s="554">
        <v>0</v>
      </c>
      <c r="I273" s="554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  <c r="BG273" s="15"/>
      <c r="BH273" s="15"/>
      <c r="BI273" s="15"/>
      <c r="BJ273" s="15"/>
      <c r="BK273" s="15"/>
      <c r="BL273" s="15"/>
      <c r="BM273" s="15"/>
      <c r="BN273" s="15"/>
      <c r="BO273" s="15"/>
      <c r="BP273" s="15"/>
      <c r="BQ273" s="15"/>
      <c r="BR273" s="15"/>
      <c r="BS273" s="15"/>
      <c r="BT273" s="15"/>
      <c r="BU273" s="15"/>
      <c r="BV273" s="15"/>
      <c r="BW273" s="15"/>
      <c r="BX273" s="15"/>
      <c r="BY273" s="15"/>
      <c r="BZ273" s="15"/>
      <c r="CA273" s="15"/>
      <c r="CB273" s="15"/>
      <c r="CC273" s="15"/>
      <c r="CD273" s="15"/>
      <c r="CE273" s="15"/>
      <c r="CF273" s="15"/>
      <c r="CG273" s="15"/>
      <c r="CH273" s="15"/>
      <c r="CI273" s="15"/>
      <c r="CJ273" s="15"/>
      <c r="CK273" s="15"/>
      <c r="CL273" s="15"/>
      <c r="CM273" s="15"/>
      <c r="CN273" s="15"/>
      <c r="CO273" s="15"/>
      <c r="CP273" s="15"/>
      <c r="CQ273" s="15"/>
      <c r="CR273" s="15"/>
      <c r="CS273" s="15"/>
      <c r="CT273" s="15"/>
      <c r="CU273" s="15"/>
      <c r="CV273" s="15"/>
      <c r="CW273" s="15"/>
      <c r="CX273" s="15"/>
      <c r="CY273" s="15"/>
      <c r="CZ273" s="15"/>
      <c r="DA273" s="15"/>
      <c r="DB273" s="15"/>
      <c r="DC273" s="15"/>
      <c r="DD273" s="15"/>
      <c r="DE273" s="15"/>
      <c r="DF273" s="15"/>
      <c r="DG273" s="15"/>
      <c r="DH273" s="15"/>
      <c r="DI273" s="15"/>
      <c r="DJ273" s="15"/>
      <c r="DK273" s="15"/>
      <c r="DL273" s="15"/>
      <c r="DM273" s="15"/>
      <c r="DN273" s="15"/>
      <c r="DO273" s="15"/>
      <c r="DP273" s="15"/>
      <c r="DQ273" s="15"/>
      <c r="DR273" s="15"/>
      <c r="DS273" s="15"/>
      <c r="DT273" s="15"/>
      <c r="DU273" s="15"/>
      <c r="DV273" s="15"/>
      <c r="DW273" s="15"/>
      <c r="DX273" s="15"/>
      <c r="DY273" s="15"/>
      <c r="DZ273" s="15"/>
      <c r="EA273" s="15"/>
      <c r="EB273" s="15"/>
      <c r="EC273" s="15"/>
      <c r="ED273" s="15"/>
      <c r="EE273" s="15"/>
      <c r="EF273" s="15"/>
      <c r="EG273" s="15"/>
      <c r="EH273" s="15"/>
      <c r="EI273" s="15"/>
      <c r="EJ273" s="15"/>
      <c r="EK273" s="15"/>
      <c r="EL273" s="15"/>
      <c r="EM273" s="15"/>
      <c r="EN273" s="15"/>
      <c r="EO273" s="15"/>
      <c r="EP273" s="15"/>
      <c r="EQ273" s="15"/>
      <c r="ER273" s="15"/>
      <c r="ES273" s="15"/>
      <c r="ET273" s="15"/>
      <c r="EU273" s="15"/>
      <c r="EV273" s="15"/>
      <c r="EW273" s="15"/>
      <c r="EX273" s="15"/>
      <c r="EY273" s="15"/>
      <c r="EZ273" s="15"/>
      <c r="FA273" s="15"/>
      <c r="FB273" s="15"/>
      <c r="FC273" s="15"/>
      <c r="FD273" s="15"/>
      <c r="FE273" s="15"/>
      <c r="FF273" s="15"/>
      <c r="FG273" s="15"/>
      <c r="FH273" s="15"/>
      <c r="FI273" s="15"/>
      <c r="FJ273" s="15"/>
      <c r="FK273" s="15"/>
      <c r="FL273" s="15"/>
      <c r="FM273" s="15"/>
      <c r="FN273" s="15"/>
      <c r="FO273" s="15"/>
      <c r="FP273" s="15"/>
      <c r="FQ273" s="15"/>
      <c r="FR273" s="15"/>
      <c r="FS273" s="15"/>
      <c r="FT273" s="15"/>
      <c r="FU273" s="15"/>
      <c r="FV273" s="15"/>
      <c r="FW273" s="15"/>
      <c r="FX273" s="15"/>
      <c r="FY273" s="15"/>
      <c r="FZ273" s="15"/>
      <c r="GA273" s="15"/>
      <c r="GB273" s="15"/>
      <c r="GC273" s="15"/>
      <c r="GD273" s="15"/>
      <c r="GE273" s="15"/>
      <c r="GF273" s="15"/>
      <c r="GG273" s="15"/>
      <c r="GH273" s="15"/>
      <c r="GI273" s="15"/>
      <c r="GJ273" s="15"/>
      <c r="GK273" s="15"/>
      <c r="GL273" s="15"/>
      <c r="GM273" s="15"/>
      <c r="GN273" s="15"/>
      <c r="GO273" s="15"/>
      <c r="GP273" s="15"/>
      <c r="GQ273" s="15"/>
      <c r="GR273" s="15"/>
      <c r="GS273" s="15"/>
      <c r="GT273" s="15"/>
      <c r="GU273" s="15"/>
      <c r="GV273" s="15"/>
      <c r="GW273" s="15"/>
      <c r="GX273" s="15"/>
      <c r="GY273" s="15"/>
      <c r="GZ273" s="15"/>
      <c r="HA273" s="15"/>
      <c r="HB273" s="15"/>
      <c r="HC273" s="15"/>
      <c r="HD273" s="15"/>
      <c r="HE273" s="15"/>
      <c r="HF273" s="15"/>
      <c r="HG273" s="15"/>
      <c r="HH273" s="15"/>
      <c r="HI273" s="15"/>
      <c r="HJ273" s="15"/>
      <c r="HK273" s="15"/>
      <c r="HL273" s="15"/>
      <c r="HM273" s="15"/>
      <c r="HN273" s="15"/>
      <c r="HO273" s="15"/>
      <c r="HP273" s="15"/>
      <c r="HQ273" s="15"/>
      <c r="HR273" s="15"/>
      <c r="HS273" s="15"/>
      <c r="HT273" s="15"/>
      <c r="HU273" s="15"/>
      <c r="HV273" s="15"/>
      <c r="HW273" s="15"/>
      <c r="HX273" s="15"/>
      <c r="HY273" s="15"/>
      <c r="HZ273" s="15"/>
      <c r="IA273" s="15"/>
      <c r="IB273" s="15"/>
      <c r="IC273" s="15"/>
      <c r="ID273" s="15"/>
      <c r="IE273" s="15"/>
      <c r="IF273" s="15"/>
      <c r="IG273" s="15"/>
      <c r="IH273" s="15"/>
      <c r="II273" s="15"/>
      <c r="IJ273" s="15"/>
      <c r="IK273" s="15"/>
      <c r="IL273" s="15"/>
      <c r="IM273" s="15"/>
      <c r="IN273" s="15"/>
      <c r="IO273" s="15"/>
      <c r="IP273" s="15"/>
      <c r="IQ273" s="15"/>
      <c r="IR273" s="15"/>
      <c r="IS273" s="15"/>
      <c r="IT273" s="15"/>
      <c r="IU273" s="15"/>
      <c r="IV273" s="15"/>
    </row>
    <row r="274" spans="1:256" ht="63" customHeight="1">
      <c r="A274" s="120" t="s">
        <v>266</v>
      </c>
      <c r="B274" s="117" t="s">
        <v>267</v>
      </c>
      <c r="C274" s="98">
        <v>16</v>
      </c>
      <c r="D274" s="587" t="s">
        <v>265</v>
      </c>
      <c r="E274" s="587"/>
      <c r="F274" s="122">
        <v>5.8460000000000001E-4</v>
      </c>
      <c r="G274" s="35">
        <f>I204</f>
        <v>4768.5400000000009</v>
      </c>
      <c r="H274" s="554">
        <f>ROUND(F274*G274,2)</f>
        <v>2.79</v>
      </c>
      <c r="I274" s="554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15"/>
      <c r="BM274" s="15"/>
      <c r="BN274" s="15"/>
      <c r="BO274" s="15"/>
      <c r="BP274" s="15"/>
      <c r="BQ274" s="15"/>
      <c r="BR274" s="15"/>
      <c r="BS274" s="15"/>
      <c r="BT274" s="15"/>
      <c r="BU274" s="15"/>
      <c r="BV274" s="15"/>
      <c r="BW274" s="15"/>
      <c r="BX274" s="15"/>
      <c r="BY274" s="15"/>
      <c r="BZ274" s="15"/>
      <c r="CA274" s="15"/>
      <c r="CB274" s="15"/>
      <c r="CC274" s="15"/>
      <c r="CD274" s="15"/>
      <c r="CE274" s="15"/>
      <c r="CF274" s="15"/>
      <c r="CG274" s="15"/>
      <c r="CH274" s="15"/>
      <c r="CI274" s="15"/>
      <c r="CJ274" s="15"/>
      <c r="CK274" s="15"/>
      <c r="CL274" s="15"/>
      <c r="CM274" s="15"/>
      <c r="CN274" s="15"/>
      <c r="CO274" s="15"/>
      <c r="CP274" s="15"/>
      <c r="CQ274" s="15"/>
      <c r="CR274" s="15"/>
      <c r="CS274" s="15"/>
      <c r="CT274" s="15"/>
      <c r="CU274" s="15"/>
      <c r="CV274" s="15"/>
      <c r="CW274" s="15"/>
      <c r="CX274" s="15"/>
      <c r="CY274" s="15"/>
      <c r="CZ274" s="15"/>
      <c r="DA274" s="15"/>
      <c r="DB274" s="15"/>
      <c r="DC274" s="15"/>
      <c r="DD274" s="15"/>
      <c r="DE274" s="15"/>
      <c r="DF274" s="15"/>
      <c r="DG274" s="15"/>
      <c r="DH274" s="15"/>
      <c r="DI274" s="15"/>
      <c r="DJ274" s="15"/>
      <c r="DK274" s="15"/>
      <c r="DL274" s="15"/>
      <c r="DM274" s="15"/>
      <c r="DN274" s="15"/>
      <c r="DO274" s="15"/>
      <c r="DP274" s="15"/>
      <c r="DQ274" s="15"/>
      <c r="DR274" s="15"/>
      <c r="DS274" s="15"/>
      <c r="DT274" s="15"/>
      <c r="DU274" s="15"/>
      <c r="DV274" s="15"/>
      <c r="DW274" s="15"/>
      <c r="DX274" s="15"/>
      <c r="DY274" s="15"/>
      <c r="DZ274" s="15"/>
      <c r="EA274" s="15"/>
      <c r="EB274" s="15"/>
      <c r="EC274" s="15"/>
      <c r="ED274" s="15"/>
      <c r="EE274" s="15"/>
      <c r="EF274" s="15"/>
      <c r="EG274" s="15"/>
      <c r="EH274" s="15"/>
      <c r="EI274" s="15"/>
      <c r="EJ274" s="15"/>
      <c r="EK274" s="15"/>
      <c r="EL274" s="15"/>
      <c r="EM274" s="15"/>
      <c r="EN274" s="15"/>
      <c r="EO274" s="15"/>
      <c r="EP274" s="15"/>
      <c r="EQ274" s="15"/>
      <c r="ER274" s="15"/>
      <c r="ES274" s="15"/>
      <c r="ET274" s="15"/>
      <c r="EU274" s="15"/>
      <c r="EV274" s="15"/>
      <c r="EW274" s="15"/>
      <c r="EX274" s="15"/>
      <c r="EY274" s="15"/>
      <c r="EZ274" s="15"/>
      <c r="FA274" s="15"/>
      <c r="FB274" s="15"/>
      <c r="FC274" s="15"/>
      <c r="FD274" s="15"/>
      <c r="FE274" s="15"/>
      <c r="FF274" s="15"/>
      <c r="FG274" s="15"/>
      <c r="FH274" s="15"/>
      <c r="FI274" s="15"/>
      <c r="FJ274" s="15"/>
      <c r="FK274" s="15"/>
      <c r="FL274" s="15"/>
      <c r="FM274" s="15"/>
      <c r="FN274" s="15"/>
      <c r="FO274" s="15"/>
      <c r="FP274" s="15"/>
      <c r="FQ274" s="15"/>
      <c r="FR274" s="15"/>
      <c r="FS274" s="15"/>
      <c r="FT274" s="15"/>
      <c r="FU274" s="15"/>
      <c r="FV274" s="15"/>
      <c r="FW274" s="15"/>
      <c r="FX274" s="15"/>
      <c r="FY274" s="15"/>
      <c r="FZ274" s="15"/>
      <c r="GA274" s="15"/>
      <c r="GB274" s="15"/>
      <c r="GC274" s="15"/>
      <c r="GD274" s="15"/>
      <c r="GE274" s="15"/>
      <c r="GF274" s="15"/>
      <c r="GG274" s="15"/>
      <c r="GH274" s="15"/>
      <c r="GI274" s="15"/>
      <c r="GJ274" s="15"/>
      <c r="GK274" s="15"/>
      <c r="GL274" s="15"/>
      <c r="GM274" s="15"/>
      <c r="GN274" s="15"/>
      <c r="GO274" s="15"/>
      <c r="GP274" s="15"/>
      <c r="GQ274" s="15"/>
      <c r="GR274" s="15"/>
      <c r="GS274" s="15"/>
      <c r="GT274" s="15"/>
      <c r="GU274" s="15"/>
      <c r="GV274" s="15"/>
      <c r="GW274" s="15"/>
      <c r="GX274" s="15"/>
      <c r="GY274" s="15"/>
      <c r="GZ274" s="15"/>
      <c r="HA274" s="15"/>
      <c r="HB274" s="15"/>
      <c r="HC274" s="15"/>
      <c r="HD274" s="15"/>
      <c r="HE274" s="15"/>
      <c r="HF274" s="15"/>
      <c r="HG274" s="15"/>
      <c r="HH274" s="15"/>
      <c r="HI274" s="15"/>
      <c r="HJ274" s="15"/>
      <c r="HK274" s="15"/>
      <c r="HL274" s="15"/>
      <c r="HM274" s="15"/>
      <c r="HN274" s="15"/>
      <c r="HO274" s="15"/>
      <c r="HP274" s="15"/>
      <c r="HQ274" s="15"/>
      <c r="HR274" s="15"/>
      <c r="HS274" s="15"/>
      <c r="HT274" s="15"/>
      <c r="HU274" s="15"/>
      <c r="HV274" s="15"/>
      <c r="HW274" s="15"/>
      <c r="HX274" s="15"/>
      <c r="HY274" s="15"/>
      <c r="HZ274" s="15"/>
      <c r="IA274" s="15"/>
      <c r="IB274" s="15"/>
      <c r="IC274" s="15"/>
      <c r="ID274" s="15"/>
      <c r="IE274" s="15"/>
      <c r="IF274" s="15"/>
      <c r="IG274" s="15"/>
      <c r="IH274" s="15"/>
      <c r="II274" s="15"/>
      <c r="IJ274" s="15"/>
      <c r="IK274" s="15"/>
      <c r="IL274" s="15"/>
      <c r="IM274" s="15"/>
      <c r="IN274" s="15"/>
      <c r="IO274" s="15"/>
      <c r="IP274" s="15"/>
      <c r="IQ274" s="15"/>
      <c r="IR274" s="15"/>
      <c r="IS274" s="15"/>
      <c r="IT274" s="15"/>
      <c r="IU274" s="15"/>
      <c r="IV274" s="15"/>
    </row>
    <row r="275" spans="1:256" ht="12.75" customHeight="1">
      <c r="A275" s="489" t="s">
        <v>209</v>
      </c>
      <c r="B275" s="489"/>
      <c r="C275" s="489"/>
      <c r="D275" s="489"/>
      <c r="E275" s="489"/>
      <c r="F275" s="489"/>
      <c r="G275" s="489"/>
      <c r="H275" s="554">
        <f>SUM(H273+H274)</f>
        <v>2.79</v>
      </c>
      <c r="I275" s="554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  <c r="BM275" s="15"/>
      <c r="BN275" s="15"/>
      <c r="BO275" s="15"/>
      <c r="BP275" s="15"/>
      <c r="BQ275" s="15"/>
      <c r="BR275" s="15"/>
      <c r="BS275" s="15"/>
      <c r="BT275" s="15"/>
      <c r="BU275" s="15"/>
      <c r="BV275" s="15"/>
      <c r="BW275" s="15"/>
      <c r="BX275" s="15"/>
      <c r="BY275" s="15"/>
      <c r="BZ275" s="15"/>
      <c r="CA275" s="15"/>
      <c r="CB275" s="15"/>
      <c r="CC275" s="15"/>
      <c r="CD275" s="15"/>
      <c r="CE275" s="15"/>
      <c r="CF275" s="15"/>
      <c r="CG275" s="15"/>
      <c r="CH275" s="15"/>
      <c r="CI275" s="15"/>
      <c r="CJ275" s="15"/>
      <c r="CK275" s="15"/>
      <c r="CL275" s="15"/>
      <c r="CM275" s="15"/>
      <c r="CN275" s="15"/>
      <c r="CO275" s="15"/>
      <c r="CP275" s="15"/>
      <c r="CQ275" s="15"/>
      <c r="CR275" s="15"/>
      <c r="CS275" s="15"/>
      <c r="CT275" s="15"/>
      <c r="CU275" s="15"/>
      <c r="CV275" s="15"/>
      <c r="CW275" s="15"/>
      <c r="CX275" s="15"/>
      <c r="CY275" s="15"/>
      <c r="CZ275" s="15"/>
      <c r="DA275" s="15"/>
      <c r="DB275" s="15"/>
      <c r="DC275" s="15"/>
      <c r="DD275" s="15"/>
      <c r="DE275" s="15"/>
      <c r="DF275" s="15"/>
      <c r="DG275" s="15"/>
      <c r="DH275" s="15"/>
      <c r="DI275" s="15"/>
      <c r="DJ275" s="15"/>
      <c r="DK275" s="15"/>
      <c r="DL275" s="15"/>
      <c r="DM275" s="15"/>
      <c r="DN275" s="15"/>
      <c r="DO275" s="15"/>
      <c r="DP275" s="15"/>
      <c r="DQ275" s="15"/>
      <c r="DR275" s="15"/>
      <c r="DS275" s="15"/>
      <c r="DT275" s="15"/>
      <c r="DU275" s="15"/>
      <c r="DV275" s="15"/>
      <c r="DW275" s="15"/>
      <c r="DX275" s="15"/>
      <c r="DY275" s="15"/>
      <c r="DZ275" s="15"/>
      <c r="EA275" s="15"/>
      <c r="EB275" s="15"/>
      <c r="EC275" s="15"/>
      <c r="ED275" s="15"/>
      <c r="EE275" s="15"/>
      <c r="EF275" s="15"/>
      <c r="EG275" s="15"/>
      <c r="EH275" s="15"/>
      <c r="EI275" s="15"/>
      <c r="EJ275" s="15"/>
      <c r="EK275" s="15"/>
      <c r="EL275" s="15"/>
      <c r="EM275" s="15"/>
      <c r="EN275" s="15"/>
      <c r="EO275" s="15"/>
      <c r="EP275" s="15"/>
      <c r="EQ275" s="15"/>
      <c r="ER275" s="15"/>
      <c r="ES275" s="15"/>
      <c r="ET275" s="15"/>
      <c r="EU275" s="15"/>
      <c r="EV275" s="15"/>
      <c r="EW275" s="15"/>
      <c r="EX275" s="15"/>
      <c r="EY275" s="15"/>
      <c r="EZ275" s="15"/>
      <c r="FA275" s="15"/>
      <c r="FB275" s="15"/>
      <c r="FC275" s="15"/>
      <c r="FD275" s="15"/>
      <c r="FE275" s="15"/>
      <c r="FF275" s="15"/>
      <c r="FG275" s="15"/>
      <c r="FH275" s="15"/>
      <c r="FI275" s="15"/>
      <c r="FJ275" s="15"/>
      <c r="FK275" s="15"/>
      <c r="FL275" s="15"/>
      <c r="FM275" s="15"/>
      <c r="FN275" s="15"/>
      <c r="FO275" s="15"/>
      <c r="FP275" s="15"/>
      <c r="FQ275" s="15"/>
      <c r="FR275" s="15"/>
      <c r="FS275" s="15"/>
      <c r="FT275" s="15"/>
      <c r="FU275" s="15"/>
      <c r="FV275" s="15"/>
      <c r="FW275" s="15"/>
      <c r="FX275" s="15"/>
      <c r="FY275" s="15"/>
      <c r="FZ275" s="15"/>
      <c r="GA275" s="15"/>
      <c r="GB275" s="15"/>
      <c r="GC275" s="15"/>
      <c r="GD275" s="15"/>
      <c r="GE275" s="15"/>
      <c r="GF275" s="15"/>
      <c r="GG275" s="15"/>
      <c r="GH275" s="15"/>
      <c r="GI275" s="15"/>
      <c r="GJ275" s="15"/>
      <c r="GK275" s="15"/>
      <c r="GL275" s="15"/>
      <c r="GM275" s="15"/>
      <c r="GN275" s="15"/>
      <c r="GO275" s="15"/>
      <c r="GP275" s="15"/>
      <c r="GQ275" s="15"/>
      <c r="GR275" s="15"/>
      <c r="GS275" s="15"/>
      <c r="GT275" s="15"/>
      <c r="GU275" s="15"/>
      <c r="GV275" s="15"/>
      <c r="GW275" s="15"/>
      <c r="GX275" s="15"/>
      <c r="GY275" s="15"/>
      <c r="GZ275" s="15"/>
      <c r="HA275" s="15"/>
      <c r="HB275" s="15"/>
      <c r="HC275" s="15"/>
      <c r="HD275" s="15"/>
      <c r="HE275" s="15"/>
      <c r="HF275" s="15"/>
      <c r="HG275" s="15"/>
      <c r="HH275" s="15"/>
      <c r="HI275" s="15"/>
      <c r="HJ275" s="15"/>
      <c r="HK275" s="15"/>
      <c r="HL275" s="15"/>
      <c r="HM275" s="15"/>
      <c r="HN275" s="15"/>
      <c r="HO275" s="15"/>
      <c r="HP275" s="15"/>
      <c r="HQ275" s="15"/>
      <c r="HR275" s="15"/>
      <c r="HS275" s="15"/>
      <c r="HT275" s="15"/>
      <c r="HU275" s="15"/>
      <c r="HV275" s="15"/>
      <c r="HW275" s="15"/>
      <c r="HX275" s="15"/>
      <c r="HY275" s="15"/>
      <c r="HZ275" s="15"/>
      <c r="IA275" s="15"/>
      <c r="IB275" s="15"/>
      <c r="IC275" s="15"/>
      <c r="ID275" s="15"/>
      <c r="IE275" s="15"/>
      <c r="IF275" s="15"/>
      <c r="IG275" s="15"/>
      <c r="IH275" s="15"/>
      <c r="II275" s="15"/>
      <c r="IJ275" s="15"/>
      <c r="IK275" s="15"/>
      <c r="IL275" s="15"/>
      <c r="IM275" s="15"/>
      <c r="IN275" s="15"/>
      <c r="IO275" s="15"/>
      <c r="IP275" s="15"/>
      <c r="IQ275" s="15"/>
      <c r="IR275" s="15"/>
      <c r="IS275" s="15"/>
      <c r="IT275" s="15"/>
      <c r="IU275" s="15"/>
      <c r="IV275" s="15"/>
    </row>
    <row r="276" spans="1:256" ht="7.5" customHeight="1">
      <c r="A276" s="588"/>
      <c r="B276" s="588"/>
      <c r="C276" s="588"/>
      <c r="D276" s="588"/>
      <c r="E276" s="588"/>
      <c r="F276" s="588"/>
      <c r="G276" s="588"/>
      <c r="H276" s="588"/>
      <c r="I276" s="588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  <c r="BM276" s="15"/>
      <c r="BN276" s="15"/>
      <c r="BO276" s="15"/>
      <c r="BP276" s="15"/>
      <c r="BQ276" s="15"/>
      <c r="BR276" s="15"/>
      <c r="BS276" s="15"/>
      <c r="BT276" s="15"/>
      <c r="BU276" s="15"/>
      <c r="BV276" s="15"/>
      <c r="BW276" s="15"/>
      <c r="BX276" s="15"/>
      <c r="BY276" s="15"/>
      <c r="BZ276" s="15"/>
      <c r="CA276" s="15"/>
      <c r="CB276" s="15"/>
      <c r="CC276" s="15"/>
      <c r="CD276" s="15"/>
      <c r="CE276" s="15"/>
      <c r="CF276" s="15"/>
      <c r="CG276" s="15"/>
      <c r="CH276" s="15"/>
      <c r="CI276" s="15"/>
      <c r="CJ276" s="15"/>
      <c r="CK276" s="15"/>
      <c r="CL276" s="15"/>
      <c r="CM276" s="15"/>
      <c r="CN276" s="15"/>
      <c r="CO276" s="15"/>
      <c r="CP276" s="15"/>
      <c r="CQ276" s="15"/>
      <c r="CR276" s="15"/>
      <c r="CS276" s="15"/>
      <c r="CT276" s="15"/>
      <c r="CU276" s="15"/>
      <c r="CV276" s="15"/>
      <c r="CW276" s="15"/>
      <c r="CX276" s="15"/>
      <c r="CY276" s="15"/>
      <c r="CZ276" s="15"/>
      <c r="DA276" s="15"/>
      <c r="DB276" s="15"/>
      <c r="DC276" s="15"/>
      <c r="DD276" s="15"/>
      <c r="DE276" s="15"/>
      <c r="DF276" s="15"/>
      <c r="DG276" s="15"/>
      <c r="DH276" s="15"/>
      <c r="DI276" s="15"/>
      <c r="DJ276" s="15"/>
      <c r="DK276" s="15"/>
      <c r="DL276" s="15"/>
      <c r="DM276" s="15"/>
      <c r="DN276" s="15"/>
      <c r="DO276" s="15"/>
      <c r="DP276" s="15"/>
      <c r="DQ276" s="15"/>
      <c r="DR276" s="15"/>
      <c r="DS276" s="15"/>
      <c r="DT276" s="15"/>
      <c r="DU276" s="15"/>
      <c r="DV276" s="15"/>
      <c r="DW276" s="15"/>
      <c r="DX276" s="15"/>
      <c r="DY276" s="15"/>
      <c r="DZ276" s="15"/>
      <c r="EA276" s="15"/>
      <c r="EB276" s="15"/>
      <c r="EC276" s="15"/>
      <c r="ED276" s="15"/>
      <c r="EE276" s="15"/>
      <c r="EF276" s="15"/>
      <c r="EG276" s="15"/>
      <c r="EH276" s="15"/>
      <c r="EI276" s="15"/>
      <c r="EJ276" s="15"/>
      <c r="EK276" s="15"/>
      <c r="EL276" s="15"/>
      <c r="EM276" s="15"/>
      <c r="EN276" s="15"/>
      <c r="EO276" s="15"/>
      <c r="EP276" s="15"/>
      <c r="EQ276" s="15"/>
      <c r="ER276" s="15"/>
      <c r="ES276" s="15"/>
      <c r="ET276" s="15"/>
      <c r="EU276" s="15"/>
      <c r="EV276" s="15"/>
      <c r="EW276" s="15"/>
      <c r="EX276" s="15"/>
      <c r="EY276" s="15"/>
      <c r="EZ276" s="15"/>
      <c r="FA276" s="15"/>
      <c r="FB276" s="15"/>
      <c r="FC276" s="15"/>
      <c r="FD276" s="15"/>
      <c r="FE276" s="15"/>
      <c r="FF276" s="15"/>
      <c r="FG276" s="15"/>
      <c r="FH276" s="15"/>
      <c r="FI276" s="15"/>
      <c r="FJ276" s="15"/>
      <c r="FK276" s="15"/>
      <c r="FL276" s="15"/>
      <c r="FM276" s="15"/>
      <c r="FN276" s="15"/>
      <c r="FO276" s="15"/>
      <c r="FP276" s="15"/>
      <c r="FQ276" s="15"/>
      <c r="FR276" s="15"/>
      <c r="FS276" s="15"/>
      <c r="FT276" s="15"/>
      <c r="FU276" s="15"/>
      <c r="FV276" s="15"/>
      <c r="FW276" s="15"/>
      <c r="FX276" s="15"/>
      <c r="FY276" s="15"/>
      <c r="FZ276" s="15"/>
      <c r="GA276" s="15"/>
      <c r="GB276" s="15"/>
      <c r="GC276" s="15"/>
      <c r="GD276" s="15"/>
      <c r="GE276" s="15"/>
      <c r="GF276" s="15"/>
      <c r="GG276" s="15"/>
      <c r="GH276" s="15"/>
      <c r="GI276" s="15"/>
      <c r="GJ276" s="15"/>
      <c r="GK276" s="15"/>
      <c r="GL276" s="15"/>
      <c r="GM276" s="15"/>
      <c r="GN276" s="15"/>
      <c r="GO276" s="15"/>
      <c r="GP276" s="15"/>
      <c r="GQ276" s="15"/>
      <c r="GR276" s="15"/>
      <c r="GS276" s="15"/>
      <c r="GT276" s="15"/>
      <c r="GU276" s="15"/>
      <c r="GV276" s="15"/>
      <c r="GW276" s="15"/>
      <c r="GX276" s="15"/>
      <c r="GY276" s="15"/>
      <c r="GZ276" s="15"/>
      <c r="HA276" s="15"/>
      <c r="HB276" s="15"/>
      <c r="HC276" s="15"/>
      <c r="HD276" s="15"/>
      <c r="HE276" s="15"/>
      <c r="HF276" s="15"/>
      <c r="HG276" s="15"/>
      <c r="HH276" s="15"/>
      <c r="HI276" s="15"/>
      <c r="HJ276" s="15"/>
      <c r="HK276" s="15"/>
      <c r="HL276" s="15"/>
      <c r="HM276" s="15"/>
      <c r="HN276" s="15"/>
      <c r="HO276" s="15"/>
      <c r="HP276" s="15"/>
      <c r="HQ276" s="15"/>
      <c r="HR276" s="15"/>
      <c r="HS276" s="15"/>
      <c r="HT276" s="15"/>
      <c r="HU276" s="15"/>
      <c r="HV276" s="15"/>
      <c r="HW276" s="15"/>
      <c r="HX276" s="15"/>
      <c r="HY276" s="15"/>
      <c r="HZ276" s="15"/>
      <c r="IA276" s="15"/>
      <c r="IB276" s="15"/>
      <c r="IC276" s="15"/>
      <c r="ID276" s="15"/>
      <c r="IE276" s="15"/>
      <c r="IF276" s="15"/>
      <c r="IG276" s="15"/>
      <c r="IH276" s="15"/>
      <c r="II276" s="15"/>
      <c r="IJ276" s="15"/>
      <c r="IK276" s="15"/>
      <c r="IL276" s="15"/>
      <c r="IM276" s="15"/>
      <c r="IN276" s="15"/>
      <c r="IO276" s="15"/>
      <c r="IP276" s="15"/>
      <c r="IQ276" s="15"/>
      <c r="IR276" s="15"/>
      <c r="IS276" s="15"/>
      <c r="IT276" s="15"/>
      <c r="IU276" s="15"/>
      <c r="IV276" s="15"/>
    </row>
    <row r="277" spans="1:256" ht="61.5" customHeight="1">
      <c r="A277" s="120" t="s">
        <v>268</v>
      </c>
      <c r="B277" s="121" t="s">
        <v>269</v>
      </c>
      <c r="C277" s="98">
        <v>16</v>
      </c>
      <c r="D277" s="587" t="s">
        <v>265</v>
      </c>
      <c r="E277" s="587"/>
      <c r="F277" s="122">
        <f>ROUND((1/(30*340))*16*(1/188.76),7)</f>
        <v>8.3000000000000002E-6</v>
      </c>
      <c r="G277" s="35">
        <v>0</v>
      </c>
      <c r="H277" s="554">
        <v>0</v>
      </c>
      <c r="I277" s="554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  <c r="BM277" s="15"/>
      <c r="BN277" s="15"/>
      <c r="BO277" s="15"/>
      <c r="BP277" s="15"/>
      <c r="BQ277" s="15"/>
      <c r="BR277" s="15"/>
      <c r="BS277" s="15"/>
      <c r="BT277" s="15"/>
      <c r="BU277" s="15"/>
      <c r="BV277" s="15"/>
      <c r="BW277" s="15"/>
      <c r="BX277" s="15"/>
      <c r="BY277" s="15"/>
      <c r="BZ277" s="15"/>
      <c r="CA277" s="15"/>
      <c r="CB277" s="15"/>
      <c r="CC277" s="15"/>
      <c r="CD277" s="15"/>
      <c r="CE277" s="15"/>
      <c r="CF277" s="15"/>
      <c r="CG277" s="15"/>
      <c r="CH277" s="15"/>
      <c r="CI277" s="15"/>
      <c r="CJ277" s="15"/>
      <c r="CK277" s="15"/>
      <c r="CL277" s="15"/>
      <c r="CM277" s="15"/>
      <c r="CN277" s="15"/>
      <c r="CO277" s="15"/>
      <c r="CP277" s="15"/>
      <c r="CQ277" s="15"/>
      <c r="CR277" s="15"/>
      <c r="CS277" s="15"/>
      <c r="CT277" s="15"/>
      <c r="CU277" s="15"/>
      <c r="CV277" s="15"/>
      <c r="CW277" s="15"/>
      <c r="CX277" s="15"/>
      <c r="CY277" s="15"/>
      <c r="CZ277" s="15"/>
      <c r="DA277" s="15"/>
      <c r="DB277" s="15"/>
      <c r="DC277" s="15"/>
      <c r="DD277" s="15"/>
      <c r="DE277" s="15"/>
      <c r="DF277" s="15"/>
      <c r="DG277" s="15"/>
      <c r="DH277" s="15"/>
      <c r="DI277" s="15"/>
      <c r="DJ277" s="15"/>
      <c r="DK277" s="15"/>
      <c r="DL277" s="15"/>
      <c r="DM277" s="15"/>
      <c r="DN277" s="15"/>
      <c r="DO277" s="15"/>
      <c r="DP277" s="15"/>
      <c r="DQ277" s="15"/>
      <c r="DR277" s="15"/>
      <c r="DS277" s="15"/>
      <c r="DT277" s="15"/>
      <c r="DU277" s="15"/>
      <c r="DV277" s="15"/>
      <c r="DW277" s="15"/>
      <c r="DX277" s="15"/>
      <c r="DY277" s="15"/>
      <c r="DZ277" s="15"/>
      <c r="EA277" s="15"/>
      <c r="EB277" s="15"/>
      <c r="EC277" s="15"/>
      <c r="ED277" s="15"/>
      <c r="EE277" s="15"/>
      <c r="EF277" s="15"/>
      <c r="EG277" s="15"/>
      <c r="EH277" s="15"/>
      <c r="EI277" s="15"/>
      <c r="EJ277" s="15"/>
      <c r="EK277" s="15"/>
      <c r="EL277" s="15"/>
      <c r="EM277" s="15"/>
      <c r="EN277" s="15"/>
      <c r="EO277" s="15"/>
      <c r="EP277" s="15"/>
      <c r="EQ277" s="15"/>
      <c r="ER277" s="15"/>
      <c r="ES277" s="15"/>
      <c r="ET277" s="15"/>
      <c r="EU277" s="15"/>
      <c r="EV277" s="15"/>
      <c r="EW277" s="15"/>
      <c r="EX277" s="15"/>
      <c r="EY277" s="15"/>
      <c r="EZ277" s="15"/>
      <c r="FA277" s="15"/>
      <c r="FB277" s="15"/>
      <c r="FC277" s="15"/>
      <c r="FD277" s="15"/>
      <c r="FE277" s="15"/>
      <c r="FF277" s="15"/>
      <c r="FG277" s="15"/>
      <c r="FH277" s="15"/>
      <c r="FI277" s="15"/>
      <c r="FJ277" s="15"/>
      <c r="FK277" s="15"/>
      <c r="FL277" s="15"/>
      <c r="FM277" s="15"/>
      <c r="FN277" s="15"/>
      <c r="FO277" s="15"/>
      <c r="FP277" s="15"/>
      <c r="FQ277" s="15"/>
      <c r="FR277" s="15"/>
      <c r="FS277" s="15"/>
      <c r="FT277" s="15"/>
      <c r="FU277" s="15"/>
      <c r="FV277" s="15"/>
      <c r="FW277" s="15"/>
      <c r="FX277" s="15"/>
      <c r="FY277" s="15"/>
      <c r="FZ277" s="15"/>
      <c r="GA277" s="15"/>
      <c r="GB277" s="15"/>
      <c r="GC277" s="15"/>
      <c r="GD277" s="15"/>
      <c r="GE277" s="15"/>
      <c r="GF277" s="15"/>
      <c r="GG277" s="15"/>
      <c r="GH277" s="15"/>
      <c r="GI277" s="15"/>
      <c r="GJ277" s="15"/>
      <c r="GK277" s="15"/>
      <c r="GL277" s="15"/>
      <c r="GM277" s="15"/>
      <c r="GN277" s="15"/>
      <c r="GO277" s="15"/>
      <c r="GP277" s="15"/>
      <c r="GQ277" s="15"/>
      <c r="GR277" s="15"/>
      <c r="GS277" s="15"/>
      <c r="GT277" s="15"/>
      <c r="GU277" s="15"/>
      <c r="GV277" s="15"/>
      <c r="GW277" s="15"/>
      <c r="GX277" s="15"/>
      <c r="GY277" s="15"/>
      <c r="GZ277" s="15"/>
      <c r="HA277" s="15"/>
      <c r="HB277" s="15"/>
      <c r="HC277" s="15"/>
      <c r="HD277" s="15"/>
      <c r="HE277" s="15"/>
      <c r="HF277" s="15"/>
      <c r="HG277" s="15"/>
      <c r="HH277" s="15"/>
      <c r="HI277" s="15"/>
      <c r="HJ277" s="15"/>
      <c r="HK277" s="15"/>
      <c r="HL277" s="15"/>
      <c r="HM277" s="15"/>
      <c r="HN277" s="15"/>
      <c r="HO277" s="15"/>
      <c r="HP277" s="15"/>
      <c r="HQ277" s="15"/>
      <c r="HR277" s="15"/>
      <c r="HS277" s="15"/>
      <c r="HT277" s="15"/>
      <c r="HU277" s="15"/>
      <c r="HV277" s="15"/>
      <c r="HW277" s="15"/>
      <c r="HX277" s="15"/>
      <c r="HY277" s="15"/>
      <c r="HZ277" s="15"/>
      <c r="IA277" s="15"/>
      <c r="IB277" s="15"/>
      <c r="IC277" s="15"/>
      <c r="ID277" s="15"/>
      <c r="IE277" s="15"/>
      <c r="IF277" s="15"/>
      <c r="IG277" s="15"/>
      <c r="IH277" s="15"/>
      <c r="II277" s="15"/>
      <c r="IJ277" s="15"/>
      <c r="IK277" s="15"/>
      <c r="IL277" s="15"/>
      <c r="IM277" s="15"/>
      <c r="IN277" s="15"/>
      <c r="IO277" s="15"/>
      <c r="IP277" s="15"/>
      <c r="IQ277" s="15"/>
      <c r="IR277" s="15"/>
      <c r="IS277" s="15"/>
      <c r="IT277" s="15"/>
      <c r="IU277" s="15"/>
      <c r="IV277" s="15"/>
    </row>
    <row r="278" spans="1:256" ht="65.25" customHeight="1">
      <c r="A278" s="120" t="s">
        <v>270</v>
      </c>
      <c r="B278" s="117" t="s">
        <v>271</v>
      </c>
      <c r="C278" s="98">
        <v>16</v>
      </c>
      <c r="D278" s="587" t="s">
        <v>265</v>
      </c>
      <c r="E278" s="587"/>
      <c r="F278" s="122">
        <f>ROUND((1/340)*16*(1/188.76),7)</f>
        <v>2.4929999999999999E-4</v>
      </c>
      <c r="G278" s="35">
        <f>I204</f>
        <v>4768.5400000000009</v>
      </c>
      <c r="H278" s="554">
        <f>ROUND(F278*G278,2)</f>
        <v>1.19</v>
      </c>
      <c r="I278" s="554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15"/>
      <c r="BM278" s="15"/>
      <c r="BN278" s="15"/>
      <c r="BO278" s="15"/>
      <c r="BP278" s="15"/>
      <c r="BQ278" s="15"/>
      <c r="BR278" s="15"/>
      <c r="BS278" s="15"/>
      <c r="BT278" s="15"/>
      <c r="BU278" s="15"/>
      <c r="BV278" s="15"/>
      <c r="BW278" s="15"/>
      <c r="BX278" s="15"/>
      <c r="BY278" s="15"/>
      <c r="BZ278" s="15"/>
      <c r="CA278" s="15"/>
      <c r="CB278" s="15"/>
      <c r="CC278" s="15"/>
      <c r="CD278" s="15"/>
      <c r="CE278" s="15"/>
      <c r="CF278" s="15"/>
      <c r="CG278" s="15"/>
      <c r="CH278" s="15"/>
      <c r="CI278" s="15"/>
      <c r="CJ278" s="15"/>
      <c r="CK278" s="15"/>
      <c r="CL278" s="15"/>
      <c r="CM278" s="15"/>
      <c r="CN278" s="15"/>
      <c r="CO278" s="15"/>
      <c r="CP278" s="15"/>
      <c r="CQ278" s="15"/>
      <c r="CR278" s="15"/>
      <c r="CS278" s="15"/>
      <c r="CT278" s="15"/>
      <c r="CU278" s="15"/>
      <c r="CV278" s="15"/>
      <c r="CW278" s="15"/>
      <c r="CX278" s="15"/>
      <c r="CY278" s="15"/>
      <c r="CZ278" s="15"/>
      <c r="DA278" s="15"/>
      <c r="DB278" s="15"/>
      <c r="DC278" s="15"/>
      <c r="DD278" s="15"/>
      <c r="DE278" s="15"/>
      <c r="DF278" s="15"/>
      <c r="DG278" s="15"/>
      <c r="DH278" s="15"/>
      <c r="DI278" s="15"/>
      <c r="DJ278" s="15"/>
      <c r="DK278" s="15"/>
      <c r="DL278" s="15"/>
      <c r="DM278" s="15"/>
      <c r="DN278" s="15"/>
      <c r="DO278" s="15"/>
      <c r="DP278" s="15"/>
      <c r="DQ278" s="15"/>
      <c r="DR278" s="15"/>
      <c r="DS278" s="15"/>
      <c r="DT278" s="15"/>
      <c r="DU278" s="15"/>
      <c r="DV278" s="15"/>
      <c r="DW278" s="15"/>
      <c r="DX278" s="15"/>
      <c r="DY278" s="15"/>
      <c r="DZ278" s="15"/>
      <c r="EA278" s="15"/>
      <c r="EB278" s="15"/>
      <c r="EC278" s="15"/>
      <c r="ED278" s="15"/>
      <c r="EE278" s="15"/>
      <c r="EF278" s="15"/>
      <c r="EG278" s="15"/>
      <c r="EH278" s="15"/>
      <c r="EI278" s="15"/>
      <c r="EJ278" s="15"/>
      <c r="EK278" s="15"/>
      <c r="EL278" s="15"/>
      <c r="EM278" s="15"/>
      <c r="EN278" s="15"/>
      <c r="EO278" s="15"/>
      <c r="EP278" s="15"/>
      <c r="EQ278" s="15"/>
      <c r="ER278" s="15"/>
      <c r="ES278" s="15"/>
      <c r="ET278" s="15"/>
      <c r="EU278" s="15"/>
      <c r="EV278" s="15"/>
      <c r="EW278" s="15"/>
      <c r="EX278" s="15"/>
      <c r="EY278" s="15"/>
      <c r="EZ278" s="15"/>
      <c r="FA278" s="15"/>
      <c r="FB278" s="15"/>
      <c r="FC278" s="15"/>
      <c r="FD278" s="15"/>
      <c r="FE278" s="15"/>
      <c r="FF278" s="15"/>
      <c r="FG278" s="15"/>
      <c r="FH278" s="15"/>
      <c r="FI278" s="15"/>
      <c r="FJ278" s="15"/>
      <c r="FK278" s="15"/>
      <c r="FL278" s="15"/>
      <c r="FM278" s="15"/>
      <c r="FN278" s="15"/>
      <c r="FO278" s="15"/>
      <c r="FP278" s="15"/>
      <c r="FQ278" s="15"/>
      <c r="FR278" s="15"/>
      <c r="FS278" s="15"/>
      <c r="FT278" s="15"/>
      <c r="FU278" s="15"/>
      <c r="FV278" s="15"/>
      <c r="FW278" s="15"/>
      <c r="FX278" s="15"/>
      <c r="FY278" s="15"/>
      <c r="FZ278" s="15"/>
      <c r="GA278" s="15"/>
      <c r="GB278" s="15"/>
      <c r="GC278" s="15"/>
      <c r="GD278" s="15"/>
      <c r="GE278" s="15"/>
      <c r="GF278" s="15"/>
      <c r="GG278" s="15"/>
      <c r="GH278" s="15"/>
      <c r="GI278" s="15"/>
      <c r="GJ278" s="15"/>
      <c r="GK278" s="15"/>
      <c r="GL278" s="15"/>
      <c r="GM278" s="15"/>
      <c r="GN278" s="15"/>
      <c r="GO278" s="15"/>
      <c r="GP278" s="15"/>
      <c r="GQ278" s="15"/>
      <c r="GR278" s="15"/>
      <c r="GS278" s="15"/>
      <c r="GT278" s="15"/>
      <c r="GU278" s="15"/>
      <c r="GV278" s="15"/>
      <c r="GW278" s="15"/>
      <c r="GX278" s="15"/>
      <c r="GY278" s="15"/>
      <c r="GZ278" s="15"/>
      <c r="HA278" s="15"/>
      <c r="HB278" s="15"/>
      <c r="HC278" s="15"/>
      <c r="HD278" s="15"/>
      <c r="HE278" s="15"/>
      <c r="HF278" s="15"/>
      <c r="HG278" s="15"/>
      <c r="HH278" s="15"/>
      <c r="HI278" s="15"/>
      <c r="HJ278" s="15"/>
      <c r="HK278" s="15"/>
      <c r="HL278" s="15"/>
      <c r="HM278" s="15"/>
      <c r="HN278" s="15"/>
      <c r="HO278" s="15"/>
      <c r="HP278" s="15"/>
      <c r="HQ278" s="15"/>
      <c r="HR278" s="15"/>
      <c r="HS278" s="15"/>
      <c r="HT278" s="15"/>
      <c r="HU278" s="15"/>
      <c r="HV278" s="15"/>
      <c r="HW278" s="15"/>
      <c r="HX278" s="15"/>
      <c r="HY278" s="15"/>
      <c r="HZ278" s="15"/>
      <c r="IA278" s="15"/>
      <c r="IB278" s="15"/>
      <c r="IC278" s="15"/>
      <c r="ID278" s="15"/>
      <c r="IE278" s="15"/>
      <c r="IF278" s="15"/>
      <c r="IG278" s="15"/>
      <c r="IH278" s="15"/>
      <c r="II278" s="15"/>
      <c r="IJ278" s="15"/>
      <c r="IK278" s="15"/>
      <c r="IL278" s="15"/>
      <c r="IM278" s="15"/>
      <c r="IN278" s="15"/>
      <c r="IO278" s="15"/>
      <c r="IP278" s="15"/>
      <c r="IQ278" s="15"/>
      <c r="IR278" s="15"/>
      <c r="IS278" s="15"/>
      <c r="IT278" s="15"/>
      <c r="IU278" s="15"/>
      <c r="IV278" s="15"/>
    </row>
    <row r="279" spans="1:256" ht="12.75" customHeight="1">
      <c r="A279" s="557" t="s">
        <v>209</v>
      </c>
      <c r="B279" s="557"/>
      <c r="C279" s="557"/>
      <c r="D279" s="557"/>
      <c r="E279" s="557"/>
      <c r="F279" s="557"/>
      <c r="G279" s="557"/>
      <c r="H279" s="554">
        <f>SUM(H277+H278)</f>
        <v>1.19</v>
      </c>
      <c r="I279" s="554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  <c r="BH279" s="15"/>
      <c r="BI279" s="15"/>
      <c r="BJ279" s="15"/>
      <c r="BK279" s="15"/>
      <c r="BL279" s="15"/>
      <c r="BM279" s="15"/>
      <c r="BN279" s="15"/>
      <c r="BO279" s="15"/>
      <c r="BP279" s="15"/>
      <c r="BQ279" s="15"/>
      <c r="BR279" s="15"/>
      <c r="BS279" s="15"/>
      <c r="BT279" s="15"/>
      <c r="BU279" s="15"/>
      <c r="BV279" s="15"/>
      <c r="BW279" s="15"/>
      <c r="BX279" s="15"/>
      <c r="BY279" s="15"/>
      <c r="BZ279" s="15"/>
      <c r="CA279" s="15"/>
      <c r="CB279" s="15"/>
      <c r="CC279" s="15"/>
      <c r="CD279" s="15"/>
      <c r="CE279" s="15"/>
      <c r="CF279" s="15"/>
      <c r="CG279" s="15"/>
      <c r="CH279" s="15"/>
      <c r="CI279" s="15"/>
      <c r="CJ279" s="15"/>
      <c r="CK279" s="15"/>
      <c r="CL279" s="15"/>
      <c r="CM279" s="15"/>
      <c r="CN279" s="15"/>
      <c r="CO279" s="15"/>
      <c r="CP279" s="15"/>
      <c r="CQ279" s="15"/>
      <c r="CR279" s="15"/>
      <c r="CS279" s="15"/>
      <c r="CT279" s="15"/>
      <c r="CU279" s="15"/>
      <c r="CV279" s="15"/>
      <c r="CW279" s="15"/>
      <c r="CX279" s="15"/>
      <c r="CY279" s="15"/>
      <c r="CZ279" s="15"/>
      <c r="DA279" s="15"/>
      <c r="DB279" s="15"/>
      <c r="DC279" s="15"/>
      <c r="DD279" s="15"/>
      <c r="DE279" s="15"/>
      <c r="DF279" s="15"/>
      <c r="DG279" s="15"/>
      <c r="DH279" s="15"/>
      <c r="DI279" s="15"/>
      <c r="DJ279" s="15"/>
      <c r="DK279" s="15"/>
      <c r="DL279" s="15"/>
      <c r="DM279" s="15"/>
      <c r="DN279" s="15"/>
      <c r="DO279" s="15"/>
      <c r="DP279" s="15"/>
      <c r="DQ279" s="15"/>
      <c r="DR279" s="15"/>
      <c r="DS279" s="15"/>
      <c r="DT279" s="15"/>
      <c r="DU279" s="15"/>
      <c r="DV279" s="15"/>
      <c r="DW279" s="15"/>
      <c r="DX279" s="15"/>
      <c r="DY279" s="15"/>
      <c r="DZ279" s="15"/>
      <c r="EA279" s="15"/>
      <c r="EB279" s="15"/>
      <c r="EC279" s="15"/>
      <c r="ED279" s="15"/>
      <c r="EE279" s="15"/>
      <c r="EF279" s="15"/>
      <c r="EG279" s="15"/>
      <c r="EH279" s="15"/>
      <c r="EI279" s="15"/>
      <c r="EJ279" s="15"/>
      <c r="EK279" s="15"/>
      <c r="EL279" s="15"/>
      <c r="EM279" s="15"/>
      <c r="EN279" s="15"/>
      <c r="EO279" s="15"/>
      <c r="EP279" s="15"/>
      <c r="EQ279" s="15"/>
      <c r="ER279" s="15"/>
      <c r="ES279" s="15"/>
      <c r="ET279" s="15"/>
      <c r="EU279" s="15"/>
      <c r="EV279" s="15"/>
      <c r="EW279" s="15"/>
      <c r="EX279" s="15"/>
      <c r="EY279" s="15"/>
      <c r="EZ279" s="15"/>
      <c r="FA279" s="15"/>
      <c r="FB279" s="15"/>
      <c r="FC279" s="15"/>
      <c r="FD279" s="15"/>
      <c r="FE279" s="15"/>
      <c r="FF279" s="15"/>
      <c r="FG279" s="15"/>
      <c r="FH279" s="15"/>
      <c r="FI279" s="15"/>
      <c r="FJ279" s="15"/>
      <c r="FK279" s="15"/>
      <c r="FL279" s="15"/>
      <c r="FM279" s="15"/>
      <c r="FN279" s="15"/>
      <c r="FO279" s="15"/>
      <c r="FP279" s="15"/>
      <c r="FQ279" s="15"/>
      <c r="FR279" s="15"/>
      <c r="FS279" s="15"/>
      <c r="FT279" s="15"/>
      <c r="FU279" s="15"/>
      <c r="FV279" s="15"/>
      <c r="FW279" s="15"/>
      <c r="FX279" s="15"/>
      <c r="FY279" s="15"/>
      <c r="FZ279" s="15"/>
      <c r="GA279" s="15"/>
      <c r="GB279" s="15"/>
      <c r="GC279" s="15"/>
      <c r="GD279" s="15"/>
      <c r="GE279" s="15"/>
      <c r="GF279" s="15"/>
      <c r="GG279" s="15"/>
      <c r="GH279" s="15"/>
      <c r="GI279" s="15"/>
      <c r="GJ279" s="15"/>
      <c r="GK279" s="15"/>
      <c r="GL279" s="15"/>
      <c r="GM279" s="15"/>
      <c r="GN279" s="15"/>
      <c r="GO279" s="15"/>
      <c r="GP279" s="15"/>
      <c r="GQ279" s="15"/>
      <c r="GR279" s="15"/>
      <c r="GS279" s="15"/>
      <c r="GT279" s="15"/>
      <c r="GU279" s="15"/>
      <c r="GV279" s="15"/>
      <c r="GW279" s="15"/>
      <c r="GX279" s="15"/>
      <c r="GY279" s="15"/>
      <c r="GZ279" s="15"/>
      <c r="HA279" s="15"/>
      <c r="HB279" s="15"/>
      <c r="HC279" s="15"/>
      <c r="HD279" s="15"/>
      <c r="HE279" s="15"/>
      <c r="HF279" s="15"/>
      <c r="HG279" s="15"/>
      <c r="HH279" s="15"/>
      <c r="HI279" s="15"/>
      <c r="HJ279" s="15"/>
      <c r="HK279" s="15"/>
      <c r="HL279" s="15"/>
      <c r="HM279" s="15"/>
      <c r="HN279" s="15"/>
      <c r="HO279" s="15"/>
      <c r="HP279" s="15"/>
      <c r="HQ279" s="15"/>
      <c r="HR279" s="15"/>
      <c r="HS279" s="15"/>
      <c r="HT279" s="15"/>
      <c r="HU279" s="15"/>
      <c r="HV279" s="15"/>
      <c r="HW279" s="15"/>
      <c r="HX279" s="15"/>
      <c r="HY279" s="15"/>
      <c r="HZ279" s="15"/>
      <c r="IA279" s="15"/>
      <c r="IB279" s="15"/>
      <c r="IC279" s="15"/>
      <c r="ID279" s="15"/>
      <c r="IE279" s="15"/>
      <c r="IF279" s="15"/>
      <c r="IG279" s="15"/>
      <c r="IH279" s="15"/>
      <c r="II279" s="15"/>
      <c r="IJ279" s="15"/>
      <c r="IK279" s="15"/>
      <c r="IL279" s="15"/>
      <c r="IM279" s="15"/>
      <c r="IN279" s="15"/>
      <c r="IO279" s="15"/>
      <c r="IP279" s="15"/>
      <c r="IQ279" s="15"/>
      <c r="IR279" s="15"/>
      <c r="IS279" s="15"/>
      <c r="IT279" s="15"/>
      <c r="IU279" s="15"/>
      <c r="IV279" s="15"/>
    </row>
    <row r="280" spans="1:256" ht="6.75" customHeight="1">
      <c r="A280" s="589"/>
      <c r="B280" s="589"/>
      <c r="C280" s="589"/>
      <c r="D280" s="589"/>
      <c r="E280" s="589"/>
      <c r="F280" s="589"/>
      <c r="G280" s="589"/>
      <c r="H280" s="589"/>
      <c r="I280" s="589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  <c r="BG280" s="15"/>
      <c r="BH280" s="15"/>
      <c r="BI280" s="15"/>
      <c r="BJ280" s="15"/>
      <c r="BK280" s="15"/>
      <c r="BL280" s="15"/>
      <c r="BM280" s="15"/>
      <c r="BN280" s="15"/>
      <c r="BO280" s="15"/>
      <c r="BP280" s="15"/>
      <c r="BQ280" s="15"/>
      <c r="BR280" s="15"/>
      <c r="BS280" s="15"/>
      <c r="BT280" s="15"/>
      <c r="BU280" s="15"/>
      <c r="BV280" s="15"/>
      <c r="BW280" s="15"/>
      <c r="BX280" s="15"/>
      <c r="BY280" s="15"/>
      <c r="BZ280" s="15"/>
      <c r="CA280" s="15"/>
      <c r="CB280" s="15"/>
      <c r="CC280" s="15"/>
      <c r="CD280" s="15"/>
      <c r="CE280" s="15"/>
      <c r="CF280" s="15"/>
      <c r="CG280" s="15"/>
      <c r="CH280" s="15"/>
      <c r="CI280" s="15"/>
      <c r="CJ280" s="15"/>
      <c r="CK280" s="15"/>
      <c r="CL280" s="15"/>
      <c r="CM280" s="15"/>
      <c r="CN280" s="15"/>
      <c r="CO280" s="15"/>
      <c r="CP280" s="15"/>
      <c r="CQ280" s="15"/>
      <c r="CR280" s="15"/>
      <c r="CS280" s="15"/>
      <c r="CT280" s="15"/>
      <c r="CU280" s="15"/>
      <c r="CV280" s="15"/>
      <c r="CW280" s="15"/>
      <c r="CX280" s="15"/>
      <c r="CY280" s="15"/>
      <c r="CZ280" s="15"/>
      <c r="DA280" s="15"/>
      <c r="DB280" s="15"/>
      <c r="DC280" s="15"/>
      <c r="DD280" s="15"/>
      <c r="DE280" s="15"/>
      <c r="DF280" s="15"/>
      <c r="DG280" s="15"/>
      <c r="DH280" s="15"/>
      <c r="DI280" s="15"/>
      <c r="DJ280" s="15"/>
      <c r="DK280" s="15"/>
      <c r="DL280" s="15"/>
      <c r="DM280" s="15"/>
      <c r="DN280" s="15"/>
      <c r="DO280" s="15"/>
      <c r="DP280" s="15"/>
      <c r="DQ280" s="15"/>
      <c r="DR280" s="15"/>
      <c r="DS280" s="15"/>
      <c r="DT280" s="15"/>
      <c r="DU280" s="15"/>
      <c r="DV280" s="15"/>
      <c r="DW280" s="15"/>
      <c r="DX280" s="15"/>
      <c r="DY280" s="15"/>
      <c r="DZ280" s="15"/>
      <c r="EA280" s="15"/>
      <c r="EB280" s="15"/>
      <c r="EC280" s="15"/>
      <c r="ED280" s="15"/>
      <c r="EE280" s="15"/>
      <c r="EF280" s="15"/>
      <c r="EG280" s="15"/>
      <c r="EH280" s="15"/>
      <c r="EI280" s="15"/>
      <c r="EJ280" s="15"/>
      <c r="EK280" s="15"/>
      <c r="EL280" s="15"/>
      <c r="EM280" s="15"/>
      <c r="EN280" s="15"/>
      <c r="EO280" s="15"/>
      <c r="EP280" s="15"/>
      <c r="EQ280" s="15"/>
      <c r="ER280" s="15"/>
      <c r="ES280" s="15"/>
      <c r="ET280" s="15"/>
      <c r="EU280" s="15"/>
      <c r="EV280" s="15"/>
      <c r="EW280" s="15"/>
      <c r="EX280" s="15"/>
      <c r="EY280" s="15"/>
      <c r="EZ280" s="15"/>
      <c r="FA280" s="15"/>
      <c r="FB280" s="15"/>
      <c r="FC280" s="15"/>
      <c r="FD280" s="15"/>
      <c r="FE280" s="15"/>
      <c r="FF280" s="15"/>
      <c r="FG280" s="15"/>
      <c r="FH280" s="15"/>
      <c r="FI280" s="15"/>
      <c r="FJ280" s="15"/>
      <c r="FK280" s="15"/>
      <c r="FL280" s="15"/>
      <c r="FM280" s="15"/>
      <c r="FN280" s="15"/>
      <c r="FO280" s="15"/>
      <c r="FP280" s="15"/>
      <c r="FQ280" s="15"/>
      <c r="FR280" s="15"/>
      <c r="FS280" s="15"/>
      <c r="FT280" s="15"/>
      <c r="FU280" s="15"/>
      <c r="FV280" s="15"/>
      <c r="FW280" s="15"/>
      <c r="FX280" s="15"/>
      <c r="FY280" s="15"/>
      <c r="FZ280" s="15"/>
      <c r="GA280" s="15"/>
      <c r="GB280" s="15"/>
      <c r="GC280" s="15"/>
      <c r="GD280" s="15"/>
      <c r="GE280" s="15"/>
      <c r="GF280" s="15"/>
      <c r="GG280" s="15"/>
      <c r="GH280" s="15"/>
      <c r="GI280" s="15"/>
      <c r="GJ280" s="15"/>
      <c r="GK280" s="15"/>
      <c r="GL280" s="15"/>
      <c r="GM280" s="15"/>
      <c r="GN280" s="15"/>
      <c r="GO280" s="15"/>
      <c r="GP280" s="15"/>
      <c r="GQ280" s="15"/>
      <c r="GR280" s="15"/>
      <c r="GS280" s="15"/>
      <c r="GT280" s="15"/>
      <c r="GU280" s="15"/>
      <c r="GV280" s="15"/>
      <c r="GW280" s="15"/>
      <c r="GX280" s="15"/>
      <c r="GY280" s="15"/>
      <c r="GZ280" s="15"/>
      <c r="HA280" s="15"/>
      <c r="HB280" s="15"/>
      <c r="HC280" s="15"/>
      <c r="HD280" s="15"/>
      <c r="HE280" s="15"/>
      <c r="HF280" s="15"/>
      <c r="HG280" s="15"/>
      <c r="HH280" s="15"/>
      <c r="HI280" s="15"/>
      <c r="HJ280" s="15"/>
      <c r="HK280" s="15"/>
      <c r="HL280" s="15"/>
      <c r="HM280" s="15"/>
      <c r="HN280" s="15"/>
      <c r="HO280" s="15"/>
      <c r="HP280" s="15"/>
      <c r="HQ280" s="15"/>
      <c r="HR280" s="15"/>
      <c r="HS280" s="15"/>
      <c r="HT280" s="15"/>
      <c r="HU280" s="15"/>
      <c r="HV280" s="15"/>
      <c r="HW280" s="15"/>
      <c r="HX280" s="15"/>
      <c r="HY280" s="15"/>
      <c r="HZ280" s="15"/>
      <c r="IA280" s="15"/>
      <c r="IB280" s="15"/>
      <c r="IC280" s="15"/>
      <c r="ID280" s="15"/>
      <c r="IE280" s="15"/>
      <c r="IF280" s="15"/>
      <c r="IG280" s="15"/>
      <c r="IH280" s="15"/>
      <c r="II280" s="15"/>
      <c r="IJ280" s="15"/>
      <c r="IK280" s="15"/>
      <c r="IL280" s="15"/>
      <c r="IM280" s="15"/>
      <c r="IN280" s="15"/>
      <c r="IO280" s="15"/>
      <c r="IP280" s="15"/>
      <c r="IQ280" s="15"/>
      <c r="IR280" s="15"/>
      <c r="IS280" s="15"/>
      <c r="IT280" s="15"/>
      <c r="IU280" s="15"/>
      <c r="IV280" s="15"/>
    </row>
    <row r="281" spans="1:256" ht="24" customHeight="1">
      <c r="A281" s="115" t="s">
        <v>272</v>
      </c>
      <c r="B281" s="121" t="s">
        <v>269</v>
      </c>
      <c r="C281" s="98">
        <v>16</v>
      </c>
      <c r="D281" s="587" t="s">
        <v>265</v>
      </c>
      <c r="E281" s="587"/>
      <c r="F281" s="122">
        <f>ROUND((1/(30*340))*16*(1/188.76),7)</f>
        <v>8.3000000000000002E-6</v>
      </c>
      <c r="G281" s="35">
        <v>0</v>
      </c>
      <c r="H281" s="554">
        <v>0</v>
      </c>
      <c r="I281" s="554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BL281" s="15"/>
      <c r="BM281" s="15"/>
      <c r="BN281" s="15"/>
      <c r="BO281" s="15"/>
      <c r="BP281" s="15"/>
      <c r="BQ281" s="15"/>
      <c r="BR281" s="15"/>
      <c r="BS281" s="15"/>
      <c r="BT281" s="15"/>
      <c r="BU281" s="15"/>
      <c r="BV281" s="15"/>
      <c r="BW281" s="15"/>
      <c r="BX281" s="15"/>
      <c r="BY281" s="15"/>
      <c r="BZ281" s="15"/>
      <c r="CA281" s="15"/>
      <c r="CB281" s="15"/>
      <c r="CC281" s="15"/>
      <c r="CD281" s="15"/>
      <c r="CE281" s="15"/>
      <c r="CF281" s="15"/>
      <c r="CG281" s="15"/>
      <c r="CH281" s="15"/>
      <c r="CI281" s="15"/>
      <c r="CJ281" s="15"/>
      <c r="CK281" s="15"/>
      <c r="CL281" s="15"/>
      <c r="CM281" s="15"/>
      <c r="CN281" s="15"/>
      <c r="CO281" s="15"/>
      <c r="CP281" s="15"/>
      <c r="CQ281" s="15"/>
      <c r="CR281" s="15"/>
      <c r="CS281" s="15"/>
      <c r="CT281" s="15"/>
      <c r="CU281" s="15"/>
      <c r="CV281" s="15"/>
      <c r="CW281" s="15"/>
      <c r="CX281" s="15"/>
      <c r="CY281" s="15"/>
      <c r="CZ281" s="15"/>
      <c r="DA281" s="15"/>
      <c r="DB281" s="15"/>
      <c r="DC281" s="15"/>
      <c r="DD281" s="15"/>
      <c r="DE281" s="15"/>
      <c r="DF281" s="15"/>
      <c r="DG281" s="15"/>
      <c r="DH281" s="15"/>
      <c r="DI281" s="15"/>
      <c r="DJ281" s="15"/>
      <c r="DK281" s="15"/>
      <c r="DL281" s="15"/>
      <c r="DM281" s="15"/>
      <c r="DN281" s="15"/>
      <c r="DO281" s="15"/>
      <c r="DP281" s="15"/>
      <c r="DQ281" s="15"/>
      <c r="DR281" s="15"/>
      <c r="DS281" s="15"/>
      <c r="DT281" s="15"/>
      <c r="DU281" s="15"/>
      <c r="DV281" s="15"/>
      <c r="DW281" s="15"/>
      <c r="DX281" s="15"/>
      <c r="DY281" s="15"/>
      <c r="DZ281" s="15"/>
      <c r="EA281" s="15"/>
      <c r="EB281" s="15"/>
      <c r="EC281" s="15"/>
      <c r="ED281" s="15"/>
      <c r="EE281" s="15"/>
      <c r="EF281" s="15"/>
      <c r="EG281" s="15"/>
      <c r="EH281" s="15"/>
      <c r="EI281" s="15"/>
      <c r="EJ281" s="15"/>
      <c r="EK281" s="15"/>
      <c r="EL281" s="15"/>
      <c r="EM281" s="15"/>
      <c r="EN281" s="15"/>
      <c r="EO281" s="15"/>
      <c r="EP281" s="15"/>
      <c r="EQ281" s="15"/>
      <c r="ER281" s="15"/>
      <c r="ES281" s="15"/>
      <c r="ET281" s="15"/>
      <c r="EU281" s="15"/>
      <c r="EV281" s="15"/>
      <c r="EW281" s="15"/>
      <c r="EX281" s="15"/>
      <c r="EY281" s="15"/>
      <c r="EZ281" s="15"/>
      <c r="FA281" s="15"/>
      <c r="FB281" s="15"/>
      <c r="FC281" s="15"/>
      <c r="FD281" s="15"/>
      <c r="FE281" s="15"/>
      <c r="FF281" s="15"/>
      <c r="FG281" s="15"/>
      <c r="FH281" s="15"/>
      <c r="FI281" s="15"/>
      <c r="FJ281" s="15"/>
      <c r="FK281" s="15"/>
      <c r="FL281" s="15"/>
      <c r="FM281" s="15"/>
      <c r="FN281" s="15"/>
      <c r="FO281" s="15"/>
      <c r="FP281" s="15"/>
      <c r="FQ281" s="15"/>
      <c r="FR281" s="15"/>
      <c r="FS281" s="15"/>
      <c r="FT281" s="15"/>
      <c r="FU281" s="15"/>
      <c r="FV281" s="15"/>
      <c r="FW281" s="15"/>
      <c r="FX281" s="15"/>
      <c r="FY281" s="15"/>
      <c r="FZ281" s="15"/>
      <c r="GA281" s="15"/>
      <c r="GB281" s="15"/>
      <c r="GC281" s="15"/>
      <c r="GD281" s="15"/>
      <c r="GE281" s="15"/>
      <c r="GF281" s="15"/>
      <c r="GG281" s="15"/>
      <c r="GH281" s="15"/>
      <c r="GI281" s="15"/>
      <c r="GJ281" s="15"/>
      <c r="GK281" s="15"/>
      <c r="GL281" s="15"/>
      <c r="GM281" s="15"/>
      <c r="GN281" s="15"/>
      <c r="GO281" s="15"/>
      <c r="GP281" s="15"/>
      <c r="GQ281" s="15"/>
      <c r="GR281" s="15"/>
      <c r="GS281" s="15"/>
      <c r="GT281" s="15"/>
      <c r="GU281" s="15"/>
      <c r="GV281" s="15"/>
      <c r="GW281" s="15"/>
      <c r="GX281" s="15"/>
      <c r="GY281" s="15"/>
      <c r="GZ281" s="15"/>
      <c r="HA281" s="15"/>
      <c r="HB281" s="15"/>
      <c r="HC281" s="15"/>
      <c r="HD281" s="15"/>
      <c r="HE281" s="15"/>
      <c r="HF281" s="15"/>
      <c r="HG281" s="15"/>
      <c r="HH281" s="15"/>
      <c r="HI281" s="15"/>
      <c r="HJ281" s="15"/>
      <c r="HK281" s="15"/>
      <c r="HL281" s="15"/>
      <c r="HM281" s="15"/>
      <c r="HN281" s="15"/>
      <c r="HO281" s="15"/>
      <c r="HP281" s="15"/>
      <c r="HQ281" s="15"/>
      <c r="HR281" s="15"/>
      <c r="HS281" s="15"/>
      <c r="HT281" s="15"/>
      <c r="HU281" s="15"/>
      <c r="HV281" s="15"/>
      <c r="HW281" s="15"/>
      <c r="HX281" s="15"/>
      <c r="HY281" s="15"/>
      <c r="HZ281" s="15"/>
      <c r="IA281" s="15"/>
      <c r="IB281" s="15"/>
      <c r="IC281" s="15"/>
      <c r="ID281" s="15"/>
      <c r="IE281" s="15"/>
      <c r="IF281" s="15"/>
      <c r="IG281" s="15"/>
      <c r="IH281" s="15"/>
      <c r="II281" s="15"/>
      <c r="IJ281" s="15"/>
      <c r="IK281" s="15"/>
      <c r="IL281" s="15"/>
      <c r="IM281" s="15"/>
      <c r="IN281" s="15"/>
      <c r="IO281" s="15"/>
      <c r="IP281" s="15"/>
      <c r="IQ281" s="15"/>
      <c r="IR281" s="15"/>
      <c r="IS281" s="15"/>
      <c r="IT281" s="15"/>
      <c r="IU281" s="15"/>
      <c r="IV281" s="15"/>
    </row>
    <row r="282" spans="1:256" ht="25.5" customHeight="1">
      <c r="A282" s="115" t="s">
        <v>273</v>
      </c>
      <c r="B282" s="123" t="s">
        <v>271</v>
      </c>
      <c r="C282" s="124">
        <v>16</v>
      </c>
      <c r="D282" s="587" t="s">
        <v>265</v>
      </c>
      <c r="E282" s="587"/>
      <c r="F282" s="122">
        <f>ROUND((1/340)*16*(1/188.76),7)</f>
        <v>2.4929999999999999E-4</v>
      </c>
      <c r="G282" s="35">
        <f>I204</f>
        <v>4768.5400000000009</v>
      </c>
      <c r="H282" s="554">
        <f>ROUND(F282*G282,2)</f>
        <v>1.19</v>
      </c>
      <c r="I282" s="554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  <c r="BM282" s="15"/>
      <c r="BN282" s="15"/>
      <c r="BO282" s="15"/>
      <c r="BP282" s="15"/>
      <c r="BQ282" s="15"/>
      <c r="BR282" s="15"/>
      <c r="BS282" s="15"/>
      <c r="BT282" s="15"/>
      <c r="BU282" s="15"/>
      <c r="BV282" s="15"/>
      <c r="BW282" s="15"/>
      <c r="BX282" s="15"/>
      <c r="BY282" s="15"/>
      <c r="BZ282" s="15"/>
      <c r="CA282" s="15"/>
      <c r="CB282" s="15"/>
      <c r="CC282" s="15"/>
      <c r="CD282" s="15"/>
      <c r="CE282" s="15"/>
      <c r="CF282" s="15"/>
      <c r="CG282" s="15"/>
      <c r="CH282" s="15"/>
      <c r="CI282" s="15"/>
      <c r="CJ282" s="15"/>
      <c r="CK282" s="15"/>
      <c r="CL282" s="15"/>
      <c r="CM282" s="15"/>
      <c r="CN282" s="15"/>
      <c r="CO282" s="15"/>
      <c r="CP282" s="15"/>
      <c r="CQ282" s="15"/>
      <c r="CR282" s="15"/>
      <c r="CS282" s="15"/>
      <c r="CT282" s="15"/>
      <c r="CU282" s="15"/>
      <c r="CV282" s="15"/>
      <c r="CW282" s="15"/>
      <c r="CX282" s="15"/>
      <c r="CY282" s="15"/>
      <c r="CZ282" s="15"/>
      <c r="DA282" s="15"/>
      <c r="DB282" s="15"/>
      <c r="DC282" s="15"/>
      <c r="DD282" s="15"/>
      <c r="DE282" s="15"/>
      <c r="DF282" s="15"/>
      <c r="DG282" s="15"/>
      <c r="DH282" s="15"/>
      <c r="DI282" s="15"/>
      <c r="DJ282" s="15"/>
      <c r="DK282" s="15"/>
      <c r="DL282" s="15"/>
      <c r="DM282" s="15"/>
      <c r="DN282" s="15"/>
      <c r="DO282" s="15"/>
      <c r="DP282" s="15"/>
      <c r="DQ282" s="15"/>
      <c r="DR282" s="15"/>
      <c r="DS282" s="15"/>
      <c r="DT282" s="15"/>
      <c r="DU282" s="15"/>
      <c r="DV282" s="15"/>
      <c r="DW282" s="15"/>
      <c r="DX282" s="15"/>
      <c r="DY282" s="15"/>
      <c r="DZ282" s="15"/>
      <c r="EA282" s="15"/>
      <c r="EB282" s="15"/>
      <c r="EC282" s="15"/>
      <c r="ED282" s="15"/>
      <c r="EE282" s="15"/>
      <c r="EF282" s="15"/>
      <c r="EG282" s="15"/>
      <c r="EH282" s="15"/>
      <c r="EI282" s="15"/>
      <c r="EJ282" s="15"/>
      <c r="EK282" s="15"/>
      <c r="EL282" s="15"/>
      <c r="EM282" s="15"/>
      <c r="EN282" s="15"/>
      <c r="EO282" s="15"/>
      <c r="EP282" s="15"/>
      <c r="EQ282" s="15"/>
      <c r="ER282" s="15"/>
      <c r="ES282" s="15"/>
      <c r="ET282" s="15"/>
      <c r="EU282" s="15"/>
      <c r="EV282" s="15"/>
      <c r="EW282" s="15"/>
      <c r="EX282" s="15"/>
      <c r="EY282" s="15"/>
      <c r="EZ282" s="15"/>
      <c r="FA282" s="15"/>
      <c r="FB282" s="15"/>
      <c r="FC282" s="15"/>
      <c r="FD282" s="15"/>
      <c r="FE282" s="15"/>
      <c r="FF282" s="15"/>
      <c r="FG282" s="15"/>
      <c r="FH282" s="15"/>
      <c r="FI282" s="15"/>
      <c r="FJ282" s="15"/>
      <c r="FK282" s="15"/>
      <c r="FL282" s="15"/>
      <c r="FM282" s="15"/>
      <c r="FN282" s="15"/>
      <c r="FO282" s="15"/>
      <c r="FP282" s="15"/>
      <c r="FQ282" s="15"/>
      <c r="FR282" s="15"/>
      <c r="FS282" s="15"/>
      <c r="FT282" s="15"/>
      <c r="FU282" s="15"/>
      <c r="FV282" s="15"/>
      <c r="FW282" s="15"/>
      <c r="FX282" s="15"/>
      <c r="FY282" s="15"/>
      <c r="FZ282" s="15"/>
      <c r="GA282" s="15"/>
      <c r="GB282" s="15"/>
      <c r="GC282" s="15"/>
      <c r="GD282" s="15"/>
      <c r="GE282" s="15"/>
      <c r="GF282" s="15"/>
      <c r="GG282" s="15"/>
      <c r="GH282" s="15"/>
      <c r="GI282" s="15"/>
      <c r="GJ282" s="15"/>
      <c r="GK282" s="15"/>
      <c r="GL282" s="15"/>
      <c r="GM282" s="15"/>
      <c r="GN282" s="15"/>
      <c r="GO282" s="15"/>
      <c r="GP282" s="15"/>
      <c r="GQ282" s="15"/>
      <c r="GR282" s="15"/>
      <c r="GS282" s="15"/>
      <c r="GT282" s="15"/>
      <c r="GU282" s="15"/>
      <c r="GV282" s="15"/>
      <c r="GW282" s="15"/>
      <c r="GX282" s="15"/>
      <c r="GY282" s="15"/>
      <c r="GZ282" s="15"/>
      <c r="HA282" s="15"/>
      <c r="HB282" s="15"/>
      <c r="HC282" s="15"/>
      <c r="HD282" s="15"/>
      <c r="HE282" s="15"/>
      <c r="HF282" s="15"/>
      <c r="HG282" s="15"/>
      <c r="HH282" s="15"/>
      <c r="HI282" s="15"/>
      <c r="HJ282" s="15"/>
      <c r="HK282" s="15"/>
      <c r="HL282" s="15"/>
      <c r="HM282" s="15"/>
      <c r="HN282" s="15"/>
      <c r="HO282" s="15"/>
      <c r="HP282" s="15"/>
      <c r="HQ282" s="15"/>
      <c r="HR282" s="15"/>
      <c r="HS282" s="15"/>
      <c r="HT282" s="15"/>
      <c r="HU282" s="15"/>
      <c r="HV282" s="15"/>
      <c r="HW282" s="15"/>
      <c r="HX282" s="15"/>
      <c r="HY282" s="15"/>
      <c r="HZ282" s="15"/>
      <c r="IA282" s="15"/>
      <c r="IB282" s="15"/>
      <c r="IC282" s="15"/>
      <c r="ID282" s="15"/>
      <c r="IE282" s="15"/>
      <c r="IF282" s="15"/>
      <c r="IG282" s="15"/>
      <c r="IH282" s="15"/>
      <c r="II282" s="15"/>
      <c r="IJ282" s="15"/>
      <c r="IK282" s="15"/>
      <c r="IL282" s="15"/>
      <c r="IM282" s="15"/>
      <c r="IN282" s="15"/>
      <c r="IO282" s="15"/>
      <c r="IP282" s="15"/>
      <c r="IQ282" s="15"/>
      <c r="IR282" s="15"/>
      <c r="IS282" s="15"/>
      <c r="IT282" s="15"/>
      <c r="IU282" s="15"/>
      <c r="IV282" s="15"/>
    </row>
    <row r="283" spans="1:256" ht="12.75" customHeight="1">
      <c r="A283" s="522" t="s">
        <v>209</v>
      </c>
      <c r="B283" s="522"/>
      <c r="C283" s="522"/>
      <c r="D283" s="522"/>
      <c r="E283" s="522"/>
      <c r="F283" s="522"/>
      <c r="G283" s="522"/>
      <c r="H283" s="590">
        <f>SUM(H281+H282)</f>
        <v>1.19</v>
      </c>
      <c r="I283" s="590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  <c r="BM283" s="15"/>
      <c r="BN283" s="15"/>
      <c r="BO283" s="15"/>
      <c r="BP283" s="15"/>
      <c r="BQ283" s="15"/>
      <c r="BR283" s="15"/>
      <c r="BS283" s="15"/>
      <c r="BT283" s="15"/>
      <c r="BU283" s="15"/>
      <c r="BV283" s="15"/>
      <c r="BW283" s="15"/>
      <c r="BX283" s="15"/>
      <c r="BY283" s="15"/>
      <c r="BZ283" s="15"/>
      <c r="CA283" s="15"/>
      <c r="CB283" s="15"/>
      <c r="CC283" s="15"/>
      <c r="CD283" s="15"/>
      <c r="CE283" s="15"/>
      <c r="CF283" s="15"/>
      <c r="CG283" s="15"/>
      <c r="CH283" s="15"/>
      <c r="CI283" s="15"/>
      <c r="CJ283" s="15"/>
      <c r="CK283" s="15"/>
      <c r="CL283" s="15"/>
      <c r="CM283" s="15"/>
      <c r="CN283" s="15"/>
      <c r="CO283" s="15"/>
      <c r="CP283" s="15"/>
      <c r="CQ283" s="15"/>
      <c r="CR283" s="15"/>
      <c r="CS283" s="15"/>
      <c r="CT283" s="15"/>
      <c r="CU283" s="15"/>
      <c r="CV283" s="15"/>
      <c r="CW283" s="15"/>
      <c r="CX283" s="15"/>
      <c r="CY283" s="15"/>
      <c r="CZ283" s="15"/>
      <c r="DA283" s="15"/>
      <c r="DB283" s="15"/>
      <c r="DC283" s="15"/>
      <c r="DD283" s="15"/>
      <c r="DE283" s="15"/>
      <c r="DF283" s="15"/>
      <c r="DG283" s="15"/>
      <c r="DH283" s="15"/>
      <c r="DI283" s="15"/>
      <c r="DJ283" s="15"/>
      <c r="DK283" s="15"/>
      <c r="DL283" s="15"/>
      <c r="DM283" s="15"/>
      <c r="DN283" s="15"/>
      <c r="DO283" s="15"/>
      <c r="DP283" s="15"/>
      <c r="DQ283" s="15"/>
      <c r="DR283" s="15"/>
      <c r="DS283" s="15"/>
      <c r="DT283" s="15"/>
      <c r="DU283" s="15"/>
      <c r="DV283" s="15"/>
      <c r="DW283" s="15"/>
      <c r="DX283" s="15"/>
      <c r="DY283" s="15"/>
      <c r="DZ283" s="15"/>
      <c r="EA283" s="15"/>
      <c r="EB283" s="15"/>
      <c r="EC283" s="15"/>
      <c r="ED283" s="15"/>
      <c r="EE283" s="15"/>
      <c r="EF283" s="15"/>
      <c r="EG283" s="15"/>
      <c r="EH283" s="15"/>
      <c r="EI283" s="15"/>
      <c r="EJ283" s="15"/>
      <c r="EK283" s="15"/>
      <c r="EL283" s="15"/>
      <c r="EM283" s="15"/>
      <c r="EN283" s="15"/>
      <c r="EO283" s="15"/>
      <c r="EP283" s="15"/>
      <c r="EQ283" s="15"/>
      <c r="ER283" s="15"/>
      <c r="ES283" s="15"/>
      <c r="ET283" s="15"/>
      <c r="EU283" s="15"/>
      <c r="EV283" s="15"/>
      <c r="EW283" s="15"/>
      <c r="EX283" s="15"/>
      <c r="EY283" s="15"/>
      <c r="EZ283" s="15"/>
      <c r="FA283" s="15"/>
      <c r="FB283" s="15"/>
      <c r="FC283" s="15"/>
      <c r="FD283" s="15"/>
      <c r="FE283" s="15"/>
      <c r="FF283" s="15"/>
      <c r="FG283" s="15"/>
      <c r="FH283" s="15"/>
      <c r="FI283" s="15"/>
      <c r="FJ283" s="15"/>
      <c r="FK283" s="15"/>
      <c r="FL283" s="15"/>
      <c r="FM283" s="15"/>
      <c r="FN283" s="15"/>
      <c r="FO283" s="15"/>
      <c r="FP283" s="15"/>
      <c r="FQ283" s="15"/>
      <c r="FR283" s="15"/>
      <c r="FS283" s="15"/>
      <c r="FT283" s="15"/>
      <c r="FU283" s="15"/>
      <c r="FV283" s="15"/>
      <c r="FW283" s="15"/>
      <c r="FX283" s="15"/>
      <c r="FY283" s="15"/>
      <c r="FZ283" s="15"/>
      <c r="GA283" s="15"/>
      <c r="GB283" s="15"/>
      <c r="GC283" s="15"/>
      <c r="GD283" s="15"/>
      <c r="GE283" s="15"/>
      <c r="GF283" s="15"/>
      <c r="GG283" s="15"/>
      <c r="GH283" s="15"/>
      <c r="GI283" s="15"/>
      <c r="GJ283" s="15"/>
      <c r="GK283" s="15"/>
      <c r="GL283" s="15"/>
      <c r="GM283" s="15"/>
      <c r="GN283" s="15"/>
      <c r="GO283" s="15"/>
      <c r="GP283" s="15"/>
      <c r="GQ283" s="15"/>
      <c r="GR283" s="15"/>
      <c r="GS283" s="15"/>
      <c r="GT283" s="15"/>
      <c r="GU283" s="15"/>
      <c r="GV283" s="15"/>
      <c r="GW283" s="15"/>
      <c r="GX283" s="15"/>
      <c r="GY283" s="15"/>
      <c r="GZ283" s="15"/>
      <c r="HA283" s="15"/>
      <c r="HB283" s="15"/>
      <c r="HC283" s="15"/>
      <c r="HD283" s="15"/>
      <c r="HE283" s="15"/>
      <c r="HF283" s="15"/>
      <c r="HG283" s="15"/>
      <c r="HH283" s="15"/>
      <c r="HI283" s="15"/>
      <c r="HJ283" s="15"/>
      <c r="HK283" s="15"/>
      <c r="HL283" s="15"/>
      <c r="HM283" s="15"/>
      <c r="HN283" s="15"/>
      <c r="HO283" s="15"/>
      <c r="HP283" s="15"/>
      <c r="HQ283" s="15"/>
      <c r="HR283" s="15"/>
      <c r="HS283" s="15"/>
      <c r="HT283" s="15"/>
      <c r="HU283" s="15"/>
      <c r="HV283" s="15"/>
      <c r="HW283" s="15"/>
      <c r="HX283" s="15"/>
      <c r="HY283" s="15"/>
      <c r="HZ283" s="15"/>
      <c r="IA283" s="15"/>
      <c r="IB283" s="15"/>
      <c r="IC283" s="15"/>
      <c r="ID283" s="15"/>
      <c r="IE283" s="15"/>
      <c r="IF283" s="15"/>
      <c r="IG283" s="15"/>
      <c r="IH283" s="15"/>
      <c r="II283" s="15"/>
      <c r="IJ283" s="15"/>
      <c r="IK283" s="15"/>
      <c r="IL283" s="15"/>
      <c r="IM283" s="15"/>
      <c r="IN283" s="15"/>
      <c r="IO283" s="15"/>
      <c r="IP283" s="15"/>
      <c r="IQ283" s="15"/>
      <c r="IR283" s="15"/>
      <c r="IS283" s="15"/>
      <c r="IT283" s="15"/>
      <c r="IU283" s="15"/>
      <c r="IV283" s="15"/>
    </row>
    <row r="284" spans="1:256" ht="9.75" customHeight="1">
      <c r="A284" s="503"/>
      <c r="B284" s="503"/>
      <c r="C284" s="503"/>
      <c r="D284" s="503"/>
      <c r="E284" s="503"/>
      <c r="F284" s="503"/>
      <c r="G284" s="503"/>
      <c r="H284" s="503"/>
      <c r="I284" s="503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  <c r="BM284" s="15"/>
      <c r="BN284" s="15"/>
      <c r="BO284" s="15"/>
      <c r="BP284" s="15"/>
      <c r="BQ284" s="15"/>
      <c r="BR284" s="15"/>
      <c r="BS284" s="15"/>
      <c r="BT284" s="15"/>
      <c r="BU284" s="15"/>
      <c r="BV284" s="15"/>
      <c r="BW284" s="15"/>
      <c r="BX284" s="15"/>
      <c r="BY284" s="15"/>
      <c r="BZ284" s="15"/>
      <c r="CA284" s="15"/>
      <c r="CB284" s="15"/>
      <c r="CC284" s="15"/>
      <c r="CD284" s="15"/>
      <c r="CE284" s="15"/>
      <c r="CF284" s="15"/>
      <c r="CG284" s="15"/>
      <c r="CH284" s="15"/>
      <c r="CI284" s="15"/>
      <c r="CJ284" s="15"/>
      <c r="CK284" s="15"/>
      <c r="CL284" s="15"/>
      <c r="CM284" s="15"/>
      <c r="CN284" s="15"/>
      <c r="CO284" s="15"/>
      <c r="CP284" s="15"/>
      <c r="CQ284" s="15"/>
      <c r="CR284" s="15"/>
      <c r="CS284" s="15"/>
      <c r="CT284" s="15"/>
      <c r="CU284" s="15"/>
      <c r="CV284" s="15"/>
      <c r="CW284" s="15"/>
      <c r="CX284" s="15"/>
      <c r="CY284" s="15"/>
      <c r="CZ284" s="15"/>
      <c r="DA284" s="15"/>
      <c r="DB284" s="15"/>
      <c r="DC284" s="15"/>
      <c r="DD284" s="15"/>
      <c r="DE284" s="15"/>
      <c r="DF284" s="15"/>
      <c r="DG284" s="15"/>
      <c r="DH284" s="15"/>
      <c r="DI284" s="15"/>
      <c r="DJ284" s="15"/>
      <c r="DK284" s="15"/>
      <c r="DL284" s="15"/>
      <c r="DM284" s="15"/>
      <c r="DN284" s="15"/>
      <c r="DO284" s="15"/>
      <c r="DP284" s="15"/>
      <c r="DQ284" s="15"/>
      <c r="DR284" s="15"/>
      <c r="DS284" s="15"/>
      <c r="DT284" s="15"/>
      <c r="DU284" s="15"/>
      <c r="DV284" s="15"/>
      <c r="DW284" s="15"/>
      <c r="DX284" s="15"/>
      <c r="DY284" s="15"/>
      <c r="DZ284" s="15"/>
      <c r="EA284" s="15"/>
      <c r="EB284" s="15"/>
      <c r="EC284" s="15"/>
      <c r="ED284" s="15"/>
      <c r="EE284" s="15"/>
      <c r="EF284" s="15"/>
      <c r="EG284" s="15"/>
      <c r="EH284" s="15"/>
      <c r="EI284" s="15"/>
      <c r="EJ284" s="15"/>
      <c r="EK284" s="15"/>
      <c r="EL284" s="15"/>
      <c r="EM284" s="15"/>
      <c r="EN284" s="15"/>
      <c r="EO284" s="15"/>
      <c r="EP284" s="15"/>
      <c r="EQ284" s="15"/>
      <c r="ER284" s="15"/>
      <c r="ES284" s="15"/>
      <c r="ET284" s="15"/>
      <c r="EU284" s="15"/>
      <c r="EV284" s="15"/>
      <c r="EW284" s="15"/>
      <c r="EX284" s="15"/>
      <c r="EY284" s="15"/>
      <c r="EZ284" s="15"/>
      <c r="FA284" s="15"/>
      <c r="FB284" s="15"/>
      <c r="FC284" s="15"/>
      <c r="FD284" s="15"/>
      <c r="FE284" s="15"/>
      <c r="FF284" s="15"/>
      <c r="FG284" s="15"/>
      <c r="FH284" s="15"/>
      <c r="FI284" s="15"/>
      <c r="FJ284" s="15"/>
      <c r="FK284" s="15"/>
      <c r="FL284" s="15"/>
      <c r="FM284" s="15"/>
      <c r="FN284" s="15"/>
      <c r="FO284" s="15"/>
      <c r="FP284" s="15"/>
      <c r="FQ284" s="15"/>
      <c r="FR284" s="15"/>
      <c r="FS284" s="15"/>
      <c r="FT284" s="15"/>
      <c r="FU284" s="15"/>
      <c r="FV284" s="15"/>
      <c r="FW284" s="15"/>
      <c r="FX284" s="15"/>
      <c r="FY284" s="15"/>
      <c r="FZ284" s="15"/>
      <c r="GA284" s="15"/>
      <c r="GB284" s="15"/>
      <c r="GC284" s="15"/>
      <c r="GD284" s="15"/>
      <c r="GE284" s="15"/>
      <c r="GF284" s="15"/>
      <c r="GG284" s="15"/>
      <c r="GH284" s="15"/>
      <c r="GI284" s="15"/>
      <c r="GJ284" s="15"/>
      <c r="GK284" s="15"/>
      <c r="GL284" s="15"/>
      <c r="GM284" s="15"/>
      <c r="GN284" s="15"/>
      <c r="GO284" s="15"/>
      <c r="GP284" s="15"/>
      <c r="GQ284" s="15"/>
      <c r="GR284" s="15"/>
      <c r="GS284" s="15"/>
      <c r="GT284" s="15"/>
      <c r="GU284" s="15"/>
      <c r="GV284" s="15"/>
      <c r="GW284" s="15"/>
      <c r="GX284" s="15"/>
      <c r="GY284" s="15"/>
      <c r="GZ284" s="15"/>
      <c r="HA284" s="15"/>
      <c r="HB284" s="15"/>
      <c r="HC284" s="15"/>
      <c r="HD284" s="15"/>
      <c r="HE284" s="15"/>
      <c r="HF284" s="15"/>
      <c r="HG284" s="15"/>
      <c r="HH284" s="15"/>
      <c r="HI284" s="15"/>
      <c r="HJ284" s="15"/>
      <c r="HK284" s="15"/>
      <c r="HL284" s="15"/>
      <c r="HM284" s="15"/>
      <c r="HN284" s="15"/>
      <c r="HO284" s="15"/>
      <c r="HP284" s="15"/>
      <c r="HQ284" s="15"/>
      <c r="HR284" s="15"/>
      <c r="HS284" s="15"/>
      <c r="HT284" s="15"/>
      <c r="HU284" s="15"/>
      <c r="HV284" s="15"/>
      <c r="HW284" s="15"/>
      <c r="HX284" s="15"/>
      <c r="HY284" s="15"/>
      <c r="HZ284" s="15"/>
      <c r="IA284" s="15"/>
      <c r="IB284" s="15"/>
      <c r="IC284" s="15"/>
      <c r="ID284" s="15"/>
      <c r="IE284" s="15"/>
      <c r="IF284" s="15"/>
      <c r="IG284" s="15"/>
      <c r="IH284" s="15"/>
      <c r="II284" s="15"/>
      <c r="IJ284" s="15"/>
      <c r="IK284" s="15"/>
      <c r="IL284" s="15"/>
      <c r="IM284" s="15"/>
      <c r="IN284" s="15"/>
      <c r="IO284" s="15"/>
      <c r="IP284" s="15"/>
      <c r="IQ284" s="15"/>
      <c r="IR284" s="15"/>
      <c r="IS284" s="15"/>
      <c r="IT284" s="15"/>
      <c r="IU284" s="15"/>
      <c r="IV284" s="15"/>
    </row>
    <row r="285" spans="1:256" ht="12.75" customHeight="1">
      <c r="A285" s="492" t="s">
        <v>274</v>
      </c>
      <c r="B285" s="492"/>
      <c r="C285" s="492"/>
      <c r="D285" s="492"/>
      <c r="E285" s="492"/>
      <c r="F285" s="492"/>
      <c r="G285" s="492"/>
      <c r="H285" s="492"/>
      <c r="I285" s="492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  <c r="BM285" s="15"/>
      <c r="BN285" s="15"/>
      <c r="BO285" s="15"/>
      <c r="BP285" s="15"/>
      <c r="BQ285" s="15"/>
      <c r="BR285" s="15"/>
      <c r="BS285" s="15"/>
      <c r="BT285" s="15"/>
      <c r="BU285" s="15"/>
      <c r="BV285" s="15"/>
      <c r="BW285" s="15"/>
      <c r="BX285" s="15"/>
      <c r="BY285" s="15"/>
      <c r="BZ285" s="15"/>
      <c r="CA285" s="15"/>
      <c r="CB285" s="15"/>
      <c r="CC285" s="15"/>
      <c r="CD285" s="15"/>
      <c r="CE285" s="15"/>
      <c r="CF285" s="15"/>
      <c r="CG285" s="15"/>
      <c r="CH285" s="15"/>
      <c r="CI285" s="15"/>
      <c r="CJ285" s="15"/>
      <c r="CK285" s="15"/>
      <c r="CL285" s="15"/>
      <c r="CM285" s="15"/>
      <c r="CN285" s="15"/>
      <c r="CO285" s="15"/>
      <c r="CP285" s="15"/>
      <c r="CQ285" s="15"/>
      <c r="CR285" s="15"/>
      <c r="CS285" s="15"/>
      <c r="CT285" s="15"/>
      <c r="CU285" s="15"/>
      <c r="CV285" s="15"/>
      <c r="CW285" s="15"/>
      <c r="CX285" s="15"/>
      <c r="CY285" s="15"/>
      <c r="CZ285" s="15"/>
      <c r="DA285" s="15"/>
      <c r="DB285" s="15"/>
      <c r="DC285" s="15"/>
      <c r="DD285" s="15"/>
      <c r="DE285" s="15"/>
      <c r="DF285" s="15"/>
      <c r="DG285" s="15"/>
      <c r="DH285" s="15"/>
      <c r="DI285" s="15"/>
      <c r="DJ285" s="15"/>
      <c r="DK285" s="15"/>
      <c r="DL285" s="15"/>
      <c r="DM285" s="15"/>
      <c r="DN285" s="15"/>
      <c r="DO285" s="15"/>
      <c r="DP285" s="15"/>
      <c r="DQ285" s="15"/>
      <c r="DR285" s="15"/>
      <c r="DS285" s="15"/>
      <c r="DT285" s="15"/>
      <c r="DU285" s="15"/>
      <c r="DV285" s="15"/>
      <c r="DW285" s="15"/>
      <c r="DX285" s="15"/>
      <c r="DY285" s="15"/>
      <c r="DZ285" s="15"/>
      <c r="EA285" s="15"/>
      <c r="EB285" s="15"/>
      <c r="EC285" s="15"/>
      <c r="ED285" s="15"/>
      <c r="EE285" s="15"/>
      <c r="EF285" s="15"/>
      <c r="EG285" s="15"/>
      <c r="EH285" s="15"/>
      <c r="EI285" s="15"/>
      <c r="EJ285" s="15"/>
      <c r="EK285" s="15"/>
      <c r="EL285" s="15"/>
      <c r="EM285" s="15"/>
      <c r="EN285" s="15"/>
      <c r="EO285" s="15"/>
      <c r="EP285" s="15"/>
      <c r="EQ285" s="15"/>
      <c r="ER285" s="15"/>
      <c r="ES285" s="15"/>
      <c r="ET285" s="15"/>
      <c r="EU285" s="15"/>
      <c r="EV285" s="15"/>
      <c r="EW285" s="15"/>
      <c r="EX285" s="15"/>
      <c r="EY285" s="15"/>
      <c r="EZ285" s="15"/>
      <c r="FA285" s="15"/>
      <c r="FB285" s="15"/>
      <c r="FC285" s="15"/>
      <c r="FD285" s="15"/>
      <c r="FE285" s="15"/>
      <c r="FF285" s="15"/>
      <c r="FG285" s="15"/>
      <c r="FH285" s="15"/>
      <c r="FI285" s="15"/>
      <c r="FJ285" s="15"/>
      <c r="FK285" s="15"/>
      <c r="FL285" s="15"/>
      <c r="FM285" s="15"/>
      <c r="FN285" s="15"/>
      <c r="FO285" s="15"/>
      <c r="FP285" s="15"/>
      <c r="FQ285" s="15"/>
      <c r="FR285" s="15"/>
      <c r="FS285" s="15"/>
      <c r="FT285" s="15"/>
      <c r="FU285" s="15"/>
      <c r="FV285" s="15"/>
      <c r="FW285" s="15"/>
      <c r="FX285" s="15"/>
      <c r="FY285" s="15"/>
      <c r="FZ285" s="15"/>
      <c r="GA285" s="15"/>
      <c r="GB285" s="15"/>
      <c r="GC285" s="15"/>
      <c r="GD285" s="15"/>
      <c r="GE285" s="15"/>
      <c r="GF285" s="15"/>
      <c r="GG285" s="15"/>
      <c r="GH285" s="15"/>
      <c r="GI285" s="15"/>
      <c r="GJ285" s="15"/>
      <c r="GK285" s="15"/>
      <c r="GL285" s="15"/>
      <c r="GM285" s="15"/>
      <c r="GN285" s="15"/>
      <c r="GO285" s="15"/>
      <c r="GP285" s="15"/>
      <c r="GQ285" s="15"/>
      <c r="GR285" s="15"/>
      <c r="GS285" s="15"/>
      <c r="GT285" s="15"/>
      <c r="GU285" s="15"/>
      <c r="GV285" s="15"/>
      <c r="GW285" s="15"/>
      <c r="GX285" s="15"/>
      <c r="GY285" s="15"/>
      <c r="GZ285" s="15"/>
      <c r="HA285" s="15"/>
      <c r="HB285" s="15"/>
      <c r="HC285" s="15"/>
      <c r="HD285" s="15"/>
      <c r="HE285" s="15"/>
      <c r="HF285" s="15"/>
      <c r="HG285" s="15"/>
      <c r="HH285" s="15"/>
      <c r="HI285" s="15"/>
      <c r="HJ285" s="15"/>
      <c r="HK285" s="15"/>
      <c r="HL285" s="15"/>
      <c r="HM285" s="15"/>
      <c r="HN285" s="15"/>
      <c r="HO285" s="15"/>
      <c r="HP285" s="15"/>
      <c r="HQ285" s="15"/>
      <c r="HR285" s="15"/>
      <c r="HS285" s="15"/>
      <c r="HT285" s="15"/>
      <c r="HU285" s="15"/>
      <c r="HV285" s="15"/>
      <c r="HW285" s="15"/>
      <c r="HX285" s="15"/>
      <c r="HY285" s="15"/>
      <c r="HZ285" s="15"/>
      <c r="IA285" s="15"/>
      <c r="IB285" s="15"/>
      <c r="IC285" s="15"/>
      <c r="ID285" s="15"/>
      <c r="IE285" s="15"/>
      <c r="IF285" s="15"/>
      <c r="IG285" s="15"/>
      <c r="IH285" s="15"/>
      <c r="II285" s="15"/>
      <c r="IJ285" s="15"/>
      <c r="IK285" s="15"/>
      <c r="IL285" s="15"/>
      <c r="IM285" s="15"/>
      <c r="IN285" s="15"/>
      <c r="IO285" s="15"/>
      <c r="IP285" s="15"/>
      <c r="IQ285" s="15"/>
      <c r="IR285" s="15"/>
      <c r="IS285" s="15"/>
      <c r="IT285" s="15"/>
      <c r="IU285" s="15"/>
      <c r="IV285" s="15"/>
    </row>
    <row r="286" spans="1:256" ht="7.5" customHeight="1">
      <c r="A286" s="499"/>
      <c r="B286" s="499"/>
      <c r="C286" s="499"/>
      <c r="D286" s="499"/>
      <c r="E286" s="499"/>
      <c r="F286" s="499"/>
      <c r="G286" s="499"/>
      <c r="H286" s="499"/>
      <c r="I286" s="499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  <c r="BG286" s="15"/>
      <c r="BH286" s="15"/>
      <c r="BI286" s="15"/>
      <c r="BJ286" s="15"/>
      <c r="BK286" s="15"/>
      <c r="BL286" s="15"/>
      <c r="BM286" s="15"/>
      <c r="BN286" s="15"/>
      <c r="BO286" s="15"/>
      <c r="BP286" s="15"/>
      <c r="BQ286" s="15"/>
      <c r="BR286" s="15"/>
      <c r="BS286" s="15"/>
      <c r="BT286" s="15"/>
      <c r="BU286" s="15"/>
      <c r="BV286" s="15"/>
      <c r="BW286" s="15"/>
      <c r="BX286" s="15"/>
      <c r="BY286" s="15"/>
      <c r="BZ286" s="15"/>
      <c r="CA286" s="15"/>
      <c r="CB286" s="15"/>
      <c r="CC286" s="15"/>
      <c r="CD286" s="15"/>
      <c r="CE286" s="15"/>
      <c r="CF286" s="15"/>
      <c r="CG286" s="15"/>
      <c r="CH286" s="15"/>
      <c r="CI286" s="15"/>
      <c r="CJ286" s="15"/>
      <c r="CK286" s="15"/>
      <c r="CL286" s="15"/>
      <c r="CM286" s="15"/>
      <c r="CN286" s="15"/>
      <c r="CO286" s="15"/>
      <c r="CP286" s="15"/>
      <c r="CQ286" s="15"/>
      <c r="CR286" s="15"/>
      <c r="CS286" s="15"/>
      <c r="CT286" s="15"/>
      <c r="CU286" s="15"/>
      <c r="CV286" s="15"/>
      <c r="CW286" s="15"/>
      <c r="CX286" s="15"/>
      <c r="CY286" s="15"/>
      <c r="CZ286" s="15"/>
      <c r="DA286" s="15"/>
      <c r="DB286" s="15"/>
      <c r="DC286" s="15"/>
      <c r="DD286" s="15"/>
      <c r="DE286" s="15"/>
      <c r="DF286" s="15"/>
      <c r="DG286" s="15"/>
      <c r="DH286" s="15"/>
      <c r="DI286" s="15"/>
      <c r="DJ286" s="15"/>
      <c r="DK286" s="15"/>
      <c r="DL286" s="15"/>
      <c r="DM286" s="15"/>
      <c r="DN286" s="15"/>
      <c r="DO286" s="15"/>
      <c r="DP286" s="15"/>
      <c r="DQ286" s="15"/>
      <c r="DR286" s="15"/>
      <c r="DS286" s="15"/>
      <c r="DT286" s="15"/>
      <c r="DU286" s="15"/>
      <c r="DV286" s="15"/>
      <c r="DW286" s="15"/>
      <c r="DX286" s="15"/>
      <c r="DY286" s="15"/>
      <c r="DZ286" s="15"/>
      <c r="EA286" s="15"/>
      <c r="EB286" s="15"/>
      <c r="EC286" s="15"/>
      <c r="ED286" s="15"/>
      <c r="EE286" s="15"/>
      <c r="EF286" s="15"/>
      <c r="EG286" s="15"/>
      <c r="EH286" s="15"/>
      <c r="EI286" s="15"/>
      <c r="EJ286" s="15"/>
      <c r="EK286" s="15"/>
      <c r="EL286" s="15"/>
      <c r="EM286" s="15"/>
      <c r="EN286" s="15"/>
      <c r="EO286" s="15"/>
      <c r="EP286" s="15"/>
      <c r="EQ286" s="15"/>
      <c r="ER286" s="15"/>
      <c r="ES286" s="15"/>
      <c r="ET286" s="15"/>
      <c r="EU286" s="15"/>
      <c r="EV286" s="15"/>
      <c r="EW286" s="15"/>
      <c r="EX286" s="15"/>
      <c r="EY286" s="15"/>
      <c r="EZ286" s="15"/>
      <c r="FA286" s="15"/>
      <c r="FB286" s="15"/>
      <c r="FC286" s="15"/>
      <c r="FD286" s="15"/>
      <c r="FE286" s="15"/>
      <c r="FF286" s="15"/>
      <c r="FG286" s="15"/>
      <c r="FH286" s="15"/>
      <c r="FI286" s="15"/>
      <c r="FJ286" s="15"/>
      <c r="FK286" s="15"/>
      <c r="FL286" s="15"/>
      <c r="FM286" s="15"/>
      <c r="FN286" s="15"/>
      <c r="FO286" s="15"/>
      <c r="FP286" s="15"/>
      <c r="FQ286" s="15"/>
      <c r="FR286" s="15"/>
      <c r="FS286" s="15"/>
      <c r="FT286" s="15"/>
      <c r="FU286" s="15"/>
      <c r="FV286" s="15"/>
      <c r="FW286" s="15"/>
      <c r="FX286" s="15"/>
      <c r="FY286" s="15"/>
      <c r="FZ286" s="15"/>
      <c r="GA286" s="15"/>
      <c r="GB286" s="15"/>
      <c r="GC286" s="15"/>
      <c r="GD286" s="15"/>
      <c r="GE286" s="15"/>
      <c r="GF286" s="15"/>
      <c r="GG286" s="15"/>
      <c r="GH286" s="15"/>
      <c r="GI286" s="15"/>
      <c r="GJ286" s="15"/>
      <c r="GK286" s="15"/>
      <c r="GL286" s="15"/>
      <c r="GM286" s="15"/>
      <c r="GN286" s="15"/>
      <c r="GO286" s="15"/>
      <c r="GP286" s="15"/>
      <c r="GQ286" s="15"/>
      <c r="GR286" s="15"/>
      <c r="GS286" s="15"/>
      <c r="GT286" s="15"/>
      <c r="GU286" s="15"/>
      <c r="GV286" s="15"/>
      <c r="GW286" s="15"/>
      <c r="GX286" s="15"/>
      <c r="GY286" s="15"/>
      <c r="GZ286" s="15"/>
      <c r="HA286" s="15"/>
      <c r="HB286" s="15"/>
      <c r="HC286" s="15"/>
      <c r="HD286" s="15"/>
      <c r="HE286" s="15"/>
      <c r="HF286" s="15"/>
      <c r="HG286" s="15"/>
      <c r="HH286" s="15"/>
      <c r="HI286" s="15"/>
      <c r="HJ286" s="15"/>
      <c r="HK286" s="15"/>
      <c r="HL286" s="15"/>
      <c r="HM286" s="15"/>
      <c r="HN286" s="15"/>
      <c r="HO286" s="15"/>
      <c r="HP286" s="15"/>
      <c r="HQ286" s="15"/>
      <c r="HR286" s="15"/>
      <c r="HS286" s="15"/>
      <c r="HT286" s="15"/>
      <c r="HU286" s="15"/>
      <c r="HV286" s="15"/>
      <c r="HW286" s="15"/>
      <c r="HX286" s="15"/>
      <c r="HY286" s="15"/>
      <c r="HZ286" s="15"/>
      <c r="IA286" s="15"/>
      <c r="IB286" s="15"/>
      <c r="IC286" s="15"/>
      <c r="ID286" s="15"/>
      <c r="IE286" s="15"/>
      <c r="IF286" s="15"/>
      <c r="IG286" s="15"/>
      <c r="IH286" s="15"/>
      <c r="II286" s="15"/>
      <c r="IJ286" s="15"/>
      <c r="IK286" s="15"/>
      <c r="IL286" s="15"/>
      <c r="IM286" s="15"/>
      <c r="IN286" s="15"/>
      <c r="IO286" s="15"/>
      <c r="IP286" s="15"/>
      <c r="IQ286" s="15"/>
      <c r="IR286" s="15"/>
      <c r="IS286" s="15"/>
      <c r="IT286" s="15"/>
      <c r="IU286" s="15"/>
      <c r="IV286" s="15"/>
    </row>
    <row r="287" spans="1:256" ht="25.5" customHeight="1">
      <c r="A287" s="12" t="s">
        <v>275</v>
      </c>
      <c r="B287" s="12"/>
      <c r="C287" s="12"/>
      <c r="D287" s="12"/>
      <c r="E287" s="12"/>
      <c r="F287" s="12"/>
      <c r="G287" s="12"/>
      <c r="H287" s="12"/>
      <c r="I287" s="12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  <c r="BM287" s="15"/>
      <c r="BN287" s="15"/>
      <c r="BO287" s="15"/>
      <c r="BP287" s="15"/>
      <c r="BQ287" s="15"/>
      <c r="BR287" s="15"/>
      <c r="BS287" s="15"/>
      <c r="BT287" s="15"/>
      <c r="BU287" s="15"/>
      <c r="BV287" s="15"/>
      <c r="BW287" s="15"/>
      <c r="BX287" s="15"/>
      <c r="BY287" s="15"/>
      <c r="BZ287" s="15"/>
      <c r="CA287" s="15"/>
      <c r="CB287" s="15"/>
      <c r="CC287" s="15"/>
      <c r="CD287" s="15"/>
      <c r="CE287" s="15"/>
      <c r="CF287" s="15"/>
      <c r="CG287" s="15"/>
      <c r="CH287" s="15"/>
      <c r="CI287" s="15"/>
      <c r="CJ287" s="15"/>
      <c r="CK287" s="15"/>
      <c r="CL287" s="15"/>
      <c r="CM287" s="15"/>
      <c r="CN287" s="15"/>
      <c r="CO287" s="15"/>
      <c r="CP287" s="15"/>
      <c r="CQ287" s="15"/>
      <c r="CR287" s="15"/>
      <c r="CS287" s="15"/>
      <c r="CT287" s="15"/>
      <c r="CU287" s="15"/>
      <c r="CV287" s="15"/>
      <c r="CW287" s="15"/>
      <c r="CX287" s="15"/>
      <c r="CY287" s="15"/>
      <c r="CZ287" s="15"/>
      <c r="DA287" s="15"/>
      <c r="DB287" s="15"/>
      <c r="DC287" s="15"/>
      <c r="DD287" s="15"/>
      <c r="DE287" s="15"/>
      <c r="DF287" s="15"/>
      <c r="DG287" s="15"/>
      <c r="DH287" s="15"/>
      <c r="DI287" s="15"/>
      <c r="DJ287" s="15"/>
      <c r="DK287" s="15"/>
      <c r="DL287" s="15"/>
      <c r="DM287" s="15"/>
      <c r="DN287" s="15"/>
      <c r="DO287" s="15"/>
      <c r="DP287" s="15"/>
      <c r="DQ287" s="15"/>
      <c r="DR287" s="15"/>
      <c r="DS287" s="15"/>
      <c r="DT287" s="15"/>
      <c r="DU287" s="15"/>
      <c r="DV287" s="15"/>
      <c r="DW287" s="15"/>
      <c r="DX287" s="15"/>
      <c r="DY287" s="15"/>
      <c r="DZ287" s="15"/>
      <c r="EA287" s="15"/>
      <c r="EB287" s="15"/>
      <c r="EC287" s="15"/>
      <c r="ED287" s="15"/>
      <c r="EE287" s="15"/>
      <c r="EF287" s="15"/>
      <c r="EG287" s="15"/>
      <c r="EH287" s="15"/>
      <c r="EI287" s="15"/>
      <c r="EJ287" s="15"/>
      <c r="EK287" s="15"/>
      <c r="EL287" s="15"/>
      <c r="EM287" s="15"/>
      <c r="EN287" s="15"/>
      <c r="EO287" s="15"/>
      <c r="EP287" s="15"/>
      <c r="EQ287" s="15"/>
      <c r="ER287" s="15"/>
      <c r="ES287" s="15"/>
      <c r="ET287" s="15"/>
      <c r="EU287" s="15"/>
      <c r="EV287" s="15"/>
      <c r="EW287" s="15"/>
      <c r="EX287" s="15"/>
      <c r="EY287" s="15"/>
      <c r="EZ287" s="15"/>
      <c r="FA287" s="15"/>
      <c r="FB287" s="15"/>
      <c r="FC287" s="15"/>
      <c r="FD287" s="15"/>
      <c r="FE287" s="15"/>
      <c r="FF287" s="15"/>
      <c r="FG287" s="15"/>
      <c r="FH287" s="15"/>
      <c r="FI287" s="15"/>
      <c r="FJ287" s="15"/>
      <c r="FK287" s="15"/>
      <c r="FL287" s="15"/>
      <c r="FM287" s="15"/>
      <c r="FN287" s="15"/>
      <c r="FO287" s="15"/>
      <c r="FP287" s="15"/>
      <c r="FQ287" s="15"/>
      <c r="FR287" s="15"/>
      <c r="FS287" s="15"/>
      <c r="FT287" s="15"/>
      <c r="FU287" s="15"/>
      <c r="FV287" s="15"/>
      <c r="FW287" s="15"/>
      <c r="FX287" s="15"/>
      <c r="FY287" s="15"/>
      <c r="FZ287" s="15"/>
      <c r="GA287" s="15"/>
      <c r="GB287" s="15"/>
      <c r="GC287" s="15"/>
      <c r="GD287" s="15"/>
      <c r="GE287" s="15"/>
      <c r="GF287" s="15"/>
      <c r="GG287" s="15"/>
      <c r="GH287" s="15"/>
      <c r="GI287" s="15"/>
      <c r="GJ287" s="15"/>
      <c r="GK287" s="15"/>
      <c r="GL287" s="15"/>
      <c r="GM287" s="15"/>
      <c r="GN287" s="15"/>
      <c r="GO287" s="15"/>
      <c r="GP287" s="15"/>
      <c r="GQ287" s="15"/>
      <c r="GR287" s="15"/>
      <c r="GS287" s="15"/>
      <c r="GT287" s="15"/>
      <c r="GU287" s="15"/>
      <c r="GV287" s="15"/>
      <c r="GW287" s="15"/>
      <c r="GX287" s="15"/>
      <c r="GY287" s="15"/>
      <c r="GZ287" s="15"/>
      <c r="HA287" s="15"/>
      <c r="HB287" s="15"/>
      <c r="HC287" s="15"/>
      <c r="HD287" s="15"/>
      <c r="HE287" s="15"/>
      <c r="HF287" s="15"/>
      <c r="HG287" s="15"/>
      <c r="HH287" s="15"/>
      <c r="HI287" s="15"/>
      <c r="HJ287" s="15"/>
      <c r="HK287" s="15"/>
      <c r="HL287" s="15"/>
      <c r="HM287" s="15"/>
      <c r="HN287" s="15"/>
      <c r="HO287" s="15"/>
      <c r="HP287" s="15"/>
      <c r="HQ287" s="15"/>
      <c r="HR287" s="15"/>
      <c r="HS287" s="15"/>
      <c r="HT287" s="15"/>
      <c r="HU287" s="15"/>
      <c r="HV287" s="15"/>
      <c r="HW287" s="15"/>
      <c r="HX287" s="15"/>
      <c r="HY287" s="15"/>
      <c r="HZ287" s="15"/>
      <c r="IA287" s="15"/>
      <c r="IB287" s="15"/>
      <c r="IC287" s="15"/>
      <c r="ID287" s="15"/>
      <c r="IE287" s="15"/>
      <c r="IF287" s="15"/>
      <c r="IG287" s="15"/>
      <c r="IH287" s="15"/>
      <c r="II287" s="15"/>
      <c r="IJ287" s="15"/>
      <c r="IK287" s="15"/>
      <c r="IL287" s="15"/>
      <c r="IM287" s="15"/>
      <c r="IN287" s="15"/>
      <c r="IO287" s="15"/>
      <c r="IP287" s="15"/>
      <c r="IQ287" s="15"/>
      <c r="IR287" s="15"/>
      <c r="IS287" s="15"/>
      <c r="IT287" s="15"/>
      <c r="IU287" s="15"/>
      <c r="IV287" s="15"/>
    </row>
    <row r="288" spans="1:256" ht="63.75" customHeight="1">
      <c r="A288" s="114" t="s">
        <v>256</v>
      </c>
      <c r="B288" s="125" t="s">
        <v>276</v>
      </c>
      <c r="C288" s="125" t="s">
        <v>277</v>
      </c>
      <c r="D288" s="591" t="s">
        <v>278</v>
      </c>
      <c r="E288" s="591"/>
      <c r="F288" s="125" t="s">
        <v>279</v>
      </c>
      <c r="G288" s="125" t="s">
        <v>280</v>
      </c>
      <c r="H288" s="591" t="s">
        <v>281</v>
      </c>
      <c r="I288" s="591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BL288" s="15"/>
      <c r="BM288" s="15"/>
      <c r="BN288" s="15"/>
      <c r="BO288" s="15"/>
      <c r="BP288" s="15"/>
      <c r="BQ288" s="15"/>
      <c r="BR288" s="15"/>
      <c r="BS288" s="15"/>
      <c r="BT288" s="15"/>
      <c r="BU288" s="15"/>
      <c r="BV288" s="15"/>
      <c r="BW288" s="15"/>
      <c r="BX288" s="15"/>
      <c r="BY288" s="15"/>
      <c r="BZ288" s="15"/>
      <c r="CA288" s="15"/>
      <c r="CB288" s="15"/>
      <c r="CC288" s="15"/>
      <c r="CD288" s="15"/>
      <c r="CE288" s="15"/>
      <c r="CF288" s="15"/>
      <c r="CG288" s="15"/>
      <c r="CH288" s="15"/>
      <c r="CI288" s="15"/>
      <c r="CJ288" s="15"/>
      <c r="CK288" s="15"/>
      <c r="CL288" s="15"/>
      <c r="CM288" s="15"/>
      <c r="CN288" s="15"/>
      <c r="CO288" s="15"/>
      <c r="CP288" s="15"/>
      <c r="CQ288" s="15"/>
      <c r="CR288" s="15"/>
      <c r="CS288" s="15"/>
      <c r="CT288" s="15"/>
      <c r="CU288" s="15"/>
      <c r="CV288" s="15"/>
      <c r="CW288" s="15"/>
      <c r="CX288" s="15"/>
      <c r="CY288" s="15"/>
      <c r="CZ288" s="15"/>
      <c r="DA288" s="15"/>
      <c r="DB288" s="15"/>
      <c r="DC288" s="15"/>
      <c r="DD288" s="15"/>
      <c r="DE288" s="15"/>
      <c r="DF288" s="15"/>
      <c r="DG288" s="15"/>
      <c r="DH288" s="15"/>
      <c r="DI288" s="15"/>
      <c r="DJ288" s="15"/>
      <c r="DK288" s="15"/>
      <c r="DL288" s="15"/>
      <c r="DM288" s="15"/>
      <c r="DN288" s="15"/>
      <c r="DO288" s="15"/>
      <c r="DP288" s="15"/>
      <c r="DQ288" s="15"/>
      <c r="DR288" s="15"/>
      <c r="DS288" s="15"/>
      <c r="DT288" s="15"/>
      <c r="DU288" s="15"/>
      <c r="DV288" s="15"/>
      <c r="DW288" s="15"/>
      <c r="DX288" s="15"/>
      <c r="DY288" s="15"/>
      <c r="DZ288" s="15"/>
      <c r="EA288" s="15"/>
      <c r="EB288" s="15"/>
      <c r="EC288" s="15"/>
      <c r="ED288" s="15"/>
      <c r="EE288" s="15"/>
      <c r="EF288" s="15"/>
      <c r="EG288" s="15"/>
      <c r="EH288" s="15"/>
      <c r="EI288" s="15"/>
      <c r="EJ288" s="15"/>
      <c r="EK288" s="15"/>
      <c r="EL288" s="15"/>
      <c r="EM288" s="15"/>
      <c r="EN288" s="15"/>
      <c r="EO288" s="15"/>
      <c r="EP288" s="15"/>
      <c r="EQ288" s="15"/>
      <c r="ER288" s="15"/>
      <c r="ES288" s="15"/>
      <c r="ET288" s="15"/>
      <c r="EU288" s="15"/>
      <c r="EV288" s="15"/>
      <c r="EW288" s="15"/>
      <c r="EX288" s="15"/>
      <c r="EY288" s="15"/>
      <c r="EZ288" s="15"/>
      <c r="FA288" s="15"/>
      <c r="FB288" s="15"/>
      <c r="FC288" s="15"/>
      <c r="FD288" s="15"/>
      <c r="FE288" s="15"/>
      <c r="FF288" s="15"/>
      <c r="FG288" s="15"/>
      <c r="FH288" s="15"/>
      <c r="FI288" s="15"/>
      <c r="FJ288" s="15"/>
      <c r="FK288" s="15"/>
      <c r="FL288" s="15"/>
      <c r="FM288" s="15"/>
      <c r="FN288" s="15"/>
      <c r="FO288" s="15"/>
      <c r="FP288" s="15"/>
      <c r="FQ288" s="15"/>
      <c r="FR288" s="15"/>
      <c r="FS288" s="15"/>
      <c r="FT288" s="15"/>
      <c r="FU288" s="15"/>
      <c r="FV288" s="15"/>
      <c r="FW288" s="15"/>
      <c r="FX288" s="15"/>
      <c r="FY288" s="15"/>
      <c r="FZ288" s="15"/>
      <c r="GA288" s="15"/>
      <c r="GB288" s="15"/>
      <c r="GC288" s="15"/>
      <c r="GD288" s="15"/>
      <c r="GE288" s="15"/>
      <c r="GF288" s="15"/>
      <c r="GG288" s="15"/>
      <c r="GH288" s="15"/>
      <c r="GI288" s="15"/>
      <c r="GJ288" s="15"/>
      <c r="GK288" s="15"/>
      <c r="GL288" s="15"/>
      <c r="GM288" s="15"/>
      <c r="GN288" s="15"/>
      <c r="GO288" s="15"/>
      <c r="GP288" s="15"/>
      <c r="GQ288" s="15"/>
      <c r="GR288" s="15"/>
      <c r="GS288" s="15"/>
      <c r="GT288" s="15"/>
      <c r="GU288" s="15"/>
      <c r="GV288" s="15"/>
      <c r="GW288" s="15"/>
      <c r="GX288" s="15"/>
      <c r="GY288" s="15"/>
      <c r="GZ288" s="15"/>
      <c r="HA288" s="15"/>
      <c r="HB288" s="15"/>
      <c r="HC288" s="15"/>
      <c r="HD288" s="15"/>
      <c r="HE288" s="15"/>
      <c r="HF288" s="15"/>
      <c r="HG288" s="15"/>
      <c r="HH288" s="15"/>
      <c r="HI288" s="15"/>
      <c r="HJ288" s="15"/>
      <c r="HK288" s="15"/>
      <c r="HL288" s="15"/>
      <c r="HM288" s="15"/>
      <c r="HN288" s="15"/>
      <c r="HO288" s="15"/>
      <c r="HP288" s="15"/>
      <c r="HQ288" s="15"/>
      <c r="HR288" s="15"/>
      <c r="HS288" s="15"/>
      <c r="HT288" s="15"/>
      <c r="HU288" s="15"/>
      <c r="HV288" s="15"/>
      <c r="HW288" s="15"/>
      <c r="HX288" s="15"/>
      <c r="HY288" s="15"/>
      <c r="HZ288" s="15"/>
      <c r="IA288" s="15"/>
      <c r="IB288" s="15"/>
      <c r="IC288" s="15"/>
      <c r="ID288" s="15"/>
      <c r="IE288" s="15"/>
      <c r="IF288" s="15"/>
      <c r="IG288" s="15"/>
      <c r="IH288" s="15"/>
      <c r="II288" s="15"/>
      <c r="IJ288" s="15"/>
      <c r="IK288" s="15"/>
      <c r="IL288" s="15"/>
      <c r="IM288" s="15"/>
      <c r="IN288" s="15"/>
      <c r="IO288" s="15"/>
      <c r="IP288" s="15"/>
      <c r="IQ288" s="15"/>
      <c r="IR288" s="15"/>
      <c r="IS288" s="15"/>
      <c r="IT288" s="15"/>
      <c r="IU288" s="15"/>
      <c r="IV288" s="15"/>
    </row>
    <row r="289" spans="1:256" ht="12.75" customHeight="1">
      <c r="A289" s="126" t="s">
        <v>282</v>
      </c>
      <c r="B289" s="123" t="s">
        <v>283</v>
      </c>
      <c r="C289" s="124">
        <v>8</v>
      </c>
      <c r="D289" s="592" t="s">
        <v>284</v>
      </c>
      <c r="E289" s="592"/>
      <c r="F289" s="127">
        <f>ROUND((1/(4*145))*8*(1/1132.6),7)</f>
        <v>1.22E-5</v>
      </c>
      <c r="G289" s="128">
        <v>0</v>
      </c>
      <c r="H289" s="593">
        <f>ROUND(F289*G289,2)</f>
        <v>0</v>
      </c>
      <c r="I289" s="593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  <c r="BG289" s="15"/>
      <c r="BH289" s="15"/>
      <c r="BI289" s="15"/>
      <c r="BJ289" s="15"/>
      <c r="BK289" s="15"/>
      <c r="BL289" s="15"/>
      <c r="BM289" s="15"/>
      <c r="BN289" s="15"/>
      <c r="BO289" s="15"/>
      <c r="BP289" s="15"/>
      <c r="BQ289" s="15"/>
      <c r="BR289" s="15"/>
      <c r="BS289" s="15"/>
      <c r="BT289" s="15"/>
      <c r="BU289" s="15"/>
      <c r="BV289" s="15"/>
      <c r="BW289" s="15"/>
      <c r="BX289" s="15"/>
      <c r="BY289" s="15"/>
      <c r="BZ289" s="15"/>
      <c r="CA289" s="15"/>
      <c r="CB289" s="15"/>
      <c r="CC289" s="15"/>
      <c r="CD289" s="15"/>
      <c r="CE289" s="15"/>
      <c r="CF289" s="15"/>
      <c r="CG289" s="15"/>
      <c r="CH289" s="15"/>
      <c r="CI289" s="15"/>
      <c r="CJ289" s="15"/>
      <c r="CK289" s="15"/>
      <c r="CL289" s="15"/>
      <c r="CM289" s="15"/>
      <c r="CN289" s="15"/>
      <c r="CO289" s="15"/>
      <c r="CP289" s="15"/>
      <c r="CQ289" s="15"/>
      <c r="CR289" s="15"/>
      <c r="CS289" s="15"/>
      <c r="CT289" s="15"/>
      <c r="CU289" s="15"/>
      <c r="CV289" s="15"/>
      <c r="CW289" s="15"/>
      <c r="CX289" s="15"/>
      <c r="CY289" s="15"/>
      <c r="CZ289" s="15"/>
      <c r="DA289" s="15"/>
      <c r="DB289" s="15"/>
      <c r="DC289" s="15"/>
      <c r="DD289" s="15"/>
      <c r="DE289" s="15"/>
      <c r="DF289" s="15"/>
      <c r="DG289" s="15"/>
      <c r="DH289" s="15"/>
      <c r="DI289" s="15"/>
      <c r="DJ289" s="15"/>
      <c r="DK289" s="15"/>
      <c r="DL289" s="15"/>
      <c r="DM289" s="15"/>
      <c r="DN289" s="15"/>
      <c r="DO289" s="15"/>
      <c r="DP289" s="15"/>
      <c r="DQ289" s="15"/>
      <c r="DR289" s="15"/>
      <c r="DS289" s="15"/>
      <c r="DT289" s="15"/>
      <c r="DU289" s="15"/>
      <c r="DV289" s="15"/>
      <c r="DW289" s="15"/>
      <c r="DX289" s="15"/>
      <c r="DY289" s="15"/>
      <c r="DZ289" s="15"/>
      <c r="EA289" s="15"/>
      <c r="EB289" s="15"/>
      <c r="EC289" s="15"/>
      <c r="ED289" s="15"/>
      <c r="EE289" s="15"/>
      <c r="EF289" s="15"/>
      <c r="EG289" s="15"/>
      <c r="EH289" s="15"/>
      <c r="EI289" s="15"/>
      <c r="EJ289" s="15"/>
      <c r="EK289" s="15"/>
      <c r="EL289" s="15"/>
      <c r="EM289" s="15"/>
      <c r="EN289" s="15"/>
      <c r="EO289" s="15"/>
      <c r="EP289" s="15"/>
      <c r="EQ289" s="15"/>
      <c r="ER289" s="15"/>
      <c r="ES289" s="15"/>
      <c r="ET289" s="15"/>
      <c r="EU289" s="15"/>
      <c r="EV289" s="15"/>
      <c r="EW289" s="15"/>
      <c r="EX289" s="15"/>
      <c r="EY289" s="15"/>
      <c r="EZ289" s="15"/>
      <c r="FA289" s="15"/>
      <c r="FB289" s="15"/>
      <c r="FC289" s="15"/>
      <c r="FD289" s="15"/>
      <c r="FE289" s="15"/>
      <c r="FF289" s="15"/>
      <c r="FG289" s="15"/>
      <c r="FH289" s="15"/>
      <c r="FI289" s="15"/>
      <c r="FJ289" s="15"/>
      <c r="FK289" s="15"/>
      <c r="FL289" s="15"/>
      <c r="FM289" s="15"/>
      <c r="FN289" s="15"/>
      <c r="FO289" s="15"/>
      <c r="FP289" s="15"/>
      <c r="FQ289" s="15"/>
      <c r="FR289" s="15"/>
      <c r="FS289" s="15"/>
      <c r="FT289" s="15"/>
      <c r="FU289" s="15"/>
      <c r="FV289" s="15"/>
      <c r="FW289" s="15"/>
      <c r="FX289" s="15"/>
      <c r="FY289" s="15"/>
      <c r="FZ289" s="15"/>
      <c r="GA289" s="15"/>
      <c r="GB289" s="15"/>
      <c r="GC289" s="15"/>
      <c r="GD289" s="15"/>
      <c r="GE289" s="15"/>
      <c r="GF289" s="15"/>
      <c r="GG289" s="15"/>
      <c r="GH289" s="15"/>
      <c r="GI289" s="15"/>
      <c r="GJ289" s="15"/>
      <c r="GK289" s="15"/>
      <c r="GL289" s="15"/>
      <c r="GM289" s="15"/>
      <c r="GN289" s="15"/>
      <c r="GO289" s="15"/>
      <c r="GP289" s="15"/>
      <c r="GQ289" s="15"/>
      <c r="GR289" s="15"/>
      <c r="GS289" s="15"/>
      <c r="GT289" s="15"/>
      <c r="GU289" s="15"/>
      <c r="GV289" s="15"/>
      <c r="GW289" s="15"/>
      <c r="GX289" s="15"/>
      <c r="GY289" s="15"/>
      <c r="GZ289" s="15"/>
      <c r="HA289" s="15"/>
      <c r="HB289" s="15"/>
      <c r="HC289" s="15"/>
      <c r="HD289" s="15"/>
      <c r="HE289" s="15"/>
      <c r="HF289" s="15"/>
      <c r="HG289" s="15"/>
      <c r="HH289" s="15"/>
      <c r="HI289" s="15"/>
      <c r="HJ289" s="15"/>
      <c r="HK289" s="15"/>
      <c r="HL289" s="15"/>
      <c r="HM289" s="15"/>
      <c r="HN289" s="15"/>
      <c r="HO289" s="15"/>
      <c r="HP289" s="15"/>
      <c r="HQ289" s="15"/>
      <c r="HR289" s="15"/>
      <c r="HS289" s="15"/>
      <c r="HT289" s="15"/>
      <c r="HU289" s="15"/>
      <c r="HV289" s="15"/>
      <c r="HW289" s="15"/>
      <c r="HX289" s="15"/>
      <c r="HY289" s="15"/>
      <c r="HZ289" s="15"/>
      <c r="IA289" s="15"/>
      <c r="IB289" s="15"/>
      <c r="IC289" s="15"/>
      <c r="ID289" s="15"/>
      <c r="IE289" s="15"/>
      <c r="IF289" s="15"/>
      <c r="IG289" s="15"/>
      <c r="IH289" s="15"/>
      <c r="II289" s="15"/>
      <c r="IJ289" s="15"/>
      <c r="IK289" s="15"/>
      <c r="IL289" s="15"/>
      <c r="IM289" s="15"/>
      <c r="IN289" s="15"/>
      <c r="IO289" s="15"/>
      <c r="IP289" s="15"/>
      <c r="IQ289" s="15"/>
      <c r="IR289" s="15"/>
      <c r="IS289" s="15"/>
      <c r="IT289" s="15"/>
      <c r="IU289" s="15"/>
      <c r="IV289" s="15"/>
    </row>
    <row r="290" spans="1:256" ht="15" customHeight="1">
      <c r="A290" s="126" t="s">
        <v>285</v>
      </c>
      <c r="B290" s="123" t="s">
        <v>267</v>
      </c>
      <c r="C290" s="124">
        <v>8</v>
      </c>
      <c r="D290" s="594" t="s">
        <v>284</v>
      </c>
      <c r="E290" s="594"/>
      <c r="F290" s="127">
        <f>ROUND((1/145)*8*(1/1132.6),7)</f>
        <v>4.8699999999999998E-5</v>
      </c>
      <c r="G290" s="128">
        <f>I204</f>
        <v>4768.5400000000009</v>
      </c>
      <c r="H290" s="593">
        <f>ROUND(F290*G290,2)</f>
        <v>0.23</v>
      </c>
      <c r="I290" s="593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  <c r="BG290" s="15"/>
      <c r="BH290" s="15"/>
      <c r="BI290" s="15"/>
      <c r="BJ290" s="15"/>
      <c r="BK290" s="15"/>
      <c r="BL290" s="15"/>
      <c r="BM290" s="15"/>
      <c r="BN290" s="15"/>
      <c r="BO290" s="15"/>
      <c r="BP290" s="15"/>
      <c r="BQ290" s="15"/>
      <c r="BR290" s="15"/>
      <c r="BS290" s="15"/>
      <c r="BT290" s="15"/>
      <c r="BU290" s="15"/>
      <c r="BV290" s="15"/>
      <c r="BW290" s="15"/>
      <c r="BX290" s="15"/>
      <c r="BY290" s="15"/>
      <c r="BZ290" s="15"/>
      <c r="CA290" s="15"/>
      <c r="CB290" s="15"/>
      <c r="CC290" s="15"/>
      <c r="CD290" s="15"/>
      <c r="CE290" s="15"/>
      <c r="CF290" s="15"/>
      <c r="CG290" s="15"/>
      <c r="CH290" s="15"/>
      <c r="CI290" s="15"/>
      <c r="CJ290" s="15"/>
      <c r="CK290" s="15"/>
      <c r="CL290" s="15"/>
      <c r="CM290" s="15"/>
      <c r="CN290" s="15"/>
      <c r="CO290" s="15"/>
      <c r="CP290" s="15"/>
      <c r="CQ290" s="15"/>
      <c r="CR290" s="15"/>
      <c r="CS290" s="15"/>
      <c r="CT290" s="15"/>
      <c r="CU290" s="15"/>
      <c r="CV290" s="15"/>
      <c r="CW290" s="15"/>
      <c r="CX290" s="15"/>
      <c r="CY290" s="15"/>
      <c r="CZ290" s="15"/>
      <c r="DA290" s="15"/>
      <c r="DB290" s="15"/>
      <c r="DC290" s="15"/>
      <c r="DD290" s="15"/>
      <c r="DE290" s="15"/>
      <c r="DF290" s="15"/>
      <c r="DG290" s="15"/>
      <c r="DH290" s="15"/>
      <c r="DI290" s="15"/>
      <c r="DJ290" s="15"/>
      <c r="DK290" s="15"/>
      <c r="DL290" s="15"/>
      <c r="DM290" s="15"/>
      <c r="DN290" s="15"/>
      <c r="DO290" s="15"/>
      <c r="DP290" s="15"/>
      <c r="DQ290" s="15"/>
      <c r="DR290" s="15"/>
      <c r="DS290" s="15"/>
      <c r="DT290" s="15"/>
      <c r="DU290" s="15"/>
      <c r="DV290" s="15"/>
      <c r="DW290" s="15"/>
      <c r="DX290" s="15"/>
      <c r="DY290" s="15"/>
      <c r="DZ290" s="15"/>
      <c r="EA290" s="15"/>
      <c r="EB290" s="15"/>
      <c r="EC290" s="15"/>
      <c r="ED290" s="15"/>
      <c r="EE290" s="15"/>
      <c r="EF290" s="15"/>
      <c r="EG290" s="15"/>
      <c r="EH290" s="15"/>
      <c r="EI290" s="15"/>
      <c r="EJ290" s="15"/>
      <c r="EK290" s="15"/>
      <c r="EL290" s="15"/>
      <c r="EM290" s="15"/>
      <c r="EN290" s="15"/>
      <c r="EO290" s="15"/>
      <c r="EP290" s="15"/>
      <c r="EQ290" s="15"/>
      <c r="ER290" s="15"/>
      <c r="ES290" s="15"/>
      <c r="ET290" s="15"/>
      <c r="EU290" s="15"/>
      <c r="EV290" s="15"/>
      <c r="EW290" s="15"/>
      <c r="EX290" s="15"/>
      <c r="EY290" s="15"/>
      <c r="EZ290" s="15"/>
      <c r="FA290" s="15"/>
      <c r="FB290" s="15"/>
      <c r="FC290" s="15"/>
      <c r="FD290" s="15"/>
      <c r="FE290" s="15"/>
      <c r="FF290" s="15"/>
      <c r="FG290" s="15"/>
      <c r="FH290" s="15"/>
      <c r="FI290" s="15"/>
      <c r="FJ290" s="15"/>
      <c r="FK290" s="15"/>
      <c r="FL290" s="15"/>
      <c r="FM290" s="15"/>
      <c r="FN290" s="15"/>
      <c r="FO290" s="15"/>
      <c r="FP290" s="15"/>
      <c r="FQ290" s="15"/>
      <c r="FR290" s="15"/>
      <c r="FS290" s="15"/>
      <c r="FT290" s="15"/>
      <c r="FU290" s="15"/>
      <c r="FV290" s="15"/>
      <c r="FW290" s="15"/>
      <c r="FX290" s="15"/>
      <c r="FY290" s="15"/>
      <c r="FZ290" s="15"/>
      <c r="GA290" s="15"/>
      <c r="GB290" s="15"/>
      <c r="GC290" s="15"/>
      <c r="GD290" s="15"/>
      <c r="GE290" s="15"/>
      <c r="GF290" s="15"/>
      <c r="GG290" s="15"/>
      <c r="GH290" s="15"/>
      <c r="GI290" s="15"/>
      <c r="GJ290" s="15"/>
      <c r="GK290" s="15"/>
      <c r="GL290" s="15"/>
      <c r="GM290" s="15"/>
      <c r="GN290" s="15"/>
      <c r="GO290" s="15"/>
      <c r="GP290" s="15"/>
      <c r="GQ290" s="15"/>
      <c r="GR290" s="15"/>
      <c r="GS290" s="15"/>
      <c r="GT290" s="15"/>
      <c r="GU290" s="15"/>
      <c r="GV290" s="15"/>
      <c r="GW290" s="15"/>
      <c r="GX290" s="15"/>
      <c r="GY290" s="15"/>
      <c r="GZ290" s="15"/>
      <c r="HA290" s="15"/>
      <c r="HB290" s="15"/>
      <c r="HC290" s="15"/>
      <c r="HD290" s="15"/>
      <c r="HE290" s="15"/>
      <c r="HF290" s="15"/>
      <c r="HG290" s="15"/>
      <c r="HH290" s="15"/>
      <c r="HI290" s="15"/>
      <c r="HJ290" s="15"/>
      <c r="HK290" s="15"/>
      <c r="HL290" s="15"/>
      <c r="HM290" s="15"/>
      <c r="HN290" s="15"/>
      <c r="HO290" s="15"/>
      <c r="HP290" s="15"/>
      <c r="HQ290" s="15"/>
      <c r="HR290" s="15"/>
      <c r="HS290" s="15"/>
      <c r="HT290" s="15"/>
      <c r="HU290" s="15"/>
      <c r="HV290" s="15"/>
      <c r="HW290" s="15"/>
      <c r="HX290" s="15"/>
      <c r="HY290" s="15"/>
      <c r="HZ290" s="15"/>
      <c r="IA290" s="15"/>
      <c r="IB290" s="15"/>
      <c r="IC290" s="15"/>
      <c r="ID290" s="15"/>
      <c r="IE290" s="15"/>
      <c r="IF290" s="15"/>
      <c r="IG290" s="15"/>
      <c r="IH290" s="15"/>
      <c r="II290" s="15"/>
      <c r="IJ290" s="15"/>
      <c r="IK290" s="15"/>
      <c r="IL290" s="15"/>
      <c r="IM290" s="15"/>
      <c r="IN290" s="15"/>
      <c r="IO290" s="15"/>
      <c r="IP290" s="15"/>
      <c r="IQ290" s="15"/>
      <c r="IR290" s="15"/>
      <c r="IS290" s="15"/>
      <c r="IT290" s="15"/>
      <c r="IU290" s="15"/>
      <c r="IV290" s="15"/>
    </row>
    <row r="291" spans="1:256" ht="12.75" customHeight="1">
      <c r="A291" s="522" t="s">
        <v>209</v>
      </c>
      <c r="B291" s="522"/>
      <c r="C291" s="522"/>
      <c r="D291" s="522"/>
      <c r="E291" s="522"/>
      <c r="F291" s="522"/>
      <c r="G291" s="522"/>
      <c r="H291" s="590">
        <f>SUM(H289+H290)</f>
        <v>0.23</v>
      </c>
      <c r="I291" s="590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BL291" s="15"/>
      <c r="BM291" s="15"/>
      <c r="BN291" s="15"/>
      <c r="BO291" s="15"/>
      <c r="BP291" s="15"/>
      <c r="BQ291" s="15"/>
      <c r="BR291" s="15"/>
      <c r="BS291" s="15"/>
      <c r="BT291" s="15"/>
      <c r="BU291" s="15"/>
      <c r="BV291" s="15"/>
      <c r="BW291" s="15"/>
      <c r="BX291" s="15"/>
      <c r="BY291" s="15"/>
      <c r="BZ291" s="15"/>
      <c r="CA291" s="15"/>
      <c r="CB291" s="15"/>
      <c r="CC291" s="15"/>
      <c r="CD291" s="15"/>
      <c r="CE291" s="15"/>
      <c r="CF291" s="15"/>
      <c r="CG291" s="15"/>
      <c r="CH291" s="15"/>
      <c r="CI291" s="15"/>
      <c r="CJ291" s="15"/>
      <c r="CK291" s="15"/>
      <c r="CL291" s="15"/>
      <c r="CM291" s="15"/>
      <c r="CN291" s="15"/>
      <c r="CO291" s="15"/>
      <c r="CP291" s="15"/>
      <c r="CQ291" s="15"/>
      <c r="CR291" s="15"/>
      <c r="CS291" s="15"/>
      <c r="CT291" s="15"/>
      <c r="CU291" s="15"/>
      <c r="CV291" s="15"/>
      <c r="CW291" s="15"/>
      <c r="CX291" s="15"/>
      <c r="CY291" s="15"/>
      <c r="CZ291" s="15"/>
      <c r="DA291" s="15"/>
      <c r="DB291" s="15"/>
      <c r="DC291" s="15"/>
      <c r="DD291" s="15"/>
      <c r="DE291" s="15"/>
      <c r="DF291" s="15"/>
      <c r="DG291" s="15"/>
      <c r="DH291" s="15"/>
      <c r="DI291" s="15"/>
      <c r="DJ291" s="15"/>
      <c r="DK291" s="15"/>
      <c r="DL291" s="15"/>
      <c r="DM291" s="15"/>
      <c r="DN291" s="15"/>
      <c r="DO291" s="15"/>
      <c r="DP291" s="15"/>
      <c r="DQ291" s="15"/>
      <c r="DR291" s="15"/>
      <c r="DS291" s="15"/>
      <c r="DT291" s="15"/>
      <c r="DU291" s="15"/>
      <c r="DV291" s="15"/>
      <c r="DW291" s="15"/>
      <c r="DX291" s="15"/>
      <c r="DY291" s="15"/>
      <c r="DZ291" s="15"/>
      <c r="EA291" s="15"/>
      <c r="EB291" s="15"/>
      <c r="EC291" s="15"/>
      <c r="ED291" s="15"/>
      <c r="EE291" s="15"/>
      <c r="EF291" s="15"/>
      <c r="EG291" s="15"/>
      <c r="EH291" s="15"/>
      <c r="EI291" s="15"/>
      <c r="EJ291" s="15"/>
      <c r="EK291" s="15"/>
      <c r="EL291" s="15"/>
      <c r="EM291" s="15"/>
      <c r="EN291" s="15"/>
      <c r="EO291" s="15"/>
      <c r="EP291" s="15"/>
      <c r="EQ291" s="15"/>
      <c r="ER291" s="15"/>
      <c r="ES291" s="15"/>
      <c r="ET291" s="15"/>
      <c r="EU291" s="15"/>
      <c r="EV291" s="15"/>
      <c r="EW291" s="15"/>
      <c r="EX291" s="15"/>
      <c r="EY291" s="15"/>
      <c r="EZ291" s="15"/>
      <c r="FA291" s="15"/>
      <c r="FB291" s="15"/>
      <c r="FC291" s="15"/>
      <c r="FD291" s="15"/>
      <c r="FE291" s="15"/>
      <c r="FF291" s="15"/>
      <c r="FG291" s="15"/>
      <c r="FH291" s="15"/>
      <c r="FI291" s="15"/>
      <c r="FJ291" s="15"/>
      <c r="FK291" s="15"/>
      <c r="FL291" s="15"/>
      <c r="FM291" s="15"/>
      <c r="FN291" s="15"/>
      <c r="FO291" s="15"/>
      <c r="FP291" s="15"/>
      <c r="FQ291" s="15"/>
      <c r="FR291" s="15"/>
      <c r="FS291" s="15"/>
      <c r="FT291" s="15"/>
      <c r="FU291" s="15"/>
      <c r="FV291" s="15"/>
      <c r="FW291" s="15"/>
      <c r="FX291" s="15"/>
      <c r="FY291" s="15"/>
      <c r="FZ291" s="15"/>
      <c r="GA291" s="15"/>
      <c r="GB291" s="15"/>
      <c r="GC291" s="15"/>
      <c r="GD291" s="15"/>
      <c r="GE291" s="15"/>
      <c r="GF291" s="15"/>
      <c r="GG291" s="15"/>
      <c r="GH291" s="15"/>
      <c r="GI291" s="15"/>
      <c r="GJ291" s="15"/>
      <c r="GK291" s="15"/>
      <c r="GL291" s="15"/>
      <c r="GM291" s="15"/>
      <c r="GN291" s="15"/>
      <c r="GO291" s="15"/>
      <c r="GP291" s="15"/>
      <c r="GQ291" s="15"/>
      <c r="GR291" s="15"/>
      <c r="GS291" s="15"/>
      <c r="GT291" s="15"/>
      <c r="GU291" s="15"/>
      <c r="GV291" s="15"/>
      <c r="GW291" s="15"/>
      <c r="GX291" s="15"/>
      <c r="GY291" s="15"/>
      <c r="GZ291" s="15"/>
      <c r="HA291" s="15"/>
      <c r="HB291" s="15"/>
      <c r="HC291" s="15"/>
      <c r="HD291" s="15"/>
      <c r="HE291" s="15"/>
      <c r="HF291" s="15"/>
      <c r="HG291" s="15"/>
      <c r="HH291" s="15"/>
      <c r="HI291" s="15"/>
      <c r="HJ291" s="15"/>
      <c r="HK291" s="15"/>
      <c r="HL291" s="15"/>
      <c r="HM291" s="15"/>
      <c r="HN291" s="15"/>
      <c r="HO291" s="15"/>
      <c r="HP291" s="15"/>
      <c r="HQ291" s="15"/>
      <c r="HR291" s="15"/>
      <c r="HS291" s="15"/>
      <c r="HT291" s="15"/>
      <c r="HU291" s="15"/>
      <c r="HV291" s="15"/>
      <c r="HW291" s="15"/>
      <c r="HX291" s="15"/>
      <c r="HY291" s="15"/>
      <c r="HZ291" s="15"/>
      <c r="IA291" s="15"/>
      <c r="IB291" s="15"/>
      <c r="IC291" s="15"/>
      <c r="ID291" s="15"/>
      <c r="IE291" s="15"/>
      <c r="IF291" s="15"/>
      <c r="IG291" s="15"/>
      <c r="IH291" s="15"/>
      <c r="II291" s="15"/>
      <c r="IJ291" s="15"/>
      <c r="IK291" s="15"/>
      <c r="IL291" s="15"/>
      <c r="IM291" s="15"/>
      <c r="IN291" s="15"/>
      <c r="IO291" s="15"/>
      <c r="IP291" s="15"/>
      <c r="IQ291" s="15"/>
      <c r="IR291" s="15"/>
      <c r="IS291" s="15"/>
      <c r="IT291" s="15"/>
      <c r="IU291" s="15"/>
      <c r="IV291" s="15"/>
    </row>
    <row r="292" spans="1:256" ht="8.25" customHeight="1">
      <c r="A292" s="503"/>
      <c r="B292" s="503"/>
      <c r="C292" s="503"/>
      <c r="D292" s="503"/>
      <c r="E292" s="503"/>
      <c r="F292" s="503"/>
      <c r="G292" s="503"/>
      <c r="H292" s="503"/>
      <c r="I292" s="503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BL292" s="15"/>
      <c r="BM292" s="15"/>
      <c r="BN292" s="15"/>
      <c r="BO292" s="15"/>
      <c r="BP292" s="15"/>
      <c r="BQ292" s="15"/>
      <c r="BR292" s="15"/>
      <c r="BS292" s="15"/>
      <c r="BT292" s="15"/>
      <c r="BU292" s="15"/>
      <c r="BV292" s="15"/>
      <c r="BW292" s="15"/>
      <c r="BX292" s="15"/>
      <c r="BY292" s="15"/>
      <c r="BZ292" s="15"/>
      <c r="CA292" s="15"/>
      <c r="CB292" s="15"/>
      <c r="CC292" s="15"/>
      <c r="CD292" s="15"/>
      <c r="CE292" s="15"/>
      <c r="CF292" s="15"/>
      <c r="CG292" s="15"/>
      <c r="CH292" s="15"/>
      <c r="CI292" s="15"/>
      <c r="CJ292" s="15"/>
      <c r="CK292" s="15"/>
      <c r="CL292" s="15"/>
      <c r="CM292" s="15"/>
      <c r="CN292" s="15"/>
      <c r="CO292" s="15"/>
      <c r="CP292" s="15"/>
      <c r="CQ292" s="15"/>
      <c r="CR292" s="15"/>
      <c r="CS292" s="15"/>
      <c r="CT292" s="15"/>
      <c r="CU292" s="15"/>
      <c r="CV292" s="15"/>
      <c r="CW292" s="15"/>
      <c r="CX292" s="15"/>
      <c r="CY292" s="15"/>
      <c r="CZ292" s="15"/>
      <c r="DA292" s="15"/>
      <c r="DB292" s="15"/>
      <c r="DC292" s="15"/>
      <c r="DD292" s="15"/>
      <c r="DE292" s="15"/>
      <c r="DF292" s="15"/>
      <c r="DG292" s="15"/>
      <c r="DH292" s="15"/>
      <c r="DI292" s="15"/>
      <c r="DJ292" s="15"/>
      <c r="DK292" s="15"/>
      <c r="DL292" s="15"/>
      <c r="DM292" s="15"/>
      <c r="DN292" s="15"/>
      <c r="DO292" s="15"/>
      <c r="DP292" s="15"/>
      <c r="DQ292" s="15"/>
      <c r="DR292" s="15"/>
      <c r="DS292" s="15"/>
      <c r="DT292" s="15"/>
      <c r="DU292" s="15"/>
      <c r="DV292" s="15"/>
      <c r="DW292" s="15"/>
      <c r="DX292" s="15"/>
      <c r="DY292" s="15"/>
      <c r="DZ292" s="15"/>
      <c r="EA292" s="15"/>
      <c r="EB292" s="15"/>
      <c r="EC292" s="15"/>
      <c r="ED292" s="15"/>
      <c r="EE292" s="15"/>
      <c r="EF292" s="15"/>
      <c r="EG292" s="15"/>
      <c r="EH292" s="15"/>
      <c r="EI292" s="15"/>
      <c r="EJ292" s="15"/>
      <c r="EK292" s="15"/>
      <c r="EL292" s="15"/>
      <c r="EM292" s="15"/>
      <c r="EN292" s="15"/>
      <c r="EO292" s="15"/>
      <c r="EP292" s="15"/>
      <c r="EQ292" s="15"/>
      <c r="ER292" s="15"/>
      <c r="ES292" s="15"/>
      <c r="ET292" s="15"/>
      <c r="EU292" s="15"/>
      <c r="EV292" s="15"/>
      <c r="EW292" s="15"/>
      <c r="EX292" s="15"/>
      <c r="EY292" s="15"/>
      <c r="EZ292" s="15"/>
      <c r="FA292" s="15"/>
      <c r="FB292" s="15"/>
      <c r="FC292" s="15"/>
      <c r="FD292" s="15"/>
      <c r="FE292" s="15"/>
      <c r="FF292" s="15"/>
      <c r="FG292" s="15"/>
      <c r="FH292" s="15"/>
      <c r="FI292" s="15"/>
      <c r="FJ292" s="15"/>
      <c r="FK292" s="15"/>
      <c r="FL292" s="15"/>
      <c r="FM292" s="15"/>
      <c r="FN292" s="15"/>
      <c r="FO292" s="15"/>
      <c r="FP292" s="15"/>
      <c r="FQ292" s="15"/>
      <c r="FR292" s="15"/>
      <c r="FS292" s="15"/>
      <c r="FT292" s="15"/>
      <c r="FU292" s="15"/>
      <c r="FV292" s="15"/>
      <c r="FW292" s="15"/>
      <c r="FX292" s="15"/>
      <c r="FY292" s="15"/>
      <c r="FZ292" s="15"/>
      <c r="GA292" s="15"/>
      <c r="GB292" s="15"/>
      <c r="GC292" s="15"/>
      <c r="GD292" s="15"/>
      <c r="GE292" s="15"/>
      <c r="GF292" s="15"/>
      <c r="GG292" s="15"/>
      <c r="GH292" s="15"/>
      <c r="GI292" s="15"/>
      <c r="GJ292" s="15"/>
      <c r="GK292" s="15"/>
      <c r="GL292" s="15"/>
      <c r="GM292" s="15"/>
      <c r="GN292" s="15"/>
      <c r="GO292" s="15"/>
      <c r="GP292" s="15"/>
      <c r="GQ292" s="15"/>
      <c r="GR292" s="15"/>
      <c r="GS292" s="15"/>
      <c r="GT292" s="15"/>
      <c r="GU292" s="15"/>
      <c r="GV292" s="15"/>
      <c r="GW292" s="15"/>
      <c r="GX292" s="15"/>
      <c r="GY292" s="15"/>
      <c r="GZ292" s="15"/>
      <c r="HA292" s="15"/>
      <c r="HB292" s="15"/>
      <c r="HC292" s="15"/>
      <c r="HD292" s="15"/>
      <c r="HE292" s="15"/>
      <c r="HF292" s="15"/>
      <c r="HG292" s="15"/>
      <c r="HH292" s="15"/>
      <c r="HI292" s="15"/>
      <c r="HJ292" s="15"/>
      <c r="HK292" s="15"/>
      <c r="HL292" s="15"/>
      <c r="HM292" s="15"/>
      <c r="HN292" s="15"/>
      <c r="HO292" s="15"/>
      <c r="HP292" s="15"/>
      <c r="HQ292" s="15"/>
      <c r="HR292" s="15"/>
      <c r="HS292" s="15"/>
      <c r="HT292" s="15"/>
      <c r="HU292" s="15"/>
      <c r="HV292" s="15"/>
      <c r="HW292" s="15"/>
      <c r="HX292" s="15"/>
      <c r="HY292" s="15"/>
      <c r="HZ292" s="15"/>
      <c r="IA292" s="15"/>
      <c r="IB292" s="15"/>
      <c r="IC292" s="15"/>
      <c r="ID292" s="15"/>
      <c r="IE292" s="15"/>
      <c r="IF292" s="15"/>
      <c r="IG292" s="15"/>
      <c r="IH292" s="15"/>
      <c r="II292" s="15"/>
      <c r="IJ292" s="15"/>
      <c r="IK292" s="15"/>
      <c r="IL292" s="15"/>
      <c r="IM292" s="15"/>
      <c r="IN292" s="15"/>
      <c r="IO292" s="15"/>
      <c r="IP292" s="15"/>
      <c r="IQ292" s="15"/>
      <c r="IR292" s="15"/>
      <c r="IS292" s="15"/>
      <c r="IT292" s="15"/>
      <c r="IU292" s="15"/>
      <c r="IV292" s="15"/>
    </row>
    <row r="293" spans="1:256" ht="12.75" customHeight="1">
      <c r="A293" s="492" t="s">
        <v>286</v>
      </c>
      <c r="B293" s="492"/>
      <c r="C293" s="492"/>
      <c r="D293" s="492"/>
      <c r="E293" s="492"/>
      <c r="F293" s="492"/>
      <c r="G293" s="492"/>
      <c r="H293" s="492"/>
      <c r="I293" s="492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  <c r="BM293" s="15"/>
      <c r="BN293" s="15"/>
      <c r="BO293" s="15"/>
      <c r="BP293" s="15"/>
      <c r="BQ293" s="15"/>
      <c r="BR293" s="15"/>
      <c r="BS293" s="15"/>
      <c r="BT293" s="15"/>
      <c r="BU293" s="15"/>
      <c r="BV293" s="15"/>
      <c r="BW293" s="15"/>
      <c r="BX293" s="15"/>
      <c r="BY293" s="15"/>
      <c r="BZ293" s="15"/>
      <c r="CA293" s="15"/>
      <c r="CB293" s="15"/>
      <c r="CC293" s="15"/>
      <c r="CD293" s="15"/>
      <c r="CE293" s="15"/>
      <c r="CF293" s="15"/>
      <c r="CG293" s="15"/>
      <c r="CH293" s="15"/>
      <c r="CI293" s="15"/>
      <c r="CJ293" s="15"/>
      <c r="CK293" s="15"/>
      <c r="CL293" s="15"/>
      <c r="CM293" s="15"/>
      <c r="CN293" s="15"/>
      <c r="CO293" s="15"/>
      <c r="CP293" s="15"/>
      <c r="CQ293" s="15"/>
      <c r="CR293" s="15"/>
      <c r="CS293" s="15"/>
      <c r="CT293" s="15"/>
      <c r="CU293" s="15"/>
      <c r="CV293" s="15"/>
      <c r="CW293" s="15"/>
      <c r="CX293" s="15"/>
      <c r="CY293" s="15"/>
      <c r="CZ293" s="15"/>
      <c r="DA293" s="15"/>
      <c r="DB293" s="15"/>
      <c r="DC293" s="15"/>
      <c r="DD293" s="15"/>
      <c r="DE293" s="15"/>
      <c r="DF293" s="15"/>
      <c r="DG293" s="15"/>
      <c r="DH293" s="15"/>
      <c r="DI293" s="15"/>
      <c r="DJ293" s="15"/>
      <c r="DK293" s="15"/>
      <c r="DL293" s="15"/>
      <c r="DM293" s="15"/>
      <c r="DN293" s="15"/>
      <c r="DO293" s="15"/>
      <c r="DP293" s="15"/>
      <c r="DQ293" s="15"/>
      <c r="DR293" s="15"/>
      <c r="DS293" s="15"/>
      <c r="DT293" s="15"/>
      <c r="DU293" s="15"/>
      <c r="DV293" s="15"/>
      <c r="DW293" s="15"/>
      <c r="DX293" s="15"/>
      <c r="DY293" s="15"/>
      <c r="DZ293" s="15"/>
      <c r="EA293" s="15"/>
      <c r="EB293" s="15"/>
      <c r="EC293" s="15"/>
      <c r="ED293" s="15"/>
      <c r="EE293" s="15"/>
      <c r="EF293" s="15"/>
      <c r="EG293" s="15"/>
      <c r="EH293" s="15"/>
      <c r="EI293" s="15"/>
      <c r="EJ293" s="15"/>
      <c r="EK293" s="15"/>
      <c r="EL293" s="15"/>
      <c r="EM293" s="15"/>
      <c r="EN293" s="15"/>
      <c r="EO293" s="15"/>
      <c r="EP293" s="15"/>
      <c r="EQ293" s="15"/>
      <c r="ER293" s="15"/>
      <c r="ES293" s="15"/>
      <c r="ET293" s="15"/>
      <c r="EU293" s="15"/>
      <c r="EV293" s="15"/>
      <c r="EW293" s="15"/>
      <c r="EX293" s="15"/>
      <c r="EY293" s="15"/>
      <c r="EZ293" s="15"/>
      <c r="FA293" s="15"/>
      <c r="FB293" s="15"/>
      <c r="FC293" s="15"/>
      <c r="FD293" s="15"/>
      <c r="FE293" s="15"/>
      <c r="FF293" s="15"/>
      <c r="FG293" s="15"/>
      <c r="FH293" s="15"/>
      <c r="FI293" s="15"/>
      <c r="FJ293" s="15"/>
      <c r="FK293" s="15"/>
      <c r="FL293" s="15"/>
      <c r="FM293" s="15"/>
      <c r="FN293" s="15"/>
      <c r="FO293" s="15"/>
      <c r="FP293" s="15"/>
      <c r="FQ293" s="15"/>
      <c r="FR293" s="15"/>
      <c r="FS293" s="15"/>
      <c r="FT293" s="15"/>
      <c r="FU293" s="15"/>
      <c r="FV293" s="15"/>
      <c r="FW293" s="15"/>
      <c r="FX293" s="15"/>
      <c r="FY293" s="15"/>
      <c r="FZ293" s="15"/>
      <c r="GA293" s="15"/>
      <c r="GB293" s="15"/>
      <c r="GC293" s="15"/>
      <c r="GD293" s="15"/>
      <c r="GE293" s="15"/>
      <c r="GF293" s="15"/>
      <c r="GG293" s="15"/>
      <c r="GH293" s="15"/>
      <c r="GI293" s="15"/>
      <c r="GJ293" s="15"/>
      <c r="GK293" s="15"/>
      <c r="GL293" s="15"/>
      <c r="GM293" s="15"/>
      <c r="GN293" s="15"/>
      <c r="GO293" s="15"/>
      <c r="GP293" s="15"/>
      <c r="GQ293" s="15"/>
      <c r="GR293" s="15"/>
      <c r="GS293" s="15"/>
      <c r="GT293" s="15"/>
      <c r="GU293" s="15"/>
      <c r="GV293" s="15"/>
      <c r="GW293" s="15"/>
      <c r="GX293" s="15"/>
      <c r="GY293" s="15"/>
      <c r="GZ293" s="15"/>
      <c r="HA293" s="15"/>
      <c r="HB293" s="15"/>
      <c r="HC293" s="15"/>
      <c r="HD293" s="15"/>
      <c r="HE293" s="15"/>
      <c r="HF293" s="15"/>
      <c r="HG293" s="15"/>
      <c r="HH293" s="15"/>
      <c r="HI293" s="15"/>
      <c r="HJ293" s="15"/>
      <c r="HK293" s="15"/>
      <c r="HL293" s="15"/>
      <c r="HM293" s="15"/>
      <c r="HN293" s="15"/>
      <c r="HO293" s="15"/>
      <c r="HP293" s="15"/>
      <c r="HQ293" s="15"/>
      <c r="HR293" s="15"/>
      <c r="HS293" s="15"/>
      <c r="HT293" s="15"/>
      <c r="HU293" s="15"/>
      <c r="HV293" s="15"/>
      <c r="HW293" s="15"/>
      <c r="HX293" s="15"/>
      <c r="HY293" s="15"/>
      <c r="HZ293" s="15"/>
      <c r="IA293" s="15"/>
      <c r="IB293" s="15"/>
      <c r="IC293" s="15"/>
      <c r="ID293" s="15"/>
      <c r="IE293" s="15"/>
      <c r="IF293" s="15"/>
      <c r="IG293" s="15"/>
      <c r="IH293" s="15"/>
      <c r="II293" s="15"/>
      <c r="IJ293" s="15"/>
      <c r="IK293" s="15"/>
      <c r="IL293" s="15"/>
      <c r="IM293" s="15"/>
      <c r="IN293" s="15"/>
      <c r="IO293" s="15"/>
      <c r="IP293" s="15"/>
      <c r="IQ293" s="15"/>
      <c r="IR293" s="15"/>
      <c r="IS293" s="15"/>
      <c r="IT293" s="15"/>
      <c r="IU293" s="15"/>
      <c r="IV293" s="15"/>
    </row>
    <row r="294" spans="1:256" ht="9" customHeight="1">
      <c r="A294" s="589"/>
      <c r="B294" s="589"/>
      <c r="C294" s="589"/>
      <c r="D294" s="589"/>
      <c r="E294" s="589"/>
      <c r="F294" s="589"/>
      <c r="G294" s="589"/>
      <c r="H294" s="589"/>
      <c r="I294" s="589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  <c r="BM294" s="15"/>
      <c r="BN294" s="15"/>
      <c r="BO294" s="15"/>
      <c r="BP294" s="15"/>
      <c r="BQ294" s="15"/>
      <c r="BR294" s="15"/>
      <c r="BS294" s="15"/>
      <c r="BT294" s="15"/>
      <c r="BU294" s="15"/>
      <c r="BV294" s="15"/>
      <c r="BW294" s="15"/>
      <c r="BX294" s="15"/>
      <c r="BY294" s="15"/>
      <c r="BZ294" s="15"/>
      <c r="CA294" s="15"/>
      <c r="CB294" s="15"/>
      <c r="CC294" s="15"/>
      <c r="CD294" s="15"/>
      <c r="CE294" s="15"/>
      <c r="CF294" s="15"/>
      <c r="CG294" s="15"/>
      <c r="CH294" s="15"/>
      <c r="CI294" s="15"/>
      <c r="CJ294" s="15"/>
      <c r="CK294" s="15"/>
      <c r="CL294" s="15"/>
      <c r="CM294" s="15"/>
      <c r="CN294" s="15"/>
      <c r="CO294" s="15"/>
      <c r="CP294" s="15"/>
      <c r="CQ294" s="15"/>
      <c r="CR294" s="15"/>
      <c r="CS294" s="15"/>
      <c r="CT294" s="15"/>
      <c r="CU294" s="15"/>
      <c r="CV294" s="15"/>
      <c r="CW294" s="15"/>
      <c r="CX294" s="15"/>
      <c r="CY294" s="15"/>
      <c r="CZ294" s="15"/>
      <c r="DA294" s="15"/>
      <c r="DB294" s="15"/>
      <c r="DC294" s="15"/>
      <c r="DD294" s="15"/>
      <c r="DE294" s="15"/>
      <c r="DF294" s="15"/>
      <c r="DG294" s="15"/>
      <c r="DH294" s="15"/>
      <c r="DI294" s="15"/>
      <c r="DJ294" s="15"/>
      <c r="DK294" s="15"/>
      <c r="DL294" s="15"/>
      <c r="DM294" s="15"/>
      <c r="DN294" s="15"/>
      <c r="DO294" s="15"/>
      <c r="DP294" s="15"/>
      <c r="DQ294" s="15"/>
      <c r="DR294" s="15"/>
      <c r="DS294" s="15"/>
      <c r="DT294" s="15"/>
      <c r="DU294" s="15"/>
      <c r="DV294" s="15"/>
      <c r="DW294" s="15"/>
      <c r="DX294" s="15"/>
      <c r="DY294" s="15"/>
      <c r="DZ294" s="15"/>
      <c r="EA294" s="15"/>
      <c r="EB294" s="15"/>
      <c r="EC294" s="15"/>
      <c r="ED294" s="15"/>
      <c r="EE294" s="15"/>
      <c r="EF294" s="15"/>
      <c r="EG294" s="15"/>
      <c r="EH294" s="15"/>
      <c r="EI294" s="15"/>
      <c r="EJ294" s="15"/>
      <c r="EK294" s="15"/>
      <c r="EL294" s="15"/>
      <c r="EM294" s="15"/>
      <c r="EN294" s="15"/>
      <c r="EO294" s="15"/>
      <c r="EP294" s="15"/>
      <c r="EQ294" s="15"/>
      <c r="ER294" s="15"/>
      <c r="ES294" s="15"/>
      <c r="ET294" s="15"/>
      <c r="EU294" s="15"/>
      <c r="EV294" s="15"/>
      <c r="EW294" s="15"/>
      <c r="EX294" s="15"/>
      <c r="EY294" s="15"/>
      <c r="EZ294" s="15"/>
      <c r="FA294" s="15"/>
      <c r="FB294" s="15"/>
      <c r="FC294" s="15"/>
      <c r="FD294" s="15"/>
      <c r="FE294" s="15"/>
      <c r="FF294" s="15"/>
      <c r="FG294" s="15"/>
      <c r="FH294" s="15"/>
      <c r="FI294" s="15"/>
      <c r="FJ294" s="15"/>
      <c r="FK294" s="15"/>
      <c r="FL294" s="15"/>
      <c r="FM294" s="15"/>
      <c r="FN294" s="15"/>
      <c r="FO294" s="15"/>
      <c r="FP294" s="15"/>
      <c r="FQ294" s="15"/>
      <c r="FR294" s="15"/>
      <c r="FS294" s="15"/>
      <c r="FT294" s="15"/>
      <c r="FU294" s="15"/>
      <c r="FV294" s="15"/>
      <c r="FW294" s="15"/>
      <c r="FX294" s="15"/>
      <c r="FY294" s="15"/>
      <c r="FZ294" s="15"/>
      <c r="GA294" s="15"/>
      <c r="GB294" s="15"/>
      <c r="GC294" s="15"/>
      <c r="GD294" s="15"/>
      <c r="GE294" s="15"/>
      <c r="GF294" s="15"/>
      <c r="GG294" s="15"/>
      <c r="GH294" s="15"/>
      <c r="GI294" s="15"/>
      <c r="GJ294" s="15"/>
      <c r="GK294" s="15"/>
      <c r="GL294" s="15"/>
      <c r="GM294" s="15"/>
      <c r="GN294" s="15"/>
      <c r="GO294" s="15"/>
      <c r="GP294" s="15"/>
      <c r="GQ294" s="15"/>
      <c r="GR294" s="15"/>
      <c r="GS294" s="15"/>
      <c r="GT294" s="15"/>
      <c r="GU294" s="15"/>
      <c r="GV294" s="15"/>
      <c r="GW294" s="15"/>
      <c r="GX294" s="15"/>
      <c r="GY294" s="15"/>
      <c r="GZ294" s="15"/>
      <c r="HA294" s="15"/>
      <c r="HB294" s="15"/>
      <c r="HC294" s="15"/>
      <c r="HD294" s="15"/>
      <c r="HE294" s="15"/>
      <c r="HF294" s="15"/>
      <c r="HG294" s="15"/>
      <c r="HH294" s="15"/>
      <c r="HI294" s="15"/>
      <c r="HJ294" s="15"/>
      <c r="HK294" s="15"/>
      <c r="HL294" s="15"/>
      <c r="HM294" s="15"/>
      <c r="HN294" s="15"/>
      <c r="HO294" s="15"/>
      <c r="HP294" s="15"/>
      <c r="HQ294" s="15"/>
      <c r="HR294" s="15"/>
      <c r="HS294" s="15"/>
      <c r="HT294" s="15"/>
      <c r="HU294" s="15"/>
      <c r="HV294" s="15"/>
      <c r="HW294" s="15"/>
      <c r="HX294" s="15"/>
      <c r="HY294" s="15"/>
      <c r="HZ294" s="15"/>
      <c r="IA294" s="15"/>
      <c r="IB294" s="15"/>
      <c r="IC294" s="15"/>
      <c r="ID294" s="15"/>
      <c r="IE294" s="15"/>
      <c r="IF294" s="15"/>
      <c r="IG294" s="15"/>
      <c r="IH294" s="15"/>
      <c r="II294" s="15"/>
      <c r="IJ294" s="15"/>
      <c r="IK294" s="15"/>
      <c r="IL294" s="15"/>
      <c r="IM294" s="15"/>
      <c r="IN294" s="15"/>
      <c r="IO294" s="15"/>
      <c r="IP294" s="15"/>
      <c r="IQ294" s="15"/>
      <c r="IR294" s="15"/>
      <c r="IS294" s="15"/>
      <c r="IT294" s="15"/>
      <c r="IU294" s="15"/>
      <c r="IV294" s="15"/>
    </row>
    <row r="295" spans="1:256" ht="12.75" customHeight="1">
      <c r="A295" s="595" t="s">
        <v>287</v>
      </c>
      <c r="B295" s="595"/>
      <c r="C295" s="595"/>
      <c r="D295" s="595"/>
      <c r="E295" s="595"/>
      <c r="F295" s="595"/>
      <c r="G295" s="595"/>
      <c r="H295" s="595"/>
      <c r="I295" s="129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  <c r="BM295" s="15"/>
      <c r="BN295" s="15"/>
      <c r="BO295" s="15"/>
      <c r="BP295" s="15"/>
      <c r="BQ295" s="15"/>
      <c r="BR295" s="15"/>
      <c r="BS295" s="15"/>
      <c r="BT295" s="15"/>
      <c r="BU295" s="15"/>
      <c r="BV295" s="15"/>
      <c r="BW295" s="15"/>
      <c r="BX295" s="15"/>
      <c r="BY295" s="15"/>
      <c r="BZ295" s="15"/>
      <c r="CA295" s="15"/>
      <c r="CB295" s="15"/>
      <c r="CC295" s="15"/>
      <c r="CD295" s="15"/>
      <c r="CE295" s="15"/>
      <c r="CF295" s="15"/>
      <c r="CG295" s="15"/>
      <c r="CH295" s="15"/>
      <c r="CI295" s="15"/>
      <c r="CJ295" s="15"/>
      <c r="CK295" s="15"/>
      <c r="CL295" s="15"/>
      <c r="CM295" s="15"/>
      <c r="CN295" s="15"/>
      <c r="CO295" s="15"/>
      <c r="CP295" s="15"/>
      <c r="CQ295" s="15"/>
      <c r="CR295" s="15"/>
      <c r="CS295" s="15"/>
      <c r="CT295" s="15"/>
      <c r="CU295" s="15"/>
      <c r="CV295" s="15"/>
      <c r="CW295" s="15"/>
      <c r="CX295" s="15"/>
      <c r="CY295" s="15"/>
      <c r="CZ295" s="15"/>
      <c r="DA295" s="15"/>
      <c r="DB295" s="15"/>
      <c r="DC295" s="15"/>
      <c r="DD295" s="15"/>
      <c r="DE295" s="15"/>
      <c r="DF295" s="15"/>
      <c r="DG295" s="15"/>
      <c r="DH295" s="15"/>
      <c r="DI295" s="15"/>
      <c r="DJ295" s="15"/>
      <c r="DK295" s="15"/>
      <c r="DL295" s="15"/>
      <c r="DM295" s="15"/>
      <c r="DN295" s="15"/>
      <c r="DO295" s="15"/>
      <c r="DP295" s="15"/>
      <c r="DQ295" s="15"/>
      <c r="DR295" s="15"/>
      <c r="DS295" s="15"/>
      <c r="DT295" s="15"/>
      <c r="DU295" s="15"/>
      <c r="DV295" s="15"/>
      <c r="DW295" s="15"/>
      <c r="DX295" s="15"/>
      <c r="DY295" s="15"/>
      <c r="DZ295" s="15"/>
      <c r="EA295" s="15"/>
      <c r="EB295" s="15"/>
      <c r="EC295" s="15"/>
      <c r="ED295" s="15"/>
      <c r="EE295" s="15"/>
      <c r="EF295" s="15"/>
      <c r="EG295" s="15"/>
      <c r="EH295" s="15"/>
      <c r="EI295" s="15"/>
      <c r="EJ295" s="15"/>
      <c r="EK295" s="15"/>
      <c r="EL295" s="15"/>
      <c r="EM295" s="15"/>
      <c r="EN295" s="15"/>
      <c r="EO295" s="15"/>
      <c r="EP295" s="15"/>
      <c r="EQ295" s="15"/>
      <c r="ER295" s="15"/>
      <c r="ES295" s="15"/>
      <c r="ET295" s="15"/>
      <c r="EU295" s="15"/>
      <c r="EV295" s="15"/>
      <c r="EW295" s="15"/>
      <c r="EX295" s="15"/>
      <c r="EY295" s="15"/>
      <c r="EZ295" s="15"/>
      <c r="FA295" s="15"/>
      <c r="FB295" s="15"/>
      <c r="FC295" s="15"/>
      <c r="FD295" s="15"/>
      <c r="FE295" s="15"/>
      <c r="FF295" s="15"/>
      <c r="FG295" s="15"/>
      <c r="FH295" s="15"/>
      <c r="FI295" s="15"/>
      <c r="FJ295" s="15"/>
      <c r="FK295" s="15"/>
      <c r="FL295" s="15"/>
      <c r="FM295" s="15"/>
      <c r="FN295" s="15"/>
      <c r="FO295" s="15"/>
      <c r="FP295" s="15"/>
      <c r="FQ295" s="15"/>
      <c r="FR295" s="15"/>
      <c r="FS295" s="15"/>
      <c r="FT295" s="15"/>
      <c r="FU295" s="15"/>
      <c r="FV295" s="15"/>
      <c r="FW295" s="15"/>
      <c r="FX295" s="15"/>
      <c r="FY295" s="15"/>
      <c r="FZ295" s="15"/>
      <c r="GA295" s="15"/>
      <c r="GB295" s="15"/>
      <c r="GC295" s="15"/>
      <c r="GD295" s="15"/>
      <c r="GE295" s="15"/>
      <c r="GF295" s="15"/>
      <c r="GG295" s="15"/>
      <c r="GH295" s="15"/>
      <c r="GI295" s="15"/>
      <c r="GJ295" s="15"/>
      <c r="GK295" s="15"/>
      <c r="GL295" s="15"/>
      <c r="GM295" s="15"/>
      <c r="GN295" s="15"/>
      <c r="GO295" s="15"/>
      <c r="GP295" s="15"/>
      <c r="GQ295" s="15"/>
      <c r="GR295" s="15"/>
      <c r="GS295" s="15"/>
      <c r="GT295" s="15"/>
      <c r="GU295" s="15"/>
      <c r="GV295" s="15"/>
      <c r="GW295" s="15"/>
      <c r="GX295" s="15"/>
      <c r="GY295" s="15"/>
      <c r="GZ295" s="15"/>
      <c r="HA295" s="15"/>
      <c r="HB295" s="15"/>
      <c r="HC295" s="15"/>
      <c r="HD295" s="15"/>
      <c r="HE295" s="15"/>
      <c r="HF295" s="15"/>
      <c r="HG295" s="15"/>
      <c r="HH295" s="15"/>
      <c r="HI295" s="15"/>
      <c r="HJ295" s="15"/>
      <c r="HK295" s="15"/>
      <c r="HL295" s="15"/>
      <c r="HM295" s="15"/>
      <c r="HN295" s="15"/>
      <c r="HO295" s="15"/>
      <c r="HP295" s="15"/>
      <c r="HQ295" s="15"/>
      <c r="HR295" s="15"/>
      <c r="HS295" s="15"/>
      <c r="HT295" s="15"/>
      <c r="HU295" s="15"/>
      <c r="HV295" s="15"/>
      <c r="HW295" s="15"/>
      <c r="HX295" s="15"/>
      <c r="HY295" s="15"/>
      <c r="HZ295" s="15"/>
      <c r="IA295" s="15"/>
      <c r="IB295" s="15"/>
      <c r="IC295" s="15"/>
      <c r="ID295" s="15"/>
      <c r="IE295" s="15"/>
      <c r="IF295" s="15"/>
      <c r="IG295" s="15"/>
      <c r="IH295" s="15"/>
      <c r="II295" s="15"/>
      <c r="IJ295" s="15"/>
      <c r="IK295" s="15"/>
      <c r="IL295" s="15"/>
      <c r="IM295" s="15"/>
      <c r="IN295" s="15"/>
      <c r="IO295" s="15"/>
      <c r="IP295" s="15"/>
      <c r="IQ295" s="15"/>
      <c r="IR295" s="15"/>
      <c r="IS295" s="15"/>
      <c r="IT295" s="15"/>
      <c r="IU295" s="15"/>
      <c r="IV295" s="15"/>
    </row>
    <row r="296" spans="1:256" ht="8.25" customHeight="1">
      <c r="A296" s="595"/>
      <c r="B296" s="595"/>
      <c r="C296" s="595"/>
      <c r="D296" s="595"/>
      <c r="E296" s="595"/>
      <c r="F296" s="595"/>
      <c r="G296" s="595"/>
      <c r="H296" s="595"/>
      <c r="I296" s="129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  <c r="BH296" s="15"/>
      <c r="BI296" s="15"/>
      <c r="BJ296" s="15"/>
      <c r="BK296" s="15"/>
      <c r="BL296" s="15"/>
      <c r="BM296" s="15"/>
      <c r="BN296" s="15"/>
      <c r="BO296" s="15"/>
      <c r="BP296" s="15"/>
      <c r="BQ296" s="15"/>
      <c r="BR296" s="15"/>
      <c r="BS296" s="15"/>
      <c r="BT296" s="15"/>
      <c r="BU296" s="15"/>
      <c r="BV296" s="15"/>
      <c r="BW296" s="15"/>
      <c r="BX296" s="15"/>
      <c r="BY296" s="15"/>
      <c r="BZ296" s="15"/>
      <c r="CA296" s="15"/>
      <c r="CB296" s="15"/>
      <c r="CC296" s="15"/>
      <c r="CD296" s="15"/>
      <c r="CE296" s="15"/>
      <c r="CF296" s="15"/>
      <c r="CG296" s="15"/>
      <c r="CH296" s="15"/>
      <c r="CI296" s="15"/>
      <c r="CJ296" s="15"/>
      <c r="CK296" s="15"/>
      <c r="CL296" s="15"/>
      <c r="CM296" s="15"/>
      <c r="CN296" s="15"/>
      <c r="CO296" s="15"/>
      <c r="CP296" s="15"/>
      <c r="CQ296" s="15"/>
      <c r="CR296" s="15"/>
      <c r="CS296" s="15"/>
      <c r="CT296" s="15"/>
      <c r="CU296" s="15"/>
      <c r="CV296" s="15"/>
      <c r="CW296" s="15"/>
      <c r="CX296" s="15"/>
      <c r="CY296" s="15"/>
      <c r="CZ296" s="15"/>
      <c r="DA296" s="15"/>
      <c r="DB296" s="15"/>
      <c r="DC296" s="15"/>
      <c r="DD296" s="15"/>
      <c r="DE296" s="15"/>
      <c r="DF296" s="15"/>
      <c r="DG296" s="15"/>
      <c r="DH296" s="15"/>
      <c r="DI296" s="15"/>
      <c r="DJ296" s="15"/>
      <c r="DK296" s="15"/>
      <c r="DL296" s="15"/>
      <c r="DM296" s="15"/>
      <c r="DN296" s="15"/>
      <c r="DO296" s="15"/>
      <c r="DP296" s="15"/>
      <c r="DQ296" s="15"/>
      <c r="DR296" s="15"/>
      <c r="DS296" s="15"/>
      <c r="DT296" s="15"/>
      <c r="DU296" s="15"/>
      <c r="DV296" s="15"/>
      <c r="DW296" s="15"/>
      <c r="DX296" s="15"/>
      <c r="DY296" s="15"/>
      <c r="DZ296" s="15"/>
      <c r="EA296" s="15"/>
      <c r="EB296" s="15"/>
      <c r="EC296" s="15"/>
      <c r="ED296" s="15"/>
      <c r="EE296" s="15"/>
      <c r="EF296" s="15"/>
      <c r="EG296" s="15"/>
      <c r="EH296" s="15"/>
      <c r="EI296" s="15"/>
      <c r="EJ296" s="15"/>
      <c r="EK296" s="15"/>
      <c r="EL296" s="15"/>
      <c r="EM296" s="15"/>
      <c r="EN296" s="15"/>
      <c r="EO296" s="15"/>
      <c r="EP296" s="15"/>
      <c r="EQ296" s="15"/>
      <c r="ER296" s="15"/>
      <c r="ES296" s="15"/>
      <c r="ET296" s="15"/>
      <c r="EU296" s="15"/>
      <c r="EV296" s="15"/>
      <c r="EW296" s="15"/>
      <c r="EX296" s="15"/>
      <c r="EY296" s="15"/>
      <c r="EZ296" s="15"/>
      <c r="FA296" s="15"/>
      <c r="FB296" s="15"/>
      <c r="FC296" s="15"/>
      <c r="FD296" s="15"/>
      <c r="FE296" s="15"/>
      <c r="FF296" s="15"/>
      <c r="FG296" s="15"/>
      <c r="FH296" s="15"/>
      <c r="FI296" s="15"/>
      <c r="FJ296" s="15"/>
      <c r="FK296" s="15"/>
      <c r="FL296" s="15"/>
      <c r="FM296" s="15"/>
      <c r="FN296" s="15"/>
      <c r="FO296" s="15"/>
      <c r="FP296" s="15"/>
      <c r="FQ296" s="15"/>
      <c r="FR296" s="15"/>
      <c r="FS296" s="15"/>
      <c r="FT296" s="15"/>
      <c r="FU296" s="15"/>
      <c r="FV296" s="15"/>
      <c r="FW296" s="15"/>
      <c r="FX296" s="15"/>
      <c r="FY296" s="15"/>
      <c r="FZ296" s="15"/>
      <c r="GA296" s="15"/>
      <c r="GB296" s="15"/>
      <c r="GC296" s="15"/>
      <c r="GD296" s="15"/>
      <c r="GE296" s="15"/>
      <c r="GF296" s="15"/>
      <c r="GG296" s="15"/>
      <c r="GH296" s="15"/>
      <c r="GI296" s="15"/>
      <c r="GJ296" s="15"/>
      <c r="GK296" s="15"/>
      <c r="GL296" s="15"/>
      <c r="GM296" s="15"/>
      <c r="GN296" s="15"/>
      <c r="GO296" s="15"/>
      <c r="GP296" s="15"/>
      <c r="GQ296" s="15"/>
      <c r="GR296" s="15"/>
      <c r="GS296" s="15"/>
      <c r="GT296" s="15"/>
      <c r="GU296" s="15"/>
      <c r="GV296" s="15"/>
      <c r="GW296" s="15"/>
      <c r="GX296" s="15"/>
      <c r="GY296" s="15"/>
      <c r="GZ296" s="15"/>
      <c r="HA296" s="15"/>
      <c r="HB296" s="15"/>
      <c r="HC296" s="15"/>
      <c r="HD296" s="15"/>
      <c r="HE296" s="15"/>
      <c r="HF296" s="15"/>
      <c r="HG296" s="15"/>
      <c r="HH296" s="15"/>
      <c r="HI296" s="15"/>
      <c r="HJ296" s="15"/>
      <c r="HK296" s="15"/>
      <c r="HL296" s="15"/>
      <c r="HM296" s="15"/>
      <c r="HN296" s="15"/>
      <c r="HO296" s="15"/>
      <c r="HP296" s="15"/>
      <c r="HQ296" s="15"/>
      <c r="HR296" s="15"/>
      <c r="HS296" s="15"/>
      <c r="HT296" s="15"/>
      <c r="HU296" s="15"/>
      <c r="HV296" s="15"/>
      <c r="HW296" s="15"/>
      <c r="HX296" s="15"/>
      <c r="HY296" s="15"/>
      <c r="HZ296" s="15"/>
      <c r="IA296" s="15"/>
      <c r="IB296" s="15"/>
      <c r="IC296" s="15"/>
      <c r="ID296" s="15"/>
      <c r="IE296" s="15"/>
      <c r="IF296" s="15"/>
      <c r="IG296" s="15"/>
      <c r="IH296" s="15"/>
      <c r="II296" s="15"/>
      <c r="IJ296" s="15"/>
      <c r="IK296" s="15"/>
      <c r="IL296" s="15"/>
      <c r="IM296" s="15"/>
      <c r="IN296" s="15"/>
      <c r="IO296" s="15"/>
      <c r="IP296" s="15"/>
      <c r="IQ296" s="15"/>
      <c r="IR296" s="15"/>
      <c r="IS296" s="15"/>
      <c r="IT296" s="15"/>
      <c r="IU296" s="15"/>
      <c r="IV296" s="15"/>
    </row>
    <row r="297" spans="1:256" ht="38.25" customHeight="1">
      <c r="A297" s="6" t="s">
        <v>288</v>
      </c>
      <c r="B297" s="6"/>
      <c r="C297" s="7" t="s">
        <v>289</v>
      </c>
      <c r="D297" s="7"/>
      <c r="E297" s="6" t="s">
        <v>290</v>
      </c>
      <c r="F297" s="6"/>
      <c r="G297" s="6" t="s">
        <v>204</v>
      </c>
      <c r="H297" s="6"/>
      <c r="I297" s="6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  <c r="BM297" s="15"/>
      <c r="BN297" s="15"/>
      <c r="BO297" s="15"/>
      <c r="BP297" s="15"/>
      <c r="BQ297" s="15"/>
      <c r="BR297" s="15"/>
      <c r="BS297" s="15"/>
      <c r="BT297" s="15"/>
      <c r="BU297" s="15"/>
      <c r="BV297" s="15"/>
      <c r="BW297" s="15"/>
      <c r="BX297" s="15"/>
      <c r="BY297" s="15"/>
      <c r="BZ297" s="15"/>
      <c r="CA297" s="15"/>
      <c r="CB297" s="15"/>
      <c r="CC297" s="15"/>
      <c r="CD297" s="15"/>
      <c r="CE297" s="15"/>
      <c r="CF297" s="15"/>
      <c r="CG297" s="15"/>
      <c r="CH297" s="15"/>
      <c r="CI297" s="15"/>
      <c r="CJ297" s="15"/>
      <c r="CK297" s="15"/>
      <c r="CL297" s="15"/>
      <c r="CM297" s="15"/>
      <c r="CN297" s="15"/>
      <c r="CO297" s="15"/>
      <c r="CP297" s="15"/>
      <c r="CQ297" s="15"/>
      <c r="CR297" s="15"/>
      <c r="CS297" s="15"/>
      <c r="CT297" s="15"/>
      <c r="CU297" s="15"/>
      <c r="CV297" s="15"/>
      <c r="CW297" s="15"/>
      <c r="CX297" s="15"/>
      <c r="CY297" s="15"/>
      <c r="CZ297" s="15"/>
      <c r="DA297" s="15"/>
      <c r="DB297" s="15"/>
      <c r="DC297" s="15"/>
      <c r="DD297" s="15"/>
      <c r="DE297" s="15"/>
      <c r="DF297" s="15"/>
      <c r="DG297" s="15"/>
      <c r="DH297" s="15"/>
      <c r="DI297" s="15"/>
      <c r="DJ297" s="15"/>
      <c r="DK297" s="15"/>
      <c r="DL297" s="15"/>
      <c r="DM297" s="15"/>
      <c r="DN297" s="15"/>
      <c r="DO297" s="15"/>
      <c r="DP297" s="15"/>
      <c r="DQ297" s="15"/>
      <c r="DR297" s="15"/>
      <c r="DS297" s="15"/>
      <c r="DT297" s="15"/>
      <c r="DU297" s="15"/>
      <c r="DV297" s="15"/>
      <c r="DW297" s="15"/>
      <c r="DX297" s="15"/>
      <c r="DY297" s="15"/>
      <c r="DZ297" s="15"/>
      <c r="EA297" s="15"/>
      <c r="EB297" s="15"/>
      <c r="EC297" s="15"/>
      <c r="ED297" s="15"/>
      <c r="EE297" s="15"/>
      <c r="EF297" s="15"/>
      <c r="EG297" s="15"/>
      <c r="EH297" s="15"/>
      <c r="EI297" s="15"/>
      <c r="EJ297" s="15"/>
      <c r="EK297" s="15"/>
      <c r="EL297" s="15"/>
      <c r="EM297" s="15"/>
      <c r="EN297" s="15"/>
      <c r="EO297" s="15"/>
      <c r="EP297" s="15"/>
      <c r="EQ297" s="15"/>
      <c r="ER297" s="15"/>
      <c r="ES297" s="15"/>
      <c r="ET297" s="15"/>
      <c r="EU297" s="15"/>
      <c r="EV297" s="15"/>
      <c r="EW297" s="15"/>
      <c r="EX297" s="15"/>
      <c r="EY297" s="15"/>
      <c r="EZ297" s="15"/>
      <c r="FA297" s="15"/>
      <c r="FB297" s="15"/>
      <c r="FC297" s="15"/>
      <c r="FD297" s="15"/>
      <c r="FE297" s="15"/>
      <c r="FF297" s="15"/>
      <c r="FG297" s="15"/>
      <c r="FH297" s="15"/>
      <c r="FI297" s="15"/>
      <c r="FJ297" s="15"/>
      <c r="FK297" s="15"/>
      <c r="FL297" s="15"/>
      <c r="FM297" s="15"/>
      <c r="FN297" s="15"/>
      <c r="FO297" s="15"/>
      <c r="FP297" s="15"/>
      <c r="FQ297" s="15"/>
      <c r="FR297" s="15"/>
      <c r="FS297" s="15"/>
      <c r="FT297" s="15"/>
      <c r="FU297" s="15"/>
      <c r="FV297" s="15"/>
      <c r="FW297" s="15"/>
      <c r="FX297" s="15"/>
      <c r="FY297" s="15"/>
      <c r="FZ297" s="15"/>
      <c r="GA297" s="15"/>
      <c r="GB297" s="15"/>
      <c r="GC297" s="15"/>
      <c r="GD297" s="15"/>
      <c r="GE297" s="15"/>
      <c r="GF297" s="15"/>
      <c r="GG297" s="15"/>
      <c r="GH297" s="15"/>
      <c r="GI297" s="15"/>
      <c r="GJ297" s="15"/>
      <c r="GK297" s="15"/>
      <c r="GL297" s="15"/>
      <c r="GM297" s="15"/>
      <c r="GN297" s="15"/>
      <c r="GO297" s="15"/>
      <c r="GP297" s="15"/>
      <c r="GQ297" s="15"/>
      <c r="GR297" s="15"/>
      <c r="GS297" s="15"/>
      <c r="GT297" s="15"/>
      <c r="GU297" s="15"/>
      <c r="GV297" s="15"/>
      <c r="GW297" s="15"/>
      <c r="GX297" s="15"/>
      <c r="GY297" s="15"/>
      <c r="GZ297" s="15"/>
      <c r="HA297" s="15"/>
      <c r="HB297" s="15"/>
      <c r="HC297" s="15"/>
      <c r="HD297" s="15"/>
      <c r="HE297" s="15"/>
      <c r="HF297" s="15"/>
      <c r="HG297" s="15"/>
      <c r="HH297" s="15"/>
      <c r="HI297" s="15"/>
      <c r="HJ297" s="15"/>
      <c r="HK297" s="15"/>
      <c r="HL297" s="15"/>
      <c r="HM297" s="15"/>
      <c r="HN297" s="15"/>
      <c r="HO297" s="15"/>
      <c r="HP297" s="15"/>
      <c r="HQ297" s="15"/>
      <c r="HR297" s="15"/>
      <c r="HS297" s="15"/>
      <c r="HT297" s="15"/>
      <c r="HU297" s="15"/>
      <c r="HV297" s="15"/>
      <c r="HW297" s="15"/>
      <c r="HX297" s="15"/>
      <c r="HY297" s="15"/>
      <c r="HZ297" s="15"/>
      <c r="IA297" s="15"/>
      <c r="IB297" s="15"/>
      <c r="IC297" s="15"/>
      <c r="ID297" s="15"/>
      <c r="IE297" s="15"/>
      <c r="IF297" s="15"/>
      <c r="IG297" s="15"/>
      <c r="IH297" s="15"/>
      <c r="II297" s="15"/>
      <c r="IJ297" s="15"/>
      <c r="IK297" s="15"/>
      <c r="IL297" s="15"/>
      <c r="IM297" s="15"/>
      <c r="IN297" s="15"/>
      <c r="IO297" s="15"/>
      <c r="IP297" s="15"/>
      <c r="IQ297" s="15"/>
      <c r="IR297" s="15"/>
      <c r="IS297" s="15"/>
      <c r="IT297" s="15"/>
      <c r="IU297" s="15"/>
      <c r="IV297" s="15"/>
    </row>
    <row r="298" spans="1:256" ht="12.75" customHeight="1">
      <c r="A298" s="596" t="s">
        <v>282</v>
      </c>
      <c r="B298" s="596"/>
      <c r="C298" s="597" t="s">
        <v>291</v>
      </c>
      <c r="D298" s="597"/>
      <c r="E298" s="598">
        <v>0</v>
      </c>
      <c r="F298" s="598"/>
      <c r="G298" s="554">
        <v>0</v>
      </c>
      <c r="H298" s="554"/>
      <c r="I298" s="554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15"/>
      <c r="BM298" s="15"/>
      <c r="BN298" s="15"/>
      <c r="BO298" s="15"/>
      <c r="BP298" s="15"/>
      <c r="BQ298" s="15"/>
      <c r="BR298" s="15"/>
      <c r="BS298" s="15"/>
      <c r="BT298" s="15"/>
      <c r="BU298" s="15"/>
      <c r="BV298" s="15"/>
      <c r="BW298" s="15"/>
      <c r="BX298" s="15"/>
      <c r="BY298" s="15"/>
      <c r="BZ298" s="15"/>
      <c r="CA298" s="15"/>
      <c r="CB298" s="15"/>
      <c r="CC298" s="15"/>
      <c r="CD298" s="15"/>
      <c r="CE298" s="15"/>
      <c r="CF298" s="15"/>
      <c r="CG298" s="15"/>
      <c r="CH298" s="15"/>
      <c r="CI298" s="15"/>
      <c r="CJ298" s="15"/>
      <c r="CK298" s="15"/>
      <c r="CL298" s="15"/>
      <c r="CM298" s="15"/>
      <c r="CN298" s="15"/>
      <c r="CO298" s="15"/>
      <c r="CP298" s="15"/>
      <c r="CQ298" s="15"/>
      <c r="CR298" s="15"/>
      <c r="CS298" s="15"/>
      <c r="CT298" s="15"/>
      <c r="CU298" s="15"/>
      <c r="CV298" s="15"/>
      <c r="CW298" s="15"/>
      <c r="CX298" s="15"/>
      <c r="CY298" s="15"/>
      <c r="CZ298" s="15"/>
      <c r="DA298" s="15"/>
      <c r="DB298" s="15"/>
      <c r="DC298" s="15"/>
      <c r="DD298" s="15"/>
      <c r="DE298" s="15"/>
      <c r="DF298" s="15"/>
      <c r="DG298" s="15"/>
      <c r="DH298" s="15"/>
      <c r="DI298" s="15"/>
      <c r="DJ298" s="15"/>
      <c r="DK298" s="15"/>
      <c r="DL298" s="15"/>
      <c r="DM298" s="15"/>
      <c r="DN298" s="15"/>
      <c r="DO298" s="15"/>
      <c r="DP298" s="15"/>
      <c r="DQ298" s="15"/>
      <c r="DR298" s="15"/>
      <c r="DS298" s="15"/>
      <c r="DT298" s="15"/>
      <c r="DU298" s="15"/>
      <c r="DV298" s="15"/>
      <c r="DW298" s="15"/>
      <c r="DX298" s="15"/>
      <c r="DY298" s="15"/>
      <c r="DZ298" s="15"/>
      <c r="EA298" s="15"/>
      <c r="EB298" s="15"/>
      <c r="EC298" s="15"/>
      <c r="ED298" s="15"/>
      <c r="EE298" s="15"/>
      <c r="EF298" s="15"/>
      <c r="EG298" s="15"/>
      <c r="EH298" s="15"/>
      <c r="EI298" s="15"/>
      <c r="EJ298" s="15"/>
      <c r="EK298" s="15"/>
      <c r="EL298" s="15"/>
      <c r="EM298" s="15"/>
      <c r="EN298" s="15"/>
      <c r="EO298" s="15"/>
      <c r="EP298" s="15"/>
      <c r="EQ298" s="15"/>
      <c r="ER298" s="15"/>
      <c r="ES298" s="15"/>
      <c r="ET298" s="15"/>
      <c r="EU298" s="15"/>
      <c r="EV298" s="15"/>
      <c r="EW298" s="15"/>
      <c r="EX298" s="15"/>
      <c r="EY298" s="15"/>
      <c r="EZ298" s="15"/>
      <c r="FA298" s="15"/>
      <c r="FB298" s="15"/>
      <c r="FC298" s="15"/>
      <c r="FD298" s="15"/>
      <c r="FE298" s="15"/>
      <c r="FF298" s="15"/>
      <c r="FG298" s="15"/>
      <c r="FH298" s="15"/>
      <c r="FI298" s="15"/>
      <c r="FJ298" s="15"/>
      <c r="FK298" s="15"/>
      <c r="FL298" s="15"/>
      <c r="FM298" s="15"/>
      <c r="FN298" s="15"/>
      <c r="FO298" s="15"/>
      <c r="FP298" s="15"/>
      <c r="FQ298" s="15"/>
      <c r="FR298" s="15"/>
      <c r="FS298" s="15"/>
      <c r="FT298" s="15"/>
      <c r="FU298" s="15"/>
      <c r="FV298" s="15"/>
      <c r="FW298" s="15"/>
      <c r="FX298" s="15"/>
      <c r="FY298" s="15"/>
      <c r="FZ298" s="15"/>
      <c r="GA298" s="15"/>
      <c r="GB298" s="15"/>
      <c r="GC298" s="15"/>
      <c r="GD298" s="15"/>
      <c r="GE298" s="15"/>
      <c r="GF298" s="15"/>
      <c r="GG298" s="15"/>
      <c r="GH298" s="15"/>
      <c r="GI298" s="15"/>
      <c r="GJ298" s="15"/>
      <c r="GK298" s="15"/>
      <c r="GL298" s="15"/>
      <c r="GM298" s="15"/>
      <c r="GN298" s="15"/>
      <c r="GO298" s="15"/>
      <c r="GP298" s="15"/>
      <c r="GQ298" s="15"/>
      <c r="GR298" s="15"/>
      <c r="GS298" s="15"/>
      <c r="GT298" s="15"/>
      <c r="GU298" s="15"/>
      <c r="GV298" s="15"/>
      <c r="GW298" s="15"/>
      <c r="GX298" s="15"/>
      <c r="GY298" s="15"/>
      <c r="GZ298" s="15"/>
      <c r="HA298" s="15"/>
      <c r="HB298" s="15"/>
      <c r="HC298" s="15"/>
      <c r="HD298" s="15"/>
      <c r="HE298" s="15"/>
      <c r="HF298" s="15"/>
      <c r="HG298" s="15"/>
      <c r="HH298" s="15"/>
      <c r="HI298" s="15"/>
      <c r="HJ298" s="15"/>
      <c r="HK298" s="15"/>
      <c r="HL298" s="15"/>
      <c r="HM298" s="15"/>
      <c r="HN298" s="15"/>
      <c r="HO298" s="15"/>
      <c r="HP298" s="15"/>
      <c r="HQ298" s="15"/>
      <c r="HR298" s="15"/>
      <c r="HS298" s="15"/>
      <c r="HT298" s="15"/>
      <c r="HU298" s="15"/>
      <c r="HV298" s="15"/>
      <c r="HW298" s="15"/>
      <c r="HX298" s="15"/>
      <c r="HY298" s="15"/>
      <c r="HZ298" s="15"/>
      <c r="IA298" s="15"/>
      <c r="IB298" s="15"/>
      <c r="IC298" s="15"/>
      <c r="ID298" s="15"/>
      <c r="IE298" s="15"/>
      <c r="IF298" s="15"/>
      <c r="IG298" s="15"/>
      <c r="IH298" s="15"/>
      <c r="II298" s="15"/>
      <c r="IJ298" s="15"/>
      <c r="IK298" s="15"/>
      <c r="IL298" s="15"/>
      <c r="IM298" s="15"/>
      <c r="IN298" s="15"/>
      <c r="IO298" s="15"/>
      <c r="IP298" s="15"/>
      <c r="IQ298" s="15"/>
      <c r="IR298" s="15"/>
      <c r="IS298" s="15"/>
      <c r="IT298" s="15"/>
      <c r="IU298" s="15"/>
      <c r="IV298" s="15"/>
    </row>
    <row r="299" spans="1:256" ht="12.75" customHeight="1">
      <c r="A299" s="596" t="s">
        <v>285</v>
      </c>
      <c r="B299" s="596"/>
      <c r="C299" s="599" t="s">
        <v>215</v>
      </c>
      <c r="D299" s="599"/>
      <c r="E299" s="598">
        <v>0</v>
      </c>
      <c r="F299" s="598"/>
      <c r="G299" s="600">
        <v>0</v>
      </c>
      <c r="H299" s="600"/>
      <c r="I299" s="600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BL299" s="15"/>
      <c r="BM299" s="15"/>
      <c r="BN299" s="15"/>
      <c r="BO299" s="15"/>
      <c r="BP299" s="15"/>
      <c r="BQ299" s="15"/>
      <c r="BR299" s="15"/>
      <c r="BS299" s="15"/>
      <c r="BT299" s="15"/>
      <c r="BU299" s="15"/>
      <c r="BV299" s="15"/>
      <c r="BW299" s="15"/>
      <c r="BX299" s="15"/>
      <c r="BY299" s="15"/>
      <c r="BZ299" s="15"/>
      <c r="CA299" s="15"/>
      <c r="CB299" s="15"/>
      <c r="CC299" s="15"/>
      <c r="CD299" s="15"/>
      <c r="CE299" s="15"/>
      <c r="CF299" s="15"/>
      <c r="CG299" s="15"/>
      <c r="CH299" s="15"/>
      <c r="CI299" s="15"/>
      <c r="CJ299" s="15"/>
      <c r="CK299" s="15"/>
      <c r="CL299" s="15"/>
      <c r="CM299" s="15"/>
      <c r="CN299" s="15"/>
      <c r="CO299" s="15"/>
      <c r="CP299" s="15"/>
      <c r="CQ299" s="15"/>
      <c r="CR299" s="15"/>
      <c r="CS299" s="15"/>
      <c r="CT299" s="15"/>
      <c r="CU299" s="15"/>
      <c r="CV299" s="15"/>
      <c r="CW299" s="15"/>
      <c r="CX299" s="15"/>
      <c r="CY299" s="15"/>
      <c r="CZ299" s="15"/>
      <c r="DA299" s="15"/>
      <c r="DB299" s="15"/>
      <c r="DC299" s="15"/>
      <c r="DD299" s="15"/>
      <c r="DE299" s="15"/>
      <c r="DF299" s="15"/>
      <c r="DG299" s="15"/>
      <c r="DH299" s="15"/>
      <c r="DI299" s="15"/>
      <c r="DJ299" s="15"/>
      <c r="DK299" s="15"/>
      <c r="DL299" s="15"/>
      <c r="DM299" s="15"/>
      <c r="DN299" s="15"/>
      <c r="DO299" s="15"/>
      <c r="DP299" s="15"/>
      <c r="DQ299" s="15"/>
      <c r="DR299" s="15"/>
      <c r="DS299" s="15"/>
      <c r="DT299" s="15"/>
      <c r="DU299" s="15"/>
      <c r="DV299" s="15"/>
      <c r="DW299" s="15"/>
      <c r="DX299" s="15"/>
      <c r="DY299" s="15"/>
      <c r="DZ299" s="15"/>
      <c r="EA299" s="15"/>
      <c r="EB299" s="15"/>
      <c r="EC299" s="15"/>
      <c r="ED299" s="15"/>
      <c r="EE299" s="15"/>
      <c r="EF299" s="15"/>
      <c r="EG299" s="15"/>
      <c r="EH299" s="15"/>
      <c r="EI299" s="15"/>
      <c r="EJ299" s="15"/>
      <c r="EK299" s="15"/>
      <c r="EL299" s="15"/>
      <c r="EM299" s="15"/>
      <c r="EN299" s="15"/>
      <c r="EO299" s="15"/>
      <c r="EP299" s="15"/>
      <c r="EQ299" s="15"/>
      <c r="ER299" s="15"/>
      <c r="ES299" s="15"/>
      <c r="ET299" s="15"/>
      <c r="EU299" s="15"/>
      <c r="EV299" s="15"/>
      <c r="EW299" s="15"/>
      <c r="EX299" s="15"/>
      <c r="EY299" s="15"/>
      <c r="EZ299" s="15"/>
      <c r="FA299" s="15"/>
      <c r="FB299" s="15"/>
      <c r="FC299" s="15"/>
      <c r="FD299" s="15"/>
      <c r="FE299" s="15"/>
      <c r="FF299" s="15"/>
      <c r="FG299" s="15"/>
      <c r="FH299" s="15"/>
      <c r="FI299" s="15"/>
      <c r="FJ299" s="15"/>
      <c r="FK299" s="15"/>
      <c r="FL299" s="15"/>
      <c r="FM299" s="15"/>
      <c r="FN299" s="15"/>
      <c r="FO299" s="15"/>
      <c r="FP299" s="15"/>
      <c r="FQ299" s="15"/>
      <c r="FR299" s="15"/>
      <c r="FS299" s="15"/>
      <c r="FT299" s="15"/>
      <c r="FU299" s="15"/>
      <c r="FV299" s="15"/>
      <c r="FW299" s="15"/>
      <c r="FX299" s="15"/>
      <c r="FY299" s="15"/>
      <c r="FZ299" s="15"/>
      <c r="GA299" s="15"/>
      <c r="GB299" s="15"/>
      <c r="GC299" s="15"/>
      <c r="GD299" s="15"/>
      <c r="GE299" s="15"/>
      <c r="GF299" s="15"/>
      <c r="GG299" s="15"/>
      <c r="GH299" s="15"/>
      <c r="GI299" s="15"/>
      <c r="GJ299" s="15"/>
      <c r="GK299" s="15"/>
      <c r="GL299" s="15"/>
      <c r="GM299" s="15"/>
      <c r="GN299" s="15"/>
      <c r="GO299" s="15"/>
      <c r="GP299" s="15"/>
      <c r="GQ299" s="15"/>
      <c r="GR299" s="15"/>
      <c r="GS299" s="15"/>
      <c r="GT299" s="15"/>
      <c r="GU299" s="15"/>
      <c r="GV299" s="15"/>
      <c r="GW299" s="15"/>
      <c r="GX299" s="15"/>
      <c r="GY299" s="15"/>
      <c r="GZ299" s="15"/>
      <c r="HA299" s="15"/>
      <c r="HB299" s="15"/>
      <c r="HC299" s="15"/>
      <c r="HD299" s="15"/>
      <c r="HE299" s="15"/>
      <c r="HF299" s="15"/>
      <c r="HG299" s="15"/>
      <c r="HH299" s="15"/>
      <c r="HI299" s="15"/>
      <c r="HJ299" s="15"/>
      <c r="HK299" s="15"/>
      <c r="HL299" s="15"/>
      <c r="HM299" s="15"/>
      <c r="HN299" s="15"/>
      <c r="HO299" s="15"/>
      <c r="HP299" s="15"/>
      <c r="HQ299" s="15"/>
      <c r="HR299" s="15"/>
      <c r="HS299" s="15"/>
      <c r="HT299" s="15"/>
      <c r="HU299" s="15"/>
      <c r="HV299" s="15"/>
      <c r="HW299" s="15"/>
      <c r="HX299" s="15"/>
      <c r="HY299" s="15"/>
      <c r="HZ299" s="15"/>
      <c r="IA299" s="15"/>
      <c r="IB299" s="15"/>
      <c r="IC299" s="15"/>
      <c r="ID299" s="15"/>
      <c r="IE299" s="15"/>
      <c r="IF299" s="15"/>
      <c r="IG299" s="15"/>
      <c r="IH299" s="15"/>
      <c r="II299" s="15"/>
      <c r="IJ299" s="15"/>
      <c r="IK299" s="15"/>
      <c r="IL299" s="15"/>
      <c r="IM299" s="15"/>
      <c r="IN299" s="15"/>
      <c r="IO299" s="15"/>
      <c r="IP299" s="15"/>
      <c r="IQ299" s="15"/>
      <c r="IR299" s="15"/>
      <c r="IS299" s="15"/>
      <c r="IT299" s="15"/>
      <c r="IU299" s="15"/>
      <c r="IV299" s="15"/>
    </row>
    <row r="300" spans="1:256" ht="12.75" customHeight="1">
      <c r="A300" s="522" t="s">
        <v>209</v>
      </c>
      <c r="B300" s="522"/>
      <c r="C300" s="522"/>
      <c r="D300" s="522"/>
      <c r="E300" s="522"/>
      <c r="F300" s="522"/>
      <c r="G300" s="601">
        <f>SUM(G298+G299)</f>
        <v>0</v>
      </c>
      <c r="H300" s="601"/>
      <c r="I300" s="601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  <c r="BM300" s="15"/>
      <c r="BN300" s="15"/>
      <c r="BO300" s="15"/>
      <c r="BP300" s="15"/>
      <c r="BQ300" s="15"/>
      <c r="BR300" s="15"/>
      <c r="BS300" s="15"/>
      <c r="BT300" s="15"/>
      <c r="BU300" s="15"/>
      <c r="BV300" s="15"/>
      <c r="BW300" s="15"/>
      <c r="BX300" s="15"/>
      <c r="BY300" s="15"/>
      <c r="BZ300" s="15"/>
      <c r="CA300" s="15"/>
      <c r="CB300" s="15"/>
      <c r="CC300" s="15"/>
      <c r="CD300" s="15"/>
      <c r="CE300" s="15"/>
      <c r="CF300" s="15"/>
      <c r="CG300" s="15"/>
      <c r="CH300" s="15"/>
      <c r="CI300" s="15"/>
      <c r="CJ300" s="15"/>
      <c r="CK300" s="15"/>
      <c r="CL300" s="15"/>
      <c r="CM300" s="15"/>
      <c r="CN300" s="15"/>
      <c r="CO300" s="15"/>
      <c r="CP300" s="15"/>
      <c r="CQ300" s="15"/>
      <c r="CR300" s="15"/>
      <c r="CS300" s="15"/>
      <c r="CT300" s="15"/>
      <c r="CU300" s="15"/>
      <c r="CV300" s="15"/>
      <c r="CW300" s="15"/>
      <c r="CX300" s="15"/>
      <c r="CY300" s="15"/>
      <c r="CZ300" s="15"/>
      <c r="DA300" s="15"/>
      <c r="DB300" s="15"/>
      <c r="DC300" s="15"/>
      <c r="DD300" s="15"/>
      <c r="DE300" s="15"/>
      <c r="DF300" s="15"/>
      <c r="DG300" s="15"/>
      <c r="DH300" s="15"/>
      <c r="DI300" s="15"/>
      <c r="DJ300" s="15"/>
      <c r="DK300" s="15"/>
      <c r="DL300" s="15"/>
      <c r="DM300" s="15"/>
      <c r="DN300" s="15"/>
      <c r="DO300" s="15"/>
      <c r="DP300" s="15"/>
      <c r="DQ300" s="15"/>
      <c r="DR300" s="15"/>
      <c r="DS300" s="15"/>
      <c r="DT300" s="15"/>
      <c r="DU300" s="15"/>
      <c r="DV300" s="15"/>
      <c r="DW300" s="15"/>
      <c r="DX300" s="15"/>
      <c r="DY300" s="15"/>
      <c r="DZ300" s="15"/>
      <c r="EA300" s="15"/>
      <c r="EB300" s="15"/>
      <c r="EC300" s="15"/>
      <c r="ED300" s="15"/>
      <c r="EE300" s="15"/>
      <c r="EF300" s="15"/>
      <c r="EG300" s="15"/>
      <c r="EH300" s="15"/>
      <c r="EI300" s="15"/>
      <c r="EJ300" s="15"/>
      <c r="EK300" s="15"/>
      <c r="EL300" s="15"/>
      <c r="EM300" s="15"/>
      <c r="EN300" s="15"/>
      <c r="EO300" s="15"/>
      <c r="EP300" s="15"/>
      <c r="EQ300" s="15"/>
      <c r="ER300" s="15"/>
      <c r="ES300" s="15"/>
      <c r="ET300" s="15"/>
      <c r="EU300" s="15"/>
      <c r="EV300" s="15"/>
      <c r="EW300" s="15"/>
      <c r="EX300" s="15"/>
      <c r="EY300" s="15"/>
      <c r="EZ300" s="15"/>
      <c r="FA300" s="15"/>
      <c r="FB300" s="15"/>
      <c r="FC300" s="15"/>
      <c r="FD300" s="15"/>
      <c r="FE300" s="15"/>
      <c r="FF300" s="15"/>
      <c r="FG300" s="15"/>
      <c r="FH300" s="15"/>
      <c r="FI300" s="15"/>
      <c r="FJ300" s="15"/>
      <c r="FK300" s="15"/>
      <c r="FL300" s="15"/>
      <c r="FM300" s="15"/>
      <c r="FN300" s="15"/>
      <c r="FO300" s="15"/>
      <c r="FP300" s="15"/>
      <c r="FQ300" s="15"/>
      <c r="FR300" s="15"/>
      <c r="FS300" s="15"/>
      <c r="FT300" s="15"/>
      <c r="FU300" s="15"/>
      <c r="FV300" s="15"/>
      <c r="FW300" s="15"/>
      <c r="FX300" s="15"/>
      <c r="FY300" s="15"/>
      <c r="FZ300" s="15"/>
      <c r="GA300" s="15"/>
      <c r="GB300" s="15"/>
      <c r="GC300" s="15"/>
      <c r="GD300" s="15"/>
      <c r="GE300" s="15"/>
      <c r="GF300" s="15"/>
      <c r="GG300" s="15"/>
      <c r="GH300" s="15"/>
      <c r="GI300" s="15"/>
      <c r="GJ300" s="15"/>
      <c r="GK300" s="15"/>
      <c r="GL300" s="15"/>
      <c r="GM300" s="15"/>
      <c r="GN300" s="15"/>
      <c r="GO300" s="15"/>
      <c r="GP300" s="15"/>
      <c r="GQ300" s="15"/>
      <c r="GR300" s="15"/>
      <c r="GS300" s="15"/>
      <c r="GT300" s="15"/>
      <c r="GU300" s="15"/>
      <c r="GV300" s="15"/>
      <c r="GW300" s="15"/>
      <c r="GX300" s="15"/>
      <c r="GY300" s="15"/>
      <c r="GZ300" s="15"/>
      <c r="HA300" s="15"/>
      <c r="HB300" s="15"/>
      <c r="HC300" s="15"/>
      <c r="HD300" s="15"/>
      <c r="HE300" s="15"/>
      <c r="HF300" s="15"/>
      <c r="HG300" s="15"/>
      <c r="HH300" s="15"/>
      <c r="HI300" s="15"/>
      <c r="HJ300" s="15"/>
      <c r="HK300" s="15"/>
      <c r="HL300" s="15"/>
      <c r="HM300" s="15"/>
      <c r="HN300" s="15"/>
      <c r="HO300" s="15"/>
      <c r="HP300" s="15"/>
      <c r="HQ300" s="15"/>
      <c r="HR300" s="15"/>
      <c r="HS300" s="15"/>
      <c r="HT300" s="15"/>
      <c r="HU300" s="15"/>
      <c r="HV300" s="15"/>
      <c r="HW300" s="15"/>
      <c r="HX300" s="15"/>
      <c r="HY300" s="15"/>
      <c r="HZ300" s="15"/>
      <c r="IA300" s="15"/>
      <c r="IB300" s="15"/>
      <c r="IC300" s="15"/>
      <c r="ID300" s="15"/>
      <c r="IE300" s="15"/>
      <c r="IF300" s="15"/>
      <c r="IG300" s="15"/>
      <c r="IH300" s="15"/>
      <c r="II300" s="15"/>
      <c r="IJ300" s="15"/>
      <c r="IK300" s="15"/>
      <c r="IL300" s="15"/>
      <c r="IM300" s="15"/>
      <c r="IN300" s="15"/>
      <c r="IO300" s="15"/>
      <c r="IP300" s="15"/>
      <c r="IQ300" s="15"/>
      <c r="IR300" s="15"/>
      <c r="IS300" s="15"/>
      <c r="IT300" s="15"/>
      <c r="IU300" s="15"/>
      <c r="IV300" s="15"/>
    </row>
    <row r="301" spans="1:256" ht="12.75" customHeight="1">
      <c r="A301" s="503"/>
      <c r="B301" s="503"/>
      <c r="C301" s="503"/>
      <c r="D301" s="503"/>
      <c r="E301" s="503"/>
      <c r="F301" s="503"/>
      <c r="G301" s="503"/>
      <c r="H301" s="503"/>
      <c r="I301" s="503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  <c r="BM301" s="15"/>
      <c r="BN301" s="15"/>
      <c r="BO301" s="15"/>
      <c r="BP301" s="15"/>
      <c r="BQ301" s="15"/>
      <c r="BR301" s="15"/>
      <c r="BS301" s="15"/>
      <c r="BT301" s="15"/>
      <c r="BU301" s="15"/>
      <c r="BV301" s="15"/>
      <c r="BW301" s="15"/>
      <c r="BX301" s="15"/>
      <c r="BY301" s="15"/>
      <c r="BZ301" s="15"/>
      <c r="CA301" s="15"/>
      <c r="CB301" s="15"/>
      <c r="CC301" s="15"/>
      <c r="CD301" s="15"/>
      <c r="CE301" s="15"/>
      <c r="CF301" s="15"/>
      <c r="CG301" s="15"/>
      <c r="CH301" s="15"/>
      <c r="CI301" s="15"/>
      <c r="CJ301" s="15"/>
      <c r="CK301" s="15"/>
      <c r="CL301" s="15"/>
      <c r="CM301" s="15"/>
      <c r="CN301" s="15"/>
      <c r="CO301" s="15"/>
      <c r="CP301" s="15"/>
      <c r="CQ301" s="15"/>
      <c r="CR301" s="15"/>
      <c r="CS301" s="15"/>
      <c r="CT301" s="15"/>
      <c r="CU301" s="15"/>
      <c r="CV301" s="15"/>
      <c r="CW301" s="15"/>
      <c r="CX301" s="15"/>
      <c r="CY301" s="15"/>
      <c r="CZ301" s="15"/>
      <c r="DA301" s="15"/>
      <c r="DB301" s="15"/>
      <c r="DC301" s="15"/>
      <c r="DD301" s="15"/>
      <c r="DE301" s="15"/>
      <c r="DF301" s="15"/>
      <c r="DG301" s="15"/>
      <c r="DH301" s="15"/>
      <c r="DI301" s="15"/>
      <c r="DJ301" s="15"/>
      <c r="DK301" s="15"/>
      <c r="DL301" s="15"/>
      <c r="DM301" s="15"/>
      <c r="DN301" s="15"/>
      <c r="DO301" s="15"/>
      <c r="DP301" s="15"/>
      <c r="DQ301" s="15"/>
      <c r="DR301" s="15"/>
      <c r="DS301" s="15"/>
      <c r="DT301" s="15"/>
      <c r="DU301" s="15"/>
      <c r="DV301" s="15"/>
      <c r="DW301" s="15"/>
      <c r="DX301" s="15"/>
      <c r="DY301" s="15"/>
      <c r="DZ301" s="15"/>
      <c r="EA301" s="15"/>
      <c r="EB301" s="15"/>
      <c r="EC301" s="15"/>
      <c r="ED301" s="15"/>
      <c r="EE301" s="15"/>
      <c r="EF301" s="15"/>
      <c r="EG301" s="15"/>
      <c r="EH301" s="15"/>
      <c r="EI301" s="15"/>
      <c r="EJ301" s="15"/>
      <c r="EK301" s="15"/>
      <c r="EL301" s="15"/>
      <c r="EM301" s="15"/>
      <c r="EN301" s="15"/>
      <c r="EO301" s="15"/>
      <c r="EP301" s="15"/>
      <c r="EQ301" s="15"/>
      <c r="ER301" s="15"/>
      <c r="ES301" s="15"/>
      <c r="ET301" s="15"/>
      <c r="EU301" s="15"/>
      <c r="EV301" s="15"/>
      <c r="EW301" s="15"/>
      <c r="EX301" s="15"/>
      <c r="EY301" s="15"/>
      <c r="EZ301" s="15"/>
      <c r="FA301" s="15"/>
      <c r="FB301" s="15"/>
      <c r="FC301" s="15"/>
      <c r="FD301" s="15"/>
      <c r="FE301" s="15"/>
      <c r="FF301" s="15"/>
      <c r="FG301" s="15"/>
      <c r="FH301" s="15"/>
      <c r="FI301" s="15"/>
      <c r="FJ301" s="15"/>
      <c r="FK301" s="15"/>
      <c r="FL301" s="15"/>
      <c r="FM301" s="15"/>
      <c r="FN301" s="15"/>
      <c r="FO301" s="15"/>
      <c r="FP301" s="15"/>
      <c r="FQ301" s="15"/>
      <c r="FR301" s="15"/>
      <c r="FS301" s="15"/>
      <c r="FT301" s="15"/>
      <c r="FU301" s="15"/>
      <c r="FV301" s="15"/>
      <c r="FW301" s="15"/>
      <c r="FX301" s="15"/>
      <c r="FY301" s="15"/>
      <c r="FZ301" s="15"/>
      <c r="GA301" s="15"/>
      <c r="GB301" s="15"/>
      <c r="GC301" s="15"/>
      <c r="GD301" s="15"/>
      <c r="GE301" s="15"/>
      <c r="GF301" s="15"/>
      <c r="GG301" s="15"/>
      <c r="GH301" s="15"/>
      <c r="GI301" s="15"/>
      <c r="GJ301" s="15"/>
      <c r="GK301" s="15"/>
      <c r="GL301" s="15"/>
      <c r="GM301" s="15"/>
      <c r="GN301" s="15"/>
      <c r="GO301" s="15"/>
      <c r="GP301" s="15"/>
      <c r="GQ301" s="15"/>
      <c r="GR301" s="15"/>
      <c r="GS301" s="15"/>
      <c r="GT301" s="15"/>
      <c r="GU301" s="15"/>
      <c r="GV301" s="15"/>
      <c r="GW301" s="15"/>
      <c r="GX301" s="15"/>
      <c r="GY301" s="15"/>
      <c r="GZ301" s="15"/>
      <c r="HA301" s="15"/>
      <c r="HB301" s="15"/>
      <c r="HC301" s="15"/>
      <c r="HD301" s="15"/>
      <c r="HE301" s="15"/>
      <c r="HF301" s="15"/>
      <c r="HG301" s="15"/>
      <c r="HH301" s="15"/>
      <c r="HI301" s="15"/>
      <c r="HJ301" s="15"/>
      <c r="HK301" s="15"/>
      <c r="HL301" s="15"/>
      <c r="HM301" s="15"/>
      <c r="HN301" s="15"/>
      <c r="HO301" s="15"/>
      <c r="HP301" s="15"/>
      <c r="HQ301" s="15"/>
      <c r="HR301" s="15"/>
      <c r="HS301" s="15"/>
      <c r="HT301" s="15"/>
      <c r="HU301" s="15"/>
      <c r="HV301" s="15"/>
      <c r="HW301" s="15"/>
      <c r="HX301" s="15"/>
      <c r="HY301" s="15"/>
      <c r="HZ301" s="15"/>
      <c r="IA301" s="15"/>
      <c r="IB301" s="15"/>
      <c r="IC301" s="15"/>
      <c r="ID301" s="15"/>
      <c r="IE301" s="15"/>
      <c r="IF301" s="15"/>
      <c r="IG301" s="15"/>
      <c r="IH301" s="15"/>
      <c r="II301" s="15"/>
      <c r="IJ301" s="15"/>
      <c r="IK301" s="15"/>
      <c r="IL301" s="15"/>
      <c r="IM301" s="15"/>
      <c r="IN301" s="15"/>
      <c r="IO301" s="15"/>
      <c r="IP301" s="15"/>
      <c r="IQ301" s="15"/>
      <c r="IR301" s="15"/>
      <c r="IS301" s="15"/>
      <c r="IT301" s="15"/>
      <c r="IU301" s="15"/>
      <c r="IV301" s="15"/>
    </row>
    <row r="302" spans="1:256" ht="12.75" customHeight="1">
      <c r="A302" s="492" t="s">
        <v>292</v>
      </c>
      <c r="B302" s="492"/>
      <c r="C302" s="492"/>
      <c r="D302" s="492"/>
      <c r="E302" s="492"/>
      <c r="F302" s="492"/>
      <c r="G302" s="492"/>
      <c r="H302" s="492"/>
      <c r="I302" s="492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BL302" s="15"/>
      <c r="BM302" s="15"/>
      <c r="BN302" s="15"/>
      <c r="BO302" s="15"/>
      <c r="BP302" s="15"/>
      <c r="BQ302" s="15"/>
      <c r="BR302" s="15"/>
      <c r="BS302" s="15"/>
      <c r="BT302" s="15"/>
      <c r="BU302" s="15"/>
      <c r="BV302" s="15"/>
      <c r="BW302" s="15"/>
      <c r="BX302" s="15"/>
      <c r="BY302" s="15"/>
      <c r="BZ302" s="15"/>
      <c r="CA302" s="15"/>
      <c r="CB302" s="15"/>
      <c r="CC302" s="15"/>
      <c r="CD302" s="15"/>
      <c r="CE302" s="15"/>
      <c r="CF302" s="15"/>
      <c r="CG302" s="15"/>
      <c r="CH302" s="15"/>
      <c r="CI302" s="15"/>
      <c r="CJ302" s="15"/>
      <c r="CK302" s="15"/>
      <c r="CL302" s="15"/>
      <c r="CM302" s="15"/>
      <c r="CN302" s="15"/>
      <c r="CO302" s="15"/>
      <c r="CP302" s="15"/>
      <c r="CQ302" s="15"/>
      <c r="CR302" s="15"/>
      <c r="CS302" s="15"/>
      <c r="CT302" s="15"/>
      <c r="CU302" s="15"/>
      <c r="CV302" s="15"/>
      <c r="CW302" s="15"/>
      <c r="CX302" s="15"/>
      <c r="CY302" s="15"/>
      <c r="CZ302" s="15"/>
      <c r="DA302" s="15"/>
      <c r="DB302" s="15"/>
      <c r="DC302" s="15"/>
      <c r="DD302" s="15"/>
      <c r="DE302" s="15"/>
      <c r="DF302" s="15"/>
      <c r="DG302" s="15"/>
      <c r="DH302" s="15"/>
      <c r="DI302" s="15"/>
      <c r="DJ302" s="15"/>
      <c r="DK302" s="15"/>
      <c r="DL302" s="15"/>
      <c r="DM302" s="15"/>
      <c r="DN302" s="15"/>
      <c r="DO302" s="15"/>
      <c r="DP302" s="15"/>
      <c r="DQ302" s="15"/>
      <c r="DR302" s="15"/>
      <c r="DS302" s="15"/>
      <c r="DT302" s="15"/>
      <c r="DU302" s="15"/>
      <c r="DV302" s="15"/>
      <c r="DW302" s="15"/>
      <c r="DX302" s="15"/>
      <c r="DY302" s="15"/>
      <c r="DZ302" s="15"/>
      <c r="EA302" s="15"/>
      <c r="EB302" s="15"/>
      <c r="EC302" s="15"/>
      <c r="ED302" s="15"/>
      <c r="EE302" s="15"/>
      <c r="EF302" s="15"/>
      <c r="EG302" s="15"/>
      <c r="EH302" s="15"/>
      <c r="EI302" s="15"/>
      <c r="EJ302" s="15"/>
      <c r="EK302" s="15"/>
      <c r="EL302" s="15"/>
      <c r="EM302" s="15"/>
      <c r="EN302" s="15"/>
      <c r="EO302" s="15"/>
      <c r="EP302" s="15"/>
      <c r="EQ302" s="15"/>
      <c r="ER302" s="15"/>
      <c r="ES302" s="15"/>
      <c r="ET302" s="15"/>
      <c r="EU302" s="15"/>
      <c r="EV302" s="15"/>
      <c r="EW302" s="15"/>
      <c r="EX302" s="15"/>
      <c r="EY302" s="15"/>
      <c r="EZ302" s="15"/>
      <c r="FA302" s="15"/>
      <c r="FB302" s="15"/>
      <c r="FC302" s="15"/>
      <c r="FD302" s="15"/>
      <c r="FE302" s="15"/>
      <c r="FF302" s="15"/>
      <c r="FG302" s="15"/>
      <c r="FH302" s="15"/>
      <c r="FI302" s="15"/>
      <c r="FJ302" s="15"/>
      <c r="FK302" s="15"/>
      <c r="FL302" s="15"/>
      <c r="FM302" s="15"/>
      <c r="FN302" s="15"/>
      <c r="FO302" s="15"/>
      <c r="FP302" s="15"/>
      <c r="FQ302" s="15"/>
      <c r="FR302" s="15"/>
      <c r="FS302" s="15"/>
      <c r="FT302" s="15"/>
      <c r="FU302" s="15"/>
      <c r="FV302" s="15"/>
      <c r="FW302" s="15"/>
      <c r="FX302" s="15"/>
      <c r="FY302" s="15"/>
      <c r="FZ302" s="15"/>
      <c r="GA302" s="15"/>
      <c r="GB302" s="15"/>
      <c r="GC302" s="15"/>
      <c r="GD302" s="15"/>
      <c r="GE302" s="15"/>
      <c r="GF302" s="15"/>
      <c r="GG302" s="15"/>
      <c r="GH302" s="15"/>
      <c r="GI302" s="15"/>
      <c r="GJ302" s="15"/>
      <c r="GK302" s="15"/>
      <c r="GL302" s="15"/>
      <c r="GM302" s="15"/>
      <c r="GN302" s="15"/>
      <c r="GO302" s="15"/>
      <c r="GP302" s="15"/>
      <c r="GQ302" s="15"/>
      <c r="GR302" s="15"/>
      <c r="GS302" s="15"/>
      <c r="GT302" s="15"/>
      <c r="GU302" s="15"/>
      <c r="GV302" s="15"/>
      <c r="GW302" s="15"/>
      <c r="GX302" s="15"/>
      <c r="GY302" s="15"/>
      <c r="GZ302" s="15"/>
      <c r="HA302" s="15"/>
      <c r="HB302" s="15"/>
      <c r="HC302" s="15"/>
      <c r="HD302" s="15"/>
      <c r="HE302" s="15"/>
      <c r="HF302" s="15"/>
      <c r="HG302" s="15"/>
      <c r="HH302" s="15"/>
      <c r="HI302" s="15"/>
      <c r="HJ302" s="15"/>
      <c r="HK302" s="15"/>
      <c r="HL302" s="15"/>
      <c r="HM302" s="15"/>
      <c r="HN302" s="15"/>
      <c r="HO302" s="15"/>
      <c r="HP302" s="15"/>
      <c r="HQ302" s="15"/>
      <c r="HR302" s="15"/>
      <c r="HS302" s="15"/>
      <c r="HT302" s="15"/>
      <c r="HU302" s="15"/>
      <c r="HV302" s="15"/>
      <c r="HW302" s="15"/>
      <c r="HX302" s="15"/>
      <c r="HY302" s="15"/>
      <c r="HZ302" s="15"/>
      <c r="IA302" s="15"/>
      <c r="IB302" s="15"/>
      <c r="IC302" s="15"/>
      <c r="ID302" s="15"/>
      <c r="IE302" s="15"/>
      <c r="IF302" s="15"/>
      <c r="IG302" s="15"/>
      <c r="IH302" s="15"/>
      <c r="II302" s="15"/>
      <c r="IJ302" s="15"/>
      <c r="IK302" s="15"/>
      <c r="IL302" s="15"/>
      <c r="IM302" s="15"/>
      <c r="IN302" s="15"/>
      <c r="IO302" s="15"/>
      <c r="IP302" s="15"/>
      <c r="IQ302" s="15"/>
      <c r="IR302" s="15"/>
      <c r="IS302" s="15"/>
      <c r="IT302" s="15"/>
      <c r="IU302" s="15"/>
      <c r="IV302" s="15"/>
    </row>
    <row r="303" spans="1:256" ht="9.75" customHeight="1">
      <c r="A303" s="602"/>
      <c r="B303" s="602"/>
      <c r="C303" s="602"/>
      <c r="D303" s="602"/>
      <c r="E303" s="602"/>
      <c r="F303" s="602"/>
      <c r="G303" s="602"/>
      <c r="H303" s="602"/>
      <c r="I303" s="602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  <c r="BG303" s="15"/>
      <c r="BH303" s="15"/>
      <c r="BI303" s="15"/>
      <c r="BJ303" s="15"/>
      <c r="BK303" s="15"/>
      <c r="BL303" s="15"/>
      <c r="BM303" s="15"/>
      <c r="BN303" s="15"/>
      <c r="BO303" s="15"/>
      <c r="BP303" s="15"/>
      <c r="BQ303" s="15"/>
      <c r="BR303" s="15"/>
      <c r="BS303" s="15"/>
      <c r="BT303" s="15"/>
      <c r="BU303" s="15"/>
      <c r="BV303" s="15"/>
      <c r="BW303" s="15"/>
      <c r="BX303" s="15"/>
      <c r="BY303" s="15"/>
      <c r="BZ303" s="15"/>
      <c r="CA303" s="15"/>
      <c r="CB303" s="15"/>
      <c r="CC303" s="15"/>
      <c r="CD303" s="15"/>
      <c r="CE303" s="15"/>
      <c r="CF303" s="15"/>
      <c r="CG303" s="15"/>
      <c r="CH303" s="15"/>
      <c r="CI303" s="15"/>
      <c r="CJ303" s="15"/>
      <c r="CK303" s="15"/>
      <c r="CL303" s="15"/>
      <c r="CM303" s="15"/>
      <c r="CN303" s="15"/>
      <c r="CO303" s="15"/>
      <c r="CP303" s="15"/>
      <c r="CQ303" s="15"/>
      <c r="CR303" s="15"/>
      <c r="CS303" s="15"/>
      <c r="CT303" s="15"/>
      <c r="CU303" s="15"/>
      <c r="CV303" s="15"/>
      <c r="CW303" s="15"/>
      <c r="CX303" s="15"/>
      <c r="CY303" s="15"/>
      <c r="CZ303" s="15"/>
      <c r="DA303" s="15"/>
      <c r="DB303" s="15"/>
      <c r="DC303" s="15"/>
      <c r="DD303" s="15"/>
      <c r="DE303" s="15"/>
      <c r="DF303" s="15"/>
      <c r="DG303" s="15"/>
      <c r="DH303" s="15"/>
      <c r="DI303" s="15"/>
      <c r="DJ303" s="15"/>
      <c r="DK303" s="15"/>
      <c r="DL303" s="15"/>
      <c r="DM303" s="15"/>
      <c r="DN303" s="15"/>
      <c r="DO303" s="15"/>
      <c r="DP303" s="15"/>
      <c r="DQ303" s="15"/>
      <c r="DR303" s="15"/>
      <c r="DS303" s="15"/>
      <c r="DT303" s="15"/>
      <c r="DU303" s="15"/>
      <c r="DV303" s="15"/>
      <c r="DW303" s="15"/>
      <c r="DX303" s="15"/>
      <c r="DY303" s="15"/>
      <c r="DZ303" s="15"/>
      <c r="EA303" s="15"/>
      <c r="EB303" s="15"/>
      <c r="EC303" s="15"/>
      <c r="ED303" s="15"/>
      <c r="EE303" s="15"/>
      <c r="EF303" s="15"/>
      <c r="EG303" s="15"/>
      <c r="EH303" s="15"/>
      <c r="EI303" s="15"/>
      <c r="EJ303" s="15"/>
      <c r="EK303" s="15"/>
      <c r="EL303" s="15"/>
      <c r="EM303" s="15"/>
      <c r="EN303" s="15"/>
      <c r="EO303" s="15"/>
      <c r="EP303" s="15"/>
      <c r="EQ303" s="15"/>
      <c r="ER303" s="15"/>
      <c r="ES303" s="15"/>
      <c r="ET303" s="15"/>
      <c r="EU303" s="15"/>
      <c r="EV303" s="15"/>
      <c r="EW303" s="15"/>
      <c r="EX303" s="15"/>
      <c r="EY303" s="15"/>
      <c r="EZ303" s="15"/>
      <c r="FA303" s="15"/>
      <c r="FB303" s="15"/>
      <c r="FC303" s="15"/>
      <c r="FD303" s="15"/>
      <c r="FE303" s="15"/>
      <c r="FF303" s="15"/>
      <c r="FG303" s="15"/>
      <c r="FH303" s="15"/>
      <c r="FI303" s="15"/>
      <c r="FJ303" s="15"/>
      <c r="FK303" s="15"/>
      <c r="FL303" s="15"/>
      <c r="FM303" s="15"/>
      <c r="FN303" s="15"/>
      <c r="FO303" s="15"/>
      <c r="FP303" s="15"/>
      <c r="FQ303" s="15"/>
      <c r="FR303" s="15"/>
      <c r="FS303" s="15"/>
      <c r="FT303" s="15"/>
      <c r="FU303" s="15"/>
      <c r="FV303" s="15"/>
      <c r="FW303" s="15"/>
      <c r="FX303" s="15"/>
      <c r="FY303" s="15"/>
      <c r="FZ303" s="15"/>
      <c r="GA303" s="15"/>
      <c r="GB303" s="15"/>
      <c r="GC303" s="15"/>
      <c r="GD303" s="15"/>
      <c r="GE303" s="15"/>
      <c r="GF303" s="15"/>
      <c r="GG303" s="15"/>
      <c r="GH303" s="15"/>
      <c r="GI303" s="15"/>
      <c r="GJ303" s="15"/>
      <c r="GK303" s="15"/>
      <c r="GL303" s="15"/>
      <c r="GM303" s="15"/>
      <c r="GN303" s="15"/>
      <c r="GO303" s="15"/>
      <c r="GP303" s="15"/>
      <c r="GQ303" s="15"/>
      <c r="GR303" s="15"/>
      <c r="GS303" s="15"/>
      <c r="GT303" s="15"/>
      <c r="GU303" s="15"/>
      <c r="GV303" s="15"/>
      <c r="GW303" s="15"/>
      <c r="GX303" s="15"/>
      <c r="GY303" s="15"/>
      <c r="GZ303" s="15"/>
      <c r="HA303" s="15"/>
      <c r="HB303" s="15"/>
      <c r="HC303" s="15"/>
      <c r="HD303" s="15"/>
      <c r="HE303" s="15"/>
      <c r="HF303" s="15"/>
      <c r="HG303" s="15"/>
      <c r="HH303" s="15"/>
      <c r="HI303" s="15"/>
      <c r="HJ303" s="15"/>
      <c r="HK303" s="15"/>
      <c r="HL303" s="15"/>
      <c r="HM303" s="15"/>
      <c r="HN303" s="15"/>
      <c r="HO303" s="15"/>
      <c r="HP303" s="15"/>
      <c r="HQ303" s="15"/>
      <c r="HR303" s="15"/>
      <c r="HS303" s="15"/>
      <c r="HT303" s="15"/>
      <c r="HU303" s="15"/>
      <c r="HV303" s="15"/>
      <c r="HW303" s="15"/>
      <c r="HX303" s="15"/>
      <c r="HY303" s="15"/>
      <c r="HZ303" s="15"/>
      <c r="IA303" s="15"/>
      <c r="IB303" s="15"/>
      <c r="IC303" s="15"/>
      <c r="ID303" s="15"/>
      <c r="IE303" s="15"/>
      <c r="IF303" s="15"/>
      <c r="IG303" s="15"/>
      <c r="IH303" s="15"/>
      <c r="II303" s="15"/>
      <c r="IJ303" s="15"/>
      <c r="IK303" s="15"/>
      <c r="IL303" s="15"/>
      <c r="IM303" s="15"/>
      <c r="IN303" s="15"/>
      <c r="IO303" s="15"/>
      <c r="IP303" s="15"/>
      <c r="IQ303" s="15"/>
      <c r="IR303" s="15"/>
      <c r="IS303" s="15"/>
      <c r="IT303" s="15"/>
      <c r="IU303" s="15"/>
      <c r="IV303" s="15"/>
    </row>
    <row r="304" spans="1:256" ht="90.75" customHeight="1">
      <c r="A304" s="603" t="s">
        <v>350</v>
      </c>
      <c r="B304" s="603"/>
      <c r="C304" s="603"/>
      <c r="D304" s="603"/>
      <c r="E304" s="603"/>
      <c r="F304" s="603"/>
      <c r="G304" s="603"/>
      <c r="H304" s="603"/>
      <c r="I304" s="603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  <c r="BG304" s="15"/>
      <c r="BH304" s="15"/>
      <c r="BI304" s="15"/>
      <c r="BJ304" s="15"/>
      <c r="BK304" s="15"/>
      <c r="BL304" s="15"/>
      <c r="BM304" s="15"/>
      <c r="BN304" s="15"/>
      <c r="BO304" s="15"/>
      <c r="BP304" s="15"/>
      <c r="BQ304" s="15"/>
      <c r="BR304" s="15"/>
      <c r="BS304" s="15"/>
      <c r="BT304" s="15"/>
      <c r="BU304" s="15"/>
      <c r="BV304" s="15"/>
      <c r="BW304" s="15"/>
      <c r="BX304" s="15"/>
      <c r="BY304" s="15"/>
      <c r="BZ304" s="15"/>
      <c r="CA304" s="15"/>
      <c r="CB304" s="15"/>
      <c r="CC304" s="15"/>
      <c r="CD304" s="15"/>
      <c r="CE304" s="15"/>
      <c r="CF304" s="15"/>
      <c r="CG304" s="15"/>
      <c r="CH304" s="15"/>
      <c r="CI304" s="15"/>
      <c r="CJ304" s="15"/>
      <c r="CK304" s="15"/>
      <c r="CL304" s="15"/>
      <c r="CM304" s="15"/>
      <c r="CN304" s="15"/>
      <c r="CO304" s="15"/>
      <c r="CP304" s="15"/>
      <c r="CQ304" s="15"/>
      <c r="CR304" s="15"/>
      <c r="CS304" s="15"/>
      <c r="CT304" s="15"/>
      <c r="CU304" s="15"/>
      <c r="CV304" s="15"/>
      <c r="CW304" s="15"/>
      <c r="CX304" s="15"/>
      <c r="CY304" s="15"/>
      <c r="CZ304" s="15"/>
      <c r="DA304" s="15"/>
      <c r="DB304" s="15"/>
      <c r="DC304" s="15"/>
      <c r="DD304" s="15"/>
      <c r="DE304" s="15"/>
      <c r="DF304" s="15"/>
      <c r="DG304" s="15"/>
      <c r="DH304" s="15"/>
      <c r="DI304" s="15"/>
      <c r="DJ304" s="15"/>
      <c r="DK304" s="15"/>
      <c r="DL304" s="15"/>
      <c r="DM304" s="15"/>
      <c r="DN304" s="15"/>
      <c r="DO304" s="15"/>
      <c r="DP304" s="15"/>
      <c r="DQ304" s="15"/>
      <c r="DR304" s="15"/>
      <c r="DS304" s="15"/>
      <c r="DT304" s="15"/>
      <c r="DU304" s="15"/>
      <c r="DV304" s="15"/>
      <c r="DW304" s="15"/>
      <c r="DX304" s="15"/>
      <c r="DY304" s="15"/>
      <c r="DZ304" s="15"/>
      <c r="EA304" s="15"/>
      <c r="EB304" s="15"/>
      <c r="EC304" s="15"/>
      <c r="ED304" s="15"/>
      <c r="EE304" s="15"/>
      <c r="EF304" s="15"/>
      <c r="EG304" s="15"/>
      <c r="EH304" s="15"/>
      <c r="EI304" s="15"/>
      <c r="EJ304" s="15"/>
      <c r="EK304" s="15"/>
      <c r="EL304" s="15"/>
      <c r="EM304" s="15"/>
      <c r="EN304" s="15"/>
      <c r="EO304" s="15"/>
      <c r="EP304" s="15"/>
      <c r="EQ304" s="15"/>
      <c r="ER304" s="15"/>
      <c r="ES304" s="15"/>
      <c r="ET304" s="15"/>
      <c r="EU304" s="15"/>
      <c r="EV304" s="15"/>
      <c r="EW304" s="15"/>
      <c r="EX304" s="15"/>
      <c r="EY304" s="15"/>
      <c r="EZ304" s="15"/>
      <c r="FA304" s="15"/>
      <c r="FB304" s="15"/>
      <c r="FC304" s="15"/>
      <c r="FD304" s="15"/>
      <c r="FE304" s="15"/>
      <c r="FF304" s="15"/>
      <c r="FG304" s="15"/>
      <c r="FH304" s="15"/>
      <c r="FI304" s="15"/>
      <c r="FJ304" s="15"/>
      <c r="FK304" s="15"/>
      <c r="FL304" s="15"/>
      <c r="FM304" s="15"/>
      <c r="FN304" s="15"/>
      <c r="FO304" s="15"/>
      <c r="FP304" s="15"/>
      <c r="FQ304" s="15"/>
      <c r="FR304" s="15"/>
      <c r="FS304" s="15"/>
      <c r="FT304" s="15"/>
      <c r="FU304" s="15"/>
      <c r="FV304" s="15"/>
      <c r="FW304" s="15"/>
      <c r="FX304" s="15"/>
      <c r="FY304" s="15"/>
      <c r="FZ304" s="15"/>
      <c r="GA304" s="15"/>
      <c r="GB304" s="15"/>
      <c r="GC304" s="15"/>
      <c r="GD304" s="15"/>
      <c r="GE304" s="15"/>
      <c r="GF304" s="15"/>
      <c r="GG304" s="15"/>
      <c r="GH304" s="15"/>
      <c r="GI304" s="15"/>
      <c r="GJ304" s="15"/>
      <c r="GK304" s="15"/>
      <c r="GL304" s="15"/>
      <c r="GM304" s="15"/>
      <c r="GN304" s="15"/>
      <c r="GO304" s="15"/>
      <c r="GP304" s="15"/>
      <c r="GQ304" s="15"/>
      <c r="GR304" s="15"/>
      <c r="GS304" s="15"/>
      <c r="GT304" s="15"/>
      <c r="GU304" s="15"/>
      <c r="GV304" s="15"/>
      <c r="GW304" s="15"/>
      <c r="GX304" s="15"/>
      <c r="GY304" s="15"/>
      <c r="GZ304" s="15"/>
      <c r="HA304" s="15"/>
      <c r="HB304" s="15"/>
      <c r="HC304" s="15"/>
      <c r="HD304" s="15"/>
      <c r="HE304" s="15"/>
      <c r="HF304" s="15"/>
      <c r="HG304" s="15"/>
      <c r="HH304" s="15"/>
      <c r="HI304" s="15"/>
      <c r="HJ304" s="15"/>
      <c r="HK304" s="15"/>
      <c r="HL304" s="15"/>
      <c r="HM304" s="15"/>
      <c r="HN304" s="15"/>
      <c r="HO304" s="15"/>
      <c r="HP304" s="15"/>
      <c r="HQ304" s="15"/>
      <c r="HR304" s="15"/>
      <c r="HS304" s="15"/>
      <c r="HT304" s="15"/>
      <c r="HU304" s="15"/>
      <c r="HV304" s="15"/>
      <c r="HW304" s="15"/>
      <c r="HX304" s="15"/>
      <c r="HY304" s="15"/>
      <c r="HZ304" s="15"/>
      <c r="IA304" s="15"/>
      <c r="IB304" s="15"/>
      <c r="IC304" s="15"/>
      <c r="ID304" s="15"/>
      <c r="IE304" s="15"/>
      <c r="IF304" s="15"/>
      <c r="IG304" s="15"/>
      <c r="IH304" s="15"/>
      <c r="II304" s="15"/>
      <c r="IJ304" s="15"/>
      <c r="IK304" s="15"/>
      <c r="IL304" s="15"/>
      <c r="IM304" s="15"/>
      <c r="IN304" s="15"/>
      <c r="IO304" s="15"/>
      <c r="IP304" s="15"/>
      <c r="IQ304" s="15"/>
      <c r="IR304" s="15"/>
      <c r="IS304" s="15"/>
      <c r="IT304" s="15"/>
      <c r="IU304" s="15"/>
      <c r="IV304" s="15"/>
    </row>
    <row r="305" spans="1:256" ht="11.25" customHeight="1">
      <c r="A305" s="506" t="s">
        <v>294</v>
      </c>
      <c r="B305" s="506"/>
      <c r="C305" s="506"/>
      <c r="D305" s="506"/>
      <c r="E305" s="506"/>
      <c r="F305" s="506"/>
      <c r="G305" s="506"/>
      <c r="H305" s="506"/>
      <c r="I305" s="506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  <c r="BG305" s="15"/>
      <c r="BH305" s="15"/>
      <c r="BI305" s="15"/>
      <c r="BJ305" s="15"/>
      <c r="BK305" s="15"/>
      <c r="BL305" s="15"/>
      <c r="BM305" s="15"/>
      <c r="BN305" s="15"/>
      <c r="BO305" s="15"/>
      <c r="BP305" s="15"/>
      <c r="BQ305" s="15"/>
      <c r="BR305" s="15"/>
      <c r="BS305" s="15"/>
      <c r="BT305" s="15"/>
      <c r="BU305" s="15"/>
      <c r="BV305" s="15"/>
      <c r="BW305" s="15"/>
      <c r="BX305" s="15"/>
      <c r="BY305" s="15"/>
      <c r="BZ305" s="15"/>
      <c r="CA305" s="15"/>
      <c r="CB305" s="15"/>
      <c r="CC305" s="15"/>
      <c r="CD305" s="15"/>
      <c r="CE305" s="15"/>
      <c r="CF305" s="15"/>
      <c r="CG305" s="15"/>
      <c r="CH305" s="15"/>
      <c r="CI305" s="15"/>
      <c r="CJ305" s="15"/>
      <c r="CK305" s="15"/>
      <c r="CL305" s="15"/>
      <c r="CM305" s="15"/>
      <c r="CN305" s="15"/>
      <c r="CO305" s="15"/>
      <c r="CP305" s="15"/>
      <c r="CQ305" s="15"/>
      <c r="CR305" s="15"/>
      <c r="CS305" s="15"/>
      <c r="CT305" s="15"/>
      <c r="CU305" s="15"/>
      <c r="CV305" s="15"/>
      <c r="CW305" s="15"/>
      <c r="CX305" s="15"/>
      <c r="CY305" s="15"/>
      <c r="CZ305" s="15"/>
      <c r="DA305" s="15"/>
      <c r="DB305" s="15"/>
      <c r="DC305" s="15"/>
      <c r="DD305" s="15"/>
      <c r="DE305" s="15"/>
      <c r="DF305" s="15"/>
      <c r="DG305" s="15"/>
      <c r="DH305" s="15"/>
      <c r="DI305" s="15"/>
      <c r="DJ305" s="15"/>
      <c r="DK305" s="15"/>
      <c r="DL305" s="15"/>
      <c r="DM305" s="15"/>
      <c r="DN305" s="15"/>
      <c r="DO305" s="15"/>
      <c r="DP305" s="15"/>
      <c r="DQ305" s="15"/>
      <c r="DR305" s="15"/>
      <c r="DS305" s="15"/>
      <c r="DT305" s="15"/>
      <c r="DU305" s="15"/>
      <c r="DV305" s="15"/>
      <c r="DW305" s="15"/>
      <c r="DX305" s="15"/>
      <c r="DY305" s="15"/>
      <c r="DZ305" s="15"/>
      <c r="EA305" s="15"/>
      <c r="EB305" s="15"/>
      <c r="EC305" s="15"/>
      <c r="ED305" s="15"/>
      <c r="EE305" s="15"/>
      <c r="EF305" s="15"/>
      <c r="EG305" s="15"/>
      <c r="EH305" s="15"/>
      <c r="EI305" s="15"/>
      <c r="EJ305" s="15"/>
      <c r="EK305" s="15"/>
      <c r="EL305" s="15"/>
      <c r="EM305" s="15"/>
      <c r="EN305" s="15"/>
      <c r="EO305" s="15"/>
      <c r="EP305" s="15"/>
      <c r="EQ305" s="15"/>
      <c r="ER305" s="15"/>
      <c r="ES305" s="15"/>
      <c r="ET305" s="15"/>
      <c r="EU305" s="15"/>
      <c r="EV305" s="15"/>
      <c r="EW305" s="15"/>
      <c r="EX305" s="15"/>
      <c r="EY305" s="15"/>
      <c r="EZ305" s="15"/>
      <c r="FA305" s="15"/>
      <c r="FB305" s="15"/>
      <c r="FC305" s="15"/>
      <c r="FD305" s="15"/>
      <c r="FE305" s="15"/>
      <c r="FF305" s="15"/>
      <c r="FG305" s="15"/>
      <c r="FH305" s="15"/>
      <c r="FI305" s="15"/>
      <c r="FJ305" s="15"/>
      <c r="FK305" s="15"/>
      <c r="FL305" s="15"/>
      <c r="FM305" s="15"/>
      <c r="FN305" s="15"/>
      <c r="FO305" s="15"/>
      <c r="FP305" s="15"/>
      <c r="FQ305" s="15"/>
      <c r="FR305" s="15"/>
      <c r="FS305" s="15"/>
      <c r="FT305" s="15"/>
      <c r="FU305" s="15"/>
      <c r="FV305" s="15"/>
      <c r="FW305" s="15"/>
      <c r="FX305" s="15"/>
      <c r="FY305" s="15"/>
      <c r="FZ305" s="15"/>
      <c r="GA305" s="15"/>
      <c r="GB305" s="15"/>
      <c r="GC305" s="15"/>
      <c r="GD305" s="15"/>
      <c r="GE305" s="15"/>
      <c r="GF305" s="15"/>
      <c r="GG305" s="15"/>
      <c r="GH305" s="15"/>
      <c r="GI305" s="15"/>
      <c r="GJ305" s="15"/>
      <c r="GK305" s="15"/>
      <c r="GL305" s="15"/>
      <c r="GM305" s="15"/>
      <c r="GN305" s="15"/>
      <c r="GO305" s="15"/>
      <c r="GP305" s="15"/>
      <c r="GQ305" s="15"/>
      <c r="GR305" s="15"/>
      <c r="GS305" s="15"/>
      <c r="GT305" s="15"/>
      <c r="GU305" s="15"/>
      <c r="GV305" s="15"/>
      <c r="GW305" s="15"/>
      <c r="GX305" s="15"/>
      <c r="GY305" s="15"/>
      <c r="GZ305" s="15"/>
      <c r="HA305" s="15"/>
      <c r="HB305" s="15"/>
      <c r="HC305" s="15"/>
      <c r="HD305" s="15"/>
      <c r="HE305" s="15"/>
      <c r="HF305" s="15"/>
      <c r="HG305" s="15"/>
      <c r="HH305" s="15"/>
      <c r="HI305" s="15"/>
      <c r="HJ305" s="15"/>
      <c r="HK305" s="15"/>
      <c r="HL305" s="15"/>
      <c r="HM305" s="15"/>
      <c r="HN305" s="15"/>
      <c r="HO305" s="15"/>
      <c r="HP305" s="15"/>
      <c r="HQ305" s="15"/>
      <c r="HR305" s="15"/>
      <c r="HS305" s="15"/>
      <c r="HT305" s="15"/>
      <c r="HU305" s="15"/>
      <c r="HV305" s="15"/>
      <c r="HW305" s="15"/>
      <c r="HX305" s="15"/>
      <c r="HY305" s="15"/>
      <c r="HZ305" s="15"/>
      <c r="IA305" s="15"/>
      <c r="IB305" s="15"/>
      <c r="IC305" s="15"/>
      <c r="ID305" s="15"/>
      <c r="IE305" s="15"/>
      <c r="IF305" s="15"/>
      <c r="IG305" s="15"/>
      <c r="IH305" s="15"/>
      <c r="II305" s="15"/>
      <c r="IJ305" s="15"/>
      <c r="IK305" s="15"/>
      <c r="IL305" s="15"/>
      <c r="IM305" s="15"/>
      <c r="IN305" s="15"/>
      <c r="IO305" s="15"/>
      <c r="IP305" s="15"/>
      <c r="IQ305" s="15"/>
      <c r="IR305" s="15"/>
      <c r="IS305" s="15"/>
      <c r="IT305" s="15"/>
      <c r="IU305" s="15"/>
      <c r="IV305" s="15"/>
    </row>
    <row r="306" spans="1:256" ht="11.25" customHeight="1">
      <c r="A306" s="506"/>
      <c r="B306" s="506"/>
      <c r="C306" s="506"/>
      <c r="D306" s="506"/>
      <c r="E306" s="506"/>
      <c r="F306" s="506"/>
      <c r="G306" s="506"/>
      <c r="H306" s="506"/>
      <c r="I306" s="506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  <c r="BG306" s="15"/>
      <c r="BH306" s="15"/>
      <c r="BI306" s="15"/>
      <c r="BJ306" s="15"/>
      <c r="BK306" s="15"/>
      <c r="BL306" s="15"/>
      <c r="BM306" s="15"/>
      <c r="BN306" s="15"/>
      <c r="BO306" s="15"/>
      <c r="BP306" s="15"/>
      <c r="BQ306" s="15"/>
      <c r="BR306" s="15"/>
      <c r="BS306" s="15"/>
      <c r="BT306" s="15"/>
      <c r="BU306" s="15"/>
      <c r="BV306" s="15"/>
      <c r="BW306" s="15"/>
      <c r="BX306" s="15"/>
      <c r="BY306" s="15"/>
      <c r="BZ306" s="15"/>
      <c r="CA306" s="15"/>
      <c r="CB306" s="15"/>
      <c r="CC306" s="15"/>
      <c r="CD306" s="15"/>
      <c r="CE306" s="15"/>
      <c r="CF306" s="15"/>
      <c r="CG306" s="15"/>
      <c r="CH306" s="15"/>
      <c r="CI306" s="15"/>
      <c r="CJ306" s="15"/>
      <c r="CK306" s="15"/>
      <c r="CL306" s="15"/>
      <c r="CM306" s="15"/>
      <c r="CN306" s="15"/>
      <c r="CO306" s="15"/>
      <c r="CP306" s="15"/>
      <c r="CQ306" s="15"/>
      <c r="CR306" s="15"/>
      <c r="CS306" s="15"/>
      <c r="CT306" s="15"/>
      <c r="CU306" s="15"/>
      <c r="CV306" s="15"/>
      <c r="CW306" s="15"/>
      <c r="CX306" s="15"/>
      <c r="CY306" s="15"/>
      <c r="CZ306" s="15"/>
      <c r="DA306" s="15"/>
      <c r="DB306" s="15"/>
      <c r="DC306" s="15"/>
      <c r="DD306" s="15"/>
      <c r="DE306" s="15"/>
      <c r="DF306" s="15"/>
      <c r="DG306" s="15"/>
      <c r="DH306" s="15"/>
      <c r="DI306" s="15"/>
      <c r="DJ306" s="15"/>
      <c r="DK306" s="15"/>
      <c r="DL306" s="15"/>
      <c r="DM306" s="15"/>
      <c r="DN306" s="15"/>
      <c r="DO306" s="15"/>
      <c r="DP306" s="15"/>
      <c r="DQ306" s="15"/>
      <c r="DR306" s="15"/>
      <c r="DS306" s="15"/>
      <c r="DT306" s="15"/>
      <c r="DU306" s="15"/>
      <c r="DV306" s="15"/>
      <c r="DW306" s="15"/>
      <c r="DX306" s="15"/>
      <c r="DY306" s="15"/>
      <c r="DZ306" s="15"/>
      <c r="EA306" s="15"/>
      <c r="EB306" s="15"/>
      <c r="EC306" s="15"/>
      <c r="ED306" s="15"/>
      <c r="EE306" s="15"/>
      <c r="EF306" s="15"/>
      <c r="EG306" s="15"/>
      <c r="EH306" s="15"/>
      <c r="EI306" s="15"/>
      <c r="EJ306" s="15"/>
      <c r="EK306" s="15"/>
      <c r="EL306" s="15"/>
      <c r="EM306" s="15"/>
      <c r="EN306" s="15"/>
      <c r="EO306" s="15"/>
      <c r="EP306" s="15"/>
      <c r="EQ306" s="15"/>
      <c r="ER306" s="15"/>
      <c r="ES306" s="15"/>
      <c r="ET306" s="15"/>
      <c r="EU306" s="15"/>
      <c r="EV306" s="15"/>
      <c r="EW306" s="15"/>
      <c r="EX306" s="15"/>
      <c r="EY306" s="15"/>
      <c r="EZ306" s="15"/>
      <c r="FA306" s="15"/>
      <c r="FB306" s="15"/>
      <c r="FC306" s="15"/>
      <c r="FD306" s="15"/>
      <c r="FE306" s="15"/>
      <c r="FF306" s="15"/>
      <c r="FG306" s="15"/>
      <c r="FH306" s="15"/>
      <c r="FI306" s="15"/>
      <c r="FJ306" s="15"/>
      <c r="FK306" s="15"/>
      <c r="FL306" s="15"/>
      <c r="FM306" s="15"/>
      <c r="FN306" s="15"/>
      <c r="FO306" s="15"/>
      <c r="FP306" s="15"/>
      <c r="FQ306" s="15"/>
      <c r="FR306" s="15"/>
      <c r="FS306" s="15"/>
      <c r="FT306" s="15"/>
      <c r="FU306" s="15"/>
      <c r="FV306" s="15"/>
      <c r="FW306" s="15"/>
      <c r="FX306" s="15"/>
      <c r="FY306" s="15"/>
      <c r="FZ306" s="15"/>
      <c r="GA306" s="15"/>
      <c r="GB306" s="15"/>
      <c r="GC306" s="15"/>
      <c r="GD306" s="15"/>
      <c r="GE306" s="15"/>
      <c r="GF306" s="15"/>
      <c r="GG306" s="15"/>
      <c r="GH306" s="15"/>
      <c r="GI306" s="15"/>
      <c r="GJ306" s="15"/>
      <c r="GK306" s="15"/>
      <c r="GL306" s="15"/>
      <c r="GM306" s="15"/>
      <c r="GN306" s="15"/>
      <c r="GO306" s="15"/>
      <c r="GP306" s="15"/>
      <c r="GQ306" s="15"/>
      <c r="GR306" s="15"/>
      <c r="GS306" s="15"/>
      <c r="GT306" s="15"/>
      <c r="GU306" s="15"/>
      <c r="GV306" s="15"/>
      <c r="GW306" s="15"/>
      <c r="GX306" s="15"/>
      <c r="GY306" s="15"/>
      <c r="GZ306" s="15"/>
      <c r="HA306" s="15"/>
      <c r="HB306" s="15"/>
      <c r="HC306" s="15"/>
      <c r="HD306" s="15"/>
      <c r="HE306" s="15"/>
      <c r="HF306" s="15"/>
      <c r="HG306" s="15"/>
      <c r="HH306" s="15"/>
      <c r="HI306" s="15"/>
      <c r="HJ306" s="15"/>
      <c r="HK306" s="15"/>
      <c r="HL306" s="15"/>
      <c r="HM306" s="15"/>
      <c r="HN306" s="15"/>
      <c r="HO306" s="15"/>
      <c r="HP306" s="15"/>
      <c r="HQ306" s="15"/>
      <c r="HR306" s="15"/>
      <c r="HS306" s="15"/>
      <c r="HT306" s="15"/>
      <c r="HU306" s="15"/>
      <c r="HV306" s="15"/>
      <c r="HW306" s="15"/>
      <c r="HX306" s="15"/>
      <c r="HY306" s="15"/>
      <c r="HZ306" s="15"/>
      <c r="IA306" s="15"/>
      <c r="IB306" s="15"/>
      <c r="IC306" s="15"/>
      <c r="ID306" s="15"/>
      <c r="IE306" s="15"/>
      <c r="IF306" s="15"/>
      <c r="IG306" s="15"/>
      <c r="IH306" s="15"/>
      <c r="II306" s="15"/>
      <c r="IJ306" s="15"/>
      <c r="IK306" s="15"/>
      <c r="IL306" s="15"/>
      <c r="IM306" s="15"/>
      <c r="IN306" s="15"/>
      <c r="IO306" s="15"/>
      <c r="IP306" s="15"/>
      <c r="IQ306" s="15"/>
      <c r="IR306" s="15"/>
      <c r="IS306" s="15"/>
      <c r="IT306" s="15"/>
      <c r="IU306" s="15"/>
      <c r="IV306" s="15"/>
    </row>
    <row r="307" spans="1:256" ht="25.5" customHeight="1">
      <c r="A307" s="604" t="s">
        <v>295</v>
      </c>
      <c r="B307" s="604"/>
      <c r="C307" s="604"/>
      <c r="D307" s="605" t="s">
        <v>296</v>
      </c>
      <c r="E307" s="605"/>
      <c r="F307" s="130" t="s">
        <v>297</v>
      </c>
      <c r="G307" s="605" t="s">
        <v>298</v>
      </c>
      <c r="H307" s="605"/>
      <c r="I307" s="60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  <c r="BG307" s="15"/>
      <c r="BH307" s="15"/>
      <c r="BI307" s="15"/>
      <c r="BJ307" s="15"/>
      <c r="BK307" s="15"/>
      <c r="BL307" s="15"/>
      <c r="BM307" s="15"/>
      <c r="BN307" s="15"/>
      <c r="BO307" s="15"/>
      <c r="BP307" s="15"/>
      <c r="BQ307" s="15"/>
      <c r="BR307" s="15"/>
      <c r="BS307" s="15"/>
      <c r="BT307" s="15"/>
      <c r="BU307" s="15"/>
      <c r="BV307" s="15"/>
      <c r="BW307" s="15"/>
      <c r="BX307" s="15"/>
      <c r="BY307" s="15"/>
      <c r="BZ307" s="15"/>
      <c r="CA307" s="15"/>
      <c r="CB307" s="15"/>
      <c r="CC307" s="15"/>
      <c r="CD307" s="15"/>
      <c r="CE307" s="15"/>
      <c r="CF307" s="15"/>
      <c r="CG307" s="15"/>
      <c r="CH307" s="15"/>
      <c r="CI307" s="15"/>
      <c r="CJ307" s="15"/>
      <c r="CK307" s="15"/>
      <c r="CL307" s="15"/>
      <c r="CM307" s="15"/>
      <c r="CN307" s="15"/>
      <c r="CO307" s="15"/>
      <c r="CP307" s="15"/>
      <c r="CQ307" s="15"/>
      <c r="CR307" s="15"/>
      <c r="CS307" s="15"/>
      <c r="CT307" s="15"/>
      <c r="CU307" s="15"/>
      <c r="CV307" s="15"/>
      <c r="CW307" s="15"/>
      <c r="CX307" s="15"/>
      <c r="CY307" s="15"/>
      <c r="CZ307" s="15"/>
      <c r="DA307" s="15"/>
      <c r="DB307" s="15"/>
      <c r="DC307" s="15"/>
      <c r="DD307" s="15"/>
      <c r="DE307" s="15"/>
      <c r="DF307" s="15"/>
      <c r="DG307" s="15"/>
      <c r="DH307" s="15"/>
      <c r="DI307" s="15"/>
      <c r="DJ307" s="15"/>
      <c r="DK307" s="15"/>
      <c r="DL307" s="15"/>
      <c r="DM307" s="15"/>
      <c r="DN307" s="15"/>
      <c r="DO307" s="15"/>
      <c r="DP307" s="15"/>
      <c r="DQ307" s="15"/>
      <c r="DR307" s="15"/>
      <c r="DS307" s="15"/>
      <c r="DT307" s="15"/>
      <c r="DU307" s="15"/>
      <c r="DV307" s="15"/>
      <c r="DW307" s="15"/>
      <c r="DX307" s="15"/>
      <c r="DY307" s="15"/>
      <c r="DZ307" s="15"/>
      <c r="EA307" s="15"/>
      <c r="EB307" s="15"/>
      <c r="EC307" s="15"/>
      <c r="ED307" s="15"/>
      <c r="EE307" s="15"/>
      <c r="EF307" s="15"/>
      <c r="EG307" s="15"/>
      <c r="EH307" s="15"/>
      <c r="EI307" s="15"/>
      <c r="EJ307" s="15"/>
      <c r="EK307" s="15"/>
      <c r="EL307" s="15"/>
      <c r="EM307" s="15"/>
      <c r="EN307" s="15"/>
      <c r="EO307" s="15"/>
      <c r="EP307" s="15"/>
      <c r="EQ307" s="15"/>
      <c r="ER307" s="15"/>
      <c r="ES307" s="15"/>
      <c r="ET307" s="15"/>
      <c r="EU307" s="15"/>
      <c r="EV307" s="15"/>
      <c r="EW307" s="15"/>
      <c r="EX307" s="15"/>
      <c r="EY307" s="15"/>
      <c r="EZ307" s="15"/>
      <c r="FA307" s="15"/>
      <c r="FB307" s="15"/>
      <c r="FC307" s="15"/>
      <c r="FD307" s="15"/>
      <c r="FE307" s="15"/>
      <c r="FF307" s="15"/>
      <c r="FG307" s="15"/>
      <c r="FH307" s="15"/>
      <c r="FI307" s="15"/>
      <c r="FJ307" s="15"/>
      <c r="FK307" s="15"/>
      <c r="FL307" s="15"/>
      <c r="FM307" s="15"/>
      <c r="FN307" s="15"/>
      <c r="FO307" s="15"/>
      <c r="FP307" s="15"/>
      <c r="FQ307" s="15"/>
      <c r="FR307" s="15"/>
      <c r="FS307" s="15"/>
      <c r="FT307" s="15"/>
      <c r="FU307" s="15"/>
      <c r="FV307" s="15"/>
      <c r="FW307" s="15"/>
      <c r="FX307" s="15"/>
      <c r="FY307" s="15"/>
      <c r="FZ307" s="15"/>
      <c r="GA307" s="15"/>
      <c r="GB307" s="15"/>
      <c r="GC307" s="15"/>
      <c r="GD307" s="15"/>
      <c r="GE307" s="15"/>
      <c r="GF307" s="15"/>
      <c r="GG307" s="15"/>
      <c r="GH307" s="15"/>
      <c r="GI307" s="15"/>
      <c r="GJ307" s="15"/>
      <c r="GK307" s="15"/>
      <c r="GL307" s="15"/>
      <c r="GM307" s="15"/>
      <c r="GN307" s="15"/>
      <c r="GO307" s="15"/>
      <c r="GP307" s="15"/>
      <c r="GQ307" s="15"/>
      <c r="GR307" s="15"/>
      <c r="GS307" s="15"/>
      <c r="GT307" s="15"/>
      <c r="GU307" s="15"/>
      <c r="GV307" s="15"/>
      <c r="GW307" s="15"/>
      <c r="GX307" s="15"/>
      <c r="GY307" s="15"/>
      <c r="GZ307" s="15"/>
      <c r="HA307" s="15"/>
      <c r="HB307" s="15"/>
      <c r="HC307" s="15"/>
      <c r="HD307" s="15"/>
      <c r="HE307" s="15"/>
      <c r="HF307" s="15"/>
      <c r="HG307" s="15"/>
      <c r="HH307" s="15"/>
      <c r="HI307" s="15"/>
      <c r="HJ307" s="15"/>
      <c r="HK307" s="15"/>
      <c r="HL307" s="15"/>
      <c r="HM307" s="15"/>
      <c r="HN307" s="15"/>
      <c r="HO307" s="15"/>
      <c r="HP307" s="15"/>
      <c r="HQ307" s="15"/>
      <c r="HR307" s="15"/>
      <c r="HS307" s="15"/>
      <c r="HT307" s="15"/>
      <c r="HU307" s="15"/>
      <c r="HV307" s="15"/>
      <c r="HW307" s="15"/>
      <c r="HX307" s="15"/>
      <c r="HY307" s="15"/>
      <c r="HZ307" s="15"/>
      <c r="IA307" s="15"/>
      <c r="IB307" s="15"/>
      <c r="IC307" s="15"/>
      <c r="ID307" s="15"/>
      <c r="IE307" s="15"/>
      <c r="IF307" s="15"/>
      <c r="IG307" s="15"/>
      <c r="IH307" s="15"/>
      <c r="II307" s="15"/>
      <c r="IJ307" s="15"/>
      <c r="IK307" s="15"/>
      <c r="IL307" s="15"/>
      <c r="IM307" s="15"/>
      <c r="IN307" s="15"/>
      <c r="IO307" s="15"/>
      <c r="IP307" s="15"/>
      <c r="IQ307" s="15"/>
      <c r="IR307" s="15"/>
      <c r="IS307" s="15"/>
      <c r="IT307" s="15"/>
      <c r="IU307" s="15"/>
      <c r="IV307" s="15"/>
    </row>
    <row r="308" spans="1:256" ht="13.5" customHeight="1">
      <c r="A308" s="606" t="s">
        <v>22</v>
      </c>
      <c r="B308" s="606"/>
      <c r="C308" s="606"/>
      <c r="D308" s="607">
        <f>G214</f>
        <v>4.7699999999999996</v>
      </c>
      <c r="E308" s="607"/>
      <c r="F308" s="131">
        <f t="shared" ref="F308:F315" si="1">H14</f>
        <v>2000</v>
      </c>
      <c r="G308" s="476">
        <f t="shared" ref="G308:G314" si="2">ROUND(D308*F308,2)</f>
        <v>9540</v>
      </c>
      <c r="H308" s="476"/>
      <c r="I308" s="476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  <c r="BG308" s="15"/>
      <c r="BH308" s="15"/>
      <c r="BI308" s="15"/>
      <c r="BJ308" s="15"/>
      <c r="BK308" s="15"/>
      <c r="BL308" s="15"/>
      <c r="BM308" s="15"/>
      <c r="BN308" s="15"/>
      <c r="BO308" s="15"/>
      <c r="BP308" s="15"/>
      <c r="BQ308" s="15"/>
      <c r="BR308" s="15"/>
      <c r="BS308" s="15"/>
      <c r="BT308" s="15"/>
      <c r="BU308" s="15"/>
      <c r="BV308" s="15"/>
      <c r="BW308" s="15"/>
      <c r="BX308" s="15"/>
      <c r="BY308" s="15"/>
      <c r="BZ308" s="15"/>
      <c r="CA308" s="15"/>
      <c r="CB308" s="15"/>
      <c r="CC308" s="15"/>
      <c r="CD308" s="15"/>
      <c r="CE308" s="15"/>
      <c r="CF308" s="15"/>
      <c r="CG308" s="15"/>
      <c r="CH308" s="15"/>
      <c r="CI308" s="15"/>
      <c r="CJ308" s="15"/>
      <c r="CK308" s="15"/>
      <c r="CL308" s="15"/>
      <c r="CM308" s="15"/>
      <c r="CN308" s="15"/>
      <c r="CO308" s="15"/>
      <c r="CP308" s="15"/>
      <c r="CQ308" s="15"/>
      <c r="CR308" s="15"/>
      <c r="CS308" s="15"/>
      <c r="CT308" s="15"/>
      <c r="CU308" s="15"/>
      <c r="CV308" s="15"/>
      <c r="CW308" s="15"/>
      <c r="CX308" s="15"/>
      <c r="CY308" s="15"/>
      <c r="CZ308" s="15"/>
      <c r="DA308" s="15"/>
      <c r="DB308" s="15"/>
      <c r="DC308" s="15"/>
      <c r="DD308" s="15"/>
      <c r="DE308" s="15"/>
      <c r="DF308" s="15"/>
      <c r="DG308" s="15"/>
      <c r="DH308" s="15"/>
      <c r="DI308" s="15"/>
      <c r="DJ308" s="15"/>
      <c r="DK308" s="15"/>
      <c r="DL308" s="15"/>
      <c r="DM308" s="15"/>
      <c r="DN308" s="15"/>
      <c r="DO308" s="15"/>
      <c r="DP308" s="15"/>
      <c r="DQ308" s="15"/>
      <c r="DR308" s="15"/>
      <c r="DS308" s="15"/>
      <c r="DT308" s="15"/>
      <c r="DU308" s="15"/>
      <c r="DV308" s="15"/>
      <c r="DW308" s="15"/>
      <c r="DX308" s="15"/>
      <c r="DY308" s="15"/>
      <c r="DZ308" s="15"/>
      <c r="EA308" s="15"/>
      <c r="EB308" s="15"/>
      <c r="EC308" s="15"/>
      <c r="ED308" s="15"/>
      <c r="EE308" s="15"/>
      <c r="EF308" s="15"/>
      <c r="EG308" s="15"/>
      <c r="EH308" s="15"/>
      <c r="EI308" s="15"/>
      <c r="EJ308" s="15"/>
      <c r="EK308" s="15"/>
      <c r="EL308" s="15"/>
      <c r="EM308" s="15"/>
      <c r="EN308" s="15"/>
      <c r="EO308" s="15"/>
      <c r="EP308" s="15"/>
      <c r="EQ308" s="15"/>
      <c r="ER308" s="15"/>
      <c r="ES308" s="15"/>
      <c r="ET308" s="15"/>
      <c r="EU308" s="15"/>
      <c r="EV308" s="15"/>
      <c r="EW308" s="15"/>
      <c r="EX308" s="15"/>
      <c r="EY308" s="15"/>
      <c r="EZ308" s="15"/>
      <c r="FA308" s="15"/>
      <c r="FB308" s="15"/>
      <c r="FC308" s="15"/>
      <c r="FD308" s="15"/>
      <c r="FE308" s="15"/>
      <c r="FF308" s="15"/>
      <c r="FG308" s="15"/>
      <c r="FH308" s="15"/>
      <c r="FI308" s="15"/>
      <c r="FJ308" s="15"/>
      <c r="FK308" s="15"/>
      <c r="FL308" s="15"/>
      <c r="FM308" s="15"/>
      <c r="FN308" s="15"/>
      <c r="FO308" s="15"/>
      <c r="FP308" s="15"/>
      <c r="FQ308" s="15"/>
      <c r="FR308" s="15"/>
      <c r="FS308" s="15"/>
      <c r="FT308" s="15"/>
      <c r="FU308" s="15"/>
      <c r="FV308" s="15"/>
      <c r="FW308" s="15"/>
      <c r="FX308" s="15"/>
      <c r="FY308" s="15"/>
      <c r="FZ308" s="15"/>
      <c r="GA308" s="15"/>
      <c r="GB308" s="15"/>
      <c r="GC308" s="15"/>
      <c r="GD308" s="15"/>
      <c r="GE308" s="15"/>
      <c r="GF308" s="15"/>
      <c r="GG308" s="15"/>
      <c r="GH308" s="15"/>
      <c r="GI308" s="15"/>
      <c r="GJ308" s="15"/>
      <c r="GK308" s="15"/>
      <c r="GL308" s="15"/>
      <c r="GM308" s="15"/>
      <c r="GN308" s="15"/>
      <c r="GO308" s="15"/>
      <c r="GP308" s="15"/>
      <c r="GQ308" s="15"/>
      <c r="GR308" s="15"/>
      <c r="GS308" s="15"/>
      <c r="GT308" s="15"/>
      <c r="GU308" s="15"/>
      <c r="GV308" s="15"/>
      <c r="GW308" s="15"/>
      <c r="GX308" s="15"/>
      <c r="GY308" s="15"/>
      <c r="GZ308" s="15"/>
      <c r="HA308" s="15"/>
      <c r="HB308" s="15"/>
      <c r="HC308" s="15"/>
      <c r="HD308" s="15"/>
      <c r="HE308" s="15"/>
      <c r="HF308" s="15"/>
      <c r="HG308" s="15"/>
      <c r="HH308" s="15"/>
      <c r="HI308" s="15"/>
      <c r="HJ308" s="15"/>
      <c r="HK308" s="15"/>
      <c r="HL308" s="15"/>
      <c r="HM308" s="15"/>
      <c r="HN308" s="15"/>
      <c r="HO308" s="15"/>
      <c r="HP308" s="15"/>
      <c r="HQ308" s="15"/>
      <c r="HR308" s="15"/>
      <c r="HS308" s="15"/>
      <c r="HT308" s="15"/>
      <c r="HU308" s="15"/>
      <c r="HV308" s="15"/>
      <c r="HW308" s="15"/>
      <c r="HX308" s="15"/>
      <c r="HY308" s="15"/>
      <c r="HZ308" s="15"/>
      <c r="IA308" s="15"/>
      <c r="IB308" s="15"/>
      <c r="IC308" s="15"/>
      <c r="ID308" s="15"/>
      <c r="IE308" s="15"/>
      <c r="IF308" s="15"/>
      <c r="IG308" s="15"/>
      <c r="IH308" s="15"/>
      <c r="II308" s="15"/>
      <c r="IJ308" s="15"/>
      <c r="IK308" s="15"/>
      <c r="IL308" s="15"/>
      <c r="IM308" s="15"/>
      <c r="IN308" s="15"/>
      <c r="IO308" s="15"/>
      <c r="IP308" s="15"/>
      <c r="IQ308" s="15"/>
      <c r="IR308" s="15"/>
      <c r="IS308" s="15"/>
      <c r="IT308" s="15"/>
      <c r="IU308" s="15"/>
      <c r="IV308" s="15"/>
    </row>
    <row r="309" spans="1:256" ht="13.5" customHeight="1">
      <c r="A309" s="606" t="s">
        <v>24</v>
      </c>
      <c r="B309" s="606"/>
      <c r="C309" s="606"/>
      <c r="D309" s="607">
        <f>G218</f>
        <v>4.7699999999999996</v>
      </c>
      <c r="E309" s="607"/>
      <c r="F309" s="131">
        <f t="shared" si="1"/>
        <v>4000</v>
      </c>
      <c r="G309" s="476">
        <f t="shared" si="2"/>
        <v>19080</v>
      </c>
      <c r="H309" s="476"/>
      <c r="I309" s="476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  <c r="BG309" s="15"/>
      <c r="BH309" s="15"/>
      <c r="BI309" s="15"/>
      <c r="BJ309" s="15"/>
      <c r="BK309" s="15"/>
      <c r="BL309" s="15"/>
      <c r="BM309" s="15"/>
      <c r="BN309" s="15"/>
      <c r="BO309" s="15"/>
      <c r="BP309" s="15"/>
      <c r="BQ309" s="15"/>
      <c r="BR309" s="15"/>
      <c r="BS309" s="15"/>
      <c r="BT309" s="15"/>
      <c r="BU309" s="15"/>
      <c r="BV309" s="15"/>
      <c r="BW309" s="15"/>
      <c r="BX309" s="15"/>
      <c r="BY309" s="15"/>
      <c r="BZ309" s="15"/>
      <c r="CA309" s="15"/>
      <c r="CB309" s="15"/>
      <c r="CC309" s="15"/>
      <c r="CD309" s="15"/>
      <c r="CE309" s="15"/>
      <c r="CF309" s="15"/>
      <c r="CG309" s="15"/>
      <c r="CH309" s="15"/>
      <c r="CI309" s="15"/>
      <c r="CJ309" s="15"/>
      <c r="CK309" s="15"/>
      <c r="CL309" s="15"/>
      <c r="CM309" s="15"/>
      <c r="CN309" s="15"/>
      <c r="CO309" s="15"/>
      <c r="CP309" s="15"/>
      <c r="CQ309" s="15"/>
      <c r="CR309" s="15"/>
      <c r="CS309" s="15"/>
      <c r="CT309" s="15"/>
      <c r="CU309" s="15"/>
      <c r="CV309" s="15"/>
      <c r="CW309" s="15"/>
      <c r="CX309" s="15"/>
      <c r="CY309" s="15"/>
      <c r="CZ309" s="15"/>
      <c r="DA309" s="15"/>
      <c r="DB309" s="15"/>
      <c r="DC309" s="15"/>
      <c r="DD309" s="15"/>
      <c r="DE309" s="15"/>
      <c r="DF309" s="15"/>
      <c r="DG309" s="15"/>
      <c r="DH309" s="15"/>
      <c r="DI309" s="15"/>
      <c r="DJ309" s="15"/>
      <c r="DK309" s="15"/>
      <c r="DL309" s="15"/>
      <c r="DM309" s="15"/>
      <c r="DN309" s="15"/>
      <c r="DO309" s="15"/>
      <c r="DP309" s="15"/>
      <c r="DQ309" s="15"/>
      <c r="DR309" s="15"/>
      <c r="DS309" s="15"/>
      <c r="DT309" s="15"/>
      <c r="DU309" s="15"/>
      <c r="DV309" s="15"/>
      <c r="DW309" s="15"/>
      <c r="DX309" s="15"/>
      <c r="DY309" s="15"/>
      <c r="DZ309" s="15"/>
      <c r="EA309" s="15"/>
      <c r="EB309" s="15"/>
      <c r="EC309" s="15"/>
      <c r="ED309" s="15"/>
      <c r="EE309" s="15"/>
      <c r="EF309" s="15"/>
      <c r="EG309" s="15"/>
      <c r="EH309" s="15"/>
      <c r="EI309" s="15"/>
      <c r="EJ309" s="15"/>
      <c r="EK309" s="15"/>
      <c r="EL309" s="15"/>
      <c r="EM309" s="15"/>
      <c r="EN309" s="15"/>
      <c r="EO309" s="15"/>
      <c r="EP309" s="15"/>
      <c r="EQ309" s="15"/>
      <c r="ER309" s="15"/>
      <c r="ES309" s="15"/>
      <c r="ET309" s="15"/>
      <c r="EU309" s="15"/>
      <c r="EV309" s="15"/>
      <c r="EW309" s="15"/>
      <c r="EX309" s="15"/>
      <c r="EY309" s="15"/>
      <c r="EZ309" s="15"/>
      <c r="FA309" s="15"/>
      <c r="FB309" s="15"/>
      <c r="FC309" s="15"/>
      <c r="FD309" s="15"/>
      <c r="FE309" s="15"/>
      <c r="FF309" s="15"/>
      <c r="FG309" s="15"/>
      <c r="FH309" s="15"/>
      <c r="FI309" s="15"/>
      <c r="FJ309" s="15"/>
      <c r="FK309" s="15"/>
      <c r="FL309" s="15"/>
      <c r="FM309" s="15"/>
      <c r="FN309" s="15"/>
      <c r="FO309" s="15"/>
      <c r="FP309" s="15"/>
      <c r="FQ309" s="15"/>
      <c r="FR309" s="15"/>
      <c r="FS309" s="15"/>
      <c r="FT309" s="15"/>
      <c r="FU309" s="15"/>
      <c r="FV309" s="15"/>
      <c r="FW309" s="15"/>
      <c r="FX309" s="15"/>
      <c r="FY309" s="15"/>
      <c r="FZ309" s="15"/>
      <c r="GA309" s="15"/>
      <c r="GB309" s="15"/>
      <c r="GC309" s="15"/>
      <c r="GD309" s="15"/>
      <c r="GE309" s="15"/>
      <c r="GF309" s="15"/>
      <c r="GG309" s="15"/>
      <c r="GH309" s="15"/>
      <c r="GI309" s="15"/>
      <c r="GJ309" s="15"/>
      <c r="GK309" s="15"/>
      <c r="GL309" s="15"/>
      <c r="GM309" s="15"/>
      <c r="GN309" s="15"/>
      <c r="GO309" s="15"/>
      <c r="GP309" s="15"/>
      <c r="GQ309" s="15"/>
      <c r="GR309" s="15"/>
      <c r="GS309" s="15"/>
      <c r="GT309" s="15"/>
      <c r="GU309" s="15"/>
      <c r="GV309" s="15"/>
      <c r="GW309" s="15"/>
      <c r="GX309" s="15"/>
      <c r="GY309" s="15"/>
      <c r="GZ309" s="15"/>
      <c r="HA309" s="15"/>
      <c r="HB309" s="15"/>
      <c r="HC309" s="15"/>
      <c r="HD309" s="15"/>
      <c r="HE309" s="15"/>
      <c r="HF309" s="15"/>
      <c r="HG309" s="15"/>
      <c r="HH309" s="15"/>
      <c r="HI309" s="15"/>
      <c r="HJ309" s="15"/>
      <c r="HK309" s="15"/>
      <c r="HL309" s="15"/>
      <c r="HM309" s="15"/>
      <c r="HN309" s="15"/>
      <c r="HO309" s="15"/>
      <c r="HP309" s="15"/>
      <c r="HQ309" s="15"/>
      <c r="HR309" s="15"/>
      <c r="HS309" s="15"/>
      <c r="HT309" s="15"/>
      <c r="HU309" s="15"/>
      <c r="HV309" s="15"/>
      <c r="HW309" s="15"/>
      <c r="HX309" s="15"/>
      <c r="HY309" s="15"/>
      <c r="HZ309" s="15"/>
      <c r="IA309" s="15"/>
      <c r="IB309" s="15"/>
      <c r="IC309" s="15"/>
      <c r="ID309" s="15"/>
      <c r="IE309" s="15"/>
      <c r="IF309" s="15"/>
      <c r="IG309" s="15"/>
      <c r="IH309" s="15"/>
      <c r="II309" s="15"/>
      <c r="IJ309" s="15"/>
      <c r="IK309" s="15"/>
      <c r="IL309" s="15"/>
      <c r="IM309" s="15"/>
      <c r="IN309" s="15"/>
      <c r="IO309" s="15"/>
      <c r="IP309" s="15"/>
      <c r="IQ309" s="15"/>
      <c r="IR309" s="15"/>
      <c r="IS309" s="15"/>
      <c r="IT309" s="15"/>
      <c r="IU309" s="15"/>
      <c r="IV309" s="15"/>
    </row>
    <row r="310" spans="1:256" ht="13.5" customHeight="1">
      <c r="A310" s="606" t="s">
        <v>25</v>
      </c>
      <c r="B310" s="606"/>
      <c r="C310" s="606"/>
      <c r="D310" s="607">
        <v>0</v>
      </c>
      <c r="E310" s="607"/>
      <c r="F310" s="131">
        <f t="shared" si="1"/>
        <v>0</v>
      </c>
      <c r="G310" s="476">
        <f t="shared" si="2"/>
        <v>0</v>
      </c>
      <c r="H310" s="476"/>
      <c r="I310" s="476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  <c r="BG310" s="15"/>
      <c r="BH310" s="15"/>
      <c r="BI310" s="15"/>
      <c r="BJ310" s="15"/>
      <c r="BK310" s="15"/>
      <c r="BL310" s="15"/>
      <c r="BM310" s="15"/>
      <c r="BN310" s="15"/>
      <c r="BO310" s="15"/>
      <c r="BP310" s="15"/>
      <c r="BQ310" s="15"/>
      <c r="BR310" s="15"/>
      <c r="BS310" s="15"/>
      <c r="BT310" s="15"/>
      <c r="BU310" s="15"/>
      <c r="BV310" s="15"/>
      <c r="BW310" s="15"/>
      <c r="BX310" s="15"/>
      <c r="BY310" s="15"/>
      <c r="BZ310" s="15"/>
      <c r="CA310" s="15"/>
      <c r="CB310" s="15"/>
      <c r="CC310" s="15"/>
      <c r="CD310" s="15"/>
      <c r="CE310" s="15"/>
      <c r="CF310" s="15"/>
      <c r="CG310" s="15"/>
      <c r="CH310" s="15"/>
      <c r="CI310" s="15"/>
      <c r="CJ310" s="15"/>
      <c r="CK310" s="15"/>
      <c r="CL310" s="15"/>
      <c r="CM310" s="15"/>
      <c r="CN310" s="15"/>
      <c r="CO310" s="15"/>
      <c r="CP310" s="15"/>
      <c r="CQ310" s="15"/>
      <c r="CR310" s="15"/>
      <c r="CS310" s="15"/>
      <c r="CT310" s="15"/>
      <c r="CU310" s="15"/>
      <c r="CV310" s="15"/>
      <c r="CW310" s="15"/>
      <c r="CX310" s="15"/>
      <c r="CY310" s="15"/>
      <c r="CZ310" s="15"/>
      <c r="DA310" s="15"/>
      <c r="DB310" s="15"/>
      <c r="DC310" s="15"/>
      <c r="DD310" s="15"/>
      <c r="DE310" s="15"/>
      <c r="DF310" s="15"/>
      <c r="DG310" s="15"/>
      <c r="DH310" s="15"/>
      <c r="DI310" s="15"/>
      <c r="DJ310" s="15"/>
      <c r="DK310" s="15"/>
      <c r="DL310" s="15"/>
      <c r="DM310" s="15"/>
      <c r="DN310" s="15"/>
      <c r="DO310" s="15"/>
      <c r="DP310" s="15"/>
      <c r="DQ310" s="15"/>
      <c r="DR310" s="15"/>
      <c r="DS310" s="15"/>
      <c r="DT310" s="15"/>
      <c r="DU310" s="15"/>
      <c r="DV310" s="15"/>
      <c r="DW310" s="15"/>
      <c r="DX310" s="15"/>
      <c r="DY310" s="15"/>
      <c r="DZ310" s="15"/>
      <c r="EA310" s="15"/>
      <c r="EB310" s="15"/>
      <c r="EC310" s="15"/>
      <c r="ED310" s="15"/>
      <c r="EE310" s="15"/>
      <c r="EF310" s="15"/>
      <c r="EG310" s="15"/>
      <c r="EH310" s="15"/>
      <c r="EI310" s="15"/>
      <c r="EJ310" s="15"/>
      <c r="EK310" s="15"/>
      <c r="EL310" s="15"/>
      <c r="EM310" s="15"/>
      <c r="EN310" s="15"/>
      <c r="EO310" s="15"/>
      <c r="EP310" s="15"/>
      <c r="EQ310" s="15"/>
      <c r="ER310" s="15"/>
      <c r="ES310" s="15"/>
      <c r="ET310" s="15"/>
      <c r="EU310" s="15"/>
      <c r="EV310" s="15"/>
      <c r="EW310" s="15"/>
      <c r="EX310" s="15"/>
      <c r="EY310" s="15"/>
      <c r="EZ310" s="15"/>
      <c r="FA310" s="15"/>
      <c r="FB310" s="15"/>
      <c r="FC310" s="15"/>
      <c r="FD310" s="15"/>
      <c r="FE310" s="15"/>
      <c r="FF310" s="15"/>
      <c r="FG310" s="15"/>
      <c r="FH310" s="15"/>
      <c r="FI310" s="15"/>
      <c r="FJ310" s="15"/>
      <c r="FK310" s="15"/>
      <c r="FL310" s="15"/>
      <c r="FM310" s="15"/>
      <c r="FN310" s="15"/>
      <c r="FO310" s="15"/>
      <c r="FP310" s="15"/>
      <c r="FQ310" s="15"/>
      <c r="FR310" s="15"/>
      <c r="FS310" s="15"/>
      <c r="FT310" s="15"/>
      <c r="FU310" s="15"/>
      <c r="FV310" s="15"/>
      <c r="FW310" s="15"/>
      <c r="FX310" s="15"/>
      <c r="FY310" s="15"/>
      <c r="FZ310" s="15"/>
      <c r="GA310" s="15"/>
      <c r="GB310" s="15"/>
      <c r="GC310" s="15"/>
      <c r="GD310" s="15"/>
      <c r="GE310" s="15"/>
      <c r="GF310" s="15"/>
      <c r="GG310" s="15"/>
      <c r="GH310" s="15"/>
      <c r="GI310" s="15"/>
      <c r="GJ310" s="15"/>
      <c r="GK310" s="15"/>
      <c r="GL310" s="15"/>
      <c r="GM310" s="15"/>
      <c r="GN310" s="15"/>
      <c r="GO310" s="15"/>
      <c r="GP310" s="15"/>
      <c r="GQ310" s="15"/>
      <c r="GR310" s="15"/>
      <c r="GS310" s="15"/>
      <c r="GT310" s="15"/>
      <c r="GU310" s="15"/>
      <c r="GV310" s="15"/>
      <c r="GW310" s="15"/>
      <c r="GX310" s="15"/>
      <c r="GY310" s="15"/>
      <c r="GZ310" s="15"/>
      <c r="HA310" s="15"/>
      <c r="HB310" s="15"/>
      <c r="HC310" s="15"/>
      <c r="HD310" s="15"/>
      <c r="HE310" s="15"/>
      <c r="HF310" s="15"/>
      <c r="HG310" s="15"/>
      <c r="HH310" s="15"/>
      <c r="HI310" s="15"/>
      <c r="HJ310" s="15"/>
      <c r="HK310" s="15"/>
      <c r="HL310" s="15"/>
      <c r="HM310" s="15"/>
      <c r="HN310" s="15"/>
      <c r="HO310" s="15"/>
      <c r="HP310" s="15"/>
      <c r="HQ310" s="15"/>
      <c r="HR310" s="15"/>
      <c r="HS310" s="15"/>
      <c r="HT310" s="15"/>
      <c r="HU310" s="15"/>
      <c r="HV310" s="15"/>
      <c r="HW310" s="15"/>
      <c r="HX310" s="15"/>
      <c r="HY310" s="15"/>
      <c r="HZ310" s="15"/>
      <c r="IA310" s="15"/>
      <c r="IB310" s="15"/>
      <c r="IC310" s="15"/>
      <c r="ID310" s="15"/>
      <c r="IE310" s="15"/>
      <c r="IF310" s="15"/>
      <c r="IG310" s="15"/>
      <c r="IH310" s="15"/>
      <c r="II310" s="15"/>
      <c r="IJ310" s="15"/>
      <c r="IK310" s="15"/>
      <c r="IL310" s="15"/>
      <c r="IM310" s="15"/>
      <c r="IN310" s="15"/>
      <c r="IO310" s="15"/>
      <c r="IP310" s="15"/>
      <c r="IQ310" s="15"/>
      <c r="IR310" s="15"/>
      <c r="IS310" s="15"/>
      <c r="IT310" s="15"/>
      <c r="IU310" s="15"/>
      <c r="IV310" s="15"/>
    </row>
    <row r="311" spans="1:256" ht="13.5" customHeight="1">
      <c r="A311" s="606" t="s">
        <v>26</v>
      </c>
      <c r="B311" s="606"/>
      <c r="C311" s="606"/>
      <c r="D311" s="607">
        <f>G226</f>
        <v>2.38</v>
      </c>
      <c r="E311" s="607"/>
      <c r="F311" s="131">
        <f t="shared" si="1"/>
        <v>400</v>
      </c>
      <c r="G311" s="476">
        <f t="shared" si="2"/>
        <v>952</v>
      </c>
      <c r="H311" s="476"/>
      <c r="I311" s="476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  <c r="BG311" s="15"/>
      <c r="BH311" s="15"/>
      <c r="BI311" s="15"/>
      <c r="BJ311" s="15"/>
      <c r="BK311" s="15"/>
      <c r="BL311" s="15"/>
      <c r="BM311" s="15"/>
      <c r="BN311" s="15"/>
      <c r="BO311" s="15"/>
      <c r="BP311" s="15"/>
      <c r="BQ311" s="15"/>
      <c r="BR311" s="15"/>
      <c r="BS311" s="15"/>
      <c r="BT311" s="15"/>
      <c r="BU311" s="15"/>
      <c r="BV311" s="15"/>
      <c r="BW311" s="15"/>
      <c r="BX311" s="15"/>
      <c r="BY311" s="15"/>
      <c r="BZ311" s="15"/>
      <c r="CA311" s="15"/>
      <c r="CB311" s="15"/>
      <c r="CC311" s="15"/>
      <c r="CD311" s="15"/>
      <c r="CE311" s="15"/>
      <c r="CF311" s="15"/>
      <c r="CG311" s="15"/>
      <c r="CH311" s="15"/>
      <c r="CI311" s="15"/>
      <c r="CJ311" s="15"/>
      <c r="CK311" s="15"/>
      <c r="CL311" s="15"/>
      <c r="CM311" s="15"/>
      <c r="CN311" s="15"/>
      <c r="CO311" s="15"/>
      <c r="CP311" s="15"/>
      <c r="CQ311" s="15"/>
      <c r="CR311" s="15"/>
      <c r="CS311" s="15"/>
      <c r="CT311" s="15"/>
      <c r="CU311" s="15"/>
      <c r="CV311" s="15"/>
      <c r="CW311" s="15"/>
      <c r="CX311" s="15"/>
      <c r="CY311" s="15"/>
      <c r="CZ311" s="15"/>
      <c r="DA311" s="15"/>
      <c r="DB311" s="15"/>
      <c r="DC311" s="15"/>
      <c r="DD311" s="15"/>
      <c r="DE311" s="15"/>
      <c r="DF311" s="15"/>
      <c r="DG311" s="15"/>
      <c r="DH311" s="15"/>
      <c r="DI311" s="15"/>
      <c r="DJ311" s="15"/>
      <c r="DK311" s="15"/>
      <c r="DL311" s="15"/>
      <c r="DM311" s="15"/>
      <c r="DN311" s="15"/>
      <c r="DO311" s="15"/>
      <c r="DP311" s="15"/>
      <c r="DQ311" s="15"/>
      <c r="DR311" s="15"/>
      <c r="DS311" s="15"/>
      <c r="DT311" s="15"/>
      <c r="DU311" s="15"/>
      <c r="DV311" s="15"/>
      <c r="DW311" s="15"/>
      <c r="DX311" s="15"/>
      <c r="DY311" s="15"/>
      <c r="DZ311" s="15"/>
      <c r="EA311" s="15"/>
      <c r="EB311" s="15"/>
      <c r="EC311" s="15"/>
      <c r="ED311" s="15"/>
      <c r="EE311" s="15"/>
      <c r="EF311" s="15"/>
      <c r="EG311" s="15"/>
      <c r="EH311" s="15"/>
      <c r="EI311" s="15"/>
      <c r="EJ311" s="15"/>
      <c r="EK311" s="15"/>
      <c r="EL311" s="15"/>
      <c r="EM311" s="15"/>
      <c r="EN311" s="15"/>
      <c r="EO311" s="15"/>
      <c r="EP311" s="15"/>
      <c r="EQ311" s="15"/>
      <c r="ER311" s="15"/>
      <c r="ES311" s="15"/>
      <c r="ET311" s="15"/>
      <c r="EU311" s="15"/>
      <c r="EV311" s="15"/>
      <c r="EW311" s="15"/>
      <c r="EX311" s="15"/>
      <c r="EY311" s="15"/>
      <c r="EZ311" s="15"/>
      <c r="FA311" s="15"/>
      <c r="FB311" s="15"/>
      <c r="FC311" s="15"/>
      <c r="FD311" s="15"/>
      <c r="FE311" s="15"/>
      <c r="FF311" s="15"/>
      <c r="FG311" s="15"/>
      <c r="FH311" s="15"/>
      <c r="FI311" s="15"/>
      <c r="FJ311" s="15"/>
      <c r="FK311" s="15"/>
      <c r="FL311" s="15"/>
      <c r="FM311" s="15"/>
      <c r="FN311" s="15"/>
      <c r="FO311" s="15"/>
      <c r="FP311" s="15"/>
      <c r="FQ311" s="15"/>
      <c r="FR311" s="15"/>
      <c r="FS311" s="15"/>
      <c r="FT311" s="15"/>
      <c r="FU311" s="15"/>
      <c r="FV311" s="15"/>
      <c r="FW311" s="15"/>
      <c r="FX311" s="15"/>
      <c r="FY311" s="15"/>
      <c r="FZ311" s="15"/>
      <c r="GA311" s="15"/>
      <c r="GB311" s="15"/>
      <c r="GC311" s="15"/>
      <c r="GD311" s="15"/>
      <c r="GE311" s="15"/>
      <c r="GF311" s="15"/>
      <c r="GG311" s="15"/>
      <c r="GH311" s="15"/>
      <c r="GI311" s="15"/>
      <c r="GJ311" s="15"/>
      <c r="GK311" s="15"/>
      <c r="GL311" s="15"/>
      <c r="GM311" s="15"/>
      <c r="GN311" s="15"/>
      <c r="GO311" s="15"/>
      <c r="GP311" s="15"/>
      <c r="GQ311" s="15"/>
      <c r="GR311" s="15"/>
      <c r="GS311" s="15"/>
      <c r="GT311" s="15"/>
      <c r="GU311" s="15"/>
      <c r="GV311" s="15"/>
      <c r="GW311" s="15"/>
      <c r="GX311" s="15"/>
      <c r="GY311" s="15"/>
      <c r="GZ311" s="15"/>
      <c r="HA311" s="15"/>
      <c r="HB311" s="15"/>
      <c r="HC311" s="15"/>
      <c r="HD311" s="15"/>
      <c r="HE311" s="15"/>
      <c r="HF311" s="15"/>
      <c r="HG311" s="15"/>
      <c r="HH311" s="15"/>
      <c r="HI311" s="15"/>
      <c r="HJ311" s="15"/>
      <c r="HK311" s="15"/>
      <c r="HL311" s="15"/>
      <c r="HM311" s="15"/>
      <c r="HN311" s="15"/>
      <c r="HO311" s="15"/>
      <c r="HP311" s="15"/>
      <c r="HQ311" s="15"/>
      <c r="HR311" s="15"/>
      <c r="HS311" s="15"/>
      <c r="HT311" s="15"/>
      <c r="HU311" s="15"/>
      <c r="HV311" s="15"/>
      <c r="HW311" s="15"/>
      <c r="HX311" s="15"/>
      <c r="HY311" s="15"/>
      <c r="HZ311" s="15"/>
      <c r="IA311" s="15"/>
      <c r="IB311" s="15"/>
      <c r="IC311" s="15"/>
      <c r="ID311" s="15"/>
      <c r="IE311" s="15"/>
      <c r="IF311" s="15"/>
      <c r="IG311" s="15"/>
      <c r="IH311" s="15"/>
      <c r="II311" s="15"/>
      <c r="IJ311" s="15"/>
      <c r="IK311" s="15"/>
      <c r="IL311" s="15"/>
      <c r="IM311" s="15"/>
      <c r="IN311" s="15"/>
      <c r="IO311" s="15"/>
      <c r="IP311" s="15"/>
      <c r="IQ311" s="15"/>
      <c r="IR311" s="15"/>
      <c r="IS311" s="15"/>
      <c r="IT311" s="15"/>
      <c r="IU311" s="15"/>
      <c r="IV311" s="15"/>
    </row>
    <row r="312" spans="1:256" ht="13.5" customHeight="1">
      <c r="A312" s="606" t="s">
        <v>27</v>
      </c>
      <c r="B312" s="606"/>
      <c r="C312" s="606"/>
      <c r="D312" s="607">
        <v>0</v>
      </c>
      <c r="E312" s="607"/>
      <c r="F312" s="131">
        <f t="shared" si="1"/>
        <v>0</v>
      </c>
      <c r="G312" s="476">
        <f t="shared" si="2"/>
        <v>0</v>
      </c>
      <c r="H312" s="476"/>
      <c r="I312" s="476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  <c r="BG312" s="15"/>
      <c r="BH312" s="15"/>
      <c r="BI312" s="15"/>
      <c r="BJ312" s="15"/>
      <c r="BK312" s="15"/>
      <c r="BL312" s="15"/>
      <c r="BM312" s="15"/>
      <c r="BN312" s="15"/>
      <c r="BO312" s="15"/>
      <c r="BP312" s="15"/>
      <c r="BQ312" s="15"/>
      <c r="BR312" s="15"/>
      <c r="BS312" s="15"/>
      <c r="BT312" s="15"/>
      <c r="BU312" s="15"/>
      <c r="BV312" s="15"/>
      <c r="BW312" s="15"/>
      <c r="BX312" s="15"/>
      <c r="BY312" s="15"/>
      <c r="BZ312" s="15"/>
      <c r="CA312" s="15"/>
      <c r="CB312" s="15"/>
      <c r="CC312" s="15"/>
      <c r="CD312" s="15"/>
      <c r="CE312" s="15"/>
      <c r="CF312" s="15"/>
      <c r="CG312" s="15"/>
      <c r="CH312" s="15"/>
      <c r="CI312" s="15"/>
      <c r="CJ312" s="15"/>
      <c r="CK312" s="15"/>
      <c r="CL312" s="15"/>
      <c r="CM312" s="15"/>
      <c r="CN312" s="15"/>
      <c r="CO312" s="15"/>
      <c r="CP312" s="15"/>
      <c r="CQ312" s="15"/>
      <c r="CR312" s="15"/>
      <c r="CS312" s="15"/>
      <c r="CT312" s="15"/>
      <c r="CU312" s="15"/>
      <c r="CV312" s="15"/>
      <c r="CW312" s="15"/>
      <c r="CX312" s="15"/>
      <c r="CY312" s="15"/>
      <c r="CZ312" s="15"/>
      <c r="DA312" s="15"/>
      <c r="DB312" s="15"/>
      <c r="DC312" s="15"/>
      <c r="DD312" s="15"/>
      <c r="DE312" s="15"/>
      <c r="DF312" s="15"/>
      <c r="DG312" s="15"/>
      <c r="DH312" s="15"/>
      <c r="DI312" s="15"/>
      <c r="DJ312" s="15"/>
      <c r="DK312" s="15"/>
      <c r="DL312" s="15"/>
      <c r="DM312" s="15"/>
      <c r="DN312" s="15"/>
      <c r="DO312" s="15"/>
      <c r="DP312" s="15"/>
      <c r="DQ312" s="15"/>
      <c r="DR312" s="15"/>
      <c r="DS312" s="15"/>
      <c r="DT312" s="15"/>
      <c r="DU312" s="15"/>
      <c r="DV312" s="15"/>
      <c r="DW312" s="15"/>
      <c r="DX312" s="15"/>
      <c r="DY312" s="15"/>
      <c r="DZ312" s="15"/>
      <c r="EA312" s="15"/>
      <c r="EB312" s="15"/>
      <c r="EC312" s="15"/>
      <c r="ED312" s="15"/>
      <c r="EE312" s="15"/>
      <c r="EF312" s="15"/>
      <c r="EG312" s="15"/>
      <c r="EH312" s="15"/>
      <c r="EI312" s="15"/>
      <c r="EJ312" s="15"/>
      <c r="EK312" s="15"/>
      <c r="EL312" s="15"/>
      <c r="EM312" s="15"/>
      <c r="EN312" s="15"/>
      <c r="EO312" s="15"/>
      <c r="EP312" s="15"/>
      <c r="EQ312" s="15"/>
      <c r="ER312" s="15"/>
      <c r="ES312" s="15"/>
      <c r="ET312" s="15"/>
      <c r="EU312" s="15"/>
      <c r="EV312" s="15"/>
      <c r="EW312" s="15"/>
      <c r="EX312" s="15"/>
      <c r="EY312" s="15"/>
      <c r="EZ312" s="15"/>
      <c r="FA312" s="15"/>
      <c r="FB312" s="15"/>
      <c r="FC312" s="15"/>
      <c r="FD312" s="15"/>
      <c r="FE312" s="15"/>
      <c r="FF312" s="15"/>
      <c r="FG312" s="15"/>
      <c r="FH312" s="15"/>
      <c r="FI312" s="15"/>
      <c r="FJ312" s="15"/>
      <c r="FK312" s="15"/>
      <c r="FL312" s="15"/>
      <c r="FM312" s="15"/>
      <c r="FN312" s="15"/>
      <c r="FO312" s="15"/>
      <c r="FP312" s="15"/>
      <c r="FQ312" s="15"/>
      <c r="FR312" s="15"/>
      <c r="FS312" s="15"/>
      <c r="FT312" s="15"/>
      <c r="FU312" s="15"/>
      <c r="FV312" s="15"/>
      <c r="FW312" s="15"/>
      <c r="FX312" s="15"/>
      <c r="FY312" s="15"/>
      <c r="FZ312" s="15"/>
      <c r="GA312" s="15"/>
      <c r="GB312" s="15"/>
      <c r="GC312" s="15"/>
      <c r="GD312" s="15"/>
      <c r="GE312" s="15"/>
      <c r="GF312" s="15"/>
      <c r="GG312" s="15"/>
      <c r="GH312" s="15"/>
      <c r="GI312" s="15"/>
      <c r="GJ312" s="15"/>
      <c r="GK312" s="15"/>
      <c r="GL312" s="15"/>
      <c r="GM312" s="15"/>
      <c r="GN312" s="15"/>
      <c r="GO312" s="15"/>
      <c r="GP312" s="15"/>
      <c r="GQ312" s="15"/>
      <c r="GR312" s="15"/>
      <c r="GS312" s="15"/>
      <c r="GT312" s="15"/>
      <c r="GU312" s="15"/>
      <c r="GV312" s="15"/>
      <c r="GW312" s="15"/>
      <c r="GX312" s="15"/>
      <c r="GY312" s="15"/>
      <c r="GZ312" s="15"/>
      <c r="HA312" s="15"/>
      <c r="HB312" s="15"/>
      <c r="HC312" s="15"/>
      <c r="HD312" s="15"/>
      <c r="HE312" s="15"/>
      <c r="HF312" s="15"/>
      <c r="HG312" s="15"/>
      <c r="HH312" s="15"/>
      <c r="HI312" s="15"/>
      <c r="HJ312" s="15"/>
      <c r="HK312" s="15"/>
      <c r="HL312" s="15"/>
      <c r="HM312" s="15"/>
      <c r="HN312" s="15"/>
      <c r="HO312" s="15"/>
      <c r="HP312" s="15"/>
      <c r="HQ312" s="15"/>
      <c r="HR312" s="15"/>
      <c r="HS312" s="15"/>
      <c r="HT312" s="15"/>
      <c r="HU312" s="15"/>
      <c r="HV312" s="15"/>
      <c r="HW312" s="15"/>
      <c r="HX312" s="15"/>
      <c r="HY312" s="15"/>
      <c r="HZ312" s="15"/>
      <c r="IA312" s="15"/>
      <c r="IB312" s="15"/>
      <c r="IC312" s="15"/>
      <c r="ID312" s="15"/>
      <c r="IE312" s="15"/>
      <c r="IF312" s="15"/>
      <c r="IG312" s="15"/>
      <c r="IH312" s="15"/>
      <c r="II312" s="15"/>
      <c r="IJ312" s="15"/>
      <c r="IK312" s="15"/>
      <c r="IL312" s="15"/>
      <c r="IM312" s="15"/>
      <c r="IN312" s="15"/>
      <c r="IO312" s="15"/>
      <c r="IP312" s="15"/>
      <c r="IQ312" s="15"/>
      <c r="IR312" s="15"/>
      <c r="IS312" s="15"/>
      <c r="IT312" s="15"/>
      <c r="IU312" s="15"/>
      <c r="IV312" s="15"/>
    </row>
    <row r="313" spans="1:256" ht="27" customHeight="1">
      <c r="A313" s="608" t="s">
        <v>28</v>
      </c>
      <c r="B313" s="608"/>
      <c r="C313" s="608"/>
      <c r="D313" s="607">
        <f>G234</f>
        <v>3.81</v>
      </c>
      <c r="E313" s="607"/>
      <c r="F313" s="131">
        <f t="shared" si="1"/>
        <v>600</v>
      </c>
      <c r="G313" s="476">
        <f t="shared" si="2"/>
        <v>2286</v>
      </c>
      <c r="H313" s="476"/>
      <c r="I313" s="476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  <c r="BG313" s="15"/>
      <c r="BH313" s="15"/>
      <c r="BI313" s="15"/>
      <c r="BJ313" s="15"/>
      <c r="BK313" s="15"/>
      <c r="BL313" s="15"/>
      <c r="BM313" s="15"/>
      <c r="BN313" s="15"/>
      <c r="BO313" s="15"/>
      <c r="BP313" s="15"/>
      <c r="BQ313" s="15"/>
      <c r="BR313" s="15"/>
      <c r="BS313" s="15"/>
      <c r="BT313" s="15"/>
      <c r="BU313" s="15"/>
      <c r="BV313" s="15"/>
      <c r="BW313" s="15"/>
      <c r="BX313" s="15"/>
      <c r="BY313" s="15"/>
      <c r="BZ313" s="15"/>
      <c r="CA313" s="15"/>
      <c r="CB313" s="15"/>
      <c r="CC313" s="15"/>
      <c r="CD313" s="15"/>
      <c r="CE313" s="15"/>
      <c r="CF313" s="15"/>
      <c r="CG313" s="15"/>
      <c r="CH313" s="15"/>
      <c r="CI313" s="15"/>
      <c r="CJ313" s="15"/>
      <c r="CK313" s="15"/>
      <c r="CL313" s="15"/>
      <c r="CM313" s="15"/>
      <c r="CN313" s="15"/>
      <c r="CO313" s="15"/>
      <c r="CP313" s="15"/>
      <c r="CQ313" s="15"/>
      <c r="CR313" s="15"/>
      <c r="CS313" s="15"/>
      <c r="CT313" s="15"/>
      <c r="CU313" s="15"/>
      <c r="CV313" s="15"/>
      <c r="CW313" s="15"/>
      <c r="CX313" s="15"/>
      <c r="CY313" s="15"/>
      <c r="CZ313" s="15"/>
      <c r="DA313" s="15"/>
      <c r="DB313" s="15"/>
      <c r="DC313" s="15"/>
      <c r="DD313" s="15"/>
      <c r="DE313" s="15"/>
      <c r="DF313" s="15"/>
      <c r="DG313" s="15"/>
      <c r="DH313" s="15"/>
      <c r="DI313" s="15"/>
      <c r="DJ313" s="15"/>
      <c r="DK313" s="15"/>
      <c r="DL313" s="15"/>
      <c r="DM313" s="15"/>
      <c r="DN313" s="15"/>
      <c r="DO313" s="15"/>
      <c r="DP313" s="15"/>
      <c r="DQ313" s="15"/>
      <c r="DR313" s="15"/>
      <c r="DS313" s="15"/>
      <c r="DT313" s="15"/>
      <c r="DU313" s="15"/>
      <c r="DV313" s="15"/>
      <c r="DW313" s="15"/>
      <c r="DX313" s="15"/>
      <c r="DY313" s="15"/>
      <c r="DZ313" s="15"/>
      <c r="EA313" s="15"/>
      <c r="EB313" s="15"/>
      <c r="EC313" s="15"/>
      <c r="ED313" s="15"/>
      <c r="EE313" s="15"/>
      <c r="EF313" s="15"/>
      <c r="EG313" s="15"/>
      <c r="EH313" s="15"/>
      <c r="EI313" s="15"/>
      <c r="EJ313" s="15"/>
      <c r="EK313" s="15"/>
      <c r="EL313" s="15"/>
      <c r="EM313" s="15"/>
      <c r="EN313" s="15"/>
      <c r="EO313" s="15"/>
      <c r="EP313" s="15"/>
      <c r="EQ313" s="15"/>
      <c r="ER313" s="15"/>
      <c r="ES313" s="15"/>
      <c r="ET313" s="15"/>
      <c r="EU313" s="15"/>
      <c r="EV313" s="15"/>
      <c r="EW313" s="15"/>
      <c r="EX313" s="15"/>
      <c r="EY313" s="15"/>
      <c r="EZ313" s="15"/>
      <c r="FA313" s="15"/>
      <c r="FB313" s="15"/>
      <c r="FC313" s="15"/>
      <c r="FD313" s="15"/>
      <c r="FE313" s="15"/>
      <c r="FF313" s="15"/>
      <c r="FG313" s="15"/>
      <c r="FH313" s="15"/>
      <c r="FI313" s="15"/>
      <c r="FJ313" s="15"/>
      <c r="FK313" s="15"/>
      <c r="FL313" s="15"/>
      <c r="FM313" s="15"/>
      <c r="FN313" s="15"/>
      <c r="FO313" s="15"/>
      <c r="FP313" s="15"/>
      <c r="FQ313" s="15"/>
      <c r="FR313" s="15"/>
      <c r="FS313" s="15"/>
      <c r="FT313" s="15"/>
      <c r="FU313" s="15"/>
      <c r="FV313" s="15"/>
      <c r="FW313" s="15"/>
      <c r="FX313" s="15"/>
      <c r="FY313" s="15"/>
      <c r="FZ313" s="15"/>
      <c r="GA313" s="15"/>
      <c r="GB313" s="15"/>
      <c r="GC313" s="15"/>
      <c r="GD313" s="15"/>
      <c r="GE313" s="15"/>
      <c r="GF313" s="15"/>
      <c r="GG313" s="15"/>
      <c r="GH313" s="15"/>
      <c r="GI313" s="15"/>
      <c r="GJ313" s="15"/>
      <c r="GK313" s="15"/>
      <c r="GL313" s="15"/>
      <c r="GM313" s="15"/>
      <c r="GN313" s="15"/>
      <c r="GO313" s="15"/>
      <c r="GP313" s="15"/>
      <c r="GQ313" s="15"/>
      <c r="GR313" s="15"/>
      <c r="GS313" s="15"/>
      <c r="GT313" s="15"/>
      <c r="GU313" s="15"/>
      <c r="GV313" s="15"/>
      <c r="GW313" s="15"/>
      <c r="GX313" s="15"/>
      <c r="GY313" s="15"/>
      <c r="GZ313" s="15"/>
      <c r="HA313" s="15"/>
      <c r="HB313" s="15"/>
      <c r="HC313" s="15"/>
      <c r="HD313" s="15"/>
      <c r="HE313" s="15"/>
      <c r="HF313" s="15"/>
      <c r="HG313" s="15"/>
      <c r="HH313" s="15"/>
      <c r="HI313" s="15"/>
      <c r="HJ313" s="15"/>
      <c r="HK313" s="15"/>
      <c r="HL313" s="15"/>
      <c r="HM313" s="15"/>
      <c r="HN313" s="15"/>
      <c r="HO313" s="15"/>
      <c r="HP313" s="15"/>
      <c r="HQ313" s="15"/>
      <c r="HR313" s="15"/>
      <c r="HS313" s="15"/>
      <c r="HT313" s="15"/>
      <c r="HU313" s="15"/>
      <c r="HV313" s="15"/>
      <c r="HW313" s="15"/>
      <c r="HX313" s="15"/>
      <c r="HY313" s="15"/>
      <c r="HZ313" s="15"/>
      <c r="IA313" s="15"/>
      <c r="IB313" s="15"/>
      <c r="IC313" s="15"/>
      <c r="ID313" s="15"/>
      <c r="IE313" s="15"/>
      <c r="IF313" s="15"/>
      <c r="IG313" s="15"/>
      <c r="IH313" s="15"/>
      <c r="II313" s="15"/>
      <c r="IJ313" s="15"/>
      <c r="IK313" s="15"/>
      <c r="IL313" s="15"/>
      <c r="IM313" s="15"/>
      <c r="IN313" s="15"/>
      <c r="IO313" s="15"/>
      <c r="IP313" s="15"/>
      <c r="IQ313" s="15"/>
      <c r="IR313" s="15"/>
      <c r="IS313" s="15"/>
      <c r="IT313" s="15"/>
      <c r="IU313" s="15"/>
      <c r="IV313" s="15"/>
    </row>
    <row r="314" spans="1:256" ht="20.25" customHeight="1">
      <c r="A314" s="12" t="s">
        <v>299</v>
      </c>
      <c r="B314" s="12"/>
      <c r="C314" s="12"/>
      <c r="D314" s="609">
        <f>G238</f>
        <v>19.07</v>
      </c>
      <c r="E314" s="609"/>
      <c r="F314" s="132">
        <f t="shared" si="1"/>
        <v>200</v>
      </c>
      <c r="G314" s="476">
        <f t="shared" si="2"/>
        <v>3814</v>
      </c>
      <c r="H314" s="476"/>
      <c r="I314" s="476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  <c r="BG314" s="15"/>
      <c r="BH314" s="15"/>
      <c r="BI314" s="15"/>
      <c r="BJ314" s="15"/>
      <c r="BK314" s="15"/>
      <c r="BL314" s="15"/>
      <c r="BM314" s="15"/>
      <c r="BN314" s="15"/>
      <c r="BO314" s="15"/>
      <c r="BP314" s="15"/>
      <c r="BQ314" s="15"/>
      <c r="BR314" s="15"/>
      <c r="BS314" s="15"/>
      <c r="BT314" s="15"/>
      <c r="BU314" s="15"/>
      <c r="BV314" s="15"/>
      <c r="BW314" s="15"/>
      <c r="BX314" s="15"/>
      <c r="BY314" s="15"/>
      <c r="BZ314" s="15"/>
      <c r="CA314" s="15"/>
      <c r="CB314" s="15"/>
      <c r="CC314" s="15"/>
      <c r="CD314" s="15"/>
      <c r="CE314" s="15"/>
      <c r="CF314" s="15"/>
      <c r="CG314" s="15"/>
      <c r="CH314" s="15"/>
      <c r="CI314" s="15"/>
      <c r="CJ314" s="15"/>
      <c r="CK314" s="15"/>
      <c r="CL314" s="15"/>
      <c r="CM314" s="15"/>
      <c r="CN314" s="15"/>
      <c r="CO314" s="15"/>
      <c r="CP314" s="15"/>
      <c r="CQ314" s="15"/>
      <c r="CR314" s="15"/>
      <c r="CS314" s="15"/>
      <c r="CT314" s="15"/>
      <c r="CU314" s="15"/>
      <c r="CV314" s="15"/>
      <c r="CW314" s="15"/>
      <c r="CX314" s="15"/>
      <c r="CY314" s="15"/>
      <c r="CZ314" s="15"/>
      <c r="DA314" s="15"/>
      <c r="DB314" s="15"/>
      <c r="DC314" s="15"/>
      <c r="DD314" s="15"/>
      <c r="DE314" s="15"/>
      <c r="DF314" s="15"/>
      <c r="DG314" s="15"/>
      <c r="DH314" s="15"/>
      <c r="DI314" s="15"/>
      <c r="DJ314" s="15"/>
      <c r="DK314" s="15"/>
      <c r="DL314" s="15"/>
      <c r="DM314" s="15"/>
      <c r="DN314" s="15"/>
      <c r="DO314" s="15"/>
      <c r="DP314" s="15"/>
      <c r="DQ314" s="15"/>
      <c r="DR314" s="15"/>
      <c r="DS314" s="15"/>
      <c r="DT314" s="15"/>
      <c r="DU314" s="15"/>
      <c r="DV314" s="15"/>
      <c r="DW314" s="15"/>
      <c r="DX314" s="15"/>
      <c r="DY314" s="15"/>
      <c r="DZ314" s="15"/>
      <c r="EA314" s="15"/>
      <c r="EB314" s="15"/>
      <c r="EC314" s="15"/>
      <c r="ED314" s="15"/>
      <c r="EE314" s="15"/>
      <c r="EF314" s="15"/>
      <c r="EG314" s="15"/>
      <c r="EH314" s="15"/>
      <c r="EI314" s="15"/>
      <c r="EJ314" s="15"/>
      <c r="EK314" s="15"/>
      <c r="EL314" s="15"/>
      <c r="EM314" s="15"/>
      <c r="EN314" s="15"/>
      <c r="EO314" s="15"/>
      <c r="EP314" s="15"/>
      <c r="EQ314" s="15"/>
      <c r="ER314" s="15"/>
      <c r="ES314" s="15"/>
      <c r="ET314" s="15"/>
      <c r="EU314" s="15"/>
      <c r="EV314" s="15"/>
      <c r="EW314" s="15"/>
      <c r="EX314" s="15"/>
      <c r="EY314" s="15"/>
      <c r="EZ314" s="15"/>
      <c r="FA314" s="15"/>
      <c r="FB314" s="15"/>
      <c r="FC314" s="15"/>
      <c r="FD314" s="15"/>
      <c r="FE314" s="15"/>
      <c r="FF314" s="15"/>
      <c r="FG314" s="15"/>
      <c r="FH314" s="15"/>
      <c r="FI314" s="15"/>
      <c r="FJ314" s="15"/>
      <c r="FK314" s="15"/>
      <c r="FL314" s="15"/>
      <c r="FM314" s="15"/>
      <c r="FN314" s="15"/>
      <c r="FO314" s="15"/>
      <c r="FP314" s="15"/>
      <c r="FQ314" s="15"/>
      <c r="FR314" s="15"/>
      <c r="FS314" s="15"/>
      <c r="FT314" s="15"/>
      <c r="FU314" s="15"/>
      <c r="FV314" s="15"/>
      <c r="FW314" s="15"/>
      <c r="FX314" s="15"/>
      <c r="FY314" s="15"/>
      <c r="FZ314" s="15"/>
      <c r="GA314" s="15"/>
      <c r="GB314" s="15"/>
      <c r="GC314" s="15"/>
      <c r="GD314" s="15"/>
      <c r="GE314" s="15"/>
      <c r="GF314" s="15"/>
      <c r="GG314" s="15"/>
      <c r="GH314" s="15"/>
      <c r="GI314" s="15"/>
      <c r="GJ314" s="15"/>
      <c r="GK314" s="15"/>
      <c r="GL314" s="15"/>
      <c r="GM314" s="15"/>
      <c r="GN314" s="15"/>
      <c r="GO314" s="15"/>
      <c r="GP314" s="15"/>
      <c r="GQ314" s="15"/>
      <c r="GR314" s="15"/>
      <c r="GS314" s="15"/>
      <c r="GT314" s="15"/>
      <c r="GU314" s="15"/>
      <c r="GV314" s="15"/>
      <c r="GW314" s="15"/>
      <c r="GX314" s="15"/>
      <c r="GY314" s="15"/>
      <c r="GZ314" s="15"/>
      <c r="HA314" s="15"/>
      <c r="HB314" s="15"/>
      <c r="HC314" s="15"/>
      <c r="HD314" s="15"/>
      <c r="HE314" s="15"/>
      <c r="HF314" s="15"/>
      <c r="HG314" s="15"/>
      <c r="HH314" s="15"/>
      <c r="HI314" s="15"/>
      <c r="HJ314" s="15"/>
      <c r="HK314" s="15"/>
      <c r="HL314" s="15"/>
      <c r="HM314" s="15"/>
      <c r="HN314" s="15"/>
      <c r="HO314" s="15"/>
      <c r="HP314" s="15"/>
      <c r="HQ314" s="15"/>
      <c r="HR314" s="15"/>
      <c r="HS314" s="15"/>
      <c r="HT314" s="15"/>
      <c r="HU314" s="15"/>
      <c r="HV314" s="15"/>
      <c r="HW314" s="15"/>
      <c r="HX314" s="15"/>
      <c r="HY314" s="15"/>
      <c r="HZ314" s="15"/>
      <c r="IA314" s="15"/>
      <c r="IB314" s="15"/>
      <c r="IC314" s="15"/>
      <c r="ID314" s="15"/>
      <c r="IE314" s="15"/>
      <c r="IF314" s="15"/>
      <c r="IG314" s="15"/>
      <c r="IH314" s="15"/>
      <c r="II314" s="15"/>
      <c r="IJ314" s="15"/>
      <c r="IK314" s="15"/>
      <c r="IL314" s="15"/>
      <c r="IM314" s="15"/>
      <c r="IN314" s="15"/>
      <c r="IO314" s="15"/>
      <c r="IP314" s="15"/>
      <c r="IQ314" s="15"/>
      <c r="IR314" s="15"/>
      <c r="IS314" s="15"/>
      <c r="IT314" s="15"/>
      <c r="IU314" s="15"/>
      <c r="IV314" s="15"/>
    </row>
    <row r="315" spans="1:256" ht="16.5" customHeight="1">
      <c r="A315" s="610" t="s">
        <v>30</v>
      </c>
      <c r="B315" s="610"/>
      <c r="C315" s="610"/>
      <c r="D315" s="610"/>
      <c r="E315" s="610"/>
      <c r="F315" s="133">
        <f t="shared" si="1"/>
        <v>7200</v>
      </c>
      <c r="G315" s="474">
        <f>SUM(G308:G314)</f>
        <v>35672</v>
      </c>
      <c r="H315" s="474"/>
      <c r="I315" s="474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  <c r="BG315" s="15"/>
      <c r="BH315" s="15"/>
      <c r="BI315" s="15"/>
      <c r="BJ315" s="15"/>
      <c r="BK315" s="15"/>
      <c r="BL315" s="15"/>
      <c r="BM315" s="15"/>
      <c r="BN315" s="15"/>
      <c r="BO315" s="15"/>
      <c r="BP315" s="15"/>
      <c r="BQ315" s="15"/>
      <c r="BR315" s="15"/>
      <c r="BS315" s="15"/>
      <c r="BT315" s="15"/>
      <c r="BU315" s="15"/>
      <c r="BV315" s="15"/>
      <c r="BW315" s="15"/>
      <c r="BX315" s="15"/>
      <c r="BY315" s="15"/>
      <c r="BZ315" s="15"/>
      <c r="CA315" s="15"/>
      <c r="CB315" s="15"/>
      <c r="CC315" s="15"/>
      <c r="CD315" s="15"/>
      <c r="CE315" s="15"/>
      <c r="CF315" s="15"/>
      <c r="CG315" s="15"/>
      <c r="CH315" s="15"/>
      <c r="CI315" s="15"/>
      <c r="CJ315" s="15"/>
      <c r="CK315" s="15"/>
      <c r="CL315" s="15"/>
      <c r="CM315" s="15"/>
      <c r="CN315" s="15"/>
      <c r="CO315" s="15"/>
      <c r="CP315" s="15"/>
      <c r="CQ315" s="15"/>
      <c r="CR315" s="15"/>
      <c r="CS315" s="15"/>
      <c r="CT315" s="15"/>
      <c r="CU315" s="15"/>
      <c r="CV315" s="15"/>
      <c r="CW315" s="15"/>
      <c r="CX315" s="15"/>
      <c r="CY315" s="15"/>
      <c r="CZ315" s="15"/>
      <c r="DA315" s="15"/>
      <c r="DB315" s="15"/>
      <c r="DC315" s="15"/>
      <c r="DD315" s="15"/>
      <c r="DE315" s="15"/>
      <c r="DF315" s="15"/>
      <c r="DG315" s="15"/>
      <c r="DH315" s="15"/>
      <c r="DI315" s="15"/>
      <c r="DJ315" s="15"/>
      <c r="DK315" s="15"/>
      <c r="DL315" s="15"/>
      <c r="DM315" s="15"/>
      <c r="DN315" s="15"/>
      <c r="DO315" s="15"/>
      <c r="DP315" s="15"/>
      <c r="DQ315" s="15"/>
      <c r="DR315" s="15"/>
      <c r="DS315" s="15"/>
      <c r="DT315" s="15"/>
      <c r="DU315" s="15"/>
      <c r="DV315" s="15"/>
      <c r="DW315" s="15"/>
      <c r="DX315" s="15"/>
      <c r="DY315" s="15"/>
      <c r="DZ315" s="15"/>
      <c r="EA315" s="15"/>
      <c r="EB315" s="15"/>
      <c r="EC315" s="15"/>
      <c r="ED315" s="15"/>
      <c r="EE315" s="15"/>
      <c r="EF315" s="15"/>
      <c r="EG315" s="15"/>
      <c r="EH315" s="15"/>
      <c r="EI315" s="15"/>
      <c r="EJ315" s="15"/>
      <c r="EK315" s="15"/>
      <c r="EL315" s="15"/>
      <c r="EM315" s="15"/>
      <c r="EN315" s="15"/>
      <c r="EO315" s="15"/>
      <c r="EP315" s="15"/>
      <c r="EQ315" s="15"/>
      <c r="ER315" s="15"/>
      <c r="ES315" s="15"/>
      <c r="ET315" s="15"/>
      <c r="EU315" s="15"/>
      <c r="EV315" s="15"/>
      <c r="EW315" s="15"/>
      <c r="EX315" s="15"/>
      <c r="EY315" s="15"/>
      <c r="EZ315" s="15"/>
      <c r="FA315" s="15"/>
      <c r="FB315" s="15"/>
      <c r="FC315" s="15"/>
      <c r="FD315" s="15"/>
      <c r="FE315" s="15"/>
      <c r="FF315" s="15"/>
      <c r="FG315" s="15"/>
      <c r="FH315" s="15"/>
      <c r="FI315" s="15"/>
      <c r="FJ315" s="15"/>
      <c r="FK315" s="15"/>
      <c r="FL315" s="15"/>
      <c r="FM315" s="15"/>
      <c r="FN315" s="15"/>
      <c r="FO315" s="15"/>
      <c r="FP315" s="15"/>
      <c r="FQ315" s="15"/>
      <c r="FR315" s="15"/>
      <c r="FS315" s="15"/>
      <c r="FT315" s="15"/>
      <c r="FU315" s="15"/>
      <c r="FV315" s="15"/>
      <c r="FW315" s="15"/>
      <c r="FX315" s="15"/>
      <c r="FY315" s="15"/>
      <c r="FZ315" s="15"/>
      <c r="GA315" s="15"/>
      <c r="GB315" s="15"/>
      <c r="GC315" s="15"/>
      <c r="GD315" s="15"/>
      <c r="GE315" s="15"/>
      <c r="GF315" s="15"/>
      <c r="GG315" s="15"/>
      <c r="GH315" s="15"/>
      <c r="GI315" s="15"/>
      <c r="GJ315" s="15"/>
      <c r="GK315" s="15"/>
      <c r="GL315" s="15"/>
      <c r="GM315" s="15"/>
      <c r="GN315" s="15"/>
      <c r="GO315" s="15"/>
      <c r="GP315" s="15"/>
      <c r="GQ315" s="15"/>
      <c r="GR315" s="15"/>
      <c r="GS315" s="15"/>
      <c r="GT315" s="15"/>
      <c r="GU315" s="15"/>
      <c r="GV315" s="15"/>
      <c r="GW315" s="15"/>
      <c r="GX315" s="15"/>
      <c r="GY315" s="15"/>
      <c r="GZ315" s="15"/>
      <c r="HA315" s="15"/>
      <c r="HB315" s="15"/>
      <c r="HC315" s="15"/>
      <c r="HD315" s="15"/>
      <c r="HE315" s="15"/>
      <c r="HF315" s="15"/>
      <c r="HG315" s="15"/>
      <c r="HH315" s="15"/>
      <c r="HI315" s="15"/>
      <c r="HJ315" s="15"/>
      <c r="HK315" s="15"/>
      <c r="HL315" s="15"/>
      <c r="HM315" s="15"/>
      <c r="HN315" s="15"/>
      <c r="HO315" s="15"/>
      <c r="HP315" s="15"/>
      <c r="HQ315" s="15"/>
      <c r="HR315" s="15"/>
      <c r="HS315" s="15"/>
      <c r="HT315" s="15"/>
      <c r="HU315" s="15"/>
      <c r="HV315" s="15"/>
      <c r="HW315" s="15"/>
      <c r="HX315" s="15"/>
      <c r="HY315" s="15"/>
      <c r="HZ315" s="15"/>
      <c r="IA315" s="15"/>
      <c r="IB315" s="15"/>
      <c r="IC315" s="15"/>
      <c r="ID315" s="15"/>
      <c r="IE315" s="15"/>
      <c r="IF315" s="15"/>
      <c r="IG315" s="15"/>
      <c r="IH315" s="15"/>
      <c r="II315" s="15"/>
      <c r="IJ315" s="15"/>
      <c r="IK315" s="15"/>
      <c r="IL315" s="15"/>
      <c r="IM315" s="15"/>
      <c r="IN315" s="15"/>
      <c r="IO315" s="15"/>
      <c r="IP315" s="15"/>
      <c r="IQ315" s="15"/>
      <c r="IR315" s="15"/>
      <c r="IS315" s="15"/>
      <c r="IT315" s="15"/>
      <c r="IU315" s="15"/>
      <c r="IV315" s="15"/>
    </row>
    <row r="316" spans="1:256" ht="6.75" customHeight="1">
      <c r="A316" s="611"/>
      <c r="B316" s="611"/>
      <c r="C316" s="611"/>
      <c r="D316" s="611"/>
      <c r="E316" s="611"/>
      <c r="F316" s="611"/>
      <c r="G316" s="611"/>
      <c r="H316" s="611"/>
      <c r="I316" s="611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  <c r="BK316" s="15"/>
      <c r="BL316" s="15"/>
      <c r="BM316" s="15"/>
      <c r="BN316" s="15"/>
      <c r="BO316" s="15"/>
      <c r="BP316" s="15"/>
      <c r="BQ316" s="15"/>
      <c r="BR316" s="15"/>
      <c r="BS316" s="15"/>
      <c r="BT316" s="15"/>
      <c r="BU316" s="15"/>
      <c r="BV316" s="15"/>
      <c r="BW316" s="15"/>
      <c r="BX316" s="15"/>
      <c r="BY316" s="15"/>
      <c r="BZ316" s="15"/>
      <c r="CA316" s="15"/>
      <c r="CB316" s="15"/>
      <c r="CC316" s="15"/>
      <c r="CD316" s="15"/>
      <c r="CE316" s="15"/>
      <c r="CF316" s="15"/>
      <c r="CG316" s="15"/>
      <c r="CH316" s="15"/>
      <c r="CI316" s="15"/>
      <c r="CJ316" s="15"/>
      <c r="CK316" s="15"/>
      <c r="CL316" s="15"/>
      <c r="CM316" s="15"/>
      <c r="CN316" s="15"/>
      <c r="CO316" s="15"/>
      <c r="CP316" s="15"/>
      <c r="CQ316" s="15"/>
      <c r="CR316" s="15"/>
      <c r="CS316" s="15"/>
      <c r="CT316" s="15"/>
      <c r="CU316" s="15"/>
      <c r="CV316" s="15"/>
      <c r="CW316" s="15"/>
      <c r="CX316" s="15"/>
      <c r="CY316" s="15"/>
      <c r="CZ316" s="15"/>
      <c r="DA316" s="15"/>
      <c r="DB316" s="15"/>
      <c r="DC316" s="15"/>
      <c r="DD316" s="15"/>
      <c r="DE316" s="15"/>
      <c r="DF316" s="15"/>
      <c r="DG316" s="15"/>
      <c r="DH316" s="15"/>
      <c r="DI316" s="15"/>
      <c r="DJ316" s="15"/>
      <c r="DK316" s="15"/>
      <c r="DL316" s="15"/>
      <c r="DM316" s="15"/>
      <c r="DN316" s="15"/>
      <c r="DO316" s="15"/>
      <c r="DP316" s="15"/>
      <c r="DQ316" s="15"/>
      <c r="DR316" s="15"/>
      <c r="DS316" s="15"/>
      <c r="DT316" s="15"/>
      <c r="DU316" s="15"/>
      <c r="DV316" s="15"/>
      <c r="DW316" s="15"/>
      <c r="DX316" s="15"/>
      <c r="DY316" s="15"/>
      <c r="DZ316" s="15"/>
      <c r="EA316" s="15"/>
      <c r="EB316" s="15"/>
      <c r="EC316" s="15"/>
      <c r="ED316" s="15"/>
      <c r="EE316" s="15"/>
      <c r="EF316" s="15"/>
      <c r="EG316" s="15"/>
      <c r="EH316" s="15"/>
      <c r="EI316" s="15"/>
      <c r="EJ316" s="15"/>
      <c r="EK316" s="15"/>
      <c r="EL316" s="15"/>
      <c r="EM316" s="15"/>
      <c r="EN316" s="15"/>
      <c r="EO316" s="15"/>
      <c r="EP316" s="15"/>
      <c r="EQ316" s="15"/>
      <c r="ER316" s="15"/>
      <c r="ES316" s="15"/>
      <c r="ET316" s="15"/>
      <c r="EU316" s="15"/>
      <c r="EV316" s="15"/>
      <c r="EW316" s="15"/>
      <c r="EX316" s="15"/>
      <c r="EY316" s="15"/>
      <c r="EZ316" s="15"/>
      <c r="FA316" s="15"/>
      <c r="FB316" s="15"/>
      <c r="FC316" s="15"/>
      <c r="FD316" s="15"/>
      <c r="FE316" s="15"/>
      <c r="FF316" s="15"/>
      <c r="FG316" s="15"/>
      <c r="FH316" s="15"/>
      <c r="FI316" s="15"/>
      <c r="FJ316" s="15"/>
      <c r="FK316" s="15"/>
      <c r="FL316" s="15"/>
      <c r="FM316" s="15"/>
      <c r="FN316" s="15"/>
      <c r="FO316" s="15"/>
      <c r="FP316" s="15"/>
      <c r="FQ316" s="15"/>
      <c r="FR316" s="15"/>
      <c r="FS316" s="15"/>
      <c r="FT316" s="15"/>
      <c r="FU316" s="15"/>
      <c r="FV316" s="15"/>
      <c r="FW316" s="15"/>
      <c r="FX316" s="15"/>
      <c r="FY316" s="15"/>
      <c r="FZ316" s="15"/>
      <c r="GA316" s="15"/>
      <c r="GB316" s="15"/>
      <c r="GC316" s="15"/>
      <c r="GD316" s="15"/>
      <c r="GE316" s="15"/>
      <c r="GF316" s="15"/>
      <c r="GG316" s="15"/>
      <c r="GH316" s="15"/>
      <c r="GI316" s="15"/>
      <c r="GJ316" s="15"/>
      <c r="GK316" s="15"/>
      <c r="GL316" s="15"/>
      <c r="GM316" s="15"/>
      <c r="GN316" s="15"/>
      <c r="GO316" s="15"/>
      <c r="GP316" s="15"/>
      <c r="GQ316" s="15"/>
      <c r="GR316" s="15"/>
      <c r="GS316" s="15"/>
      <c r="GT316" s="15"/>
      <c r="GU316" s="15"/>
      <c r="GV316" s="15"/>
      <c r="GW316" s="15"/>
      <c r="GX316" s="15"/>
      <c r="GY316" s="15"/>
      <c r="GZ316" s="15"/>
      <c r="HA316" s="15"/>
      <c r="HB316" s="15"/>
      <c r="HC316" s="15"/>
      <c r="HD316" s="15"/>
      <c r="HE316" s="15"/>
      <c r="HF316" s="15"/>
      <c r="HG316" s="15"/>
      <c r="HH316" s="15"/>
      <c r="HI316" s="15"/>
      <c r="HJ316" s="15"/>
      <c r="HK316" s="15"/>
      <c r="HL316" s="15"/>
      <c r="HM316" s="15"/>
      <c r="HN316" s="15"/>
      <c r="HO316" s="15"/>
      <c r="HP316" s="15"/>
      <c r="HQ316" s="15"/>
      <c r="HR316" s="15"/>
      <c r="HS316" s="15"/>
      <c r="HT316" s="15"/>
      <c r="HU316" s="15"/>
      <c r="HV316" s="15"/>
      <c r="HW316" s="15"/>
      <c r="HX316" s="15"/>
      <c r="HY316" s="15"/>
      <c r="HZ316" s="15"/>
      <c r="IA316" s="15"/>
      <c r="IB316" s="15"/>
      <c r="IC316" s="15"/>
      <c r="ID316" s="15"/>
      <c r="IE316" s="15"/>
      <c r="IF316" s="15"/>
      <c r="IG316" s="15"/>
      <c r="IH316" s="15"/>
      <c r="II316" s="15"/>
      <c r="IJ316" s="15"/>
      <c r="IK316" s="15"/>
      <c r="IL316" s="15"/>
      <c r="IM316" s="15"/>
      <c r="IN316" s="15"/>
      <c r="IO316" s="15"/>
      <c r="IP316" s="15"/>
      <c r="IQ316" s="15"/>
      <c r="IR316" s="15"/>
      <c r="IS316" s="15"/>
      <c r="IT316" s="15"/>
      <c r="IU316" s="15"/>
      <c r="IV316" s="15"/>
    </row>
    <row r="317" spans="1:256" ht="24" customHeight="1">
      <c r="A317" s="612" t="s">
        <v>31</v>
      </c>
      <c r="B317" s="612"/>
      <c r="C317" s="612"/>
      <c r="D317" s="613">
        <f>G245</f>
        <v>2.12</v>
      </c>
      <c r="E317" s="613"/>
      <c r="F317" s="134">
        <f t="shared" ref="F317:F323" si="3">H23</f>
        <v>500</v>
      </c>
      <c r="G317" s="476">
        <f t="shared" ref="G317:G322" si="4">ROUND(D317*F317,2)</f>
        <v>1060</v>
      </c>
      <c r="H317" s="476"/>
      <c r="I317" s="476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  <c r="BG317" s="15"/>
      <c r="BH317" s="15"/>
      <c r="BI317" s="15"/>
      <c r="BJ317" s="15"/>
      <c r="BK317" s="15"/>
      <c r="BL317" s="15"/>
      <c r="BM317" s="15"/>
      <c r="BN317" s="15"/>
      <c r="BO317" s="15"/>
      <c r="BP317" s="15"/>
      <c r="BQ317" s="15"/>
      <c r="BR317" s="15"/>
      <c r="BS317" s="15"/>
      <c r="BT317" s="15"/>
      <c r="BU317" s="15"/>
      <c r="BV317" s="15"/>
      <c r="BW317" s="15"/>
      <c r="BX317" s="15"/>
      <c r="BY317" s="15"/>
      <c r="BZ317" s="15"/>
      <c r="CA317" s="15"/>
      <c r="CB317" s="15"/>
      <c r="CC317" s="15"/>
      <c r="CD317" s="15"/>
      <c r="CE317" s="15"/>
      <c r="CF317" s="15"/>
      <c r="CG317" s="15"/>
      <c r="CH317" s="15"/>
      <c r="CI317" s="15"/>
      <c r="CJ317" s="15"/>
      <c r="CK317" s="15"/>
      <c r="CL317" s="15"/>
      <c r="CM317" s="15"/>
      <c r="CN317" s="15"/>
      <c r="CO317" s="15"/>
      <c r="CP317" s="15"/>
      <c r="CQ317" s="15"/>
      <c r="CR317" s="15"/>
      <c r="CS317" s="15"/>
      <c r="CT317" s="15"/>
      <c r="CU317" s="15"/>
      <c r="CV317" s="15"/>
      <c r="CW317" s="15"/>
      <c r="CX317" s="15"/>
      <c r="CY317" s="15"/>
      <c r="CZ317" s="15"/>
      <c r="DA317" s="15"/>
      <c r="DB317" s="15"/>
      <c r="DC317" s="15"/>
      <c r="DD317" s="15"/>
      <c r="DE317" s="15"/>
      <c r="DF317" s="15"/>
      <c r="DG317" s="15"/>
      <c r="DH317" s="15"/>
      <c r="DI317" s="15"/>
      <c r="DJ317" s="15"/>
      <c r="DK317" s="15"/>
      <c r="DL317" s="15"/>
      <c r="DM317" s="15"/>
      <c r="DN317" s="15"/>
      <c r="DO317" s="15"/>
      <c r="DP317" s="15"/>
      <c r="DQ317" s="15"/>
      <c r="DR317" s="15"/>
      <c r="DS317" s="15"/>
      <c r="DT317" s="15"/>
      <c r="DU317" s="15"/>
      <c r="DV317" s="15"/>
      <c r="DW317" s="15"/>
      <c r="DX317" s="15"/>
      <c r="DY317" s="15"/>
      <c r="DZ317" s="15"/>
      <c r="EA317" s="15"/>
      <c r="EB317" s="15"/>
      <c r="EC317" s="15"/>
      <c r="ED317" s="15"/>
      <c r="EE317" s="15"/>
      <c r="EF317" s="15"/>
      <c r="EG317" s="15"/>
      <c r="EH317" s="15"/>
      <c r="EI317" s="15"/>
      <c r="EJ317" s="15"/>
      <c r="EK317" s="15"/>
      <c r="EL317" s="15"/>
      <c r="EM317" s="15"/>
      <c r="EN317" s="15"/>
      <c r="EO317" s="15"/>
      <c r="EP317" s="15"/>
      <c r="EQ317" s="15"/>
      <c r="ER317" s="15"/>
      <c r="ES317" s="15"/>
      <c r="ET317" s="15"/>
      <c r="EU317" s="15"/>
      <c r="EV317" s="15"/>
      <c r="EW317" s="15"/>
      <c r="EX317" s="15"/>
      <c r="EY317" s="15"/>
      <c r="EZ317" s="15"/>
      <c r="FA317" s="15"/>
      <c r="FB317" s="15"/>
      <c r="FC317" s="15"/>
      <c r="FD317" s="15"/>
      <c r="FE317" s="15"/>
      <c r="FF317" s="15"/>
      <c r="FG317" s="15"/>
      <c r="FH317" s="15"/>
      <c r="FI317" s="15"/>
      <c r="FJ317" s="15"/>
      <c r="FK317" s="15"/>
      <c r="FL317" s="15"/>
      <c r="FM317" s="15"/>
      <c r="FN317" s="15"/>
      <c r="FO317" s="15"/>
      <c r="FP317" s="15"/>
      <c r="FQ317" s="15"/>
      <c r="FR317" s="15"/>
      <c r="FS317" s="15"/>
      <c r="FT317" s="15"/>
      <c r="FU317" s="15"/>
      <c r="FV317" s="15"/>
      <c r="FW317" s="15"/>
      <c r="FX317" s="15"/>
      <c r="FY317" s="15"/>
      <c r="FZ317" s="15"/>
      <c r="GA317" s="15"/>
      <c r="GB317" s="15"/>
      <c r="GC317" s="15"/>
      <c r="GD317" s="15"/>
      <c r="GE317" s="15"/>
      <c r="GF317" s="15"/>
      <c r="GG317" s="15"/>
      <c r="GH317" s="15"/>
      <c r="GI317" s="15"/>
      <c r="GJ317" s="15"/>
      <c r="GK317" s="15"/>
      <c r="GL317" s="15"/>
      <c r="GM317" s="15"/>
      <c r="GN317" s="15"/>
      <c r="GO317" s="15"/>
      <c r="GP317" s="15"/>
      <c r="GQ317" s="15"/>
      <c r="GR317" s="15"/>
      <c r="GS317" s="15"/>
      <c r="GT317" s="15"/>
      <c r="GU317" s="15"/>
      <c r="GV317" s="15"/>
      <c r="GW317" s="15"/>
      <c r="GX317" s="15"/>
      <c r="GY317" s="15"/>
      <c r="GZ317" s="15"/>
      <c r="HA317" s="15"/>
      <c r="HB317" s="15"/>
      <c r="HC317" s="15"/>
      <c r="HD317" s="15"/>
      <c r="HE317" s="15"/>
      <c r="HF317" s="15"/>
      <c r="HG317" s="15"/>
      <c r="HH317" s="15"/>
      <c r="HI317" s="15"/>
      <c r="HJ317" s="15"/>
      <c r="HK317" s="15"/>
      <c r="HL317" s="15"/>
      <c r="HM317" s="15"/>
      <c r="HN317" s="15"/>
      <c r="HO317" s="15"/>
      <c r="HP317" s="15"/>
      <c r="HQ317" s="15"/>
      <c r="HR317" s="15"/>
      <c r="HS317" s="15"/>
      <c r="HT317" s="15"/>
      <c r="HU317" s="15"/>
      <c r="HV317" s="15"/>
      <c r="HW317" s="15"/>
      <c r="HX317" s="15"/>
      <c r="HY317" s="15"/>
      <c r="HZ317" s="15"/>
      <c r="IA317" s="15"/>
      <c r="IB317" s="15"/>
      <c r="IC317" s="15"/>
      <c r="ID317" s="15"/>
      <c r="IE317" s="15"/>
      <c r="IF317" s="15"/>
      <c r="IG317" s="15"/>
      <c r="IH317" s="15"/>
      <c r="II317" s="15"/>
      <c r="IJ317" s="15"/>
      <c r="IK317" s="15"/>
      <c r="IL317" s="15"/>
      <c r="IM317" s="15"/>
      <c r="IN317" s="15"/>
      <c r="IO317" s="15"/>
      <c r="IP317" s="15"/>
      <c r="IQ317" s="15"/>
      <c r="IR317" s="15"/>
      <c r="IS317" s="15"/>
      <c r="IT317" s="15"/>
      <c r="IU317" s="15"/>
      <c r="IV317" s="15"/>
    </row>
    <row r="318" spans="1:256" ht="27.75" customHeight="1">
      <c r="A318" s="608" t="s">
        <v>300</v>
      </c>
      <c r="B318" s="608"/>
      <c r="C318" s="608"/>
      <c r="D318" s="607">
        <f>G249</f>
        <v>0.64</v>
      </c>
      <c r="E318" s="607"/>
      <c r="F318" s="135">
        <f t="shared" si="3"/>
        <v>1200</v>
      </c>
      <c r="G318" s="476">
        <f t="shared" si="4"/>
        <v>768</v>
      </c>
      <c r="H318" s="476"/>
      <c r="I318" s="476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BL318" s="15"/>
      <c r="BM318" s="15"/>
      <c r="BN318" s="15"/>
      <c r="BO318" s="15"/>
      <c r="BP318" s="15"/>
      <c r="BQ318" s="15"/>
      <c r="BR318" s="15"/>
      <c r="BS318" s="15"/>
      <c r="BT318" s="15"/>
      <c r="BU318" s="15"/>
      <c r="BV318" s="15"/>
      <c r="BW318" s="15"/>
      <c r="BX318" s="15"/>
      <c r="BY318" s="15"/>
      <c r="BZ318" s="15"/>
      <c r="CA318" s="15"/>
      <c r="CB318" s="15"/>
      <c r="CC318" s="15"/>
      <c r="CD318" s="15"/>
      <c r="CE318" s="15"/>
      <c r="CF318" s="15"/>
      <c r="CG318" s="15"/>
      <c r="CH318" s="15"/>
      <c r="CI318" s="15"/>
      <c r="CJ318" s="15"/>
      <c r="CK318" s="15"/>
      <c r="CL318" s="15"/>
      <c r="CM318" s="15"/>
      <c r="CN318" s="15"/>
      <c r="CO318" s="15"/>
      <c r="CP318" s="15"/>
      <c r="CQ318" s="15"/>
      <c r="CR318" s="15"/>
      <c r="CS318" s="15"/>
      <c r="CT318" s="15"/>
      <c r="CU318" s="15"/>
      <c r="CV318" s="15"/>
      <c r="CW318" s="15"/>
      <c r="CX318" s="15"/>
      <c r="CY318" s="15"/>
      <c r="CZ318" s="15"/>
      <c r="DA318" s="15"/>
      <c r="DB318" s="15"/>
      <c r="DC318" s="15"/>
      <c r="DD318" s="15"/>
      <c r="DE318" s="15"/>
      <c r="DF318" s="15"/>
      <c r="DG318" s="15"/>
      <c r="DH318" s="15"/>
      <c r="DI318" s="15"/>
      <c r="DJ318" s="15"/>
      <c r="DK318" s="15"/>
      <c r="DL318" s="15"/>
      <c r="DM318" s="15"/>
      <c r="DN318" s="15"/>
      <c r="DO318" s="15"/>
      <c r="DP318" s="15"/>
      <c r="DQ318" s="15"/>
      <c r="DR318" s="15"/>
      <c r="DS318" s="15"/>
      <c r="DT318" s="15"/>
      <c r="DU318" s="15"/>
      <c r="DV318" s="15"/>
      <c r="DW318" s="15"/>
      <c r="DX318" s="15"/>
      <c r="DY318" s="15"/>
      <c r="DZ318" s="15"/>
      <c r="EA318" s="15"/>
      <c r="EB318" s="15"/>
      <c r="EC318" s="15"/>
      <c r="ED318" s="15"/>
      <c r="EE318" s="15"/>
      <c r="EF318" s="15"/>
      <c r="EG318" s="15"/>
      <c r="EH318" s="15"/>
      <c r="EI318" s="15"/>
      <c r="EJ318" s="15"/>
      <c r="EK318" s="15"/>
      <c r="EL318" s="15"/>
      <c r="EM318" s="15"/>
      <c r="EN318" s="15"/>
      <c r="EO318" s="15"/>
      <c r="EP318" s="15"/>
      <c r="EQ318" s="15"/>
      <c r="ER318" s="15"/>
      <c r="ES318" s="15"/>
      <c r="ET318" s="15"/>
      <c r="EU318" s="15"/>
      <c r="EV318" s="15"/>
      <c r="EW318" s="15"/>
      <c r="EX318" s="15"/>
      <c r="EY318" s="15"/>
      <c r="EZ318" s="15"/>
      <c r="FA318" s="15"/>
      <c r="FB318" s="15"/>
      <c r="FC318" s="15"/>
      <c r="FD318" s="15"/>
      <c r="FE318" s="15"/>
      <c r="FF318" s="15"/>
      <c r="FG318" s="15"/>
      <c r="FH318" s="15"/>
      <c r="FI318" s="15"/>
      <c r="FJ318" s="15"/>
      <c r="FK318" s="15"/>
      <c r="FL318" s="15"/>
      <c r="FM318" s="15"/>
      <c r="FN318" s="15"/>
      <c r="FO318" s="15"/>
      <c r="FP318" s="15"/>
      <c r="FQ318" s="15"/>
      <c r="FR318" s="15"/>
      <c r="FS318" s="15"/>
      <c r="FT318" s="15"/>
      <c r="FU318" s="15"/>
      <c r="FV318" s="15"/>
      <c r="FW318" s="15"/>
      <c r="FX318" s="15"/>
      <c r="FY318" s="15"/>
      <c r="FZ318" s="15"/>
      <c r="GA318" s="15"/>
      <c r="GB318" s="15"/>
      <c r="GC318" s="15"/>
      <c r="GD318" s="15"/>
      <c r="GE318" s="15"/>
      <c r="GF318" s="15"/>
      <c r="GG318" s="15"/>
      <c r="GH318" s="15"/>
      <c r="GI318" s="15"/>
      <c r="GJ318" s="15"/>
      <c r="GK318" s="15"/>
      <c r="GL318" s="15"/>
      <c r="GM318" s="15"/>
      <c r="GN318" s="15"/>
      <c r="GO318" s="15"/>
      <c r="GP318" s="15"/>
      <c r="GQ318" s="15"/>
      <c r="GR318" s="15"/>
      <c r="GS318" s="15"/>
      <c r="GT318" s="15"/>
      <c r="GU318" s="15"/>
      <c r="GV318" s="15"/>
      <c r="GW318" s="15"/>
      <c r="GX318" s="15"/>
      <c r="GY318" s="15"/>
      <c r="GZ318" s="15"/>
      <c r="HA318" s="15"/>
      <c r="HB318" s="15"/>
      <c r="HC318" s="15"/>
      <c r="HD318" s="15"/>
      <c r="HE318" s="15"/>
      <c r="HF318" s="15"/>
      <c r="HG318" s="15"/>
      <c r="HH318" s="15"/>
      <c r="HI318" s="15"/>
      <c r="HJ318" s="15"/>
      <c r="HK318" s="15"/>
      <c r="HL318" s="15"/>
      <c r="HM318" s="15"/>
      <c r="HN318" s="15"/>
      <c r="HO318" s="15"/>
      <c r="HP318" s="15"/>
      <c r="HQ318" s="15"/>
      <c r="HR318" s="15"/>
      <c r="HS318" s="15"/>
      <c r="HT318" s="15"/>
      <c r="HU318" s="15"/>
      <c r="HV318" s="15"/>
      <c r="HW318" s="15"/>
      <c r="HX318" s="15"/>
      <c r="HY318" s="15"/>
      <c r="HZ318" s="15"/>
      <c r="IA318" s="15"/>
      <c r="IB318" s="15"/>
      <c r="IC318" s="15"/>
      <c r="ID318" s="15"/>
      <c r="IE318" s="15"/>
      <c r="IF318" s="15"/>
      <c r="IG318" s="15"/>
      <c r="IH318" s="15"/>
      <c r="II318" s="15"/>
      <c r="IJ318" s="15"/>
      <c r="IK318" s="15"/>
      <c r="IL318" s="15"/>
      <c r="IM318" s="15"/>
      <c r="IN318" s="15"/>
      <c r="IO318" s="15"/>
      <c r="IP318" s="15"/>
      <c r="IQ318" s="15"/>
      <c r="IR318" s="15"/>
      <c r="IS318" s="15"/>
      <c r="IT318" s="15"/>
      <c r="IU318" s="15"/>
      <c r="IV318" s="15"/>
    </row>
    <row r="319" spans="1:256" ht="25.5" customHeight="1">
      <c r="A319" s="608" t="s">
        <v>301</v>
      </c>
      <c r="B319" s="608"/>
      <c r="C319" s="608"/>
      <c r="D319" s="607">
        <f>G253</f>
        <v>2.12</v>
      </c>
      <c r="E319" s="607"/>
      <c r="F319" s="135">
        <f t="shared" si="3"/>
        <v>100</v>
      </c>
      <c r="G319" s="476">
        <f t="shared" si="4"/>
        <v>212</v>
      </c>
      <c r="H319" s="476"/>
      <c r="I319" s="476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  <c r="BG319" s="15"/>
      <c r="BH319" s="15"/>
      <c r="BI319" s="15"/>
      <c r="BJ319" s="15"/>
      <c r="BK319" s="15"/>
      <c r="BL319" s="15"/>
      <c r="BM319" s="15"/>
      <c r="BN319" s="15"/>
      <c r="BO319" s="15"/>
      <c r="BP319" s="15"/>
      <c r="BQ319" s="15"/>
      <c r="BR319" s="15"/>
      <c r="BS319" s="15"/>
      <c r="BT319" s="15"/>
      <c r="BU319" s="15"/>
      <c r="BV319" s="15"/>
      <c r="BW319" s="15"/>
      <c r="BX319" s="15"/>
      <c r="BY319" s="15"/>
      <c r="BZ319" s="15"/>
      <c r="CA319" s="15"/>
      <c r="CB319" s="15"/>
      <c r="CC319" s="15"/>
      <c r="CD319" s="15"/>
      <c r="CE319" s="15"/>
      <c r="CF319" s="15"/>
      <c r="CG319" s="15"/>
      <c r="CH319" s="15"/>
      <c r="CI319" s="15"/>
      <c r="CJ319" s="15"/>
      <c r="CK319" s="15"/>
      <c r="CL319" s="15"/>
      <c r="CM319" s="15"/>
      <c r="CN319" s="15"/>
      <c r="CO319" s="15"/>
      <c r="CP319" s="15"/>
      <c r="CQ319" s="15"/>
      <c r="CR319" s="15"/>
      <c r="CS319" s="15"/>
      <c r="CT319" s="15"/>
      <c r="CU319" s="15"/>
      <c r="CV319" s="15"/>
      <c r="CW319" s="15"/>
      <c r="CX319" s="15"/>
      <c r="CY319" s="15"/>
      <c r="CZ319" s="15"/>
      <c r="DA319" s="15"/>
      <c r="DB319" s="15"/>
      <c r="DC319" s="15"/>
      <c r="DD319" s="15"/>
      <c r="DE319" s="15"/>
      <c r="DF319" s="15"/>
      <c r="DG319" s="15"/>
      <c r="DH319" s="15"/>
      <c r="DI319" s="15"/>
      <c r="DJ319" s="15"/>
      <c r="DK319" s="15"/>
      <c r="DL319" s="15"/>
      <c r="DM319" s="15"/>
      <c r="DN319" s="15"/>
      <c r="DO319" s="15"/>
      <c r="DP319" s="15"/>
      <c r="DQ319" s="15"/>
      <c r="DR319" s="15"/>
      <c r="DS319" s="15"/>
      <c r="DT319" s="15"/>
      <c r="DU319" s="15"/>
      <c r="DV319" s="15"/>
      <c r="DW319" s="15"/>
      <c r="DX319" s="15"/>
      <c r="DY319" s="15"/>
      <c r="DZ319" s="15"/>
      <c r="EA319" s="15"/>
      <c r="EB319" s="15"/>
      <c r="EC319" s="15"/>
      <c r="ED319" s="15"/>
      <c r="EE319" s="15"/>
      <c r="EF319" s="15"/>
      <c r="EG319" s="15"/>
      <c r="EH319" s="15"/>
      <c r="EI319" s="15"/>
      <c r="EJ319" s="15"/>
      <c r="EK319" s="15"/>
      <c r="EL319" s="15"/>
      <c r="EM319" s="15"/>
      <c r="EN319" s="15"/>
      <c r="EO319" s="15"/>
      <c r="EP319" s="15"/>
      <c r="EQ319" s="15"/>
      <c r="ER319" s="15"/>
      <c r="ES319" s="15"/>
      <c r="ET319" s="15"/>
      <c r="EU319" s="15"/>
      <c r="EV319" s="15"/>
      <c r="EW319" s="15"/>
      <c r="EX319" s="15"/>
      <c r="EY319" s="15"/>
      <c r="EZ319" s="15"/>
      <c r="FA319" s="15"/>
      <c r="FB319" s="15"/>
      <c r="FC319" s="15"/>
      <c r="FD319" s="15"/>
      <c r="FE319" s="15"/>
      <c r="FF319" s="15"/>
      <c r="FG319" s="15"/>
      <c r="FH319" s="15"/>
      <c r="FI319" s="15"/>
      <c r="FJ319" s="15"/>
      <c r="FK319" s="15"/>
      <c r="FL319" s="15"/>
      <c r="FM319" s="15"/>
      <c r="FN319" s="15"/>
      <c r="FO319" s="15"/>
      <c r="FP319" s="15"/>
      <c r="FQ319" s="15"/>
      <c r="FR319" s="15"/>
      <c r="FS319" s="15"/>
      <c r="FT319" s="15"/>
      <c r="FU319" s="15"/>
      <c r="FV319" s="15"/>
      <c r="FW319" s="15"/>
      <c r="FX319" s="15"/>
      <c r="FY319" s="15"/>
      <c r="FZ319" s="15"/>
      <c r="GA319" s="15"/>
      <c r="GB319" s="15"/>
      <c r="GC319" s="15"/>
      <c r="GD319" s="15"/>
      <c r="GE319" s="15"/>
      <c r="GF319" s="15"/>
      <c r="GG319" s="15"/>
      <c r="GH319" s="15"/>
      <c r="GI319" s="15"/>
      <c r="GJ319" s="15"/>
      <c r="GK319" s="15"/>
      <c r="GL319" s="15"/>
      <c r="GM319" s="15"/>
      <c r="GN319" s="15"/>
      <c r="GO319" s="15"/>
      <c r="GP319" s="15"/>
      <c r="GQ319" s="15"/>
      <c r="GR319" s="15"/>
      <c r="GS319" s="15"/>
      <c r="GT319" s="15"/>
      <c r="GU319" s="15"/>
      <c r="GV319" s="15"/>
      <c r="GW319" s="15"/>
      <c r="GX319" s="15"/>
      <c r="GY319" s="15"/>
      <c r="GZ319" s="15"/>
      <c r="HA319" s="15"/>
      <c r="HB319" s="15"/>
      <c r="HC319" s="15"/>
      <c r="HD319" s="15"/>
      <c r="HE319" s="15"/>
      <c r="HF319" s="15"/>
      <c r="HG319" s="15"/>
      <c r="HH319" s="15"/>
      <c r="HI319" s="15"/>
      <c r="HJ319" s="15"/>
      <c r="HK319" s="15"/>
      <c r="HL319" s="15"/>
      <c r="HM319" s="15"/>
      <c r="HN319" s="15"/>
      <c r="HO319" s="15"/>
      <c r="HP319" s="15"/>
      <c r="HQ319" s="15"/>
      <c r="HR319" s="15"/>
      <c r="HS319" s="15"/>
      <c r="HT319" s="15"/>
      <c r="HU319" s="15"/>
      <c r="HV319" s="15"/>
      <c r="HW319" s="15"/>
      <c r="HX319" s="15"/>
      <c r="HY319" s="15"/>
      <c r="HZ319" s="15"/>
      <c r="IA319" s="15"/>
      <c r="IB319" s="15"/>
      <c r="IC319" s="15"/>
      <c r="ID319" s="15"/>
      <c r="IE319" s="15"/>
      <c r="IF319" s="15"/>
      <c r="IG319" s="15"/>
      <c r="IH319" s="15"/>
      <c r="II319" s="15"/>
      <c r="IJ319" s="15"/>
      <c r="IK319" s="15"/>
      <c r="IL319" s="15"/>
      <c r="IM319" s="15"/>
      <c r="IN319" s="15"/>
      <c r="IO319" s="15"/>
      <c r="IP319" s="15"/>
      <c r="IQ319" s="15"/>
      <c r="IR319" s="15"/>
      <c r="IS319" s="15"/>
      <c r="IT319" s="15"/>
      <c r="IU319" s="15"/>
      <c r="IV319" s="15"/>
    </row>
    <row r="320" spans="1:256" ht="24" customHeight="1">
      <c r="A320" s="608" t="s">
        <v>302</v>
      </c>
      <c r="B320" s="608"/>
      <c r="C320" s="608"/>
      <c r="D320" s="607">
        <f>G257</f>
        <v>2.12</v>
      </c>
      <c r="E320" s="607"/>
      <c r="F320" s="135">
        <f t="shared" si="3"/>
        <v>150</v>
      </c>
      <c r="G320" s="476">
        <f t="shared" si="4"/>
        <v>318</v>
      </c>
      <c r="H320" s="476"/>
      <c r="I320" s="476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  <c r="BG320" s="15"/>
      <c r="BH320" s="15"/>
      <c r="BI320" s="15"/>
      <c r="BJ320" s="15"/>
      <c r="BK320" s="15"/>
      <c r="BL320" s="15"/>
      <c r="BM320" s="15"/>
      <c r="BN320" s="15"/>
      <c r="BO320" s="15"/>
      <c r="BP320" s="15"/>
      <c r="BQ320" s="15"/>
      <c r="BR320" s="15"/>
      <c r="BS320" s="15"/>
      <c r="BT320" s="15"/>
      <c r="BU320" s="15"/>
      <c r="BV320" s="15"/>
      <c r="BW320" s="15"/>
      <c r="BX320" s="15"/>
      <c r="BY320" s="15"/>
      <c r="BZ320" s="15"/>
      <c r="CA320" s="15"/>
      <c r="CB320" s="15"/>
      <c r="CC320" s="15"/>
      <c r="CD320" s="15"/>
      <c r="CE320" s="15"/>
      <c r="CF320" s="15"/>
      <c r="CG320" s="15"/>
      <c r="CH320" s="15"/>
      <c r="CI320" s="15"/>
      <c r="CJ320" s="15"/>
      <c r="CK320" s="15"/>
      <c r="CL320" s="15"/>
      <c r="CM320" s="15"/>
      <c r="CN320" s="15"/>
      <c r="CO320" s="15"/>
      <c r="CP320" s="15"/>
      <c r="CQ320" s="15"/>
      <c r="CR320" s="15"/>
      <c r="CS320" s="15"/>
      <c r="CT320" s="15"/>
      <c r="CU320" s="15"/>
      <c r="CV320" s="15"/>
      <c r="CW320" s="15"/>
      <c r="CX320" s="15"/>
      <c r="CY320" s="15"/>
      <c r="CZ320" s="15"/>
      <c r="DA320" s="15"/>
      <c r="DB320" s="15"/>
      <c r="DC320" s="15"/>
      <c r="DD320" s="15"/>
      <c r="DE320" s="15"/>
      <c r="DF320" s="15"/>
      <c r="DG320" s="15"/>
      <c r="DH320" s="15"/>
      <c r="DI320" s="15"/>
      <c r="DJ320" s="15"/>
      <c r="DK320" s="15"/>
      <c r="DL320" s="15"/>
      <c r="DM320" s="15"/>
      <c r="DN320" s="15"/>
      <c r="DO320" s="15"/>
      <c r="DP320" s="15"/>
      <c r="DQ320" s="15"/>
      <c r="DR320" s="15"/>
      <c r="DS320" s="15"/>
      <c r="DT320" s="15"/>
      <c r="DU320" s="15"/>
      <c r="DV320" s="15"/>
      <c r="DW320" s="15"/>
      <c r="DX320" s="15"/>
      <c r="DY320" s="15"/>
      <c r="DZ320" s="15"/>
      <c r="EA320" s="15"/>
      <c r="EB320" s="15"/>
      <c r="EC320" s="15"/>
      <c r="ED320" s="15"/>
      <c r="EE320" s="15"/>
      <c r="EF320" s="15"/>
      <c r="EG320" s="15"/>
      <c r="EH320" s="15"/>
      <c r="EI320" s="15"/>
      <c r="EJ320" s="15"/>
      <c r="EK320" s="15"/>
      <c r="EL320" s="15"/>
      <c r="EM320" s="15"/>
      <c r="EN320" s="15"/>
      <c r="EO320" s="15"/>
      <c r="EP320" s="15"/>
      <c r="EQ320" s="15"/>
      <c r="ER320" s="15"/>
      <c r="ES320" s="15"/>
      <c r="ET320" s="15"/>
      <c r="EU320" s="15"/>
      <c r="EV320" s="15"/>
      <c r="EW320" s="15"/>
      <c r="EX320" s="15"/>
      <c r="EY320" s="15"/>
      <c r="EZ320" s="15"/>
      <c r="FA320" s="15"/>
      <c r="FB320" s="15"/>
      <c r="FC320" s="15"/>
      <c r="FD320" s="15"/>
      <c r="FE320" s="15"/>
      <c r="FF320" s="15"/>
      <c r="FG320" s="15"/>
      <c r="FH320" s="15"/>
      <c r="FI320" s="15"/>
      <c r="FJ320" s="15"/>
      <c r="FK320" s="15"/>
      <c r="FL320" s="15"/>
      <c r="FM320" s="15"/>
      <c r="FN320" s="15"/>
      <c r="FO320" s="15"/>
      <c r="FP320" s="15"/>
      <c r="FQ320" s="15"/>
      <c r="FR320" s="15"/>
      <c r="FS320" s="15"/>
      <c r="FT320" s="15"/>
      <c r="FU320" s="15"/>
      <c r="FV320" s="15"/>
      <c r="FW320" s="15"/>
      <c r="FX320" s="15"/>
      <c r="FY320" s="15"/>
      <c r="FZ320" s="15"/>
      <c r="GA320" s="15"/>
      <c r="GB320" s="15"/>
      <c r="GC320" s="15"/>
      <c r="GD320" s="15"/>
      <c r="GE320" s="15"/>
      <c r="GF320" s="15"/>
      <c r="GG320" s="15"/>
      <c r="GH320" s="15"/>
      <c r="GI320" s="15"/>
      <c r="GJ320" s="15"/>
      <c r="GK320" s="15"/>
      <c r="GL320" s="15"/>
      <c r="GM320" s="15"/>
      <c r="GN320" s="15"/>
      <c r="GO320" s="15"/>
      <c r="GP320" s="15"/>
      <c r="GQ320" s="15"/>
      <c r="GR320" s="15"/>
      <c r="GS320" s="15"/>
      <c r="GT320" s="15"/>
      <c r="GU320" s="15"/>
      <c r="GV320" s="15"/>
      <c r="GW320" s="15"/>
      <c r="GX320" s="15"/>
      <c r="GY320" s="15"/>
      <c r="GZ320" s="15"/>
      <c r="HA320" s="15"/>
      <c r="HB320" s="15"/>
      <c r="HC320" s="15"/>
      <c r="HD320" s="15"/>
      <c r="HE320" s="15"/>
      <c r="HF320" s="15"/>
      <c r="HG320" s="15"/>
      <c r="HH320" s="15"/>
      <c r="HI320" s="15"/>
      <c r="HJ320" s="15"/>
      <c r="HK320" s="15"/>
      <c r="HL320" s="15"/>
      <c r="HM320" s="15"/>
      <c r="HN320" s="15"/>
      <c r="HO320" s="15"/>
      <c r="HP320" s="15"/>
      <c r="HQ320" s="15"/>
      <c r="HR320" s="15"/>
      <c r="HS320" s="15"/>
      <c r="HT320" s="15"/>
      <c r="HU320" s="15"/>
      <c r="HV320" s="15"/>
      <c r="HW320" s="15"/>
      <c r="HX320" s="15"/>
      <c r="HY320" s="15"/>
      <c r="HZ320" s="15"/>
      <c r="IA320" s="15"/>
      <c r="IB320" s="15"/>
      <c r="IC320" s="15"/>
      <c r="ID320" s="15"/>
      <c r="IE320" s="15"/>
      <c r="IF320" s="15"/>
      <c r="IG320" s="15"/>
      <c r="IH320" s="15"/>
      <c r="II320" s="15"/>
      <c r="IJ320" s="15"/>
      <c r="IK320" s="15"/>
      <c r="IL320" s="15"/>
      <c r="IM320" s="15"/>
      <c r="IN320" s="15"/>
      <c r="IO320" s="15"/>
      <c r="IP320" s="15"/>
      <c r="IQ320" s="15"/>
      <c r="IR320" s="15"/>
      <c r="IS320" s="15"/>
      <c r="IT320" s="15"/>
      <c r="IU320" s="15"/>
      <c r="IV320" s="15"/>
    </row>
    <row r="321" spans="1:256" ht="27" customHeight="1">
      <c r="A321" s="608" t="s">
        <v>303</v>
      </c>
      <c r="B321" s="608"/>
      <c r="C321" s="608"/>
      <c r="D321" s="607">
        <f>G261</f>
        <v>2.12</v>
      </c>
      <c r="E321" s="607"/>
      <c r="F321" s="135">
        <f t="shared" si="3"/>
        <v>250</v>
      </c>
      <c r="G321" s="476">
        <f t="shared" si="4"/>
        <v>530</v>
      </c>
      <c r="H321" s="476"/>
      <c r="I321" s="476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  <c r="BG321" s="15"/>
      <c r="BH321" s="15"/>
      <c r="BI321" s="15"/>
      <c r="BJ321" s="15"/>
      <c r="BK321" s="15"/>
      <c r="BL321" s="15"/>
      <c r="BM321" s="15"/>
      <c r="BN321" s="15"/>
      <c r="BO321" s="15"/>
      <c r="BP321" s="15"/>
      <c r="BQ321" s="15"/>
      <c r="BR321" s="15"/>
      <c r="BS321" s="15"/>
      <c r="BT321" s="15"/>
      <c r="BU321" s="15"/>
      <c r="BV321" s="15"/>
      <c r="BW321" s="15"/>
      <c r="BX321" s="15"/>
      <c r="BY321" s="15"/>
      <c r="BZ321" s="15"/>
      <c r="CA321" s="15"/>
      <c r="CB321" s="15"/>
      <c r="CC321" s="15"/>
      <c r="CD321" s="15"/>
      <c r="CE321" s="15"/>
      <c r="CF321" s="15"/>
      <c r="CG321" s="15"/>
      <c r="CH321" s="15"/>
      <c r="CI321" s="15"/>
      <c r="CJ321" s="15"/>
      <c r="CK321" s="15"/>
      <c r="CL321" s="15"/>
      <c r="CM321" s="15"/>
      <c r="CN321" s="15"/>
      <c r="CO321" s="15"/>
      <c r="CP321" s="15"/>
      <c r="CQ321" s="15"/>
      <c r="CR321" s="15"/>
      <c r="CS321" s="15"/>
      <c r="CT321" s="15"/>
      <c r="CU321" s="15"/>
      <c r="CV321" s="15"/>
      <c r="CW321" s="15"/>
      <c r="CX321" s="15"/>
      <c r="CY321" s="15"/>
      <c r="CZ321" s="15"/>
      <c r="DA321" s="15"/>
      <c r="DB321" s="15"/>
      <c r="DC321" s="15"/>
      <c r="DD321" s="15"/>
      <c r="DE321" s="15"/>
      <c r="DF321" s="15"/>
      <c r="DG321" s="15"/>
      <c r="DH321" s="15"/>
      <c r="DI321" s="15"/>
      <c r="DJ321" s="15"/>
      <c r="DK321" s="15"/>
      <c r="DL321" s="15"/>
      <c r="DM321" s="15"/>
      <c r="DN321" s="15"/>
      <c r="DO321" s="15"/>
      <c r="DP321" s="15"/>
      <c r="DQ321" s="15"/>
      <c r="DR321" s="15"/>
      <c r="DS321" s="15"/>
      <c r="DT321" s="15"/>
      <c r="DU321" s="15"/>
      <c r="DV321" s="15"/>
      <c r="DW321" s="15"/>
      <c r="DX321" s="15"/>
      <c r="DY321" s="15"/>
      <c r="DZ321" s="15"/>
      <c r="EA321" s="15"/>
      <c r="EB321" s="15"/>
      <c r="EC321" s="15"/>
      <c r="ED321" s="15"/>
      <c r="EE321" s="15"/>
      <c r="EF321" s="15"/>
      <c r="EG321" s="15"/>
      <c r="EH321" s="15"/>
      <c r="EI321" s="15"/>
      <c r="EJ321" s="15"/>
      <c r="EK321" s="15"/>
      <c r="EL321" s="15"/>
      <c r="EM321" s="15"/>
      <c r="EN321" s="15"/>
      <c r="EO321" s="15"/>
      <c r="EP321" s="15"/>
      <c r="EQ321" s="15"/>
      <c r="ER321" s="15"/>
      <c r="ES321" s="15"/>
      <c r="ET321" s="15"/>
      <c r="EU321" s="15"/>
      <c r="EV321" s="15"/>
      <c r="EW321" s="15"/>
      <c r="EX321" s="15"/>
      <c r="EY321" s="15"/>
      <c r="EZ321" s="15"/>
      <c r="FA321" s="15"/>
      <c r="FB321" s="15"/>
      <c r="FC321" s="15"/>
      <c r="FD321" s="15"/>
      <c r="FE321" s="15"/>
      <c r="FF321" s="15"/>
      <c r="FG321" s="15"/>
      <c r="FH321" s="15"/>
      <c r="FI321" s="15"/>
      <c r="FJ321" s="15"/>
      <c r="FK321" s="15"/>
      <c r="FL321" s="15"/>
      <c r="FM321" s="15"/>
      <c r="FN321" s="15"/>
      <c r="FO321" s="15"/>
      <c r="FP321" s="15"/>
      <c r="FQ321" s="15"/>
      <c r="FR321" s="15"/>
      <c r="FS321" s="15"/>
      <c r="FT321" s="15"/>
      <c r="FU321" s="15"/>
      <c r="FV321" s="15"/>
      <c r="FW321" s="15"/>
      <c r="FX321" s="15"/>
      <c r="FY321" s="15"/>
      <c r="FZ321" s="15"/>
      <c r="GA321" s="15"/>
      <c r="GB321" s="15"/>
      <c r="GC321" s="15"/>
      <c r="GD321" s="15"/>
      <c r="GE321" s="15"/>
      <c r="GF321" s="15"/>
      <c r="GG321" s="15"/>
      <c r="GH321" s="15"/>
      <c r="GI321" s="15"/>
      <c r="GJ321" s="15"/>
      <c r="GK321" s="15"/>
      <c r="GL321" s="15"/>
      <c r="GM321" s="15"/>
      <c r="GN321" s="15"/>
      <c r="GO321" s="15"/>
      <c r="GP321" s="15"/>
      <c r="GQ321" s="15"/>
      <c r="GR321" s="15"/>
      <c r="GS321" s="15"/>
      <c r="GT321" s="15"/>
      <c r="GU321" s="15"/>
      <c r="GV321" s="15"/>
      <c r="GW321" s="15"/>
      <c r="GX321" s="15"/>
      <c r="GY321" s="15"/>
      <c r="GZ321" s="15"/>
      <c r="HA321" s="15"/>
      <c r="HB321" s="15"/>
      <c r="HC321" s="15"/>
      <c r="HD321" s="15"/>
      <c r="HE321" s="15"/>
      <c r="HF321" s="15"/>
      <c r="HG321" s="15"/>
      <c r="HH321" s="15"/>
      <c r="HI321" s="15"/>
      <c r="HJ321" s="15"/>
      <c r="HK321" s="15"/>
      <c r="HL321" s="15"/>
      <c r="HM321" s="15"/>
      <c r="HN321" s="15"/>
      <c r="HO321" s="15"/>
      <c r="HP321" s="15"/>
      <c r="HQ321" s="15"/>
      <c r="HR321" s="15"/>
      <c r="HS321" s="15"/>
      <c r="HT321" s="15"/>
      <c r="HU321" s="15"/>
      <c r="HV321" s="15"/>
      <c r="HW321" s="15"/>
      <c r="HX321" s="15"/>
      <c r="HY321" s="15"/>
      <c r="HZ321" s="15"/>
      <c r="IA321" s="15"/>
      <c r="IB321" s="15"/>
      <c r="IC321" s="15"/>
      <c r="ID321" s="15"/>
      <c r="IE321" s="15"/>
      <c r="IF321" s="15"/>
      <c r="IG321" s="15"/>
      <c r="IH321" s="15"/>
      <c r="II321" s="15"/>
      <c r="IJ321" s="15"/>
      <c r="IK321" s="15"/>
      <c r="IL321" s="15"/>
      <c r="IM321" s="15"/>
      <c r="IN321" s="15"/>
      <c r="IO321" s="15"/>
      <c r="IP321" s="15"/>
      <c r="IQ321" s="15"/>
      <c r="IR321" s="15"/>
      <c r="IS321" s="15"/>
      <c r="IT321" s="15"/>
      <c r="IU321" s="15"/>
      <c r="IV321" s="15"/>
    </row>
    <row r="322" spans="1:256" ht="24.75" customHeight="1">
      <c r="A322" s="614" t="s">
        <v>304</v>
      </c>
      <c r="B322" s="614"/>
      <c r="C322" s="614"/>
      <c r="D322" s="607">
        <f>G265</f>
        <v>0.05</v>
      </c>
      <c r="E322" s="607"/>
      <c r="F322" s="135">
        <f t="shared" si="3"/>
        <v>800</v>
      </c>
      <c r="G322" s="476">
        <f t="shared" si="4"/>
        <v>40</v>
      </c>
      <c r="H322" s="476"/>
      <c r="I322" s="476"/>
      <c r="J322" s="15"/>
      <c r="K322" s="15">
        <f>K318</f>
        <v>0</v>
      </c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  <c r="BG322" s="15"/>
      <c r="BH322" s="15"/>
      <c r="BI322" s="15"/>
      <c r="BJ322" s="15"/>
      <c r="BK322" s="15"/>
      <c r="BL322" s="15"/>
      <c r="BM322" s="15"/>
      <c r="BN322" s="15"/>
      <c r="BO322" s="15"/>
      <c r="BP322" s="15"/>
      <c r="BQ322" s="15"/>
      <c r="BR322" s="15"/>
      <c r="BS322" s="15"/>
      <c r="BT322" s="15"/>
      <c r="BU322" s="15"/>
      <c r="BV322" s="15"/>
      <c r="BW322" s="15"/>
      <c r="BX322" s="15"/>
      <c r="BY322" s="15"/>
      <c r="BZ322" s="15"/>
      <c r="CA322" s="15"/>
      <c r="CB322" s="15"/>
      <c r="CC322" s="15"/>
      <c r="CD322" s="15"/>
      <c r="CE322" s="15"/>
      <c r="CF322" s="15"/>
      <c r="CG322" s="15"/>
      <c r="CH322" s="15"/>
      <c r="CI322" s="15"/>
      <c r="CJ322" s="15"/>
      <c r="CK322" s="15"/>
      <c r="CL322" s="15"/>
      <c r="CM322" s="15"/>
      <c r="CN322" s="15"/>
      <c r="CO322" s="15"/>
      <c r="CP322" s="15"/>
      <c r="CQ322" s="15"/>
      <c r="CR322" s="15"/>
      <c r="CS322" s="15"/>
      <c r="CT322" s="15"/>
      <c r="CU322" s="15"/>
      <c r="CV322" s="15"/>
      <c r="CW322" s="15"/>
      <c r="CX322" s="15"/>
      <c r="CY322" s="15"/>
      <c r="CZ322" s="15"/>
      <c r="DA322" s="15"/>
      <c r="DB322" s="15"/>
      <c r="DC322" s="15"/>
      <c r="DD322" s="15"/>
      <c r="DE322" s="15"/>
      <c r="DF322" s="15"/>
      <c r="DG322" s="15"/>
      <c r="DH322" s="15"/>
      <c r="DI322" s="15"/>
      <c r="DJ322" s="15"/>
      <c r="DK322" s="15"/>
      <c r="DL322" s="15"/>
      <c r="DM322" s="15"/>
      <c r="DN322" s="15"/>
      <c r="DO322" s="15"/>
      <c r="DP322" s="15"/>
      <c r="DQ322" s="15"/>
      <c r="DR322" s="15"/>
      <c r="DS322" s="15"/>
      <c r="DT322" s="15"/>
      <c r="DU322" s="15"/>
      <c r="DV322" s="15"/>
      <c r="DW322" s="15"/>
      <c r="DX322" s="15"/>
      <c r="DY322" s="15"/>
      <c r="DZ322" s="15"/>
      <c r="EA322" s="15"/>
      <c r="EB322" s="15"/>
      <c r="EC322" s="15"/>
      <c r="ED322" s="15"/>
      <c r="EE322" s="15"/>
      <c r="EF322" s="15"/>
      <c r="EG322" s="15"/>
      <c r="EH322" s="15"/>
      <c r="EI322" s="15"/>
      <c r="EJ322" s="15"/>
      <c r="EK322" s="15"/>
      <c r="EL322" s="15"/>
      <c r="EM322" s="15"/>
      <c r="EN322" s="15"/>
      <c r="EO322" s="15"/>
      <c r="EP322" s="15"/>
      <c r="EQ322" s="15"/>
      <c r="ER322" s="15"/>
      <c r="ES322" s="15"/>
      <c r="ET322" s="15"/>
      <c r="EU322" s="15"/>
      <c r="EV322" s="15"/>
      <c r="EW322" s="15"/>
      <c r="EX322" s="15"/>
      <c r="EY322" s="15"/>
      <c r="EZ322" s="15"/>
      <c r="FA322" s="15"/>
      <c r="FB322" s="15"/>
      <c r="FC322" s="15"/>
      <c r="FD322" s="15"/>
      <c r="FE322" s="15"/>
      <c r="FF322" s="15"/>
      <c r="FG322" s="15"/>
      <c r="FH322" s="15"/>
      <c r="FI322" s="15"/>
      <c r="FJ322" s="15"/>
      <c r="FK322" s="15"/>
      <c r="FL322" s="15"/>
      <c r="FM322" s="15"/>
      <c r="FN322" s="15"/>
      <c r="FO322" s="15"/>
      <c r="FP322" s="15"/>
      <c r="FQ322" s="15"/>
      <c r="FR322" s="15"/>
      <c r="FS322" s="15"/>
      <c r="FT322" s="15"/>
      <c r="FU322" s="15"/>
      <c r="FV322" s="15"/>
      <c r="FW322" s="15"/>
      <c r="FX322" s="15"/>
      <c r="FY322" s="15"/>
      <c r="FZ322" s="15"/>
      <c r="GA322" s="15"/>
      <c r="GB322" s="15"/>
      <c r="GC322" s="15"/>
      <c r="GD322" s="15"/>
      <c r="GE322" s="15"/>
      <c r="GF322" s="15"/>
      <c r="GG322" s="15"/>
      <c r="GH322" s="15"/>
      <c r="GI322" s="15"/>
      <c r="GJ322" s="15"/>
      <c r="GK322" s="15"/>
      <c r="GL322" s="15"/>
      <c r="GM322" s="15"/>
      <c r="GN322" s="15"/>
      <c r="GO322" s="15"/>
      <c r="GP322" s="15"/>
      <c r="GQ322" s="15"/>
      <c r="GR322" s="15"/>
      <c r="GS322" s="15"/>
      <c r="GT322" s="15"/>
      <c r="GU322" s="15"/>
      <c r="GV322" s="15"/>
      <c r="GW322" s="15"/>
      <c r="GX322" s="15"/>
      <c r="GY322" s="15"/>
      <c r="GZ322" s="15"/>
      <c r="HA322" s="15"/>
      <c r="HB322" s="15"/>
      <c r="HC322" s="15"/>
      <c r="HD322" s="15"/>
      <c r="HE322" s="15"/>
      <c r="HF322" s="15"/>
      <c r="HG322" s="15"/>
      <c r="HH322" s="15"/>
      <c r="HI322" s="15"/>
      <c r="HJ322" s="15"/>
      <c r="HK322" s="15"/>
      <c r="HL322" s="15"/>
      <c r="HM322" s="15"/>
      <c r="HN322" s="15"/>
      <c r="HO322" s="15"/>
      <c r="HP322" s="15"/>
      <c r="HQ322" s="15"/>
      <c r="HR322" s="15"/>
      <c r="HS322" s="15"/>
      <c r="HT322" s="15"/>
      <c r="HU322" s="15"/>
      <c r="HV322" s="15"/>
      <c r="HW322" s="15"/>
      <c r="HX322" s="15"/>
      <c r="HY322" s="15"/>
      <c r="HZ322" s="15"/>
      <c r="IA322" s="15"/>
      <c r="IB322" s="15"/>
      <c r="IC322" s="15"/>
      <c r="ID322" s="15"/>
      <c r="IE322" s="15"/>
      <c r="IF322" s="15"/>
      <c r="IG322" s="15"/>
      <c r="IH322" s="15"/>
      <c r="II322" s="15"/>
      <c r="IJ322" s="15"/>
      <c r="IK322" s="15"/>
      <c r="IL322" s="15"/>
      <c r="IM322" s="15"/>
      <c r="IN322" s="15"/>
      <c r="IO322" s="15"/>
      <c r="IP322" s="15"/>
      <c r="IQ322" s="15"/>
      <c r="IR322" s="15"/>
      <c r="IS322" s="15"/>
      <c r="IT322" s="15"/>
      <c r="IU322" s="15"/>
      <c r="IV322" s="15"/>
    </row>
    <row r="323" spans="1:256" ht="12.75" customHeight="1">
      <c r="A323" s="610" t="s">
        <v>37</v>
      </c>
      <c r="B323" s="610"/>
      <c r="C323" s="610"/>
      <c r="D323" s="610"/>
      <c r="E323" s="610"/>
      <c r="F323" s="136">
        <f t="shared" si="3"/>
        <v>3000</v>
      </c>
      <c r="G323" s="474">
        <f>SUM(G317:G322)</f>
        <v>2928</v>
      </c>
      <c r="H323" s="474"/>
      <c r="I323" s="474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  <c r="BG323" s="15"/>
      <c r="BH323" s="15"/>
      <c r="BI323" s="15"/>
      <c r="BJ323" s="15"/>
      <c r="BK323" s="15"/>
      <c r="BL323" s="15"/>
      <c r="BM323" s="15"/>
      <c r="BN323" s="15"/>
      <c r="BO323" s="15"/>
      <c r="BP323" s="15"/>
      <c r="BQ323" s="15"/>
      <c r="BR323" s="15"/>
      <c r="BS323" s="15"/>
      <c r="BT323" s="15"/>
      <c r="BU323" s="15"/>
      <c r="BV323" s="15"/>
      <c r="BW323" s="15"/>
      <c r="BX323" s="15"/>
      <c r="BY323" s="15"/>
      <c r="BZ323" s="15"/>
      <c r="CA323" s="15"/>
      <c r="CB323" s="15"/>
      <c r="CC323" s="15"/>
      <c r="CD323" s="15"/>
      <c r="CE323" s="15"/>
      <c r="CF323" s="15"/>
      <c r="CG323" s="15"/>
      <c r="CH323" s="15"/>
      <c r="CI323" s="15"/>
      <c r="CJ323" s="15"/>
      <c r="CK323" s="15"/>
      <c r="CL323" s="15"/>
      <c r="CM323" s="15"/>
      <c r="CN323" s="15"/>
      <c r="CO323" s="15"/>
      <c r="CP323" s="15"/>
      <c r="CQ323" s="15"/>
      <c r="CR323" s="15"/>
      <c r="CS323" s="15"/>
      <c r="CT323" s="15"/>
      <c r="CU323" s="15"/>
      <c r="CV323" s="15"/>
      <c r="CW323" s="15"/>
      <c r="CX323" s="15"/>
      <c r="CY323" s="15"/>
      <c r="CZ323" s="15"/>
      <c r="DA323" s="15"/>
      <c r="DB323" s="15"/>
      <c r="DC323" s="15"/>
      <c r="DD323" s="15"/>
      <c r="DE323" s="15"/>
      <c r="DF323" s="15"/>
      <c r="DG323" s="15"/>
      <c r="DH323" s="15"/>
      <c r="DI323" s="15"/>
      <c r="DJ323" s="15"/>
      <c r="DK323" s="15"/>
      <c r="DL323" s="15"/>
      <c r="DM323" s="15"/>
      <c r="DN323" s="15"/>
      <c r="DO323" s="15"/>
      <c r="DP323" s="15"/>
      <c r="DQ323" s="15"/>
      <c r="DR323" s="15"/>
      <c r="DS323" s="15"/>
      <c r="DT323" s="15"/>
      <c r="DU323" s="15"/>
      <c r="DV323" s="15"/>
      <c r="DW323" s="15"/>
      <c r="DX323" s="15"/>
      <c r="DY323" s="15"/>
      <c r="DZ323" s="15"/>
      <c r="EA323" s="15"/>
      <c r="EB323" s="15"/>
      <c r="EC323" s="15"/>
      <c r="ED323" s="15"/>
      <c r="EE323" s="15"/>
      <c r="EF323" s="15"/>
      <c r="EG323" s="15"/>
      <c r="EH323" s="15"/>
      <c r="EI323" s="15"/>
      <c r="EJ323" s="15"/>
      <c r="EK323" s="15"/>
      <c r="EL323" s="15"/>
      <c r="EM323" s="15"/>
      <c r="EN323" s="15"/>
      <c r="EO323" s="15"/>
      <c r="EP323" s="15"/>
      <c r="EQ323" s="15"/>
      <c r="ER323" s="15"/>
      <c r="ES323" s="15"/>
      <c r="ET323" s="15"/>
      <c r="EU323" s="15"/>
      <c r="EV323" s="15"/>
      <c r="EW323" s="15"/>
      <c r="EX323" s="15"/>
      <c r="EY323" s="15"/>
      <c r="EZ323" s="15"/>
      <c r="FA323" s="15"/>
      <c r="FB323" s="15"/>
      <c r="FC323" s="15"/>
      <c r="FD323" s="15"/>
      <c r="FE323" s="15"/>
      <c r="FF323" s="15"/>
      <c r="FG323" s="15"/>
      <c r="FH323" s="15"/>
      <c r="FI323" s="15"/>
      <c r="FJ323" s="15"/>
      <c r="FK323" s="15"/>
      <c r="FL323" s="15"/>
      <c r="FM323" s="15"/>
      <c r="FN323" s="15"/>
      <c r="FO323" s="15"/>
      <c r="FP323" s="15"/>
      <c r="FQ323" s="15"/>
      <c r="FR323" s="15"/>
      <c r="FS323" s="15"/>
      <c r="FT323" s="15"/>
      <c r="FU323" s="15"/>
      <c r="FV323" s="15"/>
      <c r="FW323" s="15"/>
      <c r="FX323" s="15"/>
      <c r="FY323" s="15"/>
      <c r="FZ323" s="15"/>
      <c r="GA323" s="15"/>
      <c r="GB323" s="15"/>
      <c r="GC323" s="15"/>
      <c r="GD323" s="15"/>
      <c r="GE323" s="15"/>
      <c r="GF323" s="15"/>
      <c r="GG323" s="15"/>
      <c r="GH323" s="15"/>
      <c r="GI323" s="15"/>
      <c r="GJ323" s="15"/>
      <c r="GK323" s="15"/>
      <c r="GL323" s="15"/>
      <c r="GM323" s="15"/>
      <c r="GN323" s="15"/>
      <c r="GO323" s="15"/>
      <c r="GP323" s="15"/>
      <c r="GQ323" s="15"/>
      <c r="GR323" s="15"/>
      <c r="GS323" s="15"/>
      <c r="GT323" s="15"/>
      <c r="GU323" s="15"/>
      <c r="GV323" s="15"/>
      <c r="GW323" s="15"/>
      <c r="GX323" s="15"/>
      <c r="GY323" s="15"/>
      <c r="GZ323" s="15"/>
      <c r="HA323" s="15"/>
      <c r="HB323" s="15"/>
      <c r="HC323" s="15"/>
      <c r="HD323" s="15"/>
      <c r="HE323" s="15"/>
      <c r="HF323" s="15"/>
      <c r="HG323" s="15"/>
      <c r="HH323" s="15"/>
      <c r="HI323" s="15"/>
      <c r="HJ323" s="15"/>
      <c r="HK323" s="15"/>
      <c r="HL323" s="15"/>
      <c r="HM323" s="15"/>
      <c r="HN323" s="15"/>
      <c r="HO323" s="15"/>
      <c r="HP323" s="15"/>
      <c r="HQ323" s="15"/>
      <c r="HR323" s="15"/>
      <c r="HS323" s="15"/>
      <c r="HT323" s="15"/>
      <c r="HU323" s="15"/>
      <c r="HV323" s="15"/>
      <c r="HW323" s="15"/>
      <c r="HX323" s="15"/>
      <c r="HY323" s="15"/>
      <c r="HZ323" s="15"/>
      <c r="IA323" s="15"/>
      <c r="IB323" s="15"/>
      <c r="IC323" s="15"/>
      <c r="ID323" s="15"/>
      <c r="IE323" s="15"/>
      <c r="IF323" s="15"/>
      <c r="IG323" s="15"/>
      <c r="IH323" s="15"/>
      <c r="II323" s="15"/>
      <c r="IJ323" s="15"/>
      <c r="IK323" s="15"/>
      <c r="IL323" s="15"/>
      <c r="IM323" s="15"/>
      <c r="IN323" s="15"/>
      <c r="IO323" s="15"/>
      <c r="IP323" s="15"/>
      <c r="IQ323" s="15"/>
      <c r="IR323" s="15"/>
      <c r="IS323" s="15"/>
      <c r="IT323" s="15"/>
      <c r="IU323" s="15"/>
      <c r="IV323" s="15"/>
    </row>
    <row r="324" spans="1:256" ht="9" customHeight="1">
      <c r="A324" s="615"/>
      <c r="B324" s="615"/>
      <c r="C324" s="615"/>
      <c r="D324" s="615"/>
      <c r="E324" s="615"/>
      <c r="F324" s="615"/>
      <c r="G324" s="615"/>
      <c r="H324" s="615"/>
      <c r="I324" s="6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  <c r="BG324" s="15"/>
      <c r="BH324" s="15"/>
      <c r="BI324" s="15"/>
      <c r="BJ324" s="15"/>
      <c r="BK324" s="15"/>
      <c r="BL324" s="15"/>
      <c r="BM324" s="15"/>
      <c r="BN324" s="15"/>
      <c r="BO324" s="15"/>
      <c r="BP324" s="15"/>
      <c r="BQ324" s="15"/>
      <c r="BR324" s="15"/>
      <c r="BS324" s="15"/>
      <c r="BT324" s="15"/>
      <c r="BU324" s="15"/>
      <c r="BV324" s="15"/>
      <c r="BW324" s="15"/>
      <c r="BX324" s="15"/>
      <c r="BY324" s="15"/>
      <c r="BZ324" s="15"/>
      <c r="CA324" s="15"/>
      <c r="CB324" s="15"/>
      <c r="CC324" s="15"/>
      <c r="CD324" s="15"/>
      <c r="CE324" s="15"/>
      <c r="CF324" s="15"/>
      <c r="CG324" s="15"/>
      <c r="CH324" s="15"/>
      <c r="CI324" s="15"/>
      <c r="CJ324" s="15"/>
      <c r="CK324" s="15"/>
      <c r="CL324" s="15"/>
      <c r="CM324" s="15"/>
      <c r="CN324" s="15"/>
      <c r="CO324" s="15"/>
      <c r="CP324" s="15"/>
      <c r="CQ324" s="15"/>
      <c r="CR324" s="15"/>
      <c r="CS324" s="15"/>
      <c r="CT324" s="15"/>
      <c r="CU324" s="15"/>
      <c r="CV324" s="15"/>
      <c r="CW324" s="15"/>
      <c r="CX324" s="15"/>
      <c r="CY324" s="15"/>
      <c r="CZ324" s="15"/>
      <c r="DA324" s="15"/>
      <c r="DB324" s="15"/>
      <c r="DC324" s="15"/>
      <c r="DD324" s="15"/>
      <c r="DE324" s="15"/>
      <c r="DF324" s="15"/>
      <c r="DG324" s="15"/>
      <c r="DH324" s="15"/>
      <c r="DI324" s="15"/>
      <c r="DJ324" s="15"/>
      <c r="DK324" s="15"/>
      <c r="DL324" s="15"/>
      <c r="DM324" s="15"/>
      <c r="DN324" s="15"/>
      <c r="DO324" s="15"/>
      <c r="DP324" s="15"/>
      <c r="DQ324" s="15"/>
      <c r="DR324" s="15"/>
      <c r="DS324" s="15"/>
      <c r="DT324" s="15"/>
      <c r="DU324" s="15"/>
      <c r="DV324" s="15"/>
      <c r="DW324" s="15"/>
      <c r="DX324" s="15"/>
      <c r="DY324" s="15"/>
      <c r="DZ324" s="15"/>
      <c r="EA324" s="15"/>
      <c r="EB324" s="15"/>
      <c r="EC324" s="15"/>
      <c r="ED324" s="15"/>
      <c r="EE324" s="15"/>
      <c r="EF324" s="15"/>
      <c r="EG324" s="15"/>
      <c r="EH324" s="15"/>
      <c r="EI324" s="15"/>
      <c r="EJ324" s="15"/>
      <c r="EK324" s="15"/>
      <c r="EL324" s="15"/>
      <c r="EM324" s="15"/>
      <c r="EN324" s="15"/>
      <c r="EO324" s="15"/>
      <c r="EP324" s="15"/>
      <c r="EQ324" s="15"/>
      <c r="ER324" s="15"/>
      <c r="ES324" s="15"/>
      <c r="ET324" s="15"/>
      <c r="EU324" s="15"/>
      <c r="EV324" s="15"/>
      <c r="EW324" s="15"/>
      <c r="EX324" s="15"/>
      <c r="EY324" s="15"/>
      <c r="EZ324" s="15"/>
      <c r="FA324" s="15"/>
      <c r="FB324" s="15"/>
      <c r="FC324" s="15"/>
      <c r="FD324" s="15"/>
      <c r="FE324" s="15"/>
      <c r="FF324" s="15"/>
      <c r="FG324" s="15"/>
      <c r="FH324" s="15"/>
      <c r="FI324" s="15"/>
      <c r="FJ324" s="15"/>
      <c r="FK324" s="15"/>
      <c r="FL324" s="15"/>
      <c r="FM324" s="15"/>
      <c r="FN324" s="15"/>
      <c r="FO324" s="15"/>
      <c r="FP324" s="15"/>
      <c r="FQ324" s="15"/>
      <c r="FR324" s="15"/>
      <c r="FS324" s="15"/>
      <c r="FT324" s="15"/>
      <c r="FU324" s="15"/>
      <c r="FV324" s="15"/>
      <c r="FW324" s="15"/>
      <c r="FX324" s="15"/>
      <c r="FY324" s="15"/>
      <c r="FZ324" s="15"/>
      <c r="GA324" s="15"/>
      <c r="GB324" s="15"/>
      <c r="GC324" s="15"/>
      <c r="GD324" s="15"/>
      <c r="GE324" s="15"/>
      <c r="GF324" s="15"/>
      <c r="GG324" s="15"/>
      <c r="GH324" s="15"/>
      <c r="GI324" s="15"/>
      <c r="GJ324" s="15"/>
      <c r="GK324" s="15"/>
      <c r="GL324" s="15"/>
      <c r="GM324" s="15"/>
      <c r="GN324" s="15"/>
      <c r="GO324" s="15"/>
      <c r="GP324" s="15"/>
      <c r="GQ324" s="15"/>
      <c r="GR324" s="15"/>
      <c r="GS324" s="15"/>
      <c r="GT324" s="15"/>
      <c r="GU324" s="15"/>
      <c r="GV324" s="15"/>
      <c r="GW324" s="15"/>
      <c r="GX324" s="15"/>
      <c r="GY324" s="15"/>
      <c r="GZ324" s="15"/>
      <c r="HA324" s="15"/>
      <c r="HB324" s="15"/>
      <c r="HC324" s="15"/>
      <c r="HD324" s="15"/>
      <c r="HE324" s="15"/>
      <c r="HF324" s="15"/>
      <c r="HG324" s="15"/>
      <c r="HH324" s="15"/>
      <c r="HI324" s="15"/>
      <c r="HJ324" s="15"/>
      <c r="HK324" s="15"/>
      <c r="HL324" s="15"/>
      <c r="HM324" s="15"/>
      <c r="HN324" s="15"/>
      <c r="HO324" s="15"/>
      <c r="HP324" s="15"/>
      <c r="HQ324" s="15"/>
      <c r="HR324" s="15"/>
      <c r="HS324" s="15"/>
      <c r="HT324" s="15"/>
      <c r="HU324" s="15"/>
      <c r="HV324" s="15"/>
      <c r="HW324" s="15"/>
      <c r="HX324" s="15"/>
      <c r="HY324" s="15"/>
      <c r="HZ324" s="15"/>
      <c r="IA324" s="15"/>
      <c r="IB324" s="15"/>
      <c r="IC324" s="15"/>
      <c r="ID324" s="15"/>
      <c r="IE324" s="15"/>
      <c r="IF324" s="15"/>
      <c r="IG324" s="15"/>
      <c r="IH324" s="15"/>
      <c r="II324" s="15"/>
      <c r="IJ324" s="15"/>
      <c r="IK324" s="15"/>
      <c r="IL324" s="15"/>
      <c r="IM324" s="15"/>
      <c r="IN324" s="15"/>
      <c r="IO324" s="15"/>
      <c r="IP324" s="15"/>
      <c r="IQ324" s="15"/>
      <c r="IR324" s="15"/>
      <c r="IS324" s="15"/>
      <c r="IT324" s="15"/>
      <c r="IU324" s="15"/>
      <c r="IV324" s="15"/>
    </row>
    <row r="325" spans="1:256" ht="25.5" customHeight="1">
      <c r="A325" s="612" t="s">
        <v>38</v>
      </c>
      <c r="B325" s="612"/>
      <c r="C325" s="612"/>
      <c r="D325" s="613">
        <f>H274</f>
        <v>2.79</v>
      </c>
      <c r="E325" s="613"/>
      <c r="F325" s="137">
        <f>H31</f>
        <v>100</v>
      </c>
      <c r="G325" s="476">
        <f>ROUND(D325*F325,2)</f>
        <v>279</v>
      </c>
      <c r="H325" s="476"/>
      <c r="I325" s="476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  <c r="BG325" s="15"/>
      <c r="BH325" s="15"/>
      <c r="BI325" s="15"/>
      <c r="BJ325" s="15"/>
      <c r="BK325" s="15"/>
      <c r="BL325" s="15"/>
      <c r="BM325" s="15"/>
      <c r="BN325" s="15"/>
      <c r="BO325" s="15"/>
      <c r="BP325" s="15"/>
      <c r="BQ325" s="15"/>
      <c r="BR325" s="15"/>
      <c r="BS325" s="15"/>
      <c r="BT325" s="15"/>
      <c r="BU325" s="15"/>
      <c r="BV325" s="15"/>
      <c r="BW325" s="15"/>
      <c r="BX325" s="15"/>
      <c r="BY325" s="15"/>
      <c r="BZ325" s="15"/>
      <c r="CA325" s="15"/>
      <c r="CB325" s="15"/>
      <c r="CC325" s="15"/>
      <c r="CD325" s="15"/>
      <c r="CE325" s="15"/>
      <c r="CF325" s="15"/>
      <c r="CG325" s="15"/>
      <c r="CH325" s="15"/>
      <c r="CI325" s="15"/>
      <c r="CJ325" s="15"/>
      <c r="CK325" s="15"/>
      <c r="CL325" s="15"/>
      <c r="CM325" s="15"/>
      <c r="CN325" s="15"/>
      <c r="CO325" s="15"/>
      <c r="CP325" s="15"/>
      <c r="CQ325" s="15"/>
      <c r="CR325" s="15"/>
      <c r="CS325" s="15"/>
      <c r="CT325" s="15"/>
      <c r="CU325" s="15"/>
      <c r="CV325" s="15"/>
      <c r="CW325" s="15"/>
      <c r="CX325" s="15"/>
      <c r="CY325" s="15"/>
      <c r="CZ325" s="15"/>
      <c r="DA325" s="15"/>
      <c r="DB325" s="15"/>
      <c r="DC325" s="15"/>
      <c r="DD325" s="15"/>
      <c r="DE325" s="15"/>
      <c r="DF325" s="15"/>
      <c r="DG325" s="15"/>
      <c r="DH325" s="15"/>
      <c r="DI325" s="15"/>
      <c r="DJ325" s="15"/>
      <c r="DK325" s="15"/>
      <c r="DL325" s="15"/>
      <c r="DM325" s="15"/>
      <c r="DN325" s="15"/>
      <c r="DO325" s="15"/>
      <c r="DP325" s="15"/>
      <c r="DQ325" s="15"/>
      <c r="DR325" s="15"/>
      <c r="DS325" s="15"/>
      <c r="DT325" s="15"/>
      <c r="DU325" s="15"/>
      <c r="DV325" s="15"/>
      <c r="DW325" s="15"/>
      <c r="DX325" s="15"/>
      <c r="DY325" s="15"/>
      <c r="DZ325" s="15"/>
      <c r="EA325" s="15"/>
      <c r="EB325" s="15"/>
      <c r="EC325" s="15"/>
      <c r="ED325" s="15"/>
      <c r="EE325" s="15"/>
      <c r="EF325" s="15"/>
      <c r="EG325" s="15"/>
      <c r="EH325" s="15"/>
      <c r="EI325" s="15"/>
      <c r="EJ325" s="15"/>
      <c r="EK325" s="15"/>
      <c r="EL325" s="15"/>
      <c r="EM325" s="15"/>
      <c r="EN325" s="15"/>
      <c r="EO325" s="15"/>
      <c r="EP325" s="15"/>
      <c r="EQ325" s="15"/>
      <c r="ER325" s="15"/>
      <c r="ES325" s="15"/>
      <c r="ET325" s="15"/>
      <c r="EU325" s="15"/>
      <c r="EV325" s="15"/>
      <c r="EW325" s="15"/>
      <c r="EX325" s="15"/>
      <c r="EY325" s="15"/>
      <c r="EZ325" s="15"/>
      <c r="FA325" s="15"/>
      <c r="FB325" s="15"/>
      <c r="FC325" s="15"/>
      <c r="FD325" s="15"/>
      <c r="FE325" s="15"/>
      <c r="FF325" s="15"/>
      <c r="FG325" s="15"/>
      <c r="FH325" s="15"/>
      <c r="FI325" s="15"/>
      <c r="FJ325" s="15"/>
      <c r="FK325" s="15"/>
      <c r="FL325" s="15"/>
      <c r="FM325" s="15"/>
      <c r="FN325" s="15"/>
      <c r="FO325" s="15"/>
      <c r="FP325" s="15"/>
      <c r="FQ325" s="15"/>
      <c r="FR325" s="15"/>
      <c r="FS325" s="15"/>
      <c r="FT325" s="15"/>
      <c r="FU325" s="15"/>
      <c r="FV325" s="15"/>
      <c r="FW325" s="15"/>
      <c r="FX325" s="15"/>
      <c r="FY325" s="15"/>
      <c r="FZ325" s="15"/>
      <c r="GA325" s="15"/>
      <c r="GB325" s="15"/>
      <c r="GC325" s="15"/>
      <c r="GD325" s="15"/>
      <c r="GE325" s="15"/>
      <c r="GF325" s="15"/>
      <c r="GG325" s="15"/>
      <c r="GH325" s="15"/>
      <c r="GI325" s="15"/>
      <c r="GJ325" s="15"/>
      <c r="GK325" s="15"/>
      <c r="GL325" s="15"/>
      <c r="GM325" s="15"/>
      <c r="GN325" s="15"/>
      <c r="GO325" s="15"/>
      <c r="GP325" s="15"/>
      <c r="GQ325" s="15"/>
      <c r="GR325" s="15"/>
      <c r="GS325" s="15"/>
      <c r="GT325" s="15"/>
      <c r="GU325" s="15"/>
      <c r="GV325" s="15"/>
      <c r="GW325" s="15"/>
      <c r="GX325" s="15"/>
      <c r="GY325" s="15"/>
      <c r="GZ325" s="15"/>
      <c r="HA325" s="15"/>
      <c r="HB325" s="15"/>
      <c r="HC325" s="15"/>
      <c r="HD325" s="15"/>
      <c r="HE325" s="15"/>
      <c r="HF325" s="15"/>
      <c r="HG325" s="15"/>
      <c r="HH325" s="15"/>
      <c r="HI325" s="15"/>
      <c r="HJ325" s="15"/>
      <c r="HK325" s="15"/>
      <c r="HL325" s="15"/>
      <c r="HM325" s="15"/>
      <c r="HN325" s="15"/>
      <c r="HO325" s="15"/>
      <c r="HP325" s="15"/>
      <c r="HQ325" s="15"/>
      <c r="HR325" s="15"/>
      <c r="HS325" s="15"/>
      <c r="HT325" s="15"/>
      <c r="HU325" s="15"/>
      <c r="HV325" s="15"/>
      <c r="HW325" s="15"/>
      <c r="HX325" s="15"/>
      <c r="HY325" s="15"/>
      <c r="HZ325" s="15"/>
      <c r="IA325" s="15"/>
      <c r="IB325" s="15"/>
      <c r="IC325" s="15"/>
      <c r="ID325" s="15"/>
      <c r="IE325" s="15"/>
      <c r="IF325" s="15"/>
      <c r="IG325" s="15"/>
      <c r="IH325" s="15"/>
      <c r="II325" s="15"/>
      <c r="IJ325" s="15"/>
      <c r="IK325" s="15"/>
      <c r="IL325" s="15"/>
      <c r="IM325" s="15"/>
      <c r="IN325" s="15"/>
      <c r="IO325" s="15"/>
      <c r="IP325" s="15"/>
      <c r="IQ325" s="15"/>
      <c r="IR325" s="15"/>
      <c r="IS325" s="15"/>
      <c r="IT325" s="15"/>
      <c r="IU325" s="15"/>
      <c r="IV325" s="15"/>
    </row>
    <row r="326" spans="1:256" ht="24" customHeight="1">
      <c r="A326" s="608" t="s">
        <v>305</v>
      </c>
      <c r="B326" s="608"/>
      <c r="C326" s="608"/>
      <c r="D326" s="607">
        <f>H278</f>
        <v>1.19</v>
      </c>
      <c r="E326" s="607"/>
      <c r="F326" s="131">
        <f>H32</f>
        <v>250</v>
      </c>
      <c r="G326" s="476">
        <f>ROUND((D326*F326),2)</f>
        <v>297.5</v>
      </c>
      <c r="H326" s="476"/>
      <c r="I326" s="476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  <c r="BG326" s="15"/>
      <c r="BH326" s="15"/>
      <c r="BI326" s="15"/>
      <c r="BJ326" s="15"/>
      <c r="BK326" s="15"/>
      <c r="BL326" s="15"/>
      <c r="BM326" s="15"/>
      <c r="BN326" s="15"/>
      <c r="BO326" s="15"/>
      <c r="BP326" s="15"/>
      <c r="BQ326" s="15"/>
      <c r="BR326" s="15"/>
      <c r="BS326" s="15"/>
      <c r="BT326" s="15"/>
      <c r="BU326" s="15"/>
      <c r="BV326" s="15"/>
      <c r="BW326" s="15"/>
      <c r="BX326" s="15"/>
      <c r="BY326" s="15"/>
      <c r="BZ326" s="15"/>
      <c r="CA326" s="15"/>
      <c r="CB326" s="15"/>
      <c r="CC326" s="15"/>
      <c r="CD326" s="15"/>
      <c r="CE326" s="15"/>
      <c r="CF326" s="15"/>
      <c r="CG326" s="15"/>
      <c r="CH326" s="15"/>
      <c r="CI326" s="15"/>
      <c r="CJ326" s="15"/>
      <c r="CK326" s="15"/>
      <c r="CL326" s="15"/>
      <c r="CM326" s="15"/>
      <c r="CN326" s="15"/>
      <c r="CO326" s="15"/>
      <c r="CP326" s="15"/>
      <c r="CQ326" s="15"/>
      <c r="CR326" s="15"/>
      <c r="CS326" s="15"/>
      <c r="CT326" s="15"/>
      <c r="CU326" s="15"/>
      <c r="CV326" s="15"/>
      <c r="CW326" s="15"/>
      <c r="CX326" s="15"/>
      <c r="CY326" s="15"/>
      <c r="CZ326" s="15"/>
      <c r="DA326" s="15"/>
      <c r="DB326" s="15"/>
      <c r="DC326" s="15"/>
      <c r="DD326" s="15"/>
      <c r="DE326" s="15"/>
      <c r="DF326" s="15"/>
      <c r="DG326" s="15"/>
      <c r="DH326" s="15"/>
      <c r="DI326" s="15"/>
      <c r="DJ326" s="15"/>
      <c r="DK326" s="15"/>
      <c r="DL326" s="15"/>
      <c r="DM326" s="15"/>
      <c r="DN326" s="15"/>
      <c r="DO326" s="15"/>
      <c r="DP326" s="15"/>
      <c r="DQ326" s="15"/>
      <c r="DR326" s="15"/>
      <c r="DS326" s="15"/>
      <c r="DT326" s="15"/>
      <c r="DU326" s="15"/>
      <c r="DV326" s="15"/>
      <c r="DW326" s="15"/>
      <c r="DX326" s="15"/>
      <c r="DY326" s="15"/>
      <c r="DZ326" s="15"/>
      <c r="EA326" s="15"/>
      <c r="EB326" s="15"/>
      <c r="EC326" s="15"/>
      <c r="ED326" s="15"/>
      <c r="EE326" s="15"/>
      <c r="EF326" s="15"/>
      <c r="EG326" s="15"/>
      <c r="EH326" s="15"/>
      <c r="EI326" s="15"/>
      <c r="EJ326" s="15"/>
      <c r="EK326" s="15"/>
      <c r="EL326" s="15"/>
      <c r="EM326" s="15"/>
      <c r="EN326" s="15"/>
      <c r="EO326" s="15"/>
      <c r="EP326" s="15"/>
      <c r="EQ326" s="15"/>
      <c r="ER326" s="15"/>
      <c r="ES326" s="15"/>
      <c r="ET326" s="15"/>
      <c r="EU326" s="15"/>
      <c r="EV326" s="15"/>
      <c r="EW326" s="15"/>
      <c r="EX326" s="15"/>
      <c r="EY326" s="15"/>
      <c r="EZ326" s="15"/>
      <c r="FA326" s="15"/>
      <c r="FB326" s="15"/>
      <c r="FC326" s="15"/>
      <c r="FD326" s="15"/>
      <c r="FE326" s="15"/>
      <c r="FF326" s="15"/>
      <c r="FG326" s="15"/>
      <c r="FH326" s="15"/>
      <c r="FI326" s="15"/>
      <c r="FJ326" s="15"/>
      <c r="FK326" s="15"/>
      <c r="FL326" s="15"/>
      <c r="FM326" s="15"/>
      <c r="FN326" s="15"/>
      <c r="FO326" s="15"/>
      <c r="FP326" s="15"/>
      <c r="FQ326" s="15"/>
      <c r="FR326" s="15"/>
      <c r="FS326" s="15"/>
      <c r="FT326" s="15"/>
      <c r="FU326" s="15"/>
      <c r="FV326" s="15"/>
      <c r="FW326" s="15"/>
      <c r="FX326" s="15"/>
      <c r="FY326" s="15"/>
      <c r="FZ326" s="15"/>
      <c r="GA326" s="15"/>
      <c r="GB326" s="15"/>
      <c r="GC326" s="15"/>
      <c r="GD326" s="15"/>
      <c r="GE326" s="15"/>
      <c r="GF326" s="15"/>
      <c r="GG326" s="15"/>
      <c r="GH326" s="15"/>
      <c r="GI326" s="15"/>
      <c r="GJ326" s="15"/>
      <c r="GK326" s="15"/>
      <c r="GL326" s="15"/>
      <c r="GM326" s="15"/>
      <c r="GN326" s="15"/>
      <c r="GO326" s="15"/>
      <c r="GP326" s="15"/>
      <c r="GQ326" s="15"/>
      <c r="GR326" s="15"/>
      <c r="GS326" s="15"/>
      <c r="GT326" s="15"/>
      <c r="GU326" s="15"/>
      <c r="GV326" s="15"/>
      <c r="GW326" s="15"/>
      <c r="GX326" s="15"/>
      <c r="GY326" s="15"/>
      <c r="GZ326" s="15"/>
      <c r="HA326" s="15"/>
      <c r="HB326" s="15"/>
      <c r="HC326" s="15"/>
      <c r="HD326" s="15"/>
      <c r="HE326" s="15"/>
      <c r="HF326" s="15"/>
      <c r="HG326" s="15"/>
      <c r="HH326" s="15"/>
      <c r="HI326" s="15"/>
      <c r="HJ326" s="15"/>
      <c r="HK326" s="15"/>
      <c r="HL326" s="15"/>
      <c r="HM326" s="15"/>
      <c r="HN326" s="15"/>
      <c r="HO326" s="15"/>
      <c r="HP326" s="15"/>
      <c r="HQ326" s="15"/>
      <c r="HR326" s="15"/>
      <c r="HS326" s="15"/>
      <c r="HT326" s="15"/>
      <c r="HU326" s="15"/>
      <c r="HV326" s="15"/>
      <c r="HW326" s="15"/>
      <c r="HX326" s="15"/>
      <c r="HY326" s="15"/>
      <c r="HZ326" s="15"/>
      <c r="IA326" s="15"/>
      <c r="IB326" s="15"/>
      <c r="IC326" s="15"/>
      <c r="ID326" s="15"/>
      <c r="IE326" s="15"/>
      <c r="IF326" s="15"/>
      <c r="IG326" s="15"/>
      <c r="IH326" s="15"/>
      <c r="II326" s="15"/>
      <c r="IJ326" s="15"/>
      <c r="IK326" s="15"/>
      <c r="IL326" s="15"/>
      <c r="IM326" s="15"/>
      <c r="IN326" s="15"/>
      <c r="IO326" s="15"/>
      <c r="IP326" s="15"/>
      <c r="IQ326" s="15"/>
      <c r="IR326" s="15"/>
      <c r="IS326" s="15"/>
      <c r="IT326" s="15"/>
      <c r="IU326" s="15"/>
      <c r="IV326" s="15"/>
    </row>
    <row r="327" spans="1:256" ht="13.5" customHeight="1">
      <c r="A327" s="608" t="s">
        <v>306</v>
      </c>
      <c r="B327" s="608"/>
      <c r="C327" s="608"/>
      <c r="D327" s="607">
        <f>H282</f>
        <v>1.19</v>
      </c>
      <c r="E327" s="607"/>
      <c r="F327" s="131">
        <f>H33</f>
        <v>350</v>
      </c>
      <c r="G327" s="476">
        <f>ROUND((D327*F327),2)</f>
        <v>416.5</v>
      </c>
      <c r="H327" s="476"/>
      <c r="I327" s="476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  <c r="BG327" s="15"/>
      <c r="BH327" s="15"/>
      <c r="BI327" s="15"/>
      <c r="BJ327" s="15"/>
      <c r="BK327" s="15"/>
      <c r="BL327" s="15"/>
      <c r="BM327" s="15"/>
      <c r="BN327" s="15"/>
      <c r="BO327" s="15"/>
      <c r="BP327" s="15"/>
      <c r="BQ327" s="15"/>
      <c r="BR327" s="15"/>
      <c r="BS327" s="15"/>
      <c r="BT327" s="15"/>
      <c r="BU327" s="15"/>
      <c r="BV327" s="15"/>
      <c r="BW327" s="15"/>
      <c r="BX327" s="15"/>
      <c r="BY327" s="15"/>
      <c r="BZ327" s="15"/>
      <c r="CA327" s="15"/>
      <c r="CB327" s="15"/>
      <c r="CC327" s="15"/>
      <c r="CD327" s="15"/>
      <c r="CE327" s="15"/>
      <c r="CF327" s="15"/>
      <c r="CG327" s="15"/>
      <c r="CH327" s="15"/>
      <c r="CI327" s="15"/>
      <c r="CJ327" s="15"/>
      <c r="CK327" s="15"/>
      <c r="CL327" s="15"/>
      <c r="CM327" s="15"/>
      <c r="CN327" s="15"/>
      <c r="CO327" s="15"/>
      <c r="CP327" s="15"/>
      <c r="CQ327" s="15"/>
      <c r="CR327" s="15"/>
      <c r="CS327" s="15"/>
      <c r="CT327" s="15"/>
      <c r="CU327" s="15"/>
      <c r="CV327" s="15"/>
      <c r="CW327" s="15"/>
      <c r="CX327" s="15"/>
      <c r="CY327" s="15"/>
      <c r="CZ327" s="15"/>
      <c r="DA327" s="15"/>
      <c r="DB327" s="15"/>
      <c r="DC327" s="15"/>
      <c r="DD327" s="15"/>
      <c r="DE327" s="15"/>
      <c r="DF327" s="15"/>
      <c r="DG327" s="15"/>
      <c r="DH327" s="15"/>
      <c r="DI327" s="15"/>
      <c r="DJ327" s="15"/>
      <c r="DK327" s="15"/>
      <c r="DL327" s="15"/>
      <c r="DM327" s="15"/>
      <c r="DN327" s="15"/>
      <c r="DO327" s="15"/>
      <c r="DP327" s="15"/>
      <c r="DQ327" s="15"/>
      <c r="DR327" s="15"/>
      <c r="DS327" s="15"/>
      <c r="DT327" s="15"/>
      <c r="DU327" s="15"/>
      <c r="DV327" s="15"/>
      <c r="DW327" s="15"/>
      <c r="DX327" s="15"/>
      <c r="DY327" s="15"/>
      <c r="DZ327" s="15"/>
      <c r="EA327" s="15"/>
      <c r="EB327" s="15"/>
      <c r="EC327" s="15"/>
      <c r="ED327" s="15"/>
      <c r="EE327" s="15"/>
      <c r="EF327" s="15"/>
      <c r="EG327" s="15"/>
      <c r="EH327" s="15"/>
      <c r="EI327" s="15"/>
      <c r="EJ327" s="15"/>
      <c r="EK327" s="15"/>
      <c r="EL327" s="15"/>
      <c r="EM327" s="15"/>
      <c r="EN327" s="15"/>
      <c r="EO327" s="15"/>
      <c r="EP327" s="15"/>
      <c r="EQ327" s="15"/>
      <c r="ER327" s="15"/>
      <c r="ES327" s="15"/>
      <c r="ET327" s="15"/>
      <c r="EU327" s="15"/>
      <c r="EV327" s="15"/>
      <c r="EW327" s="15"/>
      <c r="EX327" s="15"/>
      <c r="EY327" s="15"/>
      <c r="EZ327" s="15"/>
      <c r="FA327" s="15"/>
      <c r="FB327" s="15"/>
      <c r="FC327" s="15"/>
      <c r="FD327" s="15"/>
      <c r="FE327" s="15"/>
      <c r="FF327" s="15"/>
      <c r="FG327" s="15"/>
      <c r="FH327" s="15"/>
      <c r="FI327" s="15"/>
      <c r="FJ327" s="15"/>
      <c r="FK327" s="15"/>
      <c r="FL327" s="15"/>
      <c r="FM327" s="15"/>
      <c r="FN327" s="15"/>
      <c r="FO327" s="15"/>
      <c r="FP327" s="15"/>
      <c r="FQ327" s="15"/>
      <c r="FR327" s="15"/>
      <c r="FS327" s="15"/>
      <c r="FT327" s="15"/>
      <c r="FU327" s="15"/>
      <c r="FV327" s="15"/>
      <c r="FW327" s="15"/>
      <c r="FX327" s="15"/>
      <c r="FY327" s="15"/>
      <c r="FZ327" s="15"/>
      <c r="GA327" s="15"/>
      <c r="GB327" s="15"/>
      <c r="GC327" s="15"/>
      <c r="GD327" s="15"/>
      <c r="GE327" s="15"/>
      <c r="GF327" s="15"/>
      <c r="GG327" s="15"/>
      <c r="GH327" s="15"/>
      <c r="GI327" s="15"/>
      <c r="GJ327" s="15"/>
      <c r="GK327" s="15"/>
      <c r="GL327" s="15"/>
      <c r="GM327" s="15"/>
      <c r="GN327" s="15"/>
      <c r="GO327" s="15"/>
      <c r="GP327" s="15"/>
      <c r="GQ327" s="15"/>
      <c r="GR327" s="15"/>
      <c r="GS327" s="15"/>
      <c r="GT327" s="15"/>
      <c r="GU327" s="15"/>
      <c r="GV327" s="15"/>
      <c r="GW327" s="15"/>
      <c r="GX327" s="15"/>
      <c r="GY327" s="15"/>
      <c r="GZ327" s="15"/>
      <c r="HA327" s="15"/>
      <c r="HB327" s="15"/>
      <c r="HC327" s="15"/>
      <c r="HD327" s="15"/>
      <c r="HE327" s="15"/>
      <c r="HF327" s="15"/>
      <c r="HG327" s="15"/>
      <c r="HH327" s="15"/>
      <c r="HI327" s="15"/>
      <c r="HJ327" s="15"/>
      <c r="HK327" s="15"/>
      <c r="HL327" s="15"/>
      <c r="HM327" s="15"/>
      <c r="HN327" s="15"/>
      <c r="HO327" s="15"/>
      <c r="HP327" s="15"/>
      <c r="HQ327" s="15"/>
      <c r="HR327" s="15"/>
      <c r="HS327" s="15"/>
      <c r="HT327" s="15"/>
      <c r="HU327" s="15"/>
      <c r="HV327" s="15"/>
      <c r="HW327" s="15"/>
      <c r="HX327" s="15"/>
      <c r="HY327" s="15"/>
      <c r="HZ327" s="15"/>
      <c r="IA327" s="15"/>
      <c r="IB327" s="15"/>
      <c r="IC327" s="15"/>
      <c r="ID327" s="15"/>
      <c r="IE327" s="15"/>
      <c r="IF327" s="15"/>
      <c r="IG327" s="15"/>
      <c r="IH327" s="15"/>
      <c r="II327" s="15"/>
      <c r="IJ327" s="15"/>
      <c r="IK327" s="15"/>
      <c r="IL327" s="15"/>
      <c r="IM327" s="15"/>
      <c r="IN327" s="15"/>
      <c r="IO327" s="15"/>
      <c r="IP327" s="15"/>
      <c r="IQ327" s="15"/>
      <c r="IR327" s="15"/>
      <c r="IS327" s="15"/>
      <c r="IT327" s="15"/>
      <c r="IU327" s="15"/>
      <c r="IV327" s="15"/>
    </row>
    <row r="328" spans="1:256" ht="12.75" customHeight="1">
      <c r="A328" s="610" t="s">
        <v>307</v>
      </c>
      <c r="B328" s="610"/>
      <c r="C328" s="610"/>
      <c r="D328" s="610"/>
      <c r="E328" s="610"/>
      <c r="F328" s="133">
        <f>H34</f>
        <v>700</v>
      </c>
      <c r="G328" s="474">
        <f>SUM(G325:G327)</f>
        <v>993</v>
      </c>
      <c r="H328" s="474"/>
      <c r="I328" s="474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  <c r="BG328" s="15"/>
      <c r="BH328" s="15"/>
      <c r="BI328" s="15"/>
      <c r="BJ328" s="15"/>
      <c r="BK328" s="15"/>
      <c r="BL328" s="15"/>
      <c r="BM328" s="15"/>
      <c r="BN328" s="15"/>
      <c r="BO328" s="15"/>
      <c r="BP328" s="15"/>
      <c r="BQ328" s="15"/>
      <c r="BR328" s="15"/>
      <c r="BS328" s="15"/>
      <c r="BT328" s="15"/>
      <c r="BU328" s="15"/>
      <c r="BV328" s="15"/>
      <c r="BW328" s="15"/>
      <c r="BX328" s="15"/>
      <c r="BY328" s="15"/>
      <c r="BZ328" s="15"/>
      <c r="CA328" s="15"/>
      <c r="CB328" s="15"/>
      <c r="CC328" s="15"/>
      <c r="CD328" s="15"/>
      <c r="CE328" s="15"/>
      <c r="CF328" s="15"/>
      <c r="CG328" s="15"/>
      <c r="CH328" s="15"/>
      <c r="CI328" s="15"/>
      <c r="CJ328" s="15"/>
      <c r="CK328" s="15"/>
      <c r="CL328" s="15"/>
      <c r="CM328" s="15"/>
      <c r="CN328" s="15"/>
      <c r="CO328" s="15"/>
      <c r="CP328" s="15"/>
      <c r="CQ328" s="15"/>
      <c r="CR328" s="15"/>
      <c r="CS328" s="15"/>
      <c r="CT328" s="15"/>
      <c r="CU328" s="15"/>
      <c r="CV328" s="15"/>
      <c r="CW328" s="15"/>
      <c r="CX328" s="15"/>
      <c r="CY328" s="15"/>
      <c r="CZ328" s="15"/>
      <c r="DA328" s="15"/>
      <c r="DB328" s="15"/>
      <c r="DC328" s="15"/>
      <c r="DD328" s="15"/>
      <c r="DE328" s="15"/>
      <c r="DF328" s="15"/>
      <c r="DG328" s="15"/>
      <c r="DH328" s="15"/>
      <c r="DI328" s="15"/>
      <c r="DJ328" s="15"/>
      <c r="DK328" s="15"/>
      <c r="DL328" s="15"/>
      <c r="DM328" s="15"/>
      <c r="DN328" s="15"/>
      <c r="DO328" s="15"/>
      <c r="DP328" s="15"/>
      <c r="DQ328" s="15"/>
      <c r="DR328" s="15"/>
      <c r="DS328" s="15"/>
      <c r="DT328" s="15"/>
      <c r="DU328" s="15"/>
      <c r="DV328" s="15"/>
      <c r="DW328" s="15"/>
      <c r="DX328" s="15"/>
      <c r="DY328" s="15"/>
      <c r="DZ328" s="15"/>
      <c r="EA328" s="15"/>
      <c r="EB328" s="15"/>
      <c r="EC328" s="15"/>
      <c r="ED328" s="15"/>
      <c r="EE328" s="15"/>
      <c r="EF328" s="15"/>
      <c r="EG328" s="15"/>
      <c r="EH328" s="15"/>
      <c r="EI328" s="15"/>
      <c r="EJ328" s="15"/>
      <c r="EK328" s="15"/>
      <c r="EL328" s="15"/>
      <c r="EM328" s="15"/>
      <c r="EN328" s="15"/>
      <c r="EO328" s="15"/>
      <c r="EP328" s="15"/>
      <c r="EQ328" s="15"/>
      <c r="ER328" s="15"/>
      <c r="ES328" s="15"/>
      <c r="ET328" s="15"/>
      <c r="EU328" s="15"/>
      <c r="EV328" s="15"/>
      <c r="EW328" s="15"/>
      <c r="EX328" s="15"/>
      <c r="EY328" s="15"/>
      <c r="EZ328" s="15"/>
      <c r="FA328" s="15"/>
      <c r="FB328" s="15"/>
      <c r="FC328" s="15"/>
      <c r="FD328" s="15"/>
      <c r="FE328" s="15"/>
      <c r="FF328" s="15"/>
      <c r="FG328" s="15"/>
      <c r="FH328" s="15"/>
      <c r="FI328" s="15"/>
      <c r="FJ328" s="15"/>
      <c r="FK328" s="15"/>
      <c r="FL328" s="15"/>
      <c r="FM328" s="15"/>
      <c r="FN328" s="15"/>
      <c r="FO328" s="15"/>
      <c r="FP328" s="15"/>
      <c r="FQ328" s="15"/>
      <c r="FR328" s="15"/>
      <c r="FS328" s="15"/>
      <c r="FT328" s="15"/>
      <c r="FU328" s="15"/>
      <c r="FV328" s="15"/>
      <c r="FW328" s="15"/>
      <c r="FX328" s="15"/>
      <c r="FY328" s="15"/>
      <c r="FZ328" s="15"/>
      <c r="GA328" s="15"/>
      <c r="GB328" s="15"/>
      <c r="GC328" s="15"/>
      <c r="GD328" s="15"/>
      <c r="GE328" s="15"/>
      <c r="GF328" s="15"/>
      <c r="GG328" s="15"/>
      <c r="GH328" s="15"/>
      <c r="GI328" s="15"/>
      <c r="GJ328" s="15"/>
      <c r="GK328" s="15"/>
      <c r="GL328" s="15"/>
      <c r="GM328" s="15"/>
      <c r="GN328" s="15"/>
      <c r="GO328" s="15"/>
      <c r="GP328" s="15"/>
      <c r="GQ328" s="15"/>
      <c r="GR328" s="15"/>
      <c r="GS328" s="15"/>
      <c r="GT328" s="15"/>
      <c r="GU328" s="15"/>
      <c r="GV328" s="15"/>
      <c r="GW328" s="15"/>
      <c r="GX328" s="15"/>
      <c r="GY328" s="15"/>
      <c r="GZ328" s="15"/>
      <c r="HA328" s="15"/>
      <c r="HB328" s="15"/>
      <c r="HC328" s="15"/>
      <c r="HD328" s="15"/>
      <c r="HE328" s="15"/>
      <c r="HF328" s="15"/>
      <c r="HG328" s="15"/>
      <c r="HH328" s="15"/>
      <c r="HI328" s="15"/>
      <c r="HJ328" s="15"/>
      <c r="HK328" s="15"/>
      <c r="HL328" s="15"/>
      <c r="HM328" s="15"/>
      <c r="HN328" s="15"/>
      <c r="HO328" s="15"/>
      <c r="HP328" s="15"/>
      <c r="HQ328" s="15"/>
      <c r="HR328" s="15"/>
      <c r="HS328" s="15"/>
      <c r="HT328" s="15"/>
      <c r="HU328" s="15"/>
      <c r="HV328" s="15"/>
      <c r="HW328" s="15"/>
      <c r="HX328" s="15"/>
      <c r="HY328" s="15"/>
      <c r="HZ328" s="15"/>
      <c r="IA328" s="15"/>
      <c r="IB328" s="15"/>
      <c r="IC328" s="15"/>
      <c r="ID328" s="15"/>
      <c r="IE328" s="15"/>
      <c r="IF328" s="15"/>
      <c r="IG328" s="15"/>
      <c r="IH328" s="15"/>
      <c r="II328" s="15"/>
      <c r="IJ328" s="15"/>
      <c r="IK328" s="15"/>
      <c r="IL328" s="15"/>
      <c r="IM328" s="15"/>
      <c r="IN328" s="15"/>
      <c r="IO328" s="15"/>
      <c r="IP328" s="15"/>
      <c r="IQ328" s="15"/>
      <c r="IR328" s="15"/>
      <c r="IS328" s="15"/>
      <c r="IT328" s="15"/>
      <c r="IU328" s="15"/>
      <c r="IV328" s="15"/>
    </row>
    <row r="329" spans="1:256" ht="8.25" customHeight="1">
      <c r="A329" s="615"/>
      <c r="B329" s="615"/>
      <c r="C329" s="615"/>
      <c r="D329" s="615"/>
      <c r="E329" s="615"/>
      <c r="F329" s="615"/>
      <c r="G329" s="615"/>
      <c r="H329" s="615"/>
      <c r="I329" s="6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  <c r="BG329" s="15"/>
      <c r="BH329" s="15"/>
      <c r="BI329" s="15"/>
      <c r="BJ329" s="15"/>
      <c r="BK329" s="15"/>
      <c r="BL329" s="15"/>
      <c r="BM329" s="15"/>
      <c r="BN329" s="15"/>
      <c r="BO329" s="15"/>
      <c r="BP329" s="15"/>
      <c r="BQ329" s="15"/>
      <c r="BR329" s="15"/>
      <c r="BS329" s="15"/>
      <c r="BT329" s="15"/>
      <c r="BU329" s="15"/>
      <c r="BV329" s="15"/>
      <c r="BW329" s="15"/>
      <c r="BX329" s="15"/>
      <c r="BY329" s="15"/>
      <c r="BZ329" s="15"/>
      <c r="CA329" s="15"/>
      <c r="CB329" s="15"/>
      <c r="CC329" s="15"/>
      <c r="CD329" s="15"/>
      <c r="CE329" s="15"/>
      <c r="CF329" s="15"/>
      <c r="CG329" s="15"/>
      <c r="CH329" s="15"/>
      <c r="CI329" s="15"/>
      <c r="CJ329" s="15"/>
      <c r="CK329" s="15"/>
      <c r="CL329" s="15"/>
      <c r="CM329" s="15"/>
      <c r="CN329" s="15"/>
      <c r="CO329" s="15"/>
      <c r="CP329" s="15"/>
      <c r="CQ329" s="15"/>
      <c r="CR329" s="15"/>
      <c r="CS329" s="15"/>
      <c r="CT329" s="15"/>
      <c r="CU329" s="15"/>
      <c r="CV329" s="15"/>
      <c r="CW329" s="15"/>
      <c r="CX329" s="15"/>
      <c r="CY329" s="15"/>
      <c r="CZ329" s="15"/>
      <c r="DA329" s="15"/>
      <c r="DB329" s="15"/>
      <c r="DC329" s="15"/>
      <c r="DD329" s="15"/>
      <c r="DE329" s="15"/>
      <c r="DF329" s="15"/>
      <c r="DG329" s="15"/>
      <c r="DH329" s="15"/>
      <c r="DI329" s="15"/>
      <c r="DJ329" s="15"/>
      <c r="DK329" s="15"/>
      <c r="DL329" s="15"/>
      <c r="DM329" s="15"/>
      <c r="DN329" s="15"/>
      <c r="DO329" s="15"/>
      <c r="DP329" s="15"/>
      <c r="DQ329" s="15"/>
      <c r="DR329" s="15"/>
      <c r="DS329" s="15"/>
      <c r="DT329" s="15"/>
      <c r="DU329" s="15"/>
      <c r="DV329" s="15"/>
      <c r="DW329" s="15"/>
      <c r="DX329" s="15"/>
      <c r="DY329" s="15"/>
      <c r="DZ329" s="15"/>
      <c r="EA329" s="15"/>
      <c r="EB329" s="15"/>
      <c r="EC329" s="15"/>
      <c r="ED329" s="15"/>
      <c r="EE329" s="15"/>
      <c r="EF329" s="15"/>
      <c r="EG329" s="15"/>
      <c r="EH329" s="15"/>
      <c r="EI329" s="15"/>
      <c r="EJ329" s="15"/>
      <c r="EK329" s="15"/>
      <c r="EL329" s="15"/>
      <c r="EM329" s="15"/>
      <c r="EN329" s="15"/>
      <c r="EO329" s="15"/>
      <c r="EP329" s="15"/>
      <c r="EQ329" s="15"/>
      <c r="ER329" s="15"/>
      <c r="ES329" s="15"/>
      <c r="ET329" s="15"/>
      <c r="EU329" s="15"/>
      <c r="EV329" s="15"/>
      <c r="EW329" s="15"/>
      <c r="EX329" s="15"/>
      <c r="EY329" s="15"/>
      <c r="EZ329" s="15"/>
      <c r="FA329" s="15"/>
      <c r="FB329" s="15"/>
      <c r="FC329" s="15"/>
      <c r="FD329" s="15"/>
      <c r="FE329" s="15"/>
      <c r="FF329" s="15"/>
      <c r="FG329" s="15"/>
      <c r="FH329" s="15"/>
      <c r="FI329" s="15"/>
      <c r="FJ329" s="15"/>
      <c r="FK329" s="15"/>
      <c r="FL329" s="15"/>
      <c r="FM329" s="15"/>
      <c r="FN329" s="15"/>
      <c r="FO329" s="15"/>
      <c r="FP329" s="15"/>
      <c r="FQ329" s="15"/>
      <c r="FR329" s="15"/>
      <c r="FS329" s="15"/>
      <c r="FT329" s="15"/>
      <c r="FU329" s="15"/>
      <c r="FV329" s="15"/>
      <c r="FW329" s="15"/>
      <c r="FX329" s="15"/>
      <c r="FY329" s="15"/>
      <c r="FZ329" s="15"/>
      <c r="GA329" s="15"/>
      <c r="GB329" s="15"/>
      <c r="GC329" s="15"/>
      <c r="GD329" s="15"/>
      <c r="GE329" s="15"/>
      <c r="GF329" s="15"/>
      <c r="GG329" s="15"/>
      <c r="GH329" s="15"/>
      <c r="GI329" s="15"/>
      <c r="GJ329" s="15"/>
      <c r="GK329" s="15"/>
      <c r="GL329" s="15"/>
      <c r="GM329" s="15"/>
      <c r="GN329" s="15"/>
      <c r="GO329" s="15"/>
      <c r="GP329" s="15"/>
      <c r="GQ329" s="15"/>
      <c r="GR329" s="15"/>
      <c r="GS329" s="15"/>
      <c r="GT329" s="15"/>
      <c r="GU329" s="15"/>
      <c r="GV329" s="15"/>
      <c r="GW329" s="15"/>
      <c r="GX329" s="15"/>
      <c r="GY329" s="15"/>
      <c r="GZ329" s="15"/>
      <c r="HA329" s="15"/>
      <c r="HB329" s="15"/>
      <c r="HC329" s="15"/>
      <c r="HD329" s="15"/>
      <c r="HE329" s="15"/>
      <c r="HF329" s="15"/>
      <c r="HG329" s="15"/>
      <c r="HH329" s="15"/>
      <c r="HI329" s="15"/>
      <c r="HJ329" s="15"/>
      <c r="HK329" s="15"/>
      <c r="HL329" s="15"/>
      <c r="HM329" s="15"/>
      <c r="HN329" s="15"/>
      <c r="HO329" s="15"/>
      <c r="HP329" s="15"/>
      <c r="HQ329" s="15"/>
      <c r="HR329" s="15"/>
      <c r="HS329" s="15"/>
      <c r="HT329" s="15"/>
      <c r="HU329" s="15"/>
      <c r="HV329" s="15"/>
      <c r="HW329" s="15"/>
      <c r="HX329" s="15"/>
      <c r="HY329" s="15"/>
      <c r="HZ329" s="15"/>
      <c r="IA329" s="15"/>
      <c r="IB329" s="15"/>
      <c r="IC329" s="15"/>
      <c r="ID329" s="15"/>
      <c r="IE329" s="15"/>
      <c r="IF329" s="15"/>
      <c r="IG329" s="15"/>
      <c r="IH329" s="15"/>
      <c r="II329" s="15"/>
      <c r="IJ329" s="15"/>
      <c r="IK329" s="15"/>
      <c r="IL329" s="15"/>
      <c r="IM329" s="15"/>
      <c r="IN329" s="15"/>
      <c r="IO329" s="15"/>
      <c r="IP329" s="15"/>
      <c r="IQ329" s="15"/>
      <c r="IR329" s="15"/>
      <c r="IS329" s="15"/>
      <c r="IT329" s="15"/>
      <c r="IU329" s="15"/>
      <c r="IV329" s="15"/>
    </row>
    <row r="330" spans="1:256" ht="13.5" customHeight="1">
      <c r="A330" s="616" t="s">
        <v>308</v>
      </c>
      <c r="B330" s="616"/>
      <c r="C330" s="616"/>
      <c r="D330" s="613">
        <f>H290</f>
        <v>0.23</v>
      </c>
      <c r="E330" s="613"/>
      <c r="F330" s="138">
        <f>H37</f>
        <v>70</v>
      </c>
      <c r="G330" s="617">
        <f>ROUND((D330*F330),2)</f>
        <v>16.100000000000001</v>
      </c>
      <c r="H330" s="617"/>
      <c r="I330" s="617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  <c r="BG330" s="15"/>
      <c r="BH330" s="15"/>
      <c r="BI330" s="15"/>
      <c r="BJ330" s="15"/>
      <c r="BK330" s="15"/>
      <c r="BL330" s="15"/>
      <c r="BM330" s="15"/>
      <c r="BN330" s="15"/>
      <c r="BO330" s="15"/>
      <c r="BP330" s="15"/>
      <c r="BQ330" s="15"/>
      <c r="BR330" s="15"/>
      <c r="BS330" s="15"/>
      <c r="BT330" s="15"/>
      <c r="BU330" s="15"/>
      <c r="BV330" s="15"/>
      <c r="BW330" s="15"/>
      <c r="BX330" s="15"/>
      <c r="BY330" s="15"/>
      <c r="BZ330" s="15"/>
      <c r="CA330" s="15"/>
      <c r="CB330" s="15"/>
      <c r="CC330" s="15"/>
      <c r="CD330" s="15"/>
      <c r="CE330" s="15"/>
      <c r="CF330" s="15"/>
      <c r="CG330" s="15"/>
      <c r="CH330" s="15"/>
      <c r="CI330" s="15"/>
      <c r="CJ330" s="15"/>
      <c r="CK330" s="15"/>
      <c r="CL330" s="15"/>
      <c r="CM330" s="15"/>
      <c r="CN330" s="15"/>
      <c r="CO330" s="15"/>
      <c r="CP330" s="15"/>
      <c r="CQ330" s="15"/>
      <c r="CR330" s="15"/>
      <c r="CS330" s="15"/>
      <c r="CT330" s="15"/>
      <c r="CU330" s="15"/>
      <c r="CV330" s="15"/>
      <c r="CW330" s="15"/>
      <c r="CX330" s="15"/>
      <c r="CY330" s="15"/>
      <c r="CZ330" s="15"/>
      <c r="DA330" s="15"/>
      <c r="DB330" s="15"/>
      <c r="DC330" s="15"/>
      <c r="DD330" s="15"/>
      <c r="DE330" s="15"/>
      <c r="DF330" s="15"/>
      <c r="DG330" s="15"/>
      <c r="DH330" s="15"/>
      <c r="DI330" s="15"/>
      <c r="DJ330" s="15"/>
      <c r="DK330" s="15"/>
      <c r="DL330" s="15"/>
      <c r="DM330" s="15"/>
      <c r="DN330" s="15"/>
      <c r="DO330" s="15"/>
      <c r="DP330" s="15"/>
      <c r="DQ330" s="15"/>
      <c r="DR330" s="15"/>
      <c r="DS330" s="15"/>
      <c r="DT330" s="15"/>
      <c r="DU330" s="15"/>
      <c r="DV330" s="15"/>
      <c r="DW330" s="15"/>
      <c r="DX330" s="15"/>
      <c r="DY330" s="15"/>
      <c r="DZ330" s="15"/>
      <c r="EA330" s="15"/>
      <c r="EB330" s="15"/>
      <c r="EC330" s="15"/>
      <c r="ED330" s="15"/>
      <c r="EE330" s="15"/>
      <c r="EF330" s="15"/>
      <c r="EG330" s="15"/>
      <c r="EH330" s="15"/>
      <c r="EI330" s="15"/>
      <c r="EJ330" s="15"/>
      <c r="EK330" s="15"/>
      <c r="EL330" s="15"/>
      <c r="EM330" s="15"/>
      <c r="EN330" s="15"/>
      <c r="EO330" s="15"/>
      <c r="EP330" s="15"/>
      <c r="EQ330" s="15"/>
      <c r="ER330" s="15"/>
      <c r="ES330" s="15"/>
      <c r="ET330" s="15"/>
      <c r="EU330" s="15"/>
      <c r="EV330" s="15"/>
      <c r="EW330" s="15"/>
      <c r="EX330" s="15"/>
      <c r="EY330" s="15"/>
      <c r="EZ330" s="15"/>
      <c r="FA330" s="15"/>
      <c r="FB330" s="15"/>
      <c r="FC330" s="15"/>
      <c r="FD330" s="15"/>
      <c r="FE330" s="15"/>
      <c r="FF330" s="15"/>
      <c r="FG330" s="15"/>
      <c r="FH330" s="15"/>
      <c r="FI330" s="15"/>
      <c r="FJ330" s="15"/>
      <c r="FK330" s="15"/>
      <c r="FL330" s="15"/>
      <c r="FM330" s="15"/>
      <c r="FN330" s="15"/>
      <c r="FO330" s="15"/>
      <c r="FP330" s="15"/>
      <c r="FQ330" s="15"/>
      <c r="FR330" s="15"/>
      <c r="FS330" s="15"/>
      <c r="FT330" s="15"/>
      <c r="FU330" s="15"/>
      <c r="FV330" s="15"/>
      <c r="FW330" s="15"/>
      <c r="FX330" s="15"/>
      <c r="FY330" s="15"/>
      <c r="FZ330" s="15"/>
      <c r="GA330" s="15"/>
      <c r="GB330" s="15"/>
      <c r="GC330" s="15"/>
      <c r="GD330" s="15"/>
      <c r="GE330" s="15"/>
      <c r="GF330" s="15"/>
      <c r="GG330" s="15"/>
      <c r="GH330" s="15"/>
      <c r="GI330" s="15"/>
      <c r="GJ330" s="15"/>
      <c r="GK330" s="15"/>
      <c r="GL330" s="15"/>
      <c r="GM330" s="15"/>
      <c r="GN330" s="15"/>
      <c r="GO330" s="15"/>
      <c r="GP330" s="15"/>
      <c r="GQ330" s="15"/>
      <c r="GR330" s="15"/>
      <c r="GS330" s="15"/>
      <c r="GT330" s="15"/>
      <c r="GU330" s="15"/>
      <c r="GV330" s="15"/>
      <c r="GW330" s="15"/>
      <c r="GX330" s="15"/>
      <c r="GY330" s="15"/>
      <c r="GZ330" s="15"/>
      <c r="HA330" s="15"/>
      <c r="HB330" s="15"/>
      <c r="HC330" s="15"/>
      <c r="HD330" s="15"/>
      <c r="HE330" s="15"/>
      <c r="HF330" s="15"/>
      <c r="HG330" s="15"/>
      <c r="HH330" s="15"/>
      <c r="HI330" s="15"/>
      <c r="HJ330" s="15"/>
      <c r="HK330" s="15"/>
      <c r="HL330" s="15"/>
      <c r="HM330" s="15"/>
      <c r="HN330" s="15"/>
      <c r="HO330" s="15"/>
      <c r="HP330" s="15"/>
      <c r="HQ330" s="15"/>
      <c r="HR330" s="15"/>
      <c r="HS330" s="15"/>
      <c r="HT330" s="15"/>
      <c r="HU330" s="15"/>
      <c r="HV330" s="15"/>
      <c r="HW330" s="15"/>
      <c r="HX330" s="15"/>
      <c r="HY330" s="15"/>
      <c r="HZ330" s="15"/>
      <c r="IA330" s="15"/>
      <c r="IB330" s="15"/>
      <c r="IC330" s="15"/>
      <c r="ID330" s="15"/>
      <c r="IE330" s="15"/>
      <c r="IF330" s="15"/>
      <c r="IG330" s="15"/>
      <c r="IH330" s="15"/>
      <c r="II330" s="15"/>
      <c r="IJ330" s="15"/>
      <c r="IK330" s="15"/>
      <c r="IL330" s="15"/>
      <c r="IM330" s="15"/>
      <c r="IN330" s="15"/>
      <c r="IO330" s="15"/>
      <c r="IP330" s="15"/>
      <c r="IQ330" s="15"/>
      <c r="IR330" s="15"/>
      <c r="IS330" s="15"/>
      <c r="IT330" s="15"/>
      <c r="IU330" s="15"/>
      <c r="IV330" s="15"/>
    </row>
    <row r="331" spans="1:256" ht="12.75" customHeight="1">
      <c r="A331" s="610" t="s">
        <v>309</v>
      </c>
      <c r="B331" s="610"/>
      <c r="C331" s="610"/>
      <c r="D331" s="610"/>
      <c r="E331" s="610"/>
      <c r="F331" s="133">
        <f>F330</f>
        <v>70</v>
      </c>
      <c r="G331" s="474">
        <f>G330</f>
        <v>16.100000000000001</v>
      </c>
      <c r="H331" s="474"/>
      <c r="I331" s="474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  <c r="BG331" s="15"/>
      <c r="BH331" s="15"/>
      <c r="BI331" s="15"/>
      <c r="BJ331" s="15"/>
      <c r="BK331" s="15"/>
      <c r="BL331" s="15"/>
      <c r="BM331" s="15"/>
      <c r="BN331" s="15"/>
      <c r="BO331" s="15"/>
      <c r="BP331" s="15"/>
      <c r="BQ331" s="15"/>
      <c r="BR331" s="15"/>
      <c r="BS331" s="15"/>
      <c r="BT331" s="15"/>
      <c r="BU331" s="15"/>
      <c r="BV331" s="15"/>
      <c r="BW331" s="15"/>
      <c r="BX331" s="15"/>
      <c r="BY331" s="15"/>
      <c r="BZ331" s="15"/>
      <c r="CA331" s="15"/>
      <c r="CB331" s="15"/>
      <c r="CC331" s="15"/>
      <c r="CD331" s="15"/>
      <c r="CE331" s="15"/>
      <c r="CF331" s="15"/>
      <c r="CG331" s="15"/>
      <c r="CH331" s="15"/>
      <c r="CI331" s="15"/>
      <c r="CJ331" s="15"/>
      <c r="CK331" s="15"/>
      <c r="CL331" s="15"/>
      <c r="CM331" s="15"/>
      <c r="CN331" s="15"/>
      <c r="CO331" s="15"/>
      <c r="CP331" s="15"/>
      <c r="CQ331" s="15"/>
      <c r="CR331" s="15"/>
      <c r="CS331" s="15"/>
      <c r="CT331" s="15"/>
      <c r="CU331" s="15"/>
      <c r="CV331" s="15"/>
      <c r="CW331" s="15"/>
      <c r="CX331" s="15"/>
      <c r="CY331" s="15"/>
      <c r="CZ331" s="15"/>
      <c r="DA331" s="15"/>
      <c r="DB331" s="15"/>
      <c r="DC331" s="15"/>
      <c r="DD331" s="15"/>
      <c r="DE331" s="15"/>
      <c r="DF331" s="15"/>
      <c r="DG331" s="15"/>
      <c r="DH331" s="15"/>
      <c r="DI331" s="15"/>
      <c r="DJ331" s="15"/>
      <c r="DK331" s="15"/>
      <c r="DL331" s="15"/>
      <c r="DM331" s="15"/>
      <c r="DN331" s="15"/>
      <c r="DO331" s="15"/>
      <c r="DP331" s="15"/>
      <c r="DQ331" s="15"/>
      <c r="DR331" s="15"/>
      <c r="DS331" s="15"/>
      <c r="DT331" s="15"/>
      <c r="DU331" s="15"/>
      <c r="DV331" s="15"/>
      <c r="DW331" s="15"/>
      <c r="DX331" s="15"/>
      <c r="DY331" s="15"/>
      <c r="DZ331" s="15"/>
      <c r="EA331" s="15"/>
      <c r="EB331" s="15"/>
      <c r="EC331" s="15"/>
      <c r="ED331" s="15"/>
      <c r="EE331" s="15"/>
      <c r="EF331" s="15"/>
      <c r="EG331" s="15"/>
      <c r="EH331" s="15"/>
      <c r="EI331" s="15"/>
      <c r="EJ331" s="15"/>
      <c r="EK331" s="15"/>
      <c r="EL331" s="15"/>
      <c r="EM331" s="15"/>
      <c r="EN331" s="15"/>
      <c r="EO331" s="15"/>
      <c r="EP331" s="15"/>
      <c r="EQ331" s="15"/>
      <c r="ER331" s="15"/>
      <c r="ES331" s="15"/>
      <c r="ET331" s="15"/>
      <c r="EU331" s="15"/>
      <c r="EV331" s="15"/>
      <c r="EW331" s="15"/>
      <c r="EX331" s="15"/>
      <c r="EY331" s="15"/>
      <c r="EZ331" s="15"/>
      <c r="FA331" s="15"/>
      <c r="FB331" s="15"/>
      <c r="FC331" s="15"/>
      <c r="FD331" s="15"/>
      <c r="FE331" s="15"/>
      <c r="FF331" s="15"/>
      <c r="FG331" s="15"/>
      <c r="FH331" s="15"/>
      <c r="FI331" s="15"/>
      <c r="FJ331" s="15"/>
      <c r="FK331" s="15"/>
      <c r="FL331" s="15"/>
      <c r="FM331" s="15"/>
      <c r="FN331" s="15"/>
      <c r="FO331" s="15"/>
      <c r="FP331" s="15"/>
      <c r="FQ331" s="15"/>
      <c r="FR331" s="15"/>
      <c r="FS331" s="15"/>
      <c r="FT331" s="15"/>
      <c r="FU331" s="15"/>
      <c r="FV331" s="15"/>
      <c r="FW331" s="15"/>
      <c r="FX331" s="15"/>
      <c r="FY331" s="15"/>
      <c r="FZ331" s="15"/>
      <c r="GA331" s="15"/>
      <c r="GB331" s="15"/>
      <c r="GC331" s="15"/>
      <c r="GD331" s="15"/>
      <c r="GE331" s="15"/>
      <c r="GF331" s="15"/>
      <c r="GG331" s="15"/>
      <c r="GH331" s="15"/>
      <c r="GI331" s="15"/>
      <c r="GJ331" s="15"/>
      <c r="GK331" s="15"/>
      <c r="GL331" s="15"/>
      <c r="GM331" s="15"/>
      <c r="GN331" s="15"/>
      <c r="GO331" s="15"/>
      <c r="GP331" s="15"/>
      <c r="GQ331" s="15"/>
      <c r="GR331" s="15"/>
      <c r="GS331" s="15"/>
      <c r="GT331" s="15"/>
      <c r="GU331" s="15"/>
      <c r="GV331" s="15"/>
      <c r="GW331" s="15"/>
      <c r="GX331" s="15"/>
      <c r="GY331" s="15"/>
      <c r="GZ331" s="15"/>
      <c r="HA331" s="15"/>
      <c r="HB331" s="15"/>
      <c r="HC331" s="15"/>
      <c r="HD331" s="15"/>
      <c r="HE331" s="15"/>
      <c r="HF331" s="15"/>
      <c r="HG331" s="15"/>
      <c r="HH331" s="15"/>
      <c r="HI331" s="15"/>
      <c r="HJ331" s="15"/>
      <c r="HK331" s="15"/>
      <c r="HL331" s="15"/>
      <c r="HM331" s="15"/>
      <c r="HN331" s="15"/>
      <c r="HO331" s="15"/>
      <c r="HP331" s="15"/>
      <c r="HQ331" s="15"/>
      <c r="HR331" s="15"/>
      <c r="HS331" s="15"/>
      <c r="HT331" s="15"/>
      <c r="HU331" s="15"/>
      <c r="HV331" s="15"/>
      <c r="HW331" s="15"/>
      <c r="HX331" s="15"/>
      <c r="HY331" s="15"/>
      <c r="HZ331" s="15"/>
      <c r="IA331" s="15"/>
      <c r="IB331" s="15"/>
      <c r="IC331" s="15"/>
      <c r="ID331" s="15"/>
      <c r="IE331" s="15"/>
      <c r="IF331" s="15"/>
      <c r="IG331" s="15"/>
      <c r="IH331" s="15"/>
      <c r="II331" s="15"/>
      <c r="IJ331" s="15"/>
      <c r="IK331" s="15"/>
      <c r="IL331" s="15"/>
      <c r="IM331" s="15"/>
      <c r="IN331" s="15"/>
      <c r="IO331" s="15"/>
      <c r="IP331" s="15"/>
      <c r="IQ331" s="15"/>
      <c r="IR331" s="15"/>
      <c r="IS331" s="15"/>
      <c r="IT331" s="15"/>
      <c r="IU331" s="15"/>
      <c r="IV331" s="15"/>
    </row>
    <row r="332" spans="1:256" ht="6.75" customHeight="1">
      <c r="A332" s="615"/>
      <c r="B332" s="615"/>
      <c r="C332" s="615"/>
      <c r="D332" s="615"/>
      <c r="E332" s="615"/>
      <c r="F332" s="615"/>
      <c r="G332" s="615"/>
      <c r="H332" s="615"/>
      <c r="I332" s="6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  <c r="BG332" s="15"/>
      <c r="BH332" s="15"/>
      <c r="BI332" s="15"/>
      <c r="BJ332" s="15"/>
      <c r="BK332" s="15"/>
      <c r="BL332" s="15"/>
      <c r="BM332" s="15"/>
      <c r="BN332" s="15"/>
      <c r="BO332" s="15"/>
      <c r="BP332" s="15"/>
      <c r="BQ332" s="15"/>
      <c r="BR332" s="15"/>
      <c r="BS332" s="15"/>
      <c r="BT332" s="15"/>
      <c r="BU332" s="15"/>
      <c r="BV332" s="15"/>
      <c r="BW332" s="15"/>
      <c r="BX332" s="15"/>
      <c r="BY332" s="15"/>
      <c r="BZ332" s="15"/>
      <c r="CA332" s="15"/>
      <c r="CB332" s="15"/>
      <c r="CC332" s="15"/>
      <c r="CD332" s="15"/>
      <c r="CE332" s="15"/>
      <c r="CF332" s="15"/>
      <c r="CG332" s="15"/>
      <c r="CH332" s="15"/>
      <c r="CI332" s="15"/>
      <c r="CJ332" s="15"/>
      <c r="CK332" s="15"/>
      <c r="CL332" s="15"/>
      <c r="CM332" s="15"/>
      <c r="CN332" s="15"/>
      <c r="CO332" s="15"/>
      <c r="CP332" s="15"/>
      <c r="CQ332" s="15"/>
      <c r="CR332" s="15"/>
      <c r="CS332" s="15"/>
      <c r="CT332" s="15"/>
      <c r="CU332" s="15"/>
      <c r="CV332" s="15"/>
      <c r="CW332" s="15"/>
      <c r="CX332" s="15"/>
      <c r="CY332" s="15"/>
      <c r="CZ332" s="15"/>
      <c r="DA332" s="15"/>
      <c r="DB332" s="15"/>
      <c r="DC332" s="15"/>
      <c r="DD332" s="15"/>
      <c r="DE332" s="15"/>
      <c r="DF332" s="15"/>
      <c r="DG332" s="15"/>
      <c r="DH332" s="15"/>
      <c r="DI332" s="15"/>
      <c r="DJ332" s="15"/>
      <c r="DK332" s="15"/>
      <c r="DL332" s="15"/>
      <c r="DM332" s="15"/>
      <c r="DN332" s="15"/>
      <c r="DO332" s="15"/>
      <c r="DP332" s="15"/>
      <c r="DQ332" s="15"/>
      <c r="DR332" s="15"/>
      <c r="DS332" s="15"/>
      <c r="DT332" s="15"/>
      <c r="DU332" s="15"/>
      <c r="DV332" s="15"/>
      <c r="DW332" s="15"/>
      <c r="DX332" s="15"/>
      <c r="DY332" s="15"/>
      <c r="DZ332" s="15"/>
      <c r="EA332" s="15"/>
      <c r="EB332" s="15"/>
      <c r="EC332" s="15"/>
      <c r="ED332" s="15"/>
      <c r="EE332" s="15"/>
      <c r="EF332" s="15"/>
      <c r="EG332" s="15"/>
      <c r="EH332" s="15"/>
      <c r="EI332" s="15"/>
      <c r="EJ332" s="15"/>
      <c r="EK332" s="15"/>
      <c r="EL332" s="15"/>
      <c r="EM332" s="15"/>
      <c r="EN332" s="15"/>
      <c r="EO332" s="15"/>
      <c r="EP332" s="15"/>
      <c r="EQ332" s="15"/>
      <c r="ER332" s="15"/>
      <c r="ES332" s="15"/>
      <c r="ET332" s="15"/>
      <c r="EU332" s="15"/>
      <c r="EV332" s="15"/>
      <c r="EW332" s="15"/>
      <c r="EX332" s="15"/>
      <c r="EY332" s="15"/>
      <c r="EZ332" s="15"/>
      <c r="FA332" s="15"/>
      <c r="FB332" s="15"/>
      <c r="FC332" s="15"/>
      <c r="FD332" s="15"/>
      <c r="FE332" s="15"/>
      <c r="FF332" s="15"/>
      <c r="FG332" s="15"/>
      <c r="FH332" s="15"/>
      <c r="FI332" s="15"/>
      <c r="FJ332" s="15"/>
      <c r="FK332" s="15"/>
      <c r="FL332" s="15"/>
      <c r="FM332" s="15"/>
      <c r="FN332" s="15"/>
      <c r="FO332" s="15"/>
      <c r="FP332" s="15"/>
      <c r="FQ332" s="15"/>
      <c r="FR332" s="15"/>
      <c r="FS332" s="15"/>
      <c r="FT332" s="15"/>
      <c r="FU332" s="15"/>
      <c r="FV332" s="15"/>
      <c r="FW332" s="15"/>
      <c r="FX332" s="15"/>
      <c r="FY332" s="15"/>
      <c r="FZ332" s="15"/>
      <c r="GA332" s="15"/>
      <c r="GB332" s="15"/>
      <c r="GC332" s="15"/>
      <c r="GD332" s="15"/>
      <c r="GE332" s="15"/>
      <c r="GF332" s="15"/>
      <c r="GG332" s="15"/>
      <c r="GH332" s="15"/>
      <c r="GI332" s="15"/>
      <c r="GJ332" s="15"/>
      <c r="GK332" s="15"/>
      <c r="GL332" s="15"/>
      <c r="GM332" s="15"/>
      <c r="GN332" s="15"/>
      <c r="GO332" s="15"/>
      <c r="GP332" s="15"/>
      <c r="GQ332" s="15"/>
      <c r="GR332" s="15"/>
      <c r="GS332" s="15"/>
      <c r="GT332" s="15"/>
      <c r="GU332" s="15"/>
      <c r="GV332" s="15"/>
      <c r="GW332" s="15"/>
      <c r="GX332" s="15"/>
      <c r="GY332" s="15"/>
      <c r="GZ332" s="15"/>
      <c r="HA332" s="15"/>
      <c r="HB332" s="15"/>
      <c r="HC332" s="15"/>
      <c r="HD332" s="15"/>
      <c r="HE332" s="15"/>
      <c r="HF332" s="15"/>
      <c r="HG332" s="15"/>
      <c r="HH332" s="15"/>
      <c r="HI332" s="15"/>
      <c r="HJ332" s="15"/>
      <c r="HK332" s="15"/>
      <c r="HL332" s="15"/>
      <c r="HM332" s="15"/>
      <c r="HN332" s="15"/>
      <c r="HO332" s="15"/>
      <c r="HP332" s="15"/>
      <c r="HQ332" s="15"/>
      <c r="HR332" s="15"/>
      <c r="HS332" s="15"/>
      <c r="HT332" s="15"/>
      <c r="HU332" s="15"/>
      <c r="HV332" s="15"/>
      <c r="HW332" s="15"/>
      <c r="HX332" s="15"/>
      <c r="HY332" s="15"/>
      <c r="HZ332" s="15"/>
      <c r="IA332" s="15"/>
      <c r="IB332" s="15"/>
      <c r="IC332" s="15"/>
      <c r="ID332" s="15"/>
      <c r="IE332" s="15"/>
      <c r="IF332" s="15"/>
      <c r="IG332" s="15"/>
      <c r="IH332" s="15"/>
      <c r="II332" s="15"/>
      <c r="IJ332" s="15"/>
      <c r="IK332" s="15"/>
      <c r="IL332" s="15"/>
      <c r="IM332" s="15"/>
      <c r="IN332" s="15"/>
      <c r="IO332" s="15"/>
      <c r="IP332" s="15"/>
      <c r="IQ332" s="15"/>
      <c r="IR332" s="15"/>
      <c r="IS332" s="15"/>
      <c r="IT332" s="15"/>
      <c r="IU332" s="15"/>
      <c r="IV332" s="15"/>
    </row>
    <row r="333" spans="1:256" ht="13.5" customHeight="1">
      <c r="A333" s="618" t="s">
        <v>44</v>
      </c>
      <c r="B333" s="618"/>
      <c r="C333" s="618"/>
      <c r="D333" s="619"/>
      <c r="E333" s="619"/>
      <c r="F333" s="137">
        <v>0</v>
      </c>
      <c r="G333" s="476">
        <v>0</v>
      </c>
      <c r="H333" s="476"/>
      <c r="I333" s="476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  <c r="BG333" s="15"/>
      <c r="BH333" s="15"/>
      <c r="BI333" s="15"/>
      <c r="BJ333" s="15"/>
      <c r="BK333" s="15"/>
      <c r="BL333" s="15"/>
      <c r="BM333" s="15"/>
      <c r="BN333" s="15"/>
      <c r="BO333" s="15"/>
      <c r="BP333" s="15"/>
      <c r="BQ333" s="15"/>
      <c r="BR333" s="15"/>
      <c r="BS333" s="15"/>
      <c r="BT333" s="15"/>
      <c r="BU333" s="15"/>
      <c r="BV333" s="15"/>
      <c r="BW333" s="15"/>
      <c r="BX333" s="15"/>
      <c r="BY333" s="15"/>
      <c r="BZ333" s="15"/>
      <c r="CA333" s="15"/>
      <c r="CB333" s="15"/>
      <c r="CC333" s="15"/>
      <c r="CD333" s="15"/>
      <c r="CE333" s="15"/>
      <c r="CF333" s="15"/>
      <c r="CG333" s="15"/>
      <c r="CH333" s="15"/>
      <c r="CI333" s="15"/>
      <c r="CJ333" s="15"/>
      <c r="CK333" s="15"/>
      <c r="CL333" s="15"/>
      <c r="CM333" s="15"/>
      <c r="CN333" s="15"/>
      <c r="CO333" s="15"/>
      <c r="CP333" s="15"/>
      <c r="CQ333" s="15"/>
      <c r="CR333" s="15"/>
      <c r="CS333" s="15"/>
      <c r="CT333" s="15"/>
      <c r="CU333" s="15"/>
      <c r="CV333" s="15"/>
      <c r="CW333" s="15"/>
      <c r="CX333" s="15"/>
      <c r="CY333" s="15"/>
      <c r="CZ333" s="15"/>
      <c r="DA333" s="15"/>
      <c r="DB333" s="15"/>
      <c r="DC333" s="15"/>
      <c r="DD333" s="15"/>
      <c r="DE333" s="15"/>
      <c r="DF333" s="15"/>
      <c r="DG333" s="15"/>
      <c r="DH333" s="15"/>
      <c r="DI333" s="15"/>
      <c r="DJ333" s="15"/>
      <c r="DK333" s="15"/>
      <c r="DL333" s="15"/>
      <c r="DM333" s="15"/>
      <c r="DN333" s="15"/>
      <c r="DO333" s="15"/>
      <c r="DP333" s="15"/>
      <c r="DQ333" s="15"/>
      <c r="DR333" s="15"/>
      <c r="DS333" s="15"/>
      <c r="DT333" s="15"/>
      <c r="DU333" s="15"/>
      <c r="DV333" s="15"/>
      <c r="DW333" s="15"/>
      <c r="DX333" s="15"/>
      <c r="DY333" s="15"/>
      <c r="DZ333" s="15"/>
      <c r="EA333" s="15"/>
      <c r="EB333" s="15"/>
      <c r="EC333" s="15"/>
      <c r="ED333" s="15"/>
      <c r="EE333" s="15"/>
      <c r="EF333" s="15"/>
      <c r="EG333" s="15"/>
      <c r="EH333" s="15"/>
      <c r="EI333" s="15"/>
      <c r="EJ333" s="15"/>
      <c r="EK333" s="15"/>
      <c r="EL333" s="15"/>
      <c r="EM333" s="15"/>
      <c r="EN333" s="15"/>
      <c r="EO333" s="15"/>
      <c r="EP333" s="15"/>
      <c r="EQ333" s="15"/>
      <c r="ER333" s="15"/>
      <c r="ES333" s="15"/>
      <c r="ET333" s="15"/>
      <c r="EU333" s="15"/>
      <c r="EV333" s="15"/>
      <c r="EW333" s="15"/>
      <c r="EX333" s="15"/>
      <c r="EY333" s="15"/>
      <c r="EZ333" s="15"/>
      <c r="FA333" s="15"/>
      <c r="FB333" s="15"/>
      <c r="FC333" s="15"/>
      <c r="FD333" s="15"/>
      <c r="FE333" s="15"/>
      <c r="FF333" s="15"/>
      <c r="FG333" s="15"/>
      <c r="FH333" s="15"/>
      <c r="FI333" s="15"/>
      <c r="FJ333" s="15"/>
      <c r="FK333" s="15"/>
      <c r="FL333" s="15"/>
      <c r="FM333" s="15"/>
      <c r="FN333" s="15"/>
      <c r="FO333" s="15"/>
      <c r="FP333" s="15"/>
      <c r="FQ333" s="15"/>
      <c r="FR333" s="15"/>
      <c r="FS333" s="15"/>
      <c r="FT333" s="15"/>
      <c r="FU333" s="15"/>
      <c r="FV333" s="15"/>
      <c r="FW333" s="15"/>
      <c r="FX333" s="15"/>
      <c r="FY333" s="15"/>
      <c r="FZ333" s="15"/>
      <c r="GA333" s="15"/>
      <c r="GB333" s="15"/>
      <c r="GC333" s="15"/>
      <c r="GD333" s="15"/>
      <c r="GE333" s="15"/>
      <c r="GF333" s="15"/>
      <c r="GG333" s="15"/>
      <c r="GH333" s="15"/>
      <c r="GI333" s="15"/>
      <c r="GJ333" s="15"/>
      <c r="GK333" s="15"/>
      <c r="GL333" s="15"/>
      <c r="GM333" s="15"/>
      <c r="GN333" s="15"/>
      <c r="GO333" s="15"/>
      <c r="GP333" s="15"/>
      <c r="GQ333" s="15"/>
      <c r="GR333" s="15"/>
      <c r="GS333" s="15"/>
      <c r="GT333" s="15"/>
      <c r="GU333" s="15"/>
      <c r="GV333" s="15"/>
      <c r="GW333" s="15"/>
      <c r="GX333" s="15"/>
      <c r="GY333" s="15"/>
      <c r="GZ333" s="15"/>
      <c r="HA333" s="15"/>
      <c r="HB333" s="15"/>
      <c r="HC333" s="15"/>
      <c r="HD333" s="15"/>
      <c r="HE333" s="15"/>
      <c r="HF333" s="15"/>
      <c r="HG333" s="15"/>
      <c r="HH333" s="15"/>
      <c r="HI333" s="15"/>
      <c r="HJ333" s="15"/>
      <c r="HK333" s="15"/>
      <c r="HL333" s="15"/>
      <c r="HM333" s="15"/>
      <c r="HN333" s="15"/>
      <c r="HO333" s="15"/>
      <c r="HP333" s="15"/>
      <c r="HQ333" s="15"/>
      <c r="HR333" s="15"/>
      <c r="HS333" s="15"/>
      <c r="HT333" s="15"/>
      <c r="HU333" s="15"/>
      <c r="HV333" s="15"/>
      <c r="HW333" s="15"/>
      <c r="HX333" s="15"/>
      <c r="HY333" s="15"/>
      <c r="HZ333" s="15"/>
      <c r="IA333" s="15"/>
      <c r="IB333" s="15"/>
      <c r="IC333" s="15"/>
      <c r="ID333" s="15"/>
      <c r="IE333" s="15"/>
      <c r="IF333" s="15"/>
      <c r="IG333" s="15"/>
      <c r="IH333" s="15"/>
      <c r="II333" s="15"/>
      <c r="IJ333" s="15"/>
      <c r="IK333" s="15"/>
      <c r="IL333" s="15"/>
      <c r="IM333" s="15"/>
      <c r="IN333" s="15"/>
      <c r="IO333" s="15"/>
      <c r="IP333" s="15"/>
      <c r="IQ333" s="15"/>
      <c r="IR333" s="15"/>
      <c r="IS333" s="15"/>
      <c r="IT333" s="15"/>
      <c r="IU333" s="15"/>
      <c r="IV333" s="15"/>
    </row>
    <row r="334" spans="1:256" ht="13.5" customHeight="1">
      <c r="A334" s="620" t="s">
        <v>310</v>
      </c>
      <c r="B334" s="620"/>
      <c r="C334" s="620"/>
      <c r="D334" s="620"/>
      <c r="E334" s="620"/>
      <c r="F334" s="139">
        <f>H38</f>
        <v>0</v>
      </c>
      <c r="G334" s="617">
        <f>H333</f>
        <v>0</v>
      </c>
      <c r="H334" s="617"/>
      <c r="I334" s="617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  <c r="BG334" s="15"/>
      <c r="BH334" s="15"/>
      <c r="BI334" s="15"/>
      <c r="BJ334" s="15"/>
      <c r="BK334" s="15"/>
      <c r="BL334" s="15"/>
      <c r="BM334" s="15"/>
      <c r="BN334" s="15"/>
      <c r="BO334" s="15"/>
      <c r="BP334" s="15"/>
      <c r="BQ334" s="15"/>
      <c r="BR334" s="15"/>
      <c r="BS334" s="15"/>
      <c r="BT334" s="15"/>
      <c r="BU334" s="15"/>
      <c r="BV334" s="15"/>
      <c r="BW334" s="15"/>
      <c r="BX334" s="15"/>
      <c r="BY334" s="15"/>
      <c r="BZ334" s="15"/>
      <c r="CA334" s="15"/>
      <c r="CB334" s="15"/>
      <c r="CC334" s="15"/>
      <c r="CD334" s="15"/>
      <c r="CE334" s="15"/>
      <c r="CF334" s="15"/>
      <c r="CG334" s="15"/>
      <c r="CH334" s="15"/>
      <c r="CI334" s="15"/>
      <c r="CJ334" s="15"/>
      <c r="CK334" s="15"/>
      <c r="CL334" s="15"/>
      <c r="CM334" s="15"/>
      <c r="CN334" s="15"/>
      <c r="CO334" s="15"/>
      <c r="CP334" s="15"/>
      <c r="CQ334" s="15"/>
      <c r="CR334" s="15"/>
      <c r="CS334" s="15"/>
      <c r="CT334" s="15"/>
      <c r="CU334" s="15"/>
      <c r="CV334" s="15"/>
      <c r="CW334" s="15"/>
      <c r="CX334" s="15"/>
      <c r="CY334" s="15"/>
      <c r="CZ334" s="15"/>
      <c r="DA334" s="15"/>
      <c r="DB334" s="15"/>
      <c r="DC334" s="15"/>
      <c r="DD334" s="15"/>
      <c r="DE334" s="15"/>
      <c r="DF334" s="15"/>
      <c r="DG334" s="15"/>
      <c r="DH334" s="15"/>
      <c r="DI334" s="15"/>
      <c r="DJ334" s="15"/>
      <c r="DK334" s="15"/>
      <c r="DL334" s="15"/>
      <c r="DM334" s="15"/>
      <c r="DN334" s="15"/>
      <c r="DO334" s="15"/>
      <c r="DP334" s="15"/>
      <c r="DQ334" s="15"/>
      <c r="DR334" s="15"/>
      <c r="DS334" s="15"/>
      <c r="DT334" s="15"/>
      <c r="DU334" s="15"/>
      <c r="DV334" s="15"/>
      <c r="DW334" s="15"/>
      <c r="DX334" s="15"/>
      <c r="DY334" s="15"/>
      <c r="DZ334" s="15"/>
      <c r="EA334" s="15"/>
      <c r="EB334" s="15"/>
      <c r="EC334" s="15"/>
      <c r="ED334" s="15"/>
      <c r="EE334" s="15"/>
      <c r="EF334" s="15"/>
      <c r="EG334" s="15"/>
      <c r="EH334" s="15"/>
      <c r="EI334" s="15"/>
      <c r="EJ334" s="15"/>
      <c r="EK334" s="15"/>
      <c r="EL334" s="15"/>
      <c r="EM334" s="15"/>
      <c r="EN334" s="15"/>
      <c r="EO334" s="15"/>
      <c r="EP334" s="15"/>
      <c r="EQ334" s="15"/>
      <c r="ER334" s="15"/>
      <c r="ES334" s="15"/>
      <c r="ET334" s="15"/>
      <c r="EU334" s="15"/>
      <c r="EV334" s="15"/>
      <c r="EW334" s="15"/>
      <c r="EX334" s="15"/>
      <c r="EY334" s="15"/>
      <c r="EZ334" s="15"/>
      <c r="FA334" s="15"/>
      <c r="FB334" s="15"/>
      <c r="FC334" s="15"/>
      <c r="FD334" s="15"/>
      <c r="FE334" s="15"/>
      <c r="FF334" s="15"/>
      <c r="FG334" s="15"/>
      <c r="FH334" s="15"/>
      <c r="FI334" s="15"/>
      <c r="FJ334" s="15"/>
      <c r="FK334" s="15"/>
      <c r="FL334" s="15"/>
      <c r="FM334" s="15"/>
      <c r="FN334" s="15"/>
      <c r="FO334" s="15"/>
      <c r="FP334" s="15"/>
      <c r="FQ334" s="15"/>
      <c r="FR334" s="15"/>
      <c r="FS334" s="15"/>
      <c r="FT334" s="15"/>
      <c r="FU334" s="15"/>
      <c r="FV334" s="15"/>
      <c r="FW334" s="15"/>
      <c r="FX334" s="15"/>
      <c r="FY334" s="15"/>
      <c r="FZ334" s="15"/>
      <c r="GA334" s="15"/>
      <c r="GB334" s="15"/>
      <c r="GC334" s="15"/>
      <c r="GD334" s="15"/>
      <c r="GE334" s="15"/>
      <c r="GF334" s="15"/>
      <c r="GG334" s="15"/>
      <c r="GH334" s="15"/>
      <c r="GI334" s="15"/>
      <c r="GJ334" s="15"/>
      <c r="GK334" s="15"/>
      <c r="GL334" s="15"/>
      <c r="GM334" s="15"/>
      <c r="GN334" s="15"/>
      <c r="GO334" s="15"/>
      <c r="GP334" s="15"/>
      <c r="GQ334" s="15"/>
      <c r="GR334" s="15"/>
      <c r="GS334" s="15"/>
      <c r="GT334" s="15"/>
      <c r="GU334" s="15"/>
      <c r="GV334" s="15"/>
      <c r="GW334" s="15"/>
      <c r="GX334" s="15"/>
      <c r="GY334" s="15"/>
      <c r="GZ334" s="15"/>
      <c r="HA334" s="15"/>
      <c r="HB334" s="15"/>
      <c r="HC334" s="15"/>
      <c r="HD334" s="15"/>
      <c r="HE334" s="15"/>
      <c r="HF334" s="15"/>
      <c r="HG334" s="15"/>
      <c r="HH334" s="15"/>
      <c r="HI334" s="15"/>
      <c r="HJ334" s="15"/>
      <c r="HK334" s="15"/>
      <c r="HL334" s="15"/>
      <c r="HM334" s="15"/>
      <c r="HN334" s="15"/>
      <c r="HO334" s="15"/>
      <c r="HP334" s="15"/>
      <c r="HQ334" s="15"/>
      <c r="HR334" s="15"/>
      <c r="HS334" s="15"/>
      <c r="HT334" s="15"/>
      <c r="HU334" s="15"/>
      <c r="HV334" s="15"/>
      <c r="HW334" s="15"/>
      <c r="HX334" s="15"/>
      <c r="HY334" s="15"/>
      <c r="HZ334" s="15"/>
      <c r="IA334" s="15"/>
      <c r="IB334" s="15"/>
      <c r="IC334" s="15"/>
      <c r="ID334" s="15"/>
      <c r="IE334" s="15"/>
      <c r="IF334" s="15"/>
      <c r="IG334" s="15"/>
      <c r="IH334" s="15"/>
      <c r="II334" s="15"/>
      <c r="IJ334" s="15"/>
      <c r="IK334" s="15"/>
      <c r="IL334" s="15"/>
      <c r="IM334" s="15"/>
      <c r="IN334" s="15"/>
      <c r="IO334" s="15"/>
      <c r="IP334" s="15"/>
      <c r="IQ334" s="15"/>
      <c r="IR334" s="15"/>
      <c r="IS334" s="15"/>
      <c r="IT334" s="15"/>
      <c r="IU334" s="15"/>
      <c r="IV334" s="15"/>
    </row>
    <row r="335" spans="1:256" ht="7.5" customHeight="1">
      <c r="A335" s="621"/>
      <c r="B335" s="621"/>
      <c r="C335" s="621"/>
      <c r="D335" s="621"/>
      <c r="E335" s="621"/>
      <c r="F335" s="621"/>
      <c r="G335" s="621"/>
      <c r="H335" s="621"/>
      <c r="I335" s="621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  <c r="BG335" s="15"/>
      <c r="BH335" s="15"/>
      <c r="BI335" s="15"/>
      <c r="BJ335" s="15"/>
      <c r="BK335" s="15"/>
      <c r="BL335" s="15"/>
      <c r="BM335" s="15"/>
      <c r="BN335" s="15"/>
      <c r="BO335" s="15"/>
      <c r="BP335" s="15"/>
      <c r="BQ335" s="15"/>
      <c r="BR335" s="15"/>
      <c r="BS335" s="15"/>
      <c r="BT335" s="15"/>
      <c r="BU335" s="15"/>
      <c r="BV335" s="15"/>
      <c r="BW335" s="15"/>
      <c r="BX335" s="15"/>
      <c r="BY335" s="15"/>
      <c r="BZ335" s="15"/>
      <c r="CA335" s="15"/>
      <c r="CB335" s="15"/>
      <c r="CC335" s="15"/>
      <c r="CD335" s="15"/>
      <c r="CE335" s="15"/>
      <c r="CF335" s="15"/>
      <c r="CG335" s="15"/>
      <c r="CH335" s="15"/>
      <c r="CI335" s="15"/>
      <c r="CJ335" s="15"/>
      <c r="CK335" s="15"/>
      <c r="CL335" s="15"/>
      <c r="CM335" s="15"/>
      <c r="CN335" s="15"/>
      <c r="CO335" s="15"/>
      <c r="CP335" s="15"/>
      <c r="CQ335" s="15"/>
      <c r="CR335" s="15"/>
      <c r="CS335" s="15"/>
      <c r="CT335" s="15"/>
      <c r="CU335" s="15"/>
      <c r="CV335" s="15"/>
      <c r="CW335" s="15"/>
      <c r="CX335" s="15"/>
      <c r="CY335" s="15"/>
      <c r="CZ335" s="15"/>
      <c r="DA335" s="15"/>
      <c r="DB335" s="15"/>
      <c r="DC335" s="15"/>
      <c r="DD335" s="15"/>
      <c r="DE335" s="15"/>
      <c r="DF335" s="15"/>
      <c r="DG335" s="15"/>
      <c r="DH335" s="15"/>
      <c r="DI335" s="15"/>
      <c r="DJ335" s="15"/>
      <c r="DK335" s="15"/>
      <c r="DL335" s="15"/>
      <c r="DM335" s="15"/>
      <c r="DN335" s="15"/>
      <c r="DO335" s="15"/>
      <c r="DP335" s="15"/>
      <c r="DQ335" s="15"/>
      <c r="DR335" s="15"/>
      <c r="DS335" s="15"/>
      <c r="DT335" s="15"/>
      <c r="DU335" s="15"/>
      <c r="DV335" s="15"/>
      <c r="DW335" s="15"/>
      <c r="DX335" s="15"/>
      <c r="DY335" s="15"/>
      <c r="DZ335" s="15"/>
      <c r="EA335" s="15"/>
      <c r="EB335" s="15"/>
      <c r="EC335" s="15"/>
      <c r="ED335" s="15"/>
      <c r="EE335" s="15"/>
      <c r="EF335" s="15"/>
      <c r="EG335" s="15"/>
      <c r="EH335" s="15"/>
      <c r="EI335" s="15"/>
      <c r="EJ335" s="15"/>
      <c r="EK335" s="15"/>
      <c r="EL335" s="15"/>
      <c r="EM335" s="15"/>
      <c r="EN335" s="15"/>
      <c r="EO335" s="15"/>
      <c r="EP335" s="15"/>
      <c r="EQ335" s="15"/>
      <c r="ER335" s="15"/>
      <c r="ES335" s="15"/>
      <c r="ET335" s="15"/>
      <c r="EU335" s="15"/>
      <c r="EV335" s="15"/>
      <c r="EW335" s="15"/>
      <c r="EX335" s="15"/>
      <c r="EY335" s="15"/>
      <c r="EZ335" s="15"/>
      <c r="FA335" s="15"/>
      <c r="FB335" s="15"/>
      <c r="FC335" s="15"/>
      <c r="FD335" s="15"/>
      <c r="FE335" s="15"/>
      <c r="FF335" s="15"/>
      <c r="FG335" s="15"/>
      <c r="FH335" s="15"/>
      <c r="FI335" s="15"/>
      <c r="FJ335" s="15"/>
      <c r="FK335" s="15"/>
      <c r="FL335" s="15"/>
      <c r="FM335" s="15"/>
      <c r="FN335" s="15"/>
      <c r="FO335" s="15"/>
      <c r="FP335" s="15"/>
      <c r="FQ335" s="15"/>
      <c r="FR335" s="15"/>
      <c r="FS335" s="15"/>
      <c r="FT335" s="15"/>
      <c r="FU335" s="15"/>
      <c r="FV335" s="15"/>
      <c r="FW335" s="15"/>
      <c r="FX335" s="15"/>
      <c r="FY335" s="15"/>
      <c r="FZ335" s="15"/>
      <c r="GA335" s="15"/>
      <c r="GB335" s="15"/>
      <c r="GC335" s="15"/>
      <c r="GD335" s="15"/>
      <c r="GE335" s="15"/>
      <c r="GF335" s="15"/>
      <c r="GG335" s="15"/>
      <c r="GH335" s="15"/>
      <c r="GI335" s="15"/>
      <c r="GJ335" s="15"/>
      <c r="GK335" s="15"/>
      <c r="GL335" s="15"/>
      <c r="GM335" s="15"/>
      <c r="GN335" s="15"/>
      <c r="GO335" s="15"/>
      <c r="GP335" s="15"/>
      <c r="GQ335" s="15"/>
      <c r="GR335" s="15"/>
      <c r="GS335" s="15"/>
      <c r="GT335" s="15"/>
      <c r="GU335" s="15"/>
      <c r="GV335" s="15"/>
      <c r="GW335" s="15"/>
      <c r="GX335" s="15"/>
      <c r="GY335" s="15"/>
      <c r="GZ335" s="15"/>
      <c r="HA335" s="15"/>
      <c r="HB335" s="15"/>
      <c r="HC335" s="15"/>
      <c r="HD335" s="15"/>
      <c r="HE335" s="15"/>
      <c r="HF335" s="15"/>
      <c r="HG335" s="15"/>
      <c r="HH335" s="15"/>
      <c r="HI335" s="15"/>
      <c r="HJ335" s="15"/>
      <c r="HK335" s="15"/>
      <c r="HL335" s="15"/>
      <c r="HM335" s="15"/>
      <c r="HN335" s="15"/>
      <c r="HO335" s="15"/>
      <c r="HP335" s="15"/>
      <c r="HQ335" s="15"/>
      <c r="HR335" s="15"/>
      <c r="HS335" s="15"/>
      <c r="HT335" s="15"/>
      <c r="HU335" s="15"/>
      <c r="HV335" s="15"/>
      <c r="HW335" s="15"/>
      <c r="HX335" s="15"/>
      <c r="HY335" s="15"/>
      <c r="HZ335" s="15"/>
      <c r="IA335" s="15"/>
      <c r="IB335" s="15"/>
      <c r="IC335" s="15"/>
      <c r="ID335" s="15"/>
      <c r="IE335" s="15"/>
      <c r="IF335" s="15"/>
      <c r="IG335" s="15"/>
      <c r="IH335" s="15"/>
      <c r="II335" s="15"/>
      <c r="IJ335" s="15"/>
      <c r="IK335" s="15"/>
      <c r="IL335" s="15"/>
      <c r="IM335" s="15"/>
      <c r="IN335" s="15"/>
      <c r="IO335" s="15"/>
      <c r="IP335" s="15"/>
      <c r="IQ335" s="15"/>
      <c r="IR335" s="15"/>
      <c r="IS335" s="15"/>
      <c r="IT335" s="15"/>
      <c r="IU335" s="15"/>
      <c r="IV335" s="15"/>
    </row>
    <row r="336" spans="1:256" ht="12.75" customHeight="1">
      <c r="A336" s="608" t="s">
        <v>46</v>
      </c>
      <c r="B336" s="608"/>
      <c r="C336" s="608"/>
      <c r="D336" s="608"/>
      <c r="E336" s="608"/>
      <c r="F336" s="131">
        <f>H40</f>
        <v>0</v>
      </c>
      <c r="G336" s="476">
        <f>H336</f>
        <v>0</v>
      </c>
      <c r="H336" s="476"/>
      <c r="I336" s="476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  <c r="BG336" s="15"/>
      <c r="BH336" s="15"/>
      <c r="BI336" s="15"/>
      <c r="BJ336" s="15"/>
      <c r="BK336" s="15"/>
      <c r="BL336" s="15"/>
      <c r="BM336" s="15"/>
      <c r="BN336" s="15"/>
      <c r="BO336" s="15"/>
      <c r="BP336" s="15"/>
      <c r="BQ336" s="15"/>
      <c r="BR336" s="15"/>
      <c r="BS336" s="15"/>
      <c r="BT336" s="15"/>
      <c r="BU336" s="15"/>
      <c r="BV336" s="15"/>
      <c r="BW336" s="15"/>
      <c r="BX336" s="15"/>
      <c r="BY336" s="15"/>
      <c r="BZ336" s="15"/>
      <c r="CA336" s="15"/>
      <c r="CB336" s="15"/>
      <c r="CC336" s="15"/>
      <c r="CD336" s="15"/>
      <c r="CE336" s="15"/>
      <c r="CF336" s="15"/>
      <c r="CG336" s="15"/>
      <c r="CH336" s="15"/>
      <c r="CI336" s="15"/>
      <c r="CJ336" s="15"/>
      <c r="CK336" s="15"/>
      <c r="CL336" s="15"/>
      <c r="CM336" s="15"/>
      <c r="CN336" s="15"/>
      <c r="CO336" s="15"/>
      <c r="CP336" s="15"/>
      <c r="CQ336" s="15"/>
      <c r="CR336" s="15"/>
      <c r="CS336" s="15"/>
      <c r="CT336" s="15"/>
      <c r="CU336" s="15"/>
      <c r="CV336" s="15"/>
      <c r="CW336" s="15"/>
      <c r="CX336" s="15"/>
      <c r="CY336" s="15"/>
      <c r="CZ336" s="15"/>
      <c r="DA336" s="15"/>
      <c r="DB336" s="15"/>
      <c r="DC336" s="15"/>
      <c r="DD336" s="15"/>
      <c r="DE336" s="15"/>
      <c r="DF336" s="15"/>
      <c r="DG336" s="15"/>
      <c r="DH336" s="15"/>
      <c r="DI336" s="15"/>
      <c r="DJ336" s="15"/>
      <c r="DK336" s="15"/>
      <c r="DL336" s="15"/>
      <c r="DM336" s="15"/>
      <c r="DN336" s="15"/>
      <c r="DO336" s="15"/>
      <c r="DP336" s="15"/>
      <c r="DQ336" s="15"/>
      <c r="DR336" s="15"/>
      <c r="DS336" s="15"/>
      <c r="DT336" s="15"/>
      <c r="DU336" s="15"/>
      <c r="DV336" s="15"/>
      <c r="DW336" s="15"/>
      <c r="DX336" s="15"/>
      <c r="DY336" s="15"/>
      <c r="DZ336" s="15"/>
      <c r="EA336" s="15"/>
      <c r="EB336" s="15"/>
      <c r="EC336" s="15"/>
      <c r="ED336" s="15"/>
      <c r="EE336" s="15"/>
      <c r="EF336" s="15"/>
      <c r="EG336" s="15"/>
      <c r="EH336" s="15"/>
      <c r="EI336" s="15"/>
      <c r="EJ336" s="15"/>
      <c r="EK336" s="15"/>
      <c r="EL336" s="15"/>
      <c r="EM336" s="15"/>
      <c r="EN336" s="15"/>
      <c r="EO336" s="15"/>
      <c r="EP336" s="15"/>
      <c r="EQ336" s="15"/>
      <c r="ER336" s="15"/>
      <c r="ES336" s="15"/>
      <c r="ET336" s="15"/>
      <c r="EU336" s="15"/>
      <c r="EV336" s="15"/>
      <c r="EW336" s="15"/>
      <c r="EX336" s="15"/>
      <c r="EY336" s="15"/>
      <c r="EZ336" s="15"/>
      <c r="FA336" s="15"/>
      <c r="FB336" s="15"/>
      <c r="FC336" s="15"/>
      <c r="FD336" s="15"/>
      <c r="FE336" s="15"/>
      <c r="FF336" s="15"/>
      <c r="FG336" s="15"/>
      <c r="FH336" s="15"/>
      <c r="FI336" s="15"/>
      <c r="FJ336" s="15"/>
      <c r="FK336" s="15"/>
      <c r="FL336" s="15"/>
      <c r="FM336" s="15"/>
      <c r="FN336" s="15"/>
      <c r="FO336" s="15"/>
      <c r="FP336" s="15"/>
      <c r="FQ336" s="15"/>
      <c r="FR336" s="15"/>
      <c r="FS336" s="15"/>
      <c r="FT336" s="15"/>
      <c r="FU336" s="15"/>
      <c r="FV336" s="15"/>
      <c r="FW336" s="15"/>
      <c r="FX336" s="15"/>
      <c r="FY336" s="15"/>
      <c r="FZ336" s="15"/>
      <c r="GA336" s="15"/>
      <c r="GB336" s="15"/>
      <c r="GC336" s="15"/>
      <c r="GD336" s="15"/>
      <c r="GE336" s="15"/>
      <c r="GF336" s="15"/>
      <c r="GG336" s="15"/>
      <c r="GH336" s="15"/>
      <c r="GI336" s="15"/>
      <c r="GJ336" s="15"/>
      <c r="GK336" s="15"/>
      <c r="GL336" s="15"/>
      <c r="GM336" s="15"/>
      <c r="GN336" s="15"/>
      <c r="GO336" s="15"/>
      <c r="GP336" s="15"/>
      <c r="GQ336" s="15"/>
      <c r="GR336" s="15"/>
      <c r="GS336" s="15"/>
      <c r="GT336" s="15"/>
      <c r="GU336" s="15"/>
      <c r="GV336" s="15"/>
      <c r="GW336" s="15"/>
      <c r="GX336" s="15"/>
      <c r="GY336" s="15"/>
      <c r="GZ336" s="15"/>
      <c r="HA336" s="15"/>
      <c r="HB336" s="15"/>
      <c r="HC336" s="15"/>
      <c r="HD336" s="15"/>
      <c r="HE336" s="15"/>
      <c r="HF336" s="15"/>
      <c r="HG336" s="15"/>
      <c r="HH336" s="15"/>
      <c r="HI336" s="15"/>
      <c r="HJ336" s="15"/>
      <c r="HK336" s="15"/>
      <c r="HL336" s="15"/>
      <c r="HM336" s="15"/>
      <c r="HN336" s="15"/>
      <c r="HO336" s="15"/>
      <c r="HP336" s="15"/>
      <c r="HQ336" s="15"/>
      <c r="HR336" s="15"/>
      <c r="HS336" s="15"/>
      <c r="HT336" s="15"/>
      <c r="HU336" s="15"/>
      <c r="HV336" s="15"/>
      <c r="HW336" s="15"/>
      <c r="HX336" s="15"/>
      <c r="HY336" s="15"/>
      <c r="HZ336" s="15"/>
      <c r="IA336" s="15"/>
      <c r="IB336" s="15"/>
      <c r="IC336" s="15"/>
      <c r="ID336" s="15"/>
      <c r="IE336" s="15"/>
      <c r="IF336" s="15"/>
      <c r="IG336" s="15"/>
      <c r="IH336" s="15"/>
      <c r="II336" s="15"/>
      <c r="IJ336" s="15"/>
      <c r="IK336" s="15"/>
      <c r="IL336" s="15"/>
      <c r="IM336" s="15"/>
      <c r="IN336" s="15"/>
      <c r="IO336" s="15"/>
      <c r="IP336" s="15"/>
      <c r="IQ336" s="15"/>
      <c r="IR336" s="15"/>
      <c r="IS336" s="15"/>
      <c r="IT336" s="15"/>
      <c r="IU336" s="15"/>
      <c r="IV336" s="15"/>
    </row>
    <row r="337" spans="1:256" ht="12.75" customHeight="1">
      <c r="A337" s="622" t="s">
        <v>47</v>
      </c>
      <c r="B337" s="622"/>
      <c r="C337" s="622"/>
      <c r="D337" s="622"/>
      <c r="E337" s="622"/>
      <c r="F337" s="140">
        <v>0</v>
      </c>
      <c r="G337" s="623">
        <f>G336</f>
        <v>0</v>
      </c>
      <c r="H337" s="623"/>
      <c r="I337" s="623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  <c r="BG337" s="15"/>
      <c r="BH337" s="15"/>
      <c r="BI337" s="15"/>
      <c r="BJ337" s="15"/>
      <c r="BK337" s="15"/>
      <c r="BL337" s="15"/>
      <c r="BM337" s="15"/>
      <c r="BN337" s="15"/>
      <c r="BO337" s="15"/>
      <c r="BP337" s="15"/>
      <c r="BQ337" s="15"/>
      <c r="BR337" s="15"/>
      <c r="BS337" s="15"/>
      <c r="BT337" s="15"/>
      <c r="BU337" s="15"/>
      <c r="BV337" s="15"/>
      <c r="BW337" s="15"/>
      <c r="BX337" s="15"/>
      <c r="BY337" s="15"/>
      <c r="BZ337" s="15"/>
      <c r="CA337" s="15"/>
      <c r="CB337" s="15"/>
      <c r="CC337" s="15"/>
      <c r="CD337" s="15"/>
      <c r="CE337" s="15"/>
      <c r="CF337" s="15"/>
      <c r="CG337" s="15"/>
      <c r="CH337" s="15"/>
      <c r="CI337" s="15"/>
      <c r="CJ337" s="15"/>
      <c r="CK337" s="15"/>
      <c r="CL337" s="15"/>
      <c r="CM337" s="15"/>
      <c r="CN337" s="15"/>
      <c r="CO337" s="15"/>
      <c r="CP337" s="15"/>
      <c r="CQ337" s="15"/>
      <c r="CR337" s="15"/>
      <c r="CS337" s="15"/>
      <c r="CT337" s="15"/>
      <c r="CU337" s="15"/>
      <c r="CV337" s="15"/>
      <c r="CW337" s="15"/>
      <c r="CX337" s="15"/>
      <c r="CY337" s="15"/>
      <c r="CZ337" s="15"/>
      <c r="DA337" s="15"/>
      <c r="DB337" s="15"/>
      <c r="DC337" s="15"/>
      <c r="DD337" s="15"/>
      <c r="DE337" s="15"/>
      <c r="DF337" s="15"/>
      <c r="DG337" s="15"/>
      <c r="DH337" s="15"/>
      <c r="DI337" s="15"/>
      <c r="DJ337" s="15"/>
      <c r="DK337" s="15"/>
      <c r="DL337" s="15"/>
      <c r="DM337" s="15"/>
      <c r="DN337" s="15"/>
      <c r="DO337" s="15"/>
      <c r="DP337" s="15"/>
      <c r="DQ337" s="15"/>
      <c r="DR337" s="15"/>
      <c r="DS337" s="15"/>
      <c r="DT337" s="15"/>
      <c r="DU337" s="15"/>
      <c r="DV337" s="15"/>
      <c r="DW337" s="15"/>
      <c r="DX337" s="15"/>
      <c r="DY337" s="15"/>
      <c r="DZ337" s="15"/>
      <c r="EA337" s="15"/>
      <c r="EB337" s="15"/>
      <c r="EC337" s="15"/>
      <c r="ED337" s="15"/>
      <c r="EE337" s="15"/>
      <c r="EF337" s="15"/>
      <c r="EG337" s="15"/>
      <c r="EH337" s="15"/>
      <c r="EI337" s="15"/>
      <c r="EJ337" s="15"/>
      <c r="EK337" s="15"/>
      <c r="EL337" s="15"/>
      <c r="EM337" s="15"/>
      <c r="EN337" s="15"/>
      <c r="EO337" s="15"/>
      <c r="EP337" s="15"/>
      <c r="EQ337" s="15"/>
      <c r="ER337" s="15"/>
      <c r="ES337" s="15"/>
      <c r="ET337" s="15"/>
      <c r="EU337" s="15"/>
      <c r="EV337" s="15"/>
      <c r="EW337" s="15"/>
      <c r="EX337" s="15"/>
      <c r="EY337" s="15"/>
      <c r="EZ337" s="15"/>
      <c r="FA337" s="15"/>
      <c r="FB337" s="15"/>
      <c r="FC337" s="15"/>
      <c r="FD337" s="15"/>
      <c r="FE337" s="15"/>
      <c r="FF337" s="15"/>
      <c r="FG337" s="15"/>
      <c r="FH337" s="15"/>
      <c r="FI337" s="15"/>
      <c r="FJ337" s="15"/>
      <c r="FK337" s="15"/>
      <c r="FL337" s="15"/>
      <c r="FM337" s="15"/>
      <c r="FN337" s="15"/>
      <c r="FO337" s="15"/>
      <c r="FP337" s="15"/>
      <c r="FQ337" s="15"/>
      <c r="FR337" s="15"/>
      <c r="FS337" s="15"/>
      <c r="FT337" s="15"/>
      <c r="FU337" s="15"/>
      <c r="FV337" s="15"/>
      <c r="FW337" s="15"/>
      <c r="FX337" s="15"/>
      <c r="FY337" s="15"/>
      <c r="FZ337" s="15"/>
      <c r="GA337" s="15"/>
      <c r="GB337" s="15"/>
      <c r="GC337" s="15"/>
      <c r="GD337" s="15"/>
      <c r="GE337" s="15"/>
      <c r="GF337" s="15"/>
      <c r="GG337" s="15"/>
      <c r="GH337" s="15"/>
      <c r="GI337" s="15"/>
      <c r="GJ337" s="15"/>
      <c r="GK337" s="15"/>
      <c r="GL337" s="15"/>
      <c r="GM337" s="15"/>
      <c r="GN337" s="15"/>
      <c r="GO337" s="15"/>
      <c r="GP337" s="15"/>
      <c r="GQ337" s="15"/>
      <c r="GR337" s="15"/>
      <c r="GS337" s="15"/>
      <c r="GT337" s="15"/>
      <c r="GU337" s="15"/>
      <c r="GV337" s="15"/>
      <c r="GW337" s="15"/>
      <c r="GX337" s="15"/>
      <c r="GY337" s="15"/>
      <c r="GZ337" s="15"/>
      <c r="HA337" s="15"/>
      <c r="HB337" s="15"/>
      <c r="HC337" s="15"/>
      <c r="HD337" s="15"/>
      <c r="HE337" s="15"/>
      <c r="HF337" s="15"/>
      <c r="HG337" s="15"/>
      <c r="HH337" s="15"/>
      <c r="HI337" s="15"/>
      <c r="HJ337" s="15"/>
      <c r="HK337" s="15"/>
      <c r="HL337" s="15"/>
      <c r="HM337" s="15"/>
      <c r="HN337" s="15"/>
      <c r="HO337" s="15"/>
      <c r="HP337" s="15"/>
      <c r="HQ337" s="15"/>
      <c r="HR337" s="15"/>
      <c r="HS337" s="15"/>
      <c r="HT337" s="15"/>
      <c r="HU337" s="15"/>
      <c r="HV337" s="15"/>
      <c r="HW337" s="15"/>
      <c r="HX337" s="15"/>
      <c r="HY337" s="15"/>
      <c r="HZ337" s="15"/>
      <c r="IA337" s="15"/>
      <c r="IB337" s="15"/>
      <c r="IC337" s="15"/>
      <c r="ID337" s="15"/>
      <c r="IE337" s="15"/>
      <c r="IF337" s="15"/>
      <c r="IG337" s="15"/>
      <c r="IH337" s="15"/>
      <c r="II337" s="15"/>
      <c r="IJ337" s="15"/>
      <c r="IK337" s="15"/>
      <c r="IL337" s="15"/>
      <c r="IM337" s="15"/>
      <c r="IN337" s="15"/>
      <c r="IO337" s="15"/>
      <c r="IP337" s="15"/>
      <c r="IQ337" s="15"/>
      <c r="IR337" s="15"/>
      <c r="IS337" s="15"/>
      <c r="IT337" s="15"/>
      <c r="IU337" s="15"/>
      <c r="IV337" s="15"/>
    </row>
    <row r="338" spans="1:256" ht="7.5" customHeight="1">
      <c r="A338" s="499"/>
      <c r="B338" s="499"/>
      <c r="C338" s="499"/>
      <c r="D338" s="499"/>
      <c r="E338" s="499"/>
      <c r="F338" s="499"/>
      <c r="G338" s="499"/>
      <c r="H338" s="499"/>
      <c r="I338" s="499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  <c r="BG338" s="15"/>
      <c r="BH338" s="15"/>
      <c r="BI338" s="15"/>
      <c r="BJ338" s="15"/>
      <c r="BK338" s="15"/>
      <c r="BL338" s="15"/>
      <c r="BM338" s="15"/>
      <c r="BN338" s="15"/>
      <c r="BO338" s="15"/>
      <c r="BP338" s="15"/>
      <c r="BQ338" s="15"/>
      <c r="BR338" s="15"/>
      <c r="BS338" s="15"/>
      <c r="BT338" s="15"/>
      <c r="BU338" s="15"/>
      <c r="BV338" s="15"/>
      <c r="BW338" s="15"/>
      <c r="BX338" s="15"/>
      <c r="BY338" s="15"/>
      <c r="BZ338" s="15"/>
      <c r="CA338" s="15"/>
      <c r="CB338" s="15"/>
      <c r="CC338" s="15"/>
      <c r="CD338" s="15"/>
      <c r="CE338" s="15"/>
      <c r="CF338" s="15"/>
      <c r="CG338" s="15"/>
      <c r="CH338" s="15"/>
      <c r="CI338" s="15"/>
      <c r="CJ338" s="15"/>
      <c r="CK338" s="15"/>
      <c r="CL338" s="15"/>
      <c r="CM338" s="15"/>
      <c r="CN338" s="15"/>
      <c r="CO338" s="15"/>
      <c r="CP338" s="15"/>
      <c r="CQ338" s="15"/>
      <c r="CR338" s="15"/>
      <c r="CS338" s="15"/>
      <c r="CT338" s="15"/>
      <c r="CU338" s="15"/>
      <c r="CV338" s="15"/>
      <c r="CW338" s="15"/>
      <c r="CX338" s="15"/>
      <c r="CY338" s="15"/>
      <c r="CZ338" s="15"/>
      <c r="DA338" s="15"/>
      <c r="DB338" s="15"/>
      <c r="DC338" s="15"/>
      <c r="DD338" s="15"/>
      <c r="DE338" s="15"/>
      <c r="DF338" s="15"/>
      <c r="DG338" s="15"/>
      <c r="DH338" s="15"/>
      <c r="DI338" s="15"/>
      <c r="DJ338" s="15"/>
      <c r="DK338" s="15"/>
      <c r="DL338" s="15"/>
      <c r="DM338" s="15"/>
      <c r="DN338" s="15"/>
      <c r="DO338" s="15"/>
      <c r="DP338" s="15"/>
      <c r="DQ338" s="15"/>
      <c r="DR338" s="15"/>
      <c r="DS338" s="15"/>
      <c r="DT338" s="15"/>
      <c r="DU338" s="15"/>
      <c r="DV338" s="15"/>
      <c r="DW338" s="15"/>
      <c r="DX338" s="15"/>
      <c r="DY338" s="15"/>
      <c r="DZ338" s="15"/>
      <c r="EA338" s="15"/>
      <c r="EB338" s="15"/>
      <c r="EC338" s="15"/>
      <c r="ED338" s="15"/>
      <c r="EE338" s="15"/>
      <c r="EF338" s="15"/>
      <c r="EG338" s="15"/>
      <c r="EH338" s="15"/>
      <c r="EI338" s="15"/>
      <c r="EJ338" s="15"/>
      <c r="EK338" s="15"/>
      <c r="EL338" s="15"/>
      <c r="EM338" s="15"/>
      <c r="EN338" s="15"/>
      <c r="EO338" s="15"/>
      <c r="EP338" s="15"/>
      <c r="EQ338" s="15"/>
      <c r="ER338" s="15"/>
      <c r="ES338" s="15"/>
      <c r="ET338" s="15"/>
      <c r="EU338" s="15"/>
      <c r="EV338" s="15"/>
      <c r="EW338" s="15"/>
      <c r="EX338" s="15"/>
      <c r="EY338" s="15"/>
      <c r="EZ338" s="15"/>
      <c r="FA338" s="15"/>
      <c r="FB338" s="15"/>
      <c r="FC338" s="15"/>
      <c r="FD338" s="15"/>
      <c r="FE338" s="15"/>
      <c r="FF338" s="15"/>
      <c r="FG338" s="15"/>
      <c r="FH338" s="15"/>
      <c r="FI338" s="15"/>
      <c r="FJ338" s="15"/>
      <c r="FK338" s="15"/>
      <c r="FL338" s="15"/>
      <c r="FM338" s="15"/>
      <c r="FN338" s="15"/>
      <c r="FO338" s="15"/>
      <c r="FP338" s="15"/>
      <c r="FQ338" s="15"/>
      <c r="FR338" s="15"/>
      <c r="FS338" s="15"/>
      <c r="FT338" s="15"/>
      <c r="FU338" s="15"/>
      <c r="FV338" s="15"/>
      <c r="FW338" s="15"/>
      <c r="FX338" s="15"/>
      <c r="FY338" s="15"/>
      <c r="FZ338" s="15"/>
      <c r="GA338" s="15"/>
      <c r="GB338" s="15"/>
      <c r="GC338" s="15"/>
      <c r="GD338" s="15"/>
      <c r="GE338" s="15"/>
      <c r="GF338" s="15"/>
      <c r="GG338" s="15"/>
      <c r="GH338" s="15"/>
      <c r="GI338" s="15"/>
      <c r="GJ338" s="15"/>
      <c r="GK338" s="15"/>
      <c r="GL338" s="15"/>
      <c r="GM338" s="15"/>
      <c r="GN338" s="15"/>
      <c r="GO338" s="15"/>
      <c r="GP338" s="15"/>
      <c r="GQ338" s="15"/>
      <c r="GR338" s="15"/>
      <c r="GS338" s="15"/>
      <c r="GT338" s="15"/>
      <c r="GU338" s="15"/>
      <c r="GV338" s="15"/>
      <c r="GW338" s="15"/>
      <c r="GX338" s="15"/>
      <c r="GY338" s="15"/>
      <c r="GZ338" s="15"/>
      <c r="HA338" s="15"/>
      <c r="HB338" s="15"/>
      <c r="HC338" s="15"/>
      <c r="HD338" s="15"/>
      <c r="HE338" s="15"/>
      <c r="HF338" s="15"/>
      <c r="HG338" s="15"/>
      <c r="HH338" s="15"/>
      <c r="HI338" s="15"/>
      <c r="HJ338" s="15"/>
      <c r="HK338" s="15"/>
      <c r="HL338" s="15"/>
      <c r="HM338" s="15"/>
      <c r="HN338" s="15"/>
      <c r="HO338" s="15"/>
      <c r="HP338" s="15"/>
      <c r="HQ338" s="15"/>
      <c r="HR338" s="15"/>
      <c r="HS338" s="15"/>
      <c r="HT338" s="15"/>
      <c r="HU338" s="15"/>
      <c r="HV338" s="15"/>
      <c r="HW338" s="15"/>
      <c r="HX338" s="15"/>
      <c r="HY338" s="15"/>
      <c r="HZ338" s="15"/>
      <c r="IA338" s="15"/>
      <c r="IB338" s="15"/>
      <c r="IC338" s="15"/>
      <c r="ID338" s="15"/>
      <c r="IE338" s="15"/>
      <c r="IF338" s="15"/>
      <c r="IG338" s="15"/>
      <c r="IH338" s="15"/>
      <c r="II338" s="15"/>
      <c r="IJ338" s="15"/>
      <c r="IK338" s="15"/>
      <c r="IL338" s="15"/>
      <c r="IM338" s="15"/>
      <c r="IN338" s="15"/>
      <c r="IO338" s="15"/>
      <c r="IP338" s="15"/>
      <c r="IQ338" s="15"/>
      <c r="IR338" s="15"/>
      <c r="IS338" s="15"/>
      <c r="IT338" s="15"/>
      <c r="IU338" s="15"/>
      <c r="IV338" s="15"/>
    </row>
    <row r="339" spans="1:256" ht="12.75" customHeight="1">
      <c r="A339" s="624" t="s">
        <v>209</v>
      </c>
      <c r="B339" s="624"/>
      <c r="C339" s="624"/>
      <c r="D339" s="624"/>
      <c r="E339" s="624"/>
      <c r="F339" s="138">
        <f>ROUND(F315+F323+F328+F331+F334+F337,2)</f>
        <v>10970</v>
      </c>
      <c r="G339" s="617">
        <f>SUM(G315+G323+G328+G331+G334+G337)</f>
        <v>39609.1</v>
      </c>
      <c r="H339" s="617"/>
      <c r="I339" s="617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  <c r="BG339" s="15"/>
      <c r="BH339" s="15"/>
      <c r="BI339" s="15"/>
      <c r="BJ339" s="15"/>
      <c r="BK339" s="15"/>
      <c r="BL339" s="15"/>
      <c r="BM339" s="15"/>
      <c r="BN339" s="15"/>
      <c r="BO339" s="15"/>
      <c r="BP339" s="15"/>
      <c r="BQ339" s="15"/>
      <c r="BR339" s="15"/>
      <c r="BS339" s="15"/>
      <c r="BT339" s="15"/>
      <c r="BU339" s="15"/>
      <c r="BV339" s="15"/>
      <c r="BW339" s="15"/>
      <c r="BX339" s="15"/>
      <c r="BY339" s="15"/>
      <c r="BZ339" s="15"/>
      <c r="CA339" s="15"/>
      <c r="CB339" s="15"/>
      <c r="CC339" s="15"/>
      <c r="CD339" s="15"/>
      <c r="CE339" s="15"/>
      <c r="CF339" s="15"/>
      <c r="CG339" s="15"/>
      <c r="CH339" s="15"/>
      <c r="CI339" s="15"/>
      <c r="CJ339" s="15"/>
      <c r="CK339" s="15"/>
      <c r="CL339" s="15"/>
      <c r="CM339" s="15"/>
      <c r="CN339" s="15"/>
      <c r="CO339" s="15"/>
      <c r="CP339" s="15"/>
      <c r="CQ339" s="15"/>
      <c r="CR339" s="15"/>
      <c r="CS339" s="15"/>
      <c r="CT339" s="15"/>
      <c r="CU339" s="15"/>
      <c r="CV339" s="15"/>
      <c r="CW339" s="15"/>
      <c r="CX339" s="15"/>
      <c r="CY339" s="15"/>
      <c r="CZ339" s="15"/>
      <c r="DA339" s="15"/>
      <c r="DB339" s="15"/>
      <c r="DC339" s="15"/>
      <c r="DD339" s="15"/>
      <c r="DE339" s="15"/>
      <c r="DF339" s="15"/>
      <c r="DG339" s="15"/>
      <c r="DH339" s="15"/>
      <c r="DI339" s="15"/>
      <c r="DJ339" s="15"/>
      <c r="DK339" s="15"/>
      <c r="DL339" s="15"/>
      <c r="DM339" s="15"/>
      <c r="DN339" s="15"/>
      <c r="DO339" s="15"/>
      <c r="DP339" s="15"/>
      <c r="DQ339" s="15"/>
      <c r="DR339" s="15"/>
      <c r="DS339" s="15"/>
      <c r="DT339" s="15"/>
      <c r="DU339" s="15"/>
      <c r="DV339" s="15"/>
      <c r="DW339" s="15"/>
      <c r="DX339" s="15"/>
      <c r="DY339" s="15"/>
      <c r="DZ339" s="15"/>
      <c r="EA339" s="15"/>
      <c r="EB339" s="15"/>
      <c r="EC339" s="15"/>
      <c r="ED339" s="15"/>
      <c r="EE339" s="15"/>
      <c r="EF339" s="15"/>
      <c r="EG339" s="15"/>
      <c r="EH339" s="15"/>
      <c r="EI339" s="15"/>
      <c r="EJ339" s="15"/>
      <c r="EK339" s="15"/>
      <c r="EL339" s="15"/>
      <c r="EM339" s="15"/>
      <c r="EN339" s="15"/>
      <c r="EO339" s="15"/>
      <c r="EP339" s="15"/>
      <c r="EQ339" s="15"/>
      <c r="ER339" s="15"/>
      <c r="ES339" s="15"/>
      <c r="ET339" s="15"/>
      <c r="EU339" s="15"/>
      <c r="EV339" s="15"/>
      <c r="EW339" s="15"/>
      <c r="EX339" s="15"/>
      <c r="EY339" s="15"/>
      <c r="EZ339" s="15"/>
      <c r="FA339" s="15"/>
      <c r="FB339" s="15"/>
      <c r="FC339" s="15"/>
      <c r="FD339" s="15"/>
      <c r="FE339" s="15"/>
      <c r="FF339" s="15"/>
      <c r="FG339" s="15"/>
      <c r="FH339" s="15"/>
      <c r="FI339" s="15"/>
      <c r="FJ339" s="15"/>
      <c r="FK339" s="15"/>
      <c r="FL339" s="15"/>
      <c r="FM339" s="15"/>
      <c r="FN339" s="15"/>
      <c r="FO339" s="15"/>
      <c r="FP339" s="15"/>
      <c r="FQ339" s="15"/>
      <c r="FR339" s="15"/>
      <c r="FS339" s="15"/>
      <c r="FT339" s="15"/>
      <c r="FU339" s="15"/>
      <c r="FV339" s="15"/>
      <c r="FW339" s="15"/>
      <c r="FX339" s="15"/>
      <c r="FY339" s="15"/>
      <c r="FZ339" s="15"/>
      <c r="GA339" s="15"/>
      <c r="GB339" s="15"/>
      <c r="GC339" s="15"/>
      <c r="GD339" s="15"/>
      <c r="GE339" s="15"/>
      <c r="GF339" s="15"/>
      <c r="GG339" s="15"/>
      <c r="GH339" s="15"/>
      <c r="GI339" s="15"/>
      <c r="GJ339" s="15"/>
      <c r="GK339" s="15"/>
      <c r="GL339" s="15"/>
      <c r="GM339" s="15"/>
      <c r="GN339" s="15"/>
      <c r="GO339" s="15"/>
      <c r="GP339" s="15"/>
      <c r="GQ339" s="15"/>
      <c r="GR339" s="15"/>
      <c r="GS339" s="15"/>
      <c r="GT339" s="15"/>
      <c r="GU339" s="15"/>
      <c r="GV339" s="15"/>
      <c r="GW339" s="15"/>
      <c r="GX339" s="15"/>
      <c r="GY339" s="15"/>
      <c r="GZ339" s="15"/>
      <c r="HA339" s="15"/>
      <c r="HB339" s="15"/>
      <c r="HC339" s="15"/>
      <c r="HD339" s="15"/>
      <c r="HE339" s="15"/>
      <c r="HF339" s="15"/>
      <c r="HG339" s="15"/>
      <c r="HH339" s="15"/>
      <c r="HI339" s="15"/>
      <c r="HJ339" s="15"/>
      <c r="HK339" s="15"/>
      <c r="HL339" s="15"/>
      <c r="HM339" s="15"/>
      <c r="HN339" s="15"/>
      <c r="HO339" s="15"/>
      <c r="HP339" s="15"/>
      <c r="HQ339" s="15"/>
      <c r="HR339" s="15"/>
      <c r="HS339" s="15"/>
      <c r="HT339" s="15"/>
      <c r="HU339" s="15"/>
      <c r="HV339" s="15"/>
      <c r="HW339" s="15"/>
      <c r="HX339" s="15"/>
      <c r="HY339" s="15"/>
      <c r="HZ339" s="15"/>
      <c r="IA339" s="15"/>
      <c r="IB339" s="15"/>
      <c r="IC339" s="15"/>
      <c r="ID339" s="15"/>
      <c r="IE339" s="15"/>
      <c r="IF339" s="15"/>
      <c r="IG339" s="15"/>
      <c r="IH339" s="15"/>
      <c r="II339" s="15"/>
      <c r="IJ339" s="15"/>
      <c r="IK339" s="15"/>
      <c r="IL339" s="15"/>
      <c r="IM339" s="15"/>
      <c r="IN339" s="15"/>
      <c r="IO339" s="15"/>
      <c r="IP339" s="15"/>
      <c r="IQ339" s="15"/>
      <c r="IR339" s="15"/>
      <c r="IS339" s="15"/>
      <c r="IT339" s="15"/>
      <c r="IU339" s="15"/>
      <c r="IV339" s="15"/>
    </row>
    <row r="340" spans="1:256" ht="6.75" customHeight="1">
      <c r="A340" s="621"/>
      <c r="B340" s="621"/>
      <c r="C340" s="621"/>
      <c r="D340" s="621"/>
      <c r="E340" s="621"/>
      <c r="F340" s="621"/>
      <c r="G340" s="621"/>
      <c r="H340" s="621"/>
      <c r="I340" s="621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  <c r="AX340" s="15"/>
      <c r="AY340" s="15"/>
      <c r="AZ340" s="15"/>
      <c r="BA340" s="15"/>
      <c r="BB340" s="15"/>
      <c r="BC340" s="15"/>
      <c r="BD340" s="15"/>
      <c r="BE340" s="15"/>
      <c r="BF340" s="15"/>
      <c r="BG340" s="15"/>
      <c r="BH340" s="15"/>
      <c r="BI340" s="15"/>
      <c r="BJ340" s="15"/>
      <c r="BK340" s="15"/>
      <c r="BL340" s="15"/>
      <c r="BM340" s="15"/>
      <c r="BN340" s="15"/>
      <c r="BO340" s="15"/>
      <c r="BP340" s="15"/>
      <c r="BQ340" s="15"/>
      <c r="BR340" s="15"/>
      <c r="BS340" s="15"/>
      <c r="BT340" s="15"/>
      <c r="BU340" s="15"/>
      <c r="BV340" s="15"/>
      <c r="BW340" s="15"/>
      <c r="BX340" s="15"/>
      <c r="BY340" s="15"/>
      <c r="BZ340" s="15"/>
      <c r="CA340" s="15"/>
      <c r="CB340" s="15"/>
      <c r="CC340" s="15"/>
      <c r="CD340" s="15"/>
      <c r="CE340" s="15"/>
      <c r="CF340" s="15"/>
      <c r="CG340" s="15"/>
      <c r="CH340" s="15"/>
      <c r="CI340" s="15"/>
      <c r="CJ340" s="15"/>
      <c r="CK340" s="15"/>
      <c r="CL340" s="15"/>
      <c r="CM340" s="15"/>
      <c r="CN340" s="15"/>
      <c r="CO340" s="15"/>
      <c r="CP340" s="15"/>
      <c r="CQ340" s="15"/>
      <c r="CR340" s="15"/>
      <c r="CS340" s="15"/>
      <c r="CT340" s="15"/>
      <c r="CU340" s="15"/>
      <c r="CV340" s="15"/>
      <c r="CW340" s="15"/>
      <c r="CX340" s="15"/>
      <c r="CY340" s="15"/>
      <c r="CZ340" s="15"/>
      <c r="DA340" s="15"/>
      <c r="DB340" s="15"/>
      <c r="DC340" s="15"/>
      <c r="DD340" s="15"/>
      <c r="DE340" s="15"/>
      <c r="DF340" s="15"/>
      <c r="DG340" s="15"/>
      <c r="DH340" s="15"/>
      <c r="DI340" s="15"/>
      <c r="DJ340" s="15"/>
      <c r="DK340" s="15"/>
      <c r="DL340" s="15"/>
      <c r="DM340" s="15"/>
      <c r="DN340" s="15"/>
      <c r="DO340" s="15"/>
      <c r="DP340" s="15"/>
      <c r="DQ340" s="15"/>
      <c r="DR340" s="15"/>
      <c r="DS340" s="15"/>
      <c r="DT340" s="15"/>
      <c r="DU340" s="15"/>
      <c r="DV340" s="15"/>
      <c r="DW340" s="15"/>
      <c r="DX340" s="15"/>
      <c r="DY340" s="15"/>
      <c r="DZ340" s="15"/>
      <c r="EA340" s="15"/>
      <c r="EB340" s="15"/>
      <c r="EC340" s="15"/>
      <c r="ED340" s="15"/>
      <c r="EE340" s="15"/>
      <c r="EF340" s="15"/>
      <c r="EG340" s="15"/>
      <c r="EH340" s="15"/>
      <c r="EI340" s="15"/>
      <c r="EJ340" s="15"/>
      <c r="EK340" s="15"/>
      <c r="EL340" s="15"/>
      <c r="EM340" s="15"/>
      <c r="EN340" s="15"/>
      <c r="EO340" s="15"/>
      <c r="EP340" s="15"/>
      <c r="EQ340" s="15"/>
      <c r="ER340" s="15"/>
      <c r="ES340" s="15"/>
      <c r="ET340" s="15"/>
      <c r="EU340" s="15"/>
      <c r="EV340" s="15"/>
      <c r="EW340" s="15"/>
      <c r="EX340" s="15"/>
      <c r="EY340" s="15"/>
      <c r="EZ340" s="15"/>
      <c r="FA340" s="15"/>
      <c r="FB340" s="15"/>
      <c r="FC340" s="15"/>
      <c r="FD340" s="15"/>
      <c r="FE340" s="15"/>
      <c r="FF340" s="15"/>
      <c r="FG340" s="15"/>
      <c r="FH340" s="15"/>
      <c r="FI340" s="15"/>
      <c r="FJ340" s="15"/>
      <c r="FK340" s="15"/>
      <c r="FL340" s="15"/>
      <c r="FM340" s="15"/>
      <c r="FN340" s="15"/>
      <c r="FO340" s="15"/>
      <c r="FP340" s="15"/>
      <c r="FQ340" s="15"/>
      <c r="FR340" s="15"/>
      <c r="FS340" s="15"/>
      <c r="FT340" s="15"/>
      <c r="FU340" s="15"/>
      <c r="FV340" s="15"/>
      <c r="FW340" s="15"/>
      <c r="FX340" s="15"/>
      <c r="FY340" s="15"/>
      <c r="FZ340" s="15"/>
      <c r="GA340" s="15"/>
      <c r="GB340" s="15"/>
      <c r="GC340" s="15"/>
      <c r="GD340" s="15"/>
      <c r="GE340" s="15"/>
      <c r="GF340" s="15"/>
      <c r="GG340" s="15"/>
      <c r="GH340" s="15"/>
      <c r="GI340" s="15"/>
      <c r="GJ340" s="15"/>
      <c r="GK340" s="15"/>
      <c r="GL340" s="15"/>
      <c r="GM340" s="15"/>
      <c r="GN340" s="15"/>
      <c r="GO340" s="15"/>
      <c r="GP340" s="15"/>
      <c r="GQ340" s="15"/>
      <c r="GR340" s="15"/>
      <c r="GS340" s="15"/>
      <c r="GT340" s="15"/>
      <c r="GU340" s="15"/>
      <c r="GV340" s="15"/>
      <c r="GW340" s="15"/>
      <c r="GX340" s="15"/>
      <c r="GY340" s="15"/>
      <c r="GZ340" s="15"/>
      <c r="HA340" s="15"/>
      <c r="HB340" s="15"/>
      <c r="HC340" s="15"/>
      <c r="HD340" s="15"/>
      <c r="HE340" s="15"/>
      <c r="HF340" s="15"/>
      <c r="HG340" s="15"/>
      <c r="HH340" s="15"/>
      <c r="HI340" s="15"/>
      <c r="HJ340" s="15"/>
      <c r="HK340" s="15"/>
      <c r="HL340" s="15"/>
      <c r="HM340" s="15"/>
      <c r="HN340" s="15"/>
      <c r="HO340" s="15"/>
      <c r="HP340" s="15"/>
      <c r="HQ340" s="15"/>
      <c r="HR340" s="15"/>
      <c r="HS340" s="15"/>
      <c r="HT340" s="15"/>
      <c r="HU340" s="15"/>
      <c r="HV340" s="15"/>
      <c r="HW340" s="15"/>
      <c r="HX340" s="15"/>
      <c r="HY340" s="15"/>
      <c r="HZ340" s="15"/>
      <c r="IA340" s="15"/>
      <c r="IB340" s="15"/>
      <c r="IC340" s="15"/>
      <c r="ID340" s="15"/>
      <c r="IE340" s="15"/>
      <c r="IF340" s="15"/>
      <c r="IG340" s="15"/>
      <c r="IH340" s="15"/>
      <c r="II340" s="15"/>
      <c r="IJ340" s="15"/>
      <c r="IK340" s="15"/>
      <c r="IL340" s="15"/>
      <c r="IM340" s="15"/>
      <c r="IN340" s="15"/>
      <c r="IO340" s="15"/>
      <c r="IP340" s="15"/>
      <c r="IQ340" s="15"/>
      <c r="IR340" s="15"/>
      <c r="IS340" s="15"/>
      <c r="IT340" s="15"/>
      <c r="IU340" s="15"/>
      <c r="IV340" s="15"/>
    </row>
    <row r="341" spans="1:256" ht="18.75" customHeight="1">
      <c r="A341" s="625" t="s">
        <v>311</v>
      </c>
      <c r="B341" s="625"/>
      <c r="C341" s="625"/>
      <c r="D341" s="625"/>
      <c r="E341" s="625"/>
      <c r="F341" s="625"/>
      <c r="G341" s="626">
        <f>G339</f>
        <v>39609.1</v>
      </c>
      <c r="H341" s="626"/>
      <c r="I341" s="626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  <c r="AX341" s="15"/>
      <c r="AY341" s="15"/>
      <c r="AZ341" s="15"/>
      <c r="BA341" s="15"/>
      <c r="BB341" s="15"/>
      <c r="BC341" s="15"/>
      <c r="BD341" s="15"/>
      <c r="BE341" s="15"/>
      <c r="BF341" s="15"/>
      <c r="BG341" s="15"/>
      <c r="BH341" s="15"/>
      <c r="BI341" s="15"/>
      <c r="BJ341" s="15"/>
      <c r="BK341" s="15"/>
      <c r="BL341" s="15"/>
      <c r="BM341" s="15"/>
      <c r="BN341" s="15"/>
      <c r="BO341" s="15"/>
      <c r="BP341" s="15"/>
      <c r="BQ341" s="15"/>
      <c r="BR341" s="15"/>
      <c r="BS341" s="15"/>
      <c r="BT341" s="15"/>
      <c r="BU341" s="15"/>
      <c r="BV341" s="15"/>
      <c r="BW341" s="15"/>
      <c r="BX341" s="15"/>
      <c r="BY341" s="15"/>
      <c r="BZ341" s="15"/>
      <c r="CA341" s="15"/>
      <c r="CB341" s="15"/>
      <c r="CC341" s="15"/>
      <c r="CD341" s="15"/>
      <c r="CE341" s="15"/>
      <c r="CF341" s="15"/>
      <c r="CG341" s="15"/>
      <c r="CH341" s="15"/>
      <c r="CI341" s="15"/>
      <c r="CJ341" s="15"/>
      <c r="CK341" s="15"/>
      <c r="CL341" s="15"/>
      <c r="CM341" s="15"/>
      <c r="CN341" s="15"/>
      <c r="CO341" s="15"/>
      <c r="CP341" s="15"/>
      <c r="CQ341" s="15"/>
      <c r="CR341" s="15"/>
      <c r="CS341" s="15"/>
      <c r="CT341" s="15"/>
      <c r="CU341" s="15"/>
      <c r="CV341" s="15"/>
      <c r="CW341" s="15"/>
      <c r="CX341" s="15"/>
      <c r="CY341" s="15"/>
      <c r="CZ341" s="15"/>
      <c r="DA341" s="15"/>
      <c r="DB341" s="15"/>
      <c r="DC341" s="15"/>
      <c r="DD341" s="15"/>
      <c r="DE341" s="15"/>
      <c r="DF341" s="15"/>
      <c r="DG341" s="15"/>
      <c r="DH341" s="15"/>
      <c r="DI341" s="15"/>
      <c r="DJ341" s="15"/>
      <c r="DK341" s="15"/>
      <c r="DL341" s="15"/>
      <c r="DM341" s="15"/>
      <c r="DN341" s="15"/>
      <c r="DO341" s="15"/>
      <c r="DP341" s="15"/>
      <c r="DQ341" s="15"/>
      <c r="DR341" s="15"/>
      <c r="DS341" s="15"/>
      <c r="DT341" s="15"/>
      <c r="DU341" s="15"/>
      <c r="DV341" s="15"/>
      <c r="DW341" s="15"/>
      <c r="DX341" s="15"/>
      <c r="DY341" s="15"/>
      <c r="DZ341" s="15"/>
      <c r="EA341" s="15"/>
      <c r="EB341" s="15"/>
      <c r="EC341" s="15"/>
      <c r="ED341" s="15"/>
      <c r="EE341" s="15"/>
      <c r="EF341" s="15"/>
      <c r="EG341" s="15"/>
      <c r="EH341" s="15"/>
      <c r="EI341" s="15"/>
      <c r="EJ341" s="15"/>
      <c r="EK341" s="15"/>
      <c r="EL341" s="15"/>
      <c r="EM341" s="15"/>
      <c r="EN341" s="15"/>
      <c r="EO341" s="15"/>
      <c r="EP341" s="15"/>
      <c r="EQ341" s="15"/>
      <c r="ER341" s="15"/>
      <c r="ES341" s="15"/>
      <c r="ET341" s="15"/>
      <c r="EU341" s="15"/>
      <c r="EV341" s="15"/>
      <c r="EW341" s="15"/>
      <c r="EX341" s="15"/>
      <c r="EY341" s="15"/>
      <c r="EZ341" s="15"/>
      <c r="FA341" s="15"/>
      <c r="FB341" s="15"/>
      <c r="FC341" s="15"/>
      <c r="FD341" s="15"/>
      <c r="FE341" s="15"/>
      <c r="FF341" s="15"/>
      <c r="FG341" s="15"/>
      <c r="FH341" s="15"/>
      <c r="FI341" s="15"/>
      <c r="FJ341" s="15"/>
      <c r="FK341" s="15"/>
      <c r="FL341" s="15"/>
      <c r="FM341" s="15"/>
      <c r="FN341" s="15"/>
      <c r="FO341" s="15"/>
      <c r="FP341" s="15"/>
      <c r="FQ341" s="15"/>
      <c r="FR341" s="15"/>
      <c r="FS341" s="15"/>
      <c r="FT341" s="15"/>
      <c r="FU341" s="15"/>
      <c r="FV341" s="15"/>
      <c r="FW341" s="15"/>
      <c r="FX341" s="15"/>
      <c r="FY341" s="15"/>
      <c r="FZ341" s="15"/>
      <c r="GA341" s="15"/>
      <c r="GB341" s="15"/>
      <c r="GC341" s="15"/>
      <c r="GD341" s="15"/>
      <c r="GE341" s="15"/>
      <c r="GF341" s="15"/>
      <c r="GG341" s="15"/>
      <c r="GH341" s="15"/>
      <c r="GI341" s="15"/>
      <c r="GJ341" s="15"/>
      <c r="GK341" s="15"/>
      <c r="GL341" s="15"/>
      <c r="GM341" s="15"/>
      <c r="GN341" s="15"/>
      <c r="GO341" s="15"/>
      <c r="GP341" s="15"/>
      <c r="GQ341" s="15"/>
      <c r="GR341" s="15"/>
      <c r="GS341" s="15"/>
      <c r="GT341" s="15"/>
      <c r="GU341" s="15"/>
      <c r="GV341" s="15"/>
      <c r="GW341" s="15"/>
      <c r="GX341" s="15"/>
      <c r="GY341" s="15"/>
      <c r="GZ341" s="15"/>
      <c r="HA341" s="15"/>
      <c r="HB341" s="15"/>
      <c r="HC341" s="15"/>
      <c r="HD341" s="15"/>
      <c r="HE341" s="15"/>
      <c r="HF341" s="15"/>
      <c r="HG341" s="15"/>
      <c r="HH341" s="15"/>
      <c r="HI341" s="15"/>
      <c r="HJ341" s="15"/>
      <c r="HK341" s="15"/>
      <c r="HL341" s="15"/>
      <c r="HM341" s="15"/>
      <c r="HN341" s="15"/>
      <c r="HO341" s="15"/>
      <c r="HP341" s="15"/>
      <c r="HQ341" s="15"/>
      <c r="HR341" s="15"/>
      <c r="HS341" s="15"/>
      <c r="HT341" s="15"/>
      <c r="HU341" s="15"/>
      <c r="HV341" s="15"/>
      <c r="HW341" s="15"/>
      <c r="HX341" s="15"/>
      <c r="HY341" s="15"/>
      <c r="HZ341" s="15"/>
      <c r="IA341" s="15"/>
      <c r="IB341" s="15"/>
      <c r="IC341" s="15"/>
      <c r="ID341" s="15"/>
      <c r="IE341" s="15"/>
      <c r="IF341" s="15"/>
      <c r="IG341" s="15"/>
      <c r="IH341" s="15"/>
      <c r="II341" s="15"/>
      <c r="IJ341" s="15"/>
      <c r="IK341" s="15"/>
      <c r="IL341" s="15"/>
      <c r="IM341" s="15"/>
      <c r="IN341" s="15"/>
      <c r="IO341" s="15"/>
      <c r="IP341" s="15"/>
      <c r="IQ341" s="15"/>
      <c r="IR341" s="15"/>
      <c r="IS341" s="15"/>
      <c r="IT341" s="15"/>
      <c r="IU341" s="15"/>
      <c r="IV341" s="15"/>
    </row>
    <row r="342" spans="1:256" ht="8.25" customHeight="1">
      <c r="A342" s="627"/>
      <c r="B342" s="627"/>
      <c r="C342" s="627"/>
      <c r="D342" s="627"/>
      <c r="E342" s="627"/>
      <c r="F342" s="627"/>
      <c r="G342" s="627"/>
      <c r="H342" s="627"/>
      <c r="I342" s="627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  <c r="AX342" s="15"/>
      <c r="AY342" s="15"/>
      <c r="AZ342" s="15"/>
      <c r="BA342" s="15"/>
      <c r="BB342" s="15"/>
      <c r="BC342" s="15"/>
      <c r="BD342" s="15"/>
      <c r="BE342" s="15"/>
      <c r="BF342" s="15"/>
      <c r="BG342" s="15"/>
      <c r="BH342" s="15"/>
      <c r="BI342" s="15"/>
      <c r="BJ342" s="15"/>
      <c r="BK342" s="15"/>
      <c r="BL342" s="15"/>
      <c r="BM342" s="15"/>
      <c r="BN342" s="15"/>
      <c r="BO342" s="15"/>
      <c r="BP342" s="15"/>
      <c r="BQ342" s="15"/>
      <c r="BR342" s="15"/>
      <c r="BS342" s="15"/>
      <c r="BT342" s="15"/>
      <c r="BU342" s="15"/>
      <c r="BV342" s="15"/>
      <c r="BW342" s="15"/>
      <c r="BX342" s="15"/>
      <c r="BY342" s="15"/>
      <c r="BZ342" s="15"/>
      <c r="CA342" s="15"/>
      <c r="CB342" s="15"/>
      <c r="CC342" s="15"/>
      <c r="CD342" s="15"/>
      <c r="CE342" s="15"/>
      <c r="CF342" s="15"/>
      <c r="CG342" s="15"/>
      <c r="CH342" s="15"/>
      <c r="CI342" s="15"/>
      <c r="CJ342" s="15"/>
      <c r="CK342" s="15"/>
      <c r="CL342" s="15"/>
      <c r="CM342" s="15"/>
      <c r="CN342" s="15"/>
      <c r="CO342" s="15"/>
      <c r="CP342" s="15"/>
      <c r="CQ342" s="15"/>
      <c r="CR342" s="15"/>
      <c r="CS342" s="15"/>
      <c r="CT342" s="15"/>
      <c r="CU342" s="15"/>
      <c r="CV342" s="15"/>
      <c r="CW342" s="15"/>
      <c r="CX342" s="15"/>
      <c r="CY342" s="15"/>
      <c r="CZ342" s="15"/>
      <c r="DA342" s="15"/>
      <c r="DB342" s="15"/>
      <c r="DC342" s="15"/>
      <c r="DD342" s="15"/>
      <c r="DE342" s="15"/>
      <c r="DF342" s="15"/>
      <c r="DG342" s="15"/>
      <c r="DH342" s="15"/>
      <c r="DI342" s="15"/>
      <c r="DJ342" s="15"/>
      <c r="DK342" s="15"/>
      <c r="DL342" s="15"/>
      <c r="DM342" s="15"/>
      <c r="DN342" s="15"/>
      <c r="DO342" s="15"/>
      <c r="DP342" s="15"/>
      <c r="DQ342" s="15"/>
      <c r="DR342" s="15"/>
      <c r="DS342" s="15"/>
      <c r="DT342" s="15"/>
      <c r="DU342" s="15"/>
      <c r="DV342" s="15"/>
      <c r="DW342" s="15"/>
      <c r="DX342" s="15"/>
      <c r="DY342" s="15"/>
      <c r="DZ342" s="15"/>
      <c r="EA342" s="15"/>
      <c r="EB342" s="15"/>
      <c r="EC342" s="15"/>
      <c r="ED342" s="15"/>
      <c r="EE342" s="15"/>
      <c r="EF342" s="15"/>
      <c r="EG342" s="15"/>
      <c r="EH342" s="15"/>
      <c r="EI342" s="15"/>
      <c r="EJ342" s="15"/>
      <c r="EK342" s="15"/>
      <c r="EL342" s="15"/>
      <c r="EM342" s="15"/>
      <c r="EN342" s="15"/>
      <c r="EO342" s="15"/>
      <c r="EP342" s="15"/>
      <c r="EQ342" s="15"/>
      <c r="ER342" s="15"/>
      <c r="ES342" s="15"/>
      <c r="ET342" s="15"/>
      <c r="EU342" s="15"/>
      <c r="EV342" s="15"/>
      <c r="EW342" s="15"/>
      <c r="EX342" s="15"/>
      <c r="EY342" s="15"/>
      <c r="EZ342" s="15"/>
      <c r="FA342" s="15"/>
      <c r="FB342" s="15"/>
      <c r="FC342" s="15"/>
      <c r="FD342" s="15"/>
      <c r="FE342" s="15"/>
      <c r="FF342" s="15"/>
      <c r="FG342" s="15"/>
      <c r="FH342" s="15"/>
      <c r="FI342" s="15"/>
      <c r="FJ342" s="15"/>
      <c r="FK342" s="15"/>
      <c r="FL342" s="15"/>
      <c r="FM342" s="15"/>
      <c r="FN342" s="15"/>
      <c r="FO342" s="15"/>
      <c r="FP342" s="15"/>
      <c r="FQ342" s="15"/>
      <c r="FR342" s="15"/>
      <c r="FS342" s="15"/>
      <c r="FT342" s="15"/>
      <c r="FU342" s="15"/>
      <c r="FV342" s="15"/>
      <c r="FW342" s="15"/>
      <c r="FX342" s="15"/>
      <c r="FY342" s="15"/>
      <c r="FZ342" s="15"/>
      <c r="GA342" s="15"/>
      <c r="GB342" s="15"/>
      <c r="GC342" s="15"/>
      <c r="GD342" s="15"/>
      <c r="GE342" s="15"/>
      <c r="GF342" s="15"/>
      <c r="GG342" s="15"/>
      <c r="GH342" s="15"/>
      <c r="GI342" s="15"/>
      <c r="GJ342" s="15"/>
      <c r="GK342" s="15"/>
      <c r="GL342" s="15"/>
      <c r="GM342" s="15"/>
      <c r="GN342" s="15"/>
      <c r="GO342" s="15"/>
      <c r="GP342" s="15"/>
      <c r="GQ342" s="15"/>
      <c r="GR342" s="15"/>
      <c r="GS342" s="15"/>
      <c r="GT342" s="15"/>
      <c r="GU342" s="15"/>
      <c r="GV342" s="15"/>
      <c r="GW342" s="15"/>
      <c r="GX342" s="15"/>
      <c r="GY342" s="15"/>
      <c r="GZ342" s="15"/>
      <c r="HA342" s="15"/>
      <c r="HB342" s="15"/>
      <c r="HC342" s="15"/>
      <c r="HD342" s="15"/>
      <c r="HE342" s="15"/>
      <c r="HF342" s="15"/>
      <c r="HG342" s="15"/>
      <c r="HH342" s="15"/>
      <c r="HI342" s="15"/>
      <c r="HJ342" s="15"/>
      <c r="HK342" s="15"/>
      <c r="HL342" s="15"/>
      <c r="HM342" s="15"/>
      <c r="HN342" s="15"/>
      <c r="HO342" s="15"/>
      <c r="HP342" s="15"/>
      <c r="HQ342" s="15"/>
      <c r="HR342" s="15"/>
      <c r="HS342" s="15"/>
      <c r="HT342" s="15"/>
      <c r="HU342" s="15"/>
      <c r="HV342" s="15"/>
      <c r="HW342" s="15"/>
      <c r="HX342" s="15"/>
      <c r="HY342" s="15"/>
      <c r="HZ342" s="15"/>
      <c r="IA342" s="15"/>
      <c r="IB342" s="15"/>
      <c r="IC342" s="15"/>
      <c r="ID342" s="15"/>
      <c r="IE342" s="15"/>
      <c r="IF342" s="15"/>
      <c r="IG342" s="15"/>
      <c r="IH342" s="15"/>
      <c r="II342" s="15"/>
      <c r="IJ342" s="15"/>
      <c r="IK342" s="15"/>
      <c r="IL342" s="15"/>
      <c r="IM342" s="15"/>
      <c r="IN342" s="15"/>
      <c r="IO342" s="15"/>
      <c r="IP342" s="15"/>
      <c r="IQ342" s="15"/>
      <c r="IR342" s="15"/>
      <c r="IS342" s="15"/>
      <c r="IT342" s="15"/>
      <c r="IU342" s="15"/>
      <c r="IV342" s="15"/>
    </row>
    <row r="343" spans="1:256" ht="19.5" customHeight="1">
      <c r="A343" s="625" t="s">
        <v>312</v>
      </c>
      <c r="B343" s="625"/>
      <c r="C343" s="625"/>
      <c r="D343" s="625"/>
      <c r="E343" s="625"/>
      <c r="F343" s="625"/>
      <c r="G343" s="628">
        <f>H11</f>
        <v>12</v>
      </c>
      <c r="H343" s="628"/>
      <c r="I343" s="628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  <c r="AX343" s="15"/>
      <c r="AY343" s="15"/>
      <c r="AZ343" s="15"/>
      <c r="BA343" s="15"/>
      <c r="BB343" s="15"/>
      <c r="BC343" s="15"/>
      <c r="BD343" s="15"/>
      <c r="BE343" s="15"/>
      <c r="BF343" s="15"/>
      <c r="BG343" s="15"/>
      <c r="BH343" s="15"/>
      <c r="BI343" s="15"/>
      <c r="BJ343" s="15"/>
      <c r="BK343" s="15"/>
      <c r="BL343" s="15"/>
      <c r="BM343" s="15"/>
      <c r="BN343" s="15"/>
      <c r="BO343" s="15"/>
      <c r="BP343" s="15"/>
      <c r="BQ343" s="15"/>
      <c r="BR343" s="15"/>
      <c r="BS343" s="15"/>
      <c r="BT343" s="15"/>
      <c r="BU343" s="15"/>
      <c r="BV343" s="15"/>
      <c r="BW343" s="15"/>
      <c r="BX343" s="15"/>
      <c r="BY343" s="15"/>
      <c r="BZ343" s="15"/>
      <c r="CA343" s="15"/>
      <c r="CB343" s="15"/>
      <c r="CC343" s="15"/>
      <c r="CD343" s="15"/>
      <c r="CE343" s="15"/>
      <c r="CF343" s="15"/>
      <c r="CG343" s="15"/>
      <c r="CH343" s="15"/>
      <c r="CI343" s="15"/>
      <c r="CJ343" s="15"/>
      <c r="CK343" s="15"/>
      <c r="CL343" s="15"/>
      <c r="CM343" s="15"/>
      <c r="CN343" s="15"/>
      <c r="CO343" s="15"/>
      <c r="CP343" s="15"/>
      <c r="CQ343" s="15"/>
      <c r="CR343" s="15"/>
      <c r="CS343" s="15"/>
      <c r="CT343" s="15"/>
      <c r="CU343" s="15"/>
      <c r="CV343" s="15"/>
      <c r="CW343" s="15"/>
      <c r="CX343" s="15"/>
      <c r="CY343" s="15"/>
      <c r="CZ343" s="15"/>
      <c r="DA343" s="15"/>
      <c r="DB343" s="15"/>
      <c r="DC343" s="15"/>
      <c r="DD343" s="15"/>
      <c r="DE343" s="15"/>
      <c r="DF343" s="15"/>
      <c r="DG343" s="15"/>
      <c r="DH343" s="15"/>
      <c r="DI343" s="15"/>
      <c r="DJ343" s="15"/>
      <c r="DK343" s="15"/>
      <c r="DL343" s="15"/>
      <c r="DM343" s="15"/>
      <c r="DN343" s="15"/>
      <c r="DO343" s="15"/>
      <c r="DP343" s="15"/>
      <c r="DQ343" s="15"/>
      <c r="DR343" s="15"/>
      <c r="DS343" s="15"/>
      <c r="DT343" s="15"/>
      <c r="DU343" s="15"/>
      <c r="DV343" s="15"/>
      <c r="DW343" s="15"/>
      <c r="DX343" s="15"/>
      <c r="DY343" s="15"/>
      <c r="DZ343" s="15"/>
      <c r="EA343" s="15"/>
      <c r="EB343" s="15"/>
      <c r="EC343" s="15"/>
      <c r="ED343" s="15"/>
      <c r="EE343" s="15"/>
      <c r="EF343" s="15"/>
      <c r="EG343" s="15"/>
      <c r="EH343" s="15"/>
      <c r="EI343" s="15"/>
      <c r="EJ343" s="15"/>
      <c r="EK343" s="15"/>
      <c r="EL343" s="15"/>
      <c r="EM343" s="15"/>
      <c r="EN343" s="15"/>
      <c r="EO343" s="15"/>
      <c r="EP343" s="15"/>
      <c r="EQ343" s="15"/>
      <c r="ER343" s="15"/>
      <c r="ES343" s="15"/>
      <c r="ET343" s="15"/>
      <c r="EU343" s="15"/>
      <c r="EV343" s="15"/>
      <c r="EW343" s="15"/>
      <c r="EX343" s="15"/>
      <c r="EY343" s="15"/>
      <c r="EZ343" s="15"/>
      <c r="FA343" s="15"/>
      <c r="FB343" s="15"/>
      <c r="FC343" s="15"/>
      <c r="FD343" s="15"/>
      <c r="FE343" s="15"/>
      <c r="FF343" s="15"/>
      <c r="FG343" s="15"/>
      <c r="FH343" s="15"/>
      <c r="FI343" s="15"/>
      <c r="FJ343" s="15"/>
      <c r="FK343" s="15"/>
      <c r="FL343" s="15"/>
      <c r="FM343" s="15"/>
      <c r="FN343" s="15"/>
      <c r="FO343" s="15"/>
      <c r="FP343" s="15"/>
      <c r="FQ343" s="15"/>
      <c r="FR343" s="15"/>
      <c r="FS343" s="15"/>
      <c r="FT343" s="15"/>
      <c r="FU343" s="15"/>
      <c r="FV343" s="15"/>
      <c r="FW343" s="15"/>
      <c r="FX343" s="15"/>
      <c r="FY343" s="15"/>
      <c r="FZ343" s="15"/>
      <c r="GA343" s="15"/>
      <c r="GB343" s="15"/>
      <c r="GC343" s="15"/>
      <c r="GD343" s="15"/>
      <c r="GE343" s="15"/>
      <c r="GF343" s="15"/>
      <c r="GG343" s="15"/>
      <c r="GH343" s="15"/>
      <c r="GI343" s="15"/>
      <c r="GJ343" s="15"/>
      <c r="GK343" s="15"/>
      <c r="GL343" s="15"/>
      <c r="GM343" s="15"/>
      <c r="GN343" s="15"/>
      <c r="GO343" s="15"/>
      <c r="GP343" s="15"/>
      <c r="GQ343" s="15"/>
      <c r="GR343" s="15"/>
      <c r="GS343" s="15"/>
      <c r="GT343" s="15"/>
      <c r="GU343" s="15"/>
      <c r="GV343" s="15"/>
      <c r="GW343" s="15"/>
      <c r="GX343" s="15"/>
      <c r="GY343" s="15"/>
      <c r="GZ343" s="15"/>
      <c r="HA343" s="15"/>
      <c r="HB343" s="15"/>
      <c r="HC343" s="15"/>
      <c r="HD343" s="15"/>
      <c r="HE343" s="15"/>
      <c r="HF343" s="15"/>
      <c r="HG343" s="15"/>
      <c r="HH343" s="15"/>
      <c r="HI343" s="15"/>
      <c r="HJ343" s="15"/>
      <c r="HK343" s="15"/>
      <c r="HL343" s="15"/>
      <c r="HM343" s="15"/>
      <c r="HN343" s="15"/>
      <c r="HO343" s="15"/>
      <c r="HP343" s="15"/>
      <c r="HQ343" s="15"/>
      <c r="HR343" s="15"/>
      <c r="HS343" s="15"/>
      <c r="HT343" s="15"/>
      <c r="HU343" s="15"/>
      <c r="HV343" s="15"/>
      <c r="HW343" s="15"/>
      <c r="HX343" s="15"/>
      <c r="HY343" s="15"/>
      <c r="HZ343" s="15"/>
      <c r="IA343" s="15"/>
      <c r="IB343" s="15"/>
      <c r="IC343" s="15"/>
      <c r="ID343" s="15"/>
      <c r="IE343" s="15"/>
      <c r="IF343" s="15"/>
      <c r="IG343" s="15"/>
      <c r="IH343" s="15"/>
      <c r="II343" s="15"/>
      <c r="IJ343" s="15"/>
      <c r="IK343" s="15"/>
      <c r="IL343" s="15"/>
      <c r="IM343" s="15"/>
      <c r="IN343" s="15"/>
      <c r="IO343" s="15"/>
      <c r="IP343" s="15"/>
      <c r="IQ343" s="15"/>
      <c r="IR343" s="15"/>
      <c r="IS343" s="15"/>
      <c r="IT343" s="15"/>
      <c r="IU343" s="15"/>
      <c r="IV343" s="15"/>
    </row>
    <row r="344" spans="1:256" ht="8.25" customHeight="1">
      <c r="A344" s="629"/>
      <c r="B344" s="629"/>
      <c r="C344" s="629"/>
      <c r="D344" s="629"/>
      <c r="E344" s="629"/>
      <c r="F344" s="629"/>
      <c r="G344" s="629"/>
      <c r="H344" s="629"/>
      <c r="I344" s="629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  <c r="AZ344" s="15"/>
      <c r="BA344" s="15"/>
      <c r="BB344" s="15"/>
      <c r="BC344" s="15"/>
      <c r="BD344" s="15"/>
      <c r="BE344" s="15"/>
      <c r="BF344" s="15"/>
      <c r="BG344" s="15"/>
      <c r="BH344" s="15"/>
      <c r="BI344" s="15"/>
      <c r="BJ344" s="15"/>
      <c r="BK344" s="15"/>
      <c r="BL344" s="15"/>
      <c r="BM344" s="15"/>
      <c r="BN344" s="15"/>
      <c r="BO344" s="15"/>
      <c r="BP344" s="15"/>
      <c r="BQ344" s="15"/>
      <c r="BR344" s="15"/>
      <c r="BS344" s="15"/>
      <c r="BT344" s="15"/>
      <c r="BU344" s="15"/>
      <c r="BV344" s="15"/>
      <c r="BW344" s="15"/>
      <c r="BX344" s="15"/>
      <c r="BY344" s="15"/>
      <c r="BZ344" s="15"/>
      <c r="CA344" s="15"/>
      <c r="CB344" s="15"/>
      <c r="CC344" s="15"/>
      <c r="CD344" s="15"/>
      <c r="CE344" s="15"/>
      <c r="CF344" s="15"/>
      <c r="CG344" s="15"/>
      <c r="CH344" s="15"/>
      <c r="CI344" s="15"/>
      <c r="CJ344" s="15"/>
      <c r="CK344" s="15"/>
      <c r="CL344" s="15"/>
      <c r="CM344" s="15"/>
      <c r="CN344" s="15"/>
      <c r="CO344" s="15"/>
      <c r="CP344" s="15"/>
      <c r="CQ344" s="15"/>
      <c r="CR344" s="15"/>
      <c r="CS344" s="15"/>
      <c r="CT344" s="15"/>
      <c r="CU344" s="15"/>
      <c r="CV344" s="15"/>
      <c r="CW344" s="15"/>
      <c r="CX344" s="15"/>
      <c r="CY344" s="15"/>
      <c r="CZ344" s="15"/>
      <c r="DA344" s="15"/>
      <c r="DB344" s="15"/>
      <c r="DC344" s="15"/>
      <c r="DD344" s="15"/>
      <c r="DE344" s="15"/>
      <c r="DF344" s="15"/>
      <c r="DG344" s="15"/>
      <c r="DH344" s="15"/>
      <c r="DI344" s="15"/>
      <c r="DJ344" s="15"/>
      <c r="DK344" s="15"/>
      <c r="DL344" s="15"/>
      <c r="DM344" s="15"/>
      <c r="DN344" s="15"/>
      <c r="DO344" s="15"/>
      <c r="DP344" s="15"/>
      <c r="DQ344" s="15"/>
      <c r="DR344" s="15"/>
      <c r="DS344" s="15"/>
      <c r="DT344" s="15"/>
      <c r="DU344" s="15"/>
      <c r="DV344" s="15"/>
      <c r="DW344" s="15"/>
      <c r="DX344" s="15"/>
      <c r="DY344" s="15"/>
      <c r="DZ344" s="15"/>
      <c r="EA344" s="15"/>
      <c r="EB344" s="15"/>
      <c r="EC344" s="15"/>
      <c r="ED344" s="15"/>
      <c r="EE344" s="15"/>
      <c r="EF344" s="15"/>
      <c r="EG344" s="15"/>
      <c r="EH344" s="15"/>
      <c r="EI344" s="15"/>
      <c r="EJ344" s="15"/>
      <c r="EK344" s="15"/>
      <c r="EL344" s="15"/>
      <c r="EM344" s="15"/>
      <c r="EN344" s="15"/>
      <c r="EO344" s="15"/>
      <c r="EP344" s="15"/>
      <c r="EQ344" s="15"/>
      <c r="ER344" s="15"/>
      <c r="ES344" s="15"/>
      <c r="ET344" s="15"/>
      <c r="EU344" s="15"/>
      <c r="EV344" s="15"/>
      <c r="EW344" s="15"/>
      <c r="EX344" s="15"/>
      <c r="EY344" s="15"/>
      <c r="EZ344" s="15"/>
      <c r="FA344" s="15"/>
      <c r="FB344" s="15"/>
      <c r="FC344" s="15"/>
      <c r="FD344" s="15"/>
      <c r="FE344" s="15"/>
      <c r="FF344" s="15"/>
      <c r="FG344" s="15"/>
      <c r="FH344" s="15"/>
      <c r="FI344" s="15"/>
      <c r="FJ344" s="15"/>
      <c r="FK344" s="15"/>
      <c r="FL344" s="15"/>
      <c r="FM344" s="15"/>
      <c r="FN344" s="15"/>
      <c r="FO344" s="15"/>
      <c r="FP344" s="15"/>
      <c r="FQ344" s="15"/>
      <c r="FR344" s="15"/>
      <c r="FS344" s="15"/>
      <c r="FT344" s="15"/>
      <c r="FU344" s="15"/>
      <c r="FV344" s="15"/>
      <c r="FW344" s="15"/>
      <c r="FX344" s="15"/>
      <c r="FY344" s="15"/>
      <c r="FZ344" s="15"/>
      <c r="GA344" s="15"/>
      <c r="GB344" s="15"/>
      <c r="GC344" s="15"/>
      <c r="GD344" s="15"/>
      <c r="GE344" s="15"/>
      <c r="GF344" s="15"/>
      <c r="GG344" s="15"/>
      <c r="GH344" s="15"/>
      <c r="GI344" s="15"/>
      <c r="GJ344" s="15"/>
      <c r="GK344" s="15"/>
      <c r="GL344" s="15"/>
      <c r="GM344" s="15"/>
      <c r="GN344" s="15"/>
      <c r="GO344" s="15"/>
      <c r="GP344" s="15"/>
      <c r="GQ344" s="15"/>
      <c r="GR344" s="15"/>
      <c r="GS344" s="15"/>
      <c r="GT344" s="15"/>
      <c r="GU344" s="15"/>
      <c r="GV344" s="15"/>
      <c r="GW344" s="15"/>
      <c r="GX344" s="15"/>
      <c r="GY344" s="15"/>
      <c r="GZ344" s="15"/>
      <c r="HA344" s="15"/>
      <c r="HB344" s="15"/>
      <c r="HC344" s="15"/>
      <c r="HD344" s="15"/>
      <c r="HE344" s="15"/>
      <c r="HF344" s="15"/>
      <c r="HG344" s="15"/>
      <c r="HH344" s="15"/>
      <c r="HI344" s="15"/>
      <c r="HJ344" s="15"/>
      <c r="HK344" s="15"/>
      <c r="HL344" s="15"/>
      <c r="HM344" s="15"/>
      <c r="HN344" s="15"/>
      <c r="HO344" s="15"/>
      <c r="HP344" s="15"/>
      <c r="HQ344" s="15"/>
      <c r="HR344" s="15"/>
      <c r="HS344" s="15"/>
      <c r="HT344" s="15"/>
      <c r="HU344" s="15"/>
      <c r="HV344" s="15"/>
      <c r="HW344" s="15"/>
      <c r="HX344" s="15"/>
      <c r="HY344" s="15"/>
      <c r="HZ344" s="15"/>
      <c r="IA344" s="15"/>
      <c r="IB344" s="15"/>
      <c r="IC344" s="15"/>
      <c r="ID344" s="15"/>
      <c r="IE344" s="15"/>
      <c r="IF344" s="15"/>
      <c r="IG344" s="15"/>
      <c r="IH344" s="15"/>
      <c r="II344" s="15"/>
      <c r="IJ344" s="15"/>
      <c r="IK344" s="15"/>
      <c r="IL344" s="15"/>
      <c r="IM344" s="15"/>
      <c r="IN344" s="15"/>
      <c r="IO344" s="15"/>
      <c r="IP344" s="15"/>
      <c r="IQ344" s="15"/>
      <c r="IR344" s="15"/>
      <c r="IS344" s="15"/>
      <c r="IT344" s="15"/>
      <c r="IU344" s="15"/>
      <c r="IV344" s="15"/>
    </row>
    <row r="345" spans="1:256" ht="31.5" customHeight="1">
      <c r="A345" s="625" t="s">
        <v>313</v>
      </c>
      <c r="B345" s="625"/>
      <c r="C345" s="625"/>
      <c r="D345" s="625"/>
      <c r="E345" s="625"/>
      <c r="F345" s="625"/>
      <c r="G345" s="630">
        <f>ROUND(G339*G343,2)</f>
        <v>475309.2</v>
      </c>
      <c r="H345" s="630"/>
      <c r="I345" s="630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  <c r="AX345" s="15"/>
      <c r="AY345" s="15"/>
      <c r="AZ345" s="15"/>
      <c r="BA345" s="15"/>
      <c r="BB345" s="15"/>
      <c r="BC345" s="15"/>
      <c r="BD345" s="15"/>
      <c r="BE345" s="15"/>
      <c r="BF345" s="15"/>
      <c r="BG345" s="15"/>
      <c r="BH345" s="15"/>
      <c r="BI345" s="15"/>
      <c r="BJ345" s="15"/>
      <c r="BK345" s="15"/>
      <c r="BL345" s="15"/>
      <c r="BM345" s="15"/>
      <c r="BN345" s="15"/>
      <c r="BO345" s="15"/>
      <c r="BP345" s="15"/>
      <c r="BQ345" s="15"/>
      <c r="BR345" s="15"/>
      <c r="BS345" s="15"/>
      <c r="BT345" s="15"/>
      <c r="BU345" s="15"/>
      <c r="BV345" s="15"/>
      <c r="BW345" s="15"/>
      <c r="BX345" s="15"/>
      <c r="BY345" s="15"/>
      <c r="BZ345" s="15"/>
      <c r="CA345" s="15"/>
      <c r="CB345" s="15"/>
      <c r="CC345" s="15"/>
      <c r="CD345" s="15"/>
      <c r="CE345" s="15"/>
      <c r="CF345" s="15"/>
      <c r="CG345" s="15"/>
      <c r="CH345" s="15"/>
      <c r="CI345" s="15"/>
      <c r="CJ345" s="15"/>
      <c r="CK345" s="15"/>
      <c r="CL345" s="15"/>
      <c r="CM345" s="15"/>
      <c r="CN345" s="15"/>
      <c r="CO345" s="15"/>
      <c r="CP345" s="15"/>
      <c r="CQ345" s="15"/>
      <c r="CR345" s="15"/>
      <c r="CS345" s="15"/>
      <c r="CT345" s="15"/>
      <c r="CU345" s="15"/>
      <c r="CV345" s="15"/>
      <c r="CW345" s="15"/>
      <c r="CX345" s="15"/>
      <c r="CY345" s="15"/>
      <c r="CZ345" s="15"/>
      <c r="DA345" s="15"/>
      <c r="DB345" s="15"/>
      <c r="DC345" s="15"/>
      <c r="DD345" s="15"/>
      <c r="DE345" s="15"/>
      <c r="DF345" s="15"/>
      <c r="DG345" s="15"/>
      <c r="DH345" s="15"/>
      <c r="DI345" s="15"/>
      <c r="DJ345" s="15"/>
      <c r="DK345" s="15"/>
      <c r="DL345" s="15"/>
      <c r="DM345" s="15"/>
      <c r="DN345" s="15"/>
      <c r="DO345" s="15"/>
      <c r="DP345" s="15"/>
      <c r="DQ345" s="15"/>
      <c r="DR345" s="15"/>
      <c r="DS345" s="15"/>
      <c r="DT345" s="15"/>
      <c r="DU345" s="15"/>
      <c r="DV345" s="15"/>
      <c r="DW345" s="15"/>
      <c r="DX345" s="15"/>
      <c r="DY345" s="15"/>
      <c r="DZ345" s="15"/>
      <c r="EA345" s="15"/>
      <c r="EB345" s="15"/>
      <c r="EC345" s="15"/>
      <c r="ED345" s="15"/>
      <c r="EE345" s="15"/>
      <c r="EF345" s="15"/>
      <c r="EG345" s="15"/>
      <c r="EH345" s="15"/>
      <c r="EI345" s="15"/>
      <c r="EJ345" s="15"/>
      <c r="EK345" s="15"/>
      <c r="EL345" s="15"/>
      <c r="EM345" s="15"/>
      <c r="EN345" s="15"/>
      <c r="EO345" s="15"/>
      <c r="EP345" s="15"/>
      <c r="EQ345" s="15"/>
      <c r="ER345" s="15"/>
      <c r="ES345" s="15"/>
      <c r="ET345" s="15"/>
      <c r="EU345" s="15"/>
      <c r="EV345" s="15"/>
      <c r="EW345" s="15"/>
      <c r="EX345" s="15"/>
      <c r="EY345" s="15"/>
      <c r="EZ345" s="15"/>
      <c r="FA345" s="15"/>
      <c r="FB345" s="15"/>
      <c r="FC345" s="15"/>
      <c r="FD345" s="15"/>
      <c r="FE345" s="15"/>
      <c r="FF345" s="15"/>
      <c r="FG345" s="15"/>
      <c r="FH345" s="15"/>
      <c r="FI345" s="15"/>
      <c r="FJ345" s="15"/>
      <c r="FK345" s="15"/>
      <c r="FL345" s="15"/>
      <c r="FM345" s="15"/>
      <c r="FN345" s="15"/>
      <c r="FO345" s="15"/>
      <c r="FP345" s="15"/>
      <c r="FQ345" s="15"/>
      <c r="FR345" s="15"/>
      <c r="FS345" s="15"/>
      <c r="FT345" s="15"/>
      <c r="FU345" s="15"/>
      <c r="FV345" s="15"/>
      <c r="FW345" s="15"/>
      <c r="FX345" s="15"/>
      <c r="FY345" s="15"/>
      <c r="FZ345" s="15"/>
      <c r="GA345" s="15"/>
      <c r="GB345" s="15"/>
      <c r="GC345" s="15"/>
      <c r="GD345" s="15"/>
      <c r="GE345" s="15"/>
      <c r="GF345" s="15"/>
      <c r="GG345" s="15"/>
      <c r="GH345" s="15"/>
      <c r="GI345" s="15"/>
      <c r="GJ345" s="15"/>
      <c r="GK345" s="15"/>
      <c r="GL345" s="15"/>
      <c r="GM345" s="15"/>
      <c r="GN345" s="15"/>
      <c r="GO345" s="15"/>
      <c r="GP345" s="15"/>
      <c r="GQ345" s="15"/>
      <c r="GR345" s="15"/>
      <c r="GS345" s="15"/>
      <c r="GT345" s="15"/>
      <c r="GU345" s="15"/>
      <c r="GV345" s="15"/>
      <c r="GW345" s="15"/>
      <c r="GX345" s="15"/>
      <c r="GY345" s="15"/>
      <c r="GZ345" s="15"/>
      <c r="HA345" s="15"/>
      <c r="HB345" s="15"/>
      <c r="HC345" s="15"/>
      <c r="HD345" s="15"/>
      <c r="HE345" s="15"/>
      <c r="HF345" s="15"/>
      <c r="HG345" s="15"/>
      <c r="HH345" s="15"/>
      <c r="HI345" s="15"/>
      <c r="HJ345" s="15"/>
      <c r="HK345" s="15"/>
      <c r="HL345" s="15"/>
      <c r="HM345" s="15"/>
      <c r="HN345" s="15"/>
      <c r="HO345" s="15"/>
      <c r="HP345" s="15"/>
      <c r="HQ345" s="15"/>
      <c r="HR345" s="15"/>
      <c r="HS345" s="15"/>
      <c r="HT345" s="15"/>
      <c r="HU345" s="15"/>
      <c r="HV345" s="15"/>
      <c r="HW345" s="15"/>
      <c r="HX345" s="15"/>
      <c r="HY345" s="15"/>
      <c r="HZ345" s="15"/>
      <c r="IA345" s="15"/>
      <c r="IB345" s="15"/>
      <c r="IC345" s="15"/>
      <c r="ID345" s="15"/>
      <c r="IE345" s="15"/>
      <c r="IF345" s="15"/>
      <c r="IG345" s="15"/>
      <c r="IH345" s="15"/>
      <c r="II345" s="15"/>
      <c r="IJ345" s="15"/>
      <c r="IK345" s="15"/>
      <c r="IL345" s="15"/>
      <c r="IM345" s="15"/>
      <c r="IN345" s="15"/>
      <c r="IO345" s="15"/>
      <c r="IP345" s="15"/>
      <c r="IQ345" s="15"/>
      <c r="IR345" s="15"/>
      <c r="IS345" s="15"/>
      <c r="IT345" s="15"/>
      <c r="IU345" s="15"/>
      <c r="IV345" s="15"/>
    </row>
    <row r="346" spans="1:256" ht="8.25" customHeight="1">
      <c r="A346" s="631"/>
      <c r="B346" s="631"/>
      <c r="C346" s="631"/>
      <c r="D346" s="631"/>
      <c r="E346" s="631"/>
      <c r="F346" s="631"/>
      <c r="G346" s="631"/>
      <c r="H346" s="631"/>
      <c r="I346" s="631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  <c r="AZ346" s="15"/>
      <c r="BA346" s="15"/>
      <c r="BB346" s="15"/>
      <c r="BC346" s="15"/>
      <c r="BD346" s="15"/>
      <c r="BE346" s="15"/>
      <c r="BF346" s="15"/>
      <c r="BG346" s="15"/>
      <c r="BH346" s="15"/>
      <c r="BI346" s="15"/>
      <c r="BJ346" s="15"/>
      <c r="BK346" s="15"/>
      <c r="BL346" s="15"/>
      <c r="BM346" s="15"/>
      <c r="BN346" s="15"/>
      <c r="BO346" s="15"/>
      <c r="BP346" s="15"/>
      <c r="BQ346" s="15"/>
      <c r="BR346" s="15"/>
      <c r="BS346" s="15"/>
      <c r="BT346" s="15"/>
      <c r="BU346" s="15"/>
      <c r="BV346" s="15"/>
      <c r="BW346" s="15"/>
      <c r="BX346" s="15"/>
      <c r="BY346" s="15"/>
      <c r="BZ346" s="15"/>
      <c r="CA346" s="15"/>
      <c r="CB346" s="15"/>
      <c r="CC346" s="15"/>
      <c r="CD346" s="15"/>
      <c r="CE346" s="15"/>
      <c r="CF346" s="15"/>
      <c r="CG346" s="15"/>
      <c r="CH346" s="15"/>
      <c r="CI346" s="15"/>
      <c r="CJ346" s="15"/>
      <c r="CK346" s="15"/>
      <c r="CL346" s="15"/>
      <c r="CM346" s="15"/>
      <c r="CN346" s="15"/>
      <c r="CO346" s="15"/>
      <c r="CP346" s="15"/>
      <c r="CQ346" s="15"/>
      <c r="CR346" s="15"/>
      <c r="CS346" s="15"/>
      <c r="CT346" s="15"/>
      <c r="CU346" s="15"/>
      <c r="CV346" s="15"/>
      <c r="CW346" s="15"/>
      <c r="CX346" s="15"/>
      <c r="CY346" s="15"/>
      <c r="CZ346" s="15"/>
      <c r="DA346" s="15"/>
      <c r="DB346" s="15"/>
      <c r="DC346" s="15"/>
      <c r="DD346" s="15"/>
      <c r="DE346" s="15"/>
      <c r="DF346" s="15"/>
      <c r="DG346" s="15"/>
      <c r="DH346" s="15"/>
      <c r="DI346" s="15"/>
      <c r="DJ346" s="15"/>
      <c r="DK346" s="15"/>
      <c r="DL346" s="15"/>
      <c r="DM346" s="15"/>
      <c r="DN346" s="15"/>
      <c r="DO346" s="15"/>
      <c r="DP346" s="15"/>
      <c r="DQ346" s="15"/>
      <c r="DR346" s="15"/>
      <c r="DS346" s="15"/>
      <c r="DT346" s="15"/>
      <c r="DU346" s="15"/>
      <c r="DV346" s="15"/>
      <c r="DW346" s="15"/>
      <c r="DX346" s="15"/>
      <c r="DY346" s="15"/>
      <c r="DZ346" s="15"/>
      <c r="EA346" s="15"/>
      <c r="EB346" s="15"/>
      <c r="EC346" s="15"/>
      <c r="ED346" s="15"/>
      <c r="EE346" s="15"/>
      <c r="EF346" s="15"/>
      <c r="EG346" s="15"/>
      <c r="EH346" s="15"/>
      <c r="EI346" s="15"/>
      <c r="EJ346" s="15"/>
      <c r="EK346" s="15"/>
      <c r="EL346" s="15"/>
      <c r="EM346" s="15"/>
      <c r="EN346" s="15"/>
      <c r="EO346" s="15"/>
      <c r="EP346" s="15"/>
      <c r="EQ346" s="15"/>
      <c r="ER346" s="15"/>
      <c r="ES346" s="15"/>
      <c r="ET346" s="15"/>
      <c r="EU346" s="15"/>
      <c r="EV346" s="15"/>
      <c r="EW346" s="15"/>
      <c r="EX346" s="15"/>
      <c r="EY346" s="15"/>
      <c r="EZ346" s="15"/>
      <c r="FA346" s="15"/>
      <c r="FB346" s="15"/>
      <c r="FC346" s="15"/>
      <c r="FD346" s="15"/>
      <c r="FE346" s="15"/>
      <c r="FF346" s="15"/>
      <c r="FG346" s="15"/>
      <c r="FH346" s="15"/>
      <c r="FI346" s="15"/>
      <c r="FJ346" s="15"/>
      <c r="FK346" s="15"/>
      <c r="FL346" s="15"/>
      <c r="FM346" s="15"/>
      <c r="FN346" s="15"/>
      <c r="FO346" s="15"/>
      <c r="FP346" s="15"/>
      <c r="FQ346" s="15"/>
      <c r="FR346" s="15"/>
      <c r="FS346" s="15"/>
      <c r="FT346" s="15"/>
      <c r="FU346" s="15"/>
      <c r="FV346" s="15"/>
      <c r="FW346" s="15"/>
      <c r="FX346" s="15"/>
      <c r="FY346" s="15"/>
      <c r="FZ346" s="15"/>
      <c r="GA346" s="15"/>
      <c r="GB346" s="15"/>
      <c r="GC346" s="15"/>
      <c r="GD346" s="15"/>
      <c r="GE346" s="15"/>
      <c r="GF346" s="15"/>
      <c r="GG346" s="15"/>
      <c r="GH346" s="15"/>
      <c r="GI346" s="15"/>
      <c r="GJ346" s="15"/>
      <c r="GK346" s="15"/>
      <c r="GL346" s="15"/>
      <c r="GM346" s="15"/>
      <c r="GN346" s="15"/>
      <c r="GO346" s="15"/>
      <c r="GP346" s="15"/>
      <c r="GQ346" s="15"/>
      <c r="GR346" s="15"/>
      <c r="GS346" s="15"/>
      <c r="GT346" s="15"/>
      <c r="GU346" s="15"/>
      <c r="GV346" s="15"/>
      <c r="GW346" s="15"/>
      <c r="GX346" s="15"/>
      <c r="GY346" s="15"/>
      <c r="GZ346" s="15"/>
      <c r="HA346" s="15"/>
      <c r="HB346" s="15"/>
      <c r="HC346" s="15"/>
      <c r="HD346" s="15"/>
      <c r="HE346" s="15"/>
      <c r="HF346" s="15"/>
      <c r="HG346" s="15"/>
      <c r="HH346" s="15"/>
      <c r="HI346" s="15"/>
      <c r="HJ346" s="15"/>
      <c r="HK346" s="15"/>
      <c r="HL346" s="15"/>
      <c r="HM346" s="15"/>
      <c r="HN346" s="15"/>
      <c r="HO346" s="15"/>
      <c r="HP346" s="15"/>
      <c r="HQ346" s="15"/>
      <c r="HR346" s="15"/>
      <c r="HS346" s="15"/>
      <c r="HT346" s="15"/>
      <c r="HU346" s="15"/>
      <c r="HV346" s="15"/>
      <c r="HW346" s="15"/>
      <c r="HX346" s="15"/>
      <c r="HY346" s="15"/>
      <c r="HZ346" s="15"/>
      <c r="IA346" s="15"/>
      <c r="IB346" s="15"/>
      <c r="IC346" s="15"/>
      <c r="ID346" s="15"/>
      <c r="IE346" s="15"/>
      <c r="IF346" s="15"/>
      <c r="IG346" s="15"/>
      <c r="IH346" s="15"/>
      <c r="II346" s="15"/>
      <c r="IJ346" s="15"/>
      <c r="IK346" s="15"/>
      <c r="IL346" s="15"/>
      <c r="IM346" s="15"/>
      <c r="IN346" s="15"/>
      <c r="IO346" s="15"/>
      <c r="IP346" s="15"/>
      <c r="IQ346" s="15"/>
      <c r="IR346" s="15"/>
      <c r="IS346" s="15"/>
      <c r="IT346" s="15"/>
      <c r="IU346" s="15"/>
      <c r="IV346" s="15"/>
    </row>
    <row r="347" spans="1:256" ht="29.25" customHeight="1">
      <c r="A347" s="632" t="s">
        <v>314</v>
      </c>
      <c r="B347" s="632"/>
      <c r="C347" s="632"/>
      <c r="D347" s="632"/>
      <c r="E347" s="632"/>
      <c r="F347" s="632"/>
      <c r="G347" s="632"/>
      <c r="H347" s="632"/>
      <c r="I347" s="632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  <c r="AX347" s="15"/>
      <c r="AY347" s="15"/>
      <c r="AZ347" s="15"/>
      <c r="BA347" s="15"/>
      <c r="BB347" s="15"/>
      <c r="BC347" s="15"/>
      <c r="BD347" s="15"/>
      <c r="BE347" s="15"/>
      <c r="BF347" s="15"/>
      <c r="BG347" s="15"/>
      <c r="BH347" s="15"/>
      <c r="BI347" s="15"/>
      <c r="BJ347" s="15"/>
      <c r="BK347" s="15"/>
      <c r="BL347" s="15"/>
      <c r="BM347" s="15"/>
      <c r="BN347" s="15"/>
      <c r="BO347" s="15"/>
      <c r="BP347" s="15"/>
      <c r="BQ347" s="15"/>
      <c r="BR347" s="15"/>
      <c r="BS347" s="15"/>
      <c r="BT347" s="15"/>
      <c r="BU347" s="15"/>
      <c r="BV347" s="15"/>
      <c r="BW347" s="15"/>
      <c r="BX347" s="15"/>
      <c r="BY347" s="15"/>
      <c r="BZ347" s="15"/>
      <c r="CA347" s="15"/>
      <c r="CB347" s="15"/>
      <c r="CC347" s="15"/>
      <c r="CD347" s="15"/>
      <c r="CE347" s="15"/>
      <c r="CF347" s="15"/>
      <c r="CG347" s="15"/>
      <c r="CH347" s="15"/>
      <c r="CI347" s="15"/>
      <c r="CJ347" s="15"/>
      <c r="CK347" s="15"/>
      <c r="CL347" s="15"/>
      <c r="CM347" s="15"/>
      <c r="CN347" s="15"/>
      <c r="CO347" s="15"/>
      <c r="CP347" s="15"/>
      <c r="CQ347" s="15"/>
      <c r="CR347" s="15"/>
      <c r="CS347" s="15"/>
      <c r="CT347" s="15"/>
      <c r="CU347" s="15"/>
      <c r="CV347" s="15"/>
      <c r="CW347" s="15"/>
      <c r="CX347" s="15"/>
      <c r="CY347" s="15"/>
      <c r="CZ347" s="15"/>
      <c r="DA347" s="15"/>
      <c r="DB347" s="15"/>
      <c r="DC347" s="15"/>
      <c r="DD347" s="15"/>
      <c r="DE347" s="15"/>
      <c r="DF347" s="15"/>
      <c r="DG347" s="15"/>
      <c r="DH347" s="15"/>
      <c r="DI347" s="15"/>
      <c r="DJ347" s="15"/>
      <c r="DK347" s="15"/>
      <c r="DL347" s="15"/>
      <c r="DM347" s="15"/>
      <c r="DN347" s="15"/>
      <c r="DO347" s="15"/>
      <c r="DP347" s="15"/>
      <c r="DQ347" s="15"/>
      <c r="DR347" s="15"/>
      <c r="DS347" s="15"/>
      <c r="DT347" s="15"/>
      <c r="DU347" s="15"/>
      <c r="DV347" s="15"/>
      <c r="DW347" s="15"/>
      <c r="DX347" s="15"/>
      <c r="DY347" s="15"/>
      <c r="DZ347" s="15"/>
      <c r="EA347" s="15"/>
      <c r="EB347" s="15"/>
      <c r="EC347" s="15"/>
      <c r="ED347" s="15"/>
      <c r="EE347" s="15"/>
      <c r="EF347" s="15"/>
      <c r="EG347" s="15"/>
      <c r="EH347" s="15"/>
      <c r="EI347" s="15"/>
      <c r="EJ347" s="15"/>
      <c r="EK347" s="15"/>
      <c r="EL347" s="15"/>
      <c r="EM347" s="15"/>
      <c r="EN347" s="15"/>
      <c r="EO347" s="15"/>
      <c r="EP347" s="15"/>
      <c r="EQ347" s="15"/>
      <c r="ER347" s="15"/>
      <c r="ES347" s="15"/>
      <c r="ET347" s="15"/>
      <c r="EU347" s="15"/>
      <c r="EV347" s="15"/>
      <c r="EW347" s="15"/>
      <c r="EX347" s="15"/>
      <c r="EY347" s="15"/>
      <c r="EZ347" s="15"/>
      <c r="FA347" s="15"/>
      <c r="FB347" s="15"/>
      <c r="FC347" s="15"/>
      <c r="FD347" s="15"/>
      <c r="FE347" s="15"/>
      <c r="FF347" s="15"/>
      <c r="FG347" s="15"/>
      <c r="FH347" s="15"/>
      <c r="FI347" s="15"/>
      <c r="FJ347" s="15"/>
      <c r="FK347" s="15"/>
      <c r="FL347" s="15"/>
      <c r="FM347" s="15"/>
      <c r="FN347" s="15"/>
      <c r="FO347" s="15"/>
      <c r="FP347" s="15"/>
      <c r="FQ347" s="15"/>
      <c r="FR347" s="15"/>
      <c r="FS347" s="15"/>
      <c r="FT347" s="15"/>
      <c r="FU347" s="15"/>
      <c r="FV347" s="15"/>
      <c r="FW347" s="15"/>
      <c r="FX347" s="15"/>
      <c r="FY347" s="15"/>
      <c r="FZ347" s="15"/>
      <c r="GA347" s="15"/>
      <c r="GB347" s="15"/>
      <c r="GC347" s="15"/>
      <c r="GD347" s="15"/>
      <c r="GE347" s="15"/>
      <c r="GF347" s="15"/>
      <c r="GG347" s="15"/>
      <c r="GH347" s="15"/>
      <c r="GI347" s="15"/>
      <c r="GJ347" s="15"/>
      <c r="GK347" s="15"/>
      <c r="GL347" s="15"/>
      <c r="GM347" s="15"/>
      <c r="GN347" s="15"/>
      <c r="GO347" s="15"/>
      <c r="GP347" s="15"/>
      <c r="GQ347" s="15"/>
      <c r="GR347" s="15"/>
      <c r="GS347" s="15"/>
      <c r="GT347" s="15"/>
      <c r="GU347" s="15"/>
      <c r="GV347" s="15"/>
      <c r="GW347" s="15"/>
      <c r="GX347" s="15"/>
      <c r="GY347" s="15"/>
      <c r="GZ347" s="15"/>
      <c r="HA347" s="15"/>
      <c r="HB347" s="15"/>
      <c r="HC347" s="15"/>
      <c r="HD347" s="15"/>
      <c r="HE347" s="15"/>
      <c r="HF347" s="15"/>
      <c r="HG347" s="15"/>
      <c r="HH347" s="15"/>
      <c r="HI347" s="15"/>
      <c r="HJ347" s="15"/>
      <c r="HK347" s="15"/>
      <c r="HL347" s="15"/>
      <c r="HM347" s="15"/>
      <c r="HN347" s="15"/>
      <c r="HO347" s="15"/>
      <c r="HP347" s="15"/>
      <c r="HQ347" s="15"/>
      <c r="HR347" s="15"/>
      <c r="HS347" s="15"/>
      <c r="HT347" s="15"/>
      <c r="HU347" s="15"/>
      <c r="HV347" s="15"/>
      <c r="HW347" s="15"/>
      <c r="HX347" s="15"/>
      <c r="HY347" s="15"/>
      <c r="HZ347" s="15"/>
      <c r="IA347" s="15"/>
      <c r="IB347" s="15"/>
      <c r="IC347" s="15"/>
      <c r="ID347" s="15"/>
      <c r="IE347" s="15"/>
      <c r="IF347" s="15"/>
      <c r="IG347" s="15"/>
      <c r="IH347" s="15"/>
      <c r="II347" s="15"/>
      <c r="IJ347" s="15"/>
      <c r="IK347" s="15"/>
      <c r="IL347" s="15"/>
      <c r="IM347" s="15"/>
      <c r="IN347" s="15"/>
      <c r="IO347" s="15"/>
      <c r="IP347" s="15"/>
      <c r="IQ347" s="15"/>
      <c r="IR347" s="15"/>
      <c r="IS347" s="15"/>
      <c r="IT347" s="15"/>
      <c r="IU347" s="15"/>
      <c r="IV347" s="15"/>
    </row>
    <row r="348" spans="1:256" ht="12" customHeight="1">
      <c r="A348" s="484" t="s">
        <v>315</v>
      </c>
      <c r="B348" s="484"/>
      <c r="C348" s="484"/>
      <c r="D348" s="484"/>
      <c r="E348" s="484"/>
      <c r="F348" s="484"/>
      <c r="G348" s="484"/>
      <c r="H348" s="6" t="s">
        <v>316</v>
      </c>
      <c r="I348" s="6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  <c r="AX348" s="15"/>
      <c r="AY348" s="15"/>
      <c r="AZ348" s="15"/>
      <c r="BA348" s="15"/>
      <c r="BB348" s="15"/>
      <c r="BC348" s="15"/>
      <c r="BD348" s="15"/>
      <c r="BE348" s="15"/>
      <c r="BF348" s="15"/>
      <c r="BG348" s="15"/>
      <c r="BH348" s="15"/>
      <c r="BI348" s="15"/>
      <c r="BJ348" s="15"/>
      <c r="BK348" s="15"/>
      <c r="BL348" s="15"/>
      <c r="BM348" s="15"/>
      <c r="BN348" s="15"/>
      <c r="BO348" s="15"/>
      <c r="BP348" s="15"/>
      <c r="BQ348" s="15"/>
      <c r="BR348" s="15"/>
      <c r="BS348" s="15"/>
      <c r="BT348" s="15"/>
      <c r="BU348" s="15"/>
      <c r="BV348" s="15"/>
      <c r="BW348" s="15"/>
      <c r="BX348" s="15"/>
      <c r="BY348" s="15"/>
      <c r="BZ348" s="15"/>
      <c r="CA348" s="15"/>
      <c r="CB348" s="15"/>
      <c r="CC348" s="15"/>
      <c r="CD348" s="15"/>
      <c r="CE348" s="15"/>
      <c r="CF348" s="15"/>
      <c r="CG348" s="15"/>
      <c r="CH348" s="15"/>
      <c r="CI348" s="15"/>
      <c r="CJ348" s="15"/>
      <c r="CK348" s="15"/>
      <c r="CL348" s="15"/>
      <c r="CM348" s="15"/>
      <c r="CN348" s="15"/>
      <c r="CO348" s="15"/>
      <c r="CP348" s="15"/>
      <c r="CQ348" s="15"/>
      <c r="CR348" s="15"/>
      <c r="CS348" s="15"/>
      <c r="CT348" s="15"/>
      <c r="CU348" s="15"/>
      <c r="CV348" s="15"/>
      <c r="CW348" s="15"/>
      <c r="CX348" s="15"/>
      <c r="CY348" s="15"/>
      <c r="CZ348" s="15"/>
      <c r="DA348" s="15"/>
      <c r="DB348" s="15"/>
      <c r="DC348" s="15"/>
      <c r="DD348" s="15"/>
      <c r="DE348" s="15"/>
      <c r="DF348" s="15"/>
      <c r="DG348" s="15"/>
      <c r="DH348" s="15"/>
      <c r="DI348" s="15"/>
      <c r="DJ348" s="15"/>
      <c r="DK348" s="15"/>
      <c r="DL348" s="15"/>
      <c r="DM348" s="15"/>
      <c r="DN348" s="15"/>
      <c r="DO348" s="15"/>
      <c r="DP348" s="15"/>
      <c r="DQ348" s="15"/>
      <c r="DR348" s="15"/>
      <c r="DS348" s="15"/>
      <c r="DT348" s="15"/>
      <c r="DU348" s="15"/>
      <c r="DV348" s="15"/>
      <c r="DW348" s="15"/>
      <c r="DX348" s="15"/>
      <c r="DY348" s="15"/>
      <c r="DZ348" s="15"/>
      <c r="EA348" s="15"/>
      <c r="EB348" s="15"/>
      <c r="EC348" s="15"/>
      <c r="ED348" s="15"/>
      <c r="EE348" s="15"/>
      <c r="EF348" s="15"/>
      <c r="EG348" s="15"/>
      <c r="EH348" s="15"/>
      <c r="EI348" s="15"/>
      <c r="EJ348" s="15"/>
      <c r="EK348" s="15"/>
      <c r="EL348" s="15"/>
      <c r="EM348" s="15"/>
      <c r="EN348" s="15"/>
      <c r="EO348" s="15"/>
      <c r="EP348" s="15"/>
      <c r="EQ348" s="15"/>
      <c r="ER348" s="15"/>
      <c r="ES348" s="15"/>
      <c r="ET348" s="15"/>
      <c r="EU348" s="15"/>
      <c r="EV348" s="15"/>
      <c r="EW348" s="15"/>
      <c r="EX348" s="15"/>
      <c r="EY348" s="15"/>
      <c r="EZ348" s="15"/>
      <c r="FA348" s="15"/>
      <c r="FB348" s="15"/>
      <c r="FC348" s="15"/>
      <c r="FD348" s="15"/>
      <c r="FE348" s="15"/>
      <c r="FF348" s="15"/>
      <c r="FG348" s="15"/>
      <c r="FH348" s="15"/>
      <c r="FI348" s="15"/>
      <c r="FJ348" s="15"/>
      <c r="FK348" s="15"/>
      <c r="FL348" s="15"/>
      <c r="FM348" s="15"/>
      <c r="FN348" s="15"/>
      <c r="FO348" s="15"/>
      <c r="FP348" s="15"/>
      <c r="FQ348" s="15"/>
      <c r="FR348" s="15"/>
      <c r="FS348" s="15"/>
      <c r="FT348" s="15"/>
      <c r="FU348" s="15"/>
      <c r="FV348" s="15"/>
      <c r="FW348" s="15"/>
      <c r="FX348" s="15"/>
      <c r="FY348" s="15"/>
      <c r="FZ348" s="15"/>
      <c r="GA348" s="15"/>
      <c r="GB348" s="15"/>
      <c r="GC348" s="15"/>
      <c r="GD348" s="15"/>
      <c r="GE348" s="15"/>
      <c r="GF348" s="15"/>
      <c r="GG348" s="15"/>
      <c r="GH348" s="15"/>
      <c r="GI348" s="15"/>
      <c r="GJ348" s="15"/>
      <c r="GK348" s="15"/>
      <c r="GL348" s="15"/>
      <c r="GM348" s="15"/>
      <c r="GN348" s="15"/>
      <c r="GO348" s="15"/>
      <c r="GP348" s="15"/>
      <c r="GQ348" s="15"/>
      <c r="GR348" s="15"/>
      <c r="GS348" s="15"/>
      <c r="GT348" s="15"/>
      <c r="GU348" s="15"/>
      <c r="GV348" s="15"/>
      <c r="GW348" s="15"/>
      <c r="GX348" s="15"/>
      <c r="GY348" s="15"/>
      <c r="GZ348" s="15"/>
      <c r="HA348" s="15"/>
      <c r="HB348" s="15"/>
      <c r="HC348" s="15"/>
      <c r="HD348" s="15"/>
      <c r="HE348" s="15"/>
      <c r="HF348" s="15"/>
      <c r="HG348" s="15"/>
      <c r="HH348" s="15"/>
      <c r="HI348" s="15"/>
      <c r="HJ348" s="15"/>
      <c r="HK348" s="15"/>
      <c r="HL348" s="15"/>
      <c r="HM348" s="15"/>
      <c r="HN348" s="15"/>
      <c r="HO348" s="15"/>
      <c r="HP348" s="15"/>
      <c r="HQ348" s="15"/>
      <c r="HR348" s="15"/>
      <c r="HS348" s="15"/>
      <c r="HT348" s="15"/>
      <c r="HU348" s="15"/>
      <c r="HV348" s="15"/>
      <c r="HW348" s="15"/>
      <c r="HX348" s="15"/>
      <c r="HY348" s="15"/>
      <c r="HZ348" s="15"/>
      <c r="IA348" s="15"/>
      <c r="IB348" s="15"/>
      <c r="IC348" s="15"/>
      <c r="ID348" s="15"/>
      <c r="IE348" s="15"/>
      <c r="IF348" s="15"/>
      <c r="IG348" s="15"/>
      <c r="IH348" s="15"/>
      <c r="II348" s="15"/>
      <c r="IJ348" s="15"/>
      <c r="IK348" s="15"/>
      <c r="IL348" s="15"/>
      <c r="IM348" s="15"/>
      <c r="IN348" s="15"/>
      <c r="IO348" s="15"/>
      <c r="IP348" s="15"/>
      <c r="IQ348" s="15"/>
      <c r="IR348" s="15"/>
      <c r="IS348" s="15"/>
      <c r="IT348" s="15"/>
      <c r="IU348" s="15"/>
      <c r="IV348" s="15"/>
    </row>
    <row r="349" spans="1:256" ht="11.25" customHeight="1">
      <c r="A349" s="484"/>
      <c r="B349" s="484"/>
      <c r="C349" s="484"/>
      <c r="D349" s="484"/>
      <c r="E349" s="484"/>
      <c r="F349" s="484"/>
      <c r="G349" s="484"/>
      <c r="H349" s="6"/>
      <c r="I349" s="6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  <c r="AX349" s="15"/>
      <c r="AY349" s="15"/>
      <c r="AZ349" s="15"/>
      <c r="BA349" s="15"/>
      <c r="BB349" s="15"/>
      <c r="BC349" s="15"/>
      <c r="BD349" s="15"/>
      <c r="BE349" s="15"/>
      <c r="BF349" s="15"/>
      <c r="BG349" s="15"/>
      <c r="BH349" s="15"/>
      <c r="BI349" s="15"/>
      <c r="BJ349" s="15"/>
      <c r="BK349" s="15"/>
      <c r="BL349" s="15"/>
      <c r="BM349" s="15"/>
      <c r="BN349" s="15"/>
      <c r="BO349" s="15"/>
      <c r="BP349" s="15"/>
      <c r="BQ349" s="15"/>
      <c r="BR349" s="15"/>
      <c r="BS349" s="15"/>
      <c r="BT349" s="15"/>
      <c r="BU349" s="15"/>
      <c r="BV349" s="15"/>
      <c r="BW349" s="15"/>
      <c r="BX349" s="15"/>
      <c r="BY349" s="15"/>
      <c r="BZ349" s="15"/>
      <c r="CA349" s="15"/>
      <c r="CB349" s="15"/>
      <c r="CC349" s="15"/>
      <c r="CD349" s="15"/>
      <c r="CE349" s="15"/>
      <c r="CF349" s="15"/>
      <c r="CG349" s="15"/>
      <c r="CH349" s="15"/>
      <c r="CI349" s="15"/>
      <c r="CJ349" s="15"/>
      <c r="CK349" s="15"/>
      <c r="CL349" s="15"/>
      <c r="CM349" s="15"/>
      <c r="CN349" s="15"/>
      <c r="CO349" s="15"/>
      <c r="CP349" s="15"/>
      <c r="CQ349" s="15"/>
      <c r="CR349" s="15"/>
      <c r="CS349" s="15"/>
      <c r="CT349" s="15"/>
      <c r="CU349" s="15"/>
      <c r="CV349" s="15"/>
      <c r="CW349" s="15"/>
      <c r="CX349" s="15"/>
      <c r="CY349" s="15"/>
      <c r="CZ349" s="15"/>
      <c r="DA349" s="15"/>
      <c r="DB349" s="15"/>
      <c r="DC349" s="15"/>
      <c r="DD349" s="15"/>
      <c r="DE349" s="15"/>
      <c r="DF349" s="15"/>
      <c r="DG349" s="15"/>
      <c r="DH349" s="15"/>
      <c r="DI349" s="15"/>
      <c r="DJ349" s="15"/>
      <c r="DK349" s="15"/>
      <c r="DL349" s="15"/>
      <c r="DM349" s="15"/>
      <c r="DN349" s="15"/>
      <c r="DO349" s="15"/>
      <c r="DP349" s="15"/>
      <c r="DQ349" s="15"/>
      <c r="DR349" s="15"/>
      <c r="DS349" s="15"/>
      <c r="DT349" s="15"/>
      <c r="DU349" s="15"/>
      <c r="DV349" s="15"/>
      <c r="DW349" s="15"/>
      <c r="DX349" s="15"/>
      <c r="DY349" s="15"/>
      <c r="DZ349" s="15"/>
      <c r="EA349" s="15"/>
      <c r="EB349" s="15"/>
      <c r="EC349" s="15"/>
      <c r="ED349" s="15"/>
      <c r="EE349" s="15"/>
      <c r="EF349" s="15"/>
      <c r="EG349" s="15"/>
      <c r="EH349" s="15"/>
      <c r="EI349" s="15"/>
      <c r="EJ349" s="15"/>
      <c r="EK349" s="15"/>
      <c r="EL349" s="15"/>
      <c r="EM349" s="15"/>
      <c r="EN349" s="15"/>
      <c r="EO349" s="15"/>
      <c r="EP349" s="15"/>
      <c r="EQ349" s="15"/>
      <c r="ER349" s="15"/>
      <c r="ES349" s="15"/>
      <c r="ET349" s="15"/>
      <c r="EU349" s="15"/>
      <c r="EV349" s="15"/>
      <c r="EW349" s="15"/>
      <c r="EX349" s="15"/>
      <c r="EY349" s="15"/>
      <c r="EZ349" s="15"/>
      <c r="FA349" s="15"/>
      <c r="FB349" s="15"/>
      <c r="FC349" s="15"/>
      <c r="FD349" s="15"/>
      <c r="FE349" s="15"/>
      <c r="FF349" s="15"/>
      <c r="FG349" s="15"/>
      <c r="FH349" s="15"/>
      <c r="FI349" s="15"/>
      <c r="FJ349" s="15"/>
      <c r="FK349" s="15"/>
      <c r="FL349" s="15"/>
      <c r="FM349" s="15"/>
      <c r="FN349" s="15"/>
      <c r="FO349" s="15"/>
      <c r="FP349" s="15"/>
      <c r="FQ349" s="15"/>
      <c r="FR349" s="15"/>
      <c r="FS349" s="15"/>
      <c r="FT349" s="15"/>
      <c r="FU349" s="15"/>
      <c r="FV349" s="15"/>
      <c r="FW349" s="15"/>
      <c r="FX349" s="15"/>
      <c r="FY349" s="15"/>
      <c r="FZ349" s="15"/>
      <c r="GA349" s="15"/>
      <c r="GB349" s="15"/>
      <c r="GC349" s="15"/>
      <c r="GD349" s="15"/>
      <c r="GE349" s="15"/>
      <c r="GF349" s="15"/>
      <c r="GG349" s="15"/>
      <c r="GH349" s="15"/>
      <c r="GI349" s="15"/>
      <c r="GJ349" s="15"/>
      <c r="GK349" s="15"/>
      <c r="GL349" s="15"/>
      <c r="GM349" s="15"/>
      <c r="GN349" s="15"/>
      <c r="GO349" s="15"/>
      <c r="GP349" s="15"/>
      <c r="GQ349" s="15"/>
      <c r="GR349" s="15"/>
      <c r="GS349" s="15"/>
      <c r="GT349" s="15"/>
      <c r="GU349" s="15"/>
      <c r="GV349" s="15"/>
      <c r="GW349" s="15"/>
      <c r="GX349" s="15"/>
      <c r="GY349" s="15"/>
      <c r="GZ349" s="15"/>
      <c r="HA349" s="15"/>
      <c r="HB349" s="15"/>
      <c r="HC349" s="15"/>
      <c r="HD349" s="15"/>
      <c r="HE349" s="15"/>
      <c r="HF349" s="15"/>
      <c r="HG349" s="15"/>
      <c r="HH349" s="15"/>
      <c r="HI349" s="15"/>
      <c r="HJ349" s="15"/>
      <c r="HK349" s="15"/>
      <c r="HL349" s="15"/>
      <c r="HM349" s="15"/>
      <c r="HN349" s="15"/>
      <c r="HO349" s="15"/>
      <c r="HP349" s="15"/>
      <c r="HQ349" s="15"/>
      <c r="HR349" s="15"/>
      <c r="HS349" s="15"/>
      <c r="HT349" s="15"/>
      <c r="HU349" s="15"/>
      <c r="HV349" s="15"/>
      <c r="HW349" s="15"/>
      <c r="HX349" s="15"/>
      <c r="HY349" s="15"/>
      <c r="HZ349" s="15"/>
      <c r="IA349" s="15"/>
      <c r="IB349" s="15"/>
      <c r="IC349" s="15"/>
      <c r="ID349" s="15"/>
      <c r="IE349" s="15"/>
      <c r="IF349" s="15"/>
      <c r="IG349" s="15"/>
      <c r="IH349" s="15"/>
      <c r="II349" s="15"/>
      <c r="IJ349" s="15"/>
      <c r="IK349" s="15"/>
      <c r="IL349" s="15"/>
      <c r="IM349" s="15"/>
      <c r="IN349" s="15"/>
      <c r="IO349" s="15"/>
      <c r="IP349" s="15"/>
      <c r="IQ349" s="15"/>
      <c r="IR349" s="15"/>
      <c r="IS349" s="15"/>
      <c r="IT349" s="15"/>
      <c r="IU349" s="15"/>
      <c r="IV349" s="15"/>
    </row>
    <row r="350" spans="1:256" ht="12" customHeight="1">
      <c r="A350" s="633" t="s">
        <v>285</v>
      </c>
      <c r="B350" s="633"/>
      <c r="C350" s="633"/>
      <c r="D350" s="633"/>
      <c r="E350" s="633"/>
      <c r="F350" s="633"/>
      <c r="G350" s="633"/>
      <c r="H350" s="634"/>
      <c r="I350" s="634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  <c r="BG350" s="15"/>
      <c r="BH350" s="15"/>
      <c r="BI350" s="15"/>
      <c r="BJ350" s="15"/>
      <c r="BK350" s="15"/>
      <c r="BL350" s="15"/>
      <c r="BM350" s="15"/>
      <c r="BN350" s="15"/>
      <c r="BO350" s="15"/>
      <c r="BP350" s="15"/>
      <c r="BQ350" s="15"/>
      <c r="BR350" s="15"/>
      <c r="BS350" s="15"/>
      <c r="BT350" s="15"/>
      <c r="BU350" s="15"/>
      <c r="BV350" s="15"/>
      <c r="BW350" s="15"/>
      <c r="BX350" s="15"/>
      <c r="BY350" s="15"/>
      <c r="BZ350" s="15"/>
      <c r="CA350" s="15"/>
      <c r="CB350" s="15"/>
      <c r="CC350" s="15"/>
      <c r="CD350" s="15"/>
      <c r="CE350" s="15"/>
      <c r="CF350" s="15"/>
      <c r="CG350" s="15"/>
      <c r="CH350" s="15"/>
      <c r="CI350" s="15"/>
      <c r="CJ350" s="15"/>
      <c r="CK350" s="15"/>
      <c r="CL350" s="15"/>
      <c r="CM350" s="15"/>
      <c r="CN350" s="15"/>
      <c r="CO350" s="15"/>
      <c r="CP350" s="15"/>
      <c r="CQ350" s="15"/>
      <c r="CR350" s="15"/>
      <c r="CS350" s="15"/>
      <c r="CT350" s="15"/>
      <c r="CU350" s="15"/>
      <c r="CV350" s="15"/>
      <c r="CW350" s="15"/>
      <c r="CX350" s="15"/>
      <c r="CY350" s="15"/>
      <c r="CZ350" s="15"/>
      <c r="DA350" s="15"/>
      <c r="DB350" s="15"/>
      <c r="DC350" s="15"/>
      <c r="DD350" s="15"/>
      <c r="DE350" s="15"/>
      <c r="DF350" s="15"/>
      <c r="DG350" s="15"/>
      <c r="DH350" s="15"/>
      <c r="DI350" s="15"/>
      <c r="DJ350" s="15"/>
      <c r="DK350" s="15"/>
      <c r="DL350" s="15"/>
      <c r="DM350" s="15"/>
      <c r="DN350" s="15"/>
      <c r="DO350" s="15"/>
      <c r="DP350" s="15"/>
      <c r="DQ350" s="15"/>
      <c r="DR350" s="15"/>
      <c r="DS350" s="15"/>
      <c r="DT350" s="15"/>
      <c r="DU350" s="15"/>
      <c r="DV350" s="15"/>
      <c r="DW350" s="15"/>
      <c r="DX350" s="15"/>
      <c r="DY350" s="15"/>
      <c r="DZ350" s="15"/>
      <c r="EA350" s="15"/>
      <c r="EB350" s="15"/>
      <c r="EC350" s="15"/>
      <c r="ED350" s="15"/>
      <c r="EE350" s="15"/>
      <c r="EF350" s="15"/>
      <c r="EG350" s="15"/>
      <c r="EH350" s="15"/>
      <c r="EI350" s="15"/>
      <c r="EJ350" s="15"/>
      <c r="EK350" s="15"/>
      <c r="EL350" s="15"/>
      <c r="EM350" s="15"/>
      <c r="EN350" s="15"/>
      <c r="EO350" s="15"/>
      <c r="EP350" s="15"/>
      <c r="EQ350" s="15"/>
      <c r="ER350" s="15"/>
      <c r="ES350" s="15"/>
      <c r="ET350" s="15"/>
      <c r="EU350" s="15"/>
      <c r="EV350" s="15"/>
      <c r="EW350" s="15"/>
      <c r="EX350" s="15"/>
      <c r="EY350" s="15"/>
      <c r="EZ350" s="15"/>
      <c r="FA350" s="15"/>
      <c r="FB350" s="15"/>
      <c r="FC350" s="15"/>
      <c r="FD350" s="15"/>
      <c r="FE350" s="15"/>
      <c r="FF350" s="15"/>
      <c r="FG350" s="15"/>
      <c r="FH350" s="15"/>
      <c r="FI350" s="15"/>
      <c r="FJ350" s="15"/>
      <c r="FK350" s="15"/>
      <c r="FL350" s="15"/>
      <c r="FM350" s="15"/>
      <c r="FN350" s="15"/>
      <c r="FO350" s="15"/>
      <c r="FP350" s="15"/>
      <c r="FQ350" s="15"/>
      <c r="FR350" s="15"/>
      <c r="FS350" s="15"/>
      <c r="FT350" s="15"/>
      <c r="FU350" s="15"/>
      <c r="FV350" s="15"/>
      <c r="FW350" s="15"/>
      <c r="FX350" s="15"/>
      <c r="FY350" s="15"/>
      <c r="FZ350" s="15"/>
      <c r="GA350" s="15"/>
      <c r="GB350" s="15"/>
      <c r="GC350" s="15"/>
      <c r="GD350" s="15"/>
      <c r="GE350" s="15"/>
      <c r="GF350" s="15"/>
      <c r="GG350" s="15"/>
      <c r="GH350" s="15"/>
      <c r="GI350" s="15"/>
      <c r="GJ350" s="15"/>
      <c r="GK350" s="15"/>
      <c r="GL350" s="15"/>
      <c r="GM350" s="15"/>
      <c r="GN350" s="15"/>
      <c r="GO350" s="15"/>
      <c r="GP350" s="15"/>
      <c r="GQ350" s="15"/>
      <c r="GR350" s="15"/>
      <c r="GS350" s="15"/>
      <c r="GT350" s="15"/>
      <c r="GU350" s="15"/>
      <c r="GV350" s="15"/>
      <c r="GW350" s="15"/>
      <c r="GX350" s="15"/>
      <c r="GY350" s="15"/>
      <c r="GZ350" s="15"/>
      <c r="HA350" s="15"/>
      <c r="HB350" s="15"/>
      <c r="HC350" s="15"/>
      <c r="HD350" s="15"/>
      <c r="HE350" s="15"/>
      <c r="HF350" s="15"/>
      <c r="HG350" s="15"/>
      <c r="HH350" s="15"/>
      <c r="HI350" s="15"/>
      <c r="HJ350" s="15"/>
      <c r="HK350" s="15"/>
      <c r="HL350" s="15"/>
      <c r="HM350" s="15"/>
      <c r="HN350" s="15"/>
      <c r="HO350" s="15"/>
      <c r="HP350" s="15"/>
      <c r="HQ350" s="15"/>
      <c r="HR350" s="15"/>
      <c r="HS350" s="15"/>
      <c r="HT350" s="15"/>
      <c r="HU350" s="15"/>
      <c r="HV350" s="15"/>
      <c r="HW350" s="15"/>
      <c r="HX350" s="15"/>
      <c r="HY350" s="15"/>
      <c r="HZ350" s="15"/>
      <c r="IA350" s="15"/>
      <c r="IB350" s="15"/>
      <c r="IC350" s="15"/>
      <c r="ID350" s="15"/>
      <c r="IE350" s="15"/>
      <c r="IF350" s="15"/>
      <c r="IG350" s="15"/>
      <c r="IH350" s="15"/>
      <c r="II350" s="15"/>
      <c r="IJ350" s="15"/>
      <c r="IK350" s="15"/>
      <c r="IL350" s="15"/>
      <c r="IM350" s="15"/>
      <c r="IN350" s="15"/>
      <c r="IO350" s="15"/>
      <c r="IP350" s="15"/>
      <c r="IQ350" s="15"/>
      <c r="IR350" s="15"/>
      <c r="IS350" s="15"/>
      <c r="IT350" s="15"/>
      <c r="IU350" s="15"/>
      <c r="IV350" s="15"/>
    </row>
    <row r="351" spans="1:256" ht="14.25" customHeight="1">
      <c r="A351" s="633" t="s">
        <v>282</v>
      </c>
      <c r="B351" s="633"/>
      <c r="C351" s="633"/>
      <c r="D351" s="633"/>
      <c r="E351" s="633"/>
      <c r="F351" s="633"/>
      <c r="G351" s="633"/>
      <c r="H351" s="634"/>
      <c r="I351" s="634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  <c r="AX351" s="15"/>
      <c r="AY351" s="15"/>
      <c r="AZ351" s="15"/>
      <c r="BA351" s="15"/>
      <c r="BB351" s="15"/>
      <c r="BC351" s="15"/>
      <c r="BD351" s="15"/>
      <c r="BE351" s="15"/>
      <c r="BF351" s="15"/>
      <c r="BG351" s="15"/>
      <c r="BH351" s="15"/>
      <c r="BI351" s="15"/>
      <c r="BJ351" s="15"/>
      <c r="BK351" s="15"/>
      <c r="BL351" s="15"/>
      <c r="BM351" s="15"/>
      <c r="BN351" s="15"/>
      <c r="BO351" s="15"/>
      <c r="BP351" s="15"/>
      <c r="BQ351" s="15"/>
      <c r="BR351" s="15"/>
      <c r="BS351" s="15"/>
      <c r="BT351" s="15"/>
      <c r="BU351" s="15"/>
      <c r="BV351" s="15"/>
      <c r="BW351" s="15"/>
      <c r="BX351" s="15"/>
      <c r="BY351" s="15"/>
      <c r="BZ351" s="15"/>
      <c r="CA351" s="15"/>
      <c r="CB351" s="15"/>
      <c r="CC351" s="15"/>
      <c r="CD351" s="15"/>
      <c r="CE351" s="15"/>
      <c r="CF351" s="15"/>
      <c r="CG351" s="15"/>
      <c r="CH351" s="15"/>
      <c r="CI351" s="15"/>
      <c r="CJ351" s="15"/>
      <c r="CK351" s="15"/>
      <c r="CL351" s="15"/>
      <c r="CM351" s="15"/>
      <c r="CN351" s="15"/>
      <c r="CO351" s="15"/>
      <c r="CP351" s="15"/>
      <c r="CQ351" s="15"/>
      <c r="CR351" s="15"/>
      <c r="CS351" s="15"/>
      <c r="CT351" s="15"/>
      <c r="CU351" s="15"/>
      <c r="CV351" s="15"/>
      <c r="CW351" s="15"/>
      <c r="CX351" s="15"/>
      <c r="CY351" s="15"/>
      <c r="CZ351" s="15"/>
      <c r="DA351" s="15"/>
      <c r="DB351" s="15"/>
      <c r="DC351" s="15"/>
      <c r="DD351" s="15"/>
      <c r="DE351" s="15"/>
      <c r="DF351" s="15"/>
      <c r="DG351" s="15"/>
      <c r="DH351" s="15"/>
      <c r="DI351" s="15"/>
      <c r="DJ351" s="15"/>
      <c r="DK351" s="15"/>
      <c r="DL351" s="15"/>
      <c r="DM351" s="15"/>
      <c r="DN351" s="15"/>
      <c r="DO351" s="15"/>
      <c r="DP351" s="15"/>
      <c r="DQ351" s="15"/>
      <c r="DR351" s="15"/>
      <c r="DS351" s="15"/>
      <c r="DT351" s="15"/>
      <c r="DU351" s="15"/>
      <c r="DV351" s="15"/>
      <c r="DW351" s="15"/>
      <c r="DX351" s="15"/>
      <c r="DY351" s="15"/>
      <c r="DZ351" s="15"/>
      <c r="EA351" s="15"/>
      <c r="EB351" s="15"/>
      <c r="EC351" s="15"/>
      <c r="ED351" s="15"/>
      <c r="EE351" s="15"/>
      <c r="EF351" s="15"/>
      <c r="EG351" s="15"/>
      <c r="EH351" s="15"/>
      <c r="EI351" s="15"/>
      <c r="EJ351" s="15"/>
      <c r="EK351" s="15"/>
      <c r="EL351" s="15"/>
      <c r="EM351" s="15"/>
      <c r="EN351" s="15"/>
      <c r="EO351" s="15"/>
      <c r="EP351" s="15"/>
      <c r="EQ351" s="15"/>
      <c r="ER351" s="15"/>
      <c r="ES351" s="15"/>
      <c r="ET351" s="15"/>
      <c r="EU351" s="15"/>
      <c r="EV351" s="15"/>
      <c r="EW351" s="15"/>
      <c r="EX351" s="15"/>
      <c r="EY351" s="15"/>
      <c r="EZ351" s="15"/>
      <c r="FA351" s="15"/>
      <c r="FB351" s="15"/>
      <c r="FC351" s="15"/>
      <c r="FD351" s="15"/>
      <c r="FE351" s="15"/>
      <c r="FF351" s="15"/>
      <c r="FG351" s="15"/>
      <c r="FH351" s="15"/>
      <c r="FI351" s="15"/>
      <c r="FJ351" s="15"/>
      <c r="FK351" s="15"/>
      <c r="FL351" s="15"/>
      <c r="FM351" s="15"/>
      <c r="FN351" s="15"/>
      <c r="FO351" s="15"/>
      <c r="FP351" s="15"/>
      <c r="FQ351" s="15"/>
      <c r="FR351" s="15"/>
      <c r="FS351" s="15"/>
      <c r="FT351" s="15"/>
      <c r="FU351" s="15"/>
      <c r="FV351" s="15"/>
      <c r="FW351" s="15"/>
      <c r="FX351" s="15"/>
      <c r="FY351" s="15"/>
      <c r="FZ351" s="15"/>
      <c r="GA351" s="15"/>
      <c r="GB351" s="15"/>
      <c r="GC351" s="15"/>
      <c r="GD351" s="15"/>
      <c r="GE351" s="15"/>
      <c r="GF351" s="15"/>
      <c r="GG351" s="15"/>
      <c r="GH351" s="15"/>
      <c r="GI351" s="15"/>
      <c r="GJ351" s="15"/>
      <c r="GK351" s="15"/>
      <c r="GL351" s="15"/>
      <c r="GM351" s="15"/>
      <c r="GN351" s="15"/>
      <c r="GO351" s="15"/>
      <c r="GP351" s="15"/>
      <c r="GQ351" s="15"/>
      <c r="GR351" s="15"/>
      <c r="GS351" s="15"/>
      <c r="GT351" s="15"/>
      <c r="GU351" s="15"/>
      <c r="GV351" s="15"/>
      <c r="GW351" s="15"/>
      <c r="GX351" s="15"/>
      <c r="GY351" s="15"/>
      <c r="GZ351" s="15"/>
      <c r="HA351" s="15"/>
      <c r="HB351" s="15"/>
      <c r="HC351" s="15"/>
      <c r="HD351" s="15"/>
      <c r="HE351" s="15"/>
      <c r="HF351" s="15"/>
      <c r="HG351" s="15"/>
      <c r="HH351" s="15"/>
      <c r="HI351" s="15"/>
      <c r="HJ351" s="15"/>
      <c r="HK351" s="15"/>
      <c r="HL351" s="15"/>
      <c r="HM351" s="15"/>
      <c r="HN351" s="15"/>
      <c r="HO351" s="15"/>
      <c r="HP351" s="15"/>
      <c r="HQ351" s="15"/>
      <c r="HR351" s="15"/>
      <c r="HS351" s="15"/>
      <c r="HT351" s="15"/>
      <c r="HU351" s="15"/>
      <c r="HV351" s="15"/>
      <c r="HW351" s="15"/>
      <c r="HX351" s="15"/>
      <c r="HY351" s="15"/>
      <c r="HZ351" s="15"/>
      <c r="IA351" s="15"/>
      <c r="IB351" s="15"/>
      <c r="IC351" s="15"/>
      <c r="ID351" s="15"/>
      <c r="IE351" s="15"/>
      <c r="IF351" s="15"/>
      <c r="IG351" s="15"/>
      <c r="IH351" s="15"/>
      <c r="II351" s="15"/>
      <c r="IJ351" s="15"/>
      <c r="IK351" s="15"/>
      <c r="IL351" s="15"/>
      <c r="IM351" s="15"/>
      <c r="IN351" s="15"/>
      <c r="IO351" s="15"/>
      <c r="IP351" s="15"/>
      <c r="IQ351" s="15"/>
      <c r="IR351" s="15"/>
      <c r="IS351" s="15"/>
      <c r="IT351" s="15"/>
      <c r="IU351" s="15"/>
      <c r="IV351" s="15"/>
    </row>
    <row r="352" spans="1:256" ht="12.75" customHeight="1">
      <c r="A352" s="608"/>
      <c r="B352" s="608"/>
      <c r="C352" s="608"/>
      <c r="D352" s="608"/>
      <c r="E352" s="608"/>
      <c r="F352" s="608"/>
      <c r="G352" s="608"/>
      <c r="H352" s="608"/>
      <c r="I352" s="608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  <c r="AX352" s="15"/>
      <c r="AY352" s="15"/>
      <c r="AZ352" s="15"/>
      <c r="BA352" s="15"/>
      <c r="BB352" s="15"/>
      <c r="BC352" s="15"/>
      <c r="BD352" s="15"/>
      <c r="BE352" s="15"/>
      <c r="BF352" s="15"/>
      <c r="BG352" s="15"/>
      <c r="BH352" s="15"/>
      <c r="BI352" s="15"/>
      <c r="BJ352" s="15"/>
      <c r="BK352" s="15"/>
      <c r="BL352" s="15"/>
      <c r="BM352" s="15"/>
      <c r="BN352" s="15"/>
      <c r="BO352" s="15"/>
      <c r="BP352" s="15"/>
      <c r="BQ352" s="15"/>
      <c r="BR352" s="15"/>
      <c r="BS352" s="15"/>
      <c r="BT352" s="15"/>
      <c r="BU352" s="15"/>
      <c r="BV352" s="15"/>
      <c r="BW352" s="15"/>
      <c r="BX352" s="15"/>
      <c r="BY352" s="15"/>
      <c r="BZ352" s="15"/>
      <c r="CA352" s="15"/>
      <c r="CB352" s="15"/>
      <c r="CC352" s="15"/>
      <c r="CD352" s="15"/>
      <c r="CE352" s="15"/>
      <c r="CF352" s="15"/>
      <c r="CG352" s="15"/>
      <c r="CH352" s="15"/>
      <c r="CI352" s="15"/>
      <c r="CJ352" s="15"/>
      <c r="CK352" s="15"/>
      <c r="CL352" s="15"/>
      <c r="CM352" s="15"/>
      <c r="CN352" s="15"/>
      <c r="CO352" s="15"/>
      <c r="CP352" s="15"/>
      <c r="CQ352" s="15"/>
      <c r="CR352" s="15"/>
      <c r="CS352" s="15"/>
      <c r="CT352" s="15"/>
      <c r="CU352" s="15"/>
      <c r="CV352" s="15"/>
      <c r="CW352" s="15"/>
      <c r="CX352" s="15"/>
      <c r="CY352" s="15"/>
      <c r="CZ352" s="15"/>
      <c r="DA352" s="15"/>
      <c r="DB352" s="15"/>
      <c r="DC352" s="15"/>
      <c r="DD352" s="15"/>
      <c r="DE352" s="15"/>
      <c r="DF352" s="15"/>
      <c r="DG352" s="15"/>
      <c r="DH352" s="15"/>
      <c r="DI352" s="15"/>
      <c r="DJ352" s="15"/>
      <c r="DK352" s="15"/>
      <c r="DL352" s="15"/>
      <c r="DM352" s="15"/>
      <c r="DN352" s="15"/>
      <c r="DO352" s="15"/>
      <c r="DP352" s="15"/>
      <c r="DQ352" s="15"/>
      <c r="DR352" s="15"/>
      <c r="DS352" s="15"/>
      <c r="DT352" s="15"/>
      <c r="DU352" s="15"/>
      <c r="DV352" s="15"/>
      <c r="DW352" s="15"/>
      <c r="DX352" s="15"/>
      <c r="DY352" s="15"/>
      <c r="DZ352" s="15"/>
      <c r="EA352" s="15"/>
      <c r="EB352" s="15"/>
      <c r="EC352" s="15"/>
      <c r="ED352" s="15"/>
      <c r="EE352" s="15"/>
      <c r="EF352" s="15"/>
      <c r="EG352" s="15"/>
      <c r="EH352" s="15"/>
      <c r="EI352" s="15"/>
      <c r="EJ352" s="15"/>
      <c r="EK352" s="15"/>
      <c r="EL352" s="15"/>
      <c r="EM352" s="15"/>
      <c r="EN352" s="15"/>
      <c r="EO352" s="15"/>
      <c r="EP352" s="15"/>
      <c r="EQ352" s="15"/>
      <c r="ER352" s="15"/>
      <c r="ES352" s="15"/>
      <c r="ET352" s="15"/>
      <c r="EU352" s="15"/>
      <c r="EV352" s="15"/>
      <c r="EW352" s="15"/>
      <c r="EX352" s="15"/>
      <c r="EY352" s="15"/>
      <c r="EZ352" s="15"/>
      <c r="FA352" s="15"/>
      <c r="FB352" s="15"/>
      <c r="FC352" s="15"/>
      <c r="FD352" s="15"/>
      <c r="FE352" s="15"/>
      <c r="FF352" s="15"/>
      <c r="FG352" s="15"/>
      <c r="FH352" s="15"/>
      <c r="FI352" s="15"/>
      <c r="FJ352" s="15"/>
      <c r="FK352" s="15"/>
      <c r="FL352" s="15"/>
      <c r="FM352" s="15"/>
      <c r="FN352" s="15"/>
      <c r="FO352" s="15"/>
      <c r="FP352" s="15"/>
      <c r="FQ352" s="15"/>
      <c r="FR352" s="15"/>
      <c r="FS352" s="15"/>
      <c r="FT352" s="15"/>
      <c r="FU352" s="15"/>
      <c r="FV352" s="15"/>
      <c r="FW352" s="15"/>
      <c r="FX352" s="15"/>
      <c r="FY352" s="15"/>
      <c r="FZ352" s="15"/>
      <c r="GA352" s="15"/>
      <c r="GB352" s="15"/>
      <c r="GC352" s="15"/>
      <c r="GD352" s="15"/>
      <c r="GE352" s="15"/>
      <c r="GF352" s="15"/>
      <c r="GG352" s="15"/>
      <c r="GH352" s="15"/>
      <c r="GI352" s="15"/>
      <c r="GJ352" s="15"/>
      <c r="GK352" s="15"/>
      <c r="GL352" s="15"/>
      <c r="GM352" s="15"/>
      <c r="GN352" s="15"/>
      <c r="GO352" s="15"/>
      <c r="GP352" s="15"/>
      <c r="GQ352" s="15"/>
      <c r="GR352" s="15"/>
      <c r="GS352" s="15"/>
      <c r="GT352" s="15"/>
      <c r="GU352" s="15"/>
      <c r="GV352" s="15"/>
      <c r="GW352" s="15"/>
      <c r="GX352" s="15"/>
      <c r="GY352" s="15"/>
      <c r="GZ352" s="15"/>
      <c r="HA352" s="15"/>
      <c r="HB352" s="15"/>
      <c r="HC352" s="15"/>
      <c r="HD352" s="15"/>
      <c r="HE352" s="15"/>
      <c r="HF352" s="15"/>
      <c r="HG352" s="15"/>
      <c r="HH352" s="15"/>
      <c r="HI352" s="15"/>
      <c r="HJ352" s="15"/>
      <c r="HK352" s="15"/>
      <c r="HL352" s="15"/>
      <c r="HM352" s="15"/>
      <c r="HN352" s="15"/>
      <c r="HO352" s="15"/>
      <c r="HP352" s="15"/>
      <c r="HQ352" s="15"/>
      <c r="HR352" s="15"/>
      <c r="HS352" s="15"/>
      <c r="HT352" s="15"/>
      <c r="HU352" s="15"/>
      <c r="HV352" s="15"/>
      <c r="HW352" s="15"/>
      <c r="HX352" s="15"/>
      <c r="HY352" s="15"/>
      <c r="HZ352" s="15"/>
      <c r="IA352" s="15"/>
      <c r="IB352" s="15"/>
      <c r="IC352" s="15"/>
      <c r="ID352" s="15"/>
      <c r="IE352" s="15"/>
      <c r="IF352" s="15"/>
      <c r="IG352" s="15"/>
      <c r="IH352" s="15"/>
      <c r="II352" s="15"/>
      <c r="IJ352" s="15"/>
      <c r="IK352" s="15"/>
      <c r="IL352" s="15"/>
      <c r="IM352" s="15"/>
      <c r="IN352" s="15"/>
      <c r="IO352" s="15"/>
      <c r="IP352" s="15"/>
      <c r="IQ352" s="15"/>
      <c r="IR352" s="15"/>
      <c r="IS352" s="15"/>
      <c r="IT352" s="15"/>
      <c r="IU352" s="15"/>
      <c r="IV352" s="15"/>
    </row>
    <row r="353" spans="1:256" ht="9" customHeight="1">
      <c r="A353" s="579"/>
      <c r="B353" s="579"/>
      <c r="C353" s="579"/>
      <c r="D353" s="579"/>
      <c r="E353" s="579"/>
      <c r="F353" s="579"/>
      <c r="G353" s="579"/>
      <c r="H353" s="579"/>
      <c r="I353" s="579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  <c r="AZ353" s="15"/>
      <c r="BA353" s="15"/>
      <c r="BB353" s="15"/>
      <c r="BC353" s="15"/>
      <c r="BD353" s="15"/>
      <c r="BE353" s="15"/>
      <c r="BF353" s="15"/>
      <c r="BG353" s="15"/>
      <c r="BH353" s="15"/>
      <c r="BI353" s="15"/>
      <c r="BJ353" s="15"/>
      <c r="BK353" s="15"/>
      <c r="BL353" s="15"/>
      <c r="BM353" s="15"/>
      <c r="BN353" s="15"/>
      <c r="BO353" s="15"/>
      <c r="BP353" s="15"/>
      <c r="BQ353" s="15"/>
      <c r="BR353" s="15"/>
      <c r="BS353" s="15"/>
      <c r="BT353" s="15"/>
      <c r="BU353" s="15"/>
      <c r="BV353" s="15"/>
      <c r="BW353" s="15"/>
      <c r="BX353" s="15"/>
      <c r="BY353" s="15"/>
      <c r="BZ353" s="15"/>
      <c r="CA353" s="15"/>
      <c r="CB353" s="15"/>
      <c r="CC353" s="15"/>
      <c r="CD353" s="15"/>
      <c r="CE353" s="15"/>
      <c r="CF353" s="15"/>
      <c r="CG353" s="15"/>
      <c r="CH353" s="15"/>
      <c r="CI353" s="15"/>
      <c r="CJ353" s="15"/>
      <c r="CK353" s="15"/>
      <c r="CL353" s="15"/>
      <c r="CM353" s="15"/>
      <c r="CN353" s="15"/>
      <c r="CO353" s="15"/>
      <c r="CP353" s="15"/>
      <c r="CQ353" s="15"/>
      <c r="CR353" s="15"/>
      <c r="CS353" s="15"/>
      <c r="CT353" s="15"/>
      <c r="CU353" s="15"/>
      <c r="CV353" s="15"/>
      <c r="CW353" s="15"/>
      <c r="CX353" s="15"/>
      <c r="CY353" s="15"/>
      <c r="CZ353" s="15"/>
      <c r="DA353" s="15"/>
      <c r="DB353" s="15"/>
      <c r="DC353" s="15"/>
      <c r="DD353" s="15"/>
      <c r="DE353" s="15"/>
      <c r="DF353" s="15"/>
      <c r="DG353" s="15"/>
      <c r="DH353" s="15"/>
      <c r="DI353" s="15"/>
      <c r="DJ353" s="15"/>
      <c r="DK353" s="15"/>
      <c r="DL353" s="15"/>
      <c r="DM353" s="15"/>
      <c r="DN353" s="15"/>
      <c r="DO353" s="15"/>
      <c r="DP353" s="15"/>
      <c r="DQ353" s="15"/>
      <c r="DR353" s="15"/>
      <c r="DS353" s="15"/>
      <c r="DT353" s="15"/>
      <c r="DU353" s="15"/>
      <c r="DV353" s="15"/>
      <c r="DW353" s="15"/>
      <c r="DX353" s="15"/>
      <c r="DY353" s="15"/>
      <c r="DZ353" s="15"/>
      <c r="EA353" s="15"/>
      <c r="EB353" s="15"/>
      <c r="EC353" s="15"/>
      <c r="ED353" s="15"/>
      <c r="EE353" s="15"/>
      <c r="EF353" s="15"/>
      <c r="EG353" s="15"/>
      <c r="EH353" s="15"/>
      <c r="EI353" s="15"/>
      <c r="EJ353" s="15"/>
      <c r="EK353" s="15"/>
      <c r="EL353" s="15"/>
      <c r="EM353" s="15"/>
      <c r="EN353" s="15"/>
      <c r="EO353" s="15"/>
      <c r="EP353" s="15"/>
      <c r="EQ353" s="15"/>
      <c r="ER353" s="15"/>
      <c r="ES353" s="15"/>
      <c r="ET353" s="15"/>
      <c r="EU353" s="15"/>
      <c r="EV353" s="15"/>
      <c r="EW353" s="15"/>
      <c r="EX353" s="15"/>
      <c r="EY353" s="15"/>
      <c r="EZ353" s="15"/>
      <c r="FA353" s="15"/>
      <c r="FB353" s="15"/>
      <c r="FC353" s="15"/>
      <c r="FD353" s="15"/>
      <c r="FE353" s="15"/>
      <c r="FF353" s="15"/>
      <c r="FG353" s="15"/>
      <c r="FH353" s="15"/>
      <c r="FI353" s="15"/>
      <c r="FJ353" s="15"/>
      <c r="FK353" s="15"/>
      <c r="FL353" s="15"/>
      <c r="FM353" s="15"/>
      <c r="FN353" s="15"/>
      <c r="FO353" s="15"/>
      <c r="FP353" s="15"/>
      <c r="FQ353" s="15"/>
      <c r="FR353" s="15"/>
      <c r="FS353" s="15"/>
      <c r="FT353" s="15"/>
      <c r="FU353" s="15"/>
      <c r="FV353" s="15"/>
      <c r="FW353" s="15"/>
      <c r="FX353" s="15"/>
      <c r="FY353" s="15"/>
      <c r="FZ353" s="15"/>
      <c r="GA353" s="15"/>
      <c r="GB353" s="15"/>
      <c r="GC353" s="15"/>
      <c r="GD353" s="15"/>
      <c r="GE353" s="15"/>
      <c r="GF353" s="15"/>
      <c r="GG353" s="15"/>
      <c r="GH353" s="15"/>
      <c r="GI353" s="15"/>
      <c r="GJ353" s="15"/>
      <c r="GK353" s="15"/>
      <c r="GL353" s="15"/>
      <c r="GM353" s="15"/>
      <c r="GN353" s="15"/>
      <c r="GO353" s="15"/>
      <c r="GP353" s="15"/>
      <c r="GQ353" s="15"/>
      <c r="GR353" s="15"/>
      <c r="GS353" s="15"/>
      <c r="GT353" s="15"/>
      <c r="GU353" s="15"/>
      <c r="GV353" s="15"/>
      <c r="GW353" s="15"/>
      <c r="GX353" s="15"/>
      <c r="GY353" s="15"/>
      <c r="GZ353" s="15"/>
      <c r="HA353" s="15"/>
      <c r="HB353" s="15"/>
      <c r="HC353" s="15"/>
      <c r="HD353" s="15"/>
      <c r="HE353" s="15"/>
      <c r="HF353" s="15"/>
      <c r="HG353" s="15"/>
      <c r="HH353" s="15"/>
      <c r="HI353" s="15"/>
      <c r="HJ353" s="15"/>
      <c r="HK353" s="15"/>
      <c r="HL353" s="15"/>
      <c r="HM353" s="15"/>
      <c r="HN353" s="15"/>
      <c r="HO353" s="15"/>
      <c r="HP353" s="15"/>
      <c r="HQ353" s="15"/>
      <c r="HR353" s="15"/>
      <c r="HS353" s="15"/>
      <c r="HT353" s="15"/>
      <c r="HU353" s="15"/>
      <c r="HV353" s="15"/>
      <c r="HW353" s="15"/>
      <c r="HX353" s="15"/>
      <c r="HY353" s="15"/>
      <c r="HZ353" s="15"/>
      <c r="IA353" s="15"/>
      <c r="IB353" s="15"/>
      <c r="IC353" s="15"/>
      <c r="ID353" s="15"/>
      <c r="IE353" s="15"/>
      <c r="IF353" s="15"/>
      <c r="IG353" s="15"/>
      <c r="IH353" s="15"/>
      <c r="II353" s="15"/>
      <c r="IJ353" s="15"/>
      <c r="IK353" s="15"/>
      <c r="IL353" s="15"/>
      <c r="IM353" s="15"/>
      <c r="IN353" s="15"/>
      <c r="IO353" s="15"/>
      <c r="IP353" s="15"/>
      <c r="IQ353" s="15"/>
      <c r="IR353" s="15"/>
      <c r="IS353" s="15"/>
      <c r="IT353" s="15"/>
      <c r="IU353" s="15"/>
      <c r="IV353" s="15"/>
    </row>
    <row r="354" spans="1:256" ht="11.25" hidden="1" customHeight="1">
      <c r="A354" s="579"/>
      <c r="B354" s="579"/>
      <c r="C354" s="579"/>
      <c r="D354" s="579"/>
      <c r="E354" s="579"/>
      <c r="F354" s="579"/>
      <c r="G354" s="579"/>
      <c r="H354" s="579"/>
      <c r="I354" s="579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  <c r="AX354" s="15"/>
      <c r="AY354" s="15"/>
      <c r="AZ354" s="15"/>
      <c r="BA354" s="15"/>
      <c r="BB354" s="15"/>
      <c r="BC354" s="15"/>
      <c r="BD354" s="15"/>
      <c r="BE354" s="15"/>
      <c r="BF354" s="15"/>
      <c r="BG354" s="15"/>
      <c r="BH354" s="15"/>
      <c r="BI354" s="15"/>
      <c r="BJ354" s="15"/>
      <c r="BK354" s="15"/>
      <c r="BL354" s="15"/>
      <c r="BM354" s="15"/>
      <c r="BN354" s="15"/>
      <c r="BO354" s="15"/>
      <c r="BP354" s="15"/>
      <c r="BQ354" s="15"/>
      <c r="BR354" s="15"/>
      <c r="BS354" s="15"/>
      <c r="BT354" s="15"/>
      <c r="BU354" s="15"/>
      <c r="BV354" s="15"/>
      <c r="BW354" s="15"/>
      <c r="BX354" s="15"/>
      <c r="BY354" s="15"/>
      <c r="BZ354" s="15"/>
      <c r="CA354" s="15"/>
      <c r="CB354" s="15"/>
      <c r="CC354" s="15"/>
      <c r="CD354" s="15"/>
      <c r="CE354" s="15"/>
      <c r="CF354" s="15"/>
      <c r="CG354" s="15"/>
      <c r="CH354" s="15"/>
      <c r="CI354" s="15"/>
      <c r="CJ354" s="15"/>
      <c r="CK354" s="15"/>
      <c r="CL354" s="15"/>
      <c r="CM354" s="15"/>
      <c r="CN354" s="15"/>
      <c r="CO354" s="15"/>
      <c r="CP354" s="15"/>
      <c r="CQ354" s="15"/>
      <c r="CR354" s="15"/>
      <c r="CS354" s="15"/>
      <c r="CT354" s="15"/>
      <c r="CU354" s="15"/>
      <c r="CV354" s="15"/>
      <c r="CW354" s="15"/>
      <c r="CX354" s="15"/>
      <c r="CY354" s="15"/>
      <c r="CZ354" s="15"/>
      <c r="DA354" s="15"/>
      <c r="DB354" s="15"/>
      <c r="DC354" s="15"/>
      <c r="DD354" s="15"/>
      <c r="DE354" s="15"/>
      <c r="DF354" s="15"/>
      <c r="DG354" s="15"/>
      <c r="DH354" s="15"/>
      <c r="DI354" s="15"/>
      <c r="DJ354" s="15"/>
      <c r="DK354" s="15"/>
      <c r="DL354" s="15"/>
      <c r="DM354" s="15"/>
      <c r="DN354" s="15"/>
      <c r="DO354" s="15"/>
      <c r="DP354" s="15"/>
      <c r="DQ354" s="15"/>
      <c r="DR354" s="15"/>
      <c r="DS354" s="15"/>
      <c r="DT354" s="15"/>
      <c r="DU354" s="15"/>
      <c r="DV354" s="15"/>
      <c r="DW354" s="15"/>
      <c r="DX354" s="15"/>
      <c r="DY354" s="15"/>
      <c r="DZ354" s="15"/>
      <c r="EA354" s="15"/>
      <c r="EB354" s="15"/>
      <c r="EC354" s="15"/>
      <c r="ED354" s="15"/>
      <c r="EE354" s="15"/>
      <c r="EF354" s="15"/>
      <c r="EG354" s="15"/>
      <c r="EH354" s="15"/>
      <c r="EI354" s="15"/>
      <c r="EJ354" s="15"/>
      <c r="EK354" s="15"/>
      <c r="EL354" s="15"/>
      <c r="EM354" s="15"/>
      <c r="EN354" s="15"/>
      <c r="EO354" s="15"/>
      <c r="EP354" s="15"/>
      <c r="EQ354" s="15"/>
      <c r="ER354" s="15"/>
      <c r="ES354" s="15"/>
      <c r="ET354" s="15"/>
      <c r="EU354" s="15"/>
      <c r="EV354" s="15"/>
      <c r="EW354" s="15"/>
      <c r="EX354" s="15"/>
      <c r="EY354" s="15"/>
      <c r="EZ354" s="15"/>
      <c r="FA354" s="15"/>
      <c r="FB354" s="15"/>
      <c r="FC354" s="15"/>
      <c r="FD354" s="15"/>
      <c r="FE354" s="15"/>
      <c r="FF354" s="15"/>
      <c r="FG354" s="15"/>
      <c r="FH354" s="15"/>
      <c r="FI354" s="15"/>
      <c r="FJ354" s="15"/>
      <c r="FK354" s="15"/>
      <c r="FL354" s="15"/>
      <c r="FM354" s="15"/>
      <c r="FN354" s="15"/>
      <c r="FO354" s="15"/>
      <c r="FP354" s="15"/>
      <c r="FQ354" s="15"/>
      <c r="FR354" s="15"/>
      <c r="FS354" s="15"/>
      <c r="FT354" s="15"/>
      <c r="FU354" s="15"/>
      <c r="FV354" s="15"/>
      <c r="FW354" s="15"/>
      <c r="FX354" s="15"/>
      <c r="FY354" s="15"/>
      <c r="FZ354" s="15"/>
      <c r="GA354" s="15"/>
      <c r="GB354" s="15"/>
      <c r="GC354" s="15"/>
      <c r="GD354" s="15"/>
      <c r="GE354" s="15"/>
      <c r="GF354" s="15"/>
      <c r="GG354" s="15"/>
      <c r="GH354" s="15"/>
      <c r="GI354" s="15"/>
      <c r="GJ354" s="15"/>
      <c r="GK354" s="15"/>
      <c r="GL354" s="15"/>
      <c r="GM354" s="15"/>
      <c r="GN354" s="15"/>
      <c r="GO354" s="15"/>
      <c r="GP354" s="15"/>
      <c r="GQ354" s="15"/>
      <c r="GR354" s="15"/>
      <c r="GS354" s="15"/>
      <c r="GT354" s="15"/>
      <c r="GU354" s="15"/>
      <c r="GV354" s="15"/>
      <c r="GW354" s="15"/>
      <c r="GX354" s="15"/>
      <c r="GY354" s="15"/>
      <c r="GZ354" s="15"/>
      <c r="HA354" s="15"/>
      <c r="HB354" s="15"/>
      <c r="HC354" s="15"/>
      <c r="HD354" s="15"/>
      <c r="HE354" s="15"/>
      <c r="HF354" s="15"/>
      <c r="HG354" s="15"/>
      <c r="HH354" s="15"/>
      <c r="HI354" s="15"/>
      <c r="HJ354" s="15"/>
      <c r="HK354" s="15"/>
      <c r="HL354" s="15"/>
      <c r="HM354" s="15"/>
      <c r="HN354" s="15"/>
      <c r="HO354" s="15"/>
      <c r="HP354" s="15"/>
      <c r="HQ354" s="15"/>
      <c r="HR354" s="15"/>
      <c r="HS354" s="15"/>
      <c r="HT354" s="15"/>
      <c r="HU354" s="15"/>
      <c r="HV354" s="15"/>
      <c r="HW354" s="15"/>
      <c r="HX354" s="15"/>
      <c r="HY354" s="15"/>
      <c r="HZ354" s="15"/>
      <c r="IA354" s="15"/>
      <c r="IB354" s="15"/>
      <c r="IC354" s="15"/>
      <c r="ID354" s="15"/>
      <c r="IE354" s="15"/>
      <c r="IF354" s="15"/>
      <c r="IG354" s="15"/>
      <c r="IH354" s="15"/>
      <c r="II354" s="15"/>
      <c r="IJ354" s="15"/>
      <c r="IK354" s="15"/>
      <c r="IL354" s="15"/>
      <c r="IM354" s="15"/>
      <c r="IN354" s="15"/>
      <c r="IO354" s="15"/>
      <c r="IP354" s="15"/>
      <c r="IQ354" s="15"/>
      <c r="IR354" s="15"/>
      <c r="IS354" s="15"/>
      <c r="IT354" s="15"/>
      <c r="IU354" s="15"/>
      <c r="IV354" s="15"/>
    </row>
    <row r="355" spans="1:256" ht="27" customHeight="1">
      <c r="A355" s="632" t="s">
        <v>317</v>
      </c>
      <c r="B355" s="632"/>
      <c r="C355" s="632"/>
      <c r="D355" s="632"/>
      <c r="E355" s="632"/>
      <c r="F355" s="632"/>
      <c r="G355" s="632"/>
      <c r="H355" s="632"/>
      <c r="I355" s="632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  <c r="AX355" s="15"/>
      <c r="AY355" s="15"/>
      <c r="AZ355" s="15"/>
      <c r="BA355" s="15"/>
      <c r="BB355" s="15"/>
      <c r="BC355" s="15"/>
      <c r="BD355" s="15"/>
      <c r="BE355" s="15"/>
      <c r="BF355" s="15"/>
      <c r="BG355" s="15"/>
      <c r="BH355" s="15"/>
      <c r="BI355" s="15"/>
      <c r="BJ355" s="15"/>
      <c r="BK355" s="15"/>
      <c r="BL355" s="15"/>
      <c r="BM355" s="15"/>
      <c r="BN355" s="15"/>
      <c r="BO355" s="15"/>
      <c r="BP355" s="15"/>
      <c r="BQ355" s="15"/>
      <c r="BR355" s="15"/>
      <c r="BS355" s="15"/>
      <c r="BT355" s="15"/>
      <c r="BU355" s="15"/>
      <c r="BV355" s="15"/>
      <c r="BW355" s="15"/>
      <c r="BX355" s="15"/>
      <c r="BY355" s="15"/>
      <c r="BZ355" s="15"/>
      <c r="CA355" s="15"/>
      <c r="CB355" s="15"/>
      <c r="CC355" s="15"/>
      <c r="CD355" s="15"/>
      <c r="CE355" s="15"/>
      <c r="CF355" s="15"/>
      <c r="CG355" s="15"/>
      <c r="CH355" s="15"/>
      <c r="CI355" s="15"/>
      <c r="CJ355" s="15"/>
      <c r="CK355" s="15"/>
      <c r="CL355" s="15"/>
      <c r="CM355" s="15"/>
      <c r="CN355" s="15"/>
      <c r="CO355" s="15"/>
      <c r="CP355" s="15"/>
      <c r="CQ355" s="15"/>
      <c r="CR355" s="15"/>
      <c r="CS355" s="15"/>
      <c r="CT355" s="15"/>
      <c r="CU355" s="15"/>
      <c r="CV355" s="15"/>
      <c r="CW355" s="15"/>
      <c r="CX355" s="15"/>
      <c r="CY355" s="15"/>
      <c r="CZ355" s="15"/>
      <c r="DA355" s="15"/>
      <c r="DB355" s="15"/>
      <c r="DC355" s="15"/>
      <c r="DD355" s="15"/>
      <c r="DE355" s="15"/>
      <c r="DF355" s="15"/>
      <c r="DG355" s="15"/>
      <c r="DH355" s="15"/>
      <c r="DI355" s="15"/>
      <c r="DJ355" s="15"/>
      <c r="DK355" s="15"/>
      <c r="DL355" s="15"/>
      <c r="DM355" s="15"/>
      <c r="DN355" s="15"/>
      <c r="DO355" s="15"/>
      <c r="DP355" s="15"/>
      <c r="DQ355" s="15"/>
      <c r="DR355" s="15"/>
      <c r="DS355" s="15"/>
      <c r="DT355" s="15"/>
      <c r="DU355" s="15"/>
      <c r="DV355" s="15"/>
      <c r="DW355" s="15"/>
      <c r="DX355" s="15"/>
      <c r="DY355" s="15"/>
      <c r="DZ355" s="15"/>
      <c r="EA355" s="15"/>
      <c r="EB355" s="15"/>
      <c r="EC355" s="15"/>
      <c r="ED355" s="15"/>
      <c r="EE355" s="15"/>
      <c r="EF355" s="15"/>
      <c r="EG355" s="15"/>
      <c r="EH355" s="15"/>
      <c r="EI355" s="15"/>
      <c r="EJ355" s="15"/>
      <c r="EK355" s="15"/>
      <c r="EL355" s="15"/>
      <c r="EM355" s="15"/>
      <c r="EN355" s="15"/>
      <c r="EO355" s="15"/>
      <c r="EP355" s="15"/>
      <c r="EQ355" s="15"/>
      <c r="ER355" s="15"/>
      <c r="ES355" s="15"/>
      <c r="ET355" s="15"/>
      <c r="EU355" s="15"/>
      <c r="EV355" s="15"/>
      <c r="EW355" s="15"/>
      <c r="EX355" s="15"/>
      <c r="EY355" s="15"/>
      <c r="EZ355" s="15"/>
      <c r="FA355" s="15"/>
      <c r="FB355" s="15"/>
      <c r="FC355" s="15"/>
      <c r="FD355" s="15"/>
      <c r="FE355" s="15"/>
      <c r="FF355" s="15"/>
      <c r="FG355" s="15"/>
      <c r="FH355" s="15"/>
      <c r="FI355" s="15"/>
      <c r="FJ355" s="15"/>
      <c r="FK355" s="15"/>
      <c r="FL355" s="15"/>
      <c r="FM355" s="15"/>
      <c r="FN355" s="15"/>
      <c r="FO355" s="15"/>
      <c r="FP355" s="15"/>
      <c r="FQ355" s="15"/>
      <c r="FR355" s="15"/>
      <c r="FS355" s="15"/>
      <c r="FT355" s="15"/>
      <c r="FU355" s="15"/>
      <c r="FV355" s="15"/>
      <c r="FW355" s="15"/>
      <c r="FX355" s="15"/>
      <c r="FY355" s="15"/>
      <c r="FZ355" s="15"/>
      <c r="GA355" s="15"/>
      <c r="GB355" s="15"/>
      <c r="GC355" s="15"/>
      <c r="GD355" s="15"/>
      <c r="GE355" s="15"/>
      <c r="GF355" s="15"/>
      <c r="GG355" s="15"/>
      <c r="GH355" s="15"/>
      <c r="GI355" s="15"/>
      <c r="GJ355" s="15"/>
      <c r="GK355" s="15"/>
      <c r="GL355" s="15"/>
      <c r="GM355" s="15"/>
      <c r="GN355" s="15"/>
      <c r="GO355" s="15"/>
      <c r="GP355" s="15"/>
      <c r="GQ355" s="15"/>
      <c r="GR355" s="15"/>
      <c r="GS355" s="15"/>
      <c r="GT355" s="15"/>
      <c r="GU355" s="15"/>
      <c r="GV355" s="15"/>
      <c r="GW355" s="15"/>
      <c r="GX355" s="15"/>
      <c r="GY355" s="15"/>
      <c r="GZ355" s="15"/>
      <c r="HA355" s="15"/>
      <c r="HB355" s="15"/>
      <c r="HC355" s="15"/>
      <c r="HD355" s="15"/>
      <c r="HE355" s="15"/>
      <c r="HF355" s="15"/>
      <c r="HG355" s="15"/>
      <c r="HH355" s="15"/>
      <c r="HI355" s="15"/>
      <c r="HJ355" s="15"/>
      <c r="HK355" s="15"/>
      <c r="HL355" s="15"/>
      <c r="HM355" s="15"/>
      <c r="HN355" s="15"/>
      <c r="HO355" s="15"/>
      <c r="HP355" s="15"/>
      <c r="HQ355" s="15"/>
      <c r="HR355" s="15"/>
      <c r="HS355" s="15"/>
      <c r="HT355" s="15"/>
      <c r="HU355" s="15"/>
      <c r="HV355" s="15"/>
      <c r="HW355" s="15"/>
      <c r="HX355" s="15"/>
      <c r="HY355" s="15"/>
      <c r="HZ355" s="15"/>
      <c r="IA355" s="15"/>
      <c r="IB355" s="15"/>
      <c r="IC355" s="15"/>
      <c r="ID355" s="15"/>
      <c r="IE355" s="15"/>
      <c r="IF355" s="15"/>
      <c r="IG355" s="15"/>
      <c r="IH355" s="15"/>
      <c r="II355" s="15"/>
      <c r="IJ355" s="15"/>
      <c r="IK355" s="15"/>
      <c r="IL355" s="15"/>
      <c r="IM355" s="15"/>
      <c r="IN355" s="15"/>
      <c r="IO355" s="15"/>
      <c r="IP355" s="15"/>
      <c r="IQ355" s="15"/>
      <c r="IR355" s="15"/>
      <c r="IS355" s="15"/>
      <c r="IT355" s="15"/>
      <c r="IU355" s="15"/>
      <c r="IV355" s="15"/>
    </row>
    <row r="356" spans="1:256" ht="12.75" customHeight="1">
      <c r="A356" s="6" t="s">
        <v>318</v>
      </c>
      <c r="B356" s="6"/>
      <c r="C356" s="6"/>
      <c r="D356" s="6"/>
      <c r="E356" s="6"/>
      <c r="F356" s="6"/>
      <c r="G356" s="6"/>
      <c r="H356" s="6" t="s">
        <v>319</v>
      </c>
      <c r="I356" s="6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  <c r="AX356" s="15"/>
      <c r="AY356" s="15"/>
      <c r="AZ356" s="15"/>
      <c r="BA356" s="15"/>
      <c r="BB356" s="15"/>
      <c r="BC356" s="15"/>
      <c r="BD356" s="15"/>
      <c r="BE356" s="15"/>
      <c r="BF356" s="15"/>
      <c r="BG356" s="15"/>
      <c r="BH356" s="15"/>
      <c r="BI356" s="15"/>
      <c r="BJ356" s="15"/>
      <c r="BK356" s="15"/>
      <c r="BL356" s="15"/>
      <c r="BM356" s="15"/>
      <c r="BN356" s="15"/>
      <c r="BO356" s="15"/>
      <c r="BP356" s="15"/>
      <c r="BQ356" s="15"/>
      <c r="BR356" s="15"/>
      <c r="BS356" s="15"/>
      <c r="BT356" s="15"/>
      <c r="BU356" s="15"/>
      <c r="BV356" s="15"/>
      <c r="BW356" s="15"/>
      <c r="BX356" s="15"/>
      <c r="BY356" s="15"/>
      <c r="BZ356" s="15"/>
      <c r="CA356" s="15"/>
      <c r="CB356" s="15"/>
      <c r="CC356" s="15"/>
      <c r="CD356" s="15"/>
      <c r="CE356" s="15"/>
      <c r="CF356" s="15"/>
      <c r="CG356" s="15"/>
      <c r="CH356" s="15"/>
      <c r="CI356" s="15"/>
      <c r="CJ356" s="15"/>
      <c r="CK356" s="15"/>
      <c r="CL356" s="15"/>
      <c r="CM356" s="15"/>
      <c r="CN356" s="15"/>
      <c r="CO356" s="15"/>
      <c r="CP356" s="15"/>
      <c r="CQ356" s="15"/>
      <c r="CR356" s="15"/>
      <c r="CS356" s="15"/>
      <c r="CT356" s="15"/>
      <c r="CU356" s="15"/>
      <c r="CV356" s="15"/>
      <c r="CW356" s="15"/>
      <c r="CX356" s="15"/>
      <c r="CY356" s="15"/>
      <c r="CZ356" s="15"/>
      <c r="DA356" s="15"/>
      <c r="DB356" s="15"/>
      <c r="DC356" s="15"/>
      <c r="DD356" s="15"/>
      <c r="DE356" s="15"/>
      <c r="DF356" s="15"/>
      <c r="DG356" s="15"/>
      <c r="DH356" s="15"/>
      <c r="DI356" s="15"/>
      <c r="DJ356" s="15"/>
      <c r="DK356" s="15"/>
      <c r="DL356" s="15"/>
      <c r="DM356" s="15"/>
      <c r="DN356" s="15"/>
      <c r="DO356" s="15"/>
      <c r="DP356" s="15"/>
      <c r="DQ356" s="15"/>
      <c r="DR356" s="15"/>
      <c r="DS356" s="15"/>
      <c r="DT356" s="15"/>
      <c r="DU356" s="15"/>
      <c r="DV356" s="15"/>
      <c r="DW356" s="15"/>
      <c r="DX356" s="15"/>
      <c r="DY356" s="15"/>
      <c r="DZ356" s="15"/>
      <c r="EA356" s="15"/>
      <c r="EB356" s="15"/>
      <c r="EC356" s="15"/>
      <c r="ED356" s="15"/>
      <c r="EE356" s="15"/>
      <c r="EF356" s="15"/>
      <c r="EG356" s="15"/>
      <c r="EH356" s="15"/>
      <c r="EI356" s="15"/>
      <c r="EJ356" s="15"/>
      <c r="EK356" s="15"/>
      <c r="EL356" s="15"/>
      <c r="EM356" s="15"/>
      <c r="EN356" s="15"/>
      <c r="EO356" s="15"/>
      <c r="EP356" s="15"/>
      <c r="EQ356" s="15"/>
      <c r="ER356" s="15"/>
      <c r="ES356" s="15"/>
      <c r="ET356" s="15"/>
      <c r="EU356" s="15"/>
      <c r="EV356" s="15"/>
      <c r="EW356" s="15"/>
      <c r="EX356" s="15"/>
      <c r="EY356" s="15"/>
      <c r="EZ356" s="15"/>
      <c r="FA356" s="15"/>
      <c r="FB356" s="15"/>
      <c r="FC356" s="15"/>
      <c r="FD356" s="15"/>
      <c r="FE356" s="15"/>
      <c r="FF356" s="15"/>
      <c r="FG356" s="15"/>
      <c r="FH356" s="15"/>
      <c r="FI356" s="15"/>
      <c r="FJ356" s="15"/>
      <c r="FK356" s="15"/>
      <c r="FL356" s="15"/>
      <c r="FM356" s="15"/>
      <c r="FN356" s="15"/>
      <c r="FO356" s="15"/>
      <c r="FP356" s="15"/>
      <c r="FQ356" s="15"/>
      <c r="FR356" s="15"/>
      <c r="FS356" s="15"/>
      <c r="FT356" s="15"/>
      <c r="FU356" s="15"/>
      <c r="FV356" s="15"/>
      <c r="FW356" s="15"/>
      <c r="FX356" s="15"/>
      <c r="FY356" s="15"/>
      <c r="FZ356" s="15"/>
      <c r="GA356" s="15"/>
      <c r="GB356" s="15"/>
      <c r="GC356" s="15"/>
      <c r="GD356" s="15"/>
      <c r="GE356" s="15"/>
      <c r="GF356" s="15"/>
      <c r="GG356" s="15"/>
      <c r="GH356" s="15"/>
      <c r="GI356" s="15"/>
      <c r="GJ356" s="15"/>
      <c r="GK356" s="15"/>
      <c r="GL356" s="15"/>
      <c r="GM356" s="15"/>
      <c r="GN356" s="15"/>
      <c r="GO356" s="15"/>
      <c r="GP356" s="15"/>
      <c r="GQ356" s="15"/>
      <c r="GR356" s="15"/>
      <c r="GS356" s="15"/>
      <c r="GT356" s="15"/>
      <c r="GU356" s="15"/>
      <c r="GV356" s="15"/>
      <c r="GW356" s="15"/>
      <c r="GX356" s="15"/>
      <c r="GY356" s="15"/>
      <c r="GZ356" s="15"/>
      <c r="HA356" s="15"/>
      <c r="HB356" s="15"/>
      <c r="HC356" s="15"/>
      <c r="HD356" s="15"/>
      <c r="HE356" s="15"/>
      <c r="HF356" s="15"/>
      <c r="HG356" s="15"/>
      <c r="HH356" s="15"/>
      <c r="HI356" s="15"/>
      <c r="HJ356" s="15"/>
      <c r="HK356" s="15"/>
      <c r="HL356" s="15"/>
      <c r="HM356" s="15"/>
      <c r="HN356" s="15"/>
      <c r="HO356" s="15"/>
      <c r="HP356" s="15"/>
      <c r="HQ356" s="15"/>
      <c r="HR356" s="15"/>
      <c r="HS356" s="15"/>
      <c r="HT356" s="15"/>
      <c r="HU356" s="15"/>
      <c r="HV356" s="15"/>
      <c r="HW356" s="15"/>
      <c r="HX356" s="15"/>
      <c r="HY356" s="15"/>
      <c r="HZ356" s="15"/>
      <c r="IA356" s="15"/>
      <c r="IB356" s="15"/>
      <c r="IC356" s="15"/>
      <c r="ID356" s="15"/>
      <c r="IE356" s="15"/>
      <c r="IF356" s="15"/>
      <c r="IG356" s="15"/>
      <c r="IH356" s="15"/>
      <c r="II356" s="15"/>
      <c r="IJ356" s="15"/>
      <c r="IK356" s="15"/>
      <c r="IL356" s="15"/>
      <c r="IM356" s="15"/>
      <c r="IN356" s="15"/>
      <c r="IO356" s="15"/>
      <c r="IP356" s="15"/>
      <c r="IQ356" s="15"/>
      <c r="IR356" s="15"/>
      <c r="IS356" s="15"/>
      <c r="IT356" s="15"/>
      <c r="IU356" s="15"/>
      <c r="IV356" s="15"/>
    </row>
    <row r="357" spans="1:256" ht="15" customHeight="1">
      <c r="A357" s="635"/>
      <c r="B357" s="635"/>
      <c r="C357" s="635"/>
      <c r="D357" s="635"/>
      <c r="E357" s="635"/>
      <c r="F357" s="635"/>
      <c r="G357" s="635"/>
      <c r="H357" s="636"/>
      <c r="I357" s="636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  <c r="AX357" s="15"/>
      <c r="AY357" s="15"/>
      <c r="AZ357" s="15"/>
      <c r="BA357" s="15"/>
      <c r="BB357" s="15"/>
      <c r="BC357" s="15"/>
      <c r="BD357" s="15"/>
      <c r="BE357" s="15"/>
      <c r="BF357" s="15"/>
      <c r="BG357" s="15"/>
      <c r="BH357" s="15"/>
      <c r="BI357" s="15"/>
      <c r="BJ357" s="15"/>
      <c r="BK357" s="15"/>
      <c r="BL357" s="15"/>
      <c r="BM357" s="15"/>
      <c r="BN357" s="15"/>
      <c r="BO357" s="15"/>
      <c r="BP357" s="15"/>
      <c r="BQ357" s="15"/>
      <c r="BR357" s="15"/>
      <c r="BS357" s="15"/>
      <c r="BT357" s="15"/>
      <c r="BU357" s="15"/>
      <c r="BV357" s="15"/>
      <c r="BW357" s="15"/>
      <c r="BX357" s="15"/>
      <c r="BY357" s="15"/>
      <c r="BZ357" s="15"/>
      <c r="CA357" s="15"/>
      <c r="CB357" s="15"/>
      <c r="CC357" s="15"/>
      <c r="CD357" s="15"/>
      <c r="CE357" s="15"/>
      <c r="CF357" s="15"/>
      <c r="CG357" s="15"/>
      <c r="CH357" s="15"/>
      <c r="CI357" s="15"/>
      <c r="CJ357" s="15"/>
      <c r="CK357" s="15"/>
      <c r="CL357" s="15"/>
      <c r="CM357" s="15"/>
      <c r="CN357" s="15"/>
      <c r="CO357" s="15"/>
      <c r="CP357" s="15"/>
      <c r="CQ357" s="15"/>
      <c r="CR357" s="15"/>
      <c r="CS357" s="15"/>
      <c r="CT357" s="15"/>
      <c r="CU357" s="15"/>
      <c r="CV357" s="15"/>
      <c r="CW357" s="15"/>
      <c r="CX357" s="15"/>
      <c r="CY357" s="15"/>
      <c r="CZ357" s="15"/>
      <c r="DA357" s="15"/>
      <c r="DB357" s="15"/>
      <c r="DC357" s="15"/>
      <c r="DD357" s="15"/>
      <c r="DE357" s="15"/>
      <c r="DF357" s="15"/>
      <c r="DG357" s="15"/>
      <c r="DH357" s="15"/>
      <c r="DI357" s="15"/>
      <c r="DJ357" s="15"/>
      <c r="DK357" s="15"/>
      <c r="DL357" s="15"/>
      <c r="DM357" s="15"/>
      <c r="DN357" s="15"/>
      <c r="DO357" s="15"/>
      <c r="DP357" s="15"/>
      <c r="DQ357" s="15"/>
      <c r="DR357" s="15"/>
      <c r="DS357" s="15"/>
      <c r="DT357" s="15"/>
      <c r="DU357" s="15"/>
      <c r="DV357" s="15"/>
      <c r="DW357" s="15"/>
      <c r="DX357" s="15"/>
      <c r="DY357" s="15"/>
      <c r="DZ357" s="15"/>
      <c r="EA357" s="15"/>
      <c r="EB357" s="15"/>
      <c r="EC357" s="15"/>
      <c r="ED357" s="15"/>
      <c r="EE357" s="15"/>
      <c r="EF357" s="15"/>
      <c r="EG357" s="15"/>
      <c r="EH357" s="15"/>
      <c r="EI357" s="15"/>
      <c r="EJ357" s="15"/>
      <c r="EK357" s="15"/>
      <c r="EL357" s="15"/>
      <c r="EM357" s="15"/>
      <c r="EN357" s="15"/>
      <c r="EO357" s="15"/>
      <c r="EP357" s="15"/>
      <c r="EQ357" s="15"/>
      <c r="ER357" s="15"/>
      <c r="ES357" s="15"/>
      <c r="ET357" s="15"/>
      <c r="EU357" s="15"/>
      <c r="EV357" s="15"/>
      <c r="EW357" s="15"/>
      <c r="EX357" s="15"/>
      <c r="EY357" s="15"/>
      <c r="EZ357" s="15"/>
      <c r="FA357" s="15"/>
      <c r="FB357" s="15"/>
      <c r="FC357" s="15"/>
      <c r="FD357" s="15"/>
      <c r="FE357" s="15"/>
      <c r="FF357" s="15"/>
      <c r="FG357" s="15"/>
      <c r="FH357" s="15"/>
      <c r="FI357" s="15"/>
      <c r="FJ357" s="15"/>
      <c r="FK357" s="15"/>
      <c r="FL357" s="15"/>
      <c r="FM357" s="15"/>
      <c r="FN357" s="15"/>
      <c r="FO357" s="15"/>
      <c r="FP357" s="15"/>
      <c r="FQ357" s="15"/>
      <c r="FR357" s="15"/>
      <c r="FS357" s="15"/>
      <c r="FT357" s="15"/>
      <c r="FU357" s="15"/>
      <c r="FV357" s="15"/>
      <c r="FW357" s="15"/>
      <c r="FX357" s="15"/>
      <c r="FY357" s="15"/>
      <c r="FZ357" s="15"/>
      <c r="GA357" s="15"/>
      <c r="GB357" s="15"/>
      <c r="GC357" s="15"/>
      <c r="GD357" s="15"/>
      <c r="GE357" s="15"/>
      <c r="GF357" s="15"/>
      <c r="GG357" s="15"/>
      <c r="GH357" s="15"/>
      <c r="GI357" s="15"/>
      <c r="GJ357" s="15"/>
      <c r="GK357" s="15"/>
      <c r="GL357" s="15"/>
      <c r="GM357" s="15"/>
      <c r="GN357" s="15"/>
      <c r="GO357" s="15"/>
      <c r="GP357" s="15"/>
      <c r="GQ357" s="15"/>
      <c r="GR357" s="15"/>
      <c r="GS357" s="15"/>
      <c r="GT357" s="15"/>
      <c r="GU357" s="15"/>
      <c r="GV357" s="15"/>
      <c r="GW357" s="15"/>
      <c r="GX357" s="15"/>
      <c r="GY357" s="15"/>
      <c r="GZ357" s="15"/>
      <c r="HA357" s="15"/>
      <c r="HB357" s="15"/>
      <c r="HC357" s="15"/>
      <c r="HD357" s="15"/>
      <c r="HE357" s="15"/>
      <c r="HF357" s="15"/>
      <c r="HG357" s="15"/>
      <c r="HH357" s="15"/>
      <c r="HI357" s="15"/>
      <c r="HJ357" s="15"/>
      <c r="HK357" s="15"/>
      <c r="HL357" s="15"/>
      <c r="HM357" s="15"/>
      <c r="HN357" s="15"/>
      <c r="HO357" s="15"/>
      <c r="HP357" s="15"/>
      <c r="HQ357" s="15"/>
      <c r="HR357" s="15"/>
      <c r="HS357" s="15"/>
      <c r="HT357" s="15"/>
      <c r="HU357" s="15"/>
      <c r="HV357" s="15"/>
      <c r="HW357" s="15"/>
      <c r="HX357" s="15"/>
      <c r="HY357" s="15"/>
      <c r="HZ357" s="15"/>
      <c r="IA357" s="15"/>
      <c r="IB357" s="15"/>
      <c r="IC357" s="15"/>
      <c r="ID357" s="15"/>
      <c r="IE357" s="15"/>
      <c r="IF357" s="15"/>
      <c r="IG357" s="15"/>
      <c r="IH357" s="15"/>
      <c r="II357" s="15"/>
      <c r="IJ357" s="15"/>
      <c r="IK357" s="15"/>
      <c r="IL357" s="15"/>
      <c r="IM357" s="15"/>
      <c r="IN357" s="15"/>
      <c r="IO357" s="15"/>
      <c r="IP357" s="15"/>
      <c r="IQ357" s="15"/>
      <c r="IR357" s="15"/>
      <c r="IS357" s="15"/>
      <c r="IT357" s="15"/>
      <c r="IU357" s="15"/>
      <c r="IV357" s="15"/>
    </row>
    <row r="358" spans="1:256" ht="12.75" customHeight="1">
      <c r="A358" s="606"/>
      <c r="B358" s="606"/>
      <c r="C358" s="606"/>
      <c r="D358" s="606"/>
      <c r="E358" s="606"/>
      <c r="F358" s="606"/>
      <c r="G358" s="606"/>
      <c r="H358" s="636"/>
      <c r="I358" s="636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  <c r="AX358" s="15"/>
      <c r="AY358" s="15"/>
      <c r="AZ358" s="15"/>
      <c r="BA358" s="15"/>
      <c r="BB358" s="15"/>
      <c r="BC358" s="15"/>
      <c r="BD358" s="15"/>
      <c r="BE358" s="15"/>
      <c r="BF358" s="15"/>
      <c r="BG358" s="15"/>
      <c r="BH358" s="15"/>
      <c r="BI358" s="15"/>
      <c r="BJ358" s="15"/>
      <c r="BK358" s="15"/>
      <c r="BL358" s="15"/>
      <c r="BM358" s="15"/>
      <c r="BN358" s="15"/>
      <c r="BO358" s="15"/>
      <c r="BP358" s="15"/>
      <c r="BQ358" s="15"/>
      <c r="BR358" s="15"/>
      <c r="BS358" s="15"/>
      <c r="BT358" s="15"/>
      <c r="BU358" s="15"/>
      <c r="BV358" s="15"/>
      <c r="BW358" s="15"/>
      <c r="BX358" s="15"/>
      <c r="BY358" s="15"/>
      <c r="BZ358" s="15"/>
      <c r="CA358" s="15"/>
      <c r="CB358" s="15"/>
      <c r="CC358" s="15"/>
      <c r="CD358" s="15"/>
      <c r="CE358" s="15"/>
      <c r="CF358" s="15"/>
      <c r="CG358" s="15"/>
      <c r="CH358" s="15"/>
      <c r="CI358" s="15"/>
      <c r="CJ358" s="15"/>
      <c r="CK358" s="15"/>
      <c r="CL358" s="15"/>
      <c r="CM358" s="15"/>
      <c r="CN358" s="15"/>
      <c r="CO358" s="15"/>
      <c r="CP358" s="15"/>
      <c r="CQ358" s="15"/>
      <c r="CR358" s="15"/>
      <c r="CS358" s="15"/>
      <c r="CT358" s="15"/>
      <c r="CU358" s="15"/>
      <c r="CV358" s="15"/>
      <c r="CW358" s="15"/>
      <c r="CX358" s="15"/>
      <c r="CY358" s="15"/>
      <c r="CZ358" s="15"/>
      <c r="DA358" s="15"/>
      <c r="DB358" s="15"/>
      <c r="DC358" s="15"/>
      <c r="DD358" s="15"/>
      <c r="DE358" s="15"/>
      <c r="DF358" s="15"/>
      <c r="DG358" s="15"/>
      <c r="DH358" s="15"/>
      <c r="DI358" s="15"/>
      <c r="DJ358" s="15"/>
      <c r="DK358" s="15"/>
      <c r="DL358" s="15"/>
      <c r="DM358" s="15"/>
      <c r="DN358" s="15"/>
      <c r="DO358" s="15"/>
      <c r="DP358" s="15"/>
      <c r="DQ358" s="15"/>
      <c r="DR358" s="15"/>
      <c r="DS358" s="15"/>
      <c r="DT358" s="15"/>
      <c r="DU358" s="15"/>
      <c r="DV358" s="15"/>
      <c r="DW358" s="15"/>
      <c r="DX358" s="15"/>
      <c r="DY358" s="15"/>
      <c r="DZ358" s="15"/>
      <c r="EA358" s="15"/>
      <c r="EB358" s="15"/>
      <c r="EC358" s="15"/>
      <c r="ED358" s="15"/>
      <c r="EE358" s="15"/>
      <c r="EF358" s="15"/>
      <c r="EG358" s="15"/>
      <c r="EH358" s="15"/>
      <c r="EI358" s="15"/>
      <c r="EJ358" s="15"/>
      <c r="EK358" s="15"/>
      <c r="EL358" s="15"/>
      <c r="EM358" s="15"/>
      <c r="EN358" s="15"/>
      <c r="EO358" s="15"/>
      <c r="EP358" s="15"/>
      <c r="EQ358" s="15"/>
      <c r="ER358" s="15"/>
      <c r="ES358" s="15"/>
      <c r="ET358" s="15"/>
      <c r="EU358" s="15"/>
      <c r="EV358" s="15"/>
      <c r="EW358" s="15"/>
      <c r="EX358" s="15"/>
      <c r="EY358" s="15"/>
      <c r="EZ358" s="15"/>
      <c r="FA358" s="15"/>
      <c r="FB358" s="15"/>
      <c r="FC358" s="15"/>
      <c r="FD358" s="15"/>
      <c r="FE358" s="15"/>
      <c r="FF358" s="15"/>
      <c r="FG358" s="15"/>
      <c r="FH358" s="15"/>
      <c r="FI358" s="15"/>
      <c r="FJ358" s="15"/>
      <c r="FK358" s="15"/>
      <c r="FL358" s="15"/>
      <c r="FM358" s="15"/>
      <c r="FN358" s="15"/>
      <c r="FO358" s="15"/>
      <c r="FP358" s="15"/>
      <c r="FQ358" s="15"/>
      <c r="FR358" s="15"/>
      <c r="FS358" s="15"/>
      <c r="FT358" s="15"/>
      <c r="FU358" s="15"/>
      <c r="FV358" s="15"/>
      <c r="FW358" s="15"/>
      <c r="FX358" s="15"/>
      <c r="FY358" s="15"/>
      <c r="FZ358" s="15"/>
      <c r="GA358" s="15"/>
      <c r="GB358" s="15"/>
      <c r="GC358" s="15"/>
      <c r="GD358" s="15"/>
      <c r="GE358" s="15"/>
      <c r="GF358" s="15"/>
      <c r="GG358" s="15"/>
      <c r="GH358" s="15"/>
      <c r="GI358" s="15"/>
      <c r="GJ358" s="15"/>
      <c r="GK358" s="15"/>
      <c r="GL358" s="15"/>
      <c r="GM358" s="15"/>
      <c r="GN358" s="15"/>
      <c r="GO358" s="15"/>
      <c r="GP358" s="15"/>
      <c r="GQ358" s="15"/>
      <c r="GR358" s="15"/>
      <c r="GS358" s="15"/>
      <c r="GT358" s="15"/>
      <c r="GU358" s="15"/>
      <c r="GV358" s="15"/>
      <c r="GW358" s="15"/>
      <c r="GX358" s="15"/>
      <c r="GY358" s="15"/>
      <c r="GZ358" s="15"/>
      <c r="HA358" s="15"/>
      <c r="HB358" s="15"/>
      <c r="HC358" s="15"/>
      <c r="HD358" s="15"/>
      <c r="HE358" s="15"/>
      <c r="HF358" s="15"/>
      <c r="HG358" s="15"/>
      <c r="HH358" s="15"/>
      <c r="HI358" s="15"/>
      <c r="HJ358" s="15"/>
      <c r="HK358" s="15"/>
      <c r="HL358" s="15"/>
      <c r="HM358" s="15"/>
      <c r="HN358" s="15"/>
      <c r="HO358" s="15"/>
      <c r="HP358" s="15"/>
      <c r="HQ358" s="15"/>
      <c r="HR358" s="15"/>
      <c r="HS358" s="15"/>
      <c r="HT358" s="15"/>
      <c r="HU358" s="15"/>
      <c r="HV358" s="15"/>
      <c r="HW358" s="15"/>
      <c r="HX358" s="15"/>
      <c r="HY358" s="15"/>
      <c r="HZ358" s="15"/>
      <c r="IA358" s="15"/>
      <c r="IB358" s="15"/>
      <c r="IC358" s="15"/>
      <c r="ID358" s="15"/>
      <c r="IE358" s="15"/>
      <c r="IF358" s="15"/>
      <c r="IG358" s="15"/>
      <c r="IH358" s="15"/>
      <c r="II358" s="15"/>
      <c r="IJ358" s="15"/>
      <c r="IK358" s="15"/>
      <c r="IL358" s="15"/>
      <c r="IM358" s="15"/>
      <c r="IN358" s="15"/>
      <c r="IO358" s="15"/>
      <c r="IP358" s="15"/>
      <c r="IQ358" s="15"/>
      <c r="IR358" s="15"/>
      <c r="IS358" s="15"/>
      <c r="IT358" s="15"/>
      <c r="IU358" s="15"/>
      <c r="IV358" s="15"/>
    </row>
    <row r="359" spans="1:256" ht="12.75" customHeight="1">
      <c r="A359" s="608"/>
      <c r="B359" s="608"/>
      <c r="C359" s="608"/>
      <c r="D359" s="608"/>
      <c r="E359" s="608"/>
      <c r="F359" s="608"/>
      <c r="G359" s="608"/>
      <c r="H359" s="636"/>
      <c r="I359" s="636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  <c r="AX359" s="15"/>
      <c r="AY359" s="15"/>
      <c r="AZ359" s="15"/>
      <c r="BA359" s="15"/>
      <c r="BB359" s="15"/>
      <c r="BC359" s="15"/>
      <c r="BD359" s="15"/>
      <c r="BE359" s="15"/>
      <c r="BF359" s="15"/>
      <c r="BG359" s="15"/>
      <c r="BH359" s="15"/>
      <c r="BI359" s="15"/>
      <c r="BJ359" s="15"/>
      <c r="BK359" s="15"/>
      <c r="BL359" s="15"/>
      <c r="BM359" s="15"/>
      <c r="BN359" s="15"/>
      <c r="BO359" s="15"/>
      <c r="BP359" s="15"/>
      <c r="BQ359" s="15"/>
      <c r="BR359" s="15"/>
      <c r="BS359" s="15"/>
      <c r="BT359" s="15"/>
      <c r="BU359" s="15"/>
      <c r="BV359" s="15"/>
      <c r="BW359" s="15"/>
      <c r="BX359" s="15"/>
      <c r="BY359" s="15"/>
      <c r="BZ359" s="15"/>
      <c r="CA359" s="15"/>
      <c r="CB359" s="15"/>
      <c r="CC359" s="15"/>
      <c r="CD359" s="15"/>
      <c r="CE359" s="15"/>
      <c r="CF359" s="15"/>
      <c r="CG359" s="15"/>
      <c r="CH359" s="15"/>
      <c r="CI359" s="15"/>
      <c r="CJ359" s="15"/>
      <c r="CK359" s="15"/>
      <c r="CL359" s="15"/>
      <c r="CM359" s="15"/>
      <c r="CN359" s="15"/>
      <c r="CO359" s="15"/>
      <c r="CP359" s="15"/>
      <c r="CQ359" s="15"/>
      <c r="CR359" s="15"/>
      <c r="CS359" s="15"/>
      <c r="CT359" s="15"/>
      <c r="CU359" s="15"/>
      <c r="CV359" s="15"/>
      <c r="CW359" s="15"/>
      <c r="CX359" s="15"/>
      <c r="CY359" s="15"/>
      <c r="CZ359" s="15"/>
      <c r="DA359" s="15"/>
      <c r="DB359" s="15"/>
      <c r="DC359" s="15"/>
      <c r="DD359" s="15"/>
      <c r="DE359" s="15"/>
      <c r="DF359" s="15"/>
      <c r="DG359" s="15"/>
      <c r="DH359" s="15"/>
      <c r="DI359" s="15"/>
      <c r="DJ359" s="15"/>
      <c r="DK359" s="15"/>
      <c r="DL359" s="15"/>
      <c r="DM359" s="15"/>
      <c r="DN359" s="15"/>
      <c r="DO359" s="15"/>
      <c r="DP359" s="15"/>
      <c r="DQ359" s="15"/>
      <c r="DR359" s="15"/>
      <c r="DS359" s="15"/>
      <c r="DT359" s="15"/>
      <c r="DU359" s="15"/>
      <c r="DV359" s="15"/>
      <c r="DW359" s="15"/>
      <c r="DX359" s="15"/>
      <c r="DY359" s="15"/>
      <c r="DZ359" s="15"/>
      <c r="EA359" s="15"/>
      <c r="EB359" s="15"/>
      <c r="EC359" s="15"/>
      <c r="ED359" s="15"/>
      <c r="EE359" s="15"/>
      <c r="EF359" s="15"/>
      <c r="EG359" s="15"/>
      <c r="EH359" s="15"/>
      <c r="EI359" s="15"/>
      <c r="EJ359" s="15"/>
      <c r="EK359" s="15"/>
      <c r="EL359" s="15"/>
      <c r="EM359" s="15"/>
      <c r="EN359" s="15"/>
      <c r="EO359" s="15"/>
      <c r="EP359" s="15"/>
      <c r="EQ359" s="15"/>
      <c r="ER359" s="15"/>
      <c r="ES359" s="15"/>
      <c r="ET359" s="15"/>
      <c r="EU359" s="15"/>
      <c r="EV359" s="15"/>
      <c r="EW359" s="15"/>
      <c r="EX359" s="15"/>
      <c r="EY359" s="15"/>
      <c r="EZ359" s="15"/>
      <c r="FA359" s="15"/>
      <c r="FB359" s="15"/>
      <c r="FC359" s="15"/>
      <c r="FD359" s="15"/>
      <c r="FE359" s="15"/>
      <c r="FF359" s="15"/>
      <c r="FG359" s="15"/>
      <c r="FH359" s="15"/>
      <c r="FI359" s="15"/>
      <c r="FJ359" s="15"/>
      <c r="FK359" s="15"/>
      <c r="FL359" s="15"/>
      <c r="FM359" s="15"/>
      <c r="FN359" s="15"/>
      <c r="FO359" s="15"/>
      <c r="FP359" s="15"/>
      <c r="FQ359" s="15"/>
      <c r="FR359" s="15"/>
      <c r="FS359" s="15"/>
      <c r="FT359" s="15"/>
      <c r="FU359" s="15"/>
      <c r="FV359" s="15"/>
      <c r="FW359" s="15"/>
      <c r="FX359" s="15"/>
      <c r="FY359" s="15"/>
      <c r="FZ359" s="15"/>
      <c r="GA359" s="15"/>
      <c r="GB359" s="15"/>
      <c r="GC359" s="15"/>
      <c r="GD359" s="15"/>
      <c r="GE359" s="15"/>
      <c r="GF359" s="15"/>
      <c r="GG359" s="15"/>
      <c r="GH359" s="15"/>
      <c r="GI359" s="15"/>
      <c r="GJ359" s="15"/>
      <c r="GK359" s="15"/>
      <c r="GL359" s="15"/>
      <c r="GM359" s="15"/>
      <c r="GN359" s="15"/>
      <c r="GO359" s="15"/>
      <c r="GP359" s="15"/>
      <c r="GQ359" s="15"/>
      <c r="GR359" s="15"/>
      <c r="GS359" s="15"/>
      <c r="GT359" s="15"/>
      <c r="GU359" s="15"/>
      <c r="GV359" s="15"/>
      <c r="GW359" s="15"/>
      <c r="GX359" s="15"/>
      <c r="GY359" s="15"/>
      <c r="GZ359" s="15"/>
      <c r="HA359" s="15"/>
      <c r="HB359" s="15"/>
      <c r="HC359" s="15"/>
      <c r="HD359" s="15"/>
      <c r="HE359" s="15"/>
      <c r="HF359" s="15"/>
      <c r="HG359" s="15"/>
      <c r="HH359" s="15"/>
      <c r="HI359" s="15"/>
      <c r="HJ359" s="15"/>
      <c r="HK359" s="15"/>
      <c r="HL359" s="15"/>
      <c r="HM359" s="15"/>
      <c r="HN359" s="15"/>
      <c r="HO359" s="15"/>
      <c r="HP359" s="15"/>
      <c r="HQ359" s="15"/>
      <c r="HR359" s="15"/>
      <c r="HS359" s="15"/>
      <c r="HT359" s="15"/>
      <c r="HU359" s="15"/>
      <c r="HV359" s="15"/>
      <c r="HW359" s="15"/>
      <c r="HX359" s="15"/>
      <c r="HY359" s="15"/>
      <c r="HZ359" s="15"/>
      <c r="IA359" s="15"/>
      <c r="IB359" s="15"/>
      <c r="IC359" s="15"/>
      <c r="ID359" s="15"/>
      <c r="IE359" s="15"/>
      <c r="IF359" s="15"/>
      <c r="IG359" s="15"/>
      <c r="IH359" s="15"/>
      <c r="II359" s="15"/>
      <c r="IJ359" s="15"/>
      <c r="IK359" s="15"/>
      <c r="IL359" s="15"/>
      <c r="IM359" s="15"/>
      <c r="IN359" s="15"/>
      <c r="IO359" s="15"/>
      <c r="IP359" s="15"/>
      <c r="IQ359" s="15"/>
      <c r="IR359" s="15"/>
      <c r="IS359" s="15"/>
      <c r="IT359" s="15"/>
      <c r="IU359" s="15"/>
      <c r="IV359" s="15"/>
    </row>
  </sheetData>
  <mergeCells count="646">
    <mergeCell ref="A353:I354"/>
    <mergeCell ref="A355:I355"/>
    <mergeCell ref="A356:G356"/>
    <mergeCell ref="H356:I356"/>
    <mergeCell ref="A357:G357"/>
    <mergeCell ref="H357:I357"/>
    <mergeCell ref="A358:G358"/>
    <mergeCell ref="H358:I358"/>
    <mergeCell ref="A359:G359"/>
    <mergeCell ref="H359:I359"/>
    <mergeCell ref="A346:I346"/>
    <mergeCell ref="A347:I347"/>
    <mergeCell ref="A348:G349"/>
    <mergeCell ref="H348:I349"/>
    <mergeCell ref="A350:G350"/>
    <mergeCell ref="H350:I350"/>
    <mergeCell ref="A351:G351"/>
    <mergeCell ref="H351:I351"/>
    <mergeCell ref="A352:I352"/>
    <mergeCell ref="A340:I340"/>
    <mergeCell ref="A341:F341"/>
    <mergeCell ref="G341:I341"/>
    <mergeCell ref="A342:I342"/>
    <mergeCell ref="A343:F343"/>
    <mergeCell ref="G343:I343"/>
    <mergeCell ref="A344:I344"/>
    <mergeCell ref="A345:F345"/>
    <mergeCell ref="G345:I345"/>
    <mergeCell ref="A334:E334"/>
    <mergeCell ref="G334:I334"/>
    <mergeCell ref="A335:I335"/>
    <mergeCell ref="A336:E336"/>
    <mergeCell ref="G336:I336"/>
    <mergeCell ref="A337:E337"/>
    <mergeCell ref="G337:I337"/>
    <mergeCell ref="A338:I338"/>
    <mergeCell ref="A339:E339"/>
    <mergeCell ref="G339:I339"/>
    <mergeCell ref="A330:C330"/>
    <mergeCell ref="D330:E330"/>
    <mergeCell ref="G330:I330"/>
    <mergeCell ref="A331:E331"/>
    <mergeCell ref="G331:I331"/>
    <mergeCell ref="A332:I332"/>
    <mergeCell ref="A333:C333"/>
    <mergeCell ref="D333:E333"/>
    <mergeCell ref="G333:I333"/>
    <mergeCell ref="A326:C326"/>
    <mergeCell ref="D326:E326"/>
    <mergeCell ref="G326:I326"/>
    <mergeCell ref="A327:C327"/>
    <mergeCell ref="D327:E327"/>
    <mergeCell ref="G327:I327"/>
    <mergeCell ref="A328:E328"/>
    <mergeCell ref="G328:I328"/>
    <mergeCell ref="A329:I329"/>
    <mergeCell ref="A322:C322"/>
    <mergeCell ref="D322:E322"/>
    <mergeCell ref="G322:I322"/>
    <mergeCell ref="A323:E323"/>
    <mergeCell ref="G323:I323"/>
    <mergeCell ref="A324:I324"/>
    <mergeCell ref="A325:C325"/>
    <mergeCell ref="D325:E325"/>
    <mergeCell ref="G325:I325"/>
    <mergeCell ref="A319:C319"/>
    <mergeCell ref="D319:E319"/>
    <mergeCell ref="G319:I319"/>
    <mergeCell ref="A320:C320"/>
    <mergeCell ref="D320:E320"/>
    <mergeCell ref="G320:I320"/>
    <mergeCell ref="A321:C321"/>
    <mergeCell ref="D321:E321"/>
    <mergeCell ref="G321:I321"/>
    <mergeCell ref="A315:E315"/>
    <mergeCell ref="G315:I315"/>
    <mergeCell ref="A316:I316"/>
    <mergeCell ref="A317:C317"/>
    <mergeCell ref="D317:E317"/>
    <mergeCell ref="G317:I317"/>
    <mergeCell ref="A318:C318"/>
    <mergeCell ref="D318:E318"/>
    <mergeCell ref="G318:I318"/>
    <mergeCell ref="A312:C312"/>
    <mergeCell ref="D312:E312"/>
    <mergeCell ref="G312:I312"/>
    <mergeCell ref="A313:C313"/>
    <mergeCell ref="D313:E313"/>
    <mergeCell ref="G313:I313"/>
    <mergeCell ref="A314:C314"/>
    <mergeCell ref="D314:E314"/>
    <mergeCell ref="G314:I314"/>
    <mergeCell ref="A309:C309"/>
    <mergeCell ref="D309:E309"/>
    <mergeCell ref="G309:I309"/>
    <mergeCell ref="A310:C310"/>
    <mergeCell ref="D310:E310"/>
    <mergeCell ref="G310:I310"/>
    <mergeCell ref="A311:C311"/>
    <mergeCell ref="D311:E311"/>
    <mergeCell ref="G311:I311"/>
    <mergeCell ref="A301:I301"/>
    <mergeCell ref="A302:I302"/>
    <mergeCell ref="A303:I303"/>
    <mergeCell ref="A304:I304"/>
    <mergeCell ref="A305:I306"/>
    <mergeCell ref="A307:C307"/>
    <mergeCell ref="D307:E307"/>
    <mergeCell ref="G307:I307"/>
    <mergeCell ref="A308:C308"/>
    <mergeCell ref="D308:E308"/>
    <mergeCell ref="G308:I308"/>
    <mergeCell ref="A298:B298"/>
    <mergeCell ref="C298:D298"/>
    <mergeCell ref="E298:F298"/>
    <mergeCell ref="G298:I298"/>
    <mergeCell ref="A299:B299"/>
    <mergeCell ref="C299:D299"/>
    <mergeCell ref="E299:F299"/>
    <mergeCell ref="G299:I299"/>
    <mergeCell ref="A300:F300"/>
    <mergeCell ref="G300:I300"/>
    <mergeCell ref="A291:G291"/>
    <mergeCell ref="H291:I291"/>
    <mergeCell ref="A292:I292"/>
    <mergeCell ref="A293:I293"/>
    <mergeCell ref="A294:I294"/>
    <mergeCell ref="A295:H296"/>
    <mergeCell ref="A297:B297"/>
    <mergeCell ref="C297:D297"/>
    <mergeCell ref="E297:F297"/>
    <mergeCell ref="G297:I297"/>
    <mergeCell ref="A284:I284"/>
    <mergeCell ref="A285:I285"/>
    <mergeCell ref="A286:I286"/>
    <mergeCell ref="A287:I287"/>
    <mergeCell ref="D288:E288"/>
    <mergeCell ref="H288:I288"/>
    <mergeCell ref="D289:E289"/>
    <mergeCell ref="H289:I289"/>
    <mergeCell ref="D290:E290"/>
    <mergeCell ref="H290:I290"/>
    <mergeCell ref="A279:G279"/>
    <mergeCell ref="H279:I279"/>
    <mergeCell ref="A280:I280"/>
    <mergeCell ref="D281:E281"/>
    <mergeCell ref="H281:I281"/>
    <mergeCell ref="D282:E282"/>
    <mergeCell ref="H282:I282"/>
    <mergeCell ref="A283:G283"/>
    <mergeCell ref="H283:I283"/>
    <mergeCell ref="D274:E274"/>
    <mergeCell ref="H274:I274"/>
    <mergeCell ref="A275:G275"/>
    <mergeCell ref="H275:I275"/>
    <mergeCell ref="A276:I276"/>
    <mergeCell ref="D277:E277"/>
    <mergeCell ref="H277:I277"/>
    <mergeCell ref="D278:E278"/>
    <mergeCell ref="H278:I278"/>
    <mergeCell ref="A266:F266"/>
    <mergeCell ref="G266:I266"/>
    <mergeCell ref="A267:I267"/>
    <mergeCell ref="A268:I268"/>
    <mergeCell ref="A269:I269"/>
    <mergeCell ref="A270:I271"/>
    <mergeCell ref="D272:E272"/>
    <mergeCell ref="H272:I272"/>
    <mergeCell ref="D273:E273"/>
    <mergeCell ref="H273:I273"/>
    <mergeCell ref="A262:F262"/>
    <mergeCell ref="G262:I262"/>
    <mergeCell ref="A263:I263"/>
    <mergeCell ref="A264:B264"/>
    <mergeCell ref="C264:D264"/>
    <mergeCell ref="E264:F264"/>
    <mergeCell ref="G264:I264"/>
    <mergeCell ref="A265:B265"/>
    <mergeCell ref="C265:D265"/>
    <mergeCell ref="E265:F265"/>
    <mergeCell ref="G265:I265"/>
    <mergeCell ref="A258:F258"/>
    <mergeCell ref="G258:I258"/>
    <mergeCell ref="A259:I259"/>
    <mergeCell ref="A260:B260"/>
    <mergeCell ref="C260:D260"/>
    <mergeCell ref="E260:F260"/>
    <mergeCell ref="G260:I260"/>
    <mergeCell ref="A261:B261"/>
    <mergeCell ref="C261:D261"/>
    <mergeCell ref="E261:F261"/>
    <mergeCell ref="G261:I261"/>
    <mergeCell ref="A254:F254"/>
    <mergeCell ref="G254:I254"/>
    <mergeCell ref="A255:I255"/>
    <mergeCell ref="A256:B256"/>
    <mergeCell ref="C256:D256"/>
    <mergeCell ref="E256:F256"/>
    <mergeCell ref="G256:I256"/>
    <mergeCell ref="A257:B257"/>
    <mergeCell ref="C257:D257"/>
    <mergeCell ref="E257:F257"/>
    <mergeCell ref="G257:I257"/>
    <mergeCell ref="A250:F250"/>
    <mergeCell ref="G250:I250"/>
    <mergeCell ref="A251:I251"/>
    <mergeCell ref="A252:B252"/>
    <mergeCell ref="C252:D252"/>
    <mergeCell ref="E252:F252"/>
    <mergeCell ref="G252:I252"/>
    <mergeCell ref="A253:B253"/>
    <mergeCell ref="C253:D253"/>
    <mergeCell ref="E253:F253"/>
    <mergeCell ref="G253:I253"/>
    <mergeCell ref="A247:I247"/>
    <mergeCell ref="A248:B248"/>
    <mergeCell ref="C248:D248"/>
    <mergeCell ref="E248:F248"/>
    <mergeCell ref="G248:I248"/>
    <mergeCell ref="A249:B249"/>
    <mergeCell ref="C249:D249"/>
    <mergeCell ref="E249:F249"/>
    <mergeCell ref="G249:I249"/>
    <mergeCell ref="A244:B244"/>
    <mergeCell ref="C244:D244"/>
    <mergeCell ref="E244:F244"/>
    <mergeCell ref="G244:I244"/>
    <mergeCell ref="A245:B245"/>
    <mergeCell ref="C245:D245"/>
    <mergeCell ref="E245:F245"/>
    <mergeCell ref="G245:I245"/>
    <mergeCell ref="A246:F246"/>
    <mergeCell ref="G246:I246"/>
    <mergeCell ref="A238:F238"/>
    <mergeCell ref="G238:I238"/>
    <mergeCell ref="A239:I239"/>
    <mergeCell ref="A240:I240"/>
    <mergeCell ref="A241:I241"/>
    <mergeCell ref="A242:I242"/>
    <mergeCell ref="A243:B243"/>
    <mergeCell ref="C243:D243"/>
    <mergeCell ref="E243:F243"/>
    <mergeCell ref="G243:I243"/>
    <mergeCell ref="IG224:IN241"/>
    <mergeCell ref="IO224:IV241"/>
    <mergeCell ref="A225:B225"/>
    <mergeCell ref="C225:D225"/>
    <mergeCell ref="E225:F225"/>
    <mergeCell ref="G225:I225"/>
    <mergeCell ref="A226:F226"/>
    <mergeCell ref="G226:I226"/>
    <mergeCell ref="A227:I227"/>
    <mergeCell ref="A228:B228"/>
    <mergeCell ref="C228:D228"/>
    <mergeCell ref="E228:F228"/>
    <mergeCell ref="G228:I228"/>
    <mergeCell ref="A229:B229"/>
    <mergeCell ref="C229:D229"/>
    <mergeCell ref="E229:F229"/>
    <mergeCell ref="G229:I229"/>
    <mergeCell ref="A230:F230"/>
    <mergeCell ref="G230:I230"/>
    <mergeCell ref="A231:I231"/>
    <mergeCell ref="A232:B232"/>
    <mergeCell ref="C232:D232"/>
    <mergeCell ref="E232:F232"/>
    <mergeCell ref="G232:I232"/>
    <mergeCell ref="FM224:FT241"/>
    <mergeCell ref="FU224:GB241"/>
    <mergeCell ref="GC224:GJ241"/>
    <mergeCell ref="GK224:GR241"/>
    <mergeCell ref="GS224:GZ241"/>
    <mergeCell ref="HA224:HH241"/>
    <mergeCell ref="HI224:HP241"/>
    <mergeCell ref="HQ224:HX241"/>
    <mergeCell ref="HY224:IF241"/>
    <mergeCell ref="CS224:CZ241"/>
    <mergeCell ref="DA224:DH241"/>
    <mergeCell ref="DI224:DP241"/>
    <mergeCell ref="DQ224:DX241"/>
    <mergeCell ref="DY224:EF241"/>
    <mergeCell ref="EG224:EN241"/>
    <mergeCell ref="EO224:EV241"/>
    <mergeCell ref="EW224:FD241"/>
    <mergeCell ref="FE224:FL241"/>
    <mergeCell ref="Y224:AF241"/>
    <mergeCell ref="AG224:AN241"/>
    <mergeCell ref="AO224:AV241"/>
    <mergeCell ref="AW224:BD241"/>
    <mergeCell ref="BE224:BL241"/>
    <mergeCell ref="BM224:BT241"/>
    <mergeCell ref="BU224:CB241"/>
    <mergeCell ref="CC224:CJ241"/>
    <mergeCell ref="CK224:CR241"/>
    <mergeCell ref="A222:F222"/>
    <mergeCell ref="G222:I222"/>
    <mergeCell ref="A223:I223"/>
    <mergeCell ref="A224:B224"/>
    <mergeCell ref="C224:D224"/>
    <mergeCell ref="E224:F224"/>
    <mergeCell ref="G224:I224"/>
    <mergeCell ref="J224:P241"/>
    <mergeCell ref="Q224:X241"/>
    <mergeCell ref="A233:B233"/>
    <mergeCell ref="C233:D233"/>
    <mergeCell ref="E233:F233"/>
    <mergeCell ref="G233:I233"/>
    <mergeCell ref="A234:F234"/>
    <mergeCell ref="G234:I234"/>
    <mergeCell ref="A235:I235"/>
    <mergeCell ref="A236:B236"/>
    <mergeCell ref="C236:D236"/>
    <mergeCell ref="E236:F236"/>
    <mergeCell ref="G236:I236"/>
    <mergeCell ref="A237:B237"/>
    <mergeCell ref="C237:D237"/>
    <mergeCell ref="E237:F237"/>
    <mergeCell ref="G237:I237"/>
    <mergeCell ref="A218:F218"/>
    <mergeCell ref="G218:I218"/>
    <mergeCell ref="A219:I219"/>
    <mergeCell ref="A220:B220"/>
    <mergeCell ref="C220:D220"/>
    <mergeCell ref="E220:F220"/>
    <mergeCell ref="G220:I220"/>
    <mergeCell ref="A221:B221"/>
    <mergeCell ref="C221:D221"/>
    <mergeCell ref="E221:F221"/>
    <mergeCell ref="G221:I221"/>
    <mergeCell ref="A215:I215"/>
    <mergeCell ref="A216:B216"/>
    <mergeCell ref="C216:D216"/>
    <mergeCell ref="E216:F216"/>
    <mergeCell ref="G216:I216"/>
    <mergeCell ref="A217:B217"/>
    <mergeCell ref="C217:D217"/>
    <mergeCell ref="E217:F217"/>
    <mergeCell ref="G217:I217"/>
    <mergeCell ref="A212:B212"/>
    <mergeCell ref="C212:D212"/>
    <mergeCell ref="E212:F212"/>
    <mergeCell ref="G212:I212"/>
    <mergeCell ref="A213:B213"/>
    <mergeCell ref="C213:D213"/>
    <mergeCell ref="E213:F213"/>
    <mergeCell ref="G213:I213"/>
    <mergeCell ref="A214:F214"/>
    <mergeCell ref="G214:I214"/>
    <mergeCell ref="B201:H201"/>
    <mergeCell ref="A202:H202"/>
    <mergeCell ref="B203:H203"/>
    <mergeCell ref="A204:H204"/>
    <mergeCell ref="A206:I206"/>
    <mergeCell ref="A207:I207"/>
    <mergeCell ref="A209:I209"/>
    <mergeCell ref="A210:I210"/>
    <mergeCell ref="A211:B211"/>
    <mergeCell ref="C211:D211"/>
    <mergeCell ref="E211:F211"/>
    <mergeCell ref="G211:I211"/>
    <mergeCell ref="A192:I192"/>
    <mergeCell ref="A193:I193"/>
    <mergeCell ref="A194:I194"/>
    <mergeCell ref="A195:I195"/>
    <mergeCell ref="A196:H196"/>
    <mergeCell ref="B197:H197"/>
    <mergeCell ref="B198:H198"/>
    <mergeCell ref="B199:H199"/>
    <mergeCell ref="B200:H200"/>
    <mergeCell ref="B181:G181"/>
    <mergeCell ref="B182:G182"/>
    <mergeCell ref="B183:G183"/>
    <mergeCell ref="B184:G184"/>
    <mergeCell ref="B185:G185"/>
    <mergeCell ref="A186:H186"/>
    <mergeCell ref="A187:I187"/>
    <mergeCell ref="A188:G188"/>
    <mergeCell ref="A189:B191"/>
    <mergeCell ref="C189:I189"/>
    <mergeCell ref="C190:I190"/>
    <mergeCell ref="C191:I191"/>
    <mergeCell ref="A172:G172"/>
    <mergeCell ref="B173:G173"/>
    <mergeCell ref="A174:G174"/>
    <mergeCell ref="B175:G175"/>
    <mergeCell ref="A176:G176"/>
    <mergeCell ref="B177:G177"/>
    <mergeCell ref="B178:G178"/>
    <mergeCell ref="B179:G179"/>
    <mergeCell ref="B180:G180"/>
    <mergeCell ref="B162:H162"/>
    <mergeCell ref="B163:H163"/>
    <mergeCell ref="B164:H164"/>
    <mergeCell ref="B165:H165"/>
    <mergeCell ref="A166:H166"/>
    <mergeCell ref="A167:I167"/>
    <mergeCell ref="A168:I168"/>
    <mergeCell ref="A170:I170"/>
    <mergeCell ref="B171:G171"/>
    <mergeCell ref="A153:I153"/>
    <mergeCell ref="A154:I154"/>
    <mergeCell ref="B155:H155"/>
    <mergeCell ref="B156:H156"/>
    <mergeCell ref="B157:H157"/>
    <mergeCell ref="A158:H158"/>
    <mergeCell ref="A159:I159"/>
    <mergeCell ref="A160:I160"/>
    <mergeCell ref="B161:H161"/>
    <mergeCell ref="B144:H144"/>
    <mergeCell ref="A145:H145"/>
    <mergeCell ref="A146:I146"/>
    <mergeCell ref="A147:H147"/>
    <mergeCell ref="A148:I148"/>
    <mergeCell ref="A149:I149"/>
    <mergeCell ref="B150:H150"/>
    <mergeCell ref="B151:H151"/>
    <mergeCell ref="A152:H152"/>
    <mergeCell ref="A136:I136"/>
    <mergeCell ref="A137:F137"/>
    <mergeCell ref="G137:H137"/>
    <mergeCell ref="B138:H138"/>
    <mergeCell ref="B139:H139"/>
    <mergeCell ref="B140:H140"/>
    <mergeCell ref="B141:H141"/>
    <mergeCell ref="B142:H142"/>
    <mergeCell ref="B143:H143"/>
    <mergeCell ref="B126:H126"/>
    <mergeCell ref="B127:H127"/>
    <mergeCell ref="B128:H128"/>
    <mergeCell ref="A129:H129"/>
    <mergeCell ref="A130:I130"/>
    <mergeCell ref="A131:I131"/>
    <mergeCell ref="A132:I132"/>
    <mergeCell ref="A133:I133"/>
    <mergeCell ref="A134:I134"/>
    <mergeCell ref="B117:H117"/>
    <mergeCell ref="B118:H118"/>
    <mergeCell ref="A119:H119"/>
    <mergeCell ref="A120:I120"/>
    <mergeCell ref="A121:I121"/>
    <mergeCell ref="B122:H122"/>
    <mergeCell ref="B123:H123"/>
    <mergeCell ref="B124:H124"/>
    <mergeCell ref="B125:H125"/>
    <mergeCell ref="B108:H108"/>
    <mergeCell ref="B109:H109"/>
    <mergeCell ref="B110:H110"/>
    <mergeCell ref="A111:I111"/>
    <mergeCell ref="A112:I112"/>
    <mergeCell ref="A113:I113"/>
    <mergeCell ref="A114:I114"/>
    <mergeCell ref="B115:H115"/>
    <mergeCell ref="B116:H116"/>
    <mergeCell ref="B99:G99"/>
    <mergeCell ref="B100:G100"/>
    <mergeCell ref="B101:G101"/>
    <mergeCell ref="B102:H102"/>
    <mergeCell ref="B103:G103"/>
    <mergeCell ref="B104:G104"/>
    <mergeCell ref="B105:G105"/>
    <mergeCell ref="B106:H106"/>
    <mergeCell ref="B107:H107"/>
    <mergeCell ref="B89:G89"/>
    <mergeCell ref="B90:G90"/>
    <mergeCell ref="A91:G91"/>
    <mergeCell ref="A93:I93"/>
    <mergeCell ref="A94:I94"/>
    <mergeCell ref="A95:I95"/>
    <mergeCell ref="B96:H96"/>
    <mergeCell ref="B97:H97"/>
    <mergeCell ref="B98:G98"/>
    <mergeCell ref="A80:I80"/>
    <mergeCell ref="A81:I81"/>
    <mergeCell ref="B82:G82"/>
    <mergeCell ref="B83:G83"/>
    <mergeCell ref="B84:G84"/>
    <mergeCell ref="B85:C85"/>
    <mergeCell ref="B86:G86"/>
    <mergeCell ref="B87:G87"/>
    <mergeCell ref="B88:G88"/>
    <mergeCell ref="A71:I71"/>
    <mergeCell ref="A72:I72"/>
    <mergeCell ref="A73:I73"/>
    <mergeCell ref="B74:H74"/>
    <mergeCell ref="B75:H75"/>
    <mergeCell ref="B76:H76"/>
    <mergeCell ref="A77:H77"/>
    <mergeCell ref="A78:I78"/>
    <mergeCell ref="A79:I79"/>
    <mergeCell ref="B62:H62"/>
    <mergeCell ref="B63:G63"/>
    <mergeCell ref="B64:G64"/>
    <mergeCell ref="B65:H65"/>
    <mergeCell ref="B66:H66"/>
    <mergeCell ref="B67:H67"/>
    <mergeCell ref="A68:H68"/>
    <mergeCell ref="A69:I69"/>
    <mergeCell ref="A70:I70"/>
    <mergeCell ref="B55:G55"/>
    <mergeCell ref="H55:I55"/>
    <mergeCell ref="B56:G56"/>
    <mergeCell ref="H56:I56"/>
    <mergeCell ref="A57:I57"/>
    <mergeCell ref="A58:I58"/>
    <mergeCell ref="A59:I59"/>
    <mergeCell ref="A60:I60"/>
    <mergeCell ref="B61:G61"/>
    <mergeCell ref="HQ51:HX51"/>
    <mergeCell ref="HY51:IF51"/>
    <mergeCell ref="IG51:IN51"/>
    <mergeCell ref="IO51:IV51"/>
    <mergeCell ref="B52:G52"/>
    <mergeCell ref="H52:I52"/>
    <mergeCell ref="B53:G53"/>
    <mergeCell ref="H53:I53"/>
    <mergeCell ref="B54:G54"/>
    <mergeCell ref="H54:I54"/>
    <mergeCell ref="EW51:FD51"/>
    <mergeCell ref="FE51:FL51"/>
    <mergeCell ref="FM51:FT51"/>
    <mergeCell ref="FU51:GB51"/>
    <mergeCell ref="GC51:GJ51"/>
    <mergeCell ref="GK51:GR51"/>
    <mergeCell ref="GS51:GZ51"/>
    <mergeCell ref="HA51:HH51"/>
    <mergeCell ref="HI51:HP51"/>
    <mergeCell ref="CC51:CJ51"/>
    <mergeCell ref="CK51:CR51"/>
    <mergeCell ref="CS51:CZ51"/>
    <mergeCell ref="DA51:DH51"/>
    <mergeCell ref="DI51:DP51"/>
    <mergeCell ref="DQ51:DX51"/>
    <mergeCell ref="DY51:EF51"/>
    <mergeCell ref="EG51:EN51"/>
    <mergeCell ref="EO51:EV51"/>
    <mergeCell ref="J51:P51"/>
    <mergeCell ref="Q51:X51"/>
    <mergeCell ref="Y51:AF51"/>
    <mergeCell ref="AG51:AN51"/>
    <mergeCell ref="AO51:AV51"/>
    <mergeCell ref="AW51:BD51"/>
    <mergeCell ref="BE51:BL51"/>
    <mergeCell ref="BM51:BT51"/>
    <mergeCell ref="BU51:CB51"/>
    <mergeCell ref="A44:I44"/>
    <mergeCell ref="A45:G45"/>
    <mergeCell ref="H45:I45"/>
    <mergeCell ref="A46:I46"/>
    <mergeCell ref="A47:I47"/>
    <mergeCell ref="A48:I48"/>
    <mergeCell ref="A49:I49"/>
    <mergeCell ref="A50:I50"/>
    <mergeCell ref="A51:I51"/>
    <mergeCell ref="A39:E39"/>
    <mergeCell ref="F39:G39"/>
    <mergeCell ref="H39:I39"/>
    <mergeCell ref="A40:G40"/>
    <mergeCell ref="H40:I40"/>
    <mergeCell ref="A42:E42"/>
    <mergeCell ref="F42:G42"/>
    <mergeCell ref="H42:I42"/>
    <mergeCell ref="A43:G43"/>
    <mergeCell ref="H43:I43"/>
    <mergeCell ref="A34:G34"/>
    <mergeCell ref="H34:I34"/>
    <mergeCell ref="A35:I35"/>
    <mergeCell ref="A36:E36"/>
    <mergeCell ref="F36:G36"/>
    <mergeCell ref="H36:I36"/>
    <mergeCell ref="A37:G37"/>
    <mergeCell ref="H37:I37"/>
    <mergeCell ref="A38:I38"/>
    <mergeCell ref="A31:E31"/>
    <mergeCell ref="F31:G31"/>
    <mergeCell ref="H31:I31"/>
    <mergeCell ref="A32:E32"/>
    <mergeCell ref="F32:G32"/>
    <mergeCell ref="H32:I32"/>
    <mergeCell ref="A33:E33"/>
    <mergeCell ref="F33:G33"/>
    <mergeCell ref="H33:I33"/>
    <mergeCell ref="A27:E27"/>
    <mergeCell ref="F27:G27"/>
    <mergeCell ref="H27:I27"/>
    <mergeCell ref="A28:E28"/>
    <mergeCell ref="F28:G28"/>
    <mergeCell ref="H28:I28"/>
    <mergeCell ref="A29:G29"/>
    <mergeCell ref="H29:I29"/>
    <mergeCell ref="A30:I30"/>
    <mergeCell ref="A24:E24"/>
    <mergeCell ref="F24:G24"/>
    <mergeCell ref="H24:I24"/>
    <mergeCell ref="A25:E25"/>
    <mergeCell ref="F25:G25"/>
    <mergeCell ref="H25:I25"/>
    <mergeCell ref="A26:E26"/>
    <mergeCell ref="F26:G26"/>
    <mergeCell ref="H26:I26"/>
    <mergeCell ref="A20:E20"/>
    <mergeCell ref="F20:G20"/>
    <mergeCell ref="H20:I20"/>
    <mergeCell ref="A21:G21"/>
    <mergeCell ref="H21:I21"/>
    <mergeCell ref="A22:I22"/>
    <mergeCell ref="A23:E23"/>
    <mergeCell ref="F23:G23"/>
    <mergeCell ref="H23:I23"/>
    <mergeCell ref="A17:E17"/>
    <mergeCell ref="F17:G17"/>
    <mergeCell ref="H17:I17"/>
    <mergeCell ref="A18:E18"/>
    <mergeCell ref="F18:G18"/>
    <mergeCell ref="H18:I18"/>
    <mergeCell ref="A19:E19"/>
    <mergeCell ref="F19:G19"/>
    <mergeCell ref="H19:I19"/>
    <mergeCell ref="A14:E14"/>
    <mergeCell ref="F14:G14"/>
    <mergeCell ref="H14:I14"/>
    <mergeCell ref="A15:E15"/>
    <mergeCell ref="F15:G15"/>
    <mergeCell ref="H15:I15"/>
    <mergeCell ref="A16:E16"/>
    <mergeCell ref="F16:G16"/>
    <mergeCell ref="H16:I16"/>
    <mergeCell ref="B9:G9"/>
    <mergeCell ref="H9:I9"/>
    <mergeCell ref="B10:G10"/>
    <mergeCell ref="H10:I10"/>
    <mergeCell ref="B11:G11"/>
    <mergeCell ref="H11:I11"/>
    <mergeCell ref="A12:I12"/>
    <mergeCell ref="A13:E13"/>
    <mergeCell ref="F13:G13"/>
    <mergeCell ref="H13:I13"/>
    <mergeCell ref="A2:I2"/>
    <mergeCell ref="A3:I3"/>
    <mergeCell ref="A4:E4"/>
    <mergeCell ref="F4:I4"/>
    <mergeCell ref="A5:E5"/>
    <mergeCell ref="F5:I5"/>
    <mergeCell ref="A6:I6"/>
    <mergeCell ref="A7:I7"/>
    <mergeCell ref="B8:G8"/>
    <mergeCell ref="H8:I8"/>
  </mergeCells>
  <pageMargins left="0.69930555555555596" right="0.69930555555555596" top="0.75" bottom="0.75" header="0.511811023622047" footer="0.511811023622047"/>
  <pageSetup orientation="landscape" horizontalDpi="300" verticalDpi="300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G1000"/>
  <sheetViews>
    <sheetView zoomScaleNormal="100" workbookViewId="0"/>
  </sheetViews>
  <sheetFormatPr defaultColWidth="12.5703125" defaultRowHeight="12.75"/>
  <cols>
    <col min="1" max="1" width="15.28515625" customWidth="1"/>
    <col min="2" max="2" width="11.140625" customWidth="1"/>
    <col min="3" max="3" width="13.28515625" customWidth="1"/>
    <col min="4" max="4" width="10.140625" customWidth="1"/>
    <col min="6" max="6" width="11.28515625" customWidth="1"/>
    <col min="7" max="7" width="9.85546875" customWidth="1"/>
    <col min="9" max="9" width="12.140625" customWidth="1"/>
    <col min="10" max="10" width="10.7109375" customWidth="1"/>
    <col min="11" max="11" width="11.140625" customWidth="1"/>
    <col min="12" max="12" width="7.5703125" customWidth="1"/>
    <col min="13" max="13" width="6.5703125" customWidth="1"/>
    <col min="14" max="15" width="9.28515625" customWidth="1"/>
    <col min="16" max="33" width="9.140625" customWidth="1"/>
  </cols>
  <sheetData>
    <row r="1" spans="1:33" ht="11.25" customHeight="1">
      <c r="A1" s="15"/>
      <c r="B1" s="15"/>
      <c r="C1" s="15"/>
      <c r="D1" s="15"/>
      <c r="E1" s="15"/>
      <c r="F1" s="15"/>
      <c r="G1" s="15"/>
      <c r="H1" s="15"/>
      <c r="I1" s="16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</row>
    <row r="2" spans="1:33" ht="23.25" customHeight="1">
      <c r="A2" s="14" t="s">
        <v>351</v>
      </c>
      <c r="B2" s="14"/>
      <c r="C2" s="14"/>
      <c r="D2" s="14"/>
      <c r="E2" s="14"/>
      <c r="F2" s="14"/>
      <c r="G2" s="14"/>
      <c r="H2" s="14"/>
      <c r="I2" s="14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</row>
    <row r="3" spans="1:33" ht="45" customHeight="1">
      <c r="A3" s="13" t="s">
        <v>352</v>
      </c>
      <c r="B3" s="13"/>
      <c r="C3" s="13"/>
      <c r="D3" s="13"/>
      <c r="E3" s="13"/>
      <c r="F3" s="13"/>
      <c r="G3" s="13"/>
      <c r="H3" s="13"/>
      <c r="I3" s="13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</row>
    <row r="4" spans="1:33" ht="15.75" customHeight="1">
      <c r="A4" s="12" t="s">
        <v>2</v>
      </c>
      <c r="B4" s="12"/>
      <c r="C4" s="12"/>
      <c r="D4" s="12"/>
      <c r="E4" s="12"/>
      <c r="F4" s="11" t="s">
        <v>3</v>
      </c>
      <c r="G4" s="11"/>
      <c r="H4" s="11"/>
      <c r="I4" s="11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</row>
    <row r="5" spans="1:33" ht="15.75" customHeight="1">
      <c r="A5" s="12" t="s">
        <v>4</v>
      </c>
      <c r="B5" s="12"/>
      <c r="C5" s="12"/>
      <c r="D5" s="12"/>
      <c r="E5" s="12"/>
      <c r="F5" s="11" t="s">
        <v>5</v>
      </c>
      <c r="G5" s="11"/>
      <c r="H5" s="11"/>
      <c r="I5" s="11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</row>
    <row r="6" spans="1:33" ht="15.75" customHeight="1">
      <c r="A6" s="12" t="s">
        <v>353</v>
      </c>
      <c r="B6" s="12"/>
      <c r="C6" s="12"/>
      <c r="D6" s="12"/>
      <c r="E6" s="12"/>
      <c r="F6" s="12"/>
      <c r="G6" s="12"/>
      <c r="H6" s="12"/>
      <c r="I6" s="12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</row>
    <row r="7" spans="1:33" ht="20.25" customHeight="1">
      <c r="A7" s="10" t="s">
        <v>354</v>
      </c>
      <c r="B7" s="10"/>
      <c r="C7" s="10"/>
      <c r="D7" s="10"/>
      <c r="E7" s="10"/>
      <c r="F7" s="10"/>
      <c r="G7" s="10"/>
      <c r="H7" s="10"/>
      <c r="I7" s="10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</row>
    <row r="8" spans="1:33" ht="15.75" customHeight="1">
      <c r="A8" s="17" t="s">
        <v>8</v>
      </c>
      <c r="B8" s="12" t="s">
        <v>9</v>
      </c>
      <c r="C8" s="12"/>
      <c r="D8" s="12"/>
      <c r="E8" s="12"/>
      <c r="F8" s="12"/>
      <c r="G8" s="12"/>
      <c r="H8" s="9">
        <v>45289</v>
      </c>
      <c r="I8" s="9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</row>
    <row r="9" spans="1:33" ht="15.75" customHeight="1">
      <c r="A9" s="17" t="s">
        <v>10</v>
      </c>
      <c r="B9" s="12" t="s">
        <v>11</v>
      </c>
      <c r="C9" s="12"/>
      <c r="D9" s="12"/>
      <c r="E9" s="12"/>
      <c r="F9" s="12"/>
      <c r="G9" s="12"/>
      <c r="H9" s="11" t="s">
        <v>322</v>
      </c>
      <c r="I9" s="11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</row>
    <row r="10" spans="1:33" ht="39.75" customHeight="1">
      <c r="A10" s="17" t="s">
        <v>13</v>
      </c>
      <c r="B10" s="12" t="s">
        <v>14</v>
      </c>
      <c r="C10" s="12"/>
      <c r="D10" s="12"/>
      <c r="E10" s="12"/>
      <c r="F10" s="12"/>
      <c r="G10" s="12"/>
      <c r="H10" s="11" t="s">
        <v>15</v>
      </c>
      <c r="I10" s="11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</row>
    <row r="11" spans="1:33" ht="37.5" customHeight="1">
      <c r="A11" s="17" t="s">
        <v>16</v>
      </c>
      <c r="B11" s="12" t="s">
        <v>17</v>
      </c>
      <c r="C11" s="12"/>
      <c r="D11" s="12"/>
      <c r="E11" s="12"/>
      <c r="F11" s="12"/>
      <c r="G11" s="12"/>
      <c r="H11" s="11">
        <v>12</v>
      </c>
      <c r="I11" s="11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</row>
    <row r="12" spans="1:33" ht="25.5" customHeight="1">
      <c r="A12" s="8" t="s">
        <v>355</v>
      </c>
      <c r="B12" s="8"/>
      <c r="C12" s="8"/>
      <c r="D12" s="8"/>
      <c r="E12" s="8"/>
      <c r="F12" s="8"/>
      <c r="G12" s="8"/>
      <c r="H12" s="8"/>
      <c r="I12" s="8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</row>
    <row r="13" spans="1:33" ht="43.5" customHeight="1">
      <c r="A13" s="7" t="s">
        <v>19</v>
      </c>
      <c r="B13" s="7"/>
      <c r="C13" s="7"/>
      <c r="D13" s="7"/>
      <c r="E13" s="7"/>
      <c r="F13" s="6" t="s">
        <v>20</v>
      </c>
      <c r="G13" s="6"/>
      <c r="H13" s="6" t="s">
        <v>323</v>
      </c>
      <c r="I13" s="6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</row>
    <row r="14" spans="1:33" ht="12.75" customHeight="1">
      <c r="A14" s="5" t="s">
        <v>22</v>
      </c>
      <c r="B14" s="5"/>
      <c r="C14" s="5"/>
      <c r="D14" s="5"/>
      <c r="E14" s="5"/>
      <c r="F14" s="4" t="s">
        <v>23</v>
      </c>
      <c r="G14" s="4"/>
      <c r="H14" s="3">
        <v>2000</v>
      </c>
      <c r="I14" s="3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</row>
    <row r="15" spans="1:33" ht="12.75" customHeight="1">
      <c r="A15" s="5" t="s">
        <v>24</v>
      </c>
      <c r="B15" s="5"/>
      <c r="C15" s="5"/>
      <c r="D15" s="5"/>
      <c r="E15" s="5"/>
      <c r="F15" s="4" t="s">
        <v>23</v>
      </c>
      <c r="G15" s="4"/>
      <c r="H15" s="3">
        <v>4000</v>
      </c>
      <c r="I15" s="3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</row>
    <row r="16" spans="1:33" ht="12.75" customHeight="1">
      <c r="A16" s="5" t="s">
        <v>25</v>
      </c>
      <c r="B16" s="5"/>
      <c r="C16" s="5"/>
      <c r="D16" s="5"/>
      <c r="E16" s="5"/>
      <c r="F16" s="4" t="s">
        <v>23</v>
      </c>
      <c r="G16" s="4"/>
      <c r="H16" s="3">
        <v>0</v>
      </c>
      <c r="I16" s="3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</row>
    <row r="17" spans="1:33" ht="12.75" customHeight="1">
      <c r="A17" s="5" t="s">
        <v>26</v>
      </c>
      <c r="B17" s="5"/>
      <c r="C17" s="5"/>
      <c r="D17" s="5"/>
      <c r="E17" s="5"/>
      <c r="F17" s="4" t="s">
        <v>23</v>
      </c>
      <c r="G17" s="4"/>
      <c r="H17" s="3">
        <v>400</v>
      </c>
      <c r="I17" s="3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</row>
    <row r="18" spans="1:33" ht="12.75" customHeight="1">
      <c r="A18" s="5" t="s">
        <v>27</v>
      </c>
      <c r="B18" s="5"/>
      <c r="C18" s="5"/>
      <c r="D18" s="5"/>
      <c r="E18" s="5"/>
      <c r="F18" s="4" t="s">
        <v>23</v>
      </c>
      <c r="G18" s="4"/>
      <c r="H18" s="3">
        <v>0</v>
      </c>
      <c r="I18" s="3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</row>
    <row r="19" spans="1:33" ht="12.75" customHeight="1">
      <c r="A19" s="5" t="s">
        <v>28</v>
      </c>
      <c r="B19" s="5"/>
      <c r="C19" s="5"/>
      <c r="D19" s="5"/>
      <c r="E19" s="5"/>
      <c r="F19" s="4" t="s">
        <v>23</v>
      </c>
      <c r="G19" s="4"/>
      <c r="H19" s="3">
        <v>600</v>
      </c>
      <c r="I19" s="3"/>
      <c r="J19" s="15"/>
      <c r="K19" s="15"/>
      <c r="L19" s="22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</row>
    <row r="20" spans="1:33" ht="27" customHeight="1">
      <c r="A20" s="638" t="s">
        <v>356</v>
      </c>
      <c r="B20" s="638"/>
      <c r="C20" s="638"/>
      <c r="D20" s="638"/>
      <c r="E20" s="638"/>
      <c r="F20" s="4" t="s">
        <v>23</v>
      </c>
      <c r="G20" s="4"/>
      <c r="H20" s="3">
        <v>200</v>
      </c>
      <c r="I20" s="3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</row>
    <row r="21" spans="1:33" ht="12.75" customHeight="1">
      <c r="A21" s="1" t="s">
        <v>30</v>
      </c>
      <c r="B21" s="1"/>
      <c r="C21" s="1"/>
      <c r="D21" s="1"/>
      <c r="E21" s="1"/>
      <c r="F21" s="1"/>
      <c r="G21" s="1"/>
      <c r="H21" s="474">
        <f>ROUND(H14+H15+H16+H17+H18+H19+H20,2)</f>
        <v>7200</v>
      </c>
      <c r="I21" s="474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</row>
    <row r="22" spans="1:33" ht="8.25" customHeight="1">
      <c r="A22" s="475"/>
      <c r="B22" s="475"/>
      <c r="C22" s="475"/>
      <c r="D22" s="475"/>
      <c r="E22" s="475"/>
      <c r="F22" s="475"/>
      <c r="G22" s="475"/>
      <c r="H22" s="475"/>
      <c r="I22" s="47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</row>
    <row r="23" spans="1:33" ht="23.25" customHeight="1">
      <c r="A23" s="5" t="s">
        <v>31</v>
      </c>
      <c r="B23" s="5"/>
      <c r="C23" s="5"/>
      <c r="D23" s="5"/>
      <c r="E23" s="5"/>
      <c r="F23" s="4" t="s">
        <v>23</v>
      </c>
      <c r="G23" s="4"/>
      <c r="H23" s="476">
        <v>500</v>
      </c>
      <c r="I23" s="476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</row>
    <row r="24" spans="1:33" ht="12.75" customHeight="1">
      <c r="A24" s="5" t="s">
        <v>32</v>
      </c>
      <c r="B24" s="5"/>
      <c r="C24" s="5"/>
      <c r="D24" s="5"/>
      <c r="E24" s="5"/>
      <c r="F24" s="477" t="s">
        <v>23</v>
      </c>
      <c r="G24" s="477"/>
      <c r="H24" s="476">
        <v>1200</v>
      </c>
      <c r="I24" s="476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</row>
    <row r="25" spans="1:33" ht="12.75" customHeight="1">
      <c r="A25" s="5" t="s">
        <v>33</v>
      </c>
      <c r="B25" s="5"/>
      <c r="C25" s="5"/>
      <c r="D25" s="5"/>
      <c r="E25" s="5"/>
      <c r="F25" s="4" t="s">
        <v>23</v>
      </c>
      <c r="G25" s="4"/>
      <c r="H25" s="476">
        <v>100</v>
      </c>
      <c r="I25" s="476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</row>
    <row r="26" spans="1:33" ht="15.75" customHeight="1">
      <c r="A26" s="5" t="s">
        <v>34</v>
      </c>
      <c r="B26" s="5"/>
      <c r="C26" s="5"/>
      <c r="D26" s="5"/>
      <c r="E26" s="5"/>
      <c r="F26" s="477" t="s">
        <v>23</v>
      </c>
      <c r="G26" s="477"/>
      <c r="H26" s="476">
        <v>150</v>
      </c>
      <c r="I26" s="476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</row>
    <row r="27" spans="1:33" ht="14.25" customHeight="1">
      <c r="A27" s="5" t="s">
        <v>35</v>
      </c>
      <c r="B27" s="5"/>
      <c r="C27" s="5"/>
      <c r="D27" s="5"/>
      <c r="E27" s="5"/>
      <c r="F27" s="477" t="s">
        <v>23</v>
      </c>
      <c r="G27" s="477"/>
      <c r="H27" s="476">
        <v>250</v>
      </c>
      <c r="I27" s="476"/>
      <c r="J27" s="25"/>
      <c r="K27" s="25"/>
      <c r="L27" s="25"/>
      <c r="M27" s="2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</row>
    <row r="28" spans="1:33" ht="26.25" customHeight="1">
      <c r="A28" s="5" t="s">
        <v>36</v>
      </c>
      <c r="B28" s="5"/>
      <c r="C28" s="5"/>
      <c r="D28" s="5"/>
      <c r="E28" s="5"/>
      <c r="F28" s="4" t="s">
        <v>23</v>
      </c>
      <c r="G28" s="4"/>
      <c r="H28" s="476">
        <v>800</v>
      </c>
      <c r="I28" s="476"/>
      <c r="J28" s="26"/>
      <c r="K28" s="15"/>
      <c r="L28" s="15"/>
      <c r="M28" s="15"/>
      <c r="N28" s="26"/>
      <c r="O28" s="27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</row>
    <row r="29" spans="1:33" ht="15" customHeight="1">
      <c r="A29" s="1" t="s">
        <v>37</v>
      </c>
      <c r="B29" s="1"/>
      <c r="C29" s="1"/>
      <c r="D29" s="1"/>
      <c r="E29" s="1"/>
      <c r="F29" s="1"/>
      <c r="G29" s="1"/>
      <c r="H29" s="474">
        <v>3000</v>
      </c>
      <c r="I29" s="474"/>
      <c r="J29" s="26"/>
      <c r="K29" s="15"/>
      <c r="L29" s="15"/>
      <c r="M29" s="15"/>
      <c r="N29" s="26"/>
      <c r="O29" s="27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</row>
    <row r="30" spans="1:33" ht="7.5" customHeight="1">
      <c r="A30" s="475"/>
      <c r="B30" s="475"/>
      <c r="C30" s="475"/>
      <c r="D30" s="475"/>
      <c r="E30" s="475"/>
      <c r="F30" s="475"/>
      <c r="G30" s="475"/>
      <c r="H30" s="475"/>
      <c r="I30" s="475"/>
      <c r="J30" s="15"/>
      <c r="K30" s="15"/>
      <c r="L30" s="15"/>
      <c r="M30" s="15"/>
      <c r="N30" s="26"/>
      <c r="O30" s="27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</row>
    <row r="31" spans="1:33" ht="27" customHeight="1">
      <c r="A31" s="5" t="s">
        <v>38</v>
      </c>
      <c r="B31" s="5"/>
      <c r="C31" s="5"/>
      <c r="D31" s="5"/>
      <c r="E31" s="5"/>
      <c r="F31" s="4" t="s">
        <v>23</v>
      </c>
      <c r="G31" s="4"/>
      <c r="H31" s="476">
        <v>100</v>
      </c>
      <c r="I31" s="476"/>
      <c r="J31" s="27"/>
      <c r="K31" s="27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</row>
    <row r="32" spans="1:33" ht="25.5" customHeight="1">
      <c r="A32" s="5" t="s">
        <v>39</v>
      </c>
      <c r="B32" s="5"/>
      <c r="C32" s="5"/>
      <c r="D32" s="5"/>
      <c r="E32" s="5"/>
      <c r="F32" s="4" t="s">
        <v>23</v>
      </c>
      <c r="G32" s="4"/>
      <c r="H32" s="476">
        <v>250</v>
      </c>
      <c r="I32" s="476"/>
      <c r="J32" s="27"/>
      <c r="K32" s="27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</row>
    <row r="33" spans="1:33" ht="12.75" customHeight="1">
      <c r="A33" s="5" t="s">
        <v>40</v>
      </c>
      <c r="B33" s="5"/>
      <c r="C33" s="5"/>
      <c r="D33" s="5"/>
      <c r="E33" s="5"/>
      <c r="F33" s="4" t="s">
        <v>23</v>
      </c>
      <c r="G33" s="4"/>
      <c r="H33" s="476">
        <v>350</v>
      </c>
      <c r="I33" s="476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</row>
    <row r="34" spans="1:33" ht="12.75" customHeight="1">
      <c r="A34" s="478" t="s">
        <v>41</v>
      </c>
      <c r="B34" s="478"/>
      <c r="C34" s="478"/>
      <c r="D34" s="478"/>
      <c r="E34" s="478"/>
      <c r="F34" s="478"/>
      <c r="G34" s="478"/>
      <c r="H34" s="474">
        <f>ROUND(H31+H32+H33,2)</f>
        <v>700</v>
      </c>
      <c r="I34" s="474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</row>
    <row r="35" spans="1:33" ht="7.5" customHeight="1">
      <c r="A35" s="479"/>
      <c r="B35" s="479"/>
      <c r="C35" s="479"/>
      <c r="D35" s="479"/>
      <c r="E35" s="479"/>
      <c r="F35" s="479"/>
      <c r="G35" s="479"/>
      <c r="H35" s="479"/>
      <c r="I35" s="479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</row>
    <row r="36" spans="1:33" ht="12.75" customHeight="1">
      <c r="A36" s="480" t="s">
        <v>42</v>
      </c>
      <c r="B36" s="480"/>
      <c r="C36" s="480"/>
      <c r="D36" s="480"/>
      <c r="E36" s="480"/>
      <c r="F36" s="4" t="s">
        <v>23</v>
      </c>
      <c r="G36" s="4"/>
      <c r="H36" s="476">
        <v>70</v>
      </c>
      <c r="I36" s="476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</row>
    <row r="37" spans="1:33" ht="12.75" customHeight="1">
      <c r="A37" s="481" t="s">
        <v>43</v>
      </c>
      <c r="B37" s="481"/>
      <c r="C37" s="481"/>
      <c r="D37" s="481"/>
      <c r="E37" s="481"/>
      <c r="F37" s="481"/>
      <c r="G37" s="481"/>
      <c r="H37" s="474">
        <f>H36</f>
        <v>70</v>
      </c>
      <c r="I37" s="474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</row>
    <row r="38" spans="1:33" ht="7.5" customHeight="1">
      <c r="A38" s="482"/>
      <c r="B38" s="482"/>
      <c r="C38" s="482"/>
      <c r="D38" s="482"/>
      <c r="E38" s="482"/>
      <c r="F38" s="482"/>
      <c r="G38" s="482"/>
      <c r="H38" s="482"/>
      <c r="I38" s="482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</row>
    <row r="39" spans="1:33" ht="12.75" customHeight="1">
      <c r="A39" s="480" t="s">
        <v>44</v>
      </c>
      <c r="B39" s="480"/>
      <c r="C39" s="480"/>
      <c r="D39" s="480"/>
      <c r="E39" s="480"/>
      <c r="F39" s="477" t="s">
        <v>23</v>
      </c>
      <c r="G39" s="477"/>
      <c r="H39" s="483">
        <v>0</v>
      </c>
      <c r="I39" s="483"/>
      <c r="J39" s="28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</row>
    <row r="40" spans="1:33" ht="12.75" customHeight="1">
      <c r="A40" s="484" t="s">
        <v>45</v>
      </c>
      <c r="B40" s="484"/>
      <c r="C40" s="484"/>
      <c r="D40" s="484"/>
      <c r="E40" s="484"/>
      <c r="F40" s="484"/>
      <c r="G40" s="484"/>
      <c r="H40" s="485">
        <v>0</v>
      </c>
      <c r="I40" s="485"/>
      <c r="J40" s="15"/>
      <c r="K40" s="29"/>
      <c r="L40" s="30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</row>
    <row r="41" spans="1:33" ht="8.25" customHeight="1">
      <c r="A41" s="31"/>
      <c r="B41" s="32"/>
      <c r="C41" s="32"/>
      <c r="D41" s="32"/>
      <c r="E41" s="32"/>
      <c r="F41" s="32"/>
      <c r="G41" s="32"/>
      <c r="H41" s="33"/>
      <c r="I41" s="34"/>
      <c r="J41" s="15"/>
      <c r="K41" s="29"/>
      <c r="L41" s="30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</row>
    <row r="42" spans="1:33" ht="15.75" customHeight="1">
      <c r="A42" s="486" t="s">
        <v>46</v>
      </c>
      <c r="B42" s="486"/>
      <c r="C42" s="486"/>
      <c r="D42" s="486"/>
      <c r="E42" s="486"/>
      <c r="F42" s="477" t="s">
        <v>23</v>
      </c>
      <c r="G42" s="477"/>
      <c r="H42" s="487">
        <v>0</v>
      </c>
      <c r="I42" s="487"/>
      <c r="J42" s="15"/>
      <c r="K42" s="29"/>
      <c r="L42" s="30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</row>
    <row r="43" spans="1:33" ht="15" customHeight="1">
      <c r="A43" s="478" t="s">
        <v>47</v>
      </c>
      <c r="B43" s="478"/>
      <c r="C43" s="478"/>
      <c r="D43" s="478"/>
      <c r="E43" s="478"/>
      <c r="F43" s="478"/>
      <c r="G43" s="478"/>
      <c r="H43" s="488">
        <v>0</v>
      </c>
      <c r="I43" s="488"/>
      <c r="J43" s="15"/>
      <c r="K43" s="29"/>
      <c r="L43" s="30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</row>
    <row r="44" spans="1:33" ht="7.5" customHeight="1">
      <c r="A44" s="479"/>
      <c r="B44" s="479"/>
      <c r="C44" s="479"/>
      <c r="D44" s="479"/>
      <c r="E44" s="479"/>
      <c r="F44" s="479"/>
      <c r="G44" s="479"/>
      <c r="H44" s="479"/>
      <c r="I44" s="479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</row>
    <row r="45" spans="1:33" ht="12.75" customHeight="1">
      <c r="A45" s="489" t="s">
        <v>48</v>
      </c>
      <c r="B45" s="489"/>
      <c r="C45" s="489"/>
      <c r="D45" s="489"/>
      <c r="E45" s="489"/>
      <c r="F45" s="489"/>
      <c r="G45" s="489"/>
      <c r="H45" s="490">
        <v>10970</v>
      </c>
      <c r="I45" s="490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</row>
    <row r="46" spans="1:33" ht="7.5" customHeight="1">
      <c r="A46" s="491"/>
      <c r="B46" s="491"/>
      <c r="C46" s="491"/>
      <c r="D46" s="491"/>
      <c r="E46" s="491"/>
      <c r="F46" s="491"/>
      <c r="G46" s="491"/>
      <c r="H46" s="491"/>
      <c r="I46" s="491"/>
      <c r="J46" s="36"/>
      <c r="K46" s="37"/>
      <c r="L46" s="38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</row>
    <row r="47" spans="1:33" ht="48" customHeight="1">
      <c r="A47" s="492" t="s">
        <v>49</v>
      </c>
      <c r="B47" s="492"/>
      <c r="C47" s="492"/>
      <c r="D47" s="492"/>
      <c r="E47" s="492"/>
      <c r="F47" s="492"/>
      <c r="G47" s="492"/>
      <c r="H47" s="492"/>
      <c r="I47" s="492"/>
      <c r="J47" s="36"/>
      <c r="K47" s="37"/>
      <c r="L47" s="38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</row>
    <row r="48" spans="1:33" ht="7.5" customHeight="1">
      <c r="A48" s="491"/>
      <c r="B48" s="491"/>
      <c r="C48" s="491"/>
      <c r="D48" s="491"/>
      <c r="E48" s="491"/>
      <c r="F48" s="491"/>
      <c r="G48" s="491"/>
      <c r="H48" s="491"/>
      <c r="I48" s="491"/>
      <c r="J48" s="36"/>
      <c r="K48" s="37"/>
      <c r="L48" s="38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</row>
    <row r="49" spans="1:33" ht="54" customHeight="1">
      <c r="A49" s="493" t="s">
        <v>50</v>
      </c>
      <c r="B49" s="493"/>
      <c r="C49" s="493"/>
      <c r="D49" s="493"/>
      <c r="E49" s="493"/>
      <c r="F49" s="493"/>
      <c r="G49" s="493"/>
      <c r="H49" s="493"/>
      <c r="I49" s="493"/>
      <c r="J49" s="36"/>
      <c r="K49" s="37"/>
      <c r="L49" s="38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</row>
    <row r="50" spans="1:33" ht="9.75" customHeight="1">
      <c r="A50" s="494"/>
      <c r="B50" s="494"/>
      <c r="C50" s="494"/>
      <c r="D50" s="494"/>
      <c r="E50" s="494"/>
      <c r="F50" s="494"/>
      <c r="G50" s="494"/>
      <c r="H50" s="494"/>
      <c r="I50" s="494"/>
      <c r="J50" s="36"/>
      <c r="K50" s="37"/>
      <c r="L50" s="38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</row>
    <row r="51" spans="1:33" ht="21.75" customHeight="1">
      <c r="A51" s="10" t="s">
        <v>51</v>
      </c>
      <c r="B51" s="10"/>
      <c r="C51" s="10"/>
      <c r="D51" s="10"/>
      <c r="E51" s="10"/>
      <c r="F51" s="10"/>
      <c r="G51" s="10"/>
      <c r="H51" s="10"/>
      <c r="I51" s="10"/>
      <c r="J51" s="495"/>
      <c r="K51" s="495"/>
      <c r="L51" s="495"/>
      <c r="M51" s="495"/>
      <c r="N51" s="495"/>
      <c r="O51" s="495"/>
      <c r="P51" s="495"/>
      <c r="Q51" s="495"/>
      <c r="R51" s="495"/>
      <c r="S51" s="495"/>
      <c r="T51" s="495"/>
      <c r="U51" s="495"/>
      <c r="V51" s="495"/>
      <c r="W51" s="495"/>
      <c r="X51" s="495"/>
      <c r="Y51" s="495"/>
      <c r="Z51" s="495"/>
      <c r="AA51" s="495"/>
      <c r="AB51" s="495"/>
      <c r="AC51" s="495"/>
      <c r="AD51" s="495"/>
      <c r="AE51" s="495"/>
      <c r="AF51" s="495"/>
      <c r="AG51" s="141"/>
    </row>
    <row r="52" spans="1:33" ht="15.75" customHeight="1">
      <c r="A52" s="17">
        <v>1</v>
      </c>
      <c r="B52" s="12" t="s">
        <v>52</v>
      </c>
      <c r="C52" s="12"/>
      <c r="D52" s="12"/>
      <c r="E52" s="12"/>
      <c r="F52" s="12"/>
      <c r="G52" s="12"/>
      <c r="H52" s="496" t="s">
        <v>53</v>
      </c>
      <c r="I52" s="496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</row>
    <row r="53" spans="1:33" ht="15.75" customHeight="1">
      <c r="A53" s="17">
        <v>2</v>
      </c>
      <c r="B53" s="12" t="s">
        <v>54</v>
      </c>
      <c r="C53" s="12"/>
      <c r="D53" s="12"/>
      <c r="E53" s="12"/>
      <c r="F53" s="12"/>
      <c r="G53" s="12"/>
      <c r="H53" s="639">
        <v>5143</v>
      </c>
      <c r="I53" s="639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</row>
    <row r="54" spans="1:33" ht="15.75" customHeight="1">
      <c r="A54" s="17">
        <v>3</v>
      </c>
      <c r="B54" s="12" t="s">
        <v>55</v>
      </c>
      <c r="C54" s="12"/>
      <c r="D54" s="12"/>
      <c r="E54" s="12"/>
      <c r="F54" s="12"/>
      <c r="G54" s="12"/>
      <c r="H54" s="496">
        <v>1431.04</v>
      </c>
      <c r="I54" s="496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</row>
    <row r="55" spans="1:33" ht="15.75" customHeight="1">
      <c r="A55" s="17">
        <v>4</v>
      </c>
      <c r="B55" s="12" t="s">
        <v>56</v>
      </c>
      <c r="C55" s="12"/>
      <c r="D55" s="12"/>
      <c r="E55" s="12"/>
      <c r="F55" s="12"/>
      <c r="G55" s="12"/>
      <c r="H55" s="498" t="s">
        <v>57</v>
      </c>
      <c r="I55" s="498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</row>
    <row r="56" spans="1:33" ht="15.75" customHeight="1">
      <c r="A56" s="17">
        <v>5</v>
      </c>
      <c r="B56" s="12" t="s">
        <v>58</v>
      </c>
      <c r="C56" s="12"/>
      <c r="D56" s="12"/>
      <c r="E56" s="12"/>
      <c r="F56" s="12"/>
      <c r="G56" s="12"/>
      <c r="H56" s="498" t="s">
        <v>59</v>
      </c>
      <c r="I56" s="498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</row>
    <row r="57" spans="1:33" ht="9" customHeight="1">
      <c r="A57" s="482"/>
      <c r="B57" s="482"/>
      <c r="C57" s="482"/>
      <c r="D57" s="482"/>
      <c r="E57" s="482"/>
      <c r="F57" s="482"/>
      <c r="G57" s="482"/>
      <c r="H57" s="482"/>
      <c r="I57" s="482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</row>
    <row r="58" spans="1:33" ht="22.5" customHeight="1">
      <c r="A58" s="492" t="s">
        <v>60</v>
      </c>
      <c r="B58" s="492"/>
      <c r="C58" s="492"/>
      <c r="D58" s="492"/>
      <c r="E58" s="492"/>
      <c r="F58" s="492"/>
      <c r="G58" s="492"/>
      <c r="H58" s="492"/>
      <c r="I58" s="492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</row>
    <row r="59" spans="1:33" ht="9" customHeight="1">
      <c r="A59" s="499"/>
      <c r="B59" s="499"/>
      <c r="C59" s="499"/>
      <c r="D59" s="499"/>
      <c r="E59" s="499"/>
      <c r="F59" s="499"/>
      <c r="G59" s="499"/>
      <c r="H59" s="499"/>
      <c r="I59" s="499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</row>
    <row r="60" spans="1:33" ht="22.5" customHeight="1">
      <c r="A60" s="500" t="s">
        <v>61</v>
      </c>
      <c r="B60" s="500"/>
      <c r="C60" s="500"/>
      <c r="D60" s="500"/>
      <c r="E60" s="500"/>
      <c r="F60" s="500"/>
      <c r="G60" s="500"/>
      <c r="H60" s="500"/>
      <c r="I60" s="500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</row>
    <row r="61" spans="1:33" ht="30" customHeight="1">
      <c r="A61" s="39">
        <v>1</v>
      </c>
      <c r="B61" s="501" t="s">
        <v>62</v>
      </c>
      <c r="C61" s="501"/>
      <c r="D61" s="501"/>
      <c r="E61" s="501"/>
      <c r="F61" s="501"/>
      <c r="G61" s="501"/>
      <c r="H61" s="39" t="s">
        <v>63</v>
      </c>
      <c r="I61" s="39" t="s">
        <v>64</v>
      </c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  <c r="AF61" s="41"/>
      <c r="AG61" s="41"/>
    </row>
    <row r="62" spans="1:33" ht="27.75" customHeight="1">
      <c r="A62" s="17" t="s">
        <v>8</v>
      </c>
      <c r="B62" s="12" t="s">
        <v>357</v>
      </c>
      <c r="C62" s="12"/>
      <c r="D62" s="12"/>
      <c r="E62" s="12"/>
      <c r="F62" s="12"/>
      <c r="G62" s="12"/>
      <c r="H62" s="12"/>
      <c r="I62" s="42">
        <f>ROUND(((40/6)*30)*(ROUND(H54/220,2)),2)</f>
        <v>1300</v>
      </c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</row>
    <row r="63" spans="1:33" ht="15.75" customHeight="1">
      <c r="A63" s="17" t="s">
        <v>10</v>
      </c>
      <c r="B63" s="12" t="s">
        <v>66</v>
      </c>
      <c r="C63" s="12"/>
      <c r="D63" s="12"/>
      <c r="E63" s="12"/>
      <c r="F63" s="12"/>
      <c r="G63" s="12"/>
      <c r="H63" s="43"/>
      <c r="I63" s="42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</row>
    <row r="64" spans="1:33" ht="15.75" customHeight="1">
      <c r="A64" s="17" t="s">
        <v>13</v>
      </c>
      <c r="B64" s="502" t="s">
        <v>336</v>
      </c>
      <c r="C64" s="502"/>
      <c r="D64" s="502"/>
      <c r="E64" s="502"/>
      <c r="F64" s="502"/>
      <c r="G64" s="502"/>
      <c r="H64" s="44">
        <v>0.2</v>
      </c>
      <c r="I64" s="42">
        <f>ROUND(H64*I62,2)</f>
        <v>260</v>
      </c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</row>
    <row r="65" spans="1:33" ht="15.75" customHeight="1">
      <c r="A65" s="17" t="s">
        <v>16</v>
      </c>
      <c r="B65" s="12" t="s">
        <v>68</v>
      </c>
      <c r="C65" s="12"/>
      <c r="D65" s="12"/>
      <c r="E65" s="12"/>
      <c r="F65" s="12"/>
      <c r="G65" s="12"/>
      <c r="H65" s="12"/>
      <c r="I65" s="42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</row>
    <row r="66" spans="1:33" ht="15.75" customHeight="1">
      <c r="A66" s="17" t="s">
        <v>69</v>
      </c>
      <c r="B66" s="12" t="s">
        <v>70</v>
      </c>
      <c r="C66" s="12"/>
      <c r="D66" s="12"/>
      <c r="E66" s="12"/>
      <c r="F66" s="12"/>
      <c r="G66" s="12"/>
      <c r="H66" s="12"/>
      <c r="I66" s="4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</row>
    <row r="67" spans="1:33" ht="15.75" customHeight="1">
      <c r="A67" s="17" t="s">
        <v>71</v>
      </c>
      <c r="B67" s="12" t="s">
        <v>72</v>
      </c>
      <c r="C67" s="12"/>
      <c r="D67" s="12"/>
      <c r="E67" s="12"/>
      <c r="F67" s="12"/>
      <c r="G67" s="12"/>
      <c r="H67" s="12"/>
      <c r="I67" s="42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</row>
    <row r="68" spans="1:33" ht="15.75" customHeight="1">
      <c r="A68" s="522" t="s">
        <v>119</v>
      </c>
      <c r="B68" s="522"/>
      <c r="C68" s="522"/>
      <c r="D68" s="522"/>
      <c r="E68" s="522"/>
      <c r="F68" s="522"/>
      <c r="G68" s="522"/>
      <c r="H68" s="522"/>
      <c r="I68" s="46">
        <f>SUM(I62:I67)</f>
        <v>1560</v>
      </c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</row>
    <row r="69" spans="1:33" ht="9.75" customHeight="1">
      <c r="A69" s="503"/>
      <c r="B69" s="503"/>
      <c r="C69" s="503"/>
      <c r="D69" s="503"/>
      <c r="E69" s="503"/>
      <c r="F69" s="503"/>
      <c r="G69" s="503"/>
      <c r="H69" s="503"/>
      <c r="I69" s="503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</row>
    <row r="70" spans="1:33" ht="20.25" customHeight="1">
      <c r="A70" s="504" t="s">
        <v>74</v>
      </c>
      <c r="B70" s="504"/>
      <c r="C70" s="504"/>
      <c r="D70" s="504"/>
      <c r="E70" s="504"/>
      <c r="F70" s="504"/>
      <c r="G70" s="504"/>
      <c r="H70" s="504"/>
      <c r="I70" s="504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</row>
    <row r="71" spans="1:33" ht="10.5" customHeight="1">
      <c r="A71" s="505"/>
      <c r="B71" s="505"/>
      <c r="C71" s="505"/>
      <c r="D71" s="505"/>
      <c r="E71" s="505"/>
      <c r="F71" s="505"/>
      <c r="G71" s="505"/>
      <c r="H71" s="505"/>
      <c r="I71" s="50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</row>
    <row r="72" spans="1:33" ht="21.75" customHeight="1">
      <c r="A72" s="506" t="s">
        <v>75</v>
      </c>
      <c r="B72" s="506"/>
      <c r="C72" s="506"/>
      <c r="D72" s="506"/>
      <c r="E72" s="506"/>
      <c r="F72" s="506"/>
      <c r="G72" s="506"/>
      <c r="H72" s="506"/>
      <c r="I72" s="506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</row>
    <row r="73" spans="1:33" ht="25.5" customHeight="1">
      <c r="A73" s="507" t="s">
        <v>358</v>
      </c>
      <c r="B73" s="507"/>
      <c r="C73" s="507"/>
      <c r="D73" s="507"/>
      <c r="E73" s="507"/>
      <c r="F73" s="507"/>
      <c r="G73" s="507"/>
      <c r="H73" s="507"/>
      <c r="I73" s="507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</row>
    <row r="74" spans="1:33" ht="25.5" customHeight="1">
      <c r="A74" s="47" t="s">
        <v>77</v>
      </c>
      <c r="B74" s="508" t="s">
        <v>359</v>
      </c>
      <c r="C74" s="508"/>
      <c r="D74" s="508"/>
      <c r="E74" s="508"/>
      <c r="F74" s="508"/>
      <c r="G74" s="508"/>
      <c r="H74" s="508"/>
      <c r="I74" s="18" t="s">
        <v>79</v>
      </c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</row>
    <row r="75" spans="1:33" ht="25.5" customHeight="1">
      <c r="A75" s="48" t="s">
        <v>8</v>
      </c>
      <c r="B75" s="12" t="s">
        <v>360</v>
      </c>
      <c r="C75" s="12"/>
      <c r="D75" s="12"/>
      <c r="E75" s="12"/>
      <c r="F75" s="12"/>
      <c r="G75" s="12"/>
      <c r="H75" s="43">
        <v>8.3299999999999999E-2</v>
      </c>
      <c r="I75" s="21">
        <f>ROUND($I$68*H75,2)</f>
        <v>129.94999999999999</v>
      </c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</row>
    <row r="76" spans="1:33" ht="137.25" customHeight="1">
      <c r="A76" s="48" t="s">
        <v>10</v>
      </c>
      <c r="B76" s="640" t="s">
        <v>361</v>
      </c>
      <c r="C76" s="640"/>
      <c r="D76" s="640"/>
      <c r="E76" s="640"/>
      <c r="F76" s="640"/>
      <c r="G76" s="640"/>
      <c r="H76" s="142">
        <v>3.0249999999999999E-2</v>
      </c>
      <c r="I76" s="21">
        <f>ROUND($I$68*H76,2)</f>
        <v>47.19</v>
      </c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</row>
    <row r="77" spans="1:33" ht="19.5" customHeight="1">
      <c r="A77" s="510" t="s">
        <v>82</v>
      </c>
      <c r="B77" s="510"/>
      <c r="C77" s="510"/>
      <c r="D77" s="510"/>
      <c r="E77" s="510"/>
      <c r="F77" s="510"/>
      <c r="G77" s="510"/>
      <c r="H77" s="510"/>
      <c r="I77" s="50">
        <f>SUM(I75+I76)</f>
        <v>177.14</v>
      </c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</row>
    <row r="78" spans="1:33" ht="23.25" customHeight="1">
      <c r="A78" s="641" t="s">
        <v>362</v>
      </c>
      <c r="B78" s="641"/>
      <c r="C78" s="641"/>
      <c r="D78" s="641"/>
      <c r="E78" s="641"/>
      <c r="F78" s="641"/>
      <c r="G78" s="641"/>
      <c r="H78" s="641"/>
      <c r="I78" s="64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  <c r="Y78" s="51"/>
      <c r="Z78" s="51"/>
      <c r="AA78" s="51"/>
      <c r="AB78" s="51"/>
      <c r="AC78" s="51"/>
      <c r="AD78" s="51"/>
      <c r="AE78" s="51"/>
      <c r="AF78" s="51"/>
      <c r="AG78" s="51"/>
    </row>
    <row r="79" spans="1:33" ht="108.75" customHeight="1">
      <c r="A79" s="492" t="s">
        <v>363</v>
      </c>
      <c r="B79" s="492"/>
      <c r="C79" s="492"/>
      <c r="D79" s="492"/>
      <c r="E79" s="492"/>
      <c r="F79" s="492"/>
      <c r="G79" s="492"/>
      <c r="H79" s="492"/>
      <c r="I79" s="492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</row>
    <row r="80" spans="1:33" ht="11.25" customHeight="1">
      <c r="A80" s="512"/>
      <c r="B80" s="512"/>
      <c r="C80" s="512"/>
      <c r="D80" s="512"/>
      <c r="E80" s="512"/>
      <c r="F80" s="512"/>
      <c r="G80" s="512"/>
      <c r="H80" s="512"/>
      <c r="I80" s="512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</row>
    <row r="81" spans="1:33" ht="32.25" customHeight="1">
      <c r="A81" s="513" t="s">
        <v>364</v>
      </c>
      <c r="B81" s="513"/>
      <c r="C81" s="513"/>
      <c r="D81" s="513"/>
      <c r="E81" s="513"/>
      <c r="F81" s="513"/>
      <c r="G81" s="513"/>
      <c r="H81" s="513"/>
      <c r="I81" s="513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</row>
    <row r="82" spans="1:33" ht="30" customHeight="1">
      <c r="A82" s="52" t="s">
        <v>85</v>
      </c>
      <c r="B82" s="501" t="s">
        <v>86</v>
      </c>
      <c r="C82" s="501"/>
      <c r="D82" s="501"/>
      <c r="E82" s="501"/>
      <c r="F82" s="501"/>
      <c r="G82" s="501"/>
      <c r="H82" s="40" t="s">
        <v>87</v>
      </c>
      <c r="I82" s="40" t="s">
        <v>88</v>
      </c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</row>
    <row r="83" spans="1:33" ht="15.75" customHeight="1">
      <c r="A83" s="53" t="s">
        <v>8</v>
      </c>
      <c r="B83" s="12" t="s">
        <v>89</v>
      </c>
      <c r="C83" s="12"/>
      <c r="D83" s="12"/>
      <c r="E83" s="12"/>
      <c r="F83" s="12"/>
      <c r="G83" s="12"/>
      <c r="H83" s="54">
        <v>0.2</v>
      </c>
      <c r="I83" s="55">
        <f t="shared" ref="I83:I90" si="0">ROUND(($I$68+$I$77)*H83,2)</f>
        <v>347.43</v>
      </c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</row>
    <row r="84" spans="1:33" ht="15.75" customHeight="1">
      <c r="A84" s="53" t="s">
        <v>10</v>
      </c>
      <c r="B84" s="12" t="s">
        <v>90</v>
      </c>
      <c r="C84" s="12"/>
      <c r="D84" s="12"/>
      <c r="E84" s="12"/>
      <c r="F84" s="12"/>
      <c r="G84" s="12"/>
      <c r="H84" s="54">
        <v>2.5000000000000001E-2</v>
      </c>
      <c r="I84" s="55">
        <f t="shared" si="0"/>
        <v>43.43</v>
      </c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</row>
    <row r="85" spans="1:33" ht="48.75" customHeight="1">
      <c r="A85" s="53" t="s">
        <v>13</v>
      </c>
      <c r="B85" s="12" t="s">
        <v>91</v>
      </c>
      <c r="C85" s="12"/>
      <c r="D85" s="56" t="s">
        <v>92</v>
      </c>
      <c r="E85" s="57">
        <v>0.03</v>
      </c>
      <c r="F85" s="56" t="s">
        <v>93</v>
      </c>
      <c r="G85" s="58">
        <v>1</v>
      </c>
      <c r="H85" s="59">
        <f>ROUND((E85*G85),6)</f>
        <v>0.03</v>
      </c>
      <c r="I85" s="55">
        <f t="shared" si="0"/>
        <v>52.11</v>
      </c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</row>
    <row r="86" spans="1:33" ht="15.75" customHeight="1">
      <c r="A86" s="53" t="s">
        <v>16</v>
      </c>
      <c r="B86" s="12" t="s">
        <v>94</v>
      </c>
      <c r="C86" s="12"/>
      <c r="D86" s="12"/>
      <c r="E86" s="12"/>
      <c r="F86" s="12"/>
      <c r="G86" s="12"/>
      <c r="H86" s="54">
        <v>1.4999999999999999E-2</v>
      </c>
      <c r="I86" s="55">
        <f t="shared" si="0"/>
        <v>26.06</v>
      </c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</row>
    <row r="87" spans="1:33" ht="15.75" customHeight="1">
      <c r="A87" s="53" t="s">
        <v>69</v>
      </c>
      <c r="B87" s="12" t="s">
        <v>95</v>
      </c>
      <c r="C87" s="12"/>
      <c r="D87" s="12"/>
      <c r="E87" s="12"/>
      <c r="F87" s="12"/>
      <c r="G87" s="12"/>
      <c r="H87" s="54">
        <v>0.01</v>
      </c>
      <c r="I87" s="55">
        <f t="shared" si="0"/>
        <v>17.37</v>
      </c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</row>
    <row r="88" spans="1:33" ht="15.75" customHeight="1">
      <c r="A88" s="53" t="s">
        <v>71</v>
      </c>
      <c r="B88" s="12" t="s">
        <v>96</v>
      </c>
      <c r="C88" s="12"/>
      <c r="D88" s="12"/>
      <c r="E88" s="12"/>
      <c r="F88" s="12"/>
      <c r="G88" s="12"/>
      <c r="H88" s="54">
        <v>6.0000000000000001E-3</v>
      </c>
      <c r="I88" s="55">
        <f t="shared" si="0"/>
        <v>10.42</v>
      </c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</row>
    <row r="89" spans="1:33" ht="20.25" customHeight="1">
      <c r="A89" s="53" t="s">
        <v>97</v>
      </c>
      <c r="B89" s="12" t="s">
        <v>338</v>
      </c>
      <c r="C89" s="12"/>
      <c r="D89" s="12"/>
      <c r="E89" s="12"/>
      <c r="F89" s="12"/>
      <c r="G89" s="12"/>
      <c r="H89" s="54">
        <v>2E-3</v>
      </c>
      <c r="I89" s="55">
        <f t="shared" si="0"/>
        <v>3.47</v>
      </c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</row>
    <row r="90" spans="1:33" ht="15.75" customHeight="1">
      <c r="A90" s="53" t="s">
        <v>98</v>
      </c>
      <c r="B90" s="12" t="s">
        <v>99</v>
      </c>
      <c r="C90" s="12"/>
      <c r="D90" s="12"/>
      <c r="E90" s="12"/>
      <c r="F90" s="12"/>
      <c r="G90" s="12"/>
      <c r="H90" s="54">
        <v>0.08</v>
      </c>
      <c r="I90" s="55">
        <f t="shared" si="0"/>
        <v>138.97</v>
      </c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</row>
    <row r="91" spans="1:33" ht="15.75" customHeight="1">
      <c r="A91" s="510" t="s">
        <v>82</v>
      </c>
      <c r="B91" s="510"/>
      <c r="C91" s="510"/>
      <c r="D91" s="510"/>
      <c r="E91" s="510"/>
      <c r="F91" s="510"/>
      <c r="G91" s="510"/>
      <c r="H91" s="60">
        <f>SUM(H83:H90)</f>
        <v>0.36800000000000005</v>
      </c>
      <c r="I91" s="61">
        <f>SUM(I83:I90)</f>
        <v>639.2600000000001</v>
      </c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</row>
    <row r="92" spans="1:33" ht="8.25" customHeight="1">
      <c r="A92" s="62"/>
      <c r="B92" s="63"/>
      <c r="C92" s="63"/>
      <c r="D92" s="63"/>
      <c r="E92" s="63"/>
      <c r="F92" s="63"/>
      <c r="G92" s="63"/>
      <c r="H92" s="64"/>
      <c r="I92" s="6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</row>
    <row r="93" spans="1:33" ht="35.25" customHeight="1">
      <c r="A93" s="492" t="s">
        <v>365</v>
      </c>
      <c r="B93" s="492"/>
      <c r="C93" s="492"/>
      <c r="D93" s="492"/>
      <c r="E93" s="492"/>
      <c r="F93" s="492"/>
      <c r="G93" s="492"/>
      <c r="H93" s="492"/>
      <c r="I93" s="492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</row>
    <row r="94" spans="1:33" ht="7.5" customHeight="1">
      <c r="A94" s="491"/>
      <c r="B94" s="491"/>
      <c r="C94" s="491"/>
      <c r="D94" s="491"/>
      <c r="E94" s="491"/>
      <c r="F94" s="491"/>
      <c r="G94" s="491"/>
      <c r="H94" s="491"/>
      <c r="I94" s="491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</row>
    <row r="95" spans="1:33" ht="18" customHeight="1">
      <c r="A95" s="514" t="s">
        <v>101</v>
      </c>
      <c r="B95" s="514"/>
      <c r="C95" s="514"/>
      <c r="D95" s="514"/>
      <c r="E95" s="514"/>
      <c r="F95" s="514"/>
      <c r="G95" s="514"/>
      <c r="H95" s="514"/>
      <c r="I95" s="514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</row>
    <row r="96" spans="1:33" ht="18.75" customHeight="1">
      <c r="A96" s="66" t="s">
        <v>102</v>
      </c>
      <c r="B96" s="501" t="s">
        <v>103</v>
      </c>
      <c r="C96" s="501"/>
      <c r="D96" s="501"/>
      <c r="E96" s="501"/>
      <c r="F96" s="501"/>
      <c r="G96" s="501"/>
      <c r="H96" s="501"/>
      <c r="I96" s="40" t="s">
        <v>79</v>
      </c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</row>
    <row r="97" spans="1:33" ht="15.75" customHeight="1">
      <c r="A97" s="48" t="s">
        <v>8</v>
      </c>
      <c r="B97" s="515" t="s">
        <v>104</v>
      </c>
      <c r="C97" s="515"/>
      <c r="D97" s="515"/>
      <c r="E97" s="515"/>
      <c r="F97" s="515"/>
      <c r="G97" s="515"/>
      <c r="H97" s="515"/>
      <c r="I97" s="55">
        <v>133.19999999999999</v>
      </c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</row>
    <row r="98" spans="1:33" ht="22.5" customHeight="1">
      <c r="A98" s="48"/>
      <c r="B98" s="516" t="s">
        <v>105</v>
      </c>
      <c r="C98" s="516"/>
      <c r="D98" s="516"/>
      <c r="E98" s="516"/>
      <c r="F98" s="516"/>
      <c r="G98" s="516"/>
      <c r="H98" s="67">
        <v>4.8</v>
      </c>
      <c r="I98" s="68" t="s">
        <v>106</v>
      </c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</row>
    <row r="99" spans="1:33" ht="17.25" customHeight="1">
      <c r="A99" s="48"/>
      <c r="B99" s="517" t="s">
        <v>339</v>
      </c>
      <c r="C99" s="517"/>
      <c r="D99" s="517"/>
      <c r="E99" s="517"/>
      <c r="F99" s="517"/>
      <c r="G99" s="517"/>
      <c r="H99" s="70">
        <v>2</v>
      </c>
      <c r="I99" s="68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</row>
    <row r="100" spans="1:33" ht="15" customHeight="1">
      <c r="A100" s="48"/>
      <c r="B100" s="517" t="s">
        <v>366</v>
      </c>
      <c r="C100" s="517"/>
      <c r="D100" s="517"/>
      <c r="E100" s="517"/>
      <c r="F100" s="517"/>
      <c r="G100" s="517"/>
      <c r="H100" s="71">
        <v>22</v>
      </c>
      <c r="I100" s="68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</row>
    <row r="101" spans="1:33" ht="15" customHeight="1">
      <c r="A101" s="48"/>
      <c r="B101" s="518" t="s">
        <v>109</v>
      </c>
      <c r="C101" s="518"/>
      <c r="D101" s="518"/>
      <c r="E101" s="518"/>
      <c r="F101" s="518"/>
      <c r="G101" s="518"/>
      <c r="H101" s="72">
        <v>0.06</v>
      </c>
      <c r="I101" s="69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</row>
    <row r="102" spans="1:33" ht="15.75" customHeight="1">
      <c r="A102" s="48" t="s">
        <v>10</v>
      </c>
      <c r="B102" s="515" t="s">
        <v>110</v>
      </c>
      <c r="C102" s="515"/>
      <c r="D102" s="515"/>
      <c r="E102" s="515"/>
      <c r="F102" s="515"/>
      <c r="G102" s="515"/>
      <c r="H102" s="515"/>
      <c r="I102" s="55">
        <f>ROUND(H104*H103*(1-H105),2)</f>
        <v>392.04</v>
      </c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</row>
    <row r="103" spans="1:33" ht="15.75" customHeight="1">
      <c r="A103" s="48"/>
      <c r="B103" s="516" t="s">
        <v>111</v>
      </c>
      <c r="C103" s="516"/>
      <c r="D103" s="516"/>
      <c r="E103" s="516"/>
      <c r="F103" s="516"/>
      <c r="G103" s="516"/>
      <c r="H103" s="67">
        <v>22</v>
      </c>
      <c r="I103" s="68" t="s">
        <v>106</v>
      </c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</row>
    <row r="104" spans="1:33" ht="15.75" customHeight="1">
      <c r="A104" s="73"/>
      <c r="B104" s="516" t="s">
        <v>112</v>
      </c>
      <c r="C104" s="516"/>
      <c r="D104" s="516"/>
      <c r="E104" s="516"/>
      <c r="F104" s="516"/>
      <c r="G104" s="516"/>
      <c r="H104" s="71">
        <v>22</v>
      </c>
      <c r="I104" s="68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</row>
    <row r="105" spans="1:33" ht="15.75" customHeight="1">
      <c r="A105" s="73"/>
      <c r="B105" s="519" t="s">
        <v>113</v>
      </c>
      <c r="C105" s="519"/>
      <c r="D105" s="519"/>
      <c r="E105" s="519"/>
      <c r="F105" s="519"/>
      <c r="G105" s="519"/>
      <c r="H105" s="74">
        <v>0.19</v>
      </c>
      <c r="I105" s="68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</row>
    <row r="106" spans="1:33" ht="15.75" customHeight="1">
      <c r="A106" s="48" t="s">
        <v>13</v>
      </c>
      <c r="B106" s="515" t="s">
        <v>114</v>
      </c>
      <c r="C106" s="515"/>
      <c r="D106" s="515"/>
      <c r="E106" s="515"/>
      <c r="F106" s="515"/>
      <c r="G106" s="515"/>
      <c r="H106" s="515"/>
      <c r="I106" s="55">
        <v>0</v>
      </c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</row>
    <row r="107" spans="1:33" ht="15.75" customHeight="1">
      <c r="A107" s="73" t="s">
        <v>16</v>
      </c>
      <c r="B107" s="520" t="s">
        <v>115</v>
      </c>
      <c r="C107" s="520"/>
      <c r="D107" s="520"/>
      <c r="E107" s="520"/>
      <c r="F107" s="520"/>
      <c r="G107" s="520"/>
      <c r="H107" s="520"/>
      <c r="I107" s="75" t="s">
        <v>116</v>
      </c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</row>
    <row r="108" spans="1:33" ht="30.75" customHeight="1">
      <c r="A108" s="48" t="s">
        <v>16</v>
      </c>
      <c r="B108" s="12" t="s">
        <v>367</v>
      </c>
      <c r="C108" s="12"/>
      <c r="D108" s="12"/>
      <c r="E108" s="12"/>
      <c r="F108" s="12"/>
      <c r="G108" s="12"/>
      <c r="H108" s="12"/>
      <c r="I108" s="23">
        <v>18.5</v>
      </c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</row>
    <row r="109" spans="1:33" ht="15.75" customHeight="1">
      <c r="A109" s="48" t="s">
        <v>69</v>
      </c>
      <c r="B109" s="521" t="s">
        <v>118</v>
      </c>
      <c r="C109" s="521"/>
      <c r="D109" s="521"/>
      <c r="E109" s="521"/>
      <c r="F109" s="521"/>
      <c r="G109" s="521"/>
      <c r="H109" s="521"/>
      <c r="I109" s="76" t="s">
        <v>106</v>
      </c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</row>
    <row r="110" spans="1:33" ht="15.75" customHeight="1">
      <c r="A110" s="77"/>
      <c r="B110" s="510" t="s">
        <v>119</v>
      </c>
      <c r="C110" s="510"/>
      <c r="D110" s="510"/>
      <c r="E110" s="510"/>
      <c r="F110" s="510"/>
      <c r="G110" s="510"/>
      <c r="H110" s="510"/>
      <c r="I110" s="61">
        <f>SUM(I97:I108)</f>
        <v>543.74</v>
      </c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</row>
    <row r="111" spans="1:33" ht="7.5" customHeight="1">
      <c r="A111" s="491"/>
      <c r="B111" s="491"/>
      <c r="C111" s="491"/>
      <c r="D111" s="491"/>
      <c r="E111" s="491"/>
      <c r="F111" s="491"/>
      <c r="G111" s="491"/>
      <c r="H111" s="491"/>
      <c r="I111" s="491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</row>
    <row r="112" spans="1:33" ht="36" customHeight="1">
      <c r="A112" s="492" t="s">
        <v>120</v>
      </c>
      <c r="B112" s="492"/>
      <c r="C112" s="492"/>
      <c r="D112" s="492"/>
      <c r="E112" s="492"/>
      <c r="F112" s="492"/>
      <c r="G112" s="492"/>
      <c r="H112" s="492"/>
      <c r="I112" s="492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</row>
    <row r="113" spans="1:33" ht="7.5" customHeight="1">
      <c r="A113" s="475"/>
      <c r="B113" s="475"/>
      <c r="C113" s="475"/>
      <c r="D113" s="475"/>
      <c r="E113" s="475"/>
      <c r="F113" s="475"/>
      <c r="G113" s="475"/>
      <c r="H113" s="475"/>
      <c r="I113" s="47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</row>
    <row r="114" spans="1:33" ht="21.75" customHeight="1">
      <c r="A114" s="500" t="s">
        <v>121</v>
      </c>
      <c r="B114" s="500"/>
      <c r="C114" s="500"/>
      <c r="D114" s="500"/>
      <c r="E114" s="500"/>
      <c r="F114" s="500"/>
      <c r="G114" s="500"/>
      <c r="H114" s="500"/>
      <c r="I114" s="500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</row>
    <row r="115" spans="1:33" ht="23.25" customHeight="1">
      <c r="A115" s="40">
        <v>2</v>
      </c>
      <c r="B115" s="501" t="s">
        <v>122</v>
      </c>
      <c r="C115" s="501"/>
      <c r="D115" s="501"/>
      <c r="E115" s="501"/>
      <c r="F115" s="501"/>
      <c r="G115" s="501"/>
      <c r="H115" s="501"/>
      <c r="I115" s="40" t="s">
        <v>79</v>
      </c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</row>
    <row r="116" spans="1:33" ht="21.75" customHeight="1">
      <c r="A116" s="17" t="s">
        <v>77</v>
      </c>
      <c r="B116" s="12" t="s">
        <v>368</v>
      </c>
      <c r="C116" s="12"/>
      <c r="D116" s="12"/>
      <c r="E116" s="12"/>
      <c r="F116" s="12"/>
      <c r="G116" s="12"/>
      <c r="H116" s="12"/>
      <c r="I116" s="21">
        <f>I77</f>
        <v>177.14</v>
      </c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</row>
    <row r="117" spans="1:33" ht="18.75" customHeight="1">
      <c r="A117" s="17" t="s">
        <v>85</v>
      </c>
      <c r="B117" s="12" t="s">
        <v>86</v>
      </c>
      <c r="C117" s="12"/>
      <c r="D117" s="12"/>
      <c r="E117" s="12"/>
      <c r="F117" s="12"/>
      <c r="G117" s="12"/>
      <c r="H117" s="12"/>
      <c r="I117" s="21">
        <f>I91</f>
        <v>639.2600000000001</v>
      </c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</row>
    <row r="118" spans="1:33" ht="21.75" customHeight="1">
      <c r="A118" s="17" t="s">
        <v>102</v>
      </c>
      <c r="B118" s="12" t="s">
        <v>103</v>
      </c>
      <c r="C118" s="12"/>
      <c r="D118" s="12"/>
      <c r="E118" s="12"/>
      <c r="F118" s="12"/>
      <c r="G118" s="12"/>
      <c r="H118" s="12"/>
      <c r="I118" s="21">
        <f>I110</f>
        <v>543.74</v>
      </c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</row>
    <row r="119" spans="1:33" ht="21.75" customHeight="1">
      <c r="A119" s="522" t="s">
        <v>82</v>
      </c>
      <c r="B119" s="522"/>
      <c r="C119" s="522"/>
      <c r="D119" s="522"/>
      <c r="E119" s="522"/>
      <c r="F119" s="522"/>
      <c r="G119" s="522"/>
      <c r="H119" s="522"/>
      <c r="I119" s="78">
        <f>SUM(I116+I117+I118)</f>
        <v>1360.14</v>
      </c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</row>
    <row r="120" spans="1:33" ht="12" customHeight="1">
      <c r="A120" s="523"/>
      <c r="B120" s="523"/>
      <c r="C120" s="523"/>
      <c r="D120" s="523"/>
      <c r="E120" s="523"/>
      <c r="F120" s="523"/>
      <c r="G120" s="523"/>
      <c r="H120" s="523"/>
      <c r="I120" s="523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</row>
    <row r="121" spans="1:33" ht="26.25" customHeight="1">
      <c r="A121" s="506" t="s">
        <v>124</v>
      </c>
      <c r="B121" s="506"/>
      <c r="C121" s="506"/>
      <c r="D121" s="506"/>
      <c r="E121" s="506"/>
      <c r="F121" s="506"/>
      <c r="G121" s="506"/>
      <c r="H121" s="506"/>
      <c r="I121" s="506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</row>
    <row r="122" spans="1:33" ht="28.5" customHeight="1">
      <c r="A122" s="66">
        <v>3</v>
      </c>
      <c r="B122" s="524" t="s">
        <v>369</v>
      </c>
      <c r="C122" s="524"/>
      <c r="D122" s="524"/>
      <c r="E122" s="524"/>
      <c r="F122" s="524"/>
      <c r="G122" s="524"/>
      <c r="H122" s="524"/>
      <c r="I122" s="66" t="s">
        <v>126</v>
      </c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</row>
    <row r="123" spans="1:33" ht="45" customHeight="1">
      <c r="A123" s="48" t="s">
        <v>8</v>
      </c>
      <c r="B123" s="12" t="s">
        <v>370</v>
      </c>
      <c r="C123" s="12"/>
      <c r="D123" s="12"/>
      <c r="E123" s="12"/>
      <c r="F123" s="12"/>
      <c r="G123" s="12"/>
      <c r="H123" s="12"/>
      <c r="I123" s="55">
        <f>ROUND((($I$68/12)+($I$75/12)+($I$68*0.121/12))*(30/30)*0.05,2)</f>
        <v>7.83</v>
      </c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</row>
    <row r="124" spans="1:33" ht="15.75" customHeight="1">
      <c r="A124" s="48" t="s">
        <v>10</v>
      </c>
      <c r="B124" s="509" t="s">
        <v>128</v>
      </c>
      <c r="C124" s="509"/>
      <c r="D124" s="509"/>
      <c r="E124" s="509"/>
      <c r="F124" s="509"/>
      <c r="G124" s="509"/>
      <c r="H124" s="509"/>
      <c r="I124" s="55">
        <f>ROUND($I$123*H90,2)</f>
        <v>0.63</v>
      </c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</row>
    <row r="125" spans="1:33" ht="36.75" customHeight="1">
      <c r="A125" s="48" t="s">
        <v>13</v>
      </c>
      <c r="B125" s="12" t="s">
        <v>371</v>
      </c>
      <c r="C125" s="12"/>
      <c r="D125" s="12"/>
      <c r="E125" s="12"/>
      <c r="F125" s="12"/>
      <c r="G125" s="12"/>
      <c r="H125" s="12"/>
      <c r="I125" s="55">
        <f>ROUND(((($I$68/30)*7)/$H$11)*1,2)</f>
        <v>30.33</v>
      </c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</row>
    <row r="126" spans="1:33" ht="15.75" customHeight="1">
      <c r="A126" s="48" t="s">
        <v>16</v>
      </c>
      <c r="B126" s="509" t="s">
        <v>131</v>
      </c>
      <c r="C126" s="509"/>
      <c r="D126" s="509"/>
      <c r="E126" s="509"/>
      <c r="F126" s="509"/>
      <c r="G126" s="509"/>
      <c r="H126" s="509"/>
      <c r="I126" s="55">
        <f>ROUND($H$91*I125,2)</f>
        <v>11.16</v>
      </c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</row>
    <row r="127" spans="1:33" ht="35.25" customHeight="1">
      <c r="A127" s="48" t="s">
        <v>69</v>
      </c>
      <c r="B127" s="12" t="s">
        <v>372</v>
      </c>
      <c r="C127" s="12"/>
      <c r="D127" s="12"/>
      <c r="E127" s="12"/>
      <c r="F127" s="12"/>
      <c r="G127" s="12"/>
      <c r="H127" s="143">
        <v>0.04</v>
      </c>
      <c r="I127" s="55">
        <f>ROUND($I$68*H127,2)</f>
        <v>62.4</v>
      </c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</row>
    <row r="128" spans="1:33" ht="15.75" customHeight="1">
      <c r="A128" s="510" t="s">
        <v>82</v>
      </c>
      <c r="B128" s="510"/>
      <c r="C128" s="510"/>
      <c r="D128" s="510"/>
      <c r="E128" s="510"/>
      <c r="F128" s="510"/>
      <c r="G128" s="510"/>
      <c r="H128" s="510"/>
      <c r="I128" s="61">
        <f>SUM(I123:I127)</f>
        <v>112.35</v>
      </c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</row>
    <row r="129" spans="1:33" ht="10.5" customHeight="1">
      <c r="A129" s="484"/>
      <c r="B129" s="484"/>
      <c r="C129" s="484"/>
      <c r="D129" s="484"/>
      <c r="E129" s="484"/>
      <c r="F129" s="484"/>
      <c r="G129" s="484"/>
      <c r="H129" s="484"/>
      <c r="I129" s="484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</row>
    <row r="130" spans="1:33" ht="24" customHeight="1">
      <c r="A130" s="500" t="s">
        <v>133</v>
      </c>
      <c r="B130" s="500"/>
      <c r="C130" s="500"/>
      <c r="D130" s="500"/>
      <c r="E130" s="500"/>
      <c r="F130" s="500"/>
      <c r="G130" s="500"/>
      <c r="H130" s="500"/>
      <c r="I130" s="500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</row>
    <row r="131" spans="1:33" ht="27" customHeight="1">
      <c r="A131" s="492" t="s">
        <v>134</v>
      </c>
      <c r="B131" s="492"/>
      <c r="C131" s="492"/>
      <c r="D131" s="492"/>
      <c r="E131" s="492"/>
      <c r="F131" s="492"/>
      <c r="G131" s="492"/>
      <c r="H131" s="492"/>
      <c r="I131" s="492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</row>
    <row r="132" spans="1:33" ht="61.5" customHeight="1">
      <c r="A132" s="642" t="s">
        <v>373</v>
      </c>
      <c r="B132" s="642"/>
      <c r="C132" s="642"/>
      <c r="D132" s="642"/>
      <c r="E132" s="642"/>
      <c r="F132" s="642"/>
      <c r="G132" s="642"/>
      <c r="H132" s="642"/>
      <c r="I132" s="642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</row>
    <row r="133" spans="1:33" ht="8.25" customHeight="1">
      <c r="A133" s="525"/>
      <c r="B133" s="525"/>
      <c r="C133" s="525"/>
      <c r="D133" s="525"/>
      <c r="E133" s="525"/>
      <c r="F133" s="525"/>
      <c r="G133" s="525"/>
      <c r="H133" s="525"/>
      <c r="I133" s="52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</row>
    <row r="134" spans="1:33" ht="53.25" customHeight="1">
      <c r="A134" s="79" t="s">
        <v>136</v>
      </c>
      <c r="B134" s="80">
        <f>I68</f>
        <v>1560</v>
      </c>
      <c r="C134" s="81"/>
      <c r="D134" s="79" t="s">
        <v>374</v>
      </c>
      <c r="E134" s="80">
        <f>I119-I97-I102+I138</f>
        <v>1028.5700000000002</v>
      </c>
      <c r="F134" s="82"/>
      <c r="G134" s="79" t="s">
        <v>138</v>
      </c>
      <c r="H134" s="80">
        <f>I128</f>
        <v>112.35</v>
      </c>
      <c r="I134" s="83">
        <f>B134+E134+H134</f>
        <v>2700.92</v>
      </c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</row>
    <row r="135" spans="1:33" ht="7.5" customHeight="1">
      <c r="A135" s="526"/>
      <c r="B135" s="526"/>
      <c r="C135" s="526"/>
      <c r="D135" s="526"/>
      <c r="E135" s="526"/>
      <c r="F135" s="526"/>
      <c r="G135" s="526"/>
      <c r="H135" s="526"/>
      <c r="I135" s="526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</row>
    <row r="136" spans="1:33" ht="22.5" customHeight="1">
      <c r="A136" s="513" t="s">
        <v>140</v>
      </c>
      <c r="B136" s="513"/>
      <c r="C136" s="513"/>
      <c r="D136" s="513"/>
      <c r="E136" s="513"/>
      <c r="F136" s="513"/>
      <c r="G136" s="513"/>
      <c r="H136" s="513"/>
      <c r="I136" s="513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</row>
    <row r="137" spans="1:33" ht="15.75" customHeight="1">
      <c r="A137" s="86" t="s">
        <v>142</v>
      </c>
      <c r="B137" s="524" t="s">
        <v>143</v>
      </c>
      <c r="C137" s="524"/>
      <c r="D137" s="524"/>
      <c r="E137" s="524"/>
      <c r="F137" s="524"/>
      <c r="G137" s="524"/>
      <c r="H137" s="524"/>
      <c r="I137" s="86" t="s">
        <v>79</v>
      </c>
      <c r="J137" s="15"/>
      <c r="K137" s="15">
        <f>H138*I134</f>
        <v>993.93856000000017</v>
      </c>
      <c r="L137" s="15"/>
      <c r="M137" s="15">
        <f>B134*G138</f>
        <v>141.57</v>
      </c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</row>
    <row r="138" spans="1:33" ht="54" customHeight="1">
      <c r="A138" s="47" t="s">
        <v>8</v>
      </c>
      <c r="B138" s="539" t="s">
        <v>375</v>
      </c>
      <c r="C138" s="539"/>
      <c r="D138" s="539"/>
      <c r="E138" s="539"/>
      <c r="F138" s="539"/>
      <c r="G138" s="144">
        <v>9.0749999999999997E-2</v>
      </c>
      <c r="H138" s="145">
        <f>H91</f>
        <v>0.36800000000000005</v>
      </c>
      <c r="I138" s="55">
        <f>ROUND($B$134*G138+$B$134*G138*H138,2)</f>
        <v>193.67</v>
      </c>
      <c r="J138" s="15"/>
      <c r="K138" s="15">
        <f>B134*G138*(1+H138)</f>
        <v>193.66776000000002</v>
      </c>
      <c r="L138" s="26">
        <f>39.13+I138</f>
        <v>232.79999999999998</v>
      </c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</row>
    <row r="139" spans="1:33" ht="26.25" customHeight="1">
      <c r="A139" s="48" t="s">
        <v>10</v>
      </c>
      <c r="B139" s="500" t="s">
        <v>145</v>
      </c>
      <c r="C139" s="500"/>
      <c r="D139" s="500"/>
      <c r="E139" s="500"/>
      <c r="F139" s="500"/>
      <c r="G139" s="500"/>
      <c r="H139" s="500"/>
      <c r="I139" s="55">
        <f>ROUND((($I$134/30)*1)/12,2)</f>
        <v>7.5</v>
      </c>
      <c r="J139" s="15"/>
      <c r="K139" s="15">
        <f>0.36*B134</f>
        <v>561.6</v>
      </c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</row>
    <row r="140" spans="1:33" ht="26.25" customHeight="1">
      <c r="A140" s="48" t="s">
        <v>13</v>
      </c>
      <c r="B140" s="500" t="s">
        <v>146</v>
      </c>
      <c r="C140" s="500"/>
      <c r="D140" s="500"/>
      <c r="E140" s="500"/>
      <c r="F140" s="500"/>
      <c r="G140" s="500"/>
      <c r="H140" s="500"/>
      <c r="I140" s="55">
        <f>ROUND((($I$134/30)*5)/12*0.015,2)</f>
        <v>0.56000000000000005</v>
      </c>
      <c r="J140" s="15"/>
      <c r="K140" s="15">
        <f>SUM(K138:K139)</f>
        <v>755.26776000000007</v>
      </c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</row>
    <row r="141" spans="1:33" ht="36" customHeight="1">
      <c r="A141" s="48" t="s">
        <v>16</v>
      </c>
      <c r="B141" s="500" t="s">
        <v>376</v>
      </c>
      <c r="C141" s="500"/>
      <c r="D141" s="500"/>
      <c r="E141" s="500"/>
      <c r="F141" s="500"/>
      <c r="G141" s="500"/>
      <c r="H141" s="500"/>
      <c r="I141" s="55">
        <f>ROUND((((($I$134)/30)*0.97)/12),2)</f>
        <v>7.28</v>
      </c>
      <c r="J141" s="15"/>
      <c r="K141" s="15">
        <f>K140*H138</f>
        <v>277.93853568000009</v>
      </c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</row>
    <row r="142" spans="1:33" ht="67.5" customHeight="1">
      <c r="A142" s="48" t="s">
        <v>69</v>
      </c>
      <c r="B142" s="500" t="s">
        <v>377</v>
      </c>
      <c r="C142" s="500"/>
      <c r="D142" s="500"/>
      <c r="E142" s="500"/>
      <c r="F142" s="500"/>
      <c r="G142" s="500"/>
      <c r="H142" s="500"/>
      <c r="I142" s="55">
        <f>ROUND(((((B134*0.121)+(H91)*(B134*0.121))*(4/12)))*0.02,2)+ROUND(((H90*B134+H91*I75+I110-I97-I102+I128)*4/12)*0.02,2)</f>
        <v>3.74</v>
      </c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</row>
    <row r="143" spans="1:33" ht="39.75" customHeight="1">
      <c r="A143" s="48" t="s">
        <v>71</v>
      </c>
      <c r="B143" s="12" t="s">
        <v>149</v>
      </c>
      <c r="C143" s="12"/>
      <c r="D143" s="12"/>
      <c r="E143" s="12"/>
      <c r="F143" s="12"/>
      <c r="G143" s="12"/>
      <c r="H143" s="12"/>
      <c r="I143" s="55">
        <f>ROUND((((($I$134)/30)*3)/12),2)</f>
        <v>22.51</v>
      </c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</row>
    <row r="144" spans="1:33" ht="15.75" customHeight="1">
      <c r="A144" s="510" t="s">
        <v>82</v>
      </c>
      <c r="B144" s="510"/>
      <c r="C144" s="510"/>
      <c r="D144" s="510"/>
      <c r="E144" s="510"/>
      <c r="F144" s="510"/>
      <c r="G144" s="510"/>
      <c r="H144" s="510"/>
      <c r="I144" s="89">
        <f>SUM(I138:I143)</f>
        <v>235.26</v>
      </c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</row>
    <row r="145" spans="1:33" ht="9.75" customHeight="1">
      <c r="A145" s="510"/>
      <c r="B145" s="510"/>
      <c r="C145" s="510"/>
      <c r="D145" s="510"/>
      <c r="E145" s="510"/>
      <c r="F145" s="510"/>
      <c r="G145" s="510"/>
      <c r="H145" s="510"/>
      <c r="I145" s="510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</row>
    <row r="146" spans="1:33" ht="20.25" customHeight="1">
      <c r="A146" s="514" t="s">
        <v>151</v>
      </c>
      <c r="B146" s="514"/>
      <c r="C146" s="514"/>
      <c r="D146" s="514"/>
      <c r="E146" s="514"/>
      <c r="F146" s="514"/>
      <c r="G146" s="514"/>
      <c r="H146" s="514"/>
      <c r="I146" s="514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</row>
    <row r="147" spans="1:33" ht="25.5" customHeight="1">
      <c r="A147" s="66" t="s">
        <v>152</v>
      </c>
      <c r="B147" s="524" t="s">
        <v>153</v>
      </c>
      <c r="C147" s="524"/>
      <c r="D147" s="524"/>
      <c r="E147" s="524"/>
      <c r="F147" s="524"/>
      <c r="G147" s="524"/>
      <c r="H147" s="524"/>
      <c r="I147" s="93" t="s">
        <v>79</v>
      </c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</row>
    <row r="148" spans="1:33" ht="13.5" customHeight="1">
      <c r="A148" s="48" t="s">
        <v>8</v>
      </c>
      <c r="B148" s="509" t="s">
        <v>154</v>
      </c>
      <c r="C148" s="509"/>
      <c r="D148" s="509"/>
      <c r="E148" s="509"/>
      <c r="F148" s="509"/>
      <c r="G148" s="509"/>
      <c r="H148" s="509"/>
      <c r="I148" s="55">
        <v>0</v>
      </c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</row>
    <row r="149" spans="1:33" ht="15.75" customHeight="1">
      <c r="A149" s="532" t="s">
        <v>82</v>
      </c>
      <c r="B149" s="532"/>
      <c r="C149" s="532"/>
      <c r="D149" s="532"/>
      <c r="E149" s="532"/>
      <c r="F149" s="532"/>
      <c r="G149" s="532"/>
      <c r="H149" s="532"/>
      <c r="I149" s="55">
        <v>0</v>
      </c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</row>
    <row r="150" spans="1:33" ht="7.5" customHeight="1">
      <c r="A150" s="533"/>
      <c r="B150" s="533"/>
      <c r="C150" s="533"/>
      <c r="D150" s="533"/>
      <c r="E150" s="533"/>
      <c r="F150" s="533"/>
      <c r="G150" s="533"/>
      <c r="H150" s="533"/>
      <c r="I150" s="533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</row>
    <row r="151" spans="1:33" ht="23.25" customHeight="1">
      <c r="A151" s="500" t="s">
        <v>155</v>
      </c>
      <c r="B151" s="500"/>
      <c r="C151" s="500"/>
      <c r="D151" s="500"/>
      <c r="E151" s="500"/>
      <c r="F151" s="500"/>
      <c r="G151" s="500"/>
      <c r="H151" s="500"/>
      <c r="I151" s="500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</row>
    <row r="152" spans="1:33" ht="27.75" customHeight="1">
      <c r="A152" s="40">
        <v>4</v>
      </c>
      <c r="B152" s="524" t="s">
        <v>156</v>
      </c>
      <c r="C152" s="524"/>
      <c r="D152" s="524"/>
      <c r="E152" s="524"/>
      <c r="F152" s="524"/>
      <c r="G152" s="524"/>
      <c r="H152" s="524"/>
      <c r="I152" s="93" t="s">
        <v>79</v>
      </c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</row>
    <row r="153" spans="1:33" ht="19.5" customHeight="1">
      <c r="A153" s="17" t="s">
        <v>142</v>
      </c>
      <c r="B153" s="509" t="s">
        <v>143</v>
      </c>
      <c r="C153" s="509"/>
      <c r="D153" s="509"/>
      <c r="E153" s="509"/>
      <c r="F153" s="509"/>
      <c r="G153" s="509"/>
      <c r="H153" s="509"/>
      <c r="I153" s="55">
        <f>I144</f>
        <v>235.26</v>
      </c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</row>
    <row r="154" spans="1:33" ht="19.5" customHeight="1">
      <c r="A154" s="17" t="s">
        <v>157</v>
      </c>
      <c r="B154" s="509" t="s">
        <v>153</v>
      </c>
      <c r="C154" s="509"/>
      <c r="D154" s="509"/>
      <c r="E154" s="509"/>
      <c r="F154" s="509"/>
      <c r="G154" s="509"/>
      <c r="H154" s="509"/>
      <c r="I154" s="55">
        <f>I149</f>
        <v>0</v>
      </c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</row>
    <row r="155" spans="1:33" ht="19.5" customHeight="1">
      <c r="A155" s="522" t="s">
        <v>82</v>
      </c>
      <c r="B155" s="522"/>
      <c r="C155" s="522"/>
      <c r="D155" s="522"/>
      <c r="E155" s="522"/>
      <c r="F155" s="522"/>
      <c r="G155" s="522"/>
      <c r="H155" s="522"/>
      <c r="I155" s="61">
        <f>SUM(I153+I154)</f>
        <v>235.26</v>
      </c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</row>
    <row r="156" spans="1:33" ht="9" customHeight="1">
      <c r="A156" s="531"/>
      <c r="B156" s="531"/>
      <c r="C156" s="531"/>
      <c r="D156" s="531"/>
      <c r="E156" s="531"/>
      <c r="F156" s="531"/>
      <c r="G156" s="531"/>
      <c r="H156" s="531"/>
      <c r="I156" s="531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</row>
    <row r="157" spans="1:33" ht="30" customHeight="1">
      <c r="A157" s="500" t="s">
        <v>158</v>
      </c>
      <c r="B157" s="500"/>
      <c r="C157" s="500"/>
      <c r="D157" s="500"/>
      <c r="E157" s="500"/>
      <c r="F157" s="500"/>
      <c r="G157" s="500"/>
      <c r="H157" s="500"/>
      <c r="I157" s="500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</row>
    <row r="158" spans="1:33" ht="25.5" customHeight="1">
      <c r="A158" s="66">
        <v>5</v>
      </c>
      <c r="B158" s="501" t="s">
        <v>159</v>
      </c>
      <c r="C158" s="501"/>
      <c r="D158" s="501"/>
      <c r="E158" s="501"/>
      <c r="F158" s="501"/>
      <c r="G158" s="501"/>
      <c r="H158" s="501"/>
      <c r="I158" s="66" t="s">
        <v>79</v>
      </c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</row>
    <row r="159" spans="1:33" ht="17.25" customHeight="1">
      <c r="A159" s="48" t="s">
        <v>8</v>
      </c>
      <c r="B159" s="12" t="s">
        <v>160</v>
      </c>
      <c r="C159" s="12"/>
      <c r="D159" s="12"/>
      <c r="E159" s="12"/>
      <c r="F159" s="12"/>
      <c r="G159" s="12"/>
      <c r="H159" s="12"/>
      <c r="I159" s="55">
        <v>56</v>
      </c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</row>
    <row r="160" spans="1:33" ht="15.75" customHeight="1">
      <c r="A160" s="48" t="s">
        <v>10</v>
      </c>
      <c r="B160" s="12" t="s">
        <v>161</v>
      </c>
      <c r="C160" s="12"/>
      <c r="D160" s="12"/>
      <c r="E160" s="12"/>
      <c r="F160" s="12"/>
      <c r="G160" s="12"/>
      <c r="H160" s="12"/>
      <c r="I160" s="23">
        <v>400</v>
      </c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</row>
    <row r="161" spans="1:33" ht="15.75" customHeight="1">
      <c r="A161" s="48" t="s">
        <v>13</v>
      </c>
      <c r="B161" s="509" t="s">
        <v>162</v>
      </c>
      <c r="C161" s="509"/>
      <c r="D161" s="509"/>
      <c r="E161" s="509"/>
      <c r="F161" s="509"/>
      <c r="G161" s="509"/>
      <c r="H161" s="509"/>
      <c r="I161" s="23">
        <v>74</v>
      </c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</row>
    <row r="162" spans="1:33" ht="15.75" customHeight="1">
      <c r="A162" s="48" t="s">
        <v>16</v>
      </c>
      <c r="B162" s="12" t="s">
        <v>163</v>
      </c>
      <c r="C162" s="12"/>
      <c r="D162" s="12"/>
      <c r="E162" s="12"/>
      <c r="F162" s="12"/>
      <c r="G162" s="12"/>
      <c r="H162" s="12"/>
      <c r="I162" s="23" t="s">
        <v>164</v>
      </c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</row>
    <row r="163" spans="1:33" ht="15.75" customHeight="1">
      <c r="A163" s="510" t="s">
        <v>119</v>
      </c>
      <c r="B163" s="510"/>
      <c r="C163" s="510"/>
      <c r="D163" s="510"/>
      <c r="E163" s="510"/>
      <c r="F163" s="510"/>
      <c r="G163" s="510"/>
      <c r="H163" s="510"/>
      <c r="I163" s="78">
        <f>SUM(I159:I162)</f>
        <v>530</v>
      </c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</row>
    <row r="164" spans="1:33" ht="8.25" customHeight="1">
      <c r="A164" s="534"/>
      <c r="B164" s="534"/>
      <c r="C164" s="534"/>
      <c r="D164" s="534"/>
      <c r="E164" s="534"/>
      <c r="F164" s="534"/>
      <c r="G164" s="534"/>
      <c r="H164" s="534"/>
      <c r="I164" s="534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</row>
    <row r="165" spans="1:33" ht="14.25" customHeight="1">
      <c r="A165" s="535" t="s">
        <v>165</v>
      </c>
      <c r="B165" s="535"/>
      <c r="C165" s="535"/>
      <c r="D165" s="535"/>
      <c r="E165" s="535"/>
      <c r="F165" s="535"/>
      <c r="G165" s="535"/>
      <c r="H165" s="535"/>
      <c r="I165" s="53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</row>
    <row r="166" spans="1:33" ht="8.25" customHeight="1">
      <c r="A166" s="94"/>
      <c r="B166" s="95"/>
      <c r="C166" s="95"/>
      <c r="D166" s="95"/>
      <c r="E166" s="95"/>
      <c r="F166" s="95"/>
      <c r="G166" s="95"/>
      <c r="H166" s="95"/>
      <c r="I166" s="96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</row>
    <row r="167" spans="1:33" ht="29.25" customHeight="1">
      <c r="A167" s="506" t="s">
        <v>166</v>
      </c>
      <c r="B167" s="506"/>
      <c r="C167" s="506"/>
      <c r="D167" s="506"/>
      <c r="E167" s="506"/>
      <c r="F167" s="506"/>
      <c r="G167" s="506"/>
      <c r="H167" s="506"/>
      <c r="I167" s="506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</row>
    <row r="168" spans="1:33" ht="32.25" customHeight="1">
      <c r="A168" s="66">
        <v>6</v>
      </c>
      <c r="B168" s="524" t="s">
        <v>167</v>
      </c>
      <c r="C168" s="524"/>
      <c r="D168" s="524"/>
      <c r="E168" s="524"/>
      <c r="F168" s="524"/>
      <c r="G168" s="524"/>
      <c r="H168" s="40" t="s">
        <v>87</v>
      </c>
      <c r="I168" s="97" t="s">
        <v>168</v>
      </c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</row>
    <row r="169" spans="1:33" ht="51" customHeight="1">
      <c r="A169" s="536" t="s">
        <v>169</v>
      </c>
      <c r="B169" s="536"/>
      <c r="C169" s="536"/>
      <c r="D169" s="536"/>
      <c r="E169" s="536"/>
      <c r="F169" s="536"/>
      <c r="G169" s="536"/>
      <c r="H169" s="98" t="s">
        <v>106</v>
      </c>
      <c r="I169" s="35">
        <f>SUM(I68+I119+I128+I155+I163)</f>
        <v>3797.75</v>
      </c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</row>
    <row r="170" spans="1:33" ht="15.75" customHeight="1">
      <c r="A170" s="99" t="s">
        <v>8</v>
      </c>
      <c r="B170" s="506" t="s">
        <v>170</v>
      </c>
      <c r="C170" s="506"/>
      <c r="D170" s="506"/>
      <c r="E170" s="506"/>
      <c r="F170" s="506"/>
      <c r="G170" s="506"/>
      <c r="H170" s="54">
        <v>0.03</v>
      </c>
      <c r="I170" s="55">
        <f>ROUND(H170*I169,2)</f>
        <v>113.93</v>
      </c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</row>
    <row r="171" spans="1:33" ht="48" customHeight="1">
      <c r="A171" s="536" t="s">
        <v>171</v>
      </c>
      <c r="B171" s="536"/>
      <c r="C171" s="536"/>
      <c r="D171" s="536"/>
      <c r="E171" s="536"/>
      <c r="F171" s="536"/>
      <c r="G171" s="536"/>
      <c r="H171" s="100" t="s">
        <v>106</v>
      </c>
      <c r="I171" s="35">
        <f>SUM(I68+I119+I128+I155+I163+I170)</f>
        <v>3911.68</v>
      </c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</row>
    <row r="172" spans="1:33" ht="15.75" customHeight="1">
      <c r="A172" s="99" t="s">
        <v>10</v>
      </c>
      <c r="B172" s="506" t="s">
        <v>172</v>
      </c>
      <c r="C172" s="506"/>
      <c r="D172" s="506"/>
      <c r="E172" s="506"/>
      <c r="F172" s="506"/>
      <c r="G172" s="506"/>
      <c r="H172" s="54">
        <v>6.7900000000000002E-2</v>
      </c>
      <c r="I172" s="55">
        <f>ROUND(H172*I171,2)</f>
        <v>265.60000000000002</v>
      </c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</row>
    <row r="173" spans="1:33" ht="49.5" customHeight="1">
      <c r="A173" s="536" t="s">
        <v>173</v>
      </c>
      <c r="B173" s="536"/>
      <c r="C173" s="536"/>
      <c r="D173" s="536"/>
      <c r="E173" s="536"/>
      <c r="F173" s="536"/>
      <c r="G173" s="536"/>
      <c r="H173" s="100" t="s">
        <v>106</v>
      </c>
      <c r="I173" s="35">
        <f>SUM(I169+I170+I172)</f>
        <v>4177.28</v>
      </c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</row>
    <row r="174" spans="1:33" ht="15.75" customHeight="1">
      <c r="A174" s="99" t="s">
        <v>13</v>
      </c>
      <c r="B174" s="506" t="s">
        <v>174</v>
      </c>
      <c r="C174" s="506"/>
      <c r="D174" s="506"/>
      <c r="E174" s="506"/>
      <c r="F174" s="506"/>
      <c r="G174" s="506"/>
      <c r="H174" s="43" t="s">
        <v>106</v>
      </c>
      <c r="I174" s="68" t="s">
        <v>106</v>
      </c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</row>
    <row r="175" spans="1:33" ht="15.75" customHeight="1">
      <c r="A175" s="48"/>
      <c r="B175" s="506" t="s">
        <v>175</v>
      </c>
      <c r="C175" s="506"/>
      <c r="D175" s="506"/>
      <c r="E175" s="506"/>
      <c r="F175" s="506"/>
      <c r="G175" s="506"/>
      <c r="H175" s="43" t="s">
        <v>106</v>
      </c>
      <c r="I175" s="68" t="s">
        <v>106</v>
      </c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</row>
    <row r="176" spans="1:33" ht="36" customHeight="1">
      <c r="A176" s="48"/>
      <c r="B176" s="537" t="s">
        <v>378</v>
      </c>
      <c r="C176" s="537"/>
      <c r="D176" s="537"/>
      <c r="E176" s="537"/>
      <c r="F176" s="537"/>
      <c r="G176" s="537"/>
      <c r="H176" s="101">
        <v>7.5999999999999998E-2</v>
      </c>
      <c r="I176" s="55">
        <f>ROUND(($I$173/(1-$H$185))*H176,2)</f>
        <v>359.74</v>
      </c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</row>
    <row r="177" spans="1:33" ht="35.25" customHeight="1">
      <c r="A177" s="48"/>
      <c r="B177" s="537" t="s">
        <v>379</v>
      </c>
      <c r="C177" s="537"/>
      <c r="D177" s="537"/>
      <c r="E177" s="537"/>
      <c r="F177" s="537"/>
      <c r="G177" s="537"/>
      <c r="H177" s="101">
        <v>1.6500000000000001E-2</v>
      </c>
      <c r="I177" s="55">
        <f>ROUND(($I$173/(1-$H$185))*H177,2)</f>
        <v>78.099999999999994</v>
      </c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</row>
    <row r="178" spans="1:33" ht="27" customHeight="1">
      <c r="A178" s="48"/>
      <c r="B178" s="500" t="s">
        <v>380</v>
      </c>
      <c r="C178" s="500"/>
      <c r="D178" s="500"/>
      <c r="E178" s="500"/>
      <c r="F178" s="500"/>
      <c r="G178" s="500"/>
      <c r="H178" s="102" t="s">
        <v>106</v>
      </c>
      <c r="I178" s="68" t="s">
        <v>106</v>
      </c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</row>
    <row r="179" spans="1:33" ht="27" customHeight="1">
      <c r="A179" s="48"/>
      <c r="B179" s="500" t="s">
        <v>179</v>
      </c>
      <c r="C179" s="500"/>
      <c r="D179" s="500"/>
      <c r="E179" s="500"/>
      <c r="F179" s="500"/>
      <c r="G179" s="500"/>
      <c r="H179" s="102" t="s">
        <v>106</v>
      </c>
      <c r="I179" s="68" t="s">
        <v>106</v>
      </c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</row>
    <row r="180" spans="1:33" ht="18" customHeight="1">
      <c r="A180" s="48"/>
      <c r="B180" s="538" t="s">
        <v>180</v>
      </c>
      <c r="C180" s="538"/>
      <c r="D180" s="538"/>
      <c r="E180" s="538"/>
      <c r="F180" s="538"/>
      <c r="G180" s="538"/>
      <c r="H180" s="102" t="s">
        <v>106</v>
      </c>
      <c r="I180" s="68" t="s">
        <v>106</v>
      </c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</row>
    <row r="181" spans="1:33" ht="18" customHeight="1">
      <c r="A181" s="48"/>
      <c r="B181" s="539" t="s">
        <v>181</v>
      </c>
      <c r="C181" s="539"/>
      <c r="D181" s="539"/>
      <c r="E181" s="539"/>
      <c r="F181" s="539"/>
      <c r="G181" s="539"/>
      <c r="H181" s="102" t="s">
        <v>106</v>
      </c>
      <c r="I181" s="68" t="s">
        <v>106</v>
      </c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</row>
    <row r="182" spans="1:33" ht="15" customHeight="1">
      <c r="A182" s="48"/>
      <c r="B182" s="537" t="s">
        <v>182</v>
      </c>
      <c r="C182" s="537"/>
      <c r="D182" s="537"/>
      <c r="E182" s="537"/>
      <c r="F182" s="537"/>
      <c r="G182" s="537"/>
      <c r="H182" s="101">
        <v>2.5000000000000001E-2</v>
      </c>
      <c r="I182" s="55">
        <f>ROUND(($I$173/(1-$H$185))*H182,2)</f>
        <v>118.34</v>
      </c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</row>
    <row r="183" spans="1:33" ht="15.75" customHeight="1">
      <c r="A183" s="510" t="s">
        <v>82</v>
      </c>
      <c r="B183" s="510"/>
      <c r="C183" s="510"/>
      <c r="D183" s="510"/>
      <c r="E183" s="510"/>
      <c r="F183" s="510"/>
      <c r="G183" s="510"/>
      <c r="H183" s="510"/>
      <c r="I183" s="61">
        <f>SUM(I170+I172+I176+I177+I182)</f>
        <v>935.71</v>
      </c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</row>
    <row r="184" spans="1:33" ht="6.75" customHeight="1">
      <c r="A184" s="531"/>
      <c r="B184" s="531"/>
      <c r="C184" s="531"/>
      <c r="D184" s="531"/>
      <c r="E184" s="531"/>
      <c r="F184" s="531"/>
      <c r="G184" s="531"/>
      <c r="H184" s="531"/>
      <c r="I184" s="531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</row>
    <row r="185" spans="1:33" ht="15.75" customHeight="1">
      <c r="A185" s="489" t="s">
        <v>183</v>
      </c>
      <c r="B185" s="489"/>
      <c r="C185" s="489"/>
      <c r="D185" s="489"/>
      <c r="E185" s="489"/>
      <c r="F185" s="489"/>
      <c r="G185" s="489"/>
      <c r="H185" s="103">
        <f>SUM(H176:H182)</f>
        <v>0.11749999999999999</v>
      </c>
      <c r="I185" s="35">
        <f>SUM(I176:I182)</f>
        <v>556.18000000000006</v>
      </c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</row>
    <row r="186" spans="1:33" ht="12.75" customHeight="1">
      <c r="A186" s="540" t="s">
        <v>184</v>
      </c>
      <c r="B186" s="540"/>
      <c r="C186" s="541" t="s">
        <v>185</v>
      </c>
      <c r="D186" s="541"/>
      <c r="E186" s="541"/>
      <c r="F186" s="541"/>
      <c r="G186" s="541"/>
      <c r="H186" s="541"/>
      <c r="I186" s="541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</row>
    <row r="187" spans="1:33" ht="12" customHeight="1">
      <c r="A187" s="540"/>
      <c r="B187" s="540"/>
      <c r="C187" s="541" t="s">
        <v>186</v>
      </c>
      <c r="D187" s="541"/>
      <c r="E187" s="541"/>
      <c r="F187" s="541"/>
      <c r="G187" s="541"/>
      <c r="H187" s="541"/>
      <c r="I187" s="541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</row>
    <row r="188" spans="1:33" ht="13.5" customHeight="1">
      <c r="A188" s="540"/>
      <c r="B188" s="540"/>
      <c r="C188" s="542" t="s">
        <v>187</v>
      </c>
      <c r="D188" s="542"/>
      <c r="E188" s="542"/>
      <c r="F188" s="542"/>
      <c r="G188" s="542"/>
      <c r="H188" s="542"/>
      <c r="I188" s="542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</row>
    <row r="189" spans="1:33" ht="6.75" customHeight="1">
      <c r="A189" s="543"/>
      <c r="B189" s="543"/>
      <c r="C189" s="543"/>
      <c r="D189" s="543"/>
      <c r="E189" s="543"/>
      <c r="F189" s="543"/>
      <c r="G189" s="543"/>
      <c r="H189" s="543"/>
      <c r="I189" s="543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</row>
    <row r="190" spans="1:33" ht="25.5" customHeight="1">
      <c r="A190" s="492" t="s">
        <v>188</v>
      </c>
      <c r="B190" s="492"/>
      <c r="C190" s="492"/>
      <c r="D190" s="492"/>
      <c r="E190" s="492"/>
      <c r="F190" s="492"/>
      <c r="G190" s="492"/>
      <c r="H190" s="492"/>
      <c r="I190" s="492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</row>
    <row r="191" spans="1:33" ht="5.25" customHeight="1">
      <c r="A191" s="531"/>
      <c r="B191" s="531"/>
      <c r="C191" s="531"/>
      <c r="D191" s="531"/>
      <c r="E191" s="531"/>
      <c r="F191" s="531"/>
      <c r="G191" s="531"/>
      <c r="H191" s="531"/>
      <c r="I191" s="531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</row>
    <row r="192" spans="1:33" ht="30" customHeight="1">
      <c r="A192" s="544" t="s">
        <v>189</v>
      </c>
      <c r="B192" s="544"/>
      <c r="C192" s="544"/>
      <c r="D192" s="544"/>
      <c r="E192" s="544"/>
      <c r="F192" s="544"/>
      <c r="G192" s="544"/>
      <c r="H192" s="544"/>
      <c r="I192" s="544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</row>
    <row r="193" spans="1:33" ht="15" customHeight="1">
      <c r="A193" s="10" t="s">
        <v>190</v>
      </c>
      <c r="B193" s="10"/>
      <c r="C193" s="10"/>
      <c r="D193" s="10"/>
      <c r="E193" s="10"/>
      <c r="F193" s="10"/>
      <c r="G193" s="10"/>
      <c r="H193" s="10"/>
      <c r="I193" s="19" t="s">
        <v>79</v>
      </c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</row>
    <row r="194" spans="1:33" ht="15" customHeight="1">
      <c r="A194" s="104" t="s">
        <v>8</v>
      </c>
      <c r="B194" s="545" t="s">
        <v>191</v>
      </c>
      <c r="C194" s="545"/>
      <c r="D194" s="545"/>
      <c r="E194" s="545"/>
      <c r="F194" s="545"/>
      <c r="G194" s="545"/>
      <c r="H194" s="545"/>
      <c r="I194" s="23">
        <f>I68</f>
        <v>1560</v>
      </c>
      <c r="J194" s="15"/>
      <c r="K194" s="10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</row>
    <row r="195" spans="1:33" ht="15" customHeight="1">
      <c r="A195" s="104" t="s">
        <v>10</v>
      </c>
      <c r="B195" s="545" t="s">
        <v>75</v>
      </c>
      <c r="C195" s="545"/>
      <c r="D195" s="545"/>
      <c r="E195" s="545"/>
      <c r="F195" s="545"/>
      <c r="G195" s="545"/>
      <c r="H195" s="545"/>
      <c r="I195" s="23">
        <f>I119</f>
        <v>1360.14</v>
      </c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</row>
    <row r="196" spans="1:33" ht="15" customHeight="1">
      <c r="A196" s="104" t="s">
        <v>13</v>
      </c>
      <c r="B196" s="545" t="s">
        <v>192</v>
      </c>
      <c r="C196" s="545"/>
      <c r="D196" s="545"/>
      <c r="E196" s="545"/>
      <c r="F196" s="545"/>
      <c r="G196" s="545"/>
      <c r="H196" s="545"/>
      <c r="I196" s="23">
        <f>I128</f>
        <v>112.35</v>
      </c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</row>
    <row r="197" spans="1:33" ht="15" customHeight="1">
      <c r="A197" s="104" t="s">
        <v>16</v>
      </c>
      <c r="B197" s="545" t="s">
        <v>193</v>
      </c>
      <c r="C197" s="545"/>
      <c r="D197" s="545"/>
      <c r="E197" s="545"/>
      <c r="F197" s="545"/>
      <c r="G197" s="545"/>
      <c r="H197" s="545"/>
      <c r="I197" s="23">
        <f>I155</f>
        <v>235.26</v>
      </c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</row>
    <row r="198" spans="1:33" ht="15" customHeight="1">
      <c r="A198" s="104" t="s">
        <v>69</v>
      </c>
      <c r="B198" s="545" t="s">
        <v>194</v>
      </c>
      <c r="C198" s="545"/>
      <c r="D198" s="545"/>
      <c r="E198" s="545"/>
      <c r="F198" s="545"/>
      <c r="G198" s="545"/>
      <c r="H198" s="545"/>
      <c r="I198" s="23">
        <f>I163</f>
        <v>530</v>
      </c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</row>
    <row r="199" spans="1:33" ht="15" customHeight="1">
      <c r="A199" s="546" t="s">
        <v>195</v>
      </c>
      <c r="B199" s="546"/>
      <c r="C199" s="546"/>
      <c r="D199" s="546"/>
      <c r="E199" s="546"/>
      <c r="F199" s="546"/>
      <c r="G199" s="546"/>
      <c r="H199" s="546"/>
      <c r="I199" s="78">
        <f>SUM(I194:I198)</f>
        <v>3797.75</v>
      </c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</row>
    <row r="200" spans="1:33" ht="15" customHeight="1">
      <c r="A200" s="106" t="s">
        <v>71</v>
      </c>
      <c r="B200" s="545" t="s">
        <v>196</v>
      </c>
      <c r="C200" s="545"/>
      <c r="D200" s="545"/>
      <c r="E200" s="545"/>
      <c r="F200" s="545"/>
      <c r="G200" s="545"/>
      <c r="H200" s="545"/>
      <c r="I200" s="23">
        <f>I183</f>
        <v>935.71</v>
      </c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</row>
    <row r="201" spans="1:33" ht="15" customHeight="1">
      <c r="A201" s="546" t="s">
        <v>197</v>
      </c>
      <c r="B201" s="546"/>
      <c r="C201" s="546"/>
      <c r="D201" s="546"/>
      <c r="E201" s="546"/>
      <c r="F201" s="546"/>
      <c r="G201" s="546"/>
      <c r="H201" s="546"/>
      <c r="I201" s="78">
        <f>SUM(I199:I200)</f>
        <v>4733.46</v>
      </c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</row>
    <row r="202" spans="1:33" ht="30.75" customHeight="1">
      <c r="A202" s="643" t="s">
        <v>381</v>
      </c>
      <c r="B202" s="643"/>
      <c r="C202" s="643"/>
      <c r="D202" s="643"/>
      <c r="E202" s="643"/>
      <c r="F202" s="643"/>
      <c r="G202" s="643"/>
      <c r="H202" s="643"/>
      <c r="I202" s="643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</row>
    <row r="203" spans="1:33" ht="29.25" customHeight="1">
      <c r="A203" s="644" t="s">
        <v>382</v>
      </c>
      <c r="B203" s="644"/>
      <c r="C203" s="644"/>
      <c r="D203" s="644"/>
      <c r="E203" s="644"/>
      <c r="F203" s="644"/>
      <c r="G203" s="644"/>
      <c r="H203" s="644"/>
      <c r="I203" s="644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</row>
    <row r="204" spans="1:33" ht="63" customHeight="1">
      <c r="A204" s="645" t="s">
        <v>383</v>
      </c>
      <c r="B204" s="645"/>
      <c r="C204" s="646" t="s">
        <v>384</v>
      </c>
      <c r="D204" s="646"/>
      <c r="E204" s="148" t="s">
        <v>385</v>
      </c>
      <c r="F204" s="646" t="s">
        <v>386</v>
      </c>
      <c r="G204" s="646"/>
      <c r="H204" s="147" t="s">
        <v>387</v>
      </c>
      <c r="I204" s="147" t="s">
        <v>388</v>
      </c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</row>
    <row r="205" spans="1:33" ht="14.25" customHeight="1">
      <c r="A205" s="647" t="s">
        <v>389</v>
      </c>
      <c r="B205" s="647"/>
      <c r="C205" s="648" t="s">
        <v>390</v>
      </c>
      <c r="D205" s="648"/>
      <c r="E205" s="150"/>
      <c r="F205" s="648" t="s">
        <v>390</v>
      </c>
      <c r="G205" s="648"/>
      <c r="H205" s="151"/>
      <c r="I205" s="149" t="s">
        <v>390</v>
      </c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</row>
    <row r="206" spans="1:33" ht="15.75" customHeight="1">
      <c r="A206" s="647" t="s">
        <v>391</v>
      </c>
      <c r="B206" s="647"/>
      <c r="C206" s="648" t="s">
        <v>390</v>
      </c>
      <c r="D206" s="648"/>
      <c r="E206" s="150"/>
      <c r="F206" s="648" t="s">
        <v>390</v>
      </c>
      <c r="G206" s="648"/>
      <c r="H206" s="151"/>
      <c r="I206" s="149" t="s">
        <v>390</v>
      </c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</row>
    <row r="207" spans="1:33" ht="12.75" customHeight="1">
      <c r="A207" s="647" t="s">
        <v>392</v>
      </c>
      <c r="B207" s="647"/>
      <c r="C207" s="648" t="s">
        <v>390</v>
      </c>
      <c r="D207" s="648"/>
      <c r="E207" s="149"/>
      <c r="F207" s="648" t="s">
        <v>390</v>
      </c>
      <c r="G207" s="648"/>
      <c r="H207" s="149"/>
      <c r="I207" s="149" t="s">
        <v>390</v>
      </c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</row>
    <row r="208" spans="1:33" ht="12.75" customHeight="1">
      <c r="A208" s="649" t="s">
        <v>393</v>
      </c>
      <c r="B208" s="649"/>
      <c r="C208" s="649"/>
      <c r="D208" s="649"/>
      <c r="E208" s="649"/>
      <c r="F208" s="649"/>
      <c r="G208" s="649"/>
      <c r="H208" s="649"/>
      <c r="I208" s="149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</row>
    <row r="209" spans="1:33" ht="9" customHeight="1">
      <c r="A209" s="650"/>
      <c r="B209" s="650"/>
      <c r="C209" s="650"/>
      <c r="D209" s="650"/>
      <c r="E209" s="650"/>
      <c r="F209" s="650"/>
      <c r="G209" s="650"/>
      <c r="H209" s="650"/>
      <c r="I209" s="650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</row>
    <row r="210" spans="1:33" ht="25.5" customHeight="1">
      <c r="A210" s="644" t="s">
        <v>394</v>
      </c>
      <c r="B210" s="644"/>
      <c r="C210" s="644"/>
      <c r="D210" s="644"/>
      <c r="E210" s="644"/>
      <c r="F210" s="644"/>
      <c r="G210" s="644"/>
      <c r="H210" s="644"/>
      <c r="I210" s="644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</row>
    <row r="211" spans="1:33" ht="21.75" customHeight="1">
      <c r="A211" s="651" t="s">
        <v>395</v>
      </c>
      <c r="B211" s="651"/>
      <c r="C211" s="651"/>
      <c r="D211" s="651"/>
      <c r="E211" s="651"/>
      <c r="F211" s="651"/>
      <c r="G211" s="651"/>
      <c r="H211" s="651"/>
      <c r="I211" s="651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</row>
    <row r="212" spans="1:33" ht="18" customHeight="1">
      <c r="A212" s="646" t="s">
        <v>396</v>
      </c>
      <c r="B212" s="646"/>
      <c r="C212" s="646"/>
      <c r="D212" s="646"/>
      <c r="E212" s="646"/>
      <c r="F212" s="646"/>
      <c r="G212" s="646"/>
      <c r="H212" s="646"/>
      <c r="I212" s="146" t="s">
        <v>397</v>
      </c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</row>
    <row r="213" spans="1:33" ht="12.75" customHeight="1">
      <c r="A213" s="647" t="s">
        <v>398</v>
      </c>
      <c r="B213" s="647"/>
      <c r="C213" s="647"/>
      <c r="D213" s="647"/>
      <c r="E213" s="647"/>
      <c r="F213" s="647"/>
      <c r="G213" s="647"/>
      <c r="H213" s="647"/>
      <c r="I213" s="149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</row>
    <row r="214" spans="1:33" ht="12.75" customHeight="1">
      <c r="A214" s="647" t="s">
        <v>399</v>
      </c>
      <c r="B214" s="647"/>
      <c r="C214" s="647"/>
      <c r="D214" s="647"/>
      <c r="E214" s="647"/>
      <c r="F214" s="647"/>
      <c r="G214" s="647"/>
      <c r="H214" s="647"/>
      <c r="I214" s="149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</row>
    <row r="215" spans="1:33" ht="27" customHeight="1">
      <c r="A215" s="652" t="s">
        <v>400</v>
      </c>
      <c r="B215" s="652"/>
      <c r="C215" s="652"/>
      <c r="D215" s="652"/>
      <c r="E215" s="652"/>
      <c r="F215" s="652"/>
      <c r="G215" s="652"/>
      <c r="H215" s="652"/>
      <c r="I215" s="149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</row>
    <row r="216" spans="1:33" ht="6.75" customHeight="1">
      <c r="A216" s="653"/>
      <c r="B216" s="653"/>
      <c r="C216" s="653"/>
      <c r="D216" s="653"/>
      <c r="E216" s="653"/>
      <c r="F216" s="653"/>
      <c r="G216" s="653"/>
      <c r="H216" s="653"/>
      <c r="I216" s="653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</row>
    <row r="217" spans="1:33" ht="15.75" customHeight="1">
      <c r="A217" s="647" t="s">
        <v>401</v>
      </c>
      <c r="B217" s="647"/>
      <c r="C217" s="647"/>
      <c r="D217" s="647"/>
      <c r="E217" s="647"/>
      <c r="F217" s="647"/>
      <c r="G217" s="647"/>
      <c r="H217" s="647"/>
      <c r="I217" s="647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</row>
    <row r="218" spans="1:33" ht="7.5" customHeight="1">
      <c r="A218" s="654"/>
      <c r="B218" s="654"/>
      <c r="C218" s="654"/>
      <c r="D218" s="654"/>
      <c r="E218" s="654"/>
      <c r="F218" s="654"/>
      <c r="G218" s="654"/>
      <c r="H218" s="654"/>
      <c r="I218" s="654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</row>
    <row r="219" spans="1:33" ht="15" hidden="1" customHeight="1">
      <c r="A219" s="107"/>
      <c r="B219" s="107"/>
      <c r="C219" s="107"/>
      <c r="D219" s="107"/>
      <c r="E219" s="107"/>
      <c r="F219" s="107"/>
      <c r="G219" s="107"/>
      <c r="H219" s="108"/>
      <c r="I219" s="109"/>
      <c r="J219" s="36"/>
      <c r="K219" s="110"/>
      <c r="L219" s="36"/>
      <c r="M219" s="111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</row>
    <row r="220" spans="1:33" ht="12.75" customHeight="1">
      <c r="A220" s="547"/>
      <c r="B220" s="547"/>
      <c r="C220" s="547"/>
      <c r="D220" s="547"/>
      <c r="E220" s="547"/>
      <c r="F220" s="547"/>
      <c r="G220" s="547"/>
      <c r="H220" s="547"/>
      <c r="I220" s="547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</row>
    <row r="221" spans="1:33" ht="16.5" customHeight="1">
      <c r="A221" s="548" t="s">
        <v>198</v>
      </c>
      <c r="B221" s="548"/>
      <c r="C221" s="548"/>
      <c r="D221" s="548"/>
      <c r="E221" s="548"/>
      <c r="F221" s="548"/>
      <c r="G221" s="548"/>
      <c r="H221" s="548"/>
      <c r="I221" s="548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</row>
    <row r="222" spans="1:33" ht="11.25" customHeight="1">
      <c r="A222" s="112"/>
      <c r="B222" s="112"/>
      <c r="C222" s="112"/>
      <c r="D222" s="112"/>
      <c r="E222" s="112"/>
      <c r="F222" s="112"/>
      <c r="G222" s="112"/>
      <c r="H222" s="112"/>
      <c r="I222" s="113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</row>
    <row r="223" spans="1:33" ht="21" customHeight="1">
      <c r="A223" s="549" t="s">
        <v>199</v>
      </c>
      <c r="B223" s="549"/>
      <c r="C223" s="549"/>
      <c r="D223" s="549"/>
      <c r="E223" s="549"/>
      <c r="F223" s="549"/>
      <c r="G223" s="549"/>
      <c r="H223" s="549"/>
      <c r="I223" s="549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</row>
    <row r="224" spans="1:33" ht="45" customHeight="1">
      <c r="A224" s="550" t="s">
        <v>200</v>
      </c>
      <c r="B224" s="550"/>
      <c r="C224" s="550"/>
      <c r="D224" s="550"/>
      <c r="E224" s="550"/>
      <c r="F224" s="550"/>
      <c r="G224" s="550"/>
      <c r="H224" s="550"/>
      <c r="I224" s="550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</row>
    <row r="225" spans="1:33" ht="51" customHeight="1">
      <c r="A225" s="551" t="s">
        <v>201</v>
      </c>
      <c r="B225" s="551"/>
      <c r="C225" s="6" t="s">
        <v>289</v>
      </c>
      <c r="D225" s="6"/>
      <c r="E225" s="6" t="s">
        <v>402</v>
      </c>
      <c r="F225" s="6"/>
      <c r="G225" s="6" t="s">
        <v>204</v>
      </c>
      <c r="H225" s="6"/>
      <c r="I225" s="6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</row>
    <row r="226" spans="1:33" ht="14.25" customHeight="1">
      <c r="A226" s="552" t="s">
        <v>205</v>
      </c>
      <c r="B226" s="552"/>
      <c r="C226" s="553" t="s">
        <v>403</v>
      </c>
      <c r="D226" s="553"/>
      <c r="E226" s="554">
        <v>0</v>
      </c>
      <c r="F226" s="554"/>
      <c r="G226" s="554">
        <v>0</v>
      </c>
      <c r="H226" s="554"/>
      <c r="I226" s="554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</row>
    <row r="227" spans="1:33" ht="12" customHeight="1">
      <c r="A227" s="552" t="s">
        <v>207</v>
      </c>
      <c r="B227" s="552"/>
      <c r="C227" s="553" t="s">
        <v>404</v>
      </c>
      <c r="D227" s="553"/>
      <c r="E227" s="555">
        <f>I201</f>
        <v>4733.46</v>
      </c>
      <c r="F227" s="555"/>
      <c r="G227" s="556">
        <f>ROUND((1/1000)*E227,2)</f>
        <v>4.7300000000000004</v>
      </c>
      <c r="H227" s="556"/>
      <c r="I227" s="556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</row>
    <row r="228" spans="1:33" ht="12" customHeight="1">
      <c r="A228" s="557" t="s">
        <v>209</v>
      </c>
      <c r="B228" s="557"/>
      <c r="C228" s="557"/>
      <c r="D228" s="557"/>
      <c r="E228" s="557"/>
      <c r="F228" s="557"/>
      <c r="G228" s="556">
        <f>SUM(G226+G227)</f>
        <v>4.7300000000000004</v>
      </c>
      <c r="H228" s="556"/>
      <c r="I228" s="556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</row>
    <row r="229" spans="1:33" ht="6.75" customHeight="1">
      <c r="A229" s="558"/>
      <c r="B229" s="558"/>
      <c r="C229" s="558"/>
      <c r="D229" s="558"/>
      <c r="E229" s="558"/>
      <c r="F229" s="558"/>
      <c r="G229" s="558"/>
      <c r="H229" s="558"/>
      <c r="I229" s="558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</row>
    <row r="230" spans="1:33" ht="12" customHeight="1">
      <c r="A230" s="559" t="s">
        <v>210</v>
      </c>
      <c r="B230" s="559"/>
      <c r="C230" s="560" t="s">
        <v>403</v>
      </c>
      <c r="D230" s="560"/>
      <c r="E230" s="561">
        <v>0</v>
      </c>
      <c r="F230" s="561"/>
      <c r="G230" s="562">
        <v>0</v>
      </c>
      <c r="H230" s="562"/>
      <c r="I230" s="562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</row>
    <row r="231" spans="1:33" ht="12.75" customHeight="1">
      <c r="A231" s="552" t="s">
        <v>211</v>
      </c>
      <c r="B231" s="552"/>
      <c r="C231" s="553" t="s">
        <v>404</v>
      </c>
      <c r="D231" s="553"/>
      <c r="E231" s="554">
        <f>I201</f>
        <v>4733.46</v>
      </c>
      <c r="F231" s="554"/>
      <c r="G231" s="562">
        <f>ROUND((1/1000)*E231,2)</f>
        <v>4.7300000000000004</v>
      </c>
      <c r="H231" s="562"/>
      <c r="I231" s="562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</row>
    <row r="232" spans="1:33" ht="12.75" customHeight="1">
      <c r="A232" s="563" t="s">
        <v>209</v>
      </c>
      <c r="B232" s="563"/>
      <c r="C232" s="563"/>
      <c r="D232" s="563"/>
      <c r="E232" s="563"/>
      <c r="F232" s="563"/>
      <c r="G232" s="556">
        <f>SUM(G230+G231)</f>
        <v>4.7300000000000004</v>
      </c>
      <c r="H232" s="556"/>
      <c r="I232" s="556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</row>
    <row r="233" spans="1:33" ht="6.75" customHeight="1">
      <c r="A233" s="558"/>
      <c r="B233" s="558"/>
      <c r="C233" s="558"/>
      <c r="D233" s="558"/>
      <c r="E233" s="558"/>
      <c r="F233" s="558"/>
      <c r="G233" s="558"/>
      <c r="H233" s="558"/>
      <c r="I233" s="558"/>
      <c r="J233" s="15"/>
      <c r="K233" s="41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</row>
    <row r="234" spans="1:33" ht="12.75" customHeight="1">
      <c r="A234" s="559" t="s">
        <v>212</v>
      </c>
      <c r="B234" s="559"/>
      <c r="C234" s="560" t="s">
        <v>405</v>
      </c>
      <c r="D234" s="560"/>
      <c r="E234" s="564">
        <v>0</v>
      </c>
      <c r="F234" s="564"/>
      <c r="G234" s="562">
        <v>0</v>
      </c>
      <c r="H234" s="562"/>
      <c r="I234" s="562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</row>
    <row r="235" spans="1:33" ht="12.75" customHeight="1">
      <c r="A235" s="552" t="s">
        <v>214</v>
      </c>
      <c r="B235" s="552"/>
      <c r="C235" s="553" t="s">
        <v>406</v>
      </c>
      <c r="D235" s="553"/>
      <c r="E235" s="556">
        <v>0</v>
      </c>
      <c r="F235" s="556"/>
      <c r="G235" s="562">
        <f>ROUND((1/405)*E235,2)</f>
        <v>0</v>
      </c>
      <c r="H235" s="562"/>
      <c r="I235" s="562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</row>
    <row r="236" spans="1:33" ht="12.75" customHeight="1">
      <c r="A236" s="563" t="s">
        <v>209</v>
      </c>
      <c r="B236" s="563"/>
      <c r="C236" s="563"/>
      <c r="D236" s="563"/>
      <c r="E236" s="563"/>
      <c r="F236" s="563"/>
      <c r="G236" s="556">
        <f>SUM(G234+G235)</f>
        <v>0</v>
      </c>
      <c r="H236" s="556"/>
      <c r="I236" s="556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</row>
    <row r="237" spans="1:33" ht="6" customHeight="1">
      <c r="A237" s="558"/>
      <c r="B237" s="558"/>
      <c r="C237" s="558"/>
      <c r="D237" s="558"/>
      <c r="E237" s="558"/>
      <c r="F237" s="558"/>
      <c r="G237" s="558"/>
      <c r="H237" s="558"/>
      <c r="I237" s="558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</row>
    <row r="238" spans="1:33" ht="13.5" customHeight="1">
      <c r="A238" s="565" t="s">
        <v>216</v>
      </c>
      <c r="B238" s="565"/>
      <c r="C238" s="560" t="s">
        <v>407</v>
      </c>
      <c r="D238" s="560"/>
      <c r="E238" s="561">
        <v>0</v>
      </c>
      <c r="F238" s="561"/>
      <c r="G238" s="562">
        <v>0</v>
      </c>
      <c r="H238" s="562"/>
      <c r="I238" s="562"/>
      <c r="J238" s="566"/>
      <c r="K238" s="566"/>
      <c r="L238" s="566"/>
      <c r="M238" s="566"/>
      <c r="N238" s="566"/>
      <c r="O238" s="566"/>
      <c r="P238" s="566"/>
      <c r="Q238" s="567"/>
      <c r="R238" s="567"/>
      <c r="S238" s="567"/>
      <c r="T238" s="567"/>
      <c r="U238" s="567"/>
      <c r="V238" s="567"/>
      <c r="W238" s="567"/>
      <c r="X238" s="567"/>
      <c r="Y238" s="567"/>
      <c r="Z238" s="567"/>
      <c r="AA238" s="567"/>
      <c r="AB238" s="567"/>
      <c r="AC238" s="567"/>
      <c r="AD238" s="567"/>
      <c r="AE238" s="567"/>
      <c r="AF238" s="567"/>
      <c r="AG238" s="567"/>
    </row>
    <row r="239" spans="1:33" ht="13.5" customHeight="1">
      <c r="A239" s="568" t="s">
        <v>218</v>
      </c>
      <c r="B239" s="568"/>
      <c r="C239" s="553" t="s">
        <v>408</v>
      </c>
      <c r="D239" s="553"/>
      <c r="E239" s="555">
        <f>I201</f>
        <v>4733.46</v>
      </c>
      <c r="F239" s="555"/>
      <c r="G239" s="562">
        <f>ROUND((1/2000)*E239,2)</f>
        <v>2.37</v>
      </c>
      <c r="H239" s="562"/>
      <c r="I239" s="562"/>
      <c r="J239" s="566"/>
      <c r="K239" s="566"/>
      <c r="L239" s="566"/>
      <c r="M239" s="566"/>
      <c r="N239" s="566"/>
      <c r="O239" s="566"/>
      <c r="P239" s="566"/>
      <c r="Q239" s="567"/>
      <c r="R239" s="567"/>
      <c r="S239" s="567"/>
      <c r="T239" s="567"/>
      <c r="U239" s="567"/>
      <c r="V239" s="567"/>
      <c r="W239" s="567"/>
      <c r="X239" s="567"/>
      <c r="Y239" s="567"/>
      <c r="Z239" s="567"/>
      <c r="AA239" s="567"/>
      <c r="AB239" s="567"/>
      <c r="AC239" s="567"/>
      <c r="AD239" s="567"/>
      <c r="AE239" s="567"/>
      <c r="AF239" s="567"/>
      <c r="AG239" s="567"/>
    </row>
    <row r="240" spans="1:33" ht="13.5" customHeight="1">
      <c r="A240" s="563" t="s">
        <v>209</v>
      </c>
      <c r="B240" s="563"/>
      <c r="C240" s="563"/>
      <c r="D240" s="563"/>
      <c r="E240" s="563"/>
      <c r="F240" s="563"/>
      <c r="G240" s="569">
        <f>SUM(G238+G239)</f>
        <v>2.37</v>
      </c>
      <c r="H240" s="569"/>
      <c r="I240" s="569"/>
      <c r="J240" s="566"/>
      <c r="K240" s="566"/>
      <c r="L240" s="566"/>
      <c r="M240" s="566"/>
      <c r="N240" s="566"/>
      <c r="O240" s="566"/>
      <c r="P240" s="566"/>
      <c r="Q240" s="567"/>
      <c r="R240" s="567"/>
      <c r="S240" s="567"/>
      <c r="T240" s="567"/>
      <c r="U240" s="567"/>
      <c r="V240" s="567"/>
      <c r="W240" s="567"/>
      <c r="X240" s="567"/>
      <c r="Y240" s="567"/>
      <c r="Z240" s="567"/>
      <c r="AA240" s="567"/>
      <c r="AB240" s="567"/>
      <c r="AC240" s="567"/>
      <c r="AD240" s="567"/>
      <c r="AE240" s="567"/>
      <c r="AF240" s="567"/>
      <c r="AG240" s="567"/>
    </row>
    <row r="241" spans="1:33" ht="6.75" customHeight="1">
      <c r="A241" s="570"/>
      <c r="B241" s="570"/>
      <c r="C241" s="570"/>
      <c r="D241" s="570"/>
      <c r="E241" s="570"/>
      <c r="F241" s="570"/>
      <c r="G241" s="570"/>
      <c r="H241" s="570"/>
      <c r="I241" s="570"/>
      <c r="J241" s="566"/>
      <c r="K241" s="566"/>
      <c r="L241" s="566"/>
      <c r="M241" s="566"/>
      <c r="N241" s="566"/>
      <c r="O241" s="566"/>
      <c r="P241" s="566"/>
      <c r="Q241" s="567"/>
      <c r="R241" s="567"/>
      <c r="S241" s="567"/>
      <c r="T241" s="567"/>
      <c r="U241" s="567"/>
      <c r="V241" s="567"/>
      <c r="W241" s="567"/>
      <c r="X241" s="567"/>
      <c r="Y241" s="567"/>
      <c r="Z241" s="567"/>
      <c r="AA241" s="567"/>
      <c r="AB241" s="567"/>
      <c r="AC241" s="567"/>
      <c r="AD241" s="567"/>
      <c r="AE241" s="567"/>
      <c r="AF241" s="567"/>
      <c r="AG241" s="567"/>
    </row>
    <row r="242" spans="1:33" ht="12.75" customHeight="1">
      <c r="A242" s="559" t="s">
        <v>220</v>
      </c>
      <c r="B242" s="559"/>
      <c r="C242" s="560" t="s">
        <v>409</v>
      </c>
      <c r="D242" s="560"/>
      <c r="E242" s="564">
        <v>0</v>
      </c>
      <c r="F242" s="564"/>
      <c r="G242" s="562">
        <v>0</v>
      </c>
      <c r="H242" s="562"/>
      <c r="I242" s="562"/>
      <c r="J242" s="566"/>
      <c r="K242" s="566"/>
      <c r="L242" s="566"/>
      <c r="M242" s="566"/>
      <c r="N242" s="566"/>
      <c r="O242" s="566"/>
      <c r="P242" s="566"/>
      <c r="Q242" s="567"/>
      <c r="R242" s="567"/>
      <c r="S242" s="567"/>
      <c r="T242" s="567"/>
      <c r="U242" s="567"/>
      <c r="V242" s="567"/>
      <c r="W242" s="567"/>
      <c r="X242" s="567"/>
      <c r="Y242" s="567"/>
      <c r="Z242" s="567"/>
      <c r="AA242" s="567"/>
      <c r="AB242" s="567"/>
      <c r="AC242" s="567"/>
      <c r="AD242" s="567"/>
      <c r="AE242" s="567"/>
      <c r="AF242" s="567"/>
      <c r="AG242" s="567"/>
    </row>
    <row r="243" spans="1:33" ht="12.75" customHeight="1">
      <c r="A243" s="552" t="s">
        <v>222</v>
      </c>
      <c r="B243" s="552"/>
      <c r="C243" s="553" t="s">
        <v>410</v>
      </c>
      <c r="D243" s="553"/>
      <c r="E243" s="556">
        <v>0</v>
      </c>
      <c r="F243" s="556"/>
      <c r="G243" s="562">
        <v>0</v>
      </c>
      <c r="H243" s="562"/>
      <c r="I243" s="562"/>
      <c r="J243" s="566"/>
      <c r="K243" s="566"/>
      <c r="L243" s="566"/>
      <c r="M243" s="566"/>
      <c r="N243" s="566"/>
      <c r="O243" s="566"/>
      <c r="P243" s="566"/>
      <c r="Q243" s="567"/>
      <c r="R243" s="567"/>
      <c r="S243" s="567"/>
      <c r="T243" s="567"/>
      <c r="U243" s="567"/>
      <c r="V243" s="567"/>
      <c r="W243" s="567"/>
      <c r="X243" s="567"/>
      <c r="Y243" s="567"/>
      <c r="Z243" s="567"/>
      <c r="AA243" s="567"/>
      <c r="AB243" s="567"/>
      <c r="AC243" s="567"/>
      <c r="AD243" s="567"/>
      <c r="AE243" s="567"/>
      <c r="AF243" s="567"/>
      <c r="AG243" s="567"/>
    </row>
    <row r="244" spans="1:33" ht="12.75" customHeight="1">
      <c r="A244" s="563" t="s">
        <v>209</v>
      </c>
      <c r="B244" s="563"/>
      <c r="C244" s="563"/>
      <c r="D244" s="563"/>
      <c r="E244" s="563"/>
      <c r="F244" s="563"/>
      <c r="G244" s="556">
        <f>SUM(G242+G243)</f>
        <v>0</v>
      </c>
      <c r="H244" s="556"/>
      <c r="I244" s="556"/>
      <c r="J244" s="566"/>
      <c r="K244" s="566"/>
      <c r="L244" s="566"/>
      <c r="M244" s="566"/>
      <c r="N244" s="566"/>
      <c r="O244" s="566"/>
      <c r="P244" s="566"/>
      <c r="Q244" s="567"/>
      <c r="R244" s="567"/>
      <c r="S244" s="567"/>
      <c r="T244" s="567"/>
      <c r="U244" s="567"/>
      <c r="V244" s="567"/>
      <c r="W244" s="567"/>
      <c r="X244" s="567"/>
      <c r="Y244" s="567"/>
      <c r="Z244" s="567"/>
      <c r="AA244" s="567"/>
      <c r="AB244" s="567"/>
      <c r="AC244" s="567"/>
      <c r="AD244" s="567"/>
      <c r="AE244" s="567"/>
      <c r="AF244" s="567"/>
      <c r="AG244" s="567"/>
    </row>
    <row r="245" spans="1:33" ht="7.5" customHeight="1">
      <c r="A245" s="570"/>
      <c r="B245" s="570"/>
      <c r="C245" s="570"/>
      <c r="D245" s="570"/>
      <c r="E245" s="570"/>
      <c r="F245" s="570"/>
      <c r="G245" s="570"/>
      <c r="H245" s="570"/>
      <c r="I245" s="570"/>
      <c r="J245" s="566"/>
      <c r="K245" s="566"/>
      <c r="L245" s="566"/>
      <c r="M245" s="566"/>
      <c r="N245" s="566"/>
      <c r="O245" s="566"/>
      <c r="P245" s="566"/>
      <c r="Q245" s="567"/>
      <c r="R245" s="567"/>
      <c r="S245" s="567"/>
      <c r="T245" s="567"/>
      <c r="U245" s="567"/>
      <c r="V245" s="567"/>
      <c r="W245" s="567"/>
      <c r="X245" s="567"/>
      <c r="Y245" s="567"/>
      <c r="Z245" s="567"/>
      <c r="AA245" s="567"/>
      <c r="AB245" s="567"/>
      <c r="AC245" s="567"/>
      <c r="AD245" s="567"/>
      <c r="AE245" s="567"/>
      <c r="AF245" s="567"/>
      <c r="AG245" s="567"/>
    </row>
    <row r="246" spans="1:33" ht="25.5" customHeight="1">
      <c r="A246" s="552" t="s">
        <v>224</v>
      </c>
      <c r="B246" s="552"/>
      <c r="C246" s="560" t="s">
        <v>411</v>
      </c>
      <c r="D246" s="560"/>
      <c r="E246" s="564">
        <v>0</v>
      </c>
      <c r="F246" s="564"/>
      <c r="G246" s="562">
        <v>0</v>
      </c>
      <c r="H246" s="562"/>
      <c r="I246" s="562"/>
      <c r="J246" s="566"/>
      <c r="K246" s="566"/>
      <c r="L246" s="566"/>
      <c r="M246" s="566"/>
      <c r="N246" s="566"/>
      <c r="O246" s="566"/>
      <c r="P246" s="566"/>
      <c r="Q246" s="567"/>
      <c r="R246" s="567"/>
      <c r="S246" s="567"/>
      <c r="T246" s="567"/>
      <c r="U246" s="567"/>
      <c r="V246" s="567"/>
      <c r="W246" s="567"/>
      <c r="X246" s="567"/>
      <c r="Y246" s="567"/>
      <c r="Z246" s="567"/>
      <c r="AA246" s="567"/>
      <c r="AB246" s="567"/>
      <c r="AC246" s="567"/>
      <c r="AD246" s="567"/>
      <c r="AE246" s="567"/>
      <c r="AF246" s="567"/>
      <c r="AG246" s="567"/>
    </row>
    <row r="247" spans="1:33" ht="25.5" customHeight="1">
      <c r="A247" s="552" t="s">
        <v>226</v>
      </c>
      <c r="B247" s="552"/>
      <c r="C247" s="553" t="s">
        <v>412</v>
      </c>
      <c r="D247" s="553"/>
      <c r="E247" s="555">
        <f>I201</f>
        <v>4733.46</v>
      </c>
      <c r="F247" s="555"/>
      <c r="G247" s="562">
        <f>ROUND((1/1250)*E247,2)</f>
        <v>3.79</v>
      </c>
      <c r="H247" s="562"/>
      <c r="I247" s="562"/>
      <c r="J247" s="566"/>
      <c r="K247" s="566"/>
      <c r="L247" s="566"/>
      <c r="M247" s="566"/>
      <c r="N247" s="566"/>
      <c r="O247" s="566"/>
      <c r="P247" s="566"/>
      <c r="Q247" s="567"/>
      <c r="R247" s="567"/>
      <c r="S247" s="567"/>
      <c r="T247" s="567"/>
      <c r="U247" s="567"/>
      <c r="V247" s="567"/>
      <c r="W247" s="567"/>
      <c r="X247" s="567"/>
      <c r="Y247" s="567"/>
      <c r="Z247" s="567"/>
      <c r="AA247" s="567"/>
      <c r="AB247" s="567"/>
      <c r="AC247" s="567"/>
      <c r="AD247" s="567"/>
      <c r="AE247" s="567"/>
      <c r="AF247" s="567"/>
      <c r="AG247" s="567"/>
    </row>
    <row r="248" spans="1:33" ht="14.25" customHeight="1">
      <c r="A248" s="571" t="s">
        <v>209</v>
      </c>
      <c r="B248" s="571"/>
      <c r="C248" s="571"/>
      <c r="D248" s="571"/>
      <c r="E248" s="571"/>
      <c r="F248" s="571"/>
      <c r="G248" s="572">
        <f>SUM(G246+G247)</f>
        <v>3.79</v>
      </c>
      <c r="H248" s="572"/>
      <c r="I248" s="572"/>
      <c r="J248" s="566"/>
      <c r="K248" s="566"/>
      <c r="L248" s="566"/>
      <c r="M248" s="566"/>
      <c r="N248" s="566"/>
      <c r="O248" s="566"/>
      <c r="P248" s="566"/>
      <c r="Q248" s="567"/>
      <c r="R248" s="567"/>
      <c r="S248" s="567"/>
      <c r="T248" s="567"/>
      <c r="U248" s="567"/>
      <c r="V248" s="567"/>
      <c r="W248" s="567"/>
      <c r="X248" s="567"/>
      <c r="Y248" s="567"/>
      <c r="Z248" s="567"/>
      <c r="AA248" s="567"/>
      <c r="AB248" s="567"/>
      <c r="AC248" s="567"/>
      <c r="AD248" s="567"/>
      <c r="AE248" s="567"/>
      <c r="AF248" s="567"/>
      <c r="AG248" s="567"/>
    </row>
    <row r="249" spans="1:33" ht="9.75" customHeight="1">
      <c r="A249" s="573"/>
      <c r="B249" s="573"/>
      <c r="C249" s="573"/>
      <c r="D249" s="573"/>
      <c r="E249" s="573"/>
      <c r="F249" s="573"/>
      <c r="G249" s="573"/>
      <c r="H249" s="573"/>
      <c r="I249" s="573"/>
      <c r="J249" s="566"/>
      <c r="K249" s="566"/>
      <c r="L249" s="566"/>
      <c r="M249" s="566"/>
      <c r="N249" s="566"/>
      <c r="O249" s="566"/>
      <c r="P249" s="566"/>
      <c r="Q249" s="567"/>
      <c r="R249" s="567"/>
      <c r="S249" s="567"/>
      <c r="T249" s="567"/>
      <c r="U249" s="567"/>
      <c r="V249" s="567"/>
      <c r="W249" s="567"/>
      <c r="X249" s="567"/>
      <c r="Y249" s="567"/>
      <c r="Z249" s="567"/>
      <c r="AA249" s="567"/>
      <c r="AB249" s="567"/>
      <c r="AC249" s="567"/>
      <c r="AD249" s="567"/>
      <c r="AE249" s="567"/>
      <c r="AF249" s="567"/>
      <c r="AG249" s="567"/>
    </row>
    <row r="250" spans="1:33" ht="14.25" customHeight="1">
      <c r="A250" s="574" t="s">
        <v>228</v>
      </c>
      <c r="B250" s="574"/>
      <c r="C250" s="575" t="s">
        <v>413</v>
      </c>
      <c r="D250" s="575"/>
      <c r="E250" s="576">
        <v>0</v>
      </c>
      <c r="F250" s="576"/>
      <c r="G250" s="556">
        <v>0</v>
      </c>
      <c r="H250" s="556"/>
      <c r="I250" s="556"/>
      <c r="J250" s="566"/>
      <c r="K250" s="566"/>
      <c r="L250" s="566"/>
      <c r="M250" s="566"/>
      <c r="N250" s="566"/>
      <c r="O250" s="566"/>
      <c r="P250" s="566"/>
      <c r="Q250" s="567"/>
      <c r="R250" s="567"/>
      <c r="S250" s="567"/>
      <c r="T250" s="567"/>
      <c r="U250" s="567"/>
      <c r="V250" s="567"/>
      <c r="W250" s="567"/>
      <c r="X250" s="567"/>
      <c r="Y250" s="567"/>
      <c r="Z250" s="567"/>
      <c r="AA250" s="567"/>
      <c r="AB250" s="567"/>
      <c r="AC250" s="567"/>
      <c r="AD250" s="567"/>
      <c r="AE250" s="567"/>
      <c r="AF250" s="567"/>
      <c r="AG250" s="567"/>
    </row>
    <row r="251" spans="1:33" ht="14.25" customHeight="1">
      <c r="A251" s="574" t="s">
        <v>230</v>
      </c>
      <c r="B251" s="574"/>
      <c r="C251" s="575" t="s">
        <v>414</v>
      </c>
      <c r="D251" s="575"/>
      <c r="E251" s="576">
        <f>I201</f>
        <v>4733.46</v>
      </c>
      <c r="F251" s="576"/>
      <c r="G251" s="556">
        <f>ROUND((1/250)*E251,2)</f>
        <v>18.93</v>
      </c>
      <c r="H251" s="556"/>
      <c r="I251" s="556"/>
      <c r="J251" s="566"/>
      <c r="K251" s="566"/>
      <c r="L251" s="566"/>
      <c r="M251" s="566"/>
      <c r="N251" s="566"/>
      <c r="O251" s="566"/>
      <c r="P251" s="566"/>
      <c r="Q251" s="567"/>
      <c r="R251" s="567"/>
      <c r="S251" s="567"/>
      <c r="T251" s="567"/>
      <c r="U251" s="567"/>
      <c r="V251" s="567"/>
      <c r="W251" s="567"/>
      <c r="X251" s="567"/>
      <c r="Y251" s="567"/>
      <c r="Z251" s="567"/>
      <c r="AA251" s="567"/>
      <c r="AB251" s="567"/>
      <c r="AC251" s="567"/>
      <c r="AD251" s="567"/>
      <c r="AE251" s="567"/>
      <c r="AF251" s="567"/>
      <c r="AG251" s="567"/>
    </row>
    <row r="252" spans="1:33" ht="14.25" customHeight="1">
      <c r="A252" s="563" t="s">
        <v>209</v>
      </c>
      <c r="B252" s="563"/>
      <c r="C252" s="563"/>
      <c r="D252" s="563"/>
      <c r="E252" s="563"/>
      <c r="F252" s="563"/>
      <c r="G252" s="556">
        <f>SUM(G250+G251)</f>
        <v>18.93</v>
      </c>
      <c r="H252" s="556"/>
      <c r="I252" s="556"/>
      <c r="J252" s="566"/>
      <c r="K252" s="566"/>
      <c r="L252" s="566"/>
      <c r="M252" s="566"/>
      <c r="N252" s="566"/>
      <c r="O252" s="566"/>
      <c r="P252" s="566"/>
      <c r="Q252" s="567"/>
      <c r="R252" s="567"/>
      <c r="S252" s="567"/>
      <c r="T252" s="567"/>
      <c r="U252" s="567"/>
      <c r="V252" s="567"/>
      <c r="W252" s="567"/>
      <c r="X252" s="567"/>
      <c r="Y252" s="567"/>
      <c r="Z252" s="567"/>
      <c r="AA252" s="567"/>
      <c r="AB252" s="567"/>
      <c r="AC252" s="567"/>
      <c r="AD252" s="567"/>
      <c r="AE252" s="567"/>
      <c r="AF252" s="567"/>
      <c r="AG252" s="567"/>
    </row>
    <row r="253" spans="1:33" ht="9.75" customHeight="1">
      <c r="A253" s="573"/>
      <c r="B253" s="573"/>
      <c r="C253" s="573"/>
      <c r="D253" s="573"/>
      <c r="E253" s="573"/>
      <c r="F253" s="573"/>
      <c r="G253" s="573"/>
      <c r="H253" s="573"/>
      <c r="I253" s="573"/>
      <c r="J253" s="566"/>
      <c r="K253" s="566"/>
      <c r="L253" s="566"/>
      <c r="M253" s="566"/>
      <c r="N253" s="566"/>
      <c r="O253" s="566"/>
      <c r="P253" s="566"/>
      <c r="Q253" s="567"/>
      <c r="R253" s="567"/>
      <c r="S253" s="567"/>
      <c r="T253" s="567"/>
      <c r="U253" s="567"/>
      <c r="V253" s="567"/>
      <c r="W253" s="567"/>
      <c r="X253" s="567"/>
      <c r="Y253" s="567"/>
      <c r="Z253" s="567"/>
      <c r="AA253" s="567"/>
      <c r="AB253" s="567"/>
      <c r="AC253" s="567"/>
      <c r="AD253" s="567"/>
      <c r="AE253" s="567"/>
      <c r="AF253" s="567"/>
      <c r="AG253" s="567"/>
    </row>
    <row r="254" spans="1:33" ht="14.25" customHeight="1">
      <c r="A254" s="578" t="s">
        <v>232</v>
      </c>
      <c r="B254" s="578"/>
      <c r="C254" s="578"/>
      <c r="D254" s="578"/>
      <c r="E254" s="578"/>
      <c r="F254" s="578"/>
      <c r="G254" s="578"/>
      <c r="H254" s="578"/>
      <c r="I254" s="578"/>
      <c r="J254" s="566"/>
      <c r="K254" s="566"/>
      <c r="L254" s="566"/>
      <c r="M254" s="566"/>
      <c r="N254" s="566"/>
      <c r="O254" s="566"/>
      <c r="P254" s="566"/>
      <c r="Q254" s="567"/>
      <c r="R254" s="567"/>
      <c r="S254" s="567"/>
      <c r="T254" s="567"/>
      <c r="U254" s="567"/>
      <c r="V254" s="567"/>
      <c r="W254" s="567"/>
      <c r="X254" s="567"/>
      <c r="Y254" s="567"/>
      <c r="Z254" s="567"/>
      <c r="AA254" s="567"/>
      <c r="AB254" s="567"/>
      <c r="AC254" s="567"/>
      <c r="AD254" s="567"/>
      <c r="AE254" s="567"/>
      <c r="AF254" s="567"/>
      <c r="AG254" s="567"/>
    </row>
    <row r="255" spans="1:33" ht="9" customHeight="1">
      <c r="A255" s="579"/>
      <c r="B255" s="579"/>
      <c r="C255" s="579"/>
      <c r="D255" s="579"/>
      <c r="E255" s="579"/>
      <c r="F255" s="579"/>
      <c r="G255" s="579"/>
      <c r="H255" s="579"/>
      <c r="I255" s="579"/>
      <c r="J255" s="566"/>
      <c r="K255" s="566"/>
      <c r="L255" s="566"/>
      <c r="M255" s="566"/>
      <c r="N255" s="566"/>
      <c r="O255" s="566"/>
      <c r="P255" s="566"/>
      <c r="Q255" s="567"/>
      <c r="R255" s="567"/>
      <c r="S255" s="567"/>
      <c r="T255" s="567"/>
      <c r="U255" s="567"/>
      <c r="V255" s="567"/>
      <c r="W255" s="567"/>
      <c r="X255" s="567"/>
      <c r="Y255" s="567"/>
      <c r="Z255" s="567"/>
      <c r="AA255" s="567"/>
      <c r="AB255" s="567"/>
      <c r="AC255" s="567"/>
      <c r="AD255" s="567"/>
      <c r="AE255" s="567"/>
      <c r="AF255" s="567"/>
      <c r="AG255" s="567"/>
    </row>
    <row r="256" spans="1:33" ht="24" customHeight="1">
      <c r="A256" s="606" t="s">
        <v>415</v>
      </c>
      <c r="B256" s="606"/>
      <c r="C256" s="606"/>
      <c r="D256" s="606"/>
      <c r="E256" s="606"/>
      <c r="F256" s="606"/>
      <c r="G256" s="606"/>
      <c r="H256" s="606"/>
      <c r="I256" s="606"/>
      <c r="J256" s="152"/>
      <c r="K256" s="152"/>
      <c r="L256" s="152"/>
      <c r="M256" s="152"/>
      <c r="N256" s="152"/>
      <c r="O256" s="152"/>
      <c r="P256" s="152"/>
      <c r="Q256" s="116"/>
      <c r="R256" s="116"/>
      <c r="S256" s="116"/>
      <c r="T256" s="116"/>
      <c r="U256" s="116"/>
      <c r="V256" s="116"/>
      <c r="W256" s="116"/>
      <c r="X256" s="116"/>
      <c r="Y256" s="116"/>
      <c r="Z256" s="116"/>
      <c r="AA256" s="116"/>
      <c r="AB256" s="116"/>
      <c r="AC256" s="116"/>
      <c r="AD256" s="116"/>
      <c r="AE256" s="116"/>
      <c r="AF256" s="116"/>
      <c r="AG256" s="116"/>
    </row>
    <row r="257" spans="1:33" ht="9" customHeight="1">
      <c r="A257" s="579"/>
      <c r="B257" s="579"/>
      <c r="C257" s="579"/>
      <c r="D257" s="579"/>
      <c r="E257" s="579"/>
      <c r="F257" s="579"/>
      <c r="G257" s="579"/>
      <c r="H257" s="579"/>
      <c r="I257" s="579"/>
      <c r="J257" s="152"/>
      <c r="K257" s="152"/>
      <c r="L257" s="152"/>
      <c r="M257" s="152"/>
      <c r="N257" s="152"/>
      <c r="O257" s="152"/>
      <c r="P257" s="152"/>
      <c r="Q257" s="116"/>
      <c r="R257" s="116"/>
      <c r="S257" s="116"/>
      <c r="T257" s="116"/>
      <c r="U257" s="116"/>
      <c r="V257" s="116"/>
      <c r="W257" s="116"/>
      <c r="X257" s="116"/>
      <c r="Y257" s="116"/>
      <c r="Z257" s="116"/>
      <c r="AA257" s="116"/>
      <c r="AB257" s="116"/>
      <c r="AC257" s="116"/>
      <c r="AD257" s="116"/>
      <c r="AE257" s="116"/>
      <c r="AF257" s="116"/>
      <c r="AG257" s="116"/>
    </row>
    <row r="258" spans="1:33" ht="46.5" customHeight="1">
      <c r="A258" s="580" t="s">
        <v>233</v>
      </c>
      <c r="B258" s="580"/>
      <c r="C258" s="580"/>
      <c r="D258" s="580"/>
      <c r="E258" s="580"/>
      <c r="F258" s="580"/>
      <c r="G258" s="580"/>
      <c r="H258" s="580"/>
      <c r="I258" s="580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</row>
    <row r="259" spans="1:33" ht="44.25" customHeight="1">
      <c r="A259" s="551" t="s">
        <v>201</v>
      </c>
      <c r="B259" s="551"/>
      <c r="C259" s="6" t="s">
        <v>416</v>
      </c>
      <c r="D259" s="6"/>
      <c r="E259" s="6" t="s">
        <v>235</v>
      </c>
      <c r="F259" s="6"/>
      <c r="G259" s="6" t="s">
        <v>204</v>
      </c>
      <c r="H259" s="6"/>
      <c r="I259" s="6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</row>
    <row r="260" spans="1:33" ht="39.75" customHeight="1">
      <c r="A260" s="5" t="s">
        <v>236</v>
      </c>
      <c r="B260" s="5"/>
      <c r="C260" s="581" t="s">
        <v>417</v>
      </c>
      <c r="D260" s="581"/>
      <c r="E260" s="554">
        <v>0</v>
      </c>
      <c r="F260" s="554"/>
      <c r="G260" s="554">
        <f>ROUND(1/(30*2250)*E260,2)</f>
        <v>0</v>
      </c>
      <c r="H260" s="554"/>
      <c r="I260" s="554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</row>
    <row r="261" spans="1:33" ht="42" customHeight="1">
      <c r="A261" s="5" t="s">
        <v>238</v>
      </c>
      <c r="B261" s="5"/>
      <c r="C261" s="581" t="s">
        <v>418</v>
      </c>
      <c r="D261" s="581"/>
      <c r="E261" s="554">
        <f>I201</f>
        <v>4733.46</v>
      </c>
      <c r="F261" s="554"/>
      <c r="G261" s="554">
        <f>ROUND((1/2250)*E261,2)</f>
        <v>2.1</v>
      </c>
      <c r="H261" s="554"/>
      <c r="I261" s="554"/>
      <c r="J261" s="118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</row>
    <row r="262" spans="1:33" ht="16.5" customHeight="1">
      <c r="A262" s="557" t="s">
        <v>209</v>
      </c>
      <c r="B262" s="557"/>
      <c r="C262" s="557"/>
      <c r="D262" s="557"/>
      <c r="E262" s="557"/>
      <c r="F262" s="557"/>
      <c r="G262" s="556">
        <f>SUM(G260+G261)</f>
        <v>2.1</v>
      </c>
      <c r="H262" s="556"/>
      <c r="I262" s="556"/>
      <c r="J262" s="118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</row>
    <row r="263" spans="1:33" ht="8.25" customHeight="1">
      <c r="A263" s="582"/>
      <c r="B263" s="582"/>
      <c r="C263" s="582"/>
      <c r="D263" s="582"/>
      <c r="E263" s="582"/>
      <c r="F263" s="582"/>
      <c r="G263" s="582"/>
      <c r="H263" s="582"/>
      <c r="I263" s="582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</row>
    <row r="264" spans="1:33" ht="27.75" customHeight="1">
      <c r="A264" s="583" t="s">
        <v>240</v>
      </c>
      <c r="B264" s="583"/>
      <c r="C264" s="584" t="s">
        <v>419</v>
      </c>
      <c r="D264" s="584"/>
      <c r="E264" s="561">
        <v>0</v>
      </c>
      <c r="F264" s="561"/>
      <c r="G264" s="554">
        <f>ROUND(1/(30*7500)*E264,2)</f>
        <v>0</v>
      </c>
      <c r="H264" s="554"/>
      <c r="I264" s="554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</row>
    <row r="265" spans="1:33" ht="27" customHeight="1">
      <c r="A265" s="5" t="s">
        <v>242</v>
      </c>
      <c r="B265" s="5"/>
      <c r="C265" s="581" t="s">
        <v>420</v>
      </c>
      <c r="D265" s="581"/>
      <c r="E265" s="554">
        <f>I201</f>
        <v>4733.46</v>
      </c>
      <c r="F265" s="554"/>
      <c r="G265" s="554">
        <f>ROUND((1/7500)*E265,2)</f>
        <v>0.63</v>
      </c>
      <c r="H265" s="554"/>
      <c r="I265" s="554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</row>
    <row r="266" spans="1:33" ht="16.5" customHeight="1">
      <c r="A266" s="557" t="s">
        <v>209</v>
      </c>
      <c r="B266" s="557"/>
      <c r="C266" s="557"/>
      <c r="D266" s="557"/>
      <c r="E266" s="557"/>
      <c r="F266" s="557"/>
      <c r="G266" s="556">
        <f>SUM(G264+G265)</f>
        <v>0.63</v>
      </c>
      <c r="H266" s="556"/>
      <c r="I266" s="556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</row>
    <row r="267" spans="1:33" ht="7.5" customHeight="1">
      <c r="A267" s="475"/>
      <c r="B267" s="475"/>
      <c r="C267" s="475"/>
      <c r="D267" s="475"/>
      <c r="E267" s="475"/>
      <c r="F267" s="475"/>
      <c r="G267" s="475"/>
      <c r="H267" s="475"/>
      <c r="I267" s="47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</row>
    <row r="268" spans="1:33" ht="34.5" customHeight="1">
      <c r="A268" s="583" t="s">
        <v>244</v>
      </c>
      <c r="B268" s="583"/>
      <c r="C268" s="584" t="s">
        <v>417</v>
      </c>
      <c r="D268" s="584"/>
      <c r="E268" s="561">
        <v>0</v>
      </c>
      <c r="F268" s="561"/>
      <c r="G268" s="554">
        <f>ROUND(1/(30*2250)*E268,2)</f>
        <v>0</v>
      </c>
      <c r="H268" s="554"/>
      <c r="I268" s="554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</row>
    <row r="269" spans="1:33" ht="30" customHeight="1">
      <c r="A269" s="5" t="s">
        <v>245</v>
      </c>
      <c r="B269" s="5"/>
      <c r="C269" s="581" t="s">
        <v>418</v>
      </c>
      <c r="D269" s="581"/>
      <c r="E269" s="554">
        <f>I201</f>
        <v>4733.46</v>
      </c>
      <c r="F269" s="554"/>
      <c r="G269" s="554">
        <f>ROUND((1/2250)*E269,2)</f>
        <v>2.1</v>
      </c>
      <c r="H269" s="554"/>
      <c r="I269" s="554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</row>
    <row r="270" spans="1:33" ht="15.75" customHeight="1">
      <c r="A270" s="557" t="s">
        <v>209</v>
      </c>
      <c r="B270" s="557"/>
      <c r="C270" s="557"/>
      <c r="D270" s="557"/>
      <c r="E270" s="557"/>
      <c r="F270" s="557"/>
      <c r="G270" s="556">
        <f>SUM(G268+G269)</f>
        <v>2.1</v>
      </c>
      <c r="H270" s="556"/>
      <c r="I270" s="556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</row>
    <row r="271" spans="1:33" ht="6.75" customHeight="1">
      <c r="A271" s="475"/>
      <c r="B271" s="475"/>
      <c r="C271" s="475"/>
      <c r="D271" s="475"/>
      <c r="E271" s="475"/>
      <c r="F271" s="475"/>
      <c r="G271" s="475"/>
      <c r="H271" s="475"/>
      <c r="I271" s="47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</row>
    <row r="272" spans="1:33" ht="36" customHeight="1">
      <c r="A272" s="583" t="s">
        <v>246</v>
      </c>
      <c r="B272" s="583"/>
      <c r="C272" s="584" t="s">
        <v>417</v>
      </c>
      <c r="D272" s="584"/>
      <c r="E272" s="561">
        <v>0</v>
      </c>
      <c r="F272" s="561"/>
      <c r="G272" s="554">
        <f>ROUND(1/(30*2250)*E272,2)</f>
        <v>0</v>
      </c>
      <c r="H272" s="554"/>
      <c r="I272" s="554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</row>
    <row r="273" spans="1:33" ht="36" customHeight="1">
      <c r="A273" s="5" t="s">
        <v>247</v>
      </c>
      <c r="B273" s="5"/>
      <c r="C273" s="581" t="s">
        <v>418</v>
      </c>
      <c r="D273" s="581"/>
      <c r="E273" s="554">
        <f>I201</f>
        <v>4733.46</v>
      </c>
      <c r="F273" s="554"/>
      <c r="G273" s="554">
        <f>ROUND((1/2250)*E273,2)</f>
        <v>2.1</v>
      </c>
      <c r="H273" s="554"/>
      <c r="I273" s="554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</row>
    <row r="274" spans="1:33" ht="13.5" customHeight="1">
      <c r="A274" s="557" t="s">
        <v>209</v>
      </c>
      <c r="B274" s="557"/>
      <c r="C274" s="557"/>
      <c r="D274" s="557"/>
      <c r="E274" s="557"/>
      <c r="F274" s="557"/>
      <c r="G274" s="556">
        <f>SUM(G272+G273)</f>
        <v>2.1</v>
      </c>
      <c r="H274" s="556"/>
      <c r="I274" s="556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</row>
    <row r="275" spans="1:33" ht="6.75" customHeight="1">
      <c r="A275" s="585"/>
      <c r="B275" s="585"/>
      <c r="C275" s="585"/>
      <c r="D275" s="585"/>
      <c r="E275" s="585"/>
      <c r="F275" s="585"/>
      <c r="G275" s="585"/>
      <c r="H275" s="585"/>
      <c r="I275" s="58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</row>
    <row r="276" spans="1:33" ht="30.75" customHeight="1">
      <c r="A276" s="583" t="s">
        <v>248</v>
      </c>
      <c r="B276" s="583"/>
      <c r="C276" s="584" t="s">
        <v>417</v>
      </c>
      <c r="D276" s="584"/>
      <c r="E276" s="561">
        <v>0</v>
      </c>
      <c r="F276" s="561"/>
      <c r="G276" s="554">
        <f>ROUND(1/(30*2250)*E276,2)</f>
        <v>0</v>
      </c>
      <c r="H276" s="554"/>
      <c r="I276" s="554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</row>
    <row r="277" spans="1:33" ht="28.5" customHeight="1">
      <c r="A277" s="5" t="s">
        <v>249</v>
      </c>
      <c r="B277" s="5"/>
      <c r="C277" s="581" t="s">
        <v>418</v>
      </c>
      <c r="D277" s="581"/>
      <c r="E277" s="554">
        <f>I201</f>
        <v>4733.46</v>
      </c>
      <c r="F277" s="554"/>
      <c r="G277" s="554">
        <v>2.1</v>
      </c>
      <c r="H277" s="554"/>
      <c r="I277" s="554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</row>
    <row r="278" spans="1:33" ht="18" customHeight="1">
      <c r="A278" s="522" t="s">
        <v>209</v>
      </c>
      <c r="B278" s="522"/>
      <c r="C278" s="522"/>
      <c r="D278" s="522"/>
      <c r="E278" s="522"/>
      <c r="F278" s="522"/>
      <c r="G278" s="572">
        <f>SUM(G276+G277)</f>
        <v>2.1</v>
      </c>
      <c r="H278" s="572"/>
      <c r="I278" s="572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</row>
    <row r="279" spans="1:33" ht="7.5" customHeight="1">
      <c r="A279" s="475"/>
      <c r="B279" s="475"/>
      <c r="C279" s="475"/>
      <c r="D279" s="475"/>
      <c r="E279" s="475"/>
      <c r="F279" s="475"/>
      <c r="G279" s="475"/>
      <c r="H279" s="475"/>
      <c r="I279" s="47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</row>
    <row r="280" spans="1:33" ht="39.75" customHeight="1">
      <c r="A280" s="583" t="s">
        <v>250</v>
      </c>
      <c r="B280" s="583"/>
      <c r="C280" s="584" t="s">
        <v>421</v>
      </c>
      <c r="D280" s="584"/>
      <c r="E280" s="561">
        <v>0</v>
      </c>
      <c r="F280" s="561"/>
      <c r="G280" s="554">
        <f>ROUND(1/(30*100000)*E280,2)</f>
        <v>0</v>
      </c>
      <c r="H280" s="554"/>
      <c r="I280" s="554"/>
      <c r="J280" s="15"/>
      <c r="K280" s="15"/>
      <c r="L280" s="41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</row>
    <row r="281" spans="1:33" ht="36.75" customHeight="1">
      <c r="A281" s="5" t="s">
        <v>252</v>
      </c>
      <c r="B281" s="5"/>
      <c r="C281" s="581" t="s">
        <v>422</v>
      </c>
      <c r="D281" s="581"/>
      <c r="E281" s="554">
        <f>I201</f>
        <v>4733.46</v>
      </c>
      <c r="F281" s="554"/>
      <c r="G281" s="554">
        <f>ROUND((1/100000)*E281,2)</f>
        <v>0.05</v>
      </c>
      <c r="H281" s="554"/>
      <c r="I281" s="554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</row>
    <row r="282" spans="1:33" ht="15.75" customHeight="1">
      <c r="A282" s="557" t="s">
        <v>209</v>
      </c>
      <c r="B282" s="557"/>
      <c r="C282" s="557"/>
      <c r="D282" s="557"/>
      <c r="E282" s="557"/>
      <c r="F282" s="557"/>
      <c r="G282" s="556">
        <f>SUM(G280+G281)</f>
        <v>0.05</v>
      </c>
      <c r="H282" s="556"/>
      <c r="I282" s="556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</row>
    <row r="283" spans="1:33" ht="8.25" customHeight="1">
      <c r="A283" s="503"/>
      <c r="B283" s="503"/>
      <c r="C283" s="503"/>
      <c r="D283" s="503"/>
      <c r="E283" s="503"/>
      <c r="F283" s="503"/>
      <c r="G283" s="503"/>
      <c r="H283" s="503"/>
      <c r="I283" s="503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</row>
    <row r="284" spans="1:33" ht="15.75" customHeight="1">
      <c r="A284" s="492" t="s">
        <v>254</v>
      </c>
      <c r="B284" s="492"/>
      <c r="C284" s="492"/>
      <c r="D284" s="492"/>
      <c r="E284" s="492"/>
      <c r="F284" s="492"/>
      <c r="G284" s="492"/>
      <c r="H284" s="492"/>
      <c r="I284" s="492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</row>
    <row r="285" spans="1:33" ht="10.5" customHeight="1">
      <c r="A285" s="475"/>
      <c r="B285" s="475"/>
      <c r="C285" s="475"/>
      <c r="D285" s="475"/>
      <c r="E285" s="475"/>
      <c r="F285" s="475"/>
      <c r="G285" s="475"/>
      <c r="H285" s="475"/>
      <c r="I285" s="47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</row>
    <row r="286" spans="1:33" ht="24.75" customHeight="1">
      <c r="A286" s="12" t="s">
        <v>415</v>
      </c>
      <c r="B286" s="12"/>
      <c r="C286" s="12"/>
      <c r="D286" s="12"/>
      <c r="E286" s="12"/>
      <c r="F286" s="12"/>
      <c r="G286" s="12"/>
      <c r="H286" s="12"/>
      <c r="I286" s="12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</row>
    <row r="287" spans="1:33" ht="10.5" customHeight="1">
      <c r="A287" s="475"/>
      <c r="B287" s="475"/>
      <c r="C287" s="475"/>
      <c r="D287" s="475"/>
      <c r="E287" s="475"/>
      <c r="F287" s="475"/>
      <c r="G287" s="475"/>
      <c r="H287" s="475"/>
      <c r="I287" s="47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</row>
    <row r="288" spans="1:33" ht="12" customHeight="1">
      <c r="A288" s="12" t="s">
        <v>255</v>
      </c>
      <c r="B288" s="12"/>
      <c r="C288" s="12"/>
      <c r="D288" s="12"/>
      <c r="E288" s="12"/>
      <c r="F288" s="12"/>
      <c r="G288" s="12"/>
      <c r="H288" s="12"/>
      <c r="I288" s="12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</row>
    <row r="289" spans="1:33" ht="36.75" customHeight="1">
      <c r="A289" s="12"/>
      <c r="B289" s="12"/>
      <c r="C289" s="12"/>
      <c r="D289" s="12"/>
      <c r="E289" s="12"/>
      <c r="F289" s="12"/>
      <c r="G289" s="12"/>
      <c r="H289" s="12"/>
      <c r="I289" s="12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</row>
    <row r="290" spans="1:33" ht="69" customHeight="1">
      <c r="A290" s="114" t="s">
        <v>256</v>
      </c>
      <c r="B290" s="119" t="s">
        <v>423</v>
      </c>
      <c r="C290" s="119" t="s">
        <v>424</v>
      </c>
      <c r="D290" s="586" t="s">
        <v>259</v>
      </c>
      <c r="E290" s="586"/>
      <c r="F290" s="119" t="s">
        <v>260</v>
      </c>
      <c r="G290" s="119" t="s">
        <v>261</v>
      </c>
      <c r="H290" s="586" t="s">
        <v>262</v>
      </c>
      <c r="I290" s="586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</row>
    <row r="291" spans="1:33" ht="50.25" customHeight="1">
      <c r="A291" s="115" t="s">
        <v>263</v>
      </c>
      <c r="B291" s="121" t="s">
        <v>425</v>
      </c>
      <c r="C291" s="98" t="s">
        <v>426</v>
      </c>
      <c r="D291" s="587" t="s">
        <v>265</v>
      </c>
      <c r="E291" s="587"/>
      <c r="F291" s="122">
        <f>ROUND((1/(30*145))*16*(1/188.76),7)</f>
        <v>1.95E-5</v>
      </c>
      <c r="G291" s="35">
        <v>0</v>
      </c>
      <c r="H291" s="554">
        <v>0</v>
      </c>
      <c r="I291" s="554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</row>
    <row r="292" spans="1:33" ht="51" customHeight="1">
      <c r="A292" s="115" t="s">
        <v>266</v>
      </c>
      <c r="B292" s="117" t="s">
        <v>427</v>
      </c>
      <c r="C292" s="98" t="s">
        <v>426</v>
      </c>
      <c r="D292" s="587" t="s">
        <v>265</v>
      </c>
      <c r="E292" s="587"/>
      <c r="F292" s="122">
        <f>ROUND((1/145)*16*(1/188.76),7)</f>
        <v>5.8460000000000001E-4</v>
      </c>
      <c r="G292" s="35">
        <f>I201</f>
        <v>4733.46</v>
      </c>
      <c r="H292" s="554">
        <v>2.77</v>
      </c>
      <c r="I292" s="554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</row>
    <row r="293" spans="1:33" ht="12.75" customHeight="1">
      <c r="A293" s="557" t="s">
        <v>209</v>
      </c>
      <c r="B293" s="557"/>
      <c r="C293" s="557"/>
      <c r="D293" s="557"/>
      <c r="E293" s="557"/>
      <c r="F293" s="557"/>
      <c r="G293" s="557"/>
      <c r="H293" s="554">
        <f>SUM(H291+H292)</f>
        <v>2.77</v>
      </c>
      <c r="I293" s="554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</row>
    <row r="294" spans="1:33" ht="7.5" customHeight="1">
      <c r="A294" s="589"/>
      <c r="B294" s="589"/>
      <c r="C294" s="589"/>
      <c r="D294" s="589"/>
      <c r="E294" s="589"/>
      <c r="F294" s="589"/>
      <c r="G294" s="589"/>
      <c r="H294" s="589"/>
      <c r="I294" s="589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</row>
    <row r="295" spans="1:33" ht="51" customHeight="1">
      <c r="A295" s="115" t="s">
        <v>268</v>
      </c>
      <c r="B295" s="121" t="s">
        <v>428</v>
      </c>
      <c r="C295" s="98" t="s">
        <v>426</v>
      </c>
      <c r="D295" s="587" t="s">
        <v>265</v>
      </c>
      <c r="E295" s="587"/>
      <c r="F295" s="122">
        <f>ROUND((1/(30*340))*16*(1/188.76),7)</f>
        <v>8.3000000000000002E-6</v>
      </c>
      <c r="G295" s="35">
        <v>0</v>
      </c>
      <c r="H295" s="554">
        <v>0</v>
      </c>
      <c r="I295" s="554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</row>
    <row r="296" spans="1:33" ht="51" customHeight="1">
      <c r="A296" s="115" t="s">
        <v>270</v>
      </c>
      <c r="B296" s="117" t="s">
        <v>429</v>
      </c>
      <c r="C296" s="98" t="s">
        <v>426</v>
      </c>
      <c r="D296" s="587" t="s">
        <v>265</v>
      </c>
      <c r="E296" s="587"/>
      <c r="F296" s="122">
        <f>ROUND((1/340)*16*(1/188.76),7)</f>
        <v>2.4929999999999999E-4</v>
      </c>
      <c r="G296" s="35">
        <f>I201</f>
        <v>4733.46</v>
      </c>
      <c r="H296" s="554">
        <f>ROUND(F296*G296,2)</f>
        <v>1.18</v>
      </c>
      <c r="I296" s="554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</row>
    <row r="297" spans="1:33" ht="12.75" customHeight="1">
      <c r="A297" s="557" t="s">
        <v>209</v>
      </c>
      <c r="B297" s="557"/>
      <c r="C297" s="557"/>
      <c r="D297" s="557"/>
      <c r="E297" s="557"/>
      <c r="F297" s="557"/>
      <c r="G297" s="557"/>
      <c r="H297" s="554">
        <f>SUM(H295+H296)</f>
        <v>1.18</v>
      </c>
      <c r="I297" s="554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</row>
    <row r="298" spans="1:33" ht="6.75" customHeight="1">
      <c r="A298" s="589"/>
      <c r="B298" s="589"/>
      <c r="C298" s="589"/>
      <c r="D298" s="589"/>
      <c r="E298" s="589"/>
      <c r="F298" s="589"/>
      <c r="G298" s="589"/>
      <c r="H298" s="589"/>
      <c r="I298" s="589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</row>
    <row r="299" spans="1:33" ht="24" customHeight="1">
      <c r="A299" s="115" t="s">
        <v>272</v>
      </c>
      <c r="B299" s="121" t="s">
        <v>430</v>
      </c>
      <c r="C299" s="98" t="s">
        <v>426</v>
      </c>
      <c r="D299" s="587" t="s">
        <v>265</v>
      </c>
      <c r="E299" s="587"/>
      <c r="F299" s="122">
        <f>ROUND((1/(30*340))*16*(1/188.76),7)</f>
        <v>8.3000000000000002E-6</v>
      </c>
      <c r="G299" s="35">
        <v>0</v>
      </c>
      <c r="H299" s="554">
        <v>0</v>
      </c>
      <c r="I299" s="554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</row>
    <row r="300" spans="1:33" ht="25.5" customHeight="1">
      <c r="A300" s="115" t="s">
        <v>273</v>
      </c>
      <c r="B300" s="123" t="s">
        <v>429</v>
      </c>
      <c r="C300" s="124" t="s">
        <v>426</v>
      </c>
      <c r="D300" s="587" t="s">
        <v>265</v>
      </c>
      <c r="E300" s="587"/>
      <c r="F300" s="122">
        <f>ROUND((1/340)*16*(1/188.76),7)</f>
        <v>2.4929999999999999E-4</v>
      </c>
      <c r="G300" s="35">
        <f>I201</f>
        <v>4733.46</v>
      </c>
      <c r="H300" s="554">
        <f>ROUND(F300*G300,2)</f>
        <v>1.18</v>
      </c>
      <c r="I300" s="554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</row>
    <row r="301" spans="1:33" ht="12.75" customHeight="1">
      <c r="A301" s="522" t="s">
        <v>209</v>
      </c>
      <c r="B301" s="522"/>
      <c r="C301" s="522"/>
      <c r="D301" s="522"/>
      <c r="E301" s="522"/>
      <c r="F301" s="522"/>
      <c r="G301" s="522"/>
      <c r="H301" s="590">
        <f>SUM(H299+H300)</f>
        <v>1.18</v>
      </c>
      <c r="I301" s="590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</row>
    <row r="302" spans="1:33" ht="9.75" customHeight="1">
      <c r="A302" s="503"/>
      <c r="B302" s="503"/>
      <c r="C302" s="503"/>
      <c r="D302" s="503"/>
      <c r="E302" s="503"/>
      <c r="F302" s="503"/>
      <c r="G302" s="503"/>
      <c r="H302" s="503"/>
      <c r="I302" s="503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</row>
    <row r="303" spans="1:33" ht="12.75" customHeight="1">
      <c r="A303" s="492" t="s">
        <v>274</v>
      </c>
      <c r="B303" s="492"/>
      <c r="C303" s="492"/>
      <c r="D303" s="492"/>
      <c r="E303" s="492"/>
      <c r="F303" s="492"/>
      <c r="G303" s="492"/>
      <c r="H303" s="492"/>
      <c r="I303" s="492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</row>
    <row r="304" spans="1:33" ht="7.5" customHeight="1">
      <c r="A304" s="499"/>
      <c r="B304" s="499"/>
      <c r="C304" s="499"/>
      <c r="D304" s="499"/>
      <c r="E304" s="499"/>
      <c r="F304" s="499"/>
      <c r="G304" s="499"/>
      <c r="H304" s="499"/>
      <c r="I304" s="499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</row>
    <row r="305" spans="1:33" ht="25.5" customHeight="1">
      <c r="A305" s="608" t="s">
        <v>431</v>
      </c>
      <c r="B305" s="608"/>
      <c r="C305" s="608"/>
      <c r="D305" s="608"/>
      <c r="E305" s="608"/>
      <c r="F305" s="608"/>
      <c r="G305" s="608"/>
      <c r="H305" s="608"/>
      <c r="I305" s="608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</row>
    <row r="306" spans="1:33" ht="7.5" customHeight="1">
      <c r="A306" s="499"/>
      <c r="B306" s="499"/>
      <c r="C306" s="499"/>
      <c r="D306" s="499"/>
      <c r="E306" s="499"/>
      <c r="F306" s="499"/>
      <c r="G306" s="499"/>
      <c r="H306" s="499"/>
      <c r="I306" s="499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</row>
    <row r="307" spans="1:33" ht="25.5" customHeight="1">
      <c r="A307" s="12" t="s">
        <v>275</v>
      </c>
      <c r="B307" s="12"/>
      <c r="C307" s="12"/>
      <c r="D307" s="12"/>
      <c r="E307" s="12"/>
      <c r="F307" s="12"/>
      <c r="G307" s="12"/>
      <c r="H307" s="12"/>
      <c r="I307" s="12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</row>
    <row r="308" spans="1:33" ht="63.75" customHeight="1">
      <c r="A308" s="114" t="s">
        <v>256</v>
      </c>
      <c r="B308" s="125" t="s">
        <v>276</v>
      </c>
      <c r="C308" s="125" t="s">
        <v>432</v>
      </c>
      <c r="D308" s="591" t="s">
        <v>278</v>
      </c>
      <c r="E308" s="591"/>
      <c r="F308" s="125" t="s">
        <v>279</v>
      </c>
      <c r="G308" s="125" t="s">
        <v>280</v>
      </c>
      <c r="H308" s="591" t="s">
        <v>281</v>
      </c>
      <c r="I308" s="591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</row>
    <row r="309" spans="1:33" ht="14.25" customHeight="1">
      <c r="A309" s="126" t="s">
        <v>282</v>
      </c>
      <c r="B309" s="123" t="s">
        <v>433</v>
      </c>
      <c r="C309" s="124" t="s">
        <v>434</v>
      </c>
      <c r="D309" s="592" t="s">
        <v>284</v>
      </c>
      <c r="E309" s="592"/>
      <c r="F309" s="127">
        <f>ROUND((1/(4*145))*8*(1/1132.6),7)</f>
        <v>1.22E-5</v>
      </c>
      <c r="G309" s="128">
        <v>0</v>
      </c>
      <c r="H309" s="593">
        <f>ROUND(F309*G309,2)</f>
        <v>0</v>
      </c>
      <c r="I309" s="593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</row>
    <row r="310" spans="1:33" ht="14.25" customHeight="1">
      <c r="A310" s="126" t="s">
        <v>285</v>
      </c>
      <c r="B310" s="123" t="s">
        <v>427</v>
      </c>
      <c r="C310" s="124" t="s">
        <v>434</v>
      </c>
      <c r="D310" s="594" t="s">
        <v>284</v>
      </c>
      <c r="E310" s="594"/>
      <c r="F310" s="127">
        <f>ROUND((1/145)*8*(1/1132.6),7)</f>
        <v>4.8699999999999998E-5</v>
      </c>
      <c r="G310" s="128">
        <f>I201</f>
        <v>4733.46</v>
      </c>
      <c r="H310" s="593">
        <f>ROUND(F310*G310,2)</f>
        <v>0.23</v>
      </c>
      <c r="I310" s="593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</row>
    <row r="311" spans="1:33" ht="12.75" customHeight="1">
      <c r="A311" s="522" t="s">
        <v>209</v>
      </c>
      <c r="B311" s="522"/>
      <c r="C311" s="522"/>
      <c r="D311" s="522"/>
      <c r="E311" s="522"/>
      <c r="F311" s="522"/>
      <c r="G311" s="522"/>
      <c r="H311" s="590">
        <f>SUM(H309+H310)</f>
        <v>0.23</v>
      </c>
      <c r="I311" s="590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</row>
    <row r="312" spans="1:33" ht="8.25" customHeight="1">
      <c r="A312" s="503"/>
      <c r="B312" s="503"/>
      <c r="C312" s="503"/>
      <c r="D312" s="503"/>
      <c r="E312" s="503"/>
      <c r="F312" s="503"/>
      <c r="G312" s="503"/>
      <c r="H312" s="503"/>
      <c r="I312" s="503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</row>
    <row r="313" spans="1:33" ht="12.75" customHeight="1">
      <c r="A313" s="492" t="s">
        <v>286</v>
      </c>
      <c r="B313" s="492"/>
      <c r="C313" s="492"/>
      <c r="D313" s="492"/>
      <c r="E313" s="492"/>
      <c r="F313" s="492"/>
      <c r="G313" s="492"/>
      <c r="H313" s="492"/>
      <c r="I313" s="492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</row>
    <row r="314" spans="1:33" ht="9" customHeight="1">
      <c r="A314" s="589"/>
      <c r="B314" s="589"/>
      <c r="C314" s="589"/>
      <c r="D314" s="589"/>
      <c r="E314" s="589"/>
      <c r="F314" s="589"/>
      <c r="G314" s="589"/>
      <c r="H314" s="589"/>
      <c r="I314" s="589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</row>
    <row r="315" spans="1:33" ht="27" customHeight="1">
      <c r="A315" s="608" t="s">
        <v>431</v>
      </c>
      <c r="B315" s="608"/>
      <c r="C315" s="608"/>
      <c r="D315" s="608"/>
      <c r="E315" s="608"/>
      <c r="F315" s="608"/>
      <c r="G315" s="608"/>
      <c r="H315" s="608"/>
      <c r="I315" s="608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</row>
    <row r="316" spans="1:33" ht="9" customHeight="1">
      <c r="A316" s="589"/>
      <c r="B316" s="589"/>
      <c r="C316" s="589"/>
      <c r="D316" s="589"/>
      <c r="E316" s="589"/>
      <c r="F316" s="589"/>
      <c r="G316" s="589"/>
      <c r="H316" s="589"/>
      <c r="I316" s="589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</row>
    <row r="317" spans="1:33" ht="12.75" customHeight="1">
      <c r="A317" s="595" t="s">
        <v>287</v>
      </c>
      <c r="B317" s="595"/>
      <c r="C317" s="595"/>
      <c r="D317" s="595"/>
      <c r="E317" s="595"/>
      <c r="F317" s="595"/>
      <c r="G317" s="595"/>
      <c r="H317" s="595"/>
      <c r="I317" s="129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</row>
    <row r="318" spans="1:33" ht="8.25" customHeight="1">
      <c r="A318" s="595"/>
      <c r="B318" s="595"/>
      <c r="C318" s="595"/>
      <c r="D318" s="595"/>
      <c r="E318" s="595"/>
      <c r="F318" s="595"/>
      <c r="G318" s="595"/>
      <c r="H318" s="595"/>
      <c r="I318" s="129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</row>
    <row r="319" spans="1:33" ht="38.25" customHeight="1">
      <c r="A319" s="6" t="s">
        <v>288</v>
      </c>
      <c r="B319" s="6"/>
      <c r="C319" s="7" t="s">
        <v>289</v>
      </c>
      <c r="D319" s="7"/>
      <c r="E319" s="6" t="s">
        <v>290</v>
      </c>
      <c r="F319" s="6"/>
      <c r="G319" s="6" t="s">
        <v>204</v>
      </c>
      <c r="H319" s="6"/>
      <c r="I319" s="6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</row>
    <row r="320" spans="1:33" ht="12.75" customHeight="1">
      <c r="A320" s="596" t="s">
        <v>282</v>
      </c>
      <c r="B320" s="596"/>
      <c r="C320" s="597" t="s">
        <v>435</v>
      </c>
      <c r="D320" s="597"/>
      <c r="E320" s="598">
        <v>0</v>
      </c>
      <c r="F320" s="598"/>
      <c r="G320" s="554">
        <v>0</v>
      </c>
      <c r="H320" s="554"/>
      <c r="I320" s="554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</row>
    <row r="321" spans="1:33" ht="12.75" customHeight="1">
      <c r="A321" s="596" t="s">
        <v>285</v>
      </c>
      <c r="B321" s="596"/>
      <c r="C321" s="599" t="s">
        <v>406</v>
      </c>
      <c r="D321" s="599"/>
      <c r="E321" s="598">
        <v>0</v>
      </c>
      <c r="F321" s="598"/>
      <c r="G321" s="600">
        <v>0</v>
      </c>
      <c r="H321" s="600"/>
      <c r="I321" s="600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</row>
    <row r="322" spans="1:33" ht="12.75" customHeight="1">
      <c r="A322" s="522" t="s">
        <v>209</v>
      </c>
      <c r="B322" s="522"/>
      <c r="C322" s="522"/>
      <c r="D322" s="522"/>
      <c r="E322" s="522"/>
      <c r="F322" s="522"/>
      <c r="G322" s="601">
        <f>SUM(G320+G321)</f>
        <v>0</v>
      </c>
      <c r="H322" s="601"/>
      <c r="I322" s="601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</row>
    <row r="323" spans="1:33" ht="12.75" customHeight="1">
      <c r="A323" s="503"/>
      <c r="B323" s="503"/>
      <c r="C323" s="503"/>
      <c r="D323" s="503"/>
      <c r="E323" s="503"/>
      <c r="F323" s="503"/>
      <c r="G323" s="503"/>
      <c r="H323" s="503"/>
      <c r="I323" s="503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</row>
    <row r="324" spans="1:33" ht="12.75" customHeight="1">
      <c r="A324" s="492" t="s">
        <v>292</v>
      </c>
      <c r="B324" s="492"/>
      <c r="C324" s="492"/>
      <c r="D324" s="492"/>
      <c r="E324" s="492"/>
      <c r="F324" s="492"/>
      <c r="G324" s="492"/>
      <c r="H324" s="492"/>
      <c r="I324" s="492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</row>
    <row r="325" spans="1:33" ht="9.75" customHeight="1">
      <c r="A325" s="602"/>
      <c r="B325" s="602"/>
      <c r="C325" s="602"/>
      <c r="D325" s="602"/>
      <c r="E325" s="602"/>
      <c r="F325" s="602"/>
      <c r="G325" s="602"/>
      <c r="H325" s="602"/>
      <c r="I325" s="602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</row>
    <row r="326" spans="1:33" ht="27" customHeight="1">
      <c r="A326" s="608" t="s">
        <v>415</v>
      </c>
      <c r="B326" s="608"/>
      <c r="C326" s="608"/>
      <c r="D326" s="608"/>
      <c r="E326" s="608"/>
      <c r="F326" s="608"/>
      <c r="G326" s="608"/>
      <c r="H326" s="608"/>
      <c r="I326" s="608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</row>
    <row r="327" spans="1:33" ht="9.75" customHeight="1">
      <c r="A327" s="602"/>
      <c r="B327" s="602"/>
      <c r="C327" s="602"/>
      <c r="D327" s="602"/>
      <c r="E327" s="602"/>
      <c r="F327" s="602"/>
      <c r="G327" s="602"/>
      <c r="H327" s="602"/>
      <c r="I327" s="602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</row>
    <row r="328" spans="1:33" ht="96" customHeight="1">
      <c r="A328" s="603" t="s">
        <v>436</v>
      </c>
      <c r="B328" s="603"/>
      <c r="C328" s="603"/>
      <c r="D328" s="603"/>
      <c r="E328" s="603"/>
      <c r="F328" s="603"/>
      <c r="G328" s="603"/>
      <c r="H328" s="603"/>
      <c r="I328" s="603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</row>
    <row r="329" spans="1:33" ht="11.25" customHeight="1">
      <c r="A329" s="506" t="s">
        <v>294</v>
      </c>
      <c r="B329" s="506"/>
      <c r="C329" s="506"/>
      <c r="D329" s="506"/>
      <c r="E329" s="506"/>
      <c r="F329" s="506"/>
      <c r="G329" s="506"/>
      <c r="H329" s="506"/>
      <c r="I329" s="506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</row>
    <row r="330" spans="1:33" ht="11.25" customHeight="1">
      <c r="A330" s="506"/>
      <c r="B330" s="506"/>
      <c r="C330" s="506"/>
      <c r="D330" s="506"/>
      <c r="E330" s="506"/>
      <c r="F330" s="506"/>
      <c r="G330" s="506"/>
      <c r="H330" s="506"/>
      <c r="I330" s="506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</row>
    <row r="331" spans="1:33" ht="25.5" customHeight="1">
      <c r="A331" s="604" t="s">
        <v>295</v>
      </c>
      <c r="B331" s="604"/>
      <c r="C331" s="604"/>
      <c r="D331" s="605" t="s">
        <v>296</v>
      </c>
      <c r="E331" s="605"/>
      <c r="F331" s="130" t="s">
        <v>297</v>
      </c>
      <c r="G331" s="605" t="s">
        <v>298</v>
      </c>
      <c r="H331" s="605"/>
      <c r="I331" s="60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</row>
    <row r="332" spans="1:33" ht="13.5" customHeight="1">
      <c r="A332" s="606" t="s">
        <v>22</v>
      </c>
      <c r="B332" s="606"/>
      <c r="C332" s="606"/>
      <c r="D332" s="607">
        <f>G228</f>
        <v>4.7300000000000004</v>
      </c>
      <c r="E332" s="607"/>
      <c r="F332" s="131">
        <f t="shared" ref="F332:F339" si="1">H14</f>
        <v>2000</v>
      </c>
      <c r="G332" s="476">
        <f t="shared" ref="G332:G338" si="2">ROUND(D332*F332,2)</f>
        <v>9460</v>
      </c>
      <c r="H332" s="476"/>
      <c r="I332" s="476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</row>
    <row r="333" spans="1:33" ht="13.5" customHeight="1">
      <c r="A333" s="606" t="s">
        <v>24</v>
      </c>
      <c r="B333" s="606"/>
      <c r="C333" s="606"/>
      <c r="D333" s="607">
        <f>G232</f>
        <v>4.7300000000000004</v>
      </c>
      <c r="E333" s="607"/>
      <c r="F333" s="131">
        <f t="shared" si="1"/>
        <v>4000</v>
      </c>
      <c r="G333" s="476">
        <f t="shared" si="2"/>
        <v>18920</v>
      </c>
      <c r="H333" s="476"/>
      <c r="I333" s="476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</row>
    <row r="334" spans="1:33" ht="13.5" customHeight="1">
      <c r="A334" s="606" t="s">
        <v>25</v>
      </c>
      <c r="B334" s="606"/>
      <c r="C334" s="606"/>
      <c r="D334" s="607">
        <v>0</v>
      </c>
      <c r="E334" s="607"/>
      <c r="F334" s="131">
        <f t="shared" si="1"/>
        <v>0</v>
      </c>
      <c r="G334" s="476">
        <f t="shared" si="2"/>
        <v>0</v>
      </c>
      <c r="H334" s="476"/>
      <c r="I334" s="476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</row>
    <row r="335" spans="1:33" ht="13.5" customHeight="1">
      <c r="A335" s="606" t="s">
        <v>26</v>
      </c>
      <c r="B335" s="606"/>
      <c r="C335" s="606"/>
      <c r="D335" s="607">
        <f>G240</f>
        <v>2.37</v>
      </c>
      <c r="E335" s="607"/>
      <c r="F335" s="131">
        <f t="shared" si="1"/>
        <v>400</v>
      </c>
      <c r="G335" s="476">
        <f t="shared" si="2"/>
        <v>948</v>
      </c>
      <c r="H335" s="476"/>
      <c r="I335" s="476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</row>
    <row r="336" spans="1:33" ht="13.5" customHeight="1">
      <c r="A336" s="606" t="s">
        <v>27</v>
      </c>
      <c r="B336" s="606"/>
      <c r="C336" s="606"/>
      <c r="D336" s="607">
        <v>0</v>
      </c>
      <c r="E336" s="607"/>
      <c r="F336" s="131">
        <f t="shared" si="1"/>
        <v>0</v>
      </c>
      <c r="G336" s="476">
        <f t="shared" si="2"/>
        <v>0</v>
      </c>
      <c r="H336" s="476"/>
      <c r="I336" s="476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</row>
    <row r="337" spans="1:33" ht="27" customHeight="1">
      <c r="A337" s="608" t="s">
        <v>28</v>
      </c>
      <c r="B337" s="608"/>
      <c r="C337" s="608"/>
      <c r="D337" s="607">
        <f>G248</f>
        <v>3.79</v>
      </c>
      <c r="E337" s="607"/>
      <c r="F337" s="131">
        <f t="shared" si="1"/>
        <v>600</v>
      </c>
      <c r="G337" s="476">
        <f t="shared" si="2"/>
        <v>2274</v>
      </c>
      <c r="H337" s="476"/>
      <c r="I337" s="476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</row>
    <row r="338" spans="1:33" ht="20.25" customHeight="1">
      <c r="A338" s="12" t="s">
        <v>299</v>
      </c>
      <c r="B338" s="12"/>
      <c r="C338" s="12"/>
      <c r="D338" s="609">
        <f>G252</f>
        <v>18.93</v>
      </c>
      <c r="E338" s="609"/>
      <c r="F338" s="132">
        <f t="shared" si="1"/>
        <v>200</v>
      </c>
      <c r="G338" s="476">
        <f t="shared" si="2"/>
        <v>3786</v>
      </c>
      <c r="H338" s="476"/>
      <c r="I338" s="476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</row>
    <row r="339" spans="1:33" ht="16.5" customHeight="1">
      <c r="A339" s="610" t="s">
        <v>30</v>
      </c>
      <c r="B339" s="610"/>
      <c r="C339" s="610"/>
      <c r="D339" s="610"/>
      <c r="E339" s="610"/>
      <c r="F339" s="133">
        <f t="shared" si="1"/>
        <v>7200</v>
      </c>
      <c r="G339" s="474">
        <f>SUM(G332:G338)</f>
        <v>35388</v>
      </c>
      <c r="H339" s="474"/>
      <c r="I339" s="474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</row>
    <row r="340" spans="1:33" ht="6.75" customHeight="1">
      <c r="A340" s="611"/>
      <c r="B340" s="611"/>
      <c r="C340" s="611"/>
      <c r="D340" s="611"/>
      <c r="E340" s="611"/>
      <c r="F340" s="611"/>
      <c r="G340" s="611"/>
      <c r="H340" s="611"/>
      <c r="I340" s="611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</row>
    <row r="341" spans="1:33" ht="24" customHeight="1">
      <c r="A341" s="612" t="s">
        <v>31</v>
      </c>
      <c r="B341" s="612"/>
      <c r="C341" s="612"/>
      <c r="D341" s="613">
        <f>G261</f>
        <v>2.1</v>
      </c>
      <c r="E341" s="613"/>
      <c r="F341" s="134">
        <f t="shared" ref="F341:F347" si="3">H23</f>
        <v>500</v>
      </c>
      <c r="G341" s="476">
        <f t="shared" ref="G341:G346" si="4">ROUND(D341*F341,2)</f>
        <v>1050</v>
      </c>
      <c r="H341" s="476"/>
      <c r="I341" s="476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</row>
    <row r="342" spans="1:33" ht="27.75" customHeight="1">
      <c r="A342" s="608" t="s">
        <v>300</v>
      </c>
      <c r="B342" s="608"/>
      <c r="C342" s="608"/>
      <c r="D342" s="607">
        <f>G265</f>
        <v>0.63</v>
      </c>
      <c r="E342" s="607"/>
      <c r="F342" s="135">
        <f t="shared" si="3"/>
        <v>1200</v>
      </c>
      <c r="G342" s="476">
        <f t="shared" si="4"/>
        <v>756</v>
      </c>
      <c r="H342" s="476"/>
      <c r="I342" s="476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</row>
    <row r="343" spans="1:33" ht="25.5" customHeight="1">
      <c r="A343" s="608" t="s">
        <v>301</v>
      </c>
      <c r="B343" s="608"/>
      <c r="C343" s="608"/>
      <c r="D343" s="607">
        <f>G269</f>
        <v>2.1</v>
      </c>
      <c r="E343" s="607"/>
      <c r="F343" s="135">
        <f t="shared" si="3"/>
        <v>100</v>
      </c>
      <c r="G343" s="476">
        <f t="shared" si="4"/>
        <v>210</v>
      </c>
      <c r="H343" s="476"/>
      <c r="I343" s="476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</row>
    <row r="344" spans="1:33" ht="24" customHeight="1">
      <c r="A344" s="608" t="s">
        <v>302</v>
      </c>
      <c r="B344" s="608"/>
      <c r="C344" s="608"/>
      <c r="D344" s="607">
        <f>G273</f>
        <v>2.1</v>
      </c>
      <c r="E344" s="607"/>
      <c r="F344" s="135">
        <f t="shared" si="3"/>
        <v>150</v>
      </c>
      <c r="G344" s="476">
        <f t="shared" si="4"/>
        <v>315</v>
      </c>
      <c r="H344" s="476"/>
      <c r="I344" s="476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</row>
    <row r="345" spans="1:33" ht="27" customHeight="1">
      <c r="A345" s="608" t="s">
        <v>303</v>
      </c>
      <c r="B345" s="608"/>
      <c r="C345" s="608"/>
      <c r="D345" s="607">
        <f>G277</f>
        <v>2.1</v>
      </c>
      <c r="E345" s="607"/>
      <c r="F345" s="135">
        <f t="shared" si="3"/>
        <v>250</v>
      </c>
      <c r="G345" s="476">
        <f t="shared" si="4"/>
        <v>525</v>
      </c>
      <c r="H345" s="476"/>
      <c r="I345" s="476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</row>
    <row r="346" spans="1:33" ht="24.75" customHeight="1">
      <c r="A346" s="614" t="s">
        <v>304</v>
      </c>
      <c r="B346" s="614"/>
      <c r="C346" s="614"/>
      <c r="D346" s="607">
        <f>G281</f>
        <v>0.05</v>
      </c>
      <c r="E346" s="607"/>
      <c r="F346" s="135">
        <f t="shared" si="3"/>
        <v>800</v>
      </c>
      <c r="G346" s="476">
        <f t="shared" si="4"/>
        <v>40</v>
      </c>
      <c r="H346" s="476"/>
      <c r="I346" s="476"/>
      <c r="J346" s="15"/>
      <c r="K346" s="15">
        <f>K342</f>
        <v>0</v>
      </c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</row>
    <row r="347" spans="1:33" ht="12.75" customHeight="1">
      <c r="A347" s="610" t="s">
        <v>37</v>
      </c>
      <c r="B347" s="610"/>
      <c r="C347" s="610"/>
      <c r="D347" s="610"/>
      <c r="E347" s="610"/>
      <c r="F347" s="136">
        <f t="shared" si="3"/>
        <v>3000</v>
      </c>
      <c r="G347" s="474">
        <f>SUM(G341:G346)</f>
        <v>2896</v>
      </c>
      <c r="H347" s="474"/>
      <c r="I347" s="474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</row>
    <row r="348" spans="1:33" ht="9" customHeight="1">
      <c r="A348" s="615"/>
      <c r="B348" s="615"/>
      <c r="C348" s="615"/>
      <c r="D348" s="615"/>
      <c r="E348" s="615"/>
      <c r="F348" s="615"/>
      <c r="G348" s="615"/>
      <c r="H348" s="615"/>
      <c r="I348" s="6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</row>
    <row r="349" spans="1:33" ht="25.5" customHeight="1">
      <c r="A349" s="612" t="s">
        <v>38</v>
      </c>
      <c r="B349" s="612"/>
      <c r="C349" s="612"/>
      <c r="D349" s="613">
        <f>H292</f>
        <v>2.77</v>
      </c>
      <c r="E349" s="613"/>
      <c r="F349" s="137">
        <f>H31</f>
        <v>100</v>
      </c>
      <c r="G349" s="476">
        <f>ROUND(D349*F349,2)</f>
        <v>277</v>
      </c>
      <c r="H349" s="476"/>
      <c r="I349" s="476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</row>
    <row r="350" spans="1:33" ht="24" customHeight="1">
      <c r="A350" s="608" t="s">
        <v>305</v>
      </c>
      <c r="B350" s="608"/>
      <c r="C350" s="608"/>
      <c r="D350" s="607">
        <f>H296</f>
        <v>1.18</v>
      </c>
      <c r="E350" s="607"/>
      <c r="F350" s="131">
        <f>H32</f>
        <v>250</v>
      </c>
      <c r="G350" s="476">
        <f>ROUND((D350*F350),2)</f>
        <v>295</v>
      </c>
      <c r="H350" s="476"/>
      <c r="I350" s="476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</row>
    <row r="351" spans="1:33" ht="13.5" customHeight="1">
      <c r="A351" s="608" t="s">
        <v>306</v>
      </c>
      <c r="B351" s="608"/>
      <c r="C351" s="608"/>
      <c r="D351" s="607">
        <f>H300</f>
        <v>1.18</v>
      </c>
      <c r="E351" s="607"/>
      <c r="F351" s="131">
        <f>H33</f>
        <v>350</v>
      </c>
      <c r="G351" s="476">
        <f>ROUND((D351*F351),2)</f>
        <v>413</v>
      </c>
      <c r="H351" s="476"/>
      <c r="I351" s="476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</row>
    <row r="352" spans="1:33" ht="12.75" customHeight="1">
      <c r="A352" s="610" t="s">
        <v>307</v>
      </c>
      <c r="B352" s="610"/>
      <c r="C352" s="610"/>
      <c r="D352" s="610"/>
      <c r="E352" s="610"/>
      <c r="F352" s="133">
        <f>H34</f>
        <v>700</v>
      </c>
      <c r="G352" s="474">
        <f>SUM(G349:G351)</f>
        <v>985</v>
      </c>
      <c r="H352" s="474"/>
      <c r="I352" s="474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</row>
    <row r="353" spans="1:33" ht="8.25" customHeight="1">
      <c r="A353" s="615"/>
      <c r="B353" s="615"/>
      <c r="C353" s="615"/>
      <c r="D353" s="615"/>
      <c r="E353" s="615"/>
      <c r="F353" s="615"/>
      <c r="G353" s="615"/>
      <c r="H353" s="615"/>
      <c r="I353" s="6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</row>
    <row r="354" spans="1:33" ht="13.5" customHeight="1">
      <c r="A354" s="616" t="s">
        <v>308</v>
      </c>
      <c r="B354" s="616"/>
      <c r="C354" s="616"/>
      <c r="D354" s="613">
        <f>H310</f>
        <v>0.23</v>
      </c>
      <c r="E354" s="613"/>
      <c r="F354" s="138">
        <f>H37</f>
        <v>70</v>
      </c>
      <c r="G354" s="617">
        <f>ROUND((D354*F354),2)</f>
        <v>16.100000000000001</v>
      </c>
      <c r="H354" s="617"/>
      <c r="I354" s="617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</row>
    <row r="355" spans="1:33" ht="12.75" customHeight="1">
      <c r="A355" s="610" t="s">
        <v>309</v>
      </c>
      <c r="B355" s="610"/>
      <c r="C355" s="610"/>
      <c r="D355" s="610"/>
      <c r="E355" s="610"/>
      <c r="F355" s="133">
        <f>F354</f>
        <v>70</v>
      </c>
      <c r="G355" s="474">
        <f>G354</f>
        <v>16.100000000000001</v>
      </c>
      <c r="H355" s="474"/>
      <c r="I355" s="474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</row>
    <row r="356" spans="1:33" ht="6.75" customHeight="1">
      <c r="A356" s="615"/>
      <c r="B356" s="615"/>
      <c r="C356" s="615"/>
      <c r="D356" s="615"/>
      <c r="E356" s="615"/>
      <c r="F356" s="615"/>
      <c r="G356" s="615"/>
      <c r="H356" s="615"/>
      <c r="I356" s="6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</row>
    <row r="357" spans="1:33" ht="13.5" customHeight="1">
      <c r="A357" s="618" t="s">
        <v>44</v>
      </c>
      <c r="B357" s="618"/>
      <c r="C357" s="618"/>
      <c r="D357" s="619"/>
      <c r="E357" s="619"/>
      <c r="F357" s="137">
        <v>0</v>
      </c>
      <c r="G357" s="476">
        <v>0</v>
      </c>
      <c r="H357" s="476"/>
      <c r="I357" s="476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</row>
    <row r="358" spans="1:33" ht="13.5" customHeight="1">
      <c r="A358" s="620" t="s">
        <v>310</v>
      </c>
      <c r="B358" s="620"/>
      <c r="C358" s="620"/>
      <c r="D358" s="620"/>
      <c r="E358" s="620"/>
      <c r="F358" s="139">
        <f>H38</f>
        <v>0</v>
      </c>
      <c r="G358" s="617">
        <f>H357</f>
        <v>0</v>
      </c>
      <c r="H358" s="617"/>
      <c r="I358" s="617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</row>
    <row r="359" spans="1:33" ht="7.5" customHeight="1">
      <c r="A359" s="621"/>
      <c r="B359" s="621"/>
      <c r="C359" s="621"/>
      <c r="D359" s="621"/>
      <c r="E359" s="621"/>
      <c r="F359" s="621"/>
      <c r="G359" s="621"/>
      <c r="H359" s="621"/>
      <c r="I359" s="621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</row>
    <row r="360" spans="1:33" ht="12.75" customHeight="1">
      <c r="A360" s="608" t="s">
        <v>46</v>
      </c>
      <c r="B360" s="608"/>
      <c r="C360" s="608"/>
      <c r="D360" s="608"/>
      <c r="E360" s="608"/>
      <c r="F360" s="131">
        <f>H40</f>
        <v>0</v>
      </c>
      <c r="G360" s="476">
        <f>H360</f>
        <v>0</v>
      </c>
      <c r="H360" s="476"/>
      <c r="I360" s="476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</row>
    <row r="361" spans="1:33" ht="12.75" customHeight="1">
      <c r="A361" s="622" t="s">
        <v>47</v>
      </c>
      <c r="B361" s="622"/>
      <c r="C361" s="622"/>
      <c r="D361" s="622"/>
      <c r="E361" s="622"/>
      <c r="F361" s="140">
        <v>0</v>
      </c>
      <c r="G361" s="623">
        <f>G360</f>
        <v>0</v>
      </c>
      <c r="H361" s="623"/>
      <c r="I361" s="623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</row>
    <row r="362" spans="1:33" ht="7.5" customHeight="1">
      <c r="A362" s="499"/>
      <c r="B362" s="499"/>
      <c r="C362" s="499"/>
      <c r="D362" s="499"/>
      <c r="E362" s="499"/>
      <c r="F362" s="499"/>
      <c r="G362" s="499"/>
      <c r="H362" s="499"/>
      <c r="I362" s="499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</row>
    <row r="363" spans="1:33" ht="12.75" customHeight="1">
      <c r="A363" s="624" t="s">
        <v>209</v>
      </c>
      <c r="B363" s="624"/>
      <c r="C363" s="624"/>
      <c r="D363" s="624"/>
      <c r="E363" s="624"/>
      <c r="F363" s="138">
        <f>ROUND(F339+F347+F352+F355+F358+F361,2)</f>
        <v>10970</v>
      </c>
      <c r="G363" s="617">
        <f>SUM(G339+G347+G352+G355+G358+G361)</f>
        <v>39285.1</v>
      </c>
      <c r="H363" s="617"/>
      <c r="I363" s="617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</row>
    <row r="364" spans="1:33" ht="6.75" customHeight="1">
      <c r="A364" s="621"/>
      <c r="B364" s="621"/>
      <c r="C364" s="621"/>
      <c r="D364" s="621"/>
      <c r="E364" s="621"/>
      <c r="F364" s="621"/>
      <c r="G364" s="621"/>
      <c r="H364" s="621"/>
      <c r="I364" s="621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</row>
    <row r="365" spans="1:33" ht="18.75" customHeight="1">
      <c r="A365" s="625" t="s">
        <v>311</v>
      </c>
      <c r="B365" s="625"/>
      <c r="C365" s="625"/>
      <c r="D365" s="625"/>
      <c r="E365" s="625"/>
      <c r="F365" s="625"/>
      <c r="G365" s="626">
        <f>G363</f>
        <v>39285.1</v>
      </c>
      <c r="H365" s="626"/>
      <c r="I365" s="626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</row>
    <row r="366" spans="1:33" ht="8.25" customHeight="1">
      <c r="A366" s="627"/>
      <c r="B366" s="627"/>
      <c r="C366" s="627"/>
      <c r="D366" s="627"/>
      <c r="E366" s="627"/>
      <c r="F366" s="627"/>
      <c r="G366" s="627"/>
      <c r="H366" s="627"/>
      <c r="I366" s="627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</row>
    <row r="367" spans="1:33" ht="19.5" customHeight="1">
      <c r="A367" s="625" t="s">
        <v>312</v>
      </c>
      <c r="B367" s="625"/>
      <c r="C367" s="625"/>
      <c r="D367" s="625"/>
      <c r="E367" s="625"/>
      <c r="F367" s="625"/>
      <c r="G367" s="628">
        <f>H11</f>
        <v>12</v>
      </c>
      <c r="H367" s="628"/>
      <c r="I367" s="628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</row>
    <row r="368" spans="1:33" ht="8.25" customHeight="1">
      <c r="A368" s="629"/>
      <c r="B368" s="629"/>
      <c r="C368" s="629"/>
      <c r="D368" s="629"/>
      <c r="E368" s="629"/>
      <c r="F368" s="629"/>
      <c r="G368" s="629"/>
      <c r="H368" s="629"/>
      <c r="I368" s="629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</row>
    <row r="369" spans="1:33" ht="31.5" customHeight="1">
      <c r="A369" s="625" t="s">
        <v>313</v>
      </c>
      <c r="B369" s="625"/>
      <c r="C369" s="625"/>
      <c r="D369" s="625"/>
      <c r="E369" s="625"/>
      <c r="F369" s="625"/>
      <c r="G369" s="630">
        <f>ROUND(G363*G367,2)</f>
        <v>471421.2</v>
      </c>
      <c r="H369" s="630"/>
      <c r="I369" s="630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</row>
    <row r="370" spans="1:33" ht="8.25" customHeight="1">
      <c r="A370" s="631"/>
      <c r="B370" s="631"/>
      <c r="C370" s="631"/>
      <c r="D370" s="631"/>
      <c r="E370" s="631"/>
      <c r="F370" s="631"/>
      <c r="G370" s="631"/>
      <c r="H370" s="631"/>
      <c r="I370" s="631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</row>
    <row r="371" spans="1:33" ht="29.25" customHeight="1">
      <c r="A371" s="632" t="s">
        <v>437</v>
      </c>
      <c r="B371" s="632"/>
      <c r="C371" s="632"/>
      <c r="D371" s="632"/>
      <c r="E371" s="632"/>
      <c r="F371" s="632"/>
      <c r="G371" s="632"/>
      <c r="H371" s="632"/>
      <c r="I371" s="632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</row>
    <row r="372" spans="1:33" ht="12" customHeight="1">
      <c r="A372" s="484" t="s">
        <v>315</v>
      </c>
      <c r="B372" s="484"/>
      <c r="C372" s="484"/>
      <c r="D372" s="484"/>
      <c r="E372" s="484"/>
      <c r="F372" s="484"/>
      <c r="G372" s="484"/>
      <c r="H372" s="6" t="s">
        <v>316</v>
      </c>
      <c r="I372" s="6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</row>
    <row r="373" spans="1:33" ht="11.25" customHeight="1">
      <c r="A373" s="484"/>
      <c r="B373" s="484"/>
      <c r="C373" s="484"/>
      <c r="D373" s="484"/>
      <c r="E373" s="484"/>
      <c r="F373" s="484"/>
      <c r="G373" s="484"/>
      <c r="H373" s="6"/>
      <c r="I373" s="6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</row>
    <row r="374" spans="1:33" ht="12" customHeight="1">
      <c r="A374" s="633" t="s">
        <v>285</v>
      </c>
      <c r="B374" s="633"/>
      <c r="C374" s="633"/>
      <c r="D374" s="633"/>
      <c r="E374" s="633"/>
      <c r="F374" s="633"/>
      <c r="G374" s="633"/>
      <c r="H374" s="634"/>
      <c r="I374" s="634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</row>
    <row r="375" spans="1:33" ht="12" customHeight="1">
      <c r="A375" s="633" t="s">
        <v>282</v>
      </c>
      <c r="B375" s="633"/>
      <c r="C375" s="633"/>
      <c r="D375" s="633"/>
      <c r="E375" s="633"/>
      <c r="F375" s="633"/>
      <c r="G375" s="633"/>
      <c r="H375" s="634"/>
      <c r="I375" s="634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</row>
    <row r="376" spans="1:33" ht="12.75" customHeight="1">
      <c r="A376" s="608"/>
      <c r="B376" s="608"/>
      <c r="C376" s="608"/>
      <c r="D376" s="608"/>
      <c r="E376" s="608"/>
      <c r="F376" s="608"/>
      <c r="G376" s="608"/>
      <c r="H376" s="608"/>
      <c r="I376" s="608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</row>
    <row r="377" spans="1:33" ht="9" customHeight="1">
      <c r="A377" s="579"/>
      <c r="B377" s="579"/>
      <c r="C377" s="579"/>
      <c r="D377" s="579"/>
      <c r="E377" s="579"/>
      <c r="F377" s="579"/>
      <c r="G377" s="579"/>
      <c r="H377" s="579"/>
      <c r="I377" s="579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</row>
    <row r="378" spans="1:33" ht="11.25" hidden="1" customHeight="1">
      <c r="A378" s="579"/>
      <c r="B378" s="579"/>
      <c r="C378" s="579"/>
      <c r="D378" s="579"/>
      <c r="E378" s="579"/>
      <c r="F378" s="579"/>
      <c r="G378" s="579"/>
      <c r="H378" s="579"/>
      <c r="I378" s="579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</row>
    <row r="379" spans="1:33" ht="27" customHeight="1">
      <c r="A379" s="632" t="s">
        <v>438</v>
      </c>
      <c r="B379" s="632"/>
      <c r="C379" s="632"/>
      <c r="D379" s="632"/>
      <c r="E379" s="632"/>
      <c r="F379" s="632"/>
      <c r="G379" s="632"/>
      <c r="H379" s="632"/>
      <c r="I379" s="632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</row>
    <row r="380" spans="1:33" ht="12.75" customHeight="1">
      <c r="A380" s="6" t="s">
        <v>318</v>
      </c>
      <c r="B380" s="6"/>
      <c r="C380" s="6"/>
      <c r="D380" s="6"/>
      <c r="E380" s="6"/>
      <c r="F380" s="6"/>
      <c r="G380" s="6"/>
      <c r="H380" s="6" t="s">
        <v>319</v>
      </c>
      <c r="I380" s="6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</row>
    <row r="381" spans="1:33" ht="15" customHeight="1">
      <c r="A381" s="635"/>
      <c r="B381" s="635"/>
      <c r="C381" s="635"/>
      <c r="D381" s="635"/>
      <c r="E381" s="635"/>
      <c r="F381" s="635"/>
      <c r="G381" s="635"/>
      <c r="H381" s="636"/>
      <c r="I381" s="636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</row>
    <row r="382" spans="1:33" ht="12.75" customHeight="1">
      <c r="A382" s="606"/>
      <c r="B382" s="606"/>
      <c r="C382" s="606"/>
      <c r="D382" s="606"/>
      <c r="E382" s="606"/>
      <c r="F382" s="606"/>
      <c r="G382" s="606"/>
      <c r="H382" s="636"/>
      <c r="I382" s="636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</row>
    <row r="383" spans="1:33" ht="12.75" customHeight="1">
      <c r="A383" s="608"/>
      <c r="B383" s="608"/>
      <c r="C383" s="608"/>
      <c r="D383" s="608"/>
      <c r="E383" s="608"/>
      <c r="F383" s="608"/>
      <c r="G383" s="608"/>
      <c r="H383" s="636"/>
      <c r="I383" s="636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</row>
    <row r="384" spans="1:33" ht="11.25" customHeight="1">
      <c r="A384" s="15"/>
      <c r="B384" s="15"/>
      <c r="C384" s="15"/>
      <c r="D384" s="15"/>
      <c r="E384" s="15"/>
      <c r="F384" s="15"/>
      <c r="G384" s="15"/>
      <c r="H384" s="15"/>
      <c r="I384" s="16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</row>
    <row r="385" spans="1:33" ht="11.25" customHeight="1">
      <c r="A385" s="15"/>
      <c r="B385" s="15"/>
      <c r="C385" s="15"/>
      <c r="D385" s="15"/>
      <c r="E385" s="15"/>
      <c r="F385" s="15"/>
      <c r="G385" s="15"/>
      <c r="H385" s="15"/>
      <c r="I385" s="16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</row>
    <row r="386" spans="1:33" ht="11.25" customHeight="1">
      <c r="A386" s="15"/>
      <c r="B386" s="15"/>
      <c r="C386" s="15"/>
      <c r="D386" s="15"/>
      <c r="E386" s="15"/>
      <c r="F386" s="15"/>
      <c r="G386" s="15"/>
      <c r="H386" s="15"/>
      <c r="I386" s="16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</row>
    <row r="387" spans="1:33" ht="11.25" customHeight="1">
      <c r="A387" s="15"/>
      <c r="B387" s="15"/>
      <c r="C387" s="15"/>
      <c r="D387" s="15"/>
      <c r="E387" s="15"/>
      <c r="F387" s="15"/>
      <c r="G387" s="15"/>
      <c r="H387" s="15"/>
      <c r="I387" s="16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</row>
    <row r="388" spans="1:33" ht="11.25" customHeight="1">
      <c r="A388" s="15"/>
      <c r="B388" s="15"/>
      <c r="C388" s="15"/>
      <c r="D388" s="15"/>
      <c r="E388" s="15"/>
      <c r="F388" s="15"/>
      <c r="G388" s="15"/>
      <c r="H388" s="15"/>
      <c r="I388" s="16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</row>
    <row r="389" spans="1:33" ht="11.25" customHeight="1">
      <c r="A389" s="15"/>
      <c r="B389" s="15"/>
      <c r="C389" s="15"/>
      <c r="D389" s="15"/>
      <c r="E389" s="15"/>
      <c r="F389" s="15"/>
      <c r="G389" s="15"/>
      <c r="H389" s="15"/>
      <c r="I389" s="16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</row>
    <row r="390" spans="1:33" ht="11.25" customHeight="1">
      <c r="A390" s="15"/>
      <c r="B390" s="15"/>
      <c r="C390" s="15"/>
      <c r="D390" s="15"/>
      <c r="E390" s="15"/>
      <c r="F390" s="15"/>
      <c r="G390" s="15"/>
      <c r="H390" s="15"/>
      <c r="I390" s="16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</row>
    <row r="391" spans="1:33" ht="11.25" customHeight="1">
      <c r="A391" s="15"/>
      <c r="B391" s="15"/>
      <c r="C391" s="15"/>
      <c r="D391" s="15"/>
      <c r="E391" s="15"/>
      <c r="F391" s="15"/>
      <c r="G391" s="15"/>
      <c r="H391" s="15"/>
      <c r="I391" s="16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</row>
    <row r="392" spans="1:33" ht="11.25" customHeight="1">
      <c r="A392" s="15"/>
      <c r="B392" s="15"/>
      <c r="C392" s="15"/>
      <c r="D392" s="15"/>
      <c r="E392" s="15"/>
      <c r="F392" s="15"/>
      <c r="G392" s="15"/>
      <c r="H392" s="15"/>
      <c r="I392" s="16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</row>
    <row r="393" spans="1:33" ht="11.25" customHeight="1">
      <c r="A393" s="15"/>
      <c r="B393" s="15"/>
      <c r="C393" s="15"/>
      <c r="D393" s="15"/>
      <c r="E393" s="15"/>
      <c r="F393" s="15"/>
      <c r="G393" s="15"/>
      <c r="H393" s="15"/>
      <c r="I393" s="16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</row>
    <row r="394" spans="1:33" ht="11.25" customHeight="1">
      <c r="A394" s="15"/>
      <c r="B394" s="15"/>
      <c r="C394" s="15"/>
      <c r="D394" s="15"/>
      <c r="E394" s="15"/>
      <c r="F394" s="15"/>
      <c r="G394" s="15"/>
      <c r="H394" s="15"/>
      <c r="I394" s="16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</row>
    <row r="395" spans="1:33" ht="11.25" customHeight="1">
      <c r="A395" s="15"/>
      <c r="B395" s="15"/>
      <c r="C395" s="15"/>
      <c r="D395" s="15"/>
      <c r="E395" s="15"/>
      <c r="F395" s="15"/>
      <c r="G395" s="15"/>
      <c r="H395" s="15"/>
      <c r="I395" s="16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</row>
    <row r="396" spans="1:33" ht="11.25" customHeight="1">
      <c r="A396" s="15"/>
      <c r="B396" s="15"/>
      <c r="C396" s="15"/>
      <c r="D396" s="15"/>
      <c r="E396" s="15"/>
      <c r="F396" s="15"/>
      <c r="G396" s="15"/>
      <c r="H396" s="15"/>
      <c r="I396" s="16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</row>
    <row r="397" spans="1:33" ht="11.25" customHeight="1">
      <c r="A397" s="15"/>
      <c r="B397" s="15"/>
      <c r="C397" s="15"/>
      <c r="D397" s="15"/>
      <c r="E397" s="15"/>
      <c r="F397" s="15"/>
      <c r="G397" s="15"/>
      <c r="H397" s="15"/>
      <c r="I397" s="16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</row>
    <row r="398" spans="1:33" ht="11.25" customHeight="1">
      <c r="A398" s="15"/>
      <c r="B398" s="15"/>
      <c r="C398" s="15"/>
      <c r="D398" s="15"/>
      <c r="E398" s="15"/>
      <c r="F398" s="15"/>
      <c r="G398" s="15"/>
      <c r="H398" s="15"/>
      <c r="I398" s="16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</row>
    <row r="399" spans="1:33" ht="11.25" customHeight="1">
      <c r="A399" s="15"/>
      <c r="B399" s="15"/>
      <c r="C399" s="15"/>
      <c r="D399" s="15"/>
      <c r="E399" s="15"/>
      <c r="F399" s="15"/>
      <c r="G399" s="15"/>
      <c r="H399" s="15"/>
      <c r="I399" s="16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</row>
    <row r="400" spans="1:33" ht="11.25" customHeight="1">
      <c r="A400" s="15"/>
      <c r="B400" s="15"/>
      <c r="C400" s="15"/>
      <c r="D400" s="15"/>
      <c r="E400" s="15"/>
      <c r="F400" s="15"/>
      <c r="G400" s="15"/>
      <c r="H400" s="15"/>
      <c r="I400" s="16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</row>
    <row r="401" spans="1:33" ht="11.25" customHeight="1">
      <c r="A401" s="15"/>
      <c r="B401" s="15"/>
      <c r="C401" s="15"/>
      <c r="D401" s="15"/>
      <c r="E401" s="15"/>
      <c r="F401" s="15"/>
      <c r="G401" s="15"/>
      <c r="H401" s="15"/>
      <c r="I401" s="16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</row>
    <row r="402" spans="1:33" ht="11.25" customHeight="1">
      <c r="A402" s="15"/>
      <c r="B402" s="15"/>
      <c r="C402" s="15"/>
      <c r="D402" s="15"/>
      <c r="E402" s="15"/>
      <c r="F402" s="15"/>
      <c r="G402" s="15"/>
      <c r="H402" s="15"/>
      <c r="I402" s="16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</row>
    <row r="403" spans="1:33" ht="11.25" customHeight="1">
      <c r="A403" s="15"/>
      <c r="B403" s="15"/>
      <c r="C403" s="15"/>
      <c r="D403" s="15"/>
      <c r="E403" s="15"/>
      <c r="F403" s="15"/>
      <c r="G403" s="15"/>
      <c r="H403" s="15"/>
      <c r="I403" s="16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</row>
    <row r="404" spans="1:33" ht="11.25" customHeight="1">
      <c r="A404" s="15"/>
      <c r="B404" s="15"/>
      <c r="C404" s="15"/>
      <c r="D404" s="15"/>
      <c r="E404" s="15"/>
      <c r="F404" s="15"/>
      <c r="G404" s="15"/>
      <c r="H404" s="15"/>
      <c r="I404" s="16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</row>
    <row r="405" spans="1:33" ht="11.25" customHeight="1">
      <c r="A405" s="15"/>
      <c r="B405" s="15"/>
      <c r="C405" s="15"/>
      <c r="D405" s="15"/>
      <c r="E405" s="15"/>
      <c r="F405" s="15"/>
      <c r="G405" s="15"/>
      <c r="H405" s="15"/>
      <c r="I405" s="16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</row>
    <row r="406" spans="1:33" ht="11.25" customHeight="1">
      <c r="A406" s="15"/>
      <c r="B406" s="15"/>
      <c r="C406" s="15"/>
      <c r="D406" s="15"/>
      <c r="E406" s="15"/>
      <c r="F406" s="15"/>
      <c r="G406" s="15"/>
      <c r="H406" s="15"/>
      <c r="I406" s="16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</row>
    <row r="407" spans="1:33" ht="11.25" customHeight="1">
      <c r="A407" s="15"/>
      <c r="B407" s="15"/>
      <c r="C407" s="15"/>
      <c r="D407" s="15"/>
      <c r="E407" s="15"/>
      <c r="F407" s="15"/>
      <c r="G407" s="15"/>
      <c r="H407" s="15"/>
      <c r="I407" s="16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</row>
    <row r="408" spans="1:33" ht="11.25" customHeight="1">
      <c r="A408" s="15"/>
      <c r="B408" s="15"/>
      <c r="C408" s="15"/>
      <c r="D408" s="15"/>
      <c r="E408" s="15"/>
      <c r="F408" s="15"/>
      <c r="G408" s="15"/>
      <c r="H408" s="15"/>
      <c r="I408" s="16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</row>
    <row r="409" spans="1:33" ht="11.25" customHeight="1">
      <c r="A409" s="15"/>
      <c r="B409" s="15"/>
      <c r="C409" s="15"/>
      <c r="D409" s="15"/>
      <c r="E409" s="15"/>
      <c r="F409" s="15"/>
      <c r="G409" s="15"/>
      <c r="H409" s="15"/>
      <c r="I409" s="16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</row>
    <row r="410" spans="1:33" ht="11.25" customHeight="1">
      <c r="A410" s="15"/>
      <c r="B410" s="15"/>
      <c r="C410" s="15"/>
      <c r="D410" s="15"/>
      <c r="E410" s="15"/>
      <c r="F410" s="15"/>
      <c r="G410" s="15"/>
      <c r="H410" s="15"/>
      <c r="I410" s="16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</row>
    <row r="411" spans="1:33" ht="11.25" customHeight="1">
      <c r="A411" s="15"/>
      <c r="B411" s="15"/>
      <c r="C411" s="15"/>
      <c r="D411" s="15"/>
      <c r="E411" s="15"/>
      <c r="F411" s="15"/>
      <c r="G411" s="15"/>
      <c r="H411" s="15"/>
      <c r="I411" s="16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</row>
    <row r="412" spans="1:33" ht="11.25" customHeight="1">
      <c r="A412" s="15"/>
      <c r="B412" s="15"/>
      <c r="C412" s="15"/>
      <c r="D412" s="15"/>
      <c r="E412" s="15"/>
      <c r="F412" s="15"/>
      <c r="G412" s="15"/>
      <c r="H412" s="15"/>
      <c r="I412" s="16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</row>
    <row r="413" spans="1:33" ht="11.25" customHeight="1">
      <c r="A413" s="15"/>
      <c r="B413" s="15"/>
      <c r="C413" s="15"/>
      <c r="D413" s="15"/>
      <c r="E413" s="15"/>
      <c r="F413" s="15"/>
      <c r="G413" s="15"/>
      <c r="H413" s="15"/>
      <c r="I413" s="16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</row>
    <row r="414" spans="1:33" ht="11.25" customHeight="1">
      <c r="A414" s="15"/>
      <c r="B414" s="15"/>
      <c r="C414" s="15"/>
      <c r="D414" s="15"/>
      <c r="E414" s="15"/>
      <c r="F414" s="15"/>
      <c r="G414" s="15"/>
      <c r="H414" s="15"/>
      <c r="I414" s="16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</row>
    <row r="415" spans="1:33" ht="11.25" customHeight="1">
      <c r="A415" s="15"/>
      <c r="B415" s="15"/>
      <c r="C415" s="15"/>
      <c r="D415" s="15"/>
      <c r="E415" s="15"/>
      <c r="F415" s="15"/>
      <c r="G415" s="15"/>
      <c r="H415" s="15"/>
      <c r="I415" s="16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</row>
    <row r="416" spans="1:33" ht="11.25" customHeight="1">
      <c r="A416" s="15"/>
      <c r="B416" s="15"/>
      <c r="C416" s="15"/>
      <c r="D416" s="15"/>
      <c r="E416" s="15"/>
      <c r="F416" s="15"/>
      <c r="G416" s="15"/>
      <c r="H416" s="15"/>
      <c r="I416" s="16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</row>
    <row r="417" spans="1:33" ht="11.25" customHeight="1">
      <c r="A417" s="15"/>
      <c r="B417" s="15"/>
      <c r="C417" s="15"/>
      <c r="D417" s="15"/>
      <c r="E417" s="15"/>
      <c r="F417" s="15"/>
      <c r="G417" s="15"/>
      <c r="H417" s="15"/>
      <c r="I417" s="16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</row>
    <row r="418" spans="1:33" ht="11.25" customHeight="1">
      <c r="A418" s="15"/>
      <c r="B418" s="15"/>
      <c r="C418" s="15"/>
      <c r="D418" s="15"/>
      <c r="E418" s="15"/>
      <c r="F418" s="15"/>
      <c r="G418" s="15"/>
      <c r="H418" s="15"/>
      <c r="I418" s="16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</row>
    <row r="419" spans="1:33" ht="11.25" customHeight="1">
      <c r="A419" s="15"/>
      <c r="B419" s="15"/>
      <c r="C419" s="15"/>
      <c r="D419" s="15"/>
      <c r="E419" s="15"/>
      <c r="F419" s="15"/>
      <c r="G419" s="15"/>
      <c r="H419" s="15"/>
      <c r="I419" s="16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</row>
    <row r="420" spans="1:33" ht="11.25" customHeight="1">
      <c r="A420" s="15"/>
      <c r="B420" s="15"/>
      <c r="C420" s="15"/>
      <c r="D420" s="15"/>
      <c r="E420" s="15"/>
      <c r="F420" s="15"/>
      <c r="G420" s="15"/>
      <c r="H420" s="15"/>
      <c r="I420" s="16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</row>
    <row r="421" spans="1:33" ht="11.25" customHeight="1">
      <c r="A421" s="15"/>
      <c r="B421" s="15"/>
      <c r="C421" s="15"/>
      <c r="D421" s="15"/>
      <c r="E421" s="15"/>
      <c r="F421" s="15"/>
      <c r="G421" s="15"/>
      <c r="H421" s="15"/>
      <c r="I421" s="16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</row>
    <row r="422" spans="1:33" ht="11.25" customHeight="1">
      <c r="A422" s="15"/>
      <c r="B422" s="15"/>
      <c r="C422" s="15"/>
      <c r="D422" s="15"/>
      <c r="E422" s="15"/>
      <c r="F422" s="15"/>
      <c r="G422" s="15"/>
      <c r="H422" s="15"/>
      <c r="I422" s="16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</row>
    <row r="423" spans="1:33" ht="11.25" customHeight="1">
      <c r="A423" s="15"/>
      <c r="B423" s="15"/>
      <c r="C423" s="15"/>
      <c r="D423" s="15"/>
      <c r="E423" s="15"/>
      <c r="F423" s="15"/>
      <c r="G423" s="15"/>
      <c r="H423" s="15"/>
      <c r="I423" s="16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</row>
    <row r="424" spans="1:33" ht="11.25" customHeight="1">
      <c r="A424" s="15"/>
      <c r="B424" s="15"/>
      <c r="C424" s="15"/>
      <c r="D424" s="15"/>
      <c r="E424" s="15"/>
      <c r="F424" s="15"/>
      <c r="G424" s="15"/>
      <c r="H424" s="15"/>
      <c r="I424" s="16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</row>
    <row r="425" spans="1:33" ht="11.25" customHeight="1">
      <c r="A425" s="15"/>
      <c r="B425" s="15"/>
      <c r="C425" s="15"/>
      <c r="D425" s="15"/>
      <c r="E425" s="15"/>
      <c r="F425" s="15"/>
      <c r="G425" s="15"/>
      <c r="H425" s="15"/>
      <c r="I425" s="16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</row>
    <row r="426" spans="1:33" ht="11.25" customHeight="1">
      <c r="A426" s="15"/>
      <c r="B426" s="15"/>
      <c r="C426" s="15"/>
      <c r="D426" s="15"/>
      <c r="E426" s="15"/>
      <c r="F426" s="15"/>
      <c r="G426" s="15"/>
      <c r="H426" s="15"/>
      <c r="I426" s="16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</row>
    <row r="427" spans="1:33" ht="11.25" customHeight="1">
      <c r="A427" s="15"/>
      <c r="B427" s="15"/>
      <c r="C427" s="15"/>
      <c r="D427" s="15"/>
      <c r="E427" s="15"/>
      <c r="F427" s="15"/>
      <c r="G427" s="15"/>
      <c r="H427" s="15"/>
      <c r="I427" s="16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</row>
    <row r="428" spans="1:33" ht="11.25" customHeight="1">
      <c r="A428" s="15"/>
      <c r="B428" s="15"/>
      <c r="C428" s="15"/>
      <c r="D428" s="15"/>
      <c r="E428" s="15"/>
      <c r="F428" s="15"/>
      <c r="G428" s="15"/>
      <c r="H428" s="15"/>
      <c r="I428" s="16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</row>
    <row r="429" spans="1:33" ht="11.25" customHeight="1">
      <c r="A429" s="15"/>
      <c r="B429" s="15"/>
      <c r="C429" s="15"/>
      <c r="D429" s="15"/>
      <c r="E429" s="15"/>
      <c r="F429" s="15"/>
      <c r="G429" s="15"/>
      <c r="H429" s="15"/>
      <c r="I429" s="16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</row>
    <row r="430" spans="1:33" ht="11.25" customHeight="1">
      <c r="A430" s="15"/>
      <c r="B430" s="15"/>
      <c r="C430" s="15"/>
      <c r="D430" s="15"/>
      <c r="E430" s="15"/>
      <c r="F430" s="15"/>
      <c r="G430" s="15"/>
      <c r="H430" s="15"/>
      <c r="I430" s="16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</row>
    <row r="431" spans="1:33" ht="11.25" customHeight="1">
      <c r="A431" s="15"/>
      <c r="B431" s="15"/>
      <c r="C431" s="15"/>
      <c r="D431" s="15"/>
      <c r="E431" s="15"/>
      <c r="F431" s="15"/>
      <c r="G431" s="15"/>
      <c r="H431" s="15"/>
      <c r="I431" s="16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</row>
    <row r="432" spans="1:33" ht="11.25" customHeight="1">
      <c r="A432" s="15"/>
      <c r="B432" s="15"/>
      <c r="C432" s="15"/>
      <c r="D432" s="15"/>
      <c r="E432" s="15"/>
      <c r="F432" s="15"/>
      <c r="G432" s="15"/>
      <c r="H432" s="15"/>
      <c r="I432" s="16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</row>
    <row r="433" spans="1:33" ht="11.25" customHeight="1">
      <c r="A433" s="15"/>
      <c r="B433" s="15"/>
      <c r="C433" s="15"/>
      <c r="D433" s="15"/>
      <c r="E433" s="15"/>
      <c r="F433" s="15"/>
      <c r="G433" s="15"/>
      <c r="H433" s="15"/>
      <c r="I433" s="16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</row>
    <row r="434" spans="1:33" ht="11.25" customHeight="1">
      <c r="A434" s="15"/>
      <c r="B434" s="15"/>
      <c r="C434" s="15"/>
      <c r="D434" s="15"/>
      <c r="E434" s="15"/>
      <c r="F434" s="15"/>
      <c r="G434" s="15"/>
      <c r="H434" s="15"/>
      <c r="I434" s="16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</row>
    <row r="435" spans="1:33" ht="11.25" customHeight="1">
      <c r="A435" s="15"/>
      <c r="B435" s="15"/>
      <c r="C435" s="15"/>
      <c r="D435" s="15"/>
      <c r="E435" s="15"/>
      <c r="F435" s="15"/>
      <c r="G435" s="15"/>
      <c r="H435" s="15"/>
      <c r="I435" s="16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</row>
    <row r="436" spans="1:33" ht="11.25" customHeight="1">
      <c r="A436" s="15"/>
      <c r="B436" s="15"/>
      <c r="C436" s="15"/>
      <c r="D436" s="15"/>
      <c r="E436" s="15"/>
      <c r="F436" s="15"/>
      <c r="G436" s="15"/>
      <c r="H436" s="15"/>
      <c r="I436" s="16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</row>
    <row r="437" spans="1:33" ht="11.25" customHeight="1">
      <c r="A437" s="15"/>
      <c r="B437" s="15"/>
      <c r="C437" s="15"/>
      <c r="D437" s="15"/>
      <c r="E437" s="15"/>
      <c r="F437" s="15"/>
      <c r="G437" s="15"/>
      <c r="H437" s="15"/>
      <c r="I437" s="16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</row>
    <row r="438" spans="1:33" ht="11.25" customHeight="1">
      <c r="A438" s="15"/>
      <c r="B438" s="15"/>
      <c r="C438" s="15"/>
      <c r="D438" s="15"/>
      <c r="E438" s="15"/>
      <c r="F438" s="15"/>
      <c r="G438" s="15"/>
      <c r="H438" s="15"/>
      <c r="I438" s="16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</row>
    <row r="439" spans="1:33" ht="11.25" customHeight="1">
      <c r="A439" s="15"/>
      <c r="B439" s="15"/>
      <c r="C439" s="15"/>
      <c r="D439" s="15"/>
      <c r="E439" s="15"/>
      <c r="F439" s="15"/>
      <c r="G439" s="15"/>
      <c r="H439" s="15"/>
      <c r="I439" s="16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</row>
    <row r="440" spans="1:33" ht="11.25" customHeight="1">
      <c r="A440" s="15"/>
      <c r="B440" s="15"/>
      <c r="C440" s="15"/>
      <c r="D440" s="15"/>
      <c r="E440" s="15"/>
      <c r="F440" s="15"/>
      <c r="G440" s="15"/>
      <c r="H440" s="15"/>
      <c r="I440" s="16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</row>
    <row r="441" spans="1:33" ht="11.25" customHeight="1">
      <c r="A441" s="15"/>
      <c r="B441" s="15"/>
      <c r="C441" s="15"/>
      <c r="D441" s="15"/>
      <c r="E441" s="15"/>
      <c r="F441" s="15"/>
      <c r="G441" s="15"/>
      <c r="H441" s="15"/>
      <c r="I441" s="16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</row>
    <row r="442" spans="1:33" ht="11.25" customHeight="1">
      <c r="A442" s="15"/>
      <c r="B442" s="15"/>
      <c r="C442" s="15"/>
      <c r="D442" s="15"/>
      <c r="E442" s="15"/>
      <c r="F442" s="15"/>
      <c r="G442" s="15"/>
      <c r="H442" s="15"/>
      <c r="I442" s="16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</row>
    <row r="443" spans="1:33" ht="11.25" customHeight="1">
      <c r="A443" s="15"/>
      <c r="B443" s="15"/>
      <c r="C443" s="15"/>
      <c r="D443" s="15"/>
      <c r="E443" s="15"/>
      <c r="F443" s="15"/>
      <c r="G443" s="15"/>
      <c r="H443" s="15"/>
      <c r="I443" s="16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</row>
    <row r="444" spans="1:33" ht="11.25" customHeight="1">
      <c r="A444" s="15"/>
      <c r="B444" s="15"/>
      <c r="C444" s="15"/>
      <c r="D444" s="15"/>
      <c r="E444" s="15"/>
      <c r="F444" s="15"/>
      <c r="G444" s="15"/>
      <c r="H444" s="15"/>
      <c r="I444" s="16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</row>
    <row r="445" spans="1:33" ht="11.25" customHeight="1">
      <c r="A445" s="15"/>
      <c r="B445" s="15"/>
      <c r="C445" s="15"/>
      <c r="D445" s="15"/>
      <c r="E445" s="15"/>
      <c r="F445" s="15"/>
      <c r="G445" s="15"/>
      <c r="H445" s="15"/>
      <c r="I445" s="16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</row>
    <row r="446" spans="1:33" ht="11.25" customHeight="1">
      <c r="A446" s="15"/>
      <c r="B446" s="15"/>
      <c r="C446" s="15"/>
      <c r="D446" s="15"/>
      <c r="E446" s="15"/>
      <c r="F446" s="15"/>
      <c r="G446" s="15"/>
      <c r="H446" s="15"/>
      <c r="I446" s="16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</row>
    <row r="447" spans="1:33" ht="11.25" customHeight="1">
      <c r="A447" s="15"/>
      <c r="B447" s="15"/>
      <c r="C447" s="15"/>
      <c r="D447" s="15"/>
      <c r="E447" s="15"/>
      <c r="F447" s="15"/>
      <c r="G447" s="15"/>
      <c r="H447" s="15"/>
      <c r="I447" s="16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</row>
    <row r="448" spans="1:33" ht="11.25" customHeight="1">
      <c r="A448" s="15"/>
      <c r="B448" s="15"/>
      <c r="C448" s="15"/>
      <c r="D448" s="15"/>
      <c r="E448" s="15"/>
      <c r="F448" s="15"/>
      <c r="G448" s="15"/>
      <c r="H448" s="15"/>
      <c r="I448" s="16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</row>
    <row r="449" spans="1:33" ht="11.25" customHeight="1">
      <c r="A449" s="15"/>
      <c r="B449" s="15"/>
      <c r="C449" s="15"/>
      <c r="D449" s="15"/>
      <c r="E449" s="15"/>
      <c r="F449" s="15"/>
      <c r="G449" s="15"/>
      <c r="H449" s="15"/>
      <c r="I449" s="16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</row>
    <row r="450" spans="1:33" ht="11.25" customHeight="1">
      <c r="A450" s="15"/>
      <c r="B450" s="15"/>
      <c r="C450" s="15"/>
      <c r="D450" s="15"/>
      <c r="E450" s="15"/>
      <c r="F450" s="15"/>
      <c r="G450" s="15"/>
      <c r="H450" s="15"/>
      <c r="I450" s="16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</row>
    <row r="451" spans="1:33" ht="11.25" customHeight="1">
      <c r="A451" s="15"/>
      <c r="B451" s="15"/>
      <c r="C451" s="15"/>
      <c r="D451" s="15"/>
      <c r="E451" s="15"/>
      <c r="F451" s="15"/>
      <c r="G451" s="15"/>
      <c r="H451" s="15"/>
      <c r="I451" s="16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</row>
    <row r="452" spans="1:33" ht="11.25" customHeight="1">
      <c r="A452" s="15"/>
      <c r="B452" s="15"/>
      <c r="C452" s="15"/>
      <c r="D452" s="15"/>
      <c r="E452" s="15"/>
      <c r="F452" s="15"/>
      <c r="G452" s="15"/>
      <c r="H452" s="15"/>
      <c r="I452" s="16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</row>
    <row r="453" spans="1:33" ht="11.25" customHeight="1">
      <c r="A453" s="15"/>
      <c r="B453" s="15"/>
      <c r="C453" s="15"/>
      <c r="D453" s="15"/>
      <c r="E453" s="15"/>
      <c r="F453" s="15"/>
      <c r="G453" s="15"/>
      <c r="H453" s="15"/>
      <c r="I453" s="16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</row>
    <row r="454" spans="1:33" ht="11.25" customHeight="1">
      <c r="A454" s="15"/>
      <c r="B454" s="15"/>
      <c r="C454" s="15"/>
      <c r="D454" s="15"/>
      <c r="E454" s="15"/>
      <c r="F454" s="15"/>
      <c r="G454" s="15"/>
      <c r="H454" s="15"/>
      <c r="I454" s="16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</row>
    <row r="455" spans="1:33" ht="11.25" customHeight="1">
      <c r="A455" s="15"/>
      <c r="B455" s="15"/>
      <c r="C455" s="15"/>
      <c r="D455" s="15"/>
      <c r="E455" s="15"/>
      <c r="F455" s="15"/>
      <c r="G455" s="15"/>
      <c r="H455" s="15"/>
      <c r="I455" s="16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</row>
    <row r="456" spans="1:33" ht="11.25" customHeight="1">
      <c r="A456" s="15"/>
      <c r="B456" s="15"/>
      <c r="C456" s="15"/>
      <c r="D456" s="15"/>
      <c r="E456" s="15"/>
      <c r="F456" s="15"/>
      <c r="G456" s="15"/>
      <c r="H456" s="15"/>
      <c r="I456" s="16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</row>
    <row r="457" spans="1:33" ht="11.25" customHeight="1">
      <c r="A457" s="15"/>
      <c r="B457" s="15"/>
      <c r="C457" s="15"/>
      <c r="D457" s="15"/>
      <c r="E457" s="15"/>
      <c r="F457" s="15"/>
      <c r="G457" s="15"/>
      <c r="H457" s="15"/>
      <c r="I457" s="16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</row>
    <row r="458" spans="1:33" ht="11.25" customHeight="1">
      <c r="A458" s="15"/>
      <c r="B458" s="15"/>
      <c r="C458" s="15"/>
      <c r="D458" s="15"/>
      <c r="E458" s="15"/>
      <c r="F458" s="15"/>
      <c r="G458" s="15"/>
      <c r="H458" s="15"/>
      <c r="I458" s="16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</row>
    <row r="459" spans="1:33" ht="11.25" customHeight="1">
      <c r="A459" s="15"/>
      <c r="B459" s="15"/>
      <c r="C459" s="15"/>
      <c r="D459" s="15"/>
      <c r="E459" s="15"/>
      <c r="F459" s="15"/>
      <c r="G459" s="15"/>
      <c r="H459" s="15"/>
      <c r="I459" s="16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</row>
    <row r="460" spans="1:33" ht="11.25" customHeight="1">
      <c r="A460" s="15"/>
      <c r="B460" s="15"/>
      <c r="C460" s="15"/>
      <c r="D460" s="15"/>
      <c r="E460" s="15"/>
      <c r="F460" s="15"/>
      <c r="G460" s="15"/>
      <c r="H460" s="15"/>
      <c r="I460" s="16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</row>
    <row r="461" spans="1:33" ht="11.25" customHeight="1">
      <c r="A461" s="15"/>
      <c r="B461" s="15"/>
      <c r="C461" s="15"/>
      <c r="D461" s="15"/>
      <c r="E461" s="15"/>
      <c r="F461" s="15"/>
      <c r="G461" s="15"/>
      <c r="H461" s="15"/>
      <c r="I461" s="16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</row>
    <row r="462" spans="1:33" ht="11.25" customHeight="1">
      <c r="A462" s="15"/>
      <c r="B462" s="15"/>
      <c r="C462" s="15"/>
      <c r="D462" s="15"/>
      <c r="E462" s="15"/>
      <c r="F462" s="15"/>
      <c r="G462" s="15"/>
      <c r="H462" s="15"/>
      <c r="I462" s="16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</row>
    <row r="463" spans="1:33" ht="11.25" customHeight="1">
      <c r="A463" s="15"/>
      <c r="B463" s="15"/>
      <c r="C463" s="15"/>
      <c r="D463" s="15"/>
      <c r="E463" s="15"/>
      <c r="F463" s="15"/>
      <c r="G463" s="15"/>
      <c r="H463" s="15"/>
      <c r="I463" s="16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</row>
    <row r="464" spans="1:33" ht="11.25" customHeight="1">
      <c r="A464" s="15"/>
      <c r="B464" s="15"/>
      <c r="C464" s="15"/>
      <c r="D464" s="15"/>
      <c r="E464" s="15"/>
      <c r="F464" s="15"/>
      <c r="G464" s="15"/>
      <c r="H464" s="15"/>
      <c r="I464" s="16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</row>
    <row r="465" spans="1:33" ht="11.25" customHeight="1">
      <c r="A465" s="15"/>
      <c r="B465" s="15"/>
      <c r="C465" s="15"/>
      <c r="D465" s="15"/>
      <c r="E465" s="15"/>
      <c r="F465" s="15"/>
      <c r="G465" s="15"/>
      <c r="H465" s="15"/>
      <c r="I465" s="16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</row>
    <row r="466" spans="1:33" ht="11.25" customHeight="1">
      <c r="A466" s="15"/>
      <c r="B466" s="15"/>
      <c r="C466" s="15"/>
      <c r="D466" s="15"/>
      <c r="E466" s="15"/>
      <c r="F466" s="15"/>
      <c r="G466" s="15"/>
      <c r="H466" s="15"/>
      <c r="I466" s="16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</row>
    <row r="467" spans="1:33" ht="11.25" customHeight="1">
      <c r="A467" s="15"/>
      <c r="B467" s="15"/>
      <c r="C467" s="15"/>
      <c r="D467" s="15"/>
      <c r="E467" s="15"/>
      <c r="F467" s="15"/>
      <c r="G467" s="15"/>
      <c r="H467" s="15"/>
      <c r="I467" s="16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</row>
    <row r="468" spans="1:33" ht="11.25" customHeight="1">
      <c r="A468" s="15"/>
      <c r="B468" s="15"/>
      <c r="C468" s="15"/>
      <c r="D468" s="15"/>
      <c r="E468" s="15"/>
      <c r="F468" s="15"/>
      <c r="G468" s="15"/>
      <c r="H468" s="15"/>
      <c r="I468" s="16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</row>
    <row r="469" spans="1:33" ht="11.25" customHeight="1">
      <c r="A469" s="15"/>
      <c r="B469" s="15"/>
      <c r="C469" s="15"/>
      <c r="D469" s="15"/>
      <c r="E469" s="15"/>
      <c r="F469" s="15"/>
      <c r="G469" s="15"/>
      <c r="H469" s="15"/>
      <c r="I469" s="16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</row>
    <row r="470" spans="1:33" ht="11.25" customHeight="1">
      <c r="A470" s="15"/>
      <c r="B470" s="15"/>
      <c r="C470" s="15"/>
      <c r="D470" s="15"/>
      <c r="E470" s="15"/>
      <c r="F470" s="15"/>
      <c r="G470" s="15"/>
      <c r="H470" s="15"/>
      <c r="I470" s="16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</row>
    <row r="471" spans="1:33" ht="11.25" customHeight="1">
      <c r="A471" s="15"/>
      <c r="B471" s="15"/>
      <c r="C471" s="15"/>
      <c r="D471" s="15"/>
      <c r="E471" s="15"/>
      <c r="F471" s="15"/>
      <c r="G471" s="15"/>
      <c r="H471" s="15"/>
      <c r="I471" s="16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</row>
    <row r="472" spans="1:33" ht="11.25" customHeight="1">
      <c r="A472" s="15"/>
      <c r="B472" s="15"/>
      <c r="C472" s="15"/>
      <c r="D472" s="15"/>
      <c r="E472" s="15"/>
      <c r="F472" s="15"/>
      <c r="G472" s="15"/>
      <c r="H472" s="15"/>
      <c r="I472" s="16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</row>
    <row r="473" spans="1:33" ht="11.25" customHeight="1">
      <c r="A473" s="15"/>
      <c r="B473" s="15"/>
      <c r="C473" s="15"/>
      <c r="D473" s="15"/>
      <c r="E473" s="15"/>
      <c r="F473" s="15"/>
      <c r="G473" s="15"/>
      <c r="H473" s="15"/>
      <c r="I473" s="16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</row>
    <row r="474" spans="1:33" ht="11.25" customHeight="1">
      <c r="A474" s="15"/>
      <c r="B474" s="15"/>
      <c r="C474" s="15"/>
      <c r="D474" s="15"/>
      <c r="E474" s="15"/>
      <c r="F474" s="15"/>
      <c r="G474" s="15"/>
      <c r="H474" s="15"/>
      <c r="I474" s="16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</row>
    <row r="475" spans="1:33" ht="11.25" customHeight="1">
      <c r="A475" s="15"/>
      <c r="B475" s="15"/>
      <c r="C475" s="15"/>
      <c r="D475" s="15"/>
      <c r="E475" s="15"/>
      <c r="F475" s="15"/>
      <c r="G475" s="15"/>
      <c r="H475" s="15"/>
      <c r="I475" s="16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</row>
    <row r="476" spans="1:33" ht="11.25" customHeight="1">
      <c r="A476" s="15"/>
      <c r="B476" s="15"/>
      <c r="C476" s="15"/>
      <c r="D476" s="15"/>
      <c r="E476" s="15"/>
      <c r="F476" s="15"/>
      <c r="G476" s="15"/>
      <c r="H476" s="15"/>
      <c r="I476" s="16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</row>
    <row r="477" spans="1:33" ht="11.25" customHeight="1">
      <c r="A477" s="15"/>
      <c r="B477" s="15"/>
      <c r="C477" s="15"/>
      <c r="D477" s="15"/>
      <c r="E477" s="15"/>
      <c r="F477" s="15"/>
      <c r="G477" s="15"/>
      <c r="H477" s="15"/>
      <c r="I477" s="16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</row>
    <row r="478" spans="1:33" ht="11.25" customHeight="1">
      <c r="A478" s="15"/>
      <c r="B478" s="15"/>
      <c r="C478" s="15"/>
      <c r="D478" s="15"/>
      <c r="E478" s="15"/>
      <c r="F478" s="15"/>
      <c r="G478" s="15"/>
      <c r="H478" s="15"/>
      <c r="I478" s="16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</row>
    <row r="479" spans="1:33" ht="11.25" customHeight="1">
      <c r="A479" s="15"/>
      <c r="B479" s="15"/>
      <c r="C479" s="15"/>
      <c r="D479" s="15"/>
      <c r="E479" s="15"/>
      <c r="F479" s="15"/>
      <c r="G479" s="15"/>
      <c r="H479" s="15"/>
      <c r="I479" s="16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</row>
    <row r="480" spans="1:33" ht="11.25" customHeight="1">
      <c r="A480" s="15"/>
      <c r="B480" s="15"/>
      <c r="C480" s="15"/>
      <c r="D480" s="15"/>
      <c r="E480" s="15"/>
      <c r="F480" s="15"/>
      <c r="G480" s="15"/>
      <c r="H480" s="15"/>
      <c r="I480" s="16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</row>
    <row r="481" spans="1:33" ht="11.25" customHeight="1">
      <c r="A481" s="15"/>
      <c r="B481" s="15"/>
      <c r="C481" s="15"/>
      <c r="D481" s="15"/>
      <c r="E481" s="15"/>
      <c r="F481" s="15"/>
      <c r="G481" s="15"/>
      <c r="H481" s="15"/>
      <c r="I481" s="16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</row>
    <row r="482" spans="1:33" ht="11.25" customHeight="1">
      <c r="A482" s="15"/>
      <c r="B482" s="15"/>
      <c r="C482" s="15"/>
      <c r="D482" s="15"/>
      <c r="E482" s="15"/>
      <c r="F482" s="15"/>
      <c r="G482" s="15"/>
      <c r="H482" s="15"/>
      <c r="I482" s="16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</row>
    <row r="483" spans="1:33" ht="11.25" customHeight="1">
      <c r="A483" s="15"/>
      <c r="B483" s="15"/>
      <c r="C483" s="15"/>
      <c r="D483" s="15"/>
      <c r="E483" s="15"/>
      <c r="F483" s="15"/>
      <c r="G483" s="15"/>
      <c r="H483" s="15"/>
      <c r="I483" s="16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</row>
    <row r="484" spans="1:33" ht="11.25" customHeight="1">
      <c r="A484" s="15"/>
      <c r="B484" s="15"/>
      <c r="C484" s="15"/>
      <c r="D484" s="15"/>
      <c r="E484" s="15"/>
      <c r="F484" s="15"/>
      <c r="G484" s="15"/>
      <c r="H484" s="15"/>
      <c r="I484" s="16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</row>
    <row r="485" spans="1:33" ht="11.25" customHeight="1">
      <c r="A485" s="15"/>
      <c r="B485" s="15"/>
      <c r="C485" s="15"/>
      <c r="D485" s="15"/>
      <c r="E485" s="15"/>
      <c r="F485" s="15"/>
      <c r="G485" s="15"/>
      <c r="H485" s="15"/>
      <c r="I485" s="16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</row>
    <row r="486" spans="1:33" ht="11.25" customHeight="1">
      <c r="A486" s="15"/>
      <c r="B486" s="15"/>
      <c r="C486" s="15"/>
      <c r="D486" s="15"/>
      <c r="E486" s="15"/>
      <c r="F486" s="15"/>
      <c r="G486" s="15"/>
      <c r="H486" s="15"/>
      <c r="I486" s="16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</row>
    <row r="487" spans="1:33" ht="11.25" customHeight="1">
      <c r="A487" s="15"/>
      <c r="B487" s="15"/>
      <c r="C487" s="15"/>
      <c r="D487" s="15"/>
      <c r="E487" s="15"/>
      <c r="F487" s="15"/>
      <c r="G487" s="15"/>
      <c r="H487" s="15"/>
      <c r="I487" s="16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</row>
    <row r="488" spans="1:33" ht="11.25" customHeight="1">
      <c r="A488" s="15"/>
      <c r="B488" s="15"/>
      <c r="C488" s="15"/>
      <c r="D488" s="15"/>
      <c r="E488" s="15"/>
      <c r="F488" s="15"/>
      <c r="G488" s="15"/>
      <c r="H488" s="15"/>
      <c r="I488" s="16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</row>
    <row r="489" spans="1:33" ht="11.25" customHeight="1">
      <c r="A489" s="15"/>
      <c r="B489" s="15"/>
      <c r="C489" s="15"/>
      <c r="D489" s="15"/>
      <c r="E489" s="15"/>
      <c r="F489" s="15"/>
      <c r="G489" s="15"/>
      <c r="H489" s="15"/>
      <c r="I489" s="16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</row>
    <row r="490" spans="1:33" ht="11.25" customHeight="1">
      <c r="A490" s="15"/>
      <c r="B490" s="15"/>
      <c r="C490" s="15"/>
      <c r="D490" s="15"/>
      <c r="E490" s="15"/>
      <c r="F490" s="15"/>
      <c r="G490" s="15"/>
      <c r="H490" s="15"/>
      <c r="I490" s="16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</row>
    <row r="491" spans="1:33" ht="11.25" customHeight="1">
      <c r="A491" s="15"/>
      <c r="B491" s="15"/>
      <c r="C491" s="15"/>
      <c r="D491" s="15"/>
      <c r="E491" s="15"/>
      <c r="F491" s="15"/>
      <c r="G491" s="15"/>
      <c r="H491" s="15"/>
      <c r="I491" s="16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</row>
    <row r="492" spans="1:33" ht="11.25" customHeight="1">
      <c r="A492" s="15"/>
      <c r="B492" s="15"/>
      <c r="C492" s="15"/>
      <c r="D492" s="15"/>
      <c r="E492" s="15"/>
      <c r="F492" s="15"/>
      <c r="G492" s="15"/>
      <c r="H492" s="15"/>
      <c r="I492" s="16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</row>
    <row r="493" spans="1:33" ht="11.25" customHeight="1">
      <c r="A493" s="15"/>
      <c r="B493" s="15"/>
      <c r="C493" s="15"/>
      <c r="D493" s="15"/>
      <c r="E493" s="15"/>
      <c r="F493" s="15"/>
      <c r="G493" s="15"/>
      <c r="H493" s="15"/>
      <c r="I493" s="16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</row>
    <row r="494" spans="1:33" ht="11.25" customHeight="1">
      <c r="A494" s="15"/>
      <c r="B494" s="15"/>
      <c r="C494" s="15"/>
      <c r="D494" s="15"/>
      <c r="E494" s="15"/>
      <c r="F494" s="15"/>
      <c r="G494" s="15"/>
      <c r="H494" s="15"/>
      <c r="I494" s="16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</row>
    <row r="495" spans="1:33" ht="11.25" customHeight="1">
      <c r="A495" s="15"/>
      <c r="B495" s="15"/>
      <c r="C495" s="15"/>
      <c r="D495" s="15"/>
      <c r="E495" s="15"/>
      <c r="F495" s="15"/>
      <c r="G495" s="15"/>
      <c r="H495" s="15"/>
      <c r="I495" s="16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</row>
    <row r="496" spans="1:33" ht="11.25" customHeight="1">
      <c r="A496" s="15"/>
      <c r="B496" s="15"/>
      <c r="C496" s="15"/>
      <c r="D496" s="15"/>
      <c r="E496" s="15"/>
      <c r="F496" s="15"/>
      <c r="G496" s="15"/>
      <c r="H496" s="15"/>
      <c r="I496" s="16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</row>
    <row r="497" spans="1:33" ht="11.25" customHeight="1">
      <c r="A497" s="15"/>
      <c r="B497" s="15"/>
      <c r="C497" s="15"/>
      <c r="D497" s="15"/>
      <c r="E497" s="15"/>
      <c r="F497" s="15"/>
      <c r="G497" s="15"/>
      <c r="H497" s="15"/>
      <c r="I497" s="16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</row>
    <row r="498" spans="1:33" ht="11.25" customHeight="1">
      <c r="A498" s="15"/>
      <c r="B498" s="15"/>
      <c r="C498" s="15"/>
      <c r="D498" s="15"/>
      <c r="E498" s="15"/>
      <c r="F498" s="15"/>
      <c r="G498" s="15"/>
      <c r="H498" s="15"/>
      <c r="I498" s="16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</row>
    <row r="499" spans="1:33" ht="11.25" customHeight="1">
      <c r="A499" s="15"/>
      <c r="B499" s="15"/>
      <c r="C499" s="15"/>
      <c r="D499" s="15"/>
      <c r="E499" s="15"/>
      <c r="F499" s="15"/>
      <c r="G499" s="15"/>
      <c r="H499" s="15"/>
      <c r="I499" s="16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</row>
    <row r="500" spans="1:33" ht="11.25" customHeight="1">
      <c r="A500" s="15"/>
      <c r="B500" s="15"/>
      <c r="C500" s="15"/>
      <c r="D500" s="15"/>
      <c r="E500" s="15"/>
      <c r="F500" s="15"/>
      <c r="G500" s="15"/>
      <c r="H500" s="15"/>
      <c r="I500" s="16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</row>
    <row r="501" spans="1:33" ht="11.25" customHeight="1">
      <c r="A501" s="15"/>
      <c r="B501" s="15"/>
      <c r="C501" s="15"/>
      <c r="D501" s="15"/>
      <c r="E501" s="15"/>
      <c r="F501" s="15"/>
      <c r="G501" s="15"/>
      <c r="H501" s="15"/>
      <c r="I501" s="16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</row>
    <row r="502" spans="1:33" ht="11.25" customHeight="1">
      <c r="A502" s="15"/>
      <c r="B502" s="15"/>
      <c r="C502" s="15"/>
      <c r="D502" s="15"/>
      <c r="E502" s="15"/>
      <c r="F502" s="15"/>
      <c r="G502" s="15"/>
      <c r="H502" s="15"/>
      <c r="I502" s="16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</row>
    <row r="503" spans="1:33" ht="11.25" customHeight="1">
      <c r="A503" s="15"/>
      <c r="B503" s="15"/>
      <c r="C503" s="15"/>
      <c r="D503" s="15"/>
      <c r="E503" s="15"/>
      <c r="F503" s="15"/>
      <c r="G503" s="15"/>
      <c r="H503" s="15"/>
      <c r="I503" s="16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</row>
    <row r="504" spans="1:33" ht="11.25" customHeight="1">
      <c r="A504" s="15"/>
      <c r="B504" s="15"/>
      <c r="C504" s="15"/>
      <c r="D504" s="15"/>
      <c r="E504" s="15"/>
      <c r="F504" s="15"/>
      <c r="G504" s="15"/>
      <c r="H504" s="15"/>
      <c r="I504" s="16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</row>
    <row r="505" spans="1:33" ht="11.25" customHeight="1">
      <c r="A505" s="15"/>
      <c r="B505" s="15"/>
      <c r="C505" s="15"/>
      <c r="D505" s="15"/>
      <c r="E505" s="15"/>
      <c r="F505" s="15"/>
      <c r="G505" s="15"/>
      <c r="H505" s="15"/>
      <c r="I505" s="16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</row>
    <row r="506" spans="1:33" ht="11.25" customHeight="1">
      <c r="A506" s="15"/>
      <c r="B506" s="15"/>
      <c r="C506" s="15"/>
      <c r="D506" s="15"/>
      <c r="E506" s="15"/>
      <c r="F506" s="15"/>
      <c r="G506" s="15"/>
      <c r="H506" s="15"/>
      <c r="I506" s="16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</row>
    <row r="507" spans="1:33" ht="11.25" customHeight="1">
      <c r="A507" s="15"/>
      <c r="B507" s="15"/>
      <c r="C507" s="15"/>
      <c r="D507" s="15"/>
      <c r="E507" s="15"/>
      <c r="F507" s="15"/>
      <c r="G507" s="15"/>
      <c r="H507" s="15"/>
      <c r="I507" s="16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</row>
    <row r="508" spans="1:33" ht="11.25" customHeight="1">
      <c r="A508" s="15"/>
      <c r="B508" s="15"/>
      <c r="C508" s="15"/>
      <c r="D508" s="15"/>
      <c r="E508" s="15"/>
      <c r="F508" s="15"/>
      <c r="G508" s="15"/>
      <c r="H508" s="15"/>
      <c r="I508" s="16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</row>
    <row r="509" spans="1:33" ht="11.25" customHeight="1">
      <c r="A509" s="15"/>
      <c r="B509" s="15"/>
      <c r="C509" s="15"/>
      <c r="D509" s="15"/>
      <c r="E509" s="15"/>
      <c r="F509" s="15"/>
      <c r="G509" s="15"/>
      <c r="H509" s="15"/>
      <c r="I509" s="16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</row>
    <row r="510" spans="1:33" ht="11.25" customHeight="1">
      <c r="A510" s="15"/>
      <c r="B510" s="15"/>
      <c r="C510" s="15"/>
      <c r="D510" s="15"/>
      <c r="E510" s="15"/>
      <c r="F510" s="15"/>
      <c r="G510" s="15"/>
      <c r="H510" s="15"/>
      <c r="I510" s="16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</row>
    <row r="511" spans="1:33" ht="11.25" customHeight="1">
      <c r="A511" s="15"/>
      <c r="B511" s="15"/>
      <c r="C511" s="15"/>
      <c r="D511" s="15"/>
      <c r="E511" s="15"/>
      <c r="F511" s="15"/>
      <c r="G511" s="15"/>
      <c r="H511" s="15"/>
      <c r="I511" s="16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</row>
    <row r="512" spans="1:33" ht="11.25" customHeight="1">
      <c r="A512" s="15"/>
      <c r="B512" s="15"/>
      <c r="C512" s="15"/>
      <c r="D512" s="15"/>
      <c r="E512" s="15"/>
      <c r="F512" s="15"/>
      <c r="G512" s="15"/>
      <c r="H512" s="15"/>
      <c r="I512" s="16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</row>
    <row r="513" spans="1:33" ht="11.25" customHeight="1">
      <c r="A513" s="15"/>
      <c r="B513" s="15"/>
      <c r="C513" s="15"/>
      <c r="D513" s="15"/>
      <c r="E513" s="15"/>
      <c r="F513" s="15"/>
      <c r="G513" s="15"/>
      <c r="H513" s="15"/>
      <c r="I513" s="16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</row>
    <row r="514" spans="1:33" ht="11.25" customHeight="1">
      <c r="A514" s="15"/>
      <c r="B514" s="15"/>
      <c r="C514" s="15"/>
      <c r="D514" s="15"/>
      <c r="E514" s="15"/>
      <c r="F514" s="15"/>
      <c r="G514" s="15"/>
      <c r="H514" s="15"/>
      <c r="I514" s="16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</row>
    <row r="515" spans="1:33" ht="11.25" customHeight="1">
      <c r="A515" s="15"/>
      <c r="B515" s="15"/>
      <c r="C515" s="15"/>
      <c r="D515" s="15"/>
      <c r="E515" s="15"/>
      <c r="F515" s="15"/>
      <c r="G515" s="15"/>
      <c r="H515" s="15"/>
      <c r="I515" s="16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</row>
    <row r="516" spans="1:33" ht="11.25" customHeight="1">
      <c r="A516" s="15"/>
      <c r="B516" s="15"/>
      <c r="C516" s="15"/>
      <c r="D516" s="15"/>
      <c r="E516" s="15"/>
      <c r="F516" s="15"/>
      <c r="G516" s="15"/>
      <c r="H516" s="15"/>
      <c r="I516" s="16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</row>
    <row r="517" spans="1:33" ht="11.25" customHeight="1">
      <c r="A517" s="15"/>
      <c r="B517" s="15"/>
      <c r="C517" s="15"/>
      <c r="D517" s="15"/>
      <c r="E517" s="15"/>
      <c r="F517" s="15"/>
      <c r="G517" s="15"/>
      <c r="H517" s="15"/>
      <c r="I517" s="16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</row>
    <row r="518" spans="1:33" ht="11.25" customHeight="1">
      <c r="A518" s="15"/>
      <c r="B518" s="15"/>
      <c r="C518" s="15"/>
      <c r="D518" s="15"/>
      <c r="E518" s="15"/>
      <c r="F518" s="15"/>
      <c r="G518" s="15"/>
      <c r="H518" s="15"/>
      <c r="I518" s="16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</row>
    <row r="519" spans="1:33" ht="11.25" customHeight="1">
      <c r="A519" s="15"/>
      <c r="B519" s="15"/>
      <c r="C519" s="15"/>
      <c r="D519" s="15"/>
      <c r="E519" s="15"/>
      <c r="F519" s="15"/>
      <c r="G519" s="15"/>
      <c r="H519" s="15"/>
      <c r="I519" s="16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</row>
    <row r="520" spans="1:33" ht="11.25" customHeight="1">
      <c r="A520" s="15"/>
      <c r="B520" s="15"/>
      <c r="C520" s="15"/>
      <c r="D520" s="15"/>
      <c r="E520" s="15"/>
      <c r="F520" s="15"/>
      <c r="G520" s="15"/>
      <c r="H520" s="15"/>
      <c r="I520" s="16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</row>
    <row r="521" spans="1:33" ht="11.25" customHeight="1">
      <c r="A521" s="15"/>
      <c r="B521" s="15"/>
      <c r="C521" s="15"/>
      <c r="D521" s="15"/>
      <c r="E521" s="15"/>
      <c r="F521" s="15"/>
      <c r="G521" s="15"/>
      <c r="H521" s="15"/>
      <c r="I521" s="16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</row>
    <row r="522" spans="1:33" ht="11.25" customHeight="1">
      <c r="A522" s="15"/>
      <c r="B522" s="15"/>
      <c r="C522" s="15"/>
      <c r="D522" s="15"/>
      <c r="E522" s="15"/>
      <c r="F522" s="15"/>
      <c r="G522" s="15"/>
      <c r="H522" s="15"/>
      <c r="I522" s="16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</row>
    <row r="523" spans="1:33" ht="11.25" customHeight="1">
      <c r="A523" s="15"/>
      <c r="B523" s="15"/>
      <c r="C523" s="15"/>
      <c r="D523" s="15"/>
      <c r="E523" s="15"/>
      <c r="F523" s="15"/>
      <c r="G523" s="15"/>
      <c r="H523" s="15"/>
      <c r="I523" s="16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</row>
    <row r="524" spans="1:33" ht="11.25" customHeight="1">
      <c r="A524" s="15"/>
      <c r="B524" s="15"/>
      <c r="C524" s="15"/>
      <c r="D524" s="15"/>
      <c r="E524" s="15"/>
      <c r="F524" s="15"/>
      <c r="G524" s="15"/>
      <c r="H524" s="15"/>
      <c r="I524" s="16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</row>
    <row r="525" spans="1:33" ht="11.25" customHeight="1">
      <c r="A525" s="15"/>
      <c r="B525" s="15"/>
      <c r="C525" s="15"/>
      <c r="D525" s="15"/>
      <c r="E525" s="15"/>
      <c r="F525" s="15"/>
      <c r="G525" s="15"/>
      <c r="H525" s="15"/>
      <c r="I525" s="16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</row>
    <row r="526" spans="1:33" ht="11.25" customHeight="1">
      <c r="A526" s="15"/>
      <c r="B526" s="15"/>
      <c r="C526" s="15"/>
      <c r="D526" s="15"/>
      <c r="E526" s="15"/>
      <c r="F526" s="15"/>
      <c r="G526" s="15"/>
      <c r="H526" s="15"/>
      <c r="I526" s="16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</row>
    <row r="527" spans="1:33" ht="11.25" customHeight="1">
      <c r="A527" s="15"/>
      <c r="B527" s="15"/>
      <c r="C527" s="15"/>
      <c r="D527" s="15"/>
      <c r="E527" s="15"/>
      <c r="F527" s="15"/>
      <c r="G527" s="15"/>
      <c r="H527" s="15"/>
      <c r="I527" s="16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</row>
    <row r="528" spans="1:33" ht="11.25" customHeight="1">
      <c r="A528" s="15"/>
      <c r="B528" s="15"/>
      <c r="C528" s="15"/>
      <c r="D528" s="15"/>
      <c r="E528" s="15"/>
      <c r="F528" s="15"/>
      <c r="G528" s="15"/>
      <c r="H528" s="15"/>
      <c r="I528" s="16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</row>
    <row r="529" spans="1:33" ht="11.25" customHeight="1">
      <c r="A529" s="15"/>
      <c r="B529" s="15"/>
      <c r="C529" s="15"/>
      <c r="D529" s="15"/>
      <c r="E529" s="15"/>
      <c r="F529" s="15"/>
      <c r="G529" s="15"/>
      <c r="H529" s="15"/>
      <c r="I529" s="16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</row>
    <row r="530" spans="1:33" ht="11.25" customHeight="1">
      <c r="A530" s="15"/>
      <c r="B530" s="15"/>
      <c r="C530" s="15"/>
      <c r="D530" s="15"/>
      <c r="E530" s="15"/>
      <c r="F530" s="15"/>
      <c r="G530" s="15"/>
      <c r="H530" s="15"/>
      <c r="I530" s="16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</row>
    <row r="531" spans="1:33" ht="11.25" customHeight="1">
      <c r="A531" s="15"/>
      <c r="B531" s="15"/>
      <c r="C531" s="15"/>
      <c r="D531" s="15"/>
      <c r="E531" s="15"/>
      <c r="F531" s="15"/>
      <c r="G531" s="15"/>
      <c r="H531" s="15"/>
      <c r="I531" s="16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</row>
    <row r="532" spans="1:33" ht="11.25" customHeight="1">
      <c r="A532" s="15"/>
      <c r="B532" s="15"/>
      <c r="C532" s="15"/>
      <c r="D532" s="15"/>
      <c r="E532" s="15"/>
      <c r="F532" s="15"/>
      <c r="G532" s="15"/>
      <c r="H532" s="15"/>
      <c r="I532" s="16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</row>
    <row r="533" spans="1:33" ht="11.25" customHeight="1">
      <c r="A533" s="15"/>
      <c r="B533" s="15"/>
      <c r="C533" s="15"/>
      <c r="D533" s="15"/>
      <c r="E533" s="15"/>
      <c r="F533" s="15"/>
      <c r="G533" s="15"/>
      <c r="H533" s="15"/>
      <c r="I533" s="16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</row>
    <row r="534" spans="1:33" ht="11.25" customHeight="1">
      <c r="A534" s="15"/>
      <c r="B534" s="15"/>
      <c r="C534" s="15"/>
      <c r="D534" s="15"/>
      <c r="E534" s="15"/>
      <c r="F534" s="15"/>
      <c r="G534" s="15"/>
      <c r="H534" s="15"/>
      <c r="I534" s="16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</row>
    <row r="535" spans="1:33" ht="11.25" customHeight="1">
      <c r="A535" s="15"/>
      <c r="B535" s="15"/>
      <c r="C535" s="15"/>
      <c r="D535" s="15"/>
      <c r="E535" s="15"/>
      <c r="F535" s="15"/>
      <c r="G535" s="15"/>
      <c r="H535" s="15"/>
      <c r="I535" s="16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</row>
    <row r="536" spans="1:33" ht="11.25" customHeight="1">
      <c r="A536" s="15"/>
      <c r="B536" s="15"/>
      <c r="C536" s="15"/>
      <c r="D536" s="15"/>
      <c r="E536" s="15"/>
      <c r="F536" s="15"/>
      <c r="G536" s="15"/>
      <c r="H536" s="15"/>
      <c r="I536" s="16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</row>
    <row r="537" spans="1:33" ht="11.25" customHeight="1">
      <c r="A537" s="15"/>
      <c r="B537" s="15"/>
      <c r="C537" s="15"/>
      <c r="D537" s="15"/>
      <c r="E537" s="15"/>
      <c r="F537" s="15"/>
      <c r="G537" s="15"/>
      <c r="H537" s="15"/>
      <c r="I537" s="16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</row>
    <row r="538" spans="1:33" ht="11.25" customHeight="1">
      <c r="A538" s="15"/>
      <c r="B538" s="15"/>
      <c r="C538" s="15"/>
      <c r="D538" s="15"/>
      <c r="E538" s="15"/>
      <c r="F538" s="15"/>
      <c r="G538" s="15"/>
      <c r="H538" s="15"/>
      <c r="I538" s="16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</row>
    <row r="539" spans="1:33" ht="11.25" customHeight="1">
      <c r="A539" s="15"/>
      <c r="B539" s="15"/>
      <c r="C539" s="15"/>
      <c r="D539" s="15"/>
      <c r="E539" s="15"/>
      <c r="F539" s="15"/>
      <c r="G539" s="15"/>
      <c r="H539" s="15"/>
      <c r="I539" s="16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</row>
    <row r="540" spans="1:33" ht="11.25" customHeight="1">
      <c r="A540" s="15"/>
      <c r="B540" s="15"/>
      <c r="C540" s="15"/>
      <c r="D540" s="15"/>
      <c r="E540" s="15"/>
      <c r="F540" s="15"/>
      <c r="G540" s="15"/>
      <c r="H540" s="15"/>
      <c r="I540" s="16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</row>
    <row r="541" spans="1:33" ht="11.25" customHeight="1">
      <c r="A541" s="15"/>
      <c r="B541" s="15"/>
      <c r="C541" s="15"/>
      <c r="D541" s="15"/>
      <c r="E541" s="15"/>
      <c r="F541" s="15"/>
      <c r="G541" s="15"/>
      <c r="H541" s="15"/>
      <c r="I541" s="16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</row>
    <row r="542" spans="1:33" ht="11.25" customHeight="1">
      <c r="A542" s="15"/>
      <c r="B542" s="15"/>
      <c r="C542" s="15"/>
      <c r="D542" s="15"/>
      <c r="E542" s="15"/>
      <c r="F542" s="15"/>
      <c r="G542" s="15"/>
      <c r="H542" s="15"/>
      <c r="I542" s="16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</row>
    <row r="543" spans="1:33" ht="11.25" customHeight="1">
      <c r="A543" s="15"/>
      <c r="B543" s="15"/>
      <c r="C543" s="15"/>
      <c r="D543" s="15"/>
      <c r="E543" s="15"/>
      <c r="F543" s="15"/>
      <c r="G543" s="15"/>
      <c r="H543" s="15"/>
      <c r="I543" s="16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</row>
    <row r="544" spans="1:33" ht="11.25" customHeight="1">
      <c r="A544" s="15"/>
      <c r="B544" s="15"/>
      <c r="C544" s="15"/>
      <c r="D544" s="15"/>
      <c r="E544" s="15"/>
      <c r="F544" s="15"/>
      <c r="G544" s="15"/>
      <c r="H544" s="15"/>
      <c r="I544" s="16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</row>
    <row r="545" spans="1:33" ht="11.25" customHeight="1">
      <c r="A545" s="15"/>
      <c r="B545" s="15"/>
      <c r="C545" s="15"/>
      <c r="D545" s="15"/>
      <c r="E545" s="15"/>
      <c r="F545" s="15"/>
      <c r="G545" s="15"/>
      <c r="H545" s="15"/>
      <c r="I545" s="16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</row>
    <row r="546" spans="1:33" ht="11.25" customHeight="1">
      <c r="A546" s="15"/>
      <c r="B546" s="15"/>
      <c r="C546" s="15"/>
      <c r="D546" s="15"/>
      <c r="E546" s="15"/>
      <c r="F546" s="15"/>
      <c r="G546" s="15"/>
      <c r="H546" s="15"/>
      <c r="I546" s="16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</row>
    <row r="547" spans="1:33" ht="11.25" customHeight="1">
      <c r="A547" s="15"/>
      <c r="B547" s="15"/>
      <c r="C547" s="15"/>
      <c r="D547" s="15"/>
      <c r="E547" s="15"/>
      <c r="F547" s="15"/>
      <c r="G547" s="15"/>
      <c r="H547" s="15"/>
      <c r="I547" s="16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</row>
    <row r="548" spans="1:33" ht="11.25" customHeight="1">
      <c r="A548" s="15"/>
      <c r="B548" s="15"/>
      <c r="C548" s="15"/>
      <c r="D548" s="15"/>
      <c r="E548" s="15"/>
      <c r="F548" s="15"/>
      <c r="G548" s="15"/>
      <c r="H548" s="15"/>
      <c r="I548" s="16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</row>
    <row r="549" spans="1:33" ht="11.25" customHeight="1">
      <c r="A549" s="15"/>
      <c r="B549" s="15"/>
      <c r="C549" s="15"/>
      <c r="D549" s="15"/>
      <c r="E549" s="15"/>
      <c r="F549" s="15"/>
      <c r="G549" s="15"/>
      <c r="H549" s="15"/>
      <c r="I549" s="16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</row>
    <row r="550" spans="1:33" ht="11.25" customHeight="1">
      <c r="A550" s="15"/>
      <c r="B550" s="15"/>
      <c r="C550" s="15"/>
      <c r="D550" s="15"/>
      <c r="E550" s="15"/>
      <c r="F550" s="15"/>
      <c r="G550" s="15"/>
      <c r="H550" s="15"/>
      <c r="I550" s="16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</row>
    <row r="551" spans="1:33" ht="11.25" customHeight="1">
      <c r="A551" s="15"/>
      <c r="B551" s="15"/>
      <c r="C551" s="15"/>
      <c r="D551" s="15"/>
      <c r="E551" s="15"/>
      <c r="F551" s="15"/>
      <c r="G551" s="15"/>
      <c r="H551" s="15"/>
      <c r="I551" s="16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</row>
    <row r="552" spans="1:33" ht="11.25" customHeight="1">
      <c r="A552" s="15"/>
      <c r="B552" s="15"/>
      <c r="C552" s="15"/>
      <c r="D552" s="15"/>
      <c r="E552" s="15"/>
      <c r="F552" s="15"/>
      <c r="G552" s="15"/>
      <c r="H552" s="15"/>
      <c r="I552" s="16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</row>
    <row r="553" spans="1:33" ht="11.25" customHeight="1">
      <c r="A553" s="15"/>
      <c r="B553" s="15"/>
      <c r="C553" s="15"/>
      <c r="D553" s="15"/>
      <c r="E553" s="15"/>
      <c r="F553" s="15"/>
      <c r="G553" s="15"/>
      <c r="H553" s="15"/>
      <c r="I553" s="16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</row>
    <row r="554" spans="1:33" ht="11.25" customHeight="1">
      <c r="A554" s="15"/>
      <c r="B554" s="15"/>
      <c r="C554" s="15"/>
      <c r="D554" s="15"/>
      <c r="E554" s="15"/>
      <c r="F554" s="15"/>
      <c r="G554" s="15"/>
      <c r="H554" s="15"/>
      <c r="I554" s="16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</row>
    <row r="555" spans="1:33" ht="11.25" customHeight="1">
      <c r="A555" s="15"/>
      <c r="B555" s="15"/>
      <c r="C555" s="15"/>
      <c r="D555" s="15"/>
      <c r="E555" s="15"/>
      <c r="F555" s="15"/>
      <c r="G555" s="15"/>
      <c r="H555" s="15"/>
      <c r="I555" s="16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</row>
    <row r="556" spans="1:33" ht="11.25" customHeight="1">
      <c r="A556" s="15"/>
      <c r="B556" s="15"/>
      <c r="C556" s="15"/>
      <c r="D556" s="15"/>
      <c r="E556" s="15"/>
      <c r="F556" s="15"/>
      <c r="G556" s="15"/>
      <c r="H556" s="15"/>
      <c r="I556" s="16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</row>
    <row r="557" spans="1:33" ht="11.25" customHeight="1">
      <c r="A557" s="15"/>
      <c r="B557" s="15"/>
      <c r="C557" s="15"/>
      <c r="D557" s="15"/>
      <c r="E557" s="15"/>
      <c r="F557" s="15"/>
      <c r="G557" s="15"/>
      <c r="H557" s="15"/>
      <c r="I557" s="16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</row>
    <row r="558" spans="1:33" ht="11.25" customHeight="1">
      <c r="A558" s="15"/>
      <c r="B558" s="15"/>
      <c r="C558" s="15"/>
      <c r="D558" s="15"/>
      <c r="E558" s="15"/>
      <c r="F558" s="15"/>
      <c r="G558" s="15"/>
      <c r="H558" s="15"/>
      <c r="I558" s="16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</row>
    <row r="559" spans="1:33" ht="11.25" customHeight="1">
      <c r="A559" s="15"/>
      <c r="B559" s="15"/>
      <c r="C559" s="15"/>
      <c r="D559" s="15"/>
      <c r="E559" s="15"/>
      <c r="F559" s="15"/>
      <c r="G559" s="15"/>
      <c r="H559" s="15"/>
      <c r="I559" s="16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</row>
    <row r="560" spans="1:33" ht="11.25" customHeight="1">
      <c r="A560" s="15"/>
      <c r="B560" s="15"/>
      <c r="C560" s="15"/>
      <c r="D560" s="15"/>
      <c r="E560" s="15"/>
      <c r="F560" s="15"/>
      <c r="G560" s="15"/>
      <c r="H560" s="15"/>
      <c r="I560" s="16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</row>
    <row r="561" spans="1:33" ht="11.25" customHeight="1">
      <c r="A561" s="15"/>
      <c r="B561" s="15"/>
      <c r="C561" s="15"/>
      <c r="D561" s="15"/>
      <c r="E561" s="15"/>
      <c r="F561" s="15"/>
      <c r="G561" s="15"/>
      <c r="H561" s="15"/>
      <c r="I561" s="16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</row>
    <row r="562" spans="1:33" ht="11.25" customHeight="1">
      <c r="A562" s="15"/>
      <c r="B562" s="15"/>
      <c r="C562" s="15"/>
      <c r="D562" s="15"/>
      <c r="E562" s="15"/>
      <c r="F562" s="15"/>
      <c r="G562" s="15"/>
      <c r="H562" s="15"/>
      <c r="I562" s="16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</row>
    <row r="563" spans="1:33" ht="11.25" customHeight="1">
      <c r="A563" s="15"/>
      <c r="B563" s="15"/>
      <c r="C563" s="15"/>
      <c r="D563" s="15"/>
      <c r="E563" s="15"/>
      <c r="F563" s="15"/>
      <c r="G563" s="15"/>
      <c r="H563" s="15"/>
      <c r="I563" s="16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</row>
    <row r="564" spans="1:33" ht="11.25" customHeight="1">
      <c r="A564" s="15"/>
      <c r="B564" s="15"/>
      <c r="C564" s="15"/>
      <c r="D564" s="15"/>
      <c r="E564" s="15"/>
      <c r="F564" s="15"/>
      <c r="G564" s="15"/>
      <c r="H564" s="15"/>
      <c r="I564" s="16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</row>
    <row r="565" spans="1:33" ht="11.25" customHeight="1">
      <c r="A565" s="15"/>
      <c r="B565" s="15"/>
      <c r="C565" s="15"/>
      <c r="D565" s="15"/>
      <c r="E565" s="15"/>
      <c r="F565" s="15"/>
      <c r="G565" s="15"/>
      <c r="H565" s="15"/>
      <c r="I565" s="16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</row>
    <row r="566" spans="1:33" ht="11.25" customHeight="1">
      <c r="A566" s="15"/>
      <c r="B566" s="15"/>
      <c r="C566" s="15"/>
      <c r="D566" s="15"/>
      <c r="E566" s="15"/>
      <c r="F566" s="15"/>
      <c r="G566" s="15"/>
      <c r="H566" s="15"/>
      <c r="I566" s="16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</row>
    <row r="567" spans="1:33" ht="11.25" customHeight="1">
      <c r="A567" s="15"/>
      <c r="B567" s="15"/>
      <c r="C567" s="15"/>
      <c r="D567" s="15"/>
      <c r="E567" s="15"/>
      <c r="F567" s="15"/>
      <c r="G567" s="15"/>
      <c r="H567" s="15"/>
      <c r="I567" s="16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</row>
    <row r="568" spans="1:33" ht="11.25" customHeight="1">
      <c r="A568" s="15"/>
      <c r="B568" s="15"/>
      <c r="C568" s="15"/>
      <c r="D568" s="15"/>
      <c r="E568" s="15"/>
      <c r="F568" s="15"/>
      <c r="G568" s="15"/>
      <c r="H568" s="15"/>
      <c r="I568" s="16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</row>
    <row r="569" spans="1:33" ht="11.25" customHeight="1">
      <c r="A569" s="15"/>
      <c r="B569" s="15"/>
      <c r="C569" s="15"/>
      <c r="D569" s="15"/>
      <c r="E569" s="15"/>
      <c r="F569" s="15"/>
      <c r="G569" s="15"/>
      <c r="H569" s="15"/>
      <c r="I569" s="16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</row>
    <row r="570" spans="1:33" ht="11.25" customHeight="1">
      <c r="A570" s="15"/>
      <c r="B570" s="15"/>
      <c r="C570" s="15"/>
      <c r="D570" s="15"/>
      <c r="E570" s="15"/>
      <c r="F570" s="15"/>
      <c r="G570" s="15"/>
      <c r="H570" s="15"/>
      <c r="I570" s="16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</row>
    <row r="571" spans="1:33" ht="11.25" customHeight="1">
      <c r="A571" s="15"/>
      <c r="B571" s="15"/>
      <c r="C571" s="15"/>
      <c r="D571" s="15"/>
      <c r="E571" s="15"/>
      <c r="F571" s="15"/>
      <c r="G571" s="15"/>
      <c r="H571" s="15"/>
      <c r="I571" s="16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</row>
    <row r="572" spans="1:33" ht="11.25" customHeight="1">
      <c r="A572" s="15"/>
      <c r="B572" s="15"/>
      <c r="C572" s="15"/>
      <c r="D572" s="15"/>
      <c r="E572" s="15"/>
      <c r="F572" s="15"/>
      <c r="G572" s="15"/>
      <c r="H572" s="15"/>
      <c r="I572" s="16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</row>
    <row r="573" spans="1:33" ht="11.25" customHeight="1">
      <c r="A573" s="15"/>
      <c r="B573" s="15"/>
      <c r="C573" s="15"/>
      <c r="D573" s="15"/>
      <c r="E573" s="15"/>
      <c r="F573" s="15"/>
      <c r="G573" s="15"/>
      <c r="H573" s="15"/>
      <c r="I573" s="16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</row>
    <row r="574" spans="1:33" ht="11.25" customHeight="1">
      <c r="A574" s="15"/>
      <c r="B574" s="15"/>
      <c r="C574" s="15"/>
      <c r="D574" s="15"/>
      <c r="E574" s="15"/>
      <c r="F574" s="15"/>
      <c r="G574" s="15"/>
      <c r="H574" s="15"/>
      <c r="I574" s="16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</row>
    <row r="575" spans="1:33" ht="11.25" customHeight="1">
      <c r="A575" s="15"/>
      <c r="B575" s="15"/>
      <c r="C575" s="15"/>
      <c r="D575" s="15"/>
      <c r="E575" s="15"/>
      <c r="F575" s="15"/>
      <c r="G575" s="15"/>
      <c r="H575" s="15"/>
      <c r="I575" s="16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</row>
    <row r="576" spans="1:33" ht="11.25" customHeight="1">
      <c r="A576" s="15"/>
      <c r="B576" s="15"/>
      <c r="C576" s="15"/>
      <c r="D576" s="15"/>
      <c r="E576" s="15"/>
      <c r="F576" s="15"/>
      <c r="G576" s="15"/>
      <c r="H576" s="15"/>
      <c r="I576" s="16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</row>
    <row r="577" spans="1:33" ht="11.25" customHeight="1">
      <c r="A577" s="15"/>
      <c r="B577" s="15"/>
      <c r="C577" s="15"/>
      <c r="D577" s="15"/>
      <c r="E577" s="15"/>
      <c r="F577" s="15"/>
      <c r="G577" s="15"/>
      <c r="H577" s="15"/>
      <c r="I577" s="16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</row>
    <row r="578" spans="1:33" ht="11.25" customHeight="1">
      <c r="A578" s="15"/>
      <c r="B578" s="15"/>
      <c r="C578" s="15"/>
      <c r="D578" s="15"/>
      <c r="E578" s="15"/>
      <c r="F578" s="15"/>
      <c r="G578" s="15"/>
      <c r="H578" s="15"/>
      <c r="I578" s="16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</row>
    <row r="579" spans="1:33" ht="11.25" customHeight="1">
      <c r="A579" s="15"/>
      <c r="B579" s="15"/>
      <c r="C579" s="15"/>
      <c r="D579" s="15"/>
      <c r="E579" s="15"/>
      <c r="F579" s="15"/>
      <c r="G579" s="15"/>
      <c r="H579" s="15"/>
      <c r="I579" s="16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</row>
    <row r="580" spans="1:33" ht="11.25" customHeight="1">
      <c r="A580" s="15"/>
      <c r="B580" s="15"/>
      <c r="C580" s="15"/>
      <c r="D580" s="15"/>
      <c r="E580" s="15"/>
      <c r="F580" s="15"/>
      <c r="G580" s="15"/>
      <c r="H580" s="15"/>
      <c r="I580" s="16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</row>
    <row r="581" spans="1:33" ht="11.25" customHeight="1">
      <c r="A581" s="15"/>
      <c r="B581" s="15"/>
      <c r="C581" s="15"/>
      <c r="D581" s="15"/>
      <c r="E581" s="15"/>
      <c r="F581" s="15"/>
      <c r="G581" s="15"/>
      <c r="H581" s="15"/>
      <c r="I581" s="16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</row>
    <row r="582" spans="1:33" ht="11.25" customHeight="1">
      <c r="A582" s="15"/>
      <c r="B582" s="15"/>
      <c r="C582" s="15"/>
      <c r="D582" s="15"/>
      <c r="E582" s="15"/>
      <c r="F582" s="15"/>
      <c r="G582" s="15"/>
      <c r="H582" s="15"/>
      <c r="I582" s="16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</row>
    <row r="583" spans="1:33" ht="11.25" customHeight="1">
      <c r="A583" s="15"/>
      <c r="B583" s="15"/>
      <c r="C583" s="15"/>
      <c r="D583" s="15"/>
      <c r="E583" s="15"/>
      <c r="F583" s="15"/>
      <c r="G583" s="15"/>
      <c r="H583" s="15"/>
      <c r="I583" s="16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</row>
    <row r="584" spans="1:33" ht="11.25" customHeight="1">
      <c r="A584" s="15"/>
      <c r="B584" s="15"/>
      <c r="C584" s="15"/>
      <c r="D584" s="15"/>
      <c r="E584" s="15"/>
      <c r="F584" s="15"/>
      <c r="G584" s="15"/>
      <c r="H584" s="15"/>
      <c r="I584" s="16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</row>
    <row r="585" spans="1:33" ht="11.25" customHeight="1">
      <c r="A585" s="15"/>
      <c r="B585" s="15"/>
      <c r="C585" s="15"/>
      <c r="D585" s="15"/>
      <c r="E585" s="15"/>
      <c r="F585" s="15"/>
      <c r="G585" s="15"/>
      <c r="H585" s="15"/>
      <c r="I585" s="16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</row>
    <row r="586" spans="1:33" ht="11.25" customHeight="1">
      <c r="A586" s="15"/>
      <c r="B586" s="15"/>
      <c r="C586" s="15"/>
      <c r="D586" s="15"/>
      <c r="E586" s="15"/>
      <c r="F586" s="15"/>
      <c r="G586" s="15"/>
      <c r="H586" s="15"/>
      <c r="I586" s="16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</row>
    <row r="587" spans="1:33" ht="11.25" customHeight="1">
      <c r="A587" s="15"/>
      <c r="B587" s="15"/>
      <c r="C587" s="15"/>
      <c r="D587" s="15"/>
      <c r="E587" s="15"/>
      <c r="F587" s="15"/>
      <c r="G587" s="15"/>
      <c r="H587" s="15"/>
      <c r="I587" s="16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</row>
    <row r="588" spans="1:33" ht="11.25" customHeight="1">
      <c r="A588" s="15"/>
      <c r="B588" s="15"/>
      <c r="C588" s="15"/>
      <c r="D588" s="15"/>
      <c r="E588" s="15"/>
      <c r="F588" s="15"/>
      <c r="G588" s="15"/>
      <c r="H588" s="15"/>
      <c r="I588" s="16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</row>
    <row r="589" spans="1:33" ht="11.25" customHeight="1">
      <c r="A589" s="15"/>
      <c r="B589" s="15"/>
      <c r="C589" s="15"/>
      <c r="D589" s="15"/>
      <c r="E589" s="15"/>
      <c r="F589" s="15"/>
      <c r="G589" s="15"/>
      <c r="H589" s="15"/>
      <c r="I589" s="16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</row>
    <row r="590" spans="1:33" ht="11.25" customHeight="1">
      <c r="A590" s="15"/>
      <c r="B590" s="15"/>
      <c r="C590" s="15"/>
      <c r="D590" s="15"/>
      <c r="E590" s="15"/>
      <c r="F590" s="15"/>
      <c r="G590" s="15"/>
      <c r="H590" s="15"/>
      <c r="I590" s="16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</row>
    <row r="591" spans="1:33" ht="11.25" customHeight="1">
      <c r="A591" s="15"/>
      <c r="B591" s="15"/>
      <c r="C591" s="15"/>
      <c r="D591" s="15"/>
      <c r="E591" s="15"/>
      <c r="F591" s="15"/>
      <c r="G591" s="15"/>
      <c r="H591" s="15"/>
      <c r="I591" s="16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</row>
    <row r="592" spans="1:33" ht="11.25" customHeight="1">
      <c r="A592" s="15"/>
      <c r="B592" s="15"/>
      <c r="C592" s="15"/>
      <c r="D592" s="15"/>
      <c r="E592" s="15"/>
      <c r="F592" s="15"/>
      <c r="G592" s="15"/>
      <c r="H592" s="15"/>
      <c r="I592" s="16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</row>
    <row r="593" spans="1:33" ht="11.25" customHeight="1">
      <c r="A593" s="15"/>
      <c r="B593" s="15"/>
      <c r="C593" s="15"/>
      <c r="D593" s="15"/>
      <c r="E593" s="15"/>
      <c r="F593" s="15"/>
      <c r="G593" s="15"/>
      <c r="H593" s="15"/>
      <c r="I593" s="16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</row>
    <row r="594" spans="1:33" ht="11.25" customHeight="1">
      <c r="A594" s="15"/>
      <c r="B594" s="15"/>
      <c r="C594" s="15"/>
      <c r="D594" s="15"/>
      <c r="E594" s="15"/>
      <c r="F594" s="15"/>
      <c r="G594" s="15"/>
      <c r="H594" s="15"/>
      <c r="I594" s="16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</row>
    <row r="595" spans="1:33" ht="11.25" customHeight="1">
      <c r="A595" s="15"/>
      <c r="B595" s="15"/>
      <c r="C595" s="15"/>
      <c r="D595" s="15"/>
      <c r="E595" s="15"/>
      <c r="F595" s="15"/>
      <c r="G595" s="15"/>
      <c r="H595" s="15"/>
      <c r="I595" s="16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</row>
    <row r="596" spans="1:33" ht="11.25" customHeight="1">
      <c r="A596" s="15"/>
      <c r="B596" s="15"/>
      <c r="C596" s="15"/>
      <c r="D596" s="15"/>
      <c r="E596" s="15"/>
      <c r="F596" s="15"/>
      <c r="G596" s="15"/>
      <c r="H596" s="15"/>
      <c r="I596" s="16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</row>
    <row r="597" spans="1:33" ht="11.25" customHeight="1">
      <c r="A597" s="15"/>
      <c r="B597" s="15"/>
      <c r="C597" s="15"/>
      <c r="D597" s="15"/>
      <c r="E597" s="15"/>
      <c r="F597" s="15"/>
      <c r="G597" s="15"/>
      <c r="H597" s="15"/>
      <c r="I597" s="16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</row>
    <row r="598" spans="1:33" ht="11.25" customHeight="1">
      <c r="A598" s="15"/>
      <c r="B598" s="15"/>
      <c r="C598" s="15"/>
      <c r="D598" s="15"/>
      <c r="E598" s="15"/>
      <c r="F598" s="15"/>
      <c r="G598" s="15"/>
      <c r="H598" s="15"/>
      <c r="I598" s="16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</row>
    <row r="599" spans="1:33" ht="11.25" customHeight="1">
      <c r="A599" s="15"/>
      <c r="B599" s="15"/>
      <c r="C599" s="15"/>
      <c r="D599" s="15"/>
      <c r="E599" s="15"/>
      <c r="F599" s="15"/>
      <c r="G599" s="15"/>
      <c r="H599" s="15"/>
      <c r="I599" s="16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</row>
    <row r="600" spans="1:33" ht="11.25" customHeight="1">
      <c r="A600" s="15"/>
      <c r="B600" s="15"/>
      <c r="C600" s="15"/>
      <c r="D600" s="15"/>
      <c r="E600" s="15"/>
      <c r="F600" s="15"/>
      <c r="G600" s="15"/>
      <c r="H600" s="15"/>
      <c r="I600" s="16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</row>
    <row r="601" spans="1:33" ht="11.25" customHeight="1">
      <c r="A601" s="15"/>
      <c r="B601" s="15"/>
      <c r="C601" s="15"/>
      <c r="D601" s="15"/>
      <c r="E601" s="15"/>
      <c r="F601" s="15"/>
      <c r="G601" s="15"/>
      <c r="H601" s="15"/>
      <c r="I601" s="16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</row>
    <row r="602" spans="1:33" ht="11.25" customHeight="1">
      <c r="A602" s="15"/>
      <c r="B602" s="15"/>
      <c r="C602" s="15"/>
      <c r="D602" s="15"/>
      <c r="E602" s="15"/>
      <c r="F602" s="15"/>
      <c r="G602" s="15"/>
      <c r="H602" s="15"/>
      <c r="I602" s="16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</row>
    <row r="603" spans="1:33" ht="11.25" customHeight="1">
      <c r="A603" s="15"/>
      <c r="B603" s="15"/>
      <c r="C603" s="15"/>
      <c r="D603" s="15"/>
      <c r="E603" s="15"/>
      <c r="F603" s="15"/>
      <c r="G603" s="15"/>
      <c r="H603" s="15"/>
      <c r="I603" s="16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</row>
    <row r="604" spans="1:33" ht="11.25" customHeight="1">
      <c r="A604" s="15"/>
      <c r="B604" s="15"/>
      <c r="C604" s="15"/>
      <c r="D604" s="15"/>
      <c r="E604" s="15"/>
      <c r="F604" s="15"/>
      <c r="G604" s="15"/>
      <c r="H604" s="15"/>
      <c r="I604" s="16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</row>
    <row r="605" spans="1:33" ht="11.25" customHeight="1">
      <c r="A605" s="15"/>
      <c r="B605" s="15"/>
      <c r="C605" s="15"/>
      <c r="D605" s="15"/>
      <c r="E605" s="15"/>
      <c r="F605" s="15"/>
      <c r="G605" s="15"/>
      <c r="H605" s="15"/>
      <c r="I605" s="16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</row>
    <row r="606" spans="1:33" ht="11.25" customHeight="1">
      <c r="A606" s="15"/>
      <c r="B606" s="15"/>
      <c r="C606" s="15"/>
      <c r="D606" s="15"/>
      <c r="E606" s="15"/>
      <c r="F606" s="15"/>
      <c r="G606" s="15"/>
      <c r="H606" s="15"/>
      <c r="I606" s="16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</row>
    <row r="607" spans="1:33" ht="11.25" customHeight="1">
      <c r="A607" s="15"/>
      <c r="B607" s="15"/>
      <c r="C607" s="15"/>
      <c r="D607" s="15"/>
      <c r="E607" s="15"/>
      <c r="F607" s="15"/>
      <c r="G607" s="15"/>
      <c r="H607" s="15"/>
      <c r="I607" s="16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</row>
    <row r="608" spans="1:33" ht="11.25" customHeight="1">
      <c r="A608" s="15"/>
      <c r="B608" s="15"/>
      <c r="C608" s="15"/>
      <c r="D608" s="15"/>
      <c r="E608" s="15"/>
      <c r="F608" s="15"/>
      <c r="G608" s="15"/>
      <c r="H608" s="15"/>
      <c r="I608" s="16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</row>
    <row r="609" spans="1:33" ht="11.25" customHeight="1">
      <c r="A609" s="15"/>
      <c r="B609" s="15"/>
      <c r="C609" s="15"/>
      <c r="D609" s="15"/>
      <c r="E609" s="15"/>
      <c r="F609" s="15"/>
      <c r="G609" s="15"/>
      <c r="H609" s="15"/>
      <c r="I609" s="16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</row>
    <row r="610" spans="1:33" ht="11.25" customHeight="1">
      <c r="A610" s="15"/>
      <c r="B610" s="15"/>
      <c r="C610" s="15"/>
      <c r="D610" s="15"/>
      <c r="E610" s="15"/>
      <c r="F610" s="15"/>
      <c r="G610" s="15"/>
      <c r="H610" s="15"/>
      <c r="I610" s="16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</row>
    <row r="611" spans="1:33" ht="11.25" customHeight="1">
      <c r="A611" s="15"/>
      <c r="B611" s="15"/>
      <c r="C611" s="15"/>
      <c r="D611" s="15"/>
      <c r="E611" s="15"/>
      <c r="F611" s="15"/>
      <c r="G611" s="15"/>
      <c r="H611" s="15"/>
      <c r="I611" s="16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</row>
    <row r="612" spans="1:33" ht="11.25" customHeight="1">
      <c r="A612" s="15"/>
      <c r="B612" s="15"/>
      <c r="C612" s="15"/>
      <c r="D612" s="15"/>
      <c r="E612" s="15"/>
      <c r="F612" s="15"/>
      <c r="G612" s="15"/>
      <c r="H612" s="15"/>
      <c r="I612" s="16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</row>
    <row r="613" spans="1:33" ht="11.25" customHeight="1">
      <c r="A613" s="15"/>
      <c r="B613" s="15"/>
      <c r="C613" s="15"/>
      <c r="D613" s="15"/>
      <c r="E613" s="15"/>
      <c r="F613" s="15"/>
      <c r="G613" s="15"/>
      <c r="H613" s="15"/>
      <c r="I613" s="16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</row>
    <row r="614" spans="1:33" ht="11.25" customHeight="1">
      <c r="A614" s="15"/>
      <c r="B614" s="15"/>
      <c r="C614" s="15"/>
      <c r="D614" s="15"/>
      <c r="E614" s="15"/>
      <c r="F614" s="15"/>
      <c r="G614" s="15"/>
      <c r="H614" s="15"/>
      <c r="I614" s="16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</row>
    <row r="615" spans="1:33" ht="11.25" customHeight="1">
      <c r="A615" s="15"/>
      <c r="B615" s="15"/>
      <c r="C615" s="15"/>
      <c r="D615" s="15"/>
      <c r="E615" s="15"/>
      <c r="F615" s="15"/>
      <c r="G615" s="15"/>
      <c r="H615" s="15"/>
      <c r="I615" s="16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</row>
    <row r="616" spans="1:33" ht="11.25" customHeight="1">
      <c r="A616" s="15"/>
      <c r="B616" s="15"/>
      <c r="C616" s="15"/>
      <c r="D616" s="15"/>
      <c r="E616" s="15"/>
      <c r="F616" s="15"/>
      <c r="G616" s="15"/>
      <c r="H616" s="15"/>
      <c r="I616" s="16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</row>
    <row r="617" spans="1:33" ht="11.25" customHeight="1">
      <c r="A617" s="15"/>
      <c r="B617" s="15"/>
      <c r="C617" s="15"/>
      <c r="D617" s="15"/>
      <c r="E617" s="15"/>
      <c r="F617" s="15"/>
      <c r="G617" s="15"/>
      <c r="H617" s="15"/>
      <c r="I617" s="16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</row>
    <row r="618" spans="1:33" ht="11.25" customHeight="1">
      <c r="A618" s="15"/>
      <c r="B618" s="15"/>
      <c r="C618" s="15"/>
      <c r="D618" s="15"/>
      <c r="E618" s="15"/>
      <c r="F618" s="15"/>
      <c r="G618" s="15"/>
      <c r="H618" s="15"/>
      <c r="I618" s="16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</row>
    <row r="619" spans="1:33" ht="11.25" customHeight="1">
      <c r="A619" s="15"/>
      <c r="B619" s="15"/>
      <c r="C619" s="15"/>
      <c r="D619" s="15"/>
      <c r="E619" s="15"/>
      <c r="F619" s="15"/>
      <c r="G619" s="15"/>
      <c r="H619" s="15"/>
      <c r="I619" s="16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</row>
    <row r="620" spans="1:33" ht="11.25" customHeight="1">
      <c r="A620" s="15"/>
      <c r="B620" s="15"/>
      <c r="C620" s="15"/>
      <c r="D620" s="15"/>
      <c r="E620" s="15"/>
      <c r="F620" s="15"/>
      <c r="G620" s="15"/>
      <c r="H620" s="15"/>
      <c r="I620" s="16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</row>
    <row r="621" spans="1:33" ht="11.25" customHeight="1">
      <c r="A621" s="15"/>
      <c r="B621" s="15"/>
      <c r="C621" s="15"/>
      <c r="D621" s="15"/>
      <c r="E621" s="15"/>
      <c r="F621" s="15"/>
      <c r="G621" s="15"/>
      <c r="H621" s="15"/>
      <c r="I621" s="16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</row>
    <row r="622" spans="1:33" ht="11.25" customHeight="1">
      <c r="A622" s="15"/>
      <c r="B622" s="15"/>
      <c r="C622" s="15"/>
      <c r="D622" s="15"/>
      <c r="E622" s="15"/>
      <c r="F622" s="15"/>
      <c r="G622" s="15"/>
      <c r="H622" s="15"/>
      <c r="I622" s="16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</row>
    <row r="623" spans="1:33" ht="11.25" customHeight="1">
      <c r="A623" s="15"/>
      <c r="B623" s="15"/>
      <c r="C623" s="15"/>
      <c r="D623" s="15"/>
      <c r="E623" s="15"/>
      <c r="F623" s="15"/>
      <c r="G623" s="15"/>
      <c r="H623" s="15"/>
      <c r="I623" s="16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</row>
    <row r="624" spans="1:33" ht="11.25" customHeight="1">
      <c r="A624" s="15"/>
      <c r="B624" s="15"/>
      <c r="C624" s="15"/>
      <c r="D624" s="15"/>
      <c r="E624" s="15"/>
      <c r="F624" s="15"/>
      <c r="G624" s="15"/>
      <c r="H624" s="15"/>
      <c r="I624" s="16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</row>
    <row r="625" spans="1:33" ht="11.25" customHeight="1">
      <c r="A625" s="15"/>
      <c r="B625" s="15"/>
      <c r="C625" s="15"/>
      <c r="D625" s="15"/>
      <c r="E625" s="15"/>
      <c r="F625" s="15"/>
      <c r="G625" s="15"/>
      <c r="H625" s="15"/>
      <c r="I625" s="16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</row>
    <row r="626" spans="1:33" ht="11.25" customHeight="1">
      <c r="A626" s="15"/>
      <c r="B626" s="15"/>
      <c r="C626" s="15"/>
      <c r="D626" s="15"/>
      <c r="E626" s="15"/>
      <c r="F626" s="15"/>
      <c r="G626" s="15"/>
      <c r="H626" s="15"/>
      <c r="I626" s="16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</row>
    <row r="627" spans="1:33" ht="11.25" customHeight="1">
      <c r="A627" s="15"/>
      <c r="B627" s="15"/>
      <c r="C627" s="15"/>
      <c r="D627" s="15"/>
      <c r="E627" s="15"/>
      <c r="F627" s="15"/>
      <c r="G627" s="15"/>
      <c r="H627" s="15"/>
      <c r="I627" s="16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</row>
    <row r="628" spans="1:33" ht="11.25" customHeight="1">
      <c r="A628" s="15"/>
      <c r="B628" s="15"/>
      <c r="C628" s="15"/>
      <c r="D628" s="15"/>
      <c r="E628" s="15"/>
      <c r="F628" s="15"/>
      <c r="G628" s="15"/>
      <c r="H628" s="15"/>
      <c r="I628" s="16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</row>
    <row r="629" spans="1:33" ht="11.25" customHeight="1">
      <c r="A629" s="15"/>
      <c r="B629" s="15"/>
      <c r="C629" s="15"/>
      <c r="D629" s="15"/>
      <c r="E629" s="15"/>
      <c r="F629" s="15"/>
      <c r="G629" s="15"/>
      <c r="H629" s="15"/>
      <c r="I629" s="16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</row>
    <row r="630" spans="1:33" ht="11.25" customHeight="1">
      <c r="A630" s="15"/>
      <c r="B630" s="15"/>
      <c r="C630" s="15"/>
      <c r="D630" s="15"/>
      <c r="E630" s="15"/>
      <c r="F630" s="15"/>
      <c r="G630" s="15"/>
      <c r="H630" s="15"/>
      <c r="I630" s="16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</row>
    <row r="631" spans="1:33" ht="11.25" customHeight="1">
      <c r="A631" s="15"/>
      <c r="B631" s="15"/>
      <c r="C631" s="15"/>
      <c r="D631" s="15"/>
      <c r="E631" s="15"/>
      <c r="F631" s="15"/>
      <c r="G631" s="15"/>
      <c r="H631" s="15"/>
      <c r="I631" s="16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</row>
    <row r="632" spans="1:33" ht="11.25" customHeight="1">
      <c r="A632" s="15"/>
      <c r="B632" s="15"/>
      <c r="C632" s="15"/>
      <c r="D632" s="15"/>
      <c r="E632" s="15"/>
      <c r="F632" s="15"/>
      <c r="G632" s="15"/>
      <c r="H632" s="15"/>
      <c r="I632" s="16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</row>
    <row r="633" spans="1:33" ht="11.25" customHeight="1">
      <c r="A633" s="15"/>
      <c r="B633" s="15"/>
      <c r="C633" s="15"/>
      <c r="D633" s="15"/>
      <c r="E633" s="15"/>
      <c r="F633" s="15"/>
      <c r="G633" s="15"/>
      <c r="H633" s="15"/>
      <c r="I633" s="16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</row>
    <row r="634" spans="1:33" ht="11.25" customHeight="1">
      <c r="A634" s="15"/>
      <c r="B634" s="15"/>
      <c r="C634" s="15"/>
      <c r="D634" s="15"/>
      <c r="E634" s="15"/>
      <c r="F634" s="15"/>
      <c r="G634" s="15"/>
      <c r="H634" s="15"/>
      <c r="I634" s="16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</row>
    <row r="635" spans="1:33" ht="11.25" customHeight="1">
      <c r="A635" s="15"/>
      <c r="B635" s="15"/>
      <c r="C635" s="15"/>
      <c r="D635" s="15"/>
      <c r="E635" s="15"/>
      <c r="F635" s="15"/>
      <c r="G635" s="15"/>
      <c r="H635" s="15"/>
      <c r="I635" s="16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</row>
    <row r="636" spans="1:33" ht="11.25" customHeight="1">
      <c r="A636" s="15"/>
      <c r="B636" s="15"/>
      <c r="C636" s="15"/>
      <c r="D636" s="15"/>
      <c r="E636" s="15"/>
      <c r="F636" s="15"/>
      <c r="G636" s="15"/>
      <c r="H636" s="15"/>
      <c r="I636" s="16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</row>
    <row r="637" spans="1:33" ht="11.25" customHeight="1">
      <c r="A637" s="15"/>
      <c r="B637" s="15"/>
      <c r="C637" s="15"/>
      <c r="D637" s="15"/>
      <c r="E637" s="15"/>
      <c r="F637" s="15"/>
      <c r="G637" s="15"/>
      <c r="H637" s="15"/>
      <c r="I637" s="16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</row>
    <row r="638" spans="1:33" ht="11.25" customHeight="1">
      <c r="A638" s="15"/>
      <c r="B638" s="15"/>
      <c r="C638" s="15"/>
      <c r="D638" s="15"/>
      <c r="E638" s="15"/>
      <c r="F638" s="15"/>
      <c r="G638" s="15"/>
      <c r="H638" s="15"/>
      <c r="I638" s="16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</row>
    <row r="639" spans="1:33" ht="11.25" customHeight="1">
      <c r="A639" s="15"/>
      <c r="B639" s="15"/>
      <c r="C639" s="15"/>
      <c r="D639" s="15"/>
      <c r="E639" s="15"/>
      <c r="F639" s="15"/>
      <c r="G639" s="15"/>
      <c r="H639" s="15"/>
      <c r="I639" s="16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</row>
    <row r="640" spans="1:33" ht="11.25" customHeight="1">
      <c r="A640" s="15"/>
      <c r="B640" s="15"/>
      <c r="C640" s="15"/>
      <c r="D640" s="15"/>
      <c r="E640" s="15"/>
      <c r="F640" s="15"/>
      <c r="G640" s="15"/>
      <c r="H640" s="15"/>
      <c r="I640" s="16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</row>
    <row r="641" spans="1:33" ht="11.25" customHeight="1">
      <c r="A641" s="15"/>
      <c r="B641" s="15"/>
      <c r="C641" s="15"/>
      <c r="D641" s="15"/>
      <c r="E641" s="15"/>
      <c r="F641" s="15"/>
      <c r="G641" s="15"/>
      <c r="H641" s="15"/>
      <c r="I641" s="16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</row>
    <row r="642" spans="1:33" ht="11.25" customHeight="1">
      <c r="A642" s="15"/>
      <c r="B642" s="15"/>
      <c r="C642" s="15"/>
      <c r="D642" s="15"/>
      <c r="E642" s="15"/>
      <c r="F642" s="15"/>
      <c r="G642" s="15"/>
      <c r="H642" s="15"/>
      <c r="I642" s="16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</row>
    <row r="643" spans="1:33" ht="11.25" customHeight="1">
      <c r="A643" s="15"/>
      <c r="B643" s="15"/>
      <c r="C643" s="15"/>
      <c r="D643" s="15"/>
      <c r="E643" s="15"/>
      <c r="F643" s="15"/>
      <c r="G643" s="15"/>
      <c r="H643" s="15"/>
      <c r="I643" s="16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</row>
    <row r="644" spans="1:33" ht="11.25" customHeight="1">
      <c r="A644" s="15"/>
      <c r="B644" s="15"/>
      <c r="C644" s="15"/>
      <c r="D644" s="15"/>
      <c r="E644" s="15"/>
      <c r="F644" s="15"/>
      <c r="G644" s="15"/>
      <c r="H644" s="15"/>
      <c r="I644" s="16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</row>
    <row r="645" spans="1:33" ht="11.25" customHeight="1">
      <c r="A645" s="15"/>
      <c r="B645" s="15"/>
      <c r="C645" s="15"/>
      <c r="D645" s="15"/>
      <c r="E645" s="15"/>
      <c r="F645" s="15"/>
      <c r="G645" s="15"/>
      <c r="H645" s="15"/>
      <c r="I645" s="16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</row>
    <row r="646" spans="1:33" ht="11.25" customHeight="1">
      <c r="A646" s="15"/>
      <c r="B646" s="15"/>
      <c r="C646" s="15"/>
      <c r="D646" s="15"/>
      <c r="E646" s="15"/>
      <c r="F646" s="15"/>
      <c r="G646" s="15"/>
      <c r="H646" s="15"/>
      <c r="I646" s="16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</row>
    <row r="647" spans="1:33" ht="11.25" customHeight="1">
      <c r="A647" s="15"/>
      <c r="B647" s="15"/>
      <c r="C647" s="15"/>
      <c r="D647" s="15"/>
      <c r="E647" s="15"/>
      <c r="F647" s="15"/>
      <c r="G647" s="15"/>
      <c r="H647" s="15"/>
      <c r="I647" s="16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</row>
    <row r="648" spans="1:33" ht="11.25" customHeight="1">
      <c r="A648" s="15"/>
      <c r="B648" s="15"/>
      <c r="C648" s="15"/>
      <c r="D648" s="15"/>
      <c r="E648" s="15"/>
      <c r="F648" s="15"/>
      <c r="G648" s="15"/>
      <c r="H648" s="15"/>
      <c r="I648" s="16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</row>
    <row r="649" spans="1:33" ht="11.25" customHeight="1">
      <c r="A649" s="15"/>
      <c r="B649" s="15"/>
      <c r="C649" s="15"/>
      <c r="D649" s="15"/>
      <c r="E649" s="15"/>
      <c r="F649" s="15"/>
      <c r="G649" s="15"/>
      <c r="H649" s="15"/>
      <c r="I649" s="16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</row>
    <row r="650" spans="1:33" ht="11.25" customHeight="1">
      <c r="A650" s="15"/>
      <c r="B650" s="15"/>
      <c r="C650" s="15"/>
      <c r="D650" s="15"/>
      <c r="E650" s="15"/>
      <c r="F650" s="15"/>
      <c r="G650" s="15"/>
      <c r="H650" s="15"/>
      <c r="I650" s="16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</row>
    <row r="651" spans="1:33" ht="11.25" customHeight="1">
      <c r="A651" s="15"/>
      <c r="B651" s="15"/>
      <c r="C651" s="15"/>
      <c r="D651" s="15"/>
      <c r="E651" s="15"/>
      <c r="F651" s="15"/>
      <c r="G651" s="15"/>
      <c r="H651" s="15"/>
      <c r="I651" s="16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</row>
    <row r="652" spans="1:33" ht="11.25" customHeight="1">
      <c r="A652" s="15"/>
      <c r="B652" s="15"/>
      <c r="C652" s="15"/>
      <c r="D652" s="15"/>
      <c r="E652" s="15"/>
      <c r="F652" s="15"/>
      <c r="G652" s="15"/>
      <c r="H652" s="15"/>
      <c r="I652" s="16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</row>
    <row r="653" spans="1:33" ht="11.25" customHeight="1">
      <c r="A653" s="15"/>
      <c r="B653" s="15"/>
      <c r="C653" s="15"/>
      <c r="D653" s="15"/>
      <c r="E653" s="15"/>
      <c r="F653" s="15"/>
      <c r="G653" s="15"/>
      <c r="H653" s="15"/>
      <c r="I653" s="16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</row>
    <row r="654" spans="1:33" ht="11.25" customHeight="1">
      <c r="A654" s="15"/>
      <c r="B654" s="15"/>
      <c r="C654" s="15"/>
      <c r="D654" s="15"/>
      <c r="E654" s="15"/>
      <c r="F654" s="15"/>
      <c r="G654" s="15"/>
      <c r="H654" s="15"/>
      <c r="I654" s="16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</row>
    <row r="655" spans="1:33" ht="11.25" customHeight="1">
      <c r="A655" s="15"/>
      <c r="B655" s="15"/>
      <c r="C655" s="15"/>
      <c r="D655" s="15"/>
      <c r="E655" s="15"/>
      <c r="F655" s="15"/>
      <c r="G655" s="15"/>
      <c r="H655" s="15"/>
      <c r="I655" s="16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</row>
    <row r="656" spans="1:33" ht="11.25" customHeight="1">
      <c r="A656" s="15"/>
      <c r="B656" s="15"/>
      <c r="C656" s="15"/>
      <c r="D656" s="15"/>
      <c r="E656" s="15"/>
      <c r="F656" s="15"/>
      <c r="G656" s="15"/>
      <c r="H656" s="15"/>
      <c r="I656" s="16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</row>
    <row r="657" spans="1:33" ht="11.25" customHeight="1">
      <c r="A657" s="15"/>
      <c r="B657" s="15"/>
      <c r="C657" s="15"/>
      <c r="D657" s="15"/>
      <c r="E657" s="15"/>
      <c r="F657" s="15"/>
      <c r="G657" s="15"/>
      <c r="H657" s="15"/>
      <c r="I657" s="16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</row>
    <row r="658" spans="1:33" ht="11.25" customHeight="1">
      <c r="A658" s="15"/>
      <c r="B658" s="15"/>
      <c r="C658" s="15"/>
      <c r="D658" s="15"/>
      <c r="E658" s="15"/>
      <c r="F658" s="15"/>
      <c r="G658" s="15"/>
      <c r="H658" s="15"/>
      <c r="I658" s="16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</row>
    <row r="659" spans="1:33" ht="11.25" customHeight="1">
      <c r="A659" s="15"/>
      <c r="B659" s="15"/>
      <c r="C659" s="15"/>
      <c r="D659" s="15"/>
      <c r="E659" s="15"/>
      <c r="F659" s="15"/>
      <c r="G659" s="15"/>
      <c r="H659" s="15"/>
      <c r="I659" s="16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</row>
    <row r="660" spans="1:33" ht="11.25" customHeight="1">
      <c r="A660" s="15"/>
      <c r="B660" s="15"/>
      <c r="C660" s="15"/>
      <c r="D660" s="15"/>
      <c r="E660" s="15"/>
      <c r="F660" s="15"/>
      <c r="G660" s="15"/>
      <c r="H660" s="15"/>
      <c r="I660" s="16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</row>
    <row r="661" spans="1:33" ht="11.25" customHeight="1">
      <c r="A661" s="15"/>
      <c r="B661" s="15"/>
      <c r="C661" s="15"/>
      <c r="D661" s="15"/>
      <c r="E661" s="15"/>
      <c r="F661" s="15"/>
      <c r="G661" s="15"/>
      <c r="H661" s="15"/>
      <c r="I661" s="16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</row>
    <row r="662" spans="1:33" ht="11.25" customHeight="1">
      <c r="A662" s="15"/>
      <c r="B662" s="15"/>
      <c r="C662" s="15"/>
      <c r="D662" s="15"/>
      <c r="E662" s="15"/>
      <c r="F662" s="15"/>
      <c r="G662" s="15"/>
      <c r="H662" s="15"/>
      <c r="I662" s="16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</row>
    <row r="663" spans="1:33" ht="11.25" customHeight="1">
      <c r="A663" s="15"/>
      <c r="B663" s="15"/>
      <c r="C663" s="15"/>
      <c r="D663" s="15"/>
      <c r="E663" s="15"/>
      <c r="F663" s="15"/>
      <c r="G663" s="15"/>
      <c r="H663" s="15"/>
      <c r="I663" s="16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</row>
    <row r="664" spans="1:33" ht="11.25" customHeight="1">
      <c r="A664" s="15"/>
      <c r="B664" s="15"/>
      <c r="C664" s="15"/>
      <c r="D664" s="15"/>
      <c r="E664" s="15"/>
      <c r="F664" s="15"/>
      <c r="G664" s="15"/>
      <c r="H664" s="15"/>
      <c r="I664" s="16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</row>
    <row r="665" spans="1:33" ht="11.25" customHeight="1">
      <c r="A665" s="15"/>
      <c r="B665" s="15"/>
      <c r="C665" s="15"/>
      <c r="D665" s="15"/>
      <c r="E665" s="15"/>
      <c r="F665" s="15"/>
      <c r="G665" s="15"/>
      <c r="H665" s="15"/>
      <c r="I665" s="16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</row>
    <row r="666" spans="1:33" ht="11.25" customHeight="1">
      <c r="A666" s="15"/>
      <c r="B666" s="15"/>
      <c r="C666" s="15"/>
      <c r="D666" s="15"/>
      <c r="E666" s="15"/>
      <c r="F666" s="15"/>
      <c r="G666" s="15"/>
      <c r="H666" s="15"/>
      <c r="I666" s="16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</row>
    <row r="667" spans="1:33" ht="11.25" customHeight="1">
      <c r="A667" s="15"/>
      <c r="B667" s="15"/>
      <c r="C667" s="15"/>
      <c r="D667" s="15"/>
      <c r="E667" s="15"/>
      <c r="F667" s="15"/>
      <c r="G667" s="15"/>
      <c r="H667" s="15"/>
      <c r="I667" s="16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</row>
    <row r="668" spans="1:33" ht="11.25" customHeight="1">
      <c r="A668" s="15"/>
      <c r="B668" s="15"/>
      <c r="C668" s="15"/>
      <c r="D668" s="15"/>
      <c r="E668" s="15"/>
      <c r="F668" s="15"/>
      <c r="G668" s="15"/>
      <c r="H668" s="15"/>
      <c r="I668" s="16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</row>
    <row r="669" spans="1:33" ht="11.25" customHeight="1">
      <c r="A669" s="15"/>
      <c r="B669" s="15"/>
      <c r="C669" s="15"/>
      <c r="D669" s="15"/>
      <c r="E669" s="15"/>
      <c r="F669" s="15"/>
      <c r="G669" s="15"/>
      <c r="H669" s="15"/>
      <c r="I669" s="16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</row>
    <row r="670" spans="1:33" ht="11.25" customHeight="1">
      <c r="A670" s="15"/>
      <c r="B670" s="15"/>
      <c r="C670" s="15"/>
      <c r="D670" s="15"/>
      <c r="E670" s="15"/>
      <c r="F670" s="15"/>
      <c r="G670" s="15"/>
      <c r="H670" s="15"/>
      <c r="I670" s="16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</row>
    <row r="671" spans="1:33" ht="11.25" customHeight="1">
      <c r="A671" s="15"/>
      <c r="B671" s="15"/>
      <c r="C671" s="15"/>
      <c r="D671" s="15"/>
      <c r="E671" s="15"/>
      <c r="F671" s="15"/>
      <c r="G671" s="15"/>
      <c r="H671" s="15"/>
      <c r="I671" s="16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</row>
    <row r="672" spans="1:33" ht="11.25" customHeight="1">
      <c r="A672" s="15"/>
      <c r="B672" s="15"/>
      <c r="C672" s="15"/>
      <c r="D672" s="15"/>
      <c r="E672" s="15"/>
      <c r="F672" s="15"/>
      <c r="G672" s="15"/>
      <c r="H672" s="15"/>
      <c r="I672" s="16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</row>
    <row r="673" spans="1:33" ht="11.25" customHeight="1">
      <c r="A673" s="15"/>
      <c r="B673" s="15"/>
      <c r="C673" s="15"/>
      <c r="D673" s="15"/>
      <c r="E673" s="15"/>
      <c r="F673" s="15"/>
      <c r="G673" s="15"/>
      <c r="H673" s="15"/>
      <c r="I673" s="16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</row>
    <row r="674" spans="1:33" ht="11.25" customHeight="1">
      <c r="A674" s="15"/>
      <c r="B674" s="15"/>
      <c r="C674" s="15"/>
      <c r="D674" s="15"/>
      <c r="E674" s="15"/>
      <c r="F674" s="15"/>
      <c r="G674" s="15"/>
      <c r="H674" s="15"/>
      <c r="I674" s="16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</row>
    <row r="675" spans="1:33" ht="11.25" customHeight="1">
      <c r="A675" s="15"/>
      <c r="B675" s="15"/>
      <c r="C675" s="15"/>
      <c r="D675" s="15"/>
      <c r="E675" s="15"/>
      <c r="F675" s="15"/>
      <c r="G675" s="15"/>
      <c r="H675" s="15"/>
      <c r="I675" s="16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</row>
    <row r="676" spans="1:33" ht="11.25" customHeight="1">
      <c r="A676" s="15"/>
      <c r="B676" s="15"/>
      <c r="C676" s="15"/>
      <c r="D676" s="15"/>
      <c r="E676" s="15"/>
      <c r="F676" s="15"/>
      <c r="G676" s="15"/>
      <c r="H676" s="15"/>
      <c r="I676" s="16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</row>
    <row r="677" spans="1:33" ht="11.25" customHeight="1">
      <c r="A677" s="15"/>
      <c r="B677" s="15"/>
      <c r="C677" s="15"/>
      <c r="D677" s="15"/>
      <c r="E677" s="15"/>
      <c r="F677" s="15"/>
      <c r="G677" s="15"/>
      <c r="H677" s="15"/>
      <c r="I677" s="16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</row>
    <row r="678" spans="1:33" ht="11.25" customHeight="1">
      <c r="A678" s="15"/>
      <c r="B678" s="15"/>
      <c r="C678" s="15"/>
      <c r="D678" s="15"/>
      <c r="E678" s="15"/>
      <c r="F678" s="15"/>
      <c r="G678" s="15"/>
      <c r="H678" s="15"/>
      <c r="I678" s="16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</row>
    <row r="679" spans="1:33" ht="11.25" customHeight="1">
      <c r="A679" s="15"/>
      <c r="B679" s="15"/>
      <c r="C679" s="15"/>
      <c r="D679" s="15"/>
      <c r="E679" s="15"/>
      <c r="F679" s="15"/>
      <c r="G679" s="15"/>
      <c r="H679" s="15"/>
      <c r="I679" s="16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</row>
    <row r="680" spans="1:33" ht="11.25" customHeight="1">
      <c r="A680" s="15"/>
      <c r="B680" s="15"/>
      <c r="C680" s="15"/>
      <c r="D680" s="15"/>
      <c r="E680" s="15"/>
      <c r="F680" s="15"/>
      <c r="G680" s="15"/>
      <c r="H680" s="15"/>
      <c r="I680" s="16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</row>
    <row r="681" spans="1:33" ht="11.25" customHeight="1">
      <c r="A681" s="15"/>
      <c r="B681" s="15"/>
      <c r="C681" s="15"/>
      <c r="D681" s="15"/>
      <c r="E681" s="15"/>
      <c r="F681" s="15"/>
      <c r="G681" s="15"/>
      <c r="H681" s="15"/>
      <c r="I681" s="16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</row>
    <row r="682" spans="1:33" ht="11.25" customHeight="1">
      <c r="A682" s="15"/>
      <c r="B682" s="15"/>
      <c r="C682" s="15"/>
      <c r="D682" s="15"/>
      <c r="E682" s="15"/>
      <c r="F682" s="15"/>
      <c r="G682" s="15"/>
      <c r="H682" s="15"/>
      <c r="I682" s="16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</row>
    <row r="683" spans="1:33" ht="11.25" customHeight="1">
      <c r="A683" s="15"/>
      <c r="B683" s="15"/>
      <c r="C683" s="15"/>
      <c r="D683" s="15"/>
      <c r="E683" s="15"/>
      <c r="F683" s="15"/>
      <c r="G683" s="15"/>
      <c r="H683" s="15"/>
      <c r="I683" s="16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</row>
    <row r="684" spans="1:33" ht="11.25" customHeight="1">
      <c r="A684" s="15"/>
      <c r="B684" s="15"/>
      <c r="C684" s="15"/>
      <c r="D684" s="15"/>
      <c r="E684" s="15"/>
      <c r="F684" s="15"/>
      <c r="G684" s="15"/>
      <c r="H684" s="15"/>
      <c r="I684" s="16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</row>
    <row r="685" spans="1:33" ht="11.25" customHeight="1">
      <c r="A685" s="15"/>
      <c r="B685" s="15"/>
      <c r="C685" s="15"/>
      <c r="D685" s="15"/>
      <c r="E685" s="15"/>
      <c r="F685" s="15"/>
      <c r="G685" s="15"/>
      <c r="H685" s="15"/>
      <c r="I685" s="16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</row>
    <row r="686" spans="1:33" ht="11.25" customHeight="1">
      <c r="A686" s="15"/>
      <c r="B686" s="15"/>
      <c r="C686" s="15"/>
      <c r="D686" s="15"/>
      <c r="E686" s="15"/>
      <c r="F686" s="15"/>
      <c r="G686" s="15"/>
      <c r="H686" s="15"/>
      <c r="I686" s="16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</row>
    <row r="687" spans="1:33" ht="11.25" customHeight="1">
      <c r="A687" s="15"/>
      <c r="B687" s="15"/>
      <c r="C687" s="15"/>
      <c r="D687" s="15"/>
      <c r="E687" s="15"/>
      <c r="F687" s="15"/>
      <c r="G687" s="15"/>
      <c r="H687" s="15"/>
      <c r="I687" s="16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</row>
    <row r="688" spans="1:33" ht="11.25" customHeight="1">
      <c r="A688" s="15"/>
      <c r="B688" s="15"/>
      <c r="C688" s="15"/>
      <c r="D688" s="15"/>
      <c r="E688" s="15"/>
      <c r="F688" s="15"/>
      <c r="G688" s="15"/>
      <c r="H688" s="15"/>
      <c r="I688" s="16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</row>
    <row r="689" spans="1:33" ht="11.25" customHeight="1">
      <c r="A689" s="15"/>
      <c r="B689" s="15"/>
      <c r="C689" s="15"/>
      <c r="D689" s="15"/>
      <c r="E689" s="15"/>
      <c r="F689" s="15"/>
      <c r="G689" s="15"/>
      <c r="H689" s="15"/>
      <c r="I689" s="16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</row>
    <row r="690" spans="1:33" ht="11.25" customHeight="1">
      <c r="A690" s="15"/>
      <c r="B690" s="15"/>
      <c r="C690" s="15"/>
      <c r="D690" s="15"/>
      <c r="E690" s="15"/>
      <c r="F690" s="15"/>
      <c r="G690" s="15"/>
      <c r="H690" s="15"/>
      <c r="I690" s="16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</row>
    <row r="691" spans="1:33" ht="11.25" customHeight="1">
      <c r="A691" s="15"/>
      <c r="B691" s="15"/>
      <c r="C691" s="15"/>
      <c r="D691" s="15"/>
      <c r="E691" s="15"/>
      <c r="F691" s="15"/>
      <c r="G691" s="15"/>
      <c r="H691" s="15"/>
      <c r="I691" s="16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</row>
    <row r="692" spans="1:33" ht="11.25" customHeight="1">
      <c r="A692" s="15"/>
      <c r="B692" s="15"/>
      <c r="C692" s="15"/>
      <c r="D692" s="15"/>
      <c r="E692" s="15"/>
      <c r="F692" s="15"/>
      <c r="G692" s="15"/>
      <c r="H692" s="15"/>
      <c r="I692" s="16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</row>
    <row r="693" spans="1:33" ht="11.25" customHeight="1">
      <c r="A693" s="15"/>
      <c r="B693" s="15"/>
      <c r="C693" s="15"/>
      <c r="D693" s="15"/>
      <c r="E693" s="15"/>
      <c r="F693" s="15"/>
      <c r="G693" s="15"/>
      <c r="H693" s="15"/>
      <c r="I693" s="16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</row>
    <row r="694" spans="1:33" ht="11.25" customHeight="1">
      <c r="A694" s="15"/>
      <c r="B694" s="15"/>
      <c r="C694" s="15"/>
      <c r="D694" s="15"/>
      <c r="E694" s="15"/>
      <c r="F694" s="15"/>
      <c r="G694" s="15"/>
      <c r="H694" s="15"/>
      <c r="I694" s="16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</row>
    <row r="695" spans="1:33" ht="11.25" customHeight="1">
      <c r="A695" s="15"/>
      <c r="B695" s="15"/>
      <c r="C695" s="15"/>
      <c r="D695" s="15"/>
      <c r="E695" s="15"/>
      <c r="F695" s="15"/>
      <c r="G695" s="15"/>
      <c r="H695" s="15"/>
      <c r="I695" s="16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</row>
    <row r="696" spans="1:33" ht="11.25" customHeight="1">
      <c r="A696" s="15"/>
      <c r="B696" s="15"/>
      <c r="C696" s="15"/>
      <c r="D696" s="15"/>
      <c r="E696" s="15"/>
      <c r="F696" s="15"/>
      <c r="G696" s="15"/>
      <c r="H696" s="15"/>
      <c r="I696" s="16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</row>
    <row r="697" spans="1:33" ht="11.25" customHeight="1">
      <c r="A697" s="15"/>
      <c r="B697" s="15"/>
      <c r="C697" s="15"/>
      <c r="D697" s="15"/>
      <c r="E697" s="15"/>
      <c r="F697" s="15"/>
      <c r="G697" s="15"/>
      <c r="H697" s="15"/>
      <c r="I697" s="16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</row>
    <row r="698" spans="1:33" ht="11.25" customHeight="1">
      <c r="A698" s="15"/>
      <c r="B698" s="15"/>
      <c r="C698" s="15"/>
      <c r="D698" s="15"/>
      <c r="E698" s="15"/>
      <c r="F698" s="15"/>
      <c r="G698" s="15"/>
      <c r="H698" s="15"/>
      <c r="I698" s="16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</row>
    <row r="699" spans="1:33" ht="11.25" customHeight="1">
      <c r="A699" s="15"/>
      <c r="B699" s="15"/>
      <c r="C699" s="15"/>
      <c r="D699" s="15"/>
      <c r="E699" s="15"/>
      <c r="F699" s="15"/>
      <c r="G699" s="15"/>
      <c r="H699" s="15"/>
      <c r="I699" s="16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</row>
    <row r="700" spans="1:33" ht="11.25" customHeight="1">
      <c r="A700" s="15"/>
      <c r="B700" s="15"/>
      <c r="C700" s="15"/>
      <c r="D700" s="15"/>
      <c r="E700" s="15"/>
      <c r="F700" s="15"/>
      <c r="G700" s="15"/>
      <c r="H700" s="15"/>
      <c r="I700" s="16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</row>
    <row r="701" spans="1:33" ht="11.25" customHeight="1">
      <c r="A701" s="15"/>
      <c r="B701" s="15"/>
      <c r="C701" s="15"/>
      <c r="D701" s="15"/>
      <c r="E701" s="15"/>
      <c r="F701" s="15"/>
      <c r="G701" s="15"/>
      <c r="H701" s="15"/>
      <c r="I701" s="16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</row>
    <row r="702" spans="1:33" ht="11.25" customHeight="1">
      <c r="A702" s="15"/>
      <c r="B702" s="15"/>
      <c r="C702" s="15"/>
      <c r="D702" s="15"/>
      <c r="E702" s="15"/>
      <c r="F702" s="15"/>
      <c r="G702" s="15"/>
      <c r="H702" s="15"/>
      <c r="I702" s="16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</row>
    <row r="703" spans="1:33" ht="11.25" customHeight="1">
      <c r="A703" s="15"/>
      <c r="B703" s="15"/>
      <c r="C703" s="15"/>
      <c r="D703" s="15"/>
      <c r="E703" s="15"/>
      <c r="F703" s="15"/>
      <c r="G703" s="15"/>
      <c r="H703" s="15"/>
      <c r="I703" s="16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</row>
    <row r="704" spans="1:33" ht="11.25" customHeight="1">
      <c r="A704" s="15"/>
      <c r="B704" s="15"/>
      <c r="C704" s="15"/>
      <c r="D704" s="15"/>
      <c r="E704" s="15"/>
      <c r="F704" s="15"/>
      <c r="G704" s="15"/>
      <c r="H704" s="15"/>
      <c r="I704" s="16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</row>
    <row r="705" spans="1:33" ht="11.25" customHeight="1">
      <c r="A705" s="15"/>
      <c r="B705" s="15"/>
      <c r="C705" s="15"/>
      <c r="D705" s="15"/>
      <c r="E705" s="15"/>
      <c r="F705" s="15"/>
      <c r="G705" s="15"/>
      <c r="H705" s="15"/>
      <c r="I705" s="16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</row>
    <row r="706" spans="1:33" ht="11.25" customHeight="1">
      <c r="A706" s="15"/>
      <c r="B706" s="15"/>
      <c r="C706" s="15"/>
      <c r="D706" s="15"/>
      <c r="E706" s="15"/>
      <c r="F706" s="15"/>
      <c r="G706" s="15"/>
      <c r="H706" s="15"/>
      <c r="I706" s="16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</row>
    <row r="707" spans="1:33" ht="11.25" customHeight="1">
      <c r="A707" s="15"/>
      <c r="B707" s="15"/>
      <c r="C707" s="15"/>
      <c r="D707" s="15"/>
      <c r="E707" s="15"/>
      <c r="F707" s="15"/>
      <c r="G707" s="15"/>
      <c r="H707" s="15"/>
      <c r="I707" s="16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</row>
    <row r="708" spans="1:33" ht="11.25" customHeight="1">
      <c r="A708" s="15"/>
      <c r="B708" s="15"/>
      <c r="C708" s="15"/>
      <c r="D708" s="15"/>
      <c r="E708" s="15"/>
      <c r="F708" s="15"/>
      <c r="G708" s="15"/>
      <c r="H708" s="15"/>
      <c r="I708" s="16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</row>
    <row r="709" spans="1:33" ht="11.25" customHeight="1">
      <c r="A709" s="15"/>
      <c r="B709" s="15"/>
      <c r="C709" s="15"/>
      <c r="D709" s="15"/>
      <c r="E709" s="15"/>
      <c r="F709" s="15"/>
      <c r="G709" s="15"/>
      <c r="H709" s="15"/>
      <c r="I709" s="16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</row>
    <row r="710" spans="1:33" ht="11.25" customHeight="1">
      <c r="A710" s="15"/>
      <c r="B710" s="15"/>
      <c r="C710" s="15"/>
      <c r="D710" s="15"/>
      <c r="E710" s="15"/>
      <c r="F710" s="15"/>
      <c r="G710" s="15"/>
      <c r="H710" s="15"/>
      <c r="I710" s="16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</row>
    <row r="711" spans="1:33" ht="11.25" customHeight="1">
      <c r="A711" s="15"/>
      <c r="B711" s="15"/>
      <c r="C711" s="15"/>
      <c r="D711" s="15"/>
      <c r="E711" s="15"/>
      <c r="F711" s="15"/>
      <c r="G711" s="15"/>
      <c r="H711" s="15"/>
      <c r="I711" s="16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</row>
    <row r="712" spans="1:33" ht="11.25" customHeight="1">
      <c r="A712" s="15"/>
      <c r="B712" s="15"/>
      <c r="C712" s="15"/>
      <c r="D712" s="15"/>
      <c r="E712" s="15"/>
      <c r="F712" s="15"/>
      <c r="G712" s="15"/>
      <c r="H712" s="15"/>
      <c r="I712" s="16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</row>
    <row r="713" spans="1:33" ht="11.25" customHeight="1">
      <c r="A713" s="15"/>
      <c r="B713" s="15"/>
      <c r="C713" s="15"/>
      <c r="D713" s="15"/>
      <c r="E713" s="15"/>
      <c r="F713" s="15"/>
      <c r="G713" s="15"/>
      <c r="H713" s="15"/>
      <c r="I713" s="16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</row>
    <row r="714" spans="1:33" ht="11.25" customHeight="1">
      <c r="A714" s="15"/>
      <c r="B714" s="15"/>
      <c r="C714" s="15"/>
      <c r="D714" s="15"/>
      <c r="E714" s="15"/>
      <c r="F714" s="15"/>
      <c r="G714" s="15"/>
      <c r="H714" s="15"/>
      <c r="I714" s="16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</row>
    <row r="715" spans="1:33" ht="11.25" customHeight="1">
      <c r="A715" s="15"/>
      <c r="B715" s="15"/>
      <c r="C715" s="15"/>
      <c r="D715" s="15"/>
      <c r="E715" s="15"/>
      <c r="F715" s="15"/>
      <c r="G715" s="15"/>
      <c r="H715" s="15"/>
      <c r="I715" s="16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</row>
    <row r="716" spans="1:33" ht="11.25" customHeight="1">
      <c r="A716" s="15"/>
      <c r="B716" s="15"/>
      <c r="C716" s="15"/>
      <c r="D716" s="15"/>
      <c r="E716" s="15"/>
      <c r="F716" s="15"/>
      <c r="G716" s="15"/>
      <c r="H716" s="15"/>
      <c r="I716" s="16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</row>
    <row r="717" spans="1:33" ht="11.25" customHeight="1">
      <c r="A717" s="15"/>
      <c r="B717" s="15"/>
      <c r="C717" s="15"/>
      <c r="D717" s="15"/>
      <c r="E717" s="15"/>
      <c r="F717" s="15"/>
      <c r="G717" s="15"/>
      <c r="H717" s="15"/>
      <c r="I717" s="16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</row>
    <row r="718" spans="1:33" ht="11.25" customHeight="1">
      <c r="A718" s="15"/>
      <c r="B718" s="15"/>
      <c r="C718" s="15"/>
      <c r="D718" s="15"/>
      <c r="E718" s="15"/>
      <c r="F718" s="15"/>
      <c r="G718" s="15"/>
      <c r="H718" s="15"/>
      <c r="I718" s="16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</row>
    <row r="719" spans="1:33" ht="11.25" customHeight="1">
      <c r="A719" s="15"/>
      <c r="B719" s="15"/>
      <c r="C719" s="15"/>
      <c r="D719" s="15"/>
      <c r="E719" s="15"/>
      <c r="F719" s="15"/>
      <c r="G719" s="15"/>
      <c r="H719" s="15"/>
      <c r="I719" s="16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</row>
    <row r="720" spans="1:33" ht="11.25" customHeight="1">
      <c r="A720" s="15"/>
      <c r="B720" s="15"/>
      <c r="C720" s="15"/>
      <c r="D720" s="15"/>
      <c r="E720" s="15"/>
      <c r="F720" s="15"/>
      <c r="G720" s="15"/>
      <c r="H720" s="15"/>
      <c r="I720" s="16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</row>
    <row r="721" spans="1:33" ht="11.25" customHeight="1">
      <c r="A721" s="15"/>
      <c r="B721" s="15"/>
      <c r="C721" s="15"/>
      <c r="D721" s="15"/>
      <c r="E721" s="15"/>
      <c r="F721" s="15"/>
      <c r="G721" s="15"/>
      <c r="H721" s="15"/>
      <c r="I721" s="16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</row>
    <row r="722" spans="1:33" ht="11.25" customHeight="1">
      <c r="A722" s="15"/>
      <c r="B722" s="15"/>
      <c r="C722" s="15"/>
      <c r="D722" s="15"/>
      <c r="E722" s="15"/>
      <c r="F722" s="15"/>
      <c r="G722" s="15"/>
      <c r="H722" s="15"/>
      <c r="I722" s="16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</row>
    <row r="723" spans="1:33" ht="11.25" customHeight="1">
      <c r="A723" s="15"/>
      <c r="B723" s="15"/>
      <c r="C723" s="15"/>
      <c r="D723" s="15"/>
      <c r="E723" s="15"/>
      <c r="F723" s="15"/>
      <c r="G723" s="15"/>
      <c r="H723" s="15"/>
      <c r="I723" s="16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</row>
    <row r="724" spans="1:33" ht="11.25" customHeight="1">
      <c r="A724" s="15"/>
      <c r="B724" s="15"/>
      <c r="C724" s="15"/>
      <c r="D724" s="15"/>
      <c r="E724" s="15"/>
      <c r="F724" s="15"/>
      <c r="G724" s="15"/>
      <c r="H724" s="15"/>
      <c r="I724" s="16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</row>
    <row r="725" spans="1:33" ht="11.25" customHeight="1">
      <c r="A725" s="15"/>
      <c r="B725" s="15"/>
      <c r="C725" s="15"/>
      <c r="D725" s="15"/>
      <c r="E725" s="15"/>
      <c r="F725" s="15"/>
      <c r="G725" s="15"/>
      <c r="H725" s="15"/>
      <c r="I725" s="16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</row>
    <row r="726" spans="1:33" ht="11.25" customHeight="1">
      <c r="A726" s="15"/>
      <c r="B726" s="15"/>
      <c r="C726" s="15"/>
      <c r="D726" s="15"/>
      <c r="E726" s="15"/>
      <c r="F726" s="15"/>
      <c r="G726" s="15"/>
      <c r="H726" s="15"/>
      <c r="I726" s="16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</row>
    <row r="727" spans="1:33" ht="11.25" customHeight="1">
      <c r="A727" s="15"/>
      <c r="B727" s="15"/>
      <c r="C727" s="15"/>
      <c r="D727" s="15"/>
      <c r="E727" s="15"/>
      <c r="F727" s="15"/>
      <c r="G727" s="15"/>
      <c r="H727" s="15"/>
      <c r="I727" s="16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</row>
    <row r="728" spans="1:33" ht="11.25" customHeight="1">
      <c r="A728" s="15"/>
      <c r="B728" s="15"/>
      <c r="C728" s="15"/>
      <c r="D728" s="15"/>
      <c r="E728" s="15"/>
      <c r="F728" s="15"/>
      <c r="G728" s="15"/>
      <c r="H728" s="15"/>
      <c r="I728" s="16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</row>
    <row r="729" spans="1:33" ht="11.25" customHeight="1">
      <c r="A729" s="15"/>
      <c r="B729" s="15"/>
      <c r="C729" s="15"/>
      <c r="D729" s="15"/>
      <c r="E729" s="15"/>
      <c r="F729" s="15"/>
      <c r="G729" s="15"/>
      <c r="H729" s="15"/>
      <c r="I729" s="16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</row>
    <row r="730" spans="1:33" ht="11.25" customHeight="1">
      <c r="A730" s="15"/>
      <c r="B730" s="15"/>
      <c r="C730" s="15"/>
      <c r="D730" s="15"/>
      <c r="E730" s="15"/>
      <c r="F730" s="15"/>
      <c r="G730" s="15"/>
      <c r="H730" s="15"/>
      <c r="I730" s="16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</row>
    <row r="731" spans="1:33" ht="11.25" customHeight="1">
      <c r="A731" s="15"/>
      <c r="B731" s="15"/>
      <c r="C731" s="15"/>
      <c r="D731" s="15"/>
      <c r="E731" s="15"/>
      <c r="F731" s="15"/>
      <c r="G731" s="15"/>
      <c r="H731" s="15"/>
      <c r="I731" s="16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</row>
    <row r="732" spans="1:33" ht="11.25" customHeight="1">
      <c r="A732" s="15"/>
      <c r="B732" s="15"/>
      <c r="C732" s="15"/>
      <c r="D732" s="15"/>
      <c r="E732" s="15"/>
      <c r="F732" s="15"/>
      <c r="G732" s="15"/>
      <c r="H732" s="15"/>
      <c r="I732" s="16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</row>
    <row r="733" spans="1:33" ht="11.25" customHeight="1">
      <c r="A733" s="15"/>
      <c r="B733" s="15"/>
      <c r="C733" s="15"/>
      <c r="D733" s="15"/>
      <c r="E733" s="15"/>
      <c r="F733" s="15"/>
      <c r="G733" s="15"/>
      <c r="H733" s="15"/>
      <c r="I733" s="16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</row>
    <row r="734" spans="1:33" ht="11.25" customHeight="1">
      <c r="A734" s="15"/>
      <c r="B734" s="15"/>
      <c r="C734" s="15"/>
      <c r="D734" s="15"/>
      <c r="E734" s="15"/>
      <c r="F734" s="15"/>
      <c r="G734" s="15"/>
      <c r="H734" s="15"/>
      <c r="I734" s="16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</row>
    <row r="735" spans="1:33" ht="11.25" customHeight="1">
      <c r="A735" s="15"/>
      <c r="B735" s="15"/>
      <c r="C735" s="15"/>
      <c r="D735" s="15"/>
      <c r="E735" s="15"/>
      <c r="F735" s="15"/>
      <c r="G735" s="15"/>
      <c r="H735" s="15"/>
      <c r="I735" s="16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</row>
    <row r="736" spans="1:33" ht="11.25" customHeight="1">
      <c r="A736" s="15"/>
      <c r="B736" s="15"/>
      <c r="C736" s="15"/>
      <c r="D736" s="15"/>
      <c r="E736" s="15"/>
      <c r="F736" s="15"/>
      <c r="G736" s="15"/>
      <c r="H736" s="15"/>
      <c r="I736" s="16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</row>
    <row r="737" spans="1:33" ht="11.25" customHeight="1">
      <c r="A737" s="15"/>
      <c r="B737" s="15"/>
      <c r="C737" s="15"/>
      <c r="D737" s="15"/>
      <c r="E737" s="15"/>
      <c r="F737" s="15"/>
      <c r="G737" s="15"/>
      <c r="H737" s="15"/>
      <c r="I737" s="16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</row>
    <row r="738" spans="1:33" ht="11.25" customHeight="1">
      <c r="A738" s="15"/>
      <c r="B738" s="15"/>
      <c r="C738" s="15"/>
      <c r="D738" s="15"/>
      <c r="E738" s="15"/>
      <c r="F738" s="15"/>
      <c r="G738" s="15"/>
      <c r="H738" s="15"/>
      <c r="I738" s="16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</row>
    <row r="739" spans="1:33" ht="11.25" customHeight="1">
      <c r="A739" s="15"/>
      <c r="B739" s="15"/>
      <c r="C739" s="15"/>
      <c r="D739" s="15"/>
      <c r="E739" s="15"/>
      <c r="F739" s="15"/>
      <c r="G739" s="15"/>
      <c r="H739" s="15"/>
      <c r="I739" s="16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</row>
    <row r="740" spans="1:33" ht="11.25" customHeight="1">
      <c r="A740" s="15"/>
      <c r="B740" s="15"/>
      <c r="C740" s="15"/>
      <c r="D740" s="15"/>
      <c r="E740" s="15"/>
      <c r="F740" s="15"/>
      <c r="G740" s="15"/>
      <c r="H740" s="15"/>
      <c r="I740" s="16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</row>
    <row r="741" spans="1:33" ht="11.25" customHeight="1">
      <c r="A741" s="15"/>
      <c r="B741" s="15"/>
      <c r="C741" s="15"/>
      <c r="D741" s="15"/>
      <c r="E741" s="15"/>
      <c r="F741" s="15"/>
      <c r="G741" s="15"/>
      <c r="H741" s="15"/>
      <c r="I741" s="16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</row>
    <row r="742" spans="1:33" ht="11.25" customHeight="1">
      <c r="A742" s="15"/>
      <c r="B742" s="15"/>
      <c r="C742" s="15"/>
      <c r="D742" s="15"/>
      <c r="E742" s="15"/>
      <c r="F742" s="15"/>
      <c r="G742" s="15"/>
      <c r="H742" s="15"/>
      <c r="I742" s="16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</row>
    <row r="743" spans="1:33" ht="11.25" customHeight="1">
      <c r="A743" s="15"/>
      <c r="B743" s="15"/>
      <c r="C743" s="15"/>
      <c r="D743" s="15"/>
      <c r="E743" s="15"/>
      <c r="F743" s="15"/>
      <c r="G743" s="15"/>
      <c r="H743" s="15"/>
      <c r="I743" s="16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</row>
    <row r="744" spans="1:33" ht="11.25" customHeight="1">
      <c r="A744" s="15"/>
      <c r="B744" s="15"/>
      <c r="C744" s="15"/>
      <c r="D744" s="15"/>
      <c r="E744" s="15"/>
      <c r="F744" s="15"/>
      <c r="G744" s="15"/>
      <c r="H744" s="15"/>
      <c r="I744" s="16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</row>
    <row r="745" spans="1:33" ht="11.25" customHeight="1">
      <c r="A745" s="15"/>
      <c r="B745" s="15"/>
      <c r="C745" s="15"/>
      <c r="D745" s="15"/>
      <c r="E745" s="15"/>
      <c r="F745" s="15"/>
      <c r="G745" s="15"/>
      <c r="H745" s="15"/>
      <c r="I745" s="16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</row>
    <row r="746" spans="1:33" ht="11.25" customHeight="1">
      <c r="A746" s="15"/>
      <c r="B746" s="15"/>
      <c r="C746" s="15"/>
      <c r="D746" s="15"/>
      <c r="E746" s="15"/>
      <c r="F746" s="15"/>
      <c r="G746" s="15"/>
      <c r="H746" s="15"/>
      <c r="I746" s="16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</row>
    <row r="747" spans="1:33" ht="11.25" customHeight="1">
      <c r="A747" s="15"/>
      <c r="B747" s="15"/>
      <c r="C747" s="15"/>
      <c r="D747" s="15"/>
      <c r="E747" s="15"/>
      <c r="F747" s="15"/>
      <c r="G747" s="15"/>
      <c r="H747" s="15"/>
      <c r="I747" s="16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</row>
    <row r="748" spans="1:33" ht="11.25" customHeight="1">
      <c r="A748" s="15"/>
      <c r="B748" s="15"/>
      <c r="C748" s="15"/>
      <c r="D748" s="15"/>
      <c r="E748" s="15"/>
      <c r="F748" s="15"/>
      <c r="G748" s="15"/>
      <c r="H748" s="15"/>
      <c r="I748" s="16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</row>
    <row r="749" spans="1:33" ht="11.25" customHeight="1">
      <c r="A749" s="15"/>
      <c r="B749" s="15"/>
      <c r="C749" s="15"/>
      <c r="D749" s="15"/>
      <c r="E749" s="15"/>
      <c r="F749" s="15"/>
      <c r="G749" s="15"/>
      <c r="H749" s="15"/>
      <c r="I749" s="16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</row>
    <row r="750" spans="1:33" ht="11.25" customHeight="1">
      <c r="A750" s="15"/>
      <c r="B750" s="15"/>
      <c r="C750" s="15"/>
      <c r="D750" s="15"/>
      <c r="E750" s="15"/>
      <c r="F750" s="15"/>
      <c r="G750" s="15"/>
      <c r="H750" s="15"/>
      <c r="I750" s="16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</row>
    <row r="751" spans="1:33" ht="11.25" customHeight="1">
      <c r="A751" s="15"/>
      <c r="B751" s="15"/>
      <c r="C751" s="15"/>
      <c r="D751" s="15"/>
      <c r="E751" s="15"/>
      <c r="F751" s="15"/>
      <c r="G751" s="15"/>
      <c r="H751" s="15"/>
      <c r="I751" s="16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</row>
    <row r="752" spans="1:33" ht="11.25" customHeight="1">
      <c r="A752" s="15"/>
      <c r="B752" s="15"/>
      <c r="C752" s="15"/>
      <c r="D752" s="15"/>
      <c r="E752" s="15"/>
      <c r="F752" s="15"/>
      <c r="G752" s="15"/>
      <c r="H752" s="15"/>
      <c r="I752" s="16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</row>
    <row r="753" spans="1:33" ht="11.25" customHeight="1">
      <c r="A753" s="15"/>
      <c r="B753" s="15"/>
      <c r="C753" s="15"/>
      <c r="D753" s="15"/>
      <c r="E753" s="15"/>
      <c r="F753" s="15"/>
      <c r="G753" s="15"/>
      <c r="H753" s="15"/>
      <c r="I753" s="16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</row>
    <row r="754" spans="1:33" ht="11.25" customHeight="1">
      <c r="A754" s="15"/>
      <c r="B754" s="15"/>
      <c r="C754" s="15"/>
      <c r="D754" s="15"/>
      <c r="E754" s="15"/>
      <c r="F754" s="15"/>
      <c r="G754" s="15"/>
      <c r="H754" s="15"/>
      <c r="I754" s="16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</row>
    <row r="755" spans="1:33" ht="11.25" customHeight="1">
      <c r="A755" s="15"/>
      <c r="B755" s="15"/>
      <c r="C755" s="15"/>
      <c r="D755" s="15"/>
      <c r="E755" s="15"/>
      <c r="F755" s="15"/>
      <c r="G755" s="15"/>
      <c r="H755" s="15"/>
      <c r="I755" s="16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</row>
    <row r="756" spans="1:33" ht="11.25" customHeight="1">
      <c r="A756" s="15"/>
      <c r="B756" s="15"/>
      <c r="C756" s="15"/>
      <c r="D756" s="15"/>
      <c r="E756" s="15"/>
      <c r="F756" s="15"/>
      <c r="G756" s="15"/>
      <c r="H756" s="15"/>
      <c r="I756" s="16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</row>
    <row r="757" spans="1:33" ht="11.25" customHeight="1">
      <c r="A757" s="15"/>
      <c r="B757" s="15"/>
      <c r="C757" s="15"/>
      <c r="D757" s="15"/>
      <c r="E757" s="15"/>
      <c r="F757" s="15"/>
      <c r="G757" s="15"/>
      <c r="H757" s="15"/>
      <c r="I757" s="16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</row>
    <row r="758" spans="1:33" ht="11.25" customHeight="1">
      <c r="A758" s="15"/>
      <c r="B758" s="15"/>
      <c r="C758" s="15"/>
      <c r="D758" s="15"/>
      <c r="E758" s="15"/>
      <c r="F758" s="15"/>
      <c r="G758" s="15"/>
      <c r="H758" s="15"/>
      <c r="I758" s="16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</row>
    <row r="759" spans="1:33" ht="11.25" customHeight="1">
      <c r="A759" s="15"/>
      <c r="B759" s="15"/>
      <c r="C759" s="15"/>
      <c r="D759" s="15"/>
      <c r="E759" s="15"/>
      <c r="F759" s="15"/>
      <c r="G759" s="15"/>
      <c r="H759" s="15"/>
      <c r="I759" s="16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</row>
    <row r="760" spans="1:33" ht="11.25" customHeight="1">
      <c r="A760" s="15"/>
      <c r="B760" s="15"/>
      <c r="C760" s="15"/>
      <c r="D760" s="15"/>
      <c r="E760" s="15"/>
      <c r="F760" s="15"/>
      <c r="G760" s="15"/>
      <c r="H760" s="15"/>
      <c r="I760" s="16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</row>
    <row r="761" spans="1:33" ht="11.25" customHeight="1">
      <c r="A761" s="15"/>
      <c r="B761" s="15"/>
      <c r="C761" s="15"/>
      <c r="D761" s="15"/>
      <c r="E761" s="15"/>
      <c r="F761" s="15"/>
      <c r="G761" s="15"/>
      <c r="H761" s="15"/>
      <c r="I761" s="16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</row>
    <row r="762" spans="1:33" ht="11.25" customHeight="1">
      <c r="A762" s="15"/>
      <c r="B762" s="15"/>
      <c r="C762" s="15"/>
      <c r="D762" s="15"/>
      <c r="E762" s="15"/>
      <c r="F762" s="15"/>
      <c r="G762" s="15"/>
      <c r="H762" s="15"/>
      <c r="I762" s="16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</row>
    <row r="763" spans="1:33" ht="11.25" customHeight="1">
      <c r="A763" s="15"/>
      <c r="B763" s="15"/>
      <c r="C763" s="15"/>
      <c r="D763" s="15"/>
      <c r="E763" s="15"/>
      <c r="F763" s="15"/>
      <c r="G763" s="15"/>
      <c r="H763" s="15"/>
      <c r="I763" s="16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</row>
    <row r="764" spans="1:33" ht="11.25" customHeight="1">
      <c r="A764" s="15"/>
      <c r="B764" s="15"/>
      <c r="C764" s="15"/>
      <c r="D764" s="15"/>
      <c r="E764" s="15"/>
      <c r="F764" s="15"/>
      <c r="G764" s="15"/>
      <c r="H764" s="15"/>
      <c r="I764" s="16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</row>
    <row r="765" spans="1:33" ht="11.25" customHeight="1">
      <c r="A765" s="15"/>
      <c r="B765" s="15"/>
      <c r="C765" s="15"/>
      <c r="D765" s="15"/>
      <c r="E765" s="15"/>
      <c r="F765" s="15"/>
      <c r="G765" s="15"/>
      <c r="H765" s="15"/>
      <c r="I765" s="16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</row>
    <row r="766" spans="1:33" ht="11.25" customHeight="1">
      <c r="A766" s="15"/>
      <c r="B766" s="15"/>
      <c r="C766" s="15"/>
      <c r="D766" s="15"/>
      <c r="E766" s="15"/>
      <c r="F766" s="15"/>
      <c r="G766" s="15"/>
      <c r="H766" s="15"/>
      <c r="I766" s="16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</row>
    <row r="767" spans="1:33" ht="11.25" customHeight="1">
      <c r="A767" s="15"/>
      <c r="B767" s="15"/>
      <c r="C767" s="15"/>
      <c r="D767" s="15"/>
      <c r="E767" s="15"/>
      <c r="F767" s="15"/>
      <c r="G767" s="15"/>
      <c r="H767" s="15"/>
      <c r="I767" s="16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</row>
    <row r="768" spans="1:33" ht="11.25" customHeight="1">
      <c r="A768" s="15"/>
      <c r="B768" s="15"/>
      <c r="C768" s="15"/>
      <c r="D768" s="15"/>
      <c r="E768" s="15"/>
      <c r="F768" s="15"/>
      <c r="G768" s="15"/>
      <c r="H768" s="15"/>
      <c r="I768" s="16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</row>
    <row r="769" spans="1:33" ht="11.25" customHeight="1">
      <c r="A769" s="15"/>
      <c r="B769" s="15"/>
      <c r="C769" s="15"/>
      <c r="D769" s="15"/>
      <c r="E769" s="15"/>
      <c r="F769" s="15"/>
      <c r="G769" s="15"/>
      <c r="H769" s="15"/>
      <c r="I769" s="16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</row>
    <row r="770" spans="1:33" ht="11.25" customHeight="1">
      <c r="A770" s="15"/>
      <c r="B770" s="15"/>
      <c r="C770" s="15"/>
      <c r="D770" s="15"/>
      <c r="E770" s="15"/>
      <c r="F770" s="15"/>
      <c r="G770" s="15"/>
      <c r="H770" s="15"/>
      <c r="I770" s="16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</row>
    <row r="771" spans="1:33" ht="11.25" customHeight="1">
      <c r="A771" s="15"/>
      <c r="B771" s="15"/>
      <c r="C771" s="15"/>
      <c r="D771" s="15"/>
      <c r="E771" s="15"/>
      <c r="F771" s="15"/>
      <c r="G771" s="15"/>
      <c r="H771" s="15"/>
      <c r="I771" s="16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</row>
    <row r="772" spans="1:33" ht="11.25" customHeight="1">
      <c r="A772" s="15"/>
      <c r="B772" s="15"/>
      <c r="C772" s="15"/>
      <c r="D772" s="15"/>
      <c r="E772" s="15"/>
      <c r="F772" s="15"/>
      <c r="G772" s="15"/>
      <c r="H772" s="15"/>
      <c r="I772" s="16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</row>
    <row r="773" spans="1:33" ht="11.25" customHeight="1">
      <c r="A773" s="15"/>
      <c r="B773" s="15"/>
      <c r="C773" s="15"/>
      <c r="D773" s="15"/>
      <c r="E773" s="15"/>
      <c r="F773" s="15"/>
      <c r="G773" s="15"/>
      <c r="H773" s="15"/>
      <c r="I773" s="16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</row>
    <row r="774" spans="1:33" ht="11.25" customHeight="1">
      <c r="A774" s="15"/>
      <c r="B774" s="15"/>
      <c r="C774" s="15"/>
      <c r="D774" s="15"/>
      <c r="E774" s="15"/>
      <c r="F774" s="15"/>
      <c r="G774" s="15"/>
      <c r="H774" s="15"/>
      <c r="I774" s="16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</row>
    <row r="775" spans="1:33" ht="11.25" customHeight="1">
      <c r="A775" s="15"/>
      <c r="B775" s="15"/>
      <c r="C775" s="15"/>
      <c r="D775" s="15"/>
      <c r="E775" s="15"/>
      <c r="F775" s="15"/>
      <c r="G775" s="15"/>
      <c r="H775" s="15"/>
      <c r="I775" s="16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</row>
    <row r="776" spans="1:33" ht="11.25" customHeight="1">
      <c r="A776" s="15"/>
      <c r="B776" s="15"/>
      <c r="C776" s="15"/>
      <c r="D776" s="15"/>
      <c r="E776" s="15"/>
      <c r="F776" s="15"/>
      <c r="G776" s="15"/>
      <c r="H776" s="15"/>
      <c r="I776" s="16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</row>
    <row r="777" spans="1:33" ht="11.25" customHeight="1">
      <c r="A777" s="15"/>
      <c r="B777" s="15"/>
      <c r="C777" s="15"/>
      <c r="D777" s="15"/>
      <c r="E777" s="15"/>
      <c r="F777" s="15"/>
      <c r="G777" s="15"/>
      <c r="H777" s="15"/>
      <c r="I777" s="16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</row>
    <row r="778" spans="1:33" ht="11.25" customHeight="1">
      <c r="A778" s="15"/>
      <c r="B778" s="15"/>
      <c r="C778" s="15"/>
      <c r="D778" s="15"/>
      <c r="E778" s="15"/>
      <c r="F778" s="15"/>
      <c r="G778" s="15"/>
      <c r="H778" s="15"/>
      <c r="I778" s="16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</row>
    <row r="779" spans="1:33" ht="11.25" customHeight="1">
      <c r="A779" s="15"/>
      <c r="B779" s="15"/>
      <c r="C779" s="15"/>
      <c r="D779" s="15"/>
      <c r="E779" s="15"/>
      <c r="F779" s="15"/>
      <c r="G779" s="15"/>
      <c r="H779" s="15"/>
      <c r="I779" s="16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</row>
    <row r="780" spans="1:33" ht="11.25" customHeight="1">
      <c r="A780" s="15"/>
      <c r="B780" s="15"/>
      <c r="C780" s="15"/>
      <c r="D780" s="15"/>
      <c r="E780" s="15"/>
      <c r="F780" s="15"/>
      <c r="G780" s="15"/>
      <c r="H780" s="15"/>
      <c r="I780" s="16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</row>
    <row r="781" spans="1:33" ht="11.25" customHeight="1">
      <c r="A781" s="15"/>
      <c r="B781" s="15"/>
      <c r="C781" s="15"/>
      <c r="D781" s="15"/>
      <c r="E781" s="15"/>
      <c r="F781" s="15"/>
      <c r="G781" s="15"/>
      <c r="H781" s="15"/>
      <c r="I781" s="16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</row>
    <row r="782" spans="1:33" ht="11.25" customHeight="1">
      <c r="A782" s="15"/>
      <c r="B782" s="15"/>
      <c r="C782" s="15"/>
      <c r="D782" s="15"/>
      <c r="E782" s="15"/>
      <c r="F782" s="15"/>
      <c r="G782" s="15"/>
      <c r="H782" s="15"/>
      <c r="I782" s="16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</row>
    <row r="783" spans="1:33" ht="11.25" customHeight="1">
      <c r="A783" s="15"/>
      <c r="B783" s="15"/>
      <c r="C783" s="15"/>
      <c r="D783" s="15"/>
      <c r="E783" s="15"/>
      <c r="F783" s="15"/>
      <c r="G783" s="15"/>
      <c r="H783" s="15"/>
      <c r="I783" s="16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</row>
    <row r="784" spans="1:33" ht="11.25" customHeight="1">
      <c r="A784" s="15"/>
      <c r="B784" s="15"/>
      <c r="C784" s="15"/>
      <c r="D784" s="15"/>
      <c r="E784" s="15"/>
      <c r="F784" s="15"/>
      <c r="G784" s="15"/>
      <c r="H784" s="15"/>
      <c r="I784" s="16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</row>
    <row r="785" spans="1:33" ht="11.25" customHeight="1">
      <c r="A785" s="15"/>
      <c r="B785" s="15"/>
      <c r="C785" s="15"/>
      <c r="D785" s="15"/>
      <c r="E785" s="15"/>
      <c r="F785" s="15"/>
      <c r="G785" s="15"/>
      <c r="H785" s="15"/>
      <c r="I785" s="16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</row>
    <row r="786" spans="1:33" ht="11.25" customHeight="1">
      <c r="A786" s="15"/>
      <c r="B786" s="15"/>
      <c r="C786" s="15"/>
      <c r="D786" s="15"/>
      <c r="E786" s="15"/>
      <c r="F786" s="15"/>
      <c r="G786" s="15"/>
      <c r="H786" s="15"/>
      <c r="I786" s="16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</row>
    <row r="787" spans="1:33" ht="11.25" customHeight="1">
      <c r="A787" s="15"/>
      <c r="B787" s="15"/>
      <c r="C787" s="15"/>
      <c r="D787" s="15"/>
      <c r="E787" s="15"/>
      <c r="F787" s="15"/>
      <c r="G787" s="15"/>
      <c r="H787" s="15"/>
      <c r="I787" s="16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</row>
    <row r="788" spans="1:33" ht="11.25" customHeight="1">
      <c r="A788" s="15"/>
      <c r="B788" s="15"/>
      <c r="C788" s="15"/>
      <c r="D788" s="15"/>
      <c r="E788" s="15"/>
      <c r="F788" s="15"/>
      <c r="G788" s="15"/>
      <c r="H788" s="15"/>
      <c r="I788" s="16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</row>
    <row r="789" spans="1:33" ht="11.25" customHeight="1">
      <c r="A789" s="15"/>
      <c r="B789" s="15"/>
      <c r="C789" s="15"/>
      <c r="D789" s="15"/>
      <c r="E789" s="15"/>
      <c r="F789" s="15"/>
      <c r="G789" s="15"/>
      <c r="H789" s="15"/>
      <c r="I789" s="16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</row>
    <row r="790" spans="1:33" ht="11.25" customHeight="1">
      <c r="A790" s="15"/>
      <c r="B790" s="15"/>
      <c r="C790" s="15"/>
      <c r="D790" s="15"/>
      <c r="E790" s="15"/>
      <c r="F790" s="15"/>
      <c r="G790" s="15"/>
      <c r="H790" s="15"/>
      <c r="I790" s="16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</row>
    <row r="791" spans="1:33" ht="11.25" customHeight="1">
      <c r="A791" s="15"/>
      <c r="B791" s="15"/>
      <c r="C791" s="15"/>
      <c r="D791" s="15"/>
      <c r="E791" s="15"/>
      <c r="F791" s="15"/>
      <c r="G791" s="15"/>
      <c r="H791" s="15"/>
      <c r="I791" s="16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</row>
    <row r="792" spans="1:33" ht="11.25" customHeight="1">
      <c r="A792" s="15"/>
      <c r="B792" s="15"/>
      <c r="C792" s="15"/>
      <c r="D792" s="15"/>
      <c r="E792" s="15"/>
      <c r="F792" s="15"/>
      <c r="G792" s="15"/>
      <c r="H792" s="15"/>
      <c r="I792" s="16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</row>
    <row r="793" spans="1:33" ht="11.25" customHeight="1">
      <c r="A793" s="15"/>
      <c r="B793" s="15"/>
      <c r="C793" s="15"/>
      <c r="D793" s="15"/>
      <c r="E793" s="15"/>
      <c r="F793" s="15"/>
      <c r="G793" s="15"/>
      <c r="H793" s="15"/>
      <c r="I793" s="16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</row>
    <row r="794" spans="1:33" ht="11.25" customHeight="1">
      <c r="A794" s="15"/>
      <c r="B794" s="15"/>
      <c r="C794" s="15"/>
      <c r="D794" s="15"/>
      <c r="E794" s="15"/>
      <c r="F794" s="15"/>
      <c r="G794" s="15"/>
      <c r="H794" s="15"/>
      <c r="I794" s="16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</row>
    <row r="795" spans="1:33" ht="11.25" customHeight="1">
      <c r="A795" s="15"/>
      <c r="B795" s="15"/>
      <c r="C795" s="15"/>
      <c r="D795" s="15"/>
      <c r="E795" s="15"/>
      <c r="F795" s="15"/>
      <c r="G795" s="15"/>
      <c r="H795" s="15"/>
      <c r="I795" s="16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</row>
    <row r="796" spans="1:33" ht="11.25" customHeight="1">
      <c r="A796" s="15"/>
      <c r="B796" s="15"/>
      <c r="C796" s="15"/>
      <c r="D796" s="15"/>
      <c r="E796" s="15"/>
      <c r="F796" s="15"/>
      <c r="G796" s="15"/>
      <c r="H796" s="15"/>
      <c r="I796" s="16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</row>
    <row r="797" spans="1:33" ht="11.25" customHeight="1">
      <c r="A797" s="15"/>
      <c r="B797" s="15"/>
      <c r="C797" s="15"/>
      <c r="D797" s="15"/>
      <c r="E797" s="15"/>
      <c r="F797" s="15"/>
      <c r="G797" s="15"/>
      <c r="H797" s="15"/>
      <c r="I797" s="16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</row>
    <row r="798" spans="1:33" ht="11.25" customHeight="1">
      <c r="A798" s="15"/>
      <c r="B798" s="15"/>
      <c r="C798" s="15"/>
      <c r="D798" s="15"/>
      <c r="E798" s="15"/>
      <c r="F798" s="15"/>
      <c r="G798" s="15"/>
      <c r="H798" s="15"/>
      <c r="I798" s="16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</row>
    <row r="799" spans="1:33" ht="11.25" customHeight="1">
      <c r="A799" s="15"/>
      <c r="B799" s="15"/>
      <c r="C799" s="15"/>
      <c r="D799" s="15"/>
      <c r="E799" s="15"/>
      <c r="F799" s="15"/>
      <c r="G799" s="15"/>
      <c r="H799" s="15"/>
      <c r="I799" s="16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</row>
    <row r="800" spans="1:33" ht="11.25" customHeight="1">
      <c r="A800" s="15"/>
      <c r="B800" s="15"/>
      <c r="C800" s="15"/>
      <c r="D800" s="15"/>
      <c r="E800" s="15"/>
      <c r="F800" s="15"/>
      <c r="G800" s="15"/>
      <c r="H800" s="15"/>
      <c r="I800" s="16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</row>
    <row r="801" spans="1:33" ht="11.25" customHeight="1">
      <c r="A801" s="15"/>
      <c r="B801" s="15"/>
      <c r="C801" s="15"/>
      <c r="D801" s="15"/>
      <c r="E801" s="15"/>
      <c r="F801" s="15"/>
      <c r="G801" s="15"/>
      <c r="H801" s="15"/>
      <c r="I801" s="16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</row>
    <row r="802" spans="1:33" ht="11.25" customHeight="1">
      <c r="A802" s="15"/>
      <c r="B802" s="15"/>
      <c r="C802" s="15"/>
      <c r="D802" s="15"/>
      <c r="E802" s="15"/>
      <c r="F802" s="15"/>
      <c r="G802" s="15"/>
      <c r="H802" s="15"/>
      <c r="I802" s="16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</row>
    <row r="803" spans="1:33" ht="11.25" customHeight="1">
      <c r="A803" s="15"/>
      <c r="B803" s="15"/>
      <c r="C803" s="15"/>
      <c r="D803" s="15"/>
      <c r="E803" s="15"/>
      <c r="F803" s="15"/>
      <c r="G803" s="15"/>
      <c r="H803" s="15"/>
      <c r="I803" s="16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</row>
    <row r="804" spans="1:33" ht="11.25" customHeight="1">
      <c r="A804" s="15"/>
      <c r="B804" s="15"/>
      <c r="C804" s="15"/>
      <c r="D804" s="15"/>
      <c r="E804" s="15"/>
      <c r="F804" s="15"/>
      <c r="G804" s="15"/>
      <c r="H804" s="15"/>
      <c r="I804" s="16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</row>
    <row r="805" spans="1:33" ht="11.25" customHeight="1">
      <c r="A805" s="15"/>
      <c r="B805" s="15"/>
      <c r="C805" s="15"/>
      <c r="D805" s="15"/>
      <c r="E805" s="15"/>
      <c r="F805" s="15"/>
      <c r="G805" s="15"/>
      <c r="H805" s="15"/>
      <c r="I805" s="16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</row>
    <row r="806" spans="1:33" ht="11.25" customHeight="1">
      <c r="A806" s="15"/>
      <c r="B806" s="15"/>
      <c r="C806" s="15"/>
      <c r="D806" s="15"/>
      <c r="E806" s="15"/>
      <c r="F806" s="15"/>
      <c r="G806" s="15"/>
      <c r="H806" s="15"/>
      <c r="I806" s="16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</row>
    <row r="807" spans="1:33" ht="11.25" customHeight="1">
      <c r="A807" s="15"/>
      <c r="B807" s="15"/>
      <c r="C807" s="15"/>
      <c r="D807" s="15"/>
      <c r="E807" s="15"/>
      <c r="F807" s="15"/>
      <c r="G807" s="15"/>
      <c r="H807" s="15"/>
      <c r="I807" s="16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</row>
    <row r="808" spans="1:33" ht="11.25" customHeight="1">
      <c r="A808" s="15"/>
      <c r="B808" s="15"/>
      <c r="C808" s="15"/>
      <c r="D808" s="15"/>
      <c r="E808" s="15"/>
      <c r="F808" s="15"/>
      <c r="G808" s="15"/>
      <c r="H808" s="15"/>
      <c r="I808" s="16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</row>
    <row r="809" spans="1:33" ht="11.25" customHeight="1">
      <c r="A809" s="15"/>
      <c r="B809" s="15"/>
      <c r="C809" s="15"/>
      <c r="D809" s="15"/>
      <c r="E809" s="15"/>
      <c r="F809" s="15"/>
      <c r="G809" s="15"/>
      <c r="H809" s="15"/>
      <c r="I809" s="16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</row>
    <row r="810" spans="1:33" ht="11.25" customHeight="1">
      <c r="A810" s="15"/>
      <c r="B810" s="15"/>
      <c r="C810" s="15"/>
      <c r="D810" s="15"/>
      <c r="E810" s="15"/>
      <c r="F810" s="15"/>
      <c r="G810" s="15"/>
      <c r="H810" s="15"/>
      <c r="I810" s="16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</row>
    <row r="811" spans="1:33" ht="11.25" customHeight="1">
      <c r="A811" s="15"/>
      <c r="B811" s="15"/>
      <c r="C811" s="15"/>
      <c r="D811" s="15"/>
      <c r="E811" s="15"/>
      <c r="F811" s="15"/>
      <c r="G811" s="15"/>
      <c r="H811" s="15"/>
      <c r="I811" s="16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</row>
    <row r="812" spans="1:33" ht="11.25" customHeight="1">
      <c r="A812" s="15"/>
      <c r="B812" s="15"/>
      <c r="C812" s="15"/>
      <c r="D812" s="15"/>
      <c r="E812" s="15"/>
      <c r="F812" s="15"/>
      <c r="G812" s="15"/>
      <c r="H812" s="15"/>
      <c r="I812" s="16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</row>
    <row r="813" spans="1:33" ht="11.25" customHeight="1">
      <c r="A813" s="15"/>
      <c r="B813" s="15"/>
      <c r="C813" s="15"/>
      <c r="D813" s="15"/>
      <c r="E813" s="15"/>
      <c r="F813" s="15"/>
      <c r="G813" s="15"/>
      <c r="H813" s="15"/>
      <c r="I813" s="16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</row>
    <row r="814" spans="1:33" ht="11.25" customHeight="1">
      <c r="A814" s="15"/>
      <c r="B814" s="15"/>
      <c r="C814" s="15"/>
      <c r="D814" s="15"/>
      <c r="E814" s="15"/>
      <c r="F814" s="15"/>
      <c r="G814" s="15"/>
      <c r="H814" s="15"/>
      <c r="I814" s="16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</row>
    <row r="815" spans="1:33" ht="11.25" customHeight="1">
      <c r="A815" s="15"/>
      <c r="B815" s="15"/>
      <c r="C815" s="15"/>
      <c r="D815" s="15"/>
      <c r="E815" s="15"/>
      <c r="F815" s="15"/>
      <c r="G815" s="15"/>
      <c r="H815" s="15"/>
      <c r="I815" s="16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</row>
    <row r="816" spans="1:33" ht="11.25" customHeight="1">
      <c r="A816" s="15"/>
      <c r="B816" s="15"/>
      <c r="C816" s="15"/>
      <c r="D816" s="15"/>
      <c r="E816" s="15"/>
      <c r="F816" s="15"/>
      <c r="G816" s="15"/>
      <c r="H816" s="15"/>
      <c r="I816" s="16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</row>
    <row r="817" spans="1:33" ht="11.25" customHeight="1">
      <c r="A817" s="15"/>
      <c r="B817" s="15"/>
      <c r="C817" s="15"/>
      <c r="D817" s="15"/>
      <c r="E817" s="15"/>
      <c r="F817" s="15"/>
      <c r="G817" s="15"/>
      <c r="H817" s="15"/>
      <c r="I817" s="16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</row>
    <row r="818" spans="1:33" ht="11.25" customHeight="1">
      <c r="A818" s="15"/>
      <c r="B818" s="15"/>
      <c r="C818" s="15"/>
      <c r="D818" s="15"/>
      <c r="E818" s="15"/>
      <c r="F818" s="15"/>
      <c r="G818" s="15"/>
      <c r="H818" s="15"/>
      <c r="I818" s="16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</row>
    <row r="819" spans="1:33" ht="11.25" customHeight="1">
      <c r="A819" s="15"/>
      <c r="B819" s="15"/>
      <c r="C819" s="15"/>
      <c r="D819" s="15"/>
      <c r="E819" s="15"/>
      <c r="F819" s="15"/>
      <c r="G819" s="15"/>
      <c r="H819" s="15"/>
      <c r="I819" s="16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</row>
    <row r="820" spans="1:33" ht="11.25" customHeight="1">
      <c r="A820" s="15"/>
      <c r="B820" s="15"/>
      <c r="C820" s="15"/>
      <c r="D820" s="15"/>
      <c r="E820" s="15"/>
      <c r="F820" s="15"/>
      <c r="G820" s="15"/>
      <c r="H820" s="15"/>
      <c r="I820" s="16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</row>
    <row r="821" spans="1:33" ht="11.25" customHeight="1">
      <c r="A821" s="15"/>
      <c r="B821" s="15"/>
      <c r="C821" s="15"/>
      <c r="D821" s="15"/>
      <c r="E821" s="15"/>
      <c r="F821" s="15"/>
      <c r="G821" s="15"/>
      <c r="H821" s="15"/>
      <c r="I821" s="16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</row>
    <row r="822" spans="1:33" ht="11.25" customHeight="1">
      <c r="A822" s="15"/>
      <c r="B822" s="15"/>
      <c r="C822" s="15"/>
      <c r="D822" s="15"/>
      <c r="E822" s="15"/>
      <c r="F822" s="15"/>
      <c r="G822" s="15"/>
      <c r="H822" s="15"/>
      <c r="I822" s="16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</row>
    <row r="823" spans="1:33" ht="11.25" customHeight="1">
      <c r="A823" s="15"/>
      <c r="B823" s="15"/>
      <c r="C823" s="15"/>
      <c r="D823" s="15"/>
      <c r="E823" s="15"/>
      <c r="F823" s="15"/>
      <c r="G823" s="15"/>
      <c r="H823" s="15"/>
      <c r="I823" s="16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</row>
    <row r="824" spans="1:33" ht="11.25" customHeight="1">
      <c r="A824" s="15"/>
      <c r="B824" s="15"/>
      <c r="C824" s="15"/>
      <c r="D824" s="15"/>
      <c r="E824" s="15"/>
      <c r="F824" s="15"/>
      <c r="G824" s="15"/>
      <c r="H824" s="15"/>
      <c r="I824" s="16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</row>
    <row r="825" spans="1:33" ht="11.25" customHeight="1">
      <c r="A825" s="15"/>
      <c r="B825" s="15"/>
      <c r="C825" s="15"/>
      <c r="D825" s="15"/>
      <c r="E825" s="15"/>
      <c r="F825" s="15"/>
      <c r="G825" s="15"/>
      <c r="H825" s="15"/>
      <c r="I825" s="16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</row>
    <row r="826" spans="1:33" ht="11.25" customHeight="1">
      <c r="A826" s="15"/>
      <c r="B826" s="15"/>
      <c r="C826" s="15"/>
      <c r="D826" s="15"/>
      <c r="E826" s="15"/>
      <c r="F826" s="15"/>
      <c r="G826" s="15"/>
      <c r="H826" s="15"/>
      <c r="I826" s="16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</row>
    <row r="827" spans="1:33" ht="11.25" customHeight="1">
      <c r="A827" s="15"/>
      <c r="B827" s="15"/>
      <c r="C827" s="15"/>
      <c r="D827" s="15"/>
      <c r="E827" s="15"/>
      <c r="F827" s="15"/>
      <c r="G827" s="15"/>
      <c r="H827" s="15"/>
      <c r="I827" s="16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</row>
    <row r="828" spans="1:33" ht="11.25" customHeight="1">
      <c r="A828" s="15"/>
      <c r="B828" s="15"/>
      <c r="C828" s="15"/>
      <c r="D828" s="15"/>
      <c r="E828" s="15"/>
      <c r="F828" s="15"/>
      <c r="G828" s="15"/>
      <c r="H828" s="15"/>
      <c r="I828" s="16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</row>
    <row r="829" spans="1:33" ht="11.25" customHeight="1">
      <c r="A829" s="15"/>
      <c r="B829" s="15"/>
      <c r="C829" s="15"/>
      <c r="D829" s="15"/>
      <c r="E829" s="15"/>
      <c r="F829" s="15"/>
      <c r="G829" s="15"/>
      <c r="H829" s="15"/>
      <c r="I829" s="16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</row>
    <row r="830" spans="1:33" ht="11.25" customHeight="1">
      <c r="A830" s="15"/>
      <c r="B830" s="15"/>
      <c r="C830" s="15"/>
      <c r="D830" s="15"/>
      <c r="E830" s="15"/>
      <c r="F830" s="15"/>
      <c r="G830" s="15"/>
      <c r="H830" s="15"/>
      <c r="I830" s="16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</row>
    <row r="831" spans="1:33" ht="11.25" customHeight="1">
      <c r="A831" s="15"/>
      <c r="B831" s="15"/>
      <c r="C831" s="15"/>
      <c r="D831" s="15"/>
      <c r="E831" s="15"/>
      <c r="F831" s="15"/>
      <c r="G831" s="15"/>
      <c r="H831" s="15"/>
      <c r="I831" s="16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</row>
    <row r="832" spans="1:33" ht="11.25" customHeight="1">
      <c r="A832" s="15"/>
      <c r="B832" s="15"/>
      <c r="C832" s="15"/>
      <c r="D832" s="15"/>
      <c r="E832" s="15"/>
      <c r="F832" s="15"/>
      <c r="G832" s="15"/>
      <c r="H832" s="15"/>
      <c r="I832" s="16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</row>
    <row r="833" spans="1:33" ht="11.25" customHeight="1">
      <c r="A833" s="15"/>
      <c r="B833" s="15"/>
      <c r="C833" s="15"/>
      <c r="D833" s="15"/>
      <c r="E833" s="15"/>
      <c r="F833" s="15"/>
      <c r="G833" s="15"/>
      <c r="H833" s="15"/>
      <c r="I833" s="16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</row>
    <row r="834" spans="1:33" ht="11.25" customHeight="1">
      <c r="A834" s="15"/>
      <c r="B834" s="15"/>
      <c r="C834" s="15"/>
      <c r="D834" s="15"/>
      <c r="E834" s="15"/>
      <c r="F834" s="15"/>
      <c r="G834" s="15"/>
      <c r="H834" s="15"/>
      <c r="I834" s="16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</row>
    <row r="835" spans="1:33" ht="11.25" customHeight="1">
      <c r="A835" s="15"/>
      <c r="B835" s="15"/>
      <c r="C835" s="15"/>
      <c r="D835" s="15"/>
      <c r="E835" s="15"/>
      <c r="F835" s="15"/>
      <c r="G835" s="15"/>
      <c r="H835" s="15"/>
      <c r="I835" s="16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</row>
    <row r="836" spans="1:33" ht="11.25" customHeight="1">
      <c r="A836" s="15"/>
      <c r="B836" s="15"/>
      <c r="C836" s="15"/>
      <c r="D836" s="15"/>
      <c r="E836" s="15"/>
      <c r="F836" s="15"/>
      <c r="G836" s="15"/>
      <c r="H836" s="15"/>
      <c r="I836" s="16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</row>
    <row r="837" spans="1:33" ht="11.25" customHeight="1">
      <c r="A837" s="15"/>
      <c r="B837" s="15"/>
      <c r="C837" s="15"/>
      <c r="D837" s="15"/>
      <c r="E837" s="15"/>
      <c r="F837" s="15"/>
      <c r="G837" s="15"/>
      <c r="H837" s="15"/>
      <c r="I837" s="16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</row>
    <row r="838" spans="1:33" ht="11.25" customHeight="1">
      <c r="A838" s="15"/>
      <c r="B838" s="15"/>
      <c r="C838" s="15"/>
      <c r="D838" s="15"/>
      <c r="E838" s="15"/>
      <c r="F838" s="15"/>
      <c r="G838" s="15"/>
      <c r="H838" s="15"/>
      <c r="I838" s="16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</row>
    <row r="839" spans="1:33" ht="11.25" customHeight="1">
      <c r="A839" s="15"/>
      <c r="B839" s="15"/>
      <c r="C839" s="15"/>
      <c r="D839" s="15"/>
      <c r="E839" s="15"/>
      <c r="F839" s="15"/>
      <c r="G839" s="15"/>
      <c r="H839" s="15"/>
      <c r="I839" s="16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</row>
    <row r="840" spans="1:33" ht="11.25" customHeight="1">
      <c r="A840" s="15"/>
      <c r="B840" s="15"/>
      <c r="C840" s="15"/>
      <c r="D840" s="15"/>
      <c r="E840" s="15"/>
      <c r="F840" s="15"/>
      <c r="G840" s="15"/>
      <c r="H840" s="15"/>
      <c r="I840" s="16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</row>
    <row r="841" spans="1:33" ht="11.25" customHeight="1">
      <c r="A841" s="15"/>
      <c r="B841" s="15"/>
      <c r="C841" s="15"/>
      <c r="D841" s="15"/>
      <c r="E841" s="15"/>
      <c r="F841" s="15"/>
      <c r="G841" s="15"/>
      <c r="H841" s="15"/>
      <c r="I841" s="16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</row>
    <row r="842" spans="1:33" ht="11.25" customHeight="1">
      <c r="A842" s="15"/>
      <c r="B842" s="15"/>
      <c r="C842" s="15"/>
      <c r="D842" s="15"/>
      <c r="E842" s="15"/>
      <c r="F842" s="15"/>
      <c r="G842" s="15"/>
      <c r="H842" s="15"/>
      <c r="I842" s="16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</row>
    <row r="843" spans="1:33" ht="11.25" customHeight="1">
      <c r="A843" s="15"/>
      <c r="B843" s="15"/>
      <c r="C843" s="15"/>
      <c r="D843" s="15"/>
      <c r="E843" s="15"/>
      <c r="F843" s="15"/>
      <c r="G843" s="15"/>
      <c r="H843" s="15"/>
      <c r="I843" s="16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</row>
    <row r="844" spans="1:33" ht="11.25" customHeight="1">
      <c r="A844" s="15"/>
      <c r="B844" s="15"/>
      <c r="C844" s="15"/>
      <c r="D844" s="15"/>
      <c r="E844" s="15"/>
      <c r="F844" s="15"/>
      <c r="G844" s="15"/>
      <c r="H844" s="15"/>
      <c r="I844" s="16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</row>
    <row r="845" spans="1:33" ht="11.25" customHeight="1">
      <c r="A845" s="15"/>
      <c r="B845" s="15"/>
      <c r="C845" s="15"/>
      <c r="D845" s="15"/>
      <c r="E845" s="15"/>
      <c r="F845" s="15"/>
      <c r="G845" s="15"/>
      <c r="H845" s="15"/>
      <c r="I845" s="16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</row>
    <row r="846" spans="1:33" ht="11.25" customHeight="1">
      <c r="A846" s="15"/>
      <c r="B846" s="15"/>
      <c r="C846" s="15"/>
      <c r="D846" s="15"/>
      <c r="E846" s="15"/>
      <c r="F846" s="15"/>
      <c r="G846" s="15"/>
      <c r="H846" s="15"/>
      <c r="I846" s="16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</row>
    <row r="847" spans="1:33" ht="11.25" customHeight="1">
      <c r="A847" s="15"/>
      <c r="B847" s="15"/>
      <c r="C847" s="15"/>
      <c r="D847" s="15"/>
      <c r="E847" s="15"/>
      <c r="F847" s="15"/>
      <c r="G847" s="15"/>
      <c r="H847" s="15"/>
      <c r="I847" s="16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</row>
    <row r="848" spans="1:33" ht="11.25" customHeight="1">
      <c r="A848" s="15"/>
      <c r="B848" s="15"/>
      <c r="C848" s="15"/>
      <c r="D848" s="15"/>
      <c r="E848" s="15"/>
      <c r="F848" s="15"/>
      <c r="G848" s="15"/>
      <c r="H848" s="15"/>
      <c r="I848" s="16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</row>
    <row r="849" spans="1:33" ht="11.25" customHeight="1">
      <c r="A849" s="15"/>
      <c r="B849" s="15"/>
      <c r="C849" s="15"/>
      <c r="D849" s="15"/>
      <c r="E849" s="15"/>
      <c r="F849" s="15"/>
      <c r="G849" s="15"/>
      <c r="H849" s="15"/>
      <c r="I849" s="16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</row>
    <row r="850" spans="1:33" ht="11.25" customHeight="1">
      <c r="A850" s="15"/>
      <c r="B850" s="15"/>
      <c r="C850" s="15"/>
      <c r="D850" s="15"/>
      <c r="E850" s="15"/>
      <c r="F850" s="15"/>
      <c r="G850" s="15"/>
      <c r="H850" s="15"/>
      <c r="I850" s="16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</row>
    <row r="851" spans="1:33" ht="11.25" customHeight="1">
      <c r="A851" s="15"/>
      <c r="B851" s="15"/>
      <c r="C851" s="15"/>
      <c r="D851" s="15"/>
      <c r="E851" s="15"/>
      <c r="F851" s="15"/>
      <c r="G851" s="15"/>
      <c r="H851" s="15"/>
      <c r="I851" s="16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</row>
    <row r="852" spans="1:33" ht="11.25" customHeight="1">
      <c r="A852" s="15"/>
      <c r="B852" s="15"/>
      <c r="C852" s="15"/>
      <c r="D852" s="15"/>
      <c r="E852" s="15"/>
      <c r="F852" s="15"/>
      <c r="G852" s="15"/>
      <c r="H852" s="15"/>
      <c r="I852" s="16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</row>
    <row r="853" spans="1:33" ht="11.25" customHeight="1">
      <c r="A853" s="15"/>
      <c r="B853" s="15"/>
      <c r="C853" s="15"/>
      <c r="D853" s="15"/>
      <c r="E853" s="15"/>
      <c r="F853" s="15"/>
      <c r="G853" s="15"/>
      <c r="H853" s="15"/>
      <c r="I853" s="16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</row>
    <row r="854" spans="1:33" ht="11.25" customHeight="1">
      <c r="A854" s="15"/>
      <c r="B854" s="15"/>
      <c r="C854" s="15"/>
      <c r="D854" s="15"/>
      <c r="E854" s="15"/>
      <c r="F854" s="15"/>
      <c r="G854" s="15"/>
      <c r="H854" s="15"/>
      <c r="I854" s="16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</row>
    <row r="855" spans="1:33" ht="11.25" customHeight="1">
      <c r="A855" s="15"/>
      <c r="B855" s="15"/>
      <c r="C855" s="15"/>
      <c r="D855" s="15"/>
      <c r="E855" s="15"/>
      <c r="F855" s="15"/>
      <c r="G855" s="15"/>
      <c r="H855" s="15"/>
      <c r="I855" s="16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</row>
    <row r="856" spans="1:33" ht="11.25" customHeight="1">
      <c r="A856" s="15"/>
      <c r="B856" s="15"/>
      <c r="C856" s="15"/>
      <c r="D856" s="15"/>
      <c r="E856" s="15"/>
      <c r="F856" s="15"/>
      <c r="G856" s="15"/>
      <c r="H856" s="15"/>
      <c r="I856" s="16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</row>
    <row r="857" spans="1:33" ht="11.25" customHeight="1">
      <c r="A857" s="15"/>
      <c r="B857" s="15"/>
      <c r="C857" s="15"/>
      <c r="D857" s="15"/>
      <c r="E857" s="15"/>
      <c r="F857" s="15"/>
      <c r="G857" s="15"/>
      <c r="H857" s="15"/>
      <c r="I857" s="16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</row>
    <row r="858" spans="1:33" ht="11.25" customHeight="1">
      <c r="A858" s="15"/>
      <c r="B858" s="15"/>
      <c r="C858" s="15"/>
      <c r="D858" s="15"/>
      <c r="E858" s="15"/>
      <c r="F858" s="15"/>
      <c r="G858" s="15"/>
      <c r="H858" s="15"/>
      <c r="I858" s="16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</row>
    <row r="859" spans="1:33" ht="11.25" customHeight="1">
      <c r="A859" s="15"/>
      <c r="B859" s="15"/>
      <c r="C859" s="15"/>
      <c r="D859" s="15"/>
      <c r="E859" s="15"/>
      <c r="F859" s="15"/>
      <c r="G859" s="15"/>
      <c r="H859" s="15"/>
      <c r="I859" s="16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</row>
    <row r="860" spans="1:33" ht="11.25" customHeight="1">
      <c r="A860" s="15"/>
      <c r="B860" s="15"/>
      <c r="C860" s="15"/>
      <c r="D860" s="15"/>
      <c r="E860" s="15"/>
      <c r="F860" s="15"/>
      <c r="G860" s="15"/>
      <c r="H860" s="15"/>
      <c r="I860" s="16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</row>
    <row r="861" spans="1:33" ht="11.25" customHeight="1">
      <c r="A861" s="15"/>
      <c r="B861" s="15"/>
      <c r="C861" s="15"/>
      <c r="D861" s="15"/>
      <c r="E861" s="15"/>
      <c r="F861" s="15"/>
      <c r="G861" s="15"/>
      <c r="H861" s="15"/>
      <c r="I861" s="16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</row>
    <row r="862" spans="1:33" ht="11.25" customHeight="1">
      <c r="A862" s="15"/>
      <c r="B862" s="15"/>
      <c r="C862" s="15"/>
      <c r="D862" s="15"/>
      <c r="E862" s="15"/>
      <c r="F862" s="15"/>
      <c r="G862" s="15"/>
      <c r="H862" s="15"/>
      <c r="I862" s="16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</row>
    <row r="863" spans="1:33" ht="11.25" customHeight="1">
      <c r="A863" s="15"/>
      <c r="B863" s="15"/>
      <c r="C863" s="15"/>
      <c r="D863" s="15"/>
      <c r="E863" s="15"/>
      <c r="F863" s="15"/>
      <c r="G863" s="15"/>
      <c r="H863" s="15"/>
      <c r="I863" s="16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</row>
    <row r="864" spans="1:33" ht="11.25" customHeight="1">
      <c r="A864" s="15"/>
      <c r="B864" s="15"/>
      <c r="C864" s="15"/>
      <c r="D864" s="15"/>
      <c r="E864" s="15"/>
      <c r="F864" s="15"/>
      <c r="G864" s="15"/>
      <c r="H864" s="15"/>
      <c r="I864" s="16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</row>
    <row r="865" spans="1:33" ht="11.25" customHeight="1">
      <c r="A865" s="15"/>
      <c r="B865" s="15"/>
      <c r="C865" s="15"/>
      <c r="D865" s="15"/>
      <c r="E865" s="15"/>
      <c r="F865" s="15"/>
      <c r="G865" s="15"/>
      <c r="H865" s="15"/>
      <c r="I865" s="16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</row>
    <row r="866" spans="1:33" ht="11.25" customHeight="1">
      <c r="A866" s="15"/>
      <c r="B866" s="15"/>
      <c r="C866" s="15"/>
      <c r="D866" s="15"/>
      <c r="E866" s="15"/>
      <c r="F866" s="15"/>
      <c r="G866" s="15"/>
      <c r="H866" s="15"/>
      <c r="I866" s="16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</row>
    <row r="867" spans="1:33" ht="11.25" customHeight="1">
      <c r="A867" s="15"/>
      <c r="B867" s="15"/>
      <c r="C867" s="15"/>
      <c r="D867" s="15"/>
      <c r="E867" s="15"/>
      <c r="F867" s="15"/>
      <c r="G867" s="15"/>
      <c r="H867" s="15"/>
      <c r="I867" s="16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</row>
    <row r="868" spans="1:33" ht="11.25" customHeight="1">
      <c r="A868" s="15"/>
      <c r="B868" s="15"/>
      <c r="C868" s="15"/>
      <c r="D868" s="15"/>
      <c r="E868" s="15"/>
      <c r="F868" s="15"/>
      <c r="G868" s="15"/>
      <c r="H868" s="15"/>
      <c r="I868" s="16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</row>
    <row r="869" spans="1:33" ht="11.25" customHeight="1">
      <c r="A869" s="15"/>
      <c r="B869" s="15"/>
      <c r="C869" s="15"/>
      <c r="D869" s="15"/>
      <c r="E869" s="15"/>
      <c r="F869" s="15"/>
      <c r="G869" s="15"/>
      <c r="H869" s="15"/>
      <c r="I869" s="16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</row>
    <row r="870" spans="1:33" ht="11.25" customHeight="1">
      <c r="A870" s="15"/>
      <c r="B870" s="15"/>
      <c r="C870" s="15"/>
      <c r="D870" s="15"/>
      <c r="E870" s="15"/>
      <c r="F870" s="15"/>
      <c r="G870" s="15"/>
      <c r="H870" s="15"/>
      <c r="I870" s="16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</row>
    <row r="871" spans="1:33" ht="11.25" customHeight="1">
      <c r="A871" s="15"/>
      <c r="B871" s="15"/>
      <c r="C871" s="15"/>
      <c r="D871" s="15"/>
      <c r="E871" s="15"/>
      <c r="F871" s="15"/>
      <c r="G871" s="15"/>
      <c r="H871" s="15"/>
      <c r="I871" s="16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</row>
    <row r="872" spans="1:33" ht="11.25" customHeight="1">
      <c r="A872" s="15"/>
      <c r="B872" s="15"/>
      <c r="C872" s="15"/>
      <c r="D872" s="15"/>
      <c r="E872" s="15"/>
      <c r="F872" s="15"/>
      <c r="G872" s="15"/>
      <c r="H872" s="15"/>
      <c r="I872" s="16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</row>
    <row r="873" spans="1:33" ht="11.25" customHeight="1">
      <c r="A873" s="15"/>
      <c r="B873" s="15"/>
      <c r="C873" s="15"/>
      <c r="D873" s="15"/>
      <c r="E873" s="15"/>
      <c r="F873" s="15"/>
      <c r="G873" s="15"/>
      <c r="H873" s="15"/>
      <c r="I873" s="16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</row>
    <row r="874" spans="1:33" ht="11.25" customHeight="1">
      <c r="A874" s="15"/>
      <c r="B874" s="15"/>
      <c r="C874" s="15"/>
      <c r="D874" s="15"/>
      <c r="E874" s="15"/>
      <c r="F874" s="15"/>
      <c r="G874" s="15"/>
      <c r="H874" s="15"/>
      <c r="I874" s="16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</row>
    <row r="875" spans="1:33" ht="11.25" customHeight="1">
      <c r="A875" s="15"/>
      <c r="B875" s="15"/>
      <c r="C875" s="15"/>
      <c r="D875" s="15"/>
      <c r="E875" s="15"/>
      <c r="F875" s="15"/>
      <c r="G875" s="15"/>
      <c r="H875" s="15"/>
      <c r="I875" s="16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</row>
    <row r="876" spans="1:33" ht="11.25" customHeight="1">
      <c r="A876" s="15"/>
      <c r="B876" s="15"/>
      <c r="C876" s="15"/>
      <c r="D876" s="15"/>
      <c r="E876" s="15"/>
      <c r="F876" s="15"/>
      <c r="G876" s="15"/>
      <c r="H876" s="15"/>
      <c r="I876" s="16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</row>
    <row r="877" spans="1:33" ht="11.25" customHeight="1">
      <c r="A877" s="15"/>
      <c r="B877" s="15"/>
      <c r="C877" s="15"/>
      <c r="D877" s="15"/>
      <c r="E877" s="15"/>
      <c r="F877" s="15"/>
      <c r="G877" s="15"/>
      <c r="H877" s="15"/>
      <c r="I877" s="16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</row>
    <row r="878" spans="1:33" ht="11.25" customHeight="1">
      <c r="A878" s="15"/>
      <c r="B878" s="15"/>
      <c r="C878" s="15"/>
      <c r="D878" s="15"/>
      <c r="E878" s="15"/>
      <c r="F878" s="15"/>
      <c r="G878" s="15"/>
      <c r="H878" s="15"/>
      <c r="I878" s="16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</row>
    <row r="879" spans="1:33" ht="11.25" customHeight="1">
      <c r="A879" s="15"/>
      <c r="B879" s="15"/>
      <c r="C879" s="15"/>
      <c r="D879" s="15"/>
      <c r="E879" s="15"/>
      <c r="F879" s="15"/>
      <c r="G879" s="15"/>
      <c r="H879" s="15"/>
      <c r="I879" s="16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</row>
    <row r="880" spans="1:33" ht="11.25" customHeight="1">
      <c r="A880" s="15"/>
      <c r="B880" s="15"/>
      <c r="C880" s="15"/>
      <c r="D880" s="15"/>
      <c r="E880" s="15"/>
      <c r="F880" s="15"/>
      <c r="G880" s="15"/>
      <c r="H880" s="15"/>
      <c r="I880" s="16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</row>
    <row r="881" spans="1:33" ht="11.25" customHeight="1">
      <c r="A881" s="15"/>
      <c r="B881" s="15"/>
      <c r="C881" s="15"/>
      <c r="D881" s="15"/>
      <c r="E881" s="15"/>
      <c r="F881" s="15"/>
      <c r="G881" s="15"/>
      <c r="H881" s="15"/>
      <c r="I881" s="16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</row>
    <row r="882" spans="1:33" ht="11.25" customHeight="1">
      <c r="A882" s="15"/>
      <c r="B882" s="15"/>
      <c r="C882" s="15"/>
      <c r="D882" s="15"/>
      <c r="E882" s="15"/>
      <c r="F882" s="15"/>
      <c r="G882" s="15"/>
      <c r="H882" s="15"/>
      <c r="I882" s="16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</row>
    <row r="883" spans="1:33" ht="11.25" customHeight="1">
      <c r="A883" s="15"/>
      <c r="B883" s="15"/>
      <c r="C883" s="15"/>
      <c r="D883" s="15"/>
      <c r="E883" s="15"/>
      <c r="F883" s="15"/>
      <c r="G883" s="15"/>
      <c r="H883" s="15"/>
      <c r="I883" s="16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</row>
    <row r="884" spans="1:33" ht="11.25" customHeight="1">
      <c r="A884" s="15"/>
      <c r="B884" s="15"/>
      <c r="C884" s="15"/>
      <c r="D884" s="15"/>
      <c r="E884" s="15"/>
      <c r="F884" s="15"/>
      <c r="G884" s="15"/>
      <c r="H884" s="15"/>
      <c r="I884" s="16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</row>
    <row r="885" spans="1:33" ht="11.25" customHeight="1">
      <c r="A885" s="15"/>
      <c r="B885" s="15"/>
      <c r="C885" s="15"/>
      <c r="D885" s="15"/>
      <c r="E885" s="15"/>
      <c r="F885" s="15"/>
      <c r="G885" s="15"/>
      <c r="H885" s="15"/>
      <c r="I885" s="16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</row>
    <row r="886" spans="1:33" ht="11.25" customHeight="1">
      <c r="A886" s="15"/>
      <c r="B886" s="15"/>
      <c r="C886" s="15"/>
      <c r="D886" s="15"/>
      <c r="E886" s="15"/>
      <c r="F886" s="15"/>
      <c r="G886" s="15"/>
      <c r="H886" s="15"/>
      <c r="I886" s="16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</row>
    <row r="887" spans="1:33" ht="11.25" customHeight="1">
      <c r="A887" s="15"/>
      <c r="B887" s="15"/>
      <c r="C887" s="15"/>
      <c r="D887" s="15"/>
      <c r="E887" s="15"/>
      <c r="F887" s="15"/>
      <c r="G887" s="15"/>
      <c r="H887" s="15"/>
      <c r="I887" s="16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</row>
    <row r="888" spans="1:33" ht="11.25" customHeight="1">
      <c r="A888" s="15"/>
      <c r="B888" s="15"/>
      <c r="C888" s="15"/>
      <c r="D888" s="15"/>
      <c r="E888" s="15"/>
      <c r="F888" s="15"/>
      <c r="G888" s="15"/>
      <c r="H888" s="15"/>
      <c r="I888" s="16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</row>
    <row r="889" spans="1:33" ht="11.25" customHeight="1">
      <c r="A889" s="15"/>
      <c r="B889" s="15"/>
      <c r="C889" s="15"/>
      <c r="D889" s="15"/>
      <c r="E889" s="15"/>
      <c r="F889" s="15"/>
      <c r="G889" s="15"/>
      <c r="H889" s="15"/>
      <c r="I889" s="16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</row>
    <row r="890" spans="1:33" ht="11.25" customHeight="1">
      <c r="A890" s="15"/>
      <c r="B890" s="15"/>
      <c r="C890" s="15"/>
      <c r="D890" s="15"/>
      <c r="E890" s="15"/>
      <c r="F890" s="15"/>
      <c r="G890" s="15"/>
      <c r="H890" s="15"/>
      <c r="I890" s="16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</row>
    <row r="891" spans="1:33" ht="11.25" customHeight="1">
      <c r="A891" s="15"/>
      <c r="B891" s="15"/>
      <c r="C891" s="15"/>
      <c r="D891" s="15"/>
      <c r="E891" s="15"/>
      <c r="F891" s="15"/>
      <c r="G891" s="15"/>
      <c r="H891" s="15"/>
      <c r="I891" s="16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</row>
    <row r="892" spans="1:33" ht="11.25" customHeight="1">
      <c r="A892" s="15"/>
      <c r="B892" s="15"/>
      <c r="C892" s="15"/>
      <c r="D892" s="15"/>
      <c r="E892" s="15"/>
      <c r="F892" s="15"/>
      <c r="G892" s="15"/>
      <c r="H892" s="15"/>
      <c r="I892" s="16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</row>
    <row r="893" spans="1:33" ht="11.25" customHeight="1">
      <c r="A893" s="15"/>
      <c r="B893" s="15"/>
      <c r="C893" s="15"/>
      <c r="D893" s="15"/>
      <c r="E893" s="15"/>
      <c r="F893" s="15"/>
      <c r="G893" s="15"/>
      <c r="H893" s="15"/>
      <c r="I893" s="16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</row>
    <row r="894" spans="1:33" ht="11.25" customHeight="1">
      <c r="A894" s="15"/>
      <c r="B894" s="15"/>
      <c r="C894" s="15"/>
      <c r="D894" s="15"/>
      <c r="E894" s="15"/>
      <c r="F894" s="15"/>
      <c r="G894" s="15"/>
      <c r="H894" s="15"/>
      <c r="I894" s="16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</row>
    <row r="895" spans="1:33" ht="11.25" customHeight="1">
      <c r="A895" s="15"/>
      <c r="B895" s="15"/>
      <c r="C895" s="15"/>
      <c r="D895" s="15"/>
      <c r="E895" s="15"/>
      <c r="F895" s="15"/>
      <c r="G895" s="15"/>
      <c r="H895" s="15"/>
      <c r="I895" s="16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</row>
    <row r="896" spans="1:33" ht="11.25" customHeight="1">
      <c r="A896" s="15"/>
      <c r="B896" s="15"/>
      <c r="C896" s="15"/>
      <c r="D896" s="15"/>
      <c r="E896" s="15"/>
      <c r="F896" s="15"/>
      <c r="G896" s="15"/>
      <c r="H896" s="15"/>
      <c r="I896" s="16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</row>
    <row r="897" spans="1:33" ht="11.25" customHeight="1">
      <c r="A897" s="15"/>
      <c r="B897" s="15"/>
      <c r="C897" s="15"/>
      <c r="D897" s="15"/>
      <c r="E897" s="15"/>
      <c r="F897" s="15"/>
      <c r="G897" s="15"/>
      <c r="H897" s="15"/>
      <c r="I897" s="16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</row>
    <row r="898" spans="1:33" ht="11.25" customHeight="1">
      <c r="A898" s="15"/>
      <c r="B898" s="15"/>
      <c r="C898" s="15"/>
      <c r="D898" s="15"/>
      <c r="E898" s="15"/>
      <c r="F898" s="15"/>
      <c r="G898" s="15"/>
      <c r="H898" s="15"/>
      <c r="I898" s="16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</row>
    <row r="899" spans="1:33" ht="11.25" customHeight="1">
      <c r="A899" s="15"/>
      <c r="B899" s="15"/>
      <c r="C899" s="15"/>
      <c r="D899" s="15"/>
      <c r="E899" s="15"/>
      <c r="F899" s="15"/>
      <c r="G899" s="15"/>
      <c r="H899" s="15"/>
      <c r="I899" s="16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</row>
    <row r="900" spans="1:33" ht="11.25" customHeight="1">
      <c r="A900" s="15"/>
      <c r="B900" s="15"/>
      <c r="C900" s="15"/>
      <c r="D900" s="15"/>
      <c r="E900" s="15"/>
      <c r="F900" s="15"/>
      <c r="G900" s="15"/>
      <c r="H900" s="15"/>
      <c r="I900" s="16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</row>
    <row r="901" spans="1:33" ht="11.25" customHeight="1">
      <c r="A901" s="15"/>
      <c r="B901" s="15"/>
      <c r="C901" s="15"/>
      <c r="D901" s="15"/>
      <c r="E901" s="15"/>
      <c r="F901" s="15"/>
      <c r="G901" s="15"/>
      <c r="H901" s="15"/>
      <c r="I901" s="16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</row>
    <row r="902" spans="1:33" ht="11.25" customHeight="1">
      <c r="A902" s="15"/>
      <c r="B902" s="15"/>
      <c r="C902" s="15"/>
      <c r="D902" s="15"/>
      <c r="E902" s="15"/>
      <c r="F902" s="15"/>
      <c r="G902" s="15"/>
      <c r="H902" s="15"/>
      <c r="I902" s="16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</row>
    <row r="903" spans="1:33" ht="11.25" customHeight="1">
      <c r="A903" s="15"/>
      <c r="B903" s="15"/>
      <c r="C903" s="15"/>
      <c r="D903" s="15"/>
      <c r="E903" s="15"/>
      <c r="F903" s="15"/>
      <c r="G903" s="15"/>
      <c r="H903" s="15"/>
      <c r="I903" s="16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</row>
    <row r="904" spans="1:33" ht="11.25" customHeight="1">
      <c r="A904" s="15"/>
      <c r="B904" s="15"/>
      <c r="C904" s="15"/>
      <c r="D904" s="15"/>
      <c r="E904" s="15"/>
      <c r="F904" s="15"/>
      <c r="G904" s="15"/>
      <c r="H904" s="15"/>
      <c r="I904" s="16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</row>
    <row r="905" spans="1:33" ht="11.25" customHeight="1">
      <c r="A905" s="15"/>
      <c r="B905" s="15"/>
      <c r="C905" s="15"/>
      <c r="D905" s="15"/>
      <c r="E905" s="15"/>
      <c r="F905" s="15"/>
      <c r="G905" s="15"/>
      <c r="H905" s="15"/>
      <c r="I905" s="16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</row>
    <row r="906" spans="1:33" ht="11.25" customHeight="1">
      <c r="A906" s="15"/>
      <c r="B906" s="15"/>
      <c r="C906" s="15"/>
      <c r="D906" s="15"/>
      <c r="E906" s="15"/>
      <c r="F906" s="15"/>
      <c r="G906" s="15"/>
      <c r="H906" s="15"/>
      <c r="I906" s="16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</row>
    <row r="907" spans="1:33" ht="11.25" customHeight="1">
      <c r="A907" s="15"/>
      <c r="B907" s="15"/>
      <c r="C907" s="15"/>
      <c r="D907" s="15"/>
      <c r="E907" s="15"/>
      <c r="F907" s="15"/>
      <c r="G907" s="15"/>
      <c r="H907" s="15"/>
      <c r="I907" s="16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</row>
    <row r="908" spans="1:33" ht="11.25" customHeight="1">
      <c r="A908" s="15"/>
      <c r="B908" s="15"/>
      <c r="C908" s="15"/>
      <c r="D908" s="15"/>
      <c r="E908" s="15"/>
      <c r="F908" s="15"/>
      <c r="G908" s="15"/>
      <c r="H908" s="15"/>
      <c r="I908" s="16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</row>
    <row r="909" spans="1:33" ht="11.25" customHeight="1">
      <c r="A909" s="15"/>
      <c r="B909" s="15"/>
      <c r="C909" s="15"/>
      <c r="D909" s="15"/>
      <c r="E909" s="15"/>
      <c r="F909" s="15"/>
      <c r="G909" s="15"/>
      <c r="H909" s="15"/>
      <c r="I909" s="16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</row>
    <row r="910" spans="1:33" ht="11.25" customHeight="1">
      <c r="A910" s="15"/>
      <c r="B910" s="15"/>
      <c r="C910" s="15"/>
      <c r="D910" s="15"/>
      <c r="E910" s="15"/>
      <c r="F910" s="15"/>
      <c r="G910" s="15"/>
      <c r="H910" s="15"/>
      <c r="I910" s="16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</row>
    <row r="911" spans="1:33" ht="11.25" customHeight="1">
      <c r="A911" s="15"/>
      <c r="B911" s="15"/>
      <c r="C911" s="15"/>
      <c r="D911" s="15"/>
      <c r="E911" s="15"/>
      <c r="F911" s="15"/>
      <c r="G911" s="15"/>
      <c r="H911" s="15"/>
      <c r="I911" s="16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</row>
    <row r="912" spans="1:33" ht="11.25" customHeight="1">
      <c r="A912" s="15"/>
      <c r="B912" s="15"/>
      <c r="C912" s="15"/>
      <c r="D912" s="15"/>
      <c r="E912" s="15"/>
      <c r="F912" s="15"/>
      <c r="G912" s="15"/>
      <c r="H912" s="15"/>
      <c r="I912" s="16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</row>
    <row r="913" spans="1:33" ht="11.25" customHeight="1">
      <c r="A913" s="15"/>
      <c r="B913" s="15"/>
      <c r="C913" s="15"/>
      <c r="D913" s="15"/>
      <c r="E913" s="15"/>
      <c r="F913" s="15"/>
      <c r="G913" s="15"/>
      <c r="H913" s="15"/>
      <c r="I913" s="16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</row>
    <row r="914" spans="1:33" ht="11.25" customHeight="1">
      <c r="A914" s="15"/>
      <c r="B914" s="15"/>
      <c r="C914" s="15"/>
      <c r="D914" s="15"/>
      <c r="E914" s="15"/>
      <c r="F914" s="15"/>
      <c r="G914" s="15"/>
      <c r="H914" s="15"/>
      <c r="I914" s="16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</row>
    <row r="915" spans="1:33" ht="11.25" customHeight="1">
      <c r="A915" s="15"/>
      <c r="B915" s="15"/>
      <c r="C915" s="15"/>
      <c r="D915" s="15"/>
      <c r="E915" s="15"/>
      <c r="F915" s="15"/>
      <c r="G915" s="15"/>
      <c r="H915" s="15"/>
      <c r="I915" s="16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</row>
    <row r="916" spans="1:33" ht="11.25" customHeight="1">
      <c r="A916" s="15"/>
      <c r="B916" s="15"/>
      <c r="C916" s="15"/>
      <c r="D916" s="15"/>
      <c r="E916" s="15"/>
      <c r="F916" s="15"/>
      <c r="G916" s="15"/>
      <c r="H916" s="15"/>
      <c r="I916" s="16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</row>
    <row r="917" spans="1:33" ht="11.25" customHeight="1">
      <c r="A917" s="15"/>
      <c r="B917" s="15"/>
      <c r="C917" s="15"/>
      <c r="D917" s="15"/>
      <c r="E917" s="15"/>
      <c r="F917" s="15"/>
      <c r="G917" s="15"/>
      <c r="H917" s="15"/>
      <c r="I917" s="16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</row>
    <row r="918" spans="1:33" ht="11.25" customHeight="1">
      <c r="A918" s="15"/>
      <c r="B918" s="15"/>
      <c r="C918" s="15"/>
      <c r="D918" s="15"/>
      <c r="E918" s="15"/>
      <c r="F918" s="15"/>
      <c r="G918" s="15"/>
      <c r="H918" s="15"/>
      <c r="I918" s="16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</row>
    <row r="919" spans="1:33" ht="11.25" customHeight="1">
      <c r="A919" s="15"/>
      <c r="B919" s="15"/>
      <c r="C919" s="15"/>
      <c r="D919" s="15"/>
      <c r="E919" s="15"/>
      <c r="F919" s="15"/>
      <c r="G919" s="15"/>
      <c r="H919" s="15"/>
      <c r="I919" s="16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</row>
    <row r="920" spans="1:33" ht="11.25" customHeight="1">
      <c r="A920" s="15"/>
      <c r="B920" s="15"/>
      <c r="C920" s="15"/>
      <c r="D920" s="15"/>
      <c r="E920" s="15"/>
      <c r="F920" s="15"/>
      <c r="G920" s="15"/>
      <c r="H920" s="15"/>
      <c r="I920" s="16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</row>
    <row r="921" spans="1:33" ht="11.25" customHeight="1">
      <c r="A921" s="15"/>
      <c r="B921" s="15"/>
      <c r="C921" s="15"/>
      <c r="D921" s="15"/>
      <c r="E921" s="15"/>
      <c r="F921" s="15"/>
      <c r="G921" s="15"/>
      <c r="H921" s="15"/>
      <c r="I921" s="16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</row>
    <row r="922" spans="1:33" ht="11.25" customHeight="1">
      <c r="A922" s="15"/>
      <c r="B922" s="15"/>
      <c r="C922" s="15"/>
      <c r="D922" s="15"/>
      <c r="E922" s="15"/>
      <c r="F922" s="15"/>
      <c r="G922" s="15"/>
      <c r="H922" s="15"/>
      <c r="I922" s="16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</row>
    <row r="923" spans="1:33" ht="11.25" customHeight="1">
      <c r="A923" s="15"/>
      <c r="B923" s="15"/>
      <c r="C923" s="15"/>
      <c r="D923" s="15"/>
      <c r="E923" s="15"/>
      <c r="F923" s="15"/>
      <c r="G923" s="15"/>
      <c r="H923" s="15"/>
      <c r="I923" s="16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</row>
    <row r="924" spans="1:33" ht="11.25" customHeight="1">
      <c r="A924" s="15"/>
      <c r="B924" s="15"/>
      <c r="C924" s="15"/>
      <c r="D924" s="15"/>
      <c r="E924" s="15"/>
      <c r="F924" s="15"/>
      <c r="G924" s="15"/>
      <c r="H924" s="15"/>
      <c r="I924" s="16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</row>
    <row r="925" spans="1:33" ht="11.25" customHeight="1">
      <c r="A925" s="15"/>
      <c r="B925" s="15"/>
      <c r="C925" s="15"/>
      <c r="D925" s="15"/>
      <c r="E925" s="15"/>
      <c r="F925" s="15"/>
      <c r="G925" s="15"/>
      <c r="H925" s="15"/>
      <c r="I925" s="16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</row>
    <row r="926" spans="1:33" ht="11.25" customHeight="1">
      <c r="A926" s="15"/>
      <c r="B926" s="15"/>
      <c r="C926" s="15"/>
      <c r="D926" s="15"/>
      <c r="E926" s="15"/>
      <c r="F926" s="15"/>
      <c r="G926" s="15"/>
      <c r="H926" s="15"/>
      <c r="I926" s="16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</row>
    <row r="927" spans="1:33" ht="11.25" customHeight="1">
      <c r="A927" s="15"/>
      <c r="B927" s="15"/>
      <c r="C927" s="15"/>
      <c r="D927" s="15"/>
      <c r="E927" s="15"/>
      <c r="F927" s="15"/>
      <c r="G927" s="15"/>
      <c r="H927" s="15"/>
      <c r="I927" s="16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</row>
    <row r="928" spans="1:33" ht="11.25" customHeight="1">
      <c r="A928" s="15"/>
      <c r="B928" s="15"/>
      <c r="C928" s="15"/>
      <c r="D928" s="15"/>
      <c r="E928" s="15"/>
      <c r="F928" s="15"/>
      <c r="G928" s="15"/>
      <c r="H928" s="15"/>
      <c r="I928" s="16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</row>
    <row r="929" spans="1:33" ht="11.25" customHeight="1">
      <c r="A929" s="15"/>
      <c r="B929" s="15"/>
      <c r="C929" s="15"/>
      <c r="D929" s="15"/>
      <c r="E929" s="15"/>
      <c r="F929" s="15"/>
      <c r="G929" s="15"/>
      <c r="H929" s="15"/>
      <c r="I929" s="16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</row>
    <row r="930" spans="1:33" ht="11.25" customHeight="1">
      <c r="A930" s="15"/>
      <c r="B930" s="15"/>
      <c r="C930" s="15"/>
      <c r="D930" s="15"/>
      <c r="E930" s="15"/>
      <c r="F930" s="15"/>
      <c r="G930" s="15"/>
      <c r="H930" s="15"/>
      <c r="I930" s="16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</row>
    <row r="931" spans="1:33" ht="11.25" customHeight="1">
      <c r="A931" s="15"/>
      <c r="B931" s="15"/>
      <c r="C931" s="15"/>
      <c r="D931" s="15"/>
      <c r="E931" s="15"/>
      <c r="F931" s="15"/>
      <c r="G931" s="15"/>
      <c r="H931" s="15"/>
      <c r="I931" s="16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</row>
    <row r="932" spans="1:33" ht="11.25" customHeight="1">
      <c r="A932" s="15"/>
      <c r="B932" s="15"/>
      <c r="C932" s="15"/>
      <c r="D932" s="15"/>
      <c r="E932" s="15"/>
      <c r="F932" s="15"/>
      <c r="G932" s="15"/>
      <c r="H932" s="15"/>
      <c r="I932" s="16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</row>
    <row r="933" spans="1:33" ht="11.25" customHeight="1">
      <c r="A933" s="15"/>
      <c r="B933" s="15"/>
      <c r="C933" s="15"/>
      <c r="D933" s="15"/>
      <c r="E933" s="15"/>
      <c r="F933" s="15"/>
      <c r="G933" s="15"/>
      <c r="H933" s="15"/>
      <c r="I933" s="16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</row>
    <row r="934" spans="1:33" ht="11.25" customHeight="1">
      <c r="A934" s="15"/>
      <c r="B934" s="15"/>
      <c r="C934" s="15"/>
      <c r="D934" s="15"/>
      <c r="E934" s="15"/>
      <c r="F934" s="15"/>
      <c r="G934" s="15"/>
      <c r="H934" s="15"/>
      <c r="I934" s="16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</row>
    <row r="935" spans="1:33" ht="11.25" customHeight="1">
      <c r="A935" s="15"/>
      <c r="B935" s="15"/>
      <c r="C935" s="15"/>
      <c r="D935" s="15"/>
      <c r="E935" s="15"/>
      <c r="F935" s="15"/>
      <c r="G935" s="15"/>
      <c r="H935" s="15"/>
      <c r="I935" s="16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</row>
    <row r="936" spans="1:33" ht="11.25" customHeight="1">
      <c r="A936" s="15"/>
      <c r="B936" s="15"/>
      <c r="C936" s="15"/>
      <c r="D936" s="15"/>
      <c r="E936" s="15"/>
      <c r="F936" s="15"/>
      <c r="G936" s="15"/>
      <c r="H936" s="15"/>
      <c r="I936" s="16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</row>
    <row r="937" spans="1:33" ht="11.25" customHeight="1">
      <c r="A937" s="15"/>
      <c r="B937" s="15"/>
      <c r="C937" s="15"/>
      <c r="D937" s="15"/>
      <c r="E937" s="15"/>
      <c r="F937" s="15"/>
      <c r="G937" s="15"/>
      <c r="H937" s="15"/>
      <c r="I937" s="16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</row>
    <row r="938" spans="1:33" ht="11.25" customHeight="1">
      <c r="A938" s="15"/>
      <c r="B938" s="15"/>
      <c r="C938" s="15"/>
      <c r="D938" s="15"/>
      <c r="E938" s="15"/>
      <c r="F938" s="15"/>
      <c r="G938" s="15"/>
      <c r="H938" s="15"/>
      <c r="I938" s="16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</row>
    <row r="939" spans="1:33" ht="11.25" customHeight="1">
      <c r="A939" s="15"/>
      <c r="B939" s="15"/>
      <c r="C939" s="15"/>
      <c r="D939" s="15"/>
      <c r="E939" s="15"/>
      <c r="F939" s="15"/>
      <c r="G939" s="15"/>
      <c r="H939" s="15"/>
      <c r="I939" s="16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</row>
    <row r="940" spans="1:33" ht="11.25" customHeight="1">
      <c r="A940" s="15"/>
      <c r="B940" s="15"/>
      <c r="C940" s="15"/>
      <c r="D940" s="15"/>
      <c r="E940" s="15"/>
      <c r="F940" s="15"/>
      <c r="G940" s="15"/>
      <c r="H940" s="15"/>
      <c r="I940" s="16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</row>
    <row r="941" spans="1:33" ht="11.25" customHeight="1">
      <c r="A941" s="15"/>
      <c r="B941" s="15"/>
      <c r="C941" s="15"/>
      <c r="D941" s="15"/>
      <c r="E941" s="15"/>
      <c r="F941" s="15"/>
      <c r="G941" s="15"/>
      <c r="H941" s="15"/>
      <c r="I941" s="16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</row>
    <row r="942" spans="1:33" ht="11.25" customHeight="1">
      <c r="A942" s="15"/>
      <c r="B942" s="15"/>
      <c r="C942" s="15"/>
      <c r="D942" s="15"/>
      <c r="E942" s="15"/>
      <c r="F942" s="15"/>
      <c r="G942" s="15"/>
      <c r="H942" s="15"/>
      <c r="I942" s="16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</row>
    <row r="943" spans="1:33" ht="11.25" customHeight="1">
      <c r="A943" s="15"/>
      <c r="B943" s="15"/>
      <c r="C943" s="15"/>
      <c r="D943" s="15"/>
      <c r="E943" s="15"/>
      <c r="F943" s="15"/>
      <c r="G943" s="15"/>
      <c r="H943" s="15"/>
      <c r="I943" s="16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</row>
    <row r="944" spans="1:33" ht="11.25" customHeight="1">
      <c r="A944" s="15"/>
      <c r="B944" s="15"/>
      <c r="C944" s="15"/>
      <c r="D944" s="15"/>
      <c r="E944" s="15"/>
      <c r="F944" s="15"/>
      <c r="G944" s="15"/>
      <c r="H944" s="15"/>
      <c r="I944" s="16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</row>
    <row r="945" spans="1:33" ht="11.25" customHeight="1">
      <c r="A945" s="15"/>
      <c r="B945" s="15"/>
      <c r="C945" s="15"/>
      <c r="D945" s="15"/>
      <c r="E945" s="15"/>
      <c r="F945" s="15"/>
      <c r="G945" s="15"/>
      <c r="H945" s="15"/>
      <c r="I945" s="16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</row>
    <row r="946" spans="1:33" ht="11.25" customHeight="1">
      <c r="A946" s="15"/>
      <c r="B946" s="15"/>
      <c r="C946" s="15"/>
      <c r="D946" s="15"/>
      <c r="E946" s="15"/>
      <c r="F946" s="15"/>
      <c r="G946" s="15"/>
      <c r="H946" s="15"/>
      <c r="I946" s="16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</row>
    <row r="947" spans="1:33" ht="11.25" customHeight="1">
      <c r="A947" s="15"/>
      <c r="B947" s="15"/>
      <c r="C947" s="15"/>
      <c r="D947" s="15"/>
      <c r="E947" s="15"/>
      <c r="F947" s="15"/>
      <c r="G947" s="15"/>
      <c r="H947" s="15"/>
      <c r="I947" s="16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</row>
    <row r="948" spans="1:33" ht="11.25" customHeight="1">
      <c r="A948" s="15"/>
      <c r="B948" s="15"/>
      <c r="C948" s="15"/>
      <c r="D948" s="15"/>
      <c r="E948" s="15"/>
      <c r="F948" s="15"/>
      <c r="G948" s="15"/>
      <c r="H948" s="15"/>
      <c r="I948" s="16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</row>
    <row r="949" spans="1:33" ht="11.25" customHeight="1">
      <c r="A949" s="15"/>
      <c r="B949" s="15"/>
      <c r="C949" s="15"/>
      <c r="D949" s="15"/>
      <c r="E949" s="15"/>
      <c r="F949" s="15"/>
      <c r="G949" s="15"/>
      <c r="H949" s="15"/>
      <c r="I949" s="16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</row>
    <row r="950" spans="1:33" ht="11.25" customHeight="1">
      <c r="A950" s="15"/>
      <c r="B950" s="15"/>
      <c r="C950" s="15"/>
      <c r="D950" s="15"/>
      <c r="E950" s="15"/>
      <c r="F950" s="15"/>
      <c r="G950" s="15"/>
      <c r="H950" s="15"/>
      <c r="I950" s="16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</row>
    <row r="951" spans="1:33" ht="11.25" customHeight="1">
      <c r="A951" s="15"/>
      <c r="B951" s="15"/>
      <c r="C951" s="15"/>
      <c r="D951" s="15"/>
      <c r="E951" s="15"/>
      <c r="F951" s="15"/>
      <c r="G951" s="15"/>
      <c r="H951" s="15"/>
      <c r="I951" s="16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</row>
    <row r="952" spans="1:33" ht="11.25" customHeight="1">
      <c r="A952" s="15"/>
      <c r="B952" s="15"/>
      <c r="C952" s="15"/>
      <c r="D952" s="15"/>
      <c r="E952" s="15"/>
      <c r="F952" s="15"/>
      <c r="G952" s="15"/>
      <c r="H952" s="15"/>
      <c r="I952" s="16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</row>
    <row r="953" spans="1:33" ht="11.25" customHeight="1">
      <c r="A953" s="15"/>
      <c r="B953" s="15"/>
      <c r="C953" s="15"/>
      <c r="D953" s="15"/>
      <c r="E953" s="15"/>
      <c r="F953" s="15"/>
      <c r="G953" s="15"/>
      <c r="H953" s="15"/>
      <c r="I953" s="16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</row>
    <row r="954" spans="1:33" ht="11.25" customHeight="1">
      <c r="A954" s="15"/>
      <c r="B954" s="15"/>
      <c r="C954" s="15"/>
      <c r="D954" s="15"/>
      <c r="E954" s="15"/>
      <c r="F954" s="15"/>
      <c r="G954" s="15"/>
      <c r="H954" s="15"/>
      <c r="I954" s="16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</row>
    <row r="955" spans="1:33" ht="11.25" customHeight="1">
      <c r="A955" s="15"/>
      <c r="B955" s="15"/>
      <c r="C955" s="15"/>
      <c r="D955" s="15"/>
      <c r="E955" s="15"/>
      <c r="F955" s="15"/>
      <c r="G955" s="15"/>
      <c r="H955" s="15"/>
      <c r="I955" s="16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</row>
    <row r="956" spans="1:33" ht="11.25" customHeight="1">
      <c r="A956" s="15"/>
      <c r="B956" s="15"/>
      <c r="C956" s="15"/>
      <c r="D956" s="15"/>
      <c r="E956" s="15"/>
      <c r="F956" s="15"/>
      <c r="G956" s="15"/>
      <c r="H956" s="15"/>
      <c r="I956" s="16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</row>
    <row r="957" spans="1:33" ht="11.25" customHeight="1">
      <c r="A957" s="15"/>
      <c r="B957" s="15"/>
      <c r="C957" s="15"/>
      <c r="D957" s="15"/>
      <c r="E957" s="15"/>
      <c r="F957" s="15"/>
      <c r="G957" s="15"/>
      <c r="H957" s="15"/>
      <c r="I957" s="16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</row>
    <row r="958" spans="1:33" ht="11.25" customHeight="1">
      <c r="A958" s="15"/>
      <c r="B958" s="15"/>
      <c r="C958" s="15"/>
      <c r="D958" s="15"/>
      <c r="E958" s="15"/>
      <c r="F958" s="15"/>
      <c r="G958" s="15"/>
      <c r="H958" s="15"/>
      <c r="I958" s="16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</row>
    <row r="959" spans="1:33" ht="11.25" customHeight="1">
      <c r="A959" s="15"/>
      <c r="B959" s="15"/>
      <c r="C959" s="15"/>
      <c r="D959" s="15"/>
      <c r="E959" s="15"/>
      <c r="F959" s="15"/>
      <c r="G959" s="15"/>
      <c r="H959" s="15"/>
      <c r="I959" s="16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</row>
    <row r="960" spans="1:33" ht="11.25" customHeight="1">
      <c r="A960" s="15"/>
      <c r="B960" s="15"/>
      <c r="C960" s="15"/>
      <c r="D960" s="15"/>
      <c r="E960" s="15"/>
      <c r="F960" s="15"/>
      <c r="G960" s="15"/>
      <c r="H960" s="15"/>
      <c r="I960" s="16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</row>
    <row r="961" spans="1:33" ht="11.25" customHeight="1">
      <c r="A961" s="15"/>
      <c r="B961" s="15"/>
      <c r="C961" s="15"/>
      <c r="D961" s="15"/>
      <c r="E961" s="15"/>
      <c r="F961" s="15"/>
      <c r="G961" s="15"/>
      <c r="H961" s="15"/>
      <c r="I961" s="16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</row>
    <row r="962" spans="1:33" ht="11.25" customHeight="1">
      <c r="A962" s="15"/>
      <c r="B962" s="15"/>
      <c r="C962" s="15"/>
      <c r="D962" s="15"/>
      <c r="E962" s="15"/>
      <c r="F962" s="15"/>
      <c r="G962" s="15"/>
      <c r="H962" s="15"/>
      <c r="I962" s="16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</row>
    <row r="963" spans="1:33" ht="11.25" customHeight="1">
      <c r="A963" s="15"/>
      <c r="B963" s="15"/>
      <c r="C963" s="15"/>
      <c r="D963" s="15"/>
      <c r="E963" s="15"/>
      <c r="F963" s="15"/>
      <c r="G963" s="15"/>
      <c r="H963" s="15"/>
      <c r="I963" s="16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</row>
    <row r="964" spans="1:33" ht="11.25" customHeight="1">
      <c r="A964" s="15"/>
      <c r="B964" s="15"/>
      <c r="C964" s="15"/>
      <c r="D964" s="15"/>
      <c r="E964" s="15"/>
      <c r="F964" s="15"/>
      <c r="G964" s="15"/>
      <c r="H964" s="15"/>
      <c r="I964" s="16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</row>
    <row r="965" spans="1:33" ht="11.25" customHeight="1">
      <c r="A965" s="15"/>
      <c r="B965" s="15"/>
      <c r="C965" s="15"/>
      <c r="D965" s="15"/>
      <c r="E965" s="15"/>
      <c r="F965" s="15"/>
      <c r="G965" s="15"/>
      <c r="H965" s="15"/>
      <c r="I965" s="16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</row>
    <row r="966" spans="1:33" ht="11.25" customHeight="1">
      <c r="A966" s="15"/>
      <c r="B966" s="15"/>
      <c r="C966" s="15"/>
      <c r="D966" s="15"/>
      <c r="E966" s="15"/>
      <c r="F966" s="15"/>
      <c r="G966" s="15"/>
      <c r="H966" s="15"/>
      <c r="I966" s="16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</row>
    <row r="967" spans="1:33" ht="11.25" customHeight="1">
      <c r="A967" s="15"/>
      <c r="B967" s="15"/>
      <c r="C967" s="15"/>
      <c r="D967" s="15"/>
      <c r="E967" s="15"/>
      <c r="F967" s="15"/>
      <c r="G967" s="15"/>
      <c r="H967" s="15"/>
      <c r="I967" s="16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</row>
    <row r="968" spans="1:33" ht="11.25" customHeight="1">
      <c r="A968" s="15"/>
      <c r="B968" s="15"/>
      <c r="C968" s="15"/>
      <c r="D968" s="15"/>
      <c r="E968" s="15"/>
      <c r="F968" s="15"/>
      <c r="G968" s="15"/>
      <c r="H968" s="15"/>
      <c r="I968" s="16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</row>
    <row r="969" spans="1:33" ht="11.25" customHeight="1">
      <c r="A969" s="15"/>
      <c r="B969" s="15"/>
      <c r="C969" s="15"/>
      <c r="D969" s="15"/>
      <c r="E969" s="15"/>
      <c r="F969" s="15"/>
      <c r="G969" s="15"/>
      <c r="H969" s="15"/>
      <c r="I969" s="16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</row>
    <row r="970" spans="1:33" ht="11.25" customHeight="1">
      <c r="A970" s="15"/>
      <c r="B970" s="15"/>
      <c r="C970" s="15"/>
      <c r="D970" s="15"/>
      <c r="E970" s="15"/>
      <c r="F970" s="15"/>
      <c r="G970" s="15"/>
      <c r="H970" s="15"/>
      <c r="I970" s="16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</row>
    <row r="971" spans="1:33" ht="11.25" customHeight="1">
      <c r="A971" s="15"/>
      <c r="B971" s="15"/>
      <c r="C971" s="15"/>
      <c r="D971" s="15"/>
      <c r="E971" s="15"/>
      <c r="F971" s="15"/>
      <c r="G971" s="15"/>
      <c r="H971" s="15"/>
      <c r="I971" s="16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</row>
    <row r="972" spans="1:33" ht="11.25" customHeight="1">
      <c r="A972" s="15"/>
      <c r="B972" s="15"/>
      <c r="C972" s="15"/>
      <c r="D972" s="15"/>
      <c r="E972" s="15"/>
      <c r="F972" s="15"/>
      <c r="G972" s="15"/>
      <c r="H972" s="15"/>
      <c r="I972" s="16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</row>
    <row r="973" spans="1:33" ht="11.25" customHeight="1">
      <c r="A973" s="15"/>
      <c r="B973" s="15"/>
      <c r="C973" s="15"/>
      <c r="D973" s="15"/>
      <c r="E973" s="15"/>
      <c r="F973" s="15"/>
      <c r="G973" s="15"/>
      <c r="H973" s="15"/>
      <c r="I973" s="16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</row>
    <row r="974" spans="1:33" ht="11.25" customHeight="1">
      <c r="A974" s="15"/>
      <c r="B974" s="15"/>
      <c r="C974" s="15"/>
      <c r="D974" s="15"/>
      <c r="E974" s="15"/>
      <c r="F974" s="15"/>
      <c r="G974" s="15"/>
      <c r="H974" s="15"/>
      <c r="I974" s="16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</row>
    <row r="975" spans="1:33" ht="11.25" customHeight="1">
      <c r="A975" s="15"/>
      <c r="B975" s="15"/>
      <c r="C975" s="15"/>
      <c r="D975" s="15"/>
      <c r="E975" s="15"/>
      <c r="F975" s="15"/>
      <c r="G975" s="15"/>
      <c r="H975" s="15"/>
      <c r="I975" s="16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</row>
    <row r="976" spans="1:33" ht="11.25" customHeight="1">
      <c r="A976" s="15"/>
      <c r="B976" s="15"/>
      <c r="C976" s="15"/>
      <c r="D976" s="15"/>
      <c r="E976" s="15"/>
      <c r="F976" s="15"/>
      <c r="G976" s="15"/>
      <c r="H976" s="15"/>
      <c r="I976" s="16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</row>
    <row r="977" spans="1:33" ht="11.25" customHeight="1">
      <c r="A977" s="15"/>
      <c r="B977" s="15"/>
      <c r="C977" s="15"/>
      <c r="D977" s="15"/>
      <c r="E977" s="15"/>
      <c r="F977" s="15"/>
      <c r="G977" s="15"/>
      <c r="H977" s="15"/>
      <c r="I977" s="16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</row>
    <row r="978" spans="1:33" ht="11.25" customHeight="1">
      <c r="A978" s="15"/>
      <c r="B978" s="15"/>
      <c r="C978" s="15"/>
      <c r="D978" s="15"/>
      <c r="E978" s="15"/>
      <c r="F978" s="15"/>
      <c r="G978" s="15"/>
      <c r="H978" s="15"/>
      <c r="I978" s="16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</row>
    <row r="979" spans="1:33" ht="11.25" customHeight="1">
      <c r="A979" s="15"/>
      <c r="B979" s="15"/>
      <c r="C979" s="15"/>
      <c r="D979" s="15"/>
      <c r="E979" s="15"/>
      <c r="F979" s="15"/>
      <c r="G979" s="15"/>
      <c r="H979" s="15"/>
      <c r="I979" s="16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</row>
    <row r="980" spans="1:33" ht="11.25" customHeight="1">
      <c r="A980" s="15"/>
      <c r="B980" s="15"/>
      <c r="C980" s="15"/>
      <c r="D980" s="15"/>
      <c r="E980" s="15"/>
      <c r="F980" s="15"/>
      <c r="G980" s="15"/>
      <c r="H980" s="15"/>
      <c r="I980" s="16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</row>
    <row r="981" spans="1:33" ht="11.25" customHeight="1">
      <c r="A981" s="15"/>
      <c r="B981" s="15"/>
      <c r="C981" s="15"/>
      <c r="D981" s="15"/>
      <c r="E981" s="15"/>
      <c r="F981" s="15"/>
      <c r="G981" s="15"/>
      <c r="H981" s="15"/>
      <c r="I981" s="16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</row>
    <row r="982" spans="1:33" ht="11.25" customHeight="1">
      <c r="A982" s="15"/>
      <c r="B982" s="15"/>
      <c r="C982" s="15"/>
      <c r="D982" s="15"/>
      <c r="E982" s="15"/>
      <c r="F982" s="15"/>
      <c r="G982" s="15"/>
      <c r="H982" s="15"/>
      <c r="I982" s="16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</row>
    <row r="983" spans="1:33" ht="11.25" customHeight="1">
      <c r="A983" s="15"/>
      <c r="B983" s="15"/>
      <c r="C983" s="15"/>
      <c r="D983" s="15"/>
      <c r="E983" s="15"/>
      <c r="F983" s="15"/>
      <c r="G983" s="15"/>
      <c r="H983" s="15"/>
      <c r="I983" s="16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</row>
    <row r="984" spans="1:33" ht="11.25" customHeight="1">
      <c r="A984" s="15"/>
      <c r="B984" s="15"/>
      <c r="C984" s="15"/>
      <c r="D984" s="15"/>
      <c r="E984" s="15"/>
      <c r="F984" s="15"/>
      <c r="G984" s="15"/>
      <c r="H984" s="15"/>
      <c r="I984" s="16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</row>
    <row r="985" spans="1:33" ht="11.25" customHeight="1">
      <c r="A985" s="15"/>
      <c r="B985" s="15"/>
      <c r="C985" s="15"/>
      <c r="D985" s="15"/>
      <c r="E985" s="15"/>
      <c r="F985" s="15"/>
      <c r="G985" s="15"/>
      <c r="H985" s="15"/>
      <c r="I985" s="16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</row>
    <row r="986" spans="1:33" ht="11.25" customHeight="1">
      <c r="A986" s="15"/>
      <c r="B986" s="15"/>
      <c r="C986" s="15"/>
      <c r="D986" s="15"/>
      <c r="E986" s="15"/>
      <c r="F986" s="15"/>
      <c r="G986" s="15"/>
      <c r="H986" s="15"/>
      <c r="I986" s="16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</row>
    <row r="987" spans="1:33" ht="11.25" customHeight="1">
      <c r="A987" s="15"/>
      <c r="B987" s="15"/>
      <c r="C987" s="15"/>
      <c r="D987" s="15"/>
      <c r="E987" s="15"/>
      <c r="F987" s="15"/>
      <c r="G987" s="15"/>
      <c r="H987" s="15"/>
      <c r="I987" s="16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</row>
    <row r="988" spans="1:33" ht="11.25" customHeight="1">
      <c r="A988" s="15"/>
      <c r="B988" s="15"/>
      <c r="C988" s="15"/>
      <c r="D988" s="15"/>
      <c r="E988" s="15"/>
      <c r="F988" s="15"/>
      <c r="G988" s="15"/>
      <c r="H988" s="15"/>
      <c r="I988" s="16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</row>
    <row r="989" spans="1:33" ht="11.25" customHeight="1">
      <c r="A989" s="15"/>
      <c r="B989" s="15"/>
      <c r="C989" s="15"/>
      <c r="D989" s="15"/>
      <c r="E989" s="15"/>
      <c r="F989" s="15"/>
      <c r="G989" s="15"/>
      <c r="H989" s="15"/>
      <c r="I989" s="16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</row>
    <row r="990" spans="1:33" ht="11.25" customHeight="1">
      <c r="A990" s="15"/>
      <c r="B990" s="15"/>
      <c r="C990" s="15"/>
      <c r="D990" s="15"/>
      <c r="E990" s="15"/>
      <c r="F990" s="15"/>
      <c r="G990" s="15"/>
      <c r="H990" s="15"/>
      <c r="I990" s="16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</row>
    <row r="991" spans="1:33" ht="11.25" customHeight="1">
      <c r="A991" s="15"/>
      <c r="B991" s="15"/>
      <c r="C991" s="15"/>
      <c r="D991" s="15"/>
      <c r="E991" s="15"/>
      <c r="F991" s="15"/>
      <c r="G991" s="15"/>
      <c r="H991" s="15"/>
      <c r="I991" s="16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</row>
    <row r="992" spans="1:33" ht="11.25" customHeight="1">
      <c r="A992" s="15"/>
      <c r="B992" s="15"/>
      <c r="C992" s="15"/>
      <c r="D992" s="15"/>
      <c r="E992" s="15"/>
      <c r="F992" s="15"/>
      <c r="G992" s="15"/>
      <c r="H992" s="15"/>
      <c r="I992" s="16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</row>
    <row r="993" spans="1:33" ht="11.25" customHeight="1">
      <c r="A993" s="15"/>
      <c r="B993" s="15"/>
      <c r="C993" s="15"/>
      <c r="D993" s="15"/>
      <c r="E993" s="15"/>
      <c r="F993" s="15"/>
      <c r="G993" s="15"/>
      <c r="H993" s="15"/>
      <c r="I993" s="16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</row>
    <row r="994" spans="1:33" ht="11.25" customHeight="1">
      <c r="A994" s="15"/>
      <c r="B994" s="15"/>
      <c r="C994" s="15"/>
      <c r="D994" s="15"/>
      <c r="E994" s="15"/>
      <c r="F994" s="15"/>
      <c r="G994" s="15"/>
      <c r="H994" s="15"/>
      <c r="I994" s="16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</row>
    <row r="995" spans="1:33" ht="11.25" customHeight="1">
      <c r="A995" s="15"/>
      <c r="B995" s="15"/>
      <c r="C995" s="15"/>
      <c r="D995" s="15"/>
      <c r="E995" s="15"/>
      <c r="F995" s="15"/>
      <c r="G995" s="15"/>
      <c r="H995" s="15"/>
      <c r="I995" s="16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</row>
    <row r="996" spans="1:33" ht="11.25" customHeight="1">
      <c r="A996" s="15"/>
      <c r="B996" s="15"/>
      <c r="C996" s="15"/>
      <c r="D996" s="15"/>
      <c r="E996" s="15"/>
      <c r="F996" s="15"/>
      <c r="G996" s="15"/>
      <c r="H996" s="15"/>
      <c r="I996" s="16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</row>
    <row r="997" spans="1:33" ht="11.25" customHeight="1">
      <c r="A997" s="15"/>
      <c r="B997" s="15"/>
      <c r="C997" s="15"/>
      <c r="D997" s="15"/>
      <c r="E997" s="15"/>
      <c r="F997" s="15"/>
      <c r="G997" s="15"/>
      <c r="H997" s="15"/>
      <c r="I997" s="16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</row>
    <row r="998" spans="1:33" ht="11.25" customHeight="1">
      <c r="A998" s="15"/>
      <c r="B998" s="15"/>
      <c r="C998" s="15"/>
      <c r="D998" s="15"/>
      <c r="E998" s="15"/>
      <c r="F998" s="15"/>
      <c r="G998" s="15"/>
      <c r="H998" s="15"/>
      <c r="I998" s="16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</row>
    <row r="999" spans="1:33" ht="11.25" customHeight="1">
      <c r="A999" s="15"/>
      <c r="B999" s="15"/>
      <c r="C999" s="15"/>
      <c r="D999" s="15"/>
      <c r="E999" s="15"/>
      <c r="F999" s="15"/>
      <c r="G999" s="15"/>
      <c r="H999" s="15"/>
      <c r="I999" s="16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</row>
    <row r="1000" spans="1:33" ht="11.25" customHeight="1">
      <c r="A1000" s="15"/>
      <c r="B1000" s="15"/>
      <c r="C1000" s="15"/>
      <c r="D1000" s="15"/>
      <c r="E1000" s="15"/>
      <c r="F1000" s="15"/>
      <c r="G1000" s="15"/>
      <c r="H1000" s="15"/>
      <c r="I1000" s="16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</row>
  </sheetData>
  <mergeCells count="622">
    <mergeCell ref="A377:I378"/>
    <mergeCell ref="A379:I379"/>
    <mergeCell ref="A380:G380"/>
    <mergeCell ref="H380:I380"/>
    <mergeCell ref="A381:G381"/>
    <mergeCell ref="H381:I381"/>
    <mergeCell ref="A382:G382"/>
    <mergeCell ref="H382:I382"/>
    <mergeCell ref="A383:G383"/>
    <mergeCell ref="H383:I383"/>
    <mergeCell ref="A370:I370"/>
    <mergeCell ref="A371:I371"/>
    <mergeCell ref="A372:G373"/>
    <mergeCell ref="H372:I373"/>
    <mergeCell ref="A374:G374"/>
    <mergeCell ref="H374:I374"/>
    <mergeCell ref="A375:G375"/>
    <mergeCell ref="H375:I375"/>
    <mergeCell ref="A376:I376"/>
    <mergeCell ref="A364:I364"/>
    <mergeCell ref="A365:F365"/>
    <mergeCell ref="G365:I365"/>
    <mergeCell ref="A366:I366"/>
    <mergeCell ref="A367:F367"/>
    <mergeCell ref="G367:I367"/>
    <mergeCell ref="A368:I368"/>
    <mergeCell ref="A369:F369"/>
    <mergeCell ref="G369:I369"/>
    <mergeCell ref="A358:E358"/>
    <mergeCell ref="G358:I358"/>
    <mergeCell ref="A359:I359"/>
    <mergeCell ref="A360:E360"/>
    <mergeCell ref="G360:I360"/>
    <mergeCell ref="A361:E361"/>
    <mergeCell ref="G361:I361"/>
    <mergeCell ref="A362:I362"/>
    <mergeCell ref="A363:E363"/>
    <mergeCell ref="G363:I363"/>
    <mergeCell ref="A354:C354"/>
    <mergeCell ref="D354:E354"/>
    <mergeCell ref="G354:I354"/>
    <mergeCell ref="A355:E355"/>
    <mergeCell ref="G355:I355"/>
    <mergeCell ref="A356:I356"/>
    <mergeCell ref="A357:C357"/>
    <mergeCell ref="D357:E357"/>
    <mergeCell ref="G357:I357"/>
    <mergeCell ref="A350:C350"/>
    <mergeCell ref="D350:E350"/>
    <mergeCell ref="G350:I350"/>
    <mergeCell ref="A351:C351"/>
    <mergeCell ref="D351:E351"/>
    <mergeCell ref="G351:I351"/>
    <mergeCell ref="A352:E352"/>
    <mergeCell ref="G352:I352"/>
    <mergeCell ref="A353:I353"/>
    <mergeCell ref="A346:C346"/>
    <mergeCell ref="D346:E346"/>
    <mergeCell ref="G346:I346"/>
    <mergeCell ref="A347:E347"/>
    <mergeCell ref="G347:I347"/>
    <mergeCell ref="A348:I348"/>
    <mergeCell ref="A349:C349"/>
    <mergeCell ref="D349:E349"/>
    <mergeCell ref="G349:I349"/>
    <mergeCell ref="A343:C343"/>
    <mergeCell ref="D343:E343"/>
    <mergeCell ref="G343:I343"/>
    <mergeCell ref="A344:C344"/>
    <mergeCell ref="D344:E344"/>
    <mergeCell ref="G344:I344"/>
    <mergeCell ref="A345:C345"/>
    <mergeCell ref="D345:E345"/>
    <mergeCell ref="G345:I345"/>
    <mergeCell ref="A339:E339"/>
    <mergeCell ref="G339:I339"/>
    <mergeCell ref="A340:I340"/>
    <mergeCell ref="A341:C341"/>
    <mergeCell ref="D341:E341"/>
    <mergeCell ref="G341:I341"/>
    <mergeCell ref="A342:C342"/>
    <mergeCell ref="D342:E342"/>
    <mergeCell ref="G342:I342"/>
    <mergeCell ref="A336:C336"/>
    <mergeCell ref="D336:E336"/>
    <mergeCell ref="G336:I336"/>
    <mergeCell ref="A337:C337"/>
    <mergeCell ref="D337:E337"/>
    <mergeCell ref="G337:I337"/>
    <mergeCell ref="A338:C338"/>
    <mergeCell ref="D338:E338"/>
    <mergeCell ref="G338:I338"/>
    <mergeCell ref="A333:C333"/>
    <mergeCell ref="D333:E333"/>
    <mergeCell ref="G333:I333"/>
    <mergeCell ref="A334:C334"/>
    <mergeCell ref="D334:E334"/>
    <mergeCell ref="G334:I334"/>
    <mergeCell ref="A335:C335"/>
    <mergeCell ref="D335:E335"/>
    <mergeCell ref="G335:I335"/>
    <mergeCell ref="A326:I326"/>
    <mergeCell ref="A327:I327"/>
    <mergeCell ref="A328:I328"/>
    <mergeCell ref="A329:I330"/>
    <mergeCell ref="A331:C331"/>
    <mergeCell ref="D331:E331"/>
    <mergeCell ref="G331:I331"/>
    <mergeCell ref="A332:C332"/>
    <mergeCell ref="D332:E332"/>
    <mergeCell ref="G332:I332"/>
    <mergeCell ref="A321:B321"/>
    <mergeCell ref="C321:D321"/>
    <mergeCell ref="E321:F321"/>
    <mergeCell ref="G321:I321"/>
    <mergeCell ref="A322:F322"/>
    <mergeCell ref="G322:I322"/>
    <mergeCell ref="A323:I323"/>
    <mergeCell ref="A324:I324"/>
    <mergeCell ref="A325:I325"/>
    <mergeCell ref="A315:I315"/>
    <mergeCell ref="A316:I316"/>
    <mergeCell ref="A317:H318"/>
    <mergeCell ref="A319:B319"/>
    <mergeCell ref="C319:D319"/>
    <mergeCell ref="E319:F319"/>
    <mergeCell ref="G319:I319"/>
    <mergeCell ref="A320:B320"/>
    <mergeCell ref="C320:D320"/>
    <mergeCell ref="E320:F320"/>
    <mergeCell ref="G320:I320"/>
    <mergeCell ref="D309:E309"/>
    <mergeCell ref="H309:I309"/>
    <mergeCell ref="D310:E310"/>
    <mergeCell ref="H310:I310"/>
    <mergeCell ref="A311:G311"/>
    <mergeCell ref="H311:I311"/>
    <mergeCell ref="A312:I312"/>
    <mergeCell ref="A313:I313"/>
    <mergeCell ref="A314:I314"/>
    <mergeCell ref="A301:G301"/>
    <mergeCell ref="H301:I301"/>
    <mergeCell ref="A302:I302"/>
    <mergeCell ref="A303:I303"/>
    <mergeCell ref="A304:I304"/>
    <mergeCell ref="A305:I305"/>
    <mergeCell ref="A306:I306"/>
    <mergeCell ref="A307:I307"/>
    <mergeCell ref="D308:E308"/>
    <mergeCell ref="H308:I308"/>
    <mergeCell ref="D296:E296"/>
    <mergeCell ref="H296:I296"/>
    <mergeCell ref="A297:G297"/>
    <mergeCell ref="H297:I297"/>
    <mergeCell ref="A298:I298"/>
    <mergeCell ref="D299:E299"/>
    <mergeCell ref="H299:I299"/>
    <mergeCell ref="D300:E300"/>
    <mergeCell ref="H300:I300"/>
    <mergeCell ref="D291:E291"/>
    <mergeCell ref="H291:I291"/>
    <mergeCell ref="D292:E292"/>
    <mergeCell ref="H292:I292"/>
    <mergeCell ref="A293:G293"/>
    <mergeCell ref="H293:I293"/>
    <mergeCell ref="A294:I294"/>
    <mergeCell ref="D295:E295"/>
    <mergeCell ref="H295:I295"/>
    <mergeCell ref="A282:F282"/>
    <mergeCell ref="G282:I282"/>
    <mergeCell ref="A283:I283"/>
    <mergeCell ref="A284:I284"/>
    <mergeCell ref="A285:I285"/>
    <mergeCell ref="A286:I286"/>
    <mergeCell ref="A287:I287"/>
    <mergeCell ref="A288:I289"/>
    <mergeCell ref="D290:E290"/>
    <mergeCell ref="H290:I290"/>
    <mergeCell ref="A278:F278"/>
    <mergeCell ref="G278:I278"/>
    <mergeCell ref="A279:I279"/>
    <mergeCell ref="A280:B280"/>
    <mergeCell ref="C280:D280"/>
    <mergeCell ref="E280:F280"/>
    <mergeCell ref="G280:I280"/>
    <mergeCell ref="A281:B281"/>
    <mergeCell ref="C281:D281"/>
    <mergeCell ref="E281:F281"/>
    <mergeCell ref="G281:I281"/>
    <mergeCell ref="A274:F274"/>
    <mergeCell ref="G274:I274"/>
    <mergeCell ref="A275:I275"/>
    <mergeCell ref="A276:B276"/>
    <mergeCell ref="C276:D276"/>
    <mergeCell ref="E276:F276"/>
    <mergeCell ref="G276:I276"/>
    <mergeCell ref="A277:B277"/>
    <mergeCell ref="C277:D277"/>
    <mergeCell ref="E277:F277"/>
    <mergeCell ref="G277:I277"/>
    <mergeCell ref="A270:F270"/>
    <mergeCell ref="G270:I270"/>
    <mergeCell ref="A271:I271"/>
    <mergeCell ref="A272:B272"/>
    <mergeCell ref="C272:D272"/>
    <mergeCell ref="E272:F272"/>
    <mergeCell ref="G272:I272"/>
    <mergeCell ref="A273:B273"/>
    <mergeCell ref="C273:D273"/>
    <mergeCell ref="E273:F273"/>
    <mergeCell ref="G273:I273"/>
    <mergeCell ref="A266:F266"/>
    <mergeCell ref="G266:I266"/>
    <mergeCell ref="A267:I267"/>
    <mergeCell ref="A268:B268"/>
    <mergeCell ref="C268:D268"/>
    <mergeCell ref="E268:F268"/>
    <mergeCell ref="G268:I268"/>
    <mergeCell ref="A269:B269"/>
    <mergeCell ref="C269:D269"/>
    <mergeCell ref="E269:F269"/>
    <mergeCell ref="G269:I269"/>
    <mergeCell ref="A263:I263"/>
    <mergeCell ref="A264:B264"/>
    <mergeCell ref="C264:D264"/>
    <mergeCell ref="E264:F264"/>
    <mergeCell ref="G264:I264"/>
    <mergeCell ref="A265:B265"/>
    <mergeCell ref="C265:D265"/>
    <mergeCell ref="E265:F265"/>
    <mergeCell ref="G265:I265"/>
    <mergeCell ref="A260:B260"/>
    <mergeCell ref="C260:D260"/>
    <mergeCell ref="E260:F260"/>
    <mergeCell ref="G260:I260"/>
    <mergeCell ref="A261:B261"/>
    <mergeCell ref="C261:D261"/>
    <mergeCell ref="E261:F261"/>
    <mergeCell ref="G261:I261"/>
    <mergeCell ref="A262:F262"/>
    <mergeCell ref="G262:I262"/>
    <mergeCell ref="A253:I253"/>
    <mergeCell ref="A254:I254"/>
    <mergeCell ref="A255:I255"/>
    <mergeCell ref="A256:I256"/>
    <mergeCell ref="A257:I257"/>
    <mergeCell ref="A258:I258"/>
    <mergeCell ref="A259:B259"/>
    <mergeCell ref="C259:D259"/>
    <mergeCell ref="E259:F259"/>
    <mergeCell ref="G259:I259"/>
    <mergeCell ref="A250:B250"/>
    <mergeCell ref="C250:D250"/>
    <mergeCell ref="E250:F250"/>
    <mergeCell ref="G250:I250"/>
    <mergeCell ref="A251:B251"/>
    <mergeCell ref="C251:D251"/>
    <mergeCell ref="E251:F251"/>
    <mergeCell ref="G251:I251"/>
    <mergeCell ref="A252:F252"/>
    <mergeCell ref="G252:I252"/>
    <mergeCell ref="E246:F246"/>
    <mergeCell ref="G246:I246"/>
    <mergeCell ref="A247:B247"/>
    <mergeCell ref="C247:D247"/>
    <mergeCell ref="E247:F247"/>
    <mergeCell ref="G247:I247"/>
    <mergeCell ref="A248:F248"/>
    <mergeCell ref="G248:I248"/>
    <mergeCell ref="A249:I249"/>
    <mergeCell ref="J238:P255"/>
    <mergeCell ref="Q238:X255"/>
    <mergeCell ref="Y238:AF255"/>
    <mergeCell ref="AG238:AG255"/>
    <mergeCell ref="A239:B239"/>
    <mergeCell ref="C239:D239"/>
    <mergeCell ref="E239:F239"/>
    <mergeCell ref="G239:I239"/>
    <mergeCell ref="A240:F240"/>
    <mergeCell ref="G240:I240"/>
    <mergeCell ref="A241:I241"/>
    <mergeCell ref="A242:B242"/>
    <mergeCell ref="C242:D242"/>
    <mergeCell ref="E242:F242"/>
    <mergeCell ref="G242:I242"/>
    <mergeCell ref="A243:B243"/>
    <mergeCell ref="C243:D243"/>
    <mergeCell ref="E243:F243"/>
    <mergeCell ref="G243:I243"/>
    <mergeCell ref="A244:F244"/>
    <mergeCell ref="G244:I244"/>
    <mergeCell ref="A245:I245"/>
    <mergeCell ref="A246:B246"/>
    <mergeCell ref="C246:D246"/>
    <mergeCell ref="A235:B235"/>
    <mergeCell ref="C235:D235"/>
    <mergeCell ref="E235:F235"/>
    <mergeCell ref="G235:I235"/>
    <mergeCell ref="A236:F236"/>
    <mergeCell ref="G236:I236"/>
    <mergeCell ref="A237:I237"/>
    <mergeCell ref="A238:B238"/>
    <mergeCell ref="C238:D238"/>
    <mergeCell ref="E238:F238"/>
    <mergeCell ref="G238:I238"/>
    <mergeCell ref="A231:B231"/>
    <mergeCell ref="C231:D231"/>
    <mergeCell ref="E231:F231"/>
    <mergeCell ref="G231:I231"/>
    <mergeCell ref="A232:F232"/>
    <mergeCell ref="G232:I232"/>
    <mergeCell ref="A233:I233"/>
    <mergeCell ref="A234:B234"/>
    <mergeCell ref="C234:D234"/>
    <mergeCell ref="E234:F234"/>
    <mergeCell ref="G234:I234"/>
    <mergeCell ref="A227:B227"/>
    <mergeCell ref="C227:D227"/>
    <mergeCell ref="E227:F227"/>
    <mergeCell ref="G227:I227"/>
    <mergeCell ref="A228:F228"/>
    <mergeCell ref="G228:I228"/>
    <mergeCell ref="A229:I229"/>
    <mergeCell ref="A230:B230"/>
    <mergeCell ref="C230:D230"/>
    <mergeCell ref="E230:F230"/>
    <mergeCell ref="G230:I230"/>
    <mergeCell ref="A221:I221"/>
    <mergeCell ref="A223:I223"/>
    <mergeCell ref="A224:I224"/>
    <mergeCell ref="A225:B225"/>
    <mergeCell ref="C225:D225"/>
    <mergeCell ref="E225:F225"/>
    <mergeCell ref="G225:I225"/>
    <mergeCell ref="A226:B226"/>
    <mergeCell ref="C226:D226"/>
    <mergeCell ref="E226:F226"/>
    <mergeCell ref="G226:I226"/>
    <mergeCell ref="A211:I211"/>
    <mergeCell ref="A212:H212"/>
    <mergeCell ref="A213:H213"/>
    <mergeCell ref="A214:H214"/>
    <mergeCell ref="A215:H215"/>
    <mergeCell ref="A216:I216"/>
    <mergeCell ref="A217:I217"/>
    <mergeCell ref="A218:I218"/>
    <mergeCell ref="A220:I220"/>
    <mergeCell ref="A206:B206"/>
    <mergeCell ref="C206:D206"/>
    <mergeCell ref="F206:G206"/>
    <mergeCell ref="A207:B207"/>
    <mergeCell ref="C207:D207"/>
    <mergeCell ref="F207:G207"/>
    <mergeCell ref="A208:H208"/>
    <mergeCell ref="A209:I209"/>
    <mergeCell ref="A210:I210"/>
    <mergeCell ref="A199:H199"/>
    <mergeCell ref="B200:H200"/>
    <mergeCell ref="A201:H201"/>
    <mergeCell ref="A202:I202"/>
    <mergeCell ref="A203:I203"/>
    <mergeCell ref="A204:B204"/>
    <mergeCell ref="C204:D204"/>
    <mergeCell ref="F204:G204"/>
    <mergeCell ref="A205:B205"/>
    <mergeCell ref="C205:D205"/>
    <mergeCell ref="F205:G205"/>
    <mergeCell ref="A190:I190"/>
    <mergeCell ref="A191:I191"/>
    <mergeCell ref="A192:I192"/>
    <mergeCell ref="A193:H193"/>
    <mergeCell ref="B194:H194"/>
    <mergeCell ref="B195:H195"/>
    <mergeCell ref="B196:H196"/>
    <mergeCell ref="B197:H197"/>
    <mergeCell ref="B198:H198"/>
    <mergeCell ref="B182:G182"/>
    <mergeCell ref="A183:H183"/>
    <mergeCell ref="A184:I184"/>
    <mergeCell ref="A185:G185"/>
    <mergeCell ref="A186:B188"/>
    <mergeCell ref="C186:I186"/>
    <mergeCell ref="C187:I187"/>
    <mergeCell ref="C188:I188"/>
    <mergeCell ref="A189:I189"/>
    <mergeCell ref="A173:G173"/>
    <mergeCell ref="B174:G174"/>
    <mergeCell ref="B175:G175"/>
    <mergeCell ref="B176:G176"/>
    <mergeCell ref="B177:G177"/>
    <mergeCell ref="B178:G178"/>
    <mergeCell ref="B179:G179"/>
    <mergeCell ref="B180:G180"/>
    <mergeCell ref="B181:G181"/>
    <mergeCell ref="A163:H163"/>
    <mergeCell ref="A164:I164"/>
    <mergeCell ref="A165:I165"/>
    <mergeCell ref="A167:I167"/>
    <mergeCell ref="B168:G168"/>
    <mergeCell ref="A169:G169"/>
    <mergeCell ref="B170:G170"/>
    <mergeCell ref="A171:G171"/>
    <mergeCell ref="B172:G172"/>
    <mergeCell ref="B154:H154"/>
    <mergeCell ref="A155:H155"/>
    <mergeCell ref="A156:I156"/>
    <mergeCell ref="A157:I157"/>
    <mergeCell ref="B158:H158"/>
    <mergeCell ref="B159:H159"/>
    <mergeCell ref="B160:H160"/>
    <mergeCell ref="B161:H161"/>
    <mergeCell ref="B162:H162"/>
    <mergeCell ref="A145:I145"/>
    <mergeCell ref="A146:I146"/>
    <mergeCell ref="B147:H147"/>
    <mergeCell ref="B148:H148"/>
    <mergeCell ref="A149:H149"/>
    <mergeCell ref="A150:I150"/>
    <mergeCell ref="A151:I151"/>
    <mergeCell ref="B152:H152"/>
    <mergeCell ref="B153:H153"/>
    <mergeCell ref="A136:I136"/>
    <mergeCell ref="B137:H137"/>
    <mergeCell ref="B138:F138"/>
    <mergeCell ref="B139:H139"/>
    <mergeCell ref="B140:H140"/>
    <mergeCell ref="B141:H141"/>
    <mergeCell ref="B142:H142"/>
    <mergeCell ref="B143:H143"/>
    <mergeCell ref="A144:H144"/>
    <mergeCell ref="B126:H126"/>
    <mergeCell ref="B127:G127"/>
    <mergeCell ref="A128:H128"/>
    <mergeCell ref="A129:I129"/>
    <mergeCell ref="A130:I130"/>
    <mergeCell ref="A131:I131"/>
    <mergeCell ref="A132:I132"/>
    <mergeCell ref="A133:I133"/>
    <mergeCell ref="A135:I135"/>
    <mergeCell ref="B117:H117"/>
    <mergeCell ref="B118:H118"/>
    <mergeCell ref="A119:H119"/>
    <mergeCell ref="A120:I120"/>
    <mergeCell ref="A121:I121"/>
    <mergeCell ref="B122:H122"/>
    <mergeCell ref="B123:H123"/>
    <mergeCell ref="B124:H124"/>
    <mergeCell ref="B125:H125"/>
    <mergeCell ref="B108:H108"/>
    <mergeCell ref="B109:H109"/>
    <mergeCell ref="B110:H110"/>
    <mergeCell ref="A111:I111"/>
    <mergeCell ref="A112:I112"/>
    <mergeCell ref="A113:I113"/>
    <mergeCell ref="A114:I114"/>
    <mergeCell ref="B115:H115"/>
    <mergeCell ref="B116:H116"/>
    <mergeCell ref="B99:G99"/>
    <mergeCell ref="B100:G100"/>
    <mergeCell ref="B101:G101"/>
    <mergeCell ref="B102:H102"/>
    <mergeCell ref="B103:G103"/>
    <mergeCell ref="B104:G104"/>
    <mergeCell ref="B105:G105"/>
    <mergeCell ref="B106:H106"/>
    <mergeCell ref="B107:H107"/>
    <mergeCell ref="B89:G89"/>
    <mergeCell ref="B90:G90"/>
    <mergeCell ref="A91:G91"/>
    <mergeCell ref="A93:I93"/>
    <mergeCell ref="A94:I94"/>
    <mergeCell ref="A95:I95"/>
    <mergeCell ref="B96:H96"/>
    <mergeCell ref="B97:H97"/>
    <mergeCell ref="B98:G98"/>
    <mergeCell ref="A80:I80"/>
    <mergeCell ref="A81:I81"/>
    <mergeCell ref="B82:G82"/>
    <mergeCell ref="B83:G83"/>
    <mergeCell ref="B84:G84"/>
    <mergeCell ref="B85:C85"/>
    <mergeCell ref="B86:G86"/>
    <mergeCell ref="B87:G87"/>
    <mergeCell ref="B88:G88"/>
    <mergeCell ref="A71:I71"/>
    <mergeCell ref="A72:I72"/>
    <mergeCell ref="A73:I73"/>
    <mergeCell ref="B74:H74"/>
    <mergeCell ref="B75:G75"/>
    <mergeCell ref="B76:G76"/>
    <mergeCell ref="A77:H77"/>
    <mergeCell ref="A78:I78"/>
    <mergeCell ref="A79:I79"/>
    <mergeCell ref="B62:H62"/>
    <mergeCell ref="B63:G63"/>
    <mergeCell ref="B64:G64"/>
    <mergeCell ref="B65:H65"/>
    <mergeCell ref="B66:H66"/>
    <mergeCell ref="B67:H67"/>
    <mergeCell ref="A68:H68"/>
    <mergeCell ref="A69:I69"/>
    <mergeCell ref="A70:I70"/>
    <mergeCell ref="B55:G55"/>
    <mergeCell ref="H55:I55"/>
    <mergeCell ref="B56:G56"/>
    <mergeCell ref="H56:I56"/>
    <mergeCell ref="A57:I57"/>
    <mergeCell ref="A58:I58"/>
    <mergeCell ref="A59:I59"/>
    <mergeCell ref="A60:I60"/>
    <mergeCell ref="B61:G61"/>
    <mergeCell ref="J51:P51"/>
    <mergeCell ref="Q51:X51"/>
    <mergeCell ref="Y51:AF51"/>
    <mergeCell ref="B52:G52"/>
    <mergeCell ref="H52:I52"/>
    <mergeCell ref="B53:G53"/>
    <mergeCell ref="H53:I53"/>
    <mergeCell ref="B54:G54"/>
    <mergeCell ref="H54:I54"/>
    <mergeCell ref="A44:I44"/>
    <mergeCell ref="A45:G45"/>
    <mergeCell ref="H45:I45"/>
    <mergeCell ref="A46:I46"/>
    <mergeCell ref="A47:I47"/>
    <mergeCell ref="A48:I48"/>
    <mergeCell ref="A49:I49"/>
    <mergeCell ref="A50:I50"/>
    <mergeCell ref="A51:I51"/>
    <mergeCell ref="A39:E39"/>
    <mergeCell ref="F39:G39"/>
    <mergeCell ref="H39:I39"/>
    <mergeCell ref="A40:G40"/>
    <mergeCell ref="H40:I40"/>
    <mergeCell ref="A42:E42"/>
    <mergeCell ref="F42:G42"/>
    <mergeCell ref="H42:I42"/>
    <mergeCell ref="A43:G43"/>
    <mergeCell ref="H43:I43"/>
    <mergeCell ref="A34:G34"/>
    <mergeCell ref="H34:I34"/>
    <mergeCell ref="A35:I35"/>
    <mergeCell ref="A36:E36"/>
    <mergeCell ref="F36:G36"/>
    <mergeCell ref="H36:I36"/>
    <mergeCell ref="A37:G37"/>
    <mergeCell ref="H37:I37"/>
    <mergeCell ref="A38:I38"/>
    <mergeCell ref="A31:E31"/>
    <mergeCell ref="F31:G31"/>
    <mergeCell ref="H31:I31"/>
    <mergeCell ref="A32:E32"/>
    <mergeCell ref="F32:G32"/>
    <mergeCell ref="H32:I32"/>
    <mergeCell ref="A33:E33"/>
    <mergeCell ref="F33:G33"/>
    <mergeCell ref="H33:I33"/>
    <mergeCell ref="A27:E27"/>
    <mergeCell ref="F27:G27"/>
    <mergeCell ref="H27:I27"/>
    <mergeCell ref="A28:E28"/>
    <mergeCell ref="F28:G28"/>
    <mergeCell ref="H28:I28"/>
    <mergeCell ref="A29:G29"/>
    <mergeCell ref="H29:I29"/>
    <mergeCell ref="A30:I30"/>
    <mergeCell ref="A24:E24"/>
    <mergeCell ref="F24:G24"/>
    <mergeCell ref="H24:I24"/>
    <mergeCell ref="A25:E25"/>
    <mergeCell ref="F25:G25"/>
    <mergeCell ref="H25:I25"/>
    <mergeCell ref="A26:E26"/>
    <mergeCell ref="F26:G26"/>
    <mergeCell ref="H26:I26"/>
    <mergeCell ref="A20:E20"/>
    <mergeCell ref="F20:G20"/>
    <mergeCell ref="H20:I20"/>
    <mergeCell ref="A21:G21"/>
    <mergeCell ref="H21:I21"/>
    <mergeCell ref="A22:I22"/>
    <mergeCell ref="A23:E23"/>
    <mergeCell ref="F23:G23"/>
    <mergeCell ref="H23:I23"/>
    <mergeCell ref="A17:E17"/>
    <mergeCell ref="F17:G17"/>
    <mergeCell ref="H17:I17"/>
    <mergeCell ref="A18:E18"/>
    <mergeCell ref="F18:G18"/>
    <mergeCell ref="H18:I18"/>
    <mergeCell ref="A19:E19"/>
    <mergeCell ref="F19:G19"/>
    <mergeCell ref="H19:I19"/>
    <mergeCell ref="A14:E14"/>
    <mergeCell ref="F14:G14"/>
    <mergeCell ref="H14:I14"/>
    <mergeCell ref="A15:E15"/>
    <mergeCell ref="F15:G15"/>
    <mergeCell ref="H15:I15"/>
    <mergeCell ref="A16:E16"/>
    <mergeCell ref="F16:G16"/>
    <mergeCell ref="H16:I16"/>
    <mergeCell ref="B9:G9"/>
    <mergeCell ref="H9:I9"/>
    <mergeCell ref="B10:G10"/>
    <mergeCell ref="H10:I10"/>
    <mergeCell ref="B11:G11"/>
    <mergeCell ref="H11:I11"/>
    <mergeCell ref="A12:I12"/>
    <mergeCell ref="A13:E13"/>
    <mergeCell ref="F13:G13"/>
    <mergeCell ref="H13:I13"/>
    <mergeCell ref="A2:I2"/>
    <mergeCell ref="A3:I3"/>
    <mergeCell ref="A4:E4"/>
    <mergeCell ref="F4:I4"/>
    <mergeCell ref="A5:E5"/>
    <mergeCell ref="F5:I5"/>
    <mergeCell ref="A6:I6"/>
    <mergeCell ref="A7:I7"/>
    <mergeCell ref="B8:G8"/>
    <mergeCell ref="H8:I8"/>
  </mergeCells>
  <pageMargins left="0.69930555555555596" right="0.69930555555555596" top="0.75" bottom="0.75" header="0.511811023622047" footer="0.511811023622047"/>
  <pageSetup orientation="landscape" horizontalDpi="300" verticalDpi="300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00"/>
  <sheetViews>
    <sheetView zoomScaleNormal="100" workbookViewId="0"/>
  </sheetViews>
  <sheetFormatPr defaultColWidth="12.5703125" defaultRowHeight="12.75"/>
  <cols>
    <col min="1" max="1" width="15.28515625" customWidth="1"/>
    <col min="2" max="2" width="11.140625" customWidth="1"/>
    <col min="3" max="3" width="13.28515625" customWidth="1"/>
    <col min="4" max="4" width="10.140625" customWidth="1"/>
    <col min="6" max="6" width="11.28515625" customWidth="1"/>
    <col min="7" max="7" width="9.85546875" customWidth="1"/>
    <col min="9" max="9" width="12.140625" customWidth="1"/>
    <col min="10" max="10" width="10.7109375" customWidth="1"/>
    <col min="11" max="11" width="11.140625" customWidth="1"/>
    <col min="12" max="12" width="7.5703125" customWidth="1"/>
    <col min="13" max="13" width="6.5703125" customWidth="1"/>
    <col min="14" max="15" width="9.28515625" customWidth="1"/>
    <col min="16" max="33" width="9.140625" customWidth="1"/>
  </cols>
  <sheetData>
    <row r="1" spans="1:33" ht="11.25" customHeight="1">
      <c r="A1" s="15"/>
      <c r="B1" s="15"/>
      <c r="C1" s="15"/>
      <c r="D1" s="15"/>
      <c r="E1" s="15"/>
      <c r="F1" s="15"/>
      <c r="G1" s="15"/>
      <c r="H1" s="15"/>
      <c r="I1" s="16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</row>
    <row r="2" spans="1:33" ht="34.5" customHeight="1">
      <c r="A2" s="14" t="s">
        <v>351</v>
      </c>
      <c r="B2" s="14"/>
      <c r="C2" s="14"/>
      <c r="D2" s="14"/>
      <c r="E2" s="14"/>
      <c r="F2" s="14"/>
      <c r="G2" s="14"/>
      <c r="H2" s="14"/>
      <c r="I2" s="14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</row>
    <row r="3" spans="1:33" ht="69" customHeight="1">
      <c r="A3" s="13" t="s">
        <v>439</v>
      </c>
      <c r="B3" s="13"/>
      <c r="C3" s="13"/>
      <c r="D3" s="13"/>
      <c r="E3" s="13"/>
      <c r="F3" s="13"/>
      <c r="G3" s="13"/>
      <c r="H3" s="13"/>
      <c r="I3" s="13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</row>
    <row r="4" spans="1:33" ht="15.75" customHeight="1">
      <c r="A4" s="12" t="s">
        <v>2</v>
      </c>
      <c r="B4" s="12"/>
      <c r="C4" s="12"/>
      <c r="D4" s="12"/>
      <c r="E4" s="12"/>
      <c r="F4" s="11" t="s">
        <v>3</v>
      </c>
      <c r="G4" s="11"/>
      <c r="H4" s="11"/>
      <c r="I4" s="11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</row>
    <row r="5" spans="1:33" ht="15.75" customHeight="1">
      <c r="A5" s="12" t="s">
        <v>4</v>
      </c>
      <c r="B5" s="12"/>
      <c r="C5" s="12"/>
      <c r="D5" s="12"/>
      <c r="E5" s="12"/>
      <c r="F5" s="11" t="s">
        <v>5</v>
      </c>
      <c r="G5" s="11"/>
      <c r="H5" s="11"/>
      <c r="I5" s="11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</row>
    <row r="6" spans="1:33" ht="15.75" customHeight="1">
      <c r="A6" s="12" t="s">
        <v>353</v>
      </c>
      <c r="B6" s="12"/>
      <c r="C6" s="12"/>
      <c r="D6" s="12"/>
      <c r="E6" s="12"/>
      <c r="F6" s="12"/>
      <c r="G6" s="12"/>
      <c r="H6" s="12"/>
      <c r="I6" s="12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</row>
    <row r="7" spans="1:33" ht="20.25" customHeight="1">
      <c r="A7" s="10" t="s">
        <v>354</v>
      </c>
      <c r="B7" s="10"/>
      <c r="C7" s="10"/>
      <c r="D7" s="10"/>
      <c r="E7" s="10"/>
      <c r="F7" s="10"/>
      <c r="G7" s="10"/>
      <c r="H7" s="10"/>
      <c r="I7" s="10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</row>
    <row r="8" spans="1:33" ht="15.75" customHeight="1">
      <c r="A8" s="17" t="s">
        <v>8</v>
      </c>
      <c r="B8" s="12" t="s">
        <v>9</v>
      </c>
      <c r="C8" s="12"/>
      <c r="D8" s="12"/>
      <c r="E8" s="12"/>
      <c r="F8" s="12"/>
      <c r="G8" s="12"/>
      <c r="H8" s="9">
        <v>45289</v>
      </c>
      <c r="I8" s="9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</row>
    <row r="9" spans="1:33" ht="15.75" customHeight="1">
      <c r="A9" s="17" t="s">
        <v>10</v>
      </c>
      <c r="B9" s="12" t="s">
        <v>11</v>
      </c>
      <c r="C9" s="12"/>
      <c r="D9" s="12"/>
      <c r="E9" s="12"/>
      <c r="F9" s="12"/>
      <c r="G9" s="12"/>
      <c r="H9" s="11" t="s">
        <v>322</v>
      </c>
      <c r="I9" s="11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</row>
    <row r="10" spans="1:33" ht="39.75" customHeight="1">
      <c r="A10" s="17" t="s">
        <v>13</v>
      </c>
      <c r="B10" s="12" t="s">
        <v>14</v>
      </c>
      <c r="C10" s="12"/>
      <c r="D10" s="12"/>
      <c r="E10" s="12"/>
      <c r="F10" s="12"/>
      <c r="G10" s="12"/>
      <c r="H10" s="11" t="s">
        <v>15</v>
      </c>
      <c r="I10" s="11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</row>
    <row r="11" spans="1:33" ht="37.5" customHeight="1">
      <c r="A11" s="17" t="s">
        <v>16</v>
      </c>
      <c r="B11" s="12" t="s">
        <v>17</v>
      </c>
      <c r="C11" s="12"/>
      <c r="D11" s="12"/>
      <c r="E11" s="12"/>
      <c r="F11" s="12"/>
      <c r="G11" s="12"/>
      <c r="H11" s="11">
        <v>12</v>
      </c>
      <c r="I11" s="11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</row>
    <row r="12" spans="1:33" ht="25.5" customHeight="1">
      <c r="A12" s="8" t="s">
        <v>355</v>
      </c>
      <c r="B12" s="8"/>
      <c r="C12" s="8"/>
      <c r="D12" s="8"/>
      <c r="E12" s="8"/>
      <c r="F12" s="8"/>
      <c r="G12" s="8"/>
      <c r="H12" s="8"/>
      <c r="I12" s="8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</row>
    <row r="13" spans="1:33" ht="43.5" customHeight="1">
      <c r="A13" s="7" t="s">
        <v>19</v>
      </c>
      <c r="B13" s="7"/>
      <c r="C13" s="7"/>
      <c r="D13" s="7"/>
      <c r="E13" s="7"/>
      <c r="F13" s="6" t="s">
        <v>20</v>
      </c>
      <c r="G13" s="6"/>
      <c r="H13" s="6" t="s">
        <v>323</v>
      </c>
      <c r="I13" s="6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</row>
    <row r="14" spans="1:33" ht="12.75" customHeight="1">
      <c r="A14" s="5" t="s">
        <v>22</v>
      </c>
      <c r="B14" s="5"/>
      <c r="C14" s="5"/>
      <c r="D14" s="5"/>
      <c r="E14" s="5"/>
      <c r="F14" s="4" t="s">
        <v>23</v>
      </c>
      <c r="G14" s="4"/>
      <c r="H14" s="3">
        <v>2000</v>
      </c>
      <c r="I14" s="3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</row>
    <row r="15" spans="1:33" ht="12.75" customHeight="1">
      <c r="A15" s="5" t="s">
        <v>24</v>
      </c>
      <c r="B15" s="5"/>
      <c r="C15" s="5"/>
      <c r="D15" s="5"/>
      <c r="E15" s="5"/>
      <c r="F15" s="4" t="s">
        <v>23</v>
      </c>
      <c r="G15" s="4"/>
      <c r="H15" s="3">
        <v>4000</v>
      </c>
      <c r="I15" s="3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</row>
    <row r="16" spans="1:33" ht="12.75" customHeight="1">
      <c r="A16" s="5" t="s">
        <v>25</v>
      </c>
      <c r="B16" s="5"/>
      <c r="C16" s="5"/>
      <c r="D16" s="5"/>
      <c r="E16" s="5"/>
      <c r="F16" s="4" t="s">
        <v>23</v>
      </c>
      <c r="G16" s="4"/>
      <c r="H16" s="3">
        <v>0</v>
      </c>
      <c r="I16" s="3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</row>
    <row r="17" spans="1:33" ht="12.75" customHeight="1">
      <c r="A17" s="5" t="s">
        <v>26</v>
      </c>
      <c r="B17" s="5"/>
      <c r="C17" s="5"/>
      <c r="D17" s="5"/>
      <c r="E17" s="5"/>
      <c r="F17" s="4" t="s">
        <v>23</v>
      </c>
      <c r="G17" s="4"/>
      <c r="H17" s="3">
        <v>400</v>
      </c>
      <c r="I17" s="3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</row>
    <row r="18" spans="1:33" ht="12.75" customHeight="1">
      <c r="A18" s="5" t="s">
        <v>27</v>
      </c>
      <c r="B18" s="5"/>
      <c r="C18" s="5"/>
      <c r="D18" s="5"/>
      <c r="E18" s="5"/>
      <c r="F18" s="4" t="s">
        <v>23</v>
      </c>
      <c r="G18" s="4"/>
      <c r="H18" s="3">
        <v>0</v>
      </c>
      <c r="I18" s="3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</row>
    <row r="19" spans="1:33" ht="12.75" customHeight="1">
      <c r="A19" s="5" t="s">
        <v>28</v>
      </c>
      <c r="B19" s="5"/>
      <c r="C19" s="5"/>
      <c r="D19" s="5"/>
      <c r="E19" s="5"/>
      <c r="F19" s="4" t="s">
        <v>23</v>
      </c>
      <c r="G19" s="4"/>
      <c r="H19" s="3">
        <v>600</v>
      </c>
      <c r="I19" s="3"/>
      <c r="J19" s="15"/>
      <c r="K19" s="15"/>
      <c r="L19" s="22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</row>
    <row r="20" spans="1:33" ht="27" customHeight="1">
      <c r="A20" s="638" t="s">
        <v>356</v>
      </c>
      <c r="B20" s="638"/>
      <c r="C20" s="638"/>
      <c r="D20" s="638"/>
      <c r="E20" s="638"/>
      <c r="F20" s="4" t="s">
        <v>23</v>
      </c>
      <c r="G20" s="4"/>
      <c r="H20" s="3">
        <v>200</v>
      </c>
      <c r="I20" s="3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</row>
    <row r="21" spans="1:33" ht="12.75" customHeight="1">
      <c r="A21" s="1" t="s">
        <v>30</v>
      </c>
      <c r="B21" s="1"/>
      <c r="C21" s="1"/>
      <c r="D21" s="1"/>
      <c r="E21" s="1"/>
      <c r="F21" s="1"/>
      <c r="G21" s="1"/>
      <c r="H21" s="474">
        <v>7200</v>
      </c>
      <c r="I21" s="474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</row>
    <row r="22" spans="1:33" ht="8.25" customHeight="1">
      <c r="A22" s="475"/>
      <c r="B22" s="475"/>
      <c r="C22" s="475"/>
      <c r="D22" s="475"/>
      <c r="E22" s="475"/>
      <c r="F22" s="475"/>
      <c r="G22" s="475"/>
      <c r="H22" s="475"/>
      <c r="I22" s="47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</row>
    <row r="23" spans="1:33" ht="23.25" customHeight="1">
      <c r="A23" s="5" t="s">
        <v>31</v>
      </c>
      <c r="B23" s="5"/>
      <c r="C23" s="5"/>
      <c r="D23" s="5"/>
      <c r="E23" s="5"/>
      <c r="F23" s="4" t="s">
        <v>23</v>
      </c>
      <c r="G23" s="4"/>
      <c r="H23" s="476">
        <v>500</v>
      </c>
      <c r="I23" s="476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</row>
    <row r="24" spans="1:33" ht="12.75" customHeight="1">
      <c r="A24" s="5" t="s">
        <v>32</v>
      </c>
      <c r="B24" s="5"/>
      <c r="C24" s="5"/>
      <c r="D24" s="5"/>
      <c r="E24" s="5"/>
      <c r="F24" s="477" t="s">
        <v>23</v>
      </c>
      <c r="G24" s="477"/>
      <c r="H24" s="476">
        <v>1200</v>
      </c>
      <c r="I24" s="476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</row>
    <row r="25" spans="1:33" ht="12.75" customHeight="1">
      <c r="A25" s="5" t="s">
        <v>33</v>
      </c>
      <c r="B25" s="5"/>
      <c r="C25" s="5"/>
      <c r="D25" s="5"/>
      <c r="E25" s="5"/>
      <c r="F25" s="4" t="s">
        <v>23</v>
      </c>
      <c r="G25" s="4"/>
      <c r="H25" s="476">
        <v>100</v>
      </c>
      <c r="I25" s="476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</row>
    <row r="26" spans="1:33" ht="15.75" customHeight="1">
      <c r="A26" s="5" t="s">
        <v>34</v>
      </c>
      <c r="B26" s="5"/>
      <c r="C26" s="5"/>
      <c r="D26" s="5"/>
      <c r="E26" s="5"/>
      <c r="F26" s="477" t="s">
        <v>23</v>
      </c>
      <c r="G26" s="477"/>
      <c r="H26" s="476">
        <v>150</v>
      </c>
      <c r="I26" s="476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</row>
    <row r="27" spans="1:33" ht="14.25" customHeight="1">
      <c r="A27" s="5" t="s">
        <v>35</v>
      </c>
      <c r="B27" s="5"/>
      <c r="C27" s="5"/>
      <c r="D27" s="5"/>
      <c r="E27" s="5"/>
      <c r="F27" s="477" t="s">
        <v>23</v>
      </c>
      <c r="G27" s="477"/>
      <c r="H27" s="476">
        <v>250</v>
      </c>
      <c r="I27" s="476"/>
      <c r="J27" s="25"/>
      <c r="K27" s="25"/>
      <c r="L27" s="25"/>
      <c r="M27" s="2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</row>
    <row r="28" spans="1:33" ht="26.25" customHeight="1">
      <c r="A28" s="5" t="s">
        <v>36</v>
      </c>
      <c r="B28" s="5"/>
      <c r="C28" s="5"/>
      <c r="D28" s="5"/>
      <c r="E28" s="5"/>
      <c r="F28" s="4" t="s">
        <v>23</v>
      </c>
      <c r="G28" s="4"/>
      <c r="H28" s="476">
        <v>800</v>
      </c>
      <c r="I28" s="476"/>
      <c r="J28" s="26"/>
      <c r="K28" s="15"/>
      <c r="L28" s="15"/>
      <c r="M28" s="15"/>
      <c r="N28" s="26"/>
      <c r="O28" s="27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</row>
    <row r="29" spans="1:33" ht="15" customHeight="1">
      <c r="A29" s="1" t="s">
        <v>37</v>
      </c>
      <c r="B29" s="1"/>
      <c r="C29" s="1"/>
      <c r="D29" s="1"/>
      <c r="E29" s="1"/>
      <c r="F29" s="1"/>
      <c r="G29" s="1"/>
      <c r="H29" s="474">
        <f>ROUND(H23+H24+H25+H26+H27+H28,2)</f>
        <v>3000</v>
      </c>
      <c r="I29" s="474"/>
      <c r="J29" s="26"/>
      <c r="K29" s="15"/>
      <c r="L29" s="15"/>
      <c r="M29" s="15"/>
      <c r="N29" s="26"/>
      <c r="O29" s="27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</row>
    <row r="30" spans="1:33" ht="7.5" customHeight="1">
      <c r="A30" s="475"/>
      <c r="B30" s="475"/>
      <c r="C30" s="475"/>
      <c r="D30" s="475"/>
      <c r="E30" s="475"/>
      <c r="F30" s="475"/>
      <c r="G30" s="475"/>
      <c r="H30" s="475"/>
      <c r="I30" s="475"/>
      <c r="J30" s="15"/>
      <c r="K30" s="15"/>
      <c r="L30" s="15"/>
      <c r="M30" s="15"/>
      <c r="N30" s="26"/>
      <c r="O30" s="27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</row>
    <row r="31" spans="1:33" ht="27" customHeight="1">
      <c r="A31" s="5" t="s">
        <v>38</v>
      </c>
      <c r="B31" s="5"/>
      <c r="C31" s="5"/>
      <c r="D31" s="5"/>
      <c r="E31" s="5"/>
      <c r="F31" s="4" t="s">
        <v>23</v>
      </c>
      <c r="G31" s="4"/>
      <c r="H31" s="476">
        <v>100</v>
      </c>
      <c r="I31" s="476"/>
      <c r="J31" s="27"/>
      <c r="K31" s="27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</row>
    <row r="32" spans="1:33" ht="25.5" customHeight="1">
      <c r="A32" s="5" t="s">
        <v>39</v>
      </c>
      <c r="B32" s="5"/>
      <c r="C32" s="5"/>
      <c r="D32" s="5"/>
      <c r="E32" s="5"/>
      <c r="F32" s="4" t="s">
        <v>23</v>
      </c>
      <c r="G32" s="4"/>
      <c r="H32" s="476">
        <v>250</v>
      </c>
      <c r="I32" s="476"/>
      <c r="J32" s="27"/>
      <c r="K32" s="27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</row>
    <row r="33" spans="1:33" ht="12.75" customHeight="1">
      <c r="A33" s="5" t="s">
        <v>40</v>
      </c>
      <c r="B33" s="5"/>
      <c r="C33" s="5"/>
      <c r="D33" s="5"/>
      <c r="E33" s="5"/>
      <c r="F33" s="4" t="s">
        <v>23</v>
      </c>
      <c r="G33" s="4"/>
      <c r="H33" s="476">
        <v>350</v>
      </c>
      <c r="I33" s="476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</row>
    <row r="34" spans="1:33" ht="12.75" customHeight="1">
      <c r="A34" s="478" t="s">
        <v>41</v>
      </c>
      <c r="B34" s="478"/>
      <c r="C34" s="478"/>
      <c r="D34" s="478"/>
      <c r="E34" s="478"/>
      <c r="F34" s="478"/>
      <c r="G34" s="478"/>
      <c r="H34" s="474">
        <f>ROUND(H31+H32+H33,2)</f>
        <v>700</v>
      </c>
      <c r="I34" s="474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</row>
    <row r="35" spans="1:33" ht="7.5" customHeight="1">
      <c r="A35" s="479"/>
      <c r="B35" s="479"/>
      <c r="C35" s="479"/>
      <c r="D35" s="479"/>
      <c r="E35" s="479"/>
      <c r="F35" s="479"/>
      <c r="G35" s="479"/>
      <c r="H35" s="479"/>
      <c r="I35" s="479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</row>
    <row r="36" spans="1:33" ht="12.75" customHeight="1">
      <c r="A36" s="480" t="s">
        <v>42</v>
      </c>
      <c r="B36" s="480"/>
      <c r="C36" s="480"/>
      <c r="D36" s="480"/>
      <c r="E36" s="480"/>
      <c r="F36" s="4" t="s">
        <v>23</v>
      </c>
      <c r="G36" s="4"/>
      <c r="H36" s="476">
        <v>70</v>
      </c>
      <c r="I36" s="476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</row>
    <row r="37" spans="1:33" ht="12.75" customHeight="1">
      <c r="A37" s="481" t="s">
        <v>43</v>
      </c>
      <c r="B37" s="481"/>
      <c r="C37" s="481"/>
      <c r="D37" s="481"/>
      <c r="E37" s="481"/>
      <c r="F37" s="481"/>
      <c r="G37" s="481"/>
      <c r="H37" s="474">
        <f>H36</f>
        <v>70</v>
      </c>
      <c r="I37" s="474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</row>
    <row r="38" spans="1:33" ht="7.5" customHeight="1">
      <c r="A38" s="482"/>
      <c r="B38" s="482"/>
      <c r="C38" s="482"/>
      <c r="D38" s="482"/>
      <c r="E38" s="482"/>
      <c r="F38" s="482"/>
      <c r="G38" s="482"/>
      <c r="H38" s="482"/>
      <c r="I38" s="482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</row>
    <row r="39" spans="1:33" ht="12.75" customHeight="1">
      <c r="A39" s="480" t="s">
        <v>44</v>
      </c>
      <c r="B39" s="480"/>
      <c r="C39" s="480"/>
      <c r="D39" s="480"/>
      <c r="E39" s="480"/>
      <c r="F39" s="477" t="s">
        <v>23</v>
      </c>
      <c r="G39" s="477"/>
      <c r="H39" s="483">
        <v>0</v>
      </c>
      <c r="I39" s="483"/>
      <c r="J39" s="28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</row>
    <row r="40" spans="1:33" ht="12.75" customHeight="1">
      <c r="A40" s="484" t="s">
        <v>45</v>
      </c>
      <c r="B40" s="484"/>
      <c r="C40" s="484"/>
      <c r="D40" s="484"/>
      <c r="E40" s="484"/>
      <c r="F40" s="484"/>
      <c r="G40" s="484"/>
      <c r="H40" s="485">
        <v>0</v>
      </c>
      <c r="I40" s="485"/>
      <c r="J40" s="15"/>
      <c r="K40" s="29"/>
      <c r="L40" s="30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</row>
    <row r="41" spans="1:33" ht="8.25" customHeight="1">
      <c r="A41" s="31"/>
      <c r="B41" s="32"/>
      <c r="C41" s="32"/>
      <c r="D41" s="32"/>
      <c r="E41" s="32"/>
      <c r="F41" s="32"/>
      <c r="G41" s="32"/>
      <c r="H41" s="33"/>
      <c r="I41" s="34"/>
      <c r="J41" s="15"/>
      <c r="K41" s="29"/>
      <c r="L41" s="30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</row>
    <row r="42" spans="1:33" ht="15.75" customHeight="1">
      <c r="A42" s="486" t="s">
        <v>46</v>
      </c>
      <c r="B42" s="486"/>
      <c r="C42" s="486"/>
      <c r="D42" s="486"/>
      <c r="E42" s="486"/>
      <c r="F42" s="477" t="s">
        <v>23</v>
      </c>
      <c r="G42" s="477"/>
      <c r="H42" s="487">
        <v>0</v>
      </c>
      <c r="I42" s="487"/>
      <c r="J42" s="15"/>
      <c r="K42" s="29"/>
      <c r="L42" s="30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</row>
    <row r="43" spans="1:33" ht="15" customHeight="1">
      <c r="A43" s="478" t="s">
        <v>47</v>
      </c>
      <c r="B43" s="478"/>
      <c r="C43" s="478"/>
      <c r="D43" s="478"/>
      <c r="E43" s="478"/>
      <c r="F43" s="478"/>
      <c r="G43" s="478"/>
      <c r="H43" s="488">
        <v>0</v>
      </c>
      <c r="I43" s="488"/>
      <c r="J43" s="15"/>
      <c r="K43" s="29"/>
      <c r="L43" s="30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</row>
    <row r="44" spans="1:33" ht="7.5" customHeight="1">
      <c r="A44" s="479"/>
      <c r="B44" s="479"/>
      <c r="C44" s="479"/>
      <c r="D44" s="479"/>
      <c r="E44" s="479"/>
      <c r="F44" s="479"/>
      <c r="G44" s="479"/>
      <c r="H44" s="479"/>
      <c r="I44" s="479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</row>
    <row r="45" spans="1:33" ht="12.75" customHeight="1">
      <c r="A45" s="489" t="s">
        <v>48</v>
      </c>
      <c r="B45" s="489"/>
      <c r="C45" s="489"/>
      <c r="D45" s="489"/>
      <c r="E45" s="489"/>
      <c r="F45" s="489"/>
      <c r="G45" s="489"/>
      <c r="H45" s="490">
        <f>ROUND(H21+H29+H34+H37+H40,2)</f>
        <v>10970</v>
      </c>
      <c r="I45" s="490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</row>
    <row r="46" spans="1:33" ht="7.5" customHeight="1">
      <c r="A46" s="491"/>
      <c r="B46" s="491"/>
      <c r="C46" s="491"/>
      <c r="D46" s="491"/>
      <c r="E46" s="491"/>
      <c r="F46" s="491"/>
      <c r="G46" s="491"/>
      <c r="H46" s="491"/>
      <c r="I46" s="491"/>
      <c r="J46" s="36"/>
      <c r="K46" s="37"/>
      <c r="L46" s="38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</row>
    <row r="47" spans="1:33" ht="48" customHeight="1">
      <c r="A47" s="492" t="s">
        <v>49</v>
      </c>
      <c r="B47" s="492"/>
      <c r="C47" s="492"/>
      <c r="D47" s="492"/>
      <c r="E47" s="492"/>
      <c r="F47" s="492"/>
      <c r="G47" s="492"/>
      <c r="H47" s="492"/>
      <c r="I47" s="492"/>
      <c r="J47" s="36"/>
      <c r="K47" s="37"/>
      <c r="L47" s="38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</row>
    <row r="48" spans="1:33" ht="7.5" customHeight="1">
      <c r="A48" s="491"/>
      <c r="B48" s="491"/>
      <c r="C48" s="491"/>
      <c r="D48" s="491"/>
      <c r="E48" s="491"/>
      <c r="F48" s="491"/>
      <c r="G48" s="491"/>
      <c r="H48" s="491"/>
      <c r="I48" s="491"/>
      <c r="J48" s="36"/>
      <c r="K48" s="37"/>
      <c r="L48" s="38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</row>
    <row r="49" spans="1:33" ht="54" customHeight="1">
      <c r="A49" s="493" t="s">
        <v>50</v>
      </c>
      <c r="B49" s="493"/>
      <c r="C49" s="493"/>
      <c r="D49" s="493"/>
      <c r="E49" s="493"/>
      <c r="F49" s="493"/>
      <c r="G49" s="493"/>
      <c r="H49" s="493"/>
      <c r="I49" s="493"/>
      <c r="J49" s="36"/>
      <c r="K49" s="37"/>
      <c r="L49" s="38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</row>
    <row r="50" spans="1:33" ht="9.75" customHeight="1">
      <c r="A50" s="494"/>
      <c r="B50" s="494"/>
      <c r="C50" s="494"/>
      <c r="D50" s="494"/>
      <c r="E50" s="494"/>
      <c r="F50" s="494"/>
      <c r="G50" s="494"/>
      <c r="H50" s="494"/>
      <c r="I50" s="494"/>
      <c r="J50" s="36"/>
      <c r="K50" s="37"/>
      <c r="L50" s="38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</row>
    <row r="51" spans="1:33" ht="21.75" customHeight="1">
      <c r="A51" s="10" t="s">
        <v>51</v>
      </c>
      <c r="B51" s="10"/>
      <c r="C51" s="10"/>
      <c r="D51" s="10"/>
      <c r="E51" s="10"/>
      <c r="F51" s="10"/>
      <c r="G51" s="10"/>
      <c r="H51" s="10"/>
      <c r="I51" s="10"/>
      <c r="J51" s="495"/>
      <c r="K51" s="495"/>
      <c r="L51" s="495"/>
      <c r="M51" s="495"/>
      <c r="N51" s="495"/>
      <c r="O51" s="495"/>
      <c r="P51" s="495"/>
      <c r="Q51" s="495"/>
      <c r="R51" s="495"/>
      <c r="S51" s="495"/>
      <c r="T51" s="495"/>
      <c r="U51" s="495"/>
      <c r="V51" s="495"/>
      <c r="W51" s="495"/>
      <c r="X51" s="495"/>
      <c r="Y51" s="495"/>
      <c r="Z51" s="495"/>
      <c r="AA51" s="495"/>
      <c r="AB51" s="495"/>
      <c r="AC51" s="495"/>
      <c r="AD51" s="495"/>
      <c r="AE51" s="495"/>
      <c r="AF51" s="495"/>
      <c r="AG51" s="141"/>
    </row>
    <row r="52" spans="1:33" ht="15.75" customHeight="1">
      <c r="A52" s="17">
        <v>1</v>
      </c>
      <c r="B52" s="12" t="s">
        <v>52</v>
      </c>
      <c r="C52" s="12"/>
      <c r="D52" s="12"/>
      <c r="E52" s="12"/>
      <c r="F52" s="12"/>
      <c r="G52" s="12"/>
      <c r="H52" s="496" t="s">
        <v>53</v>
      </c>
      <c r="I52" s="496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</row>
    <row r="53" spans="1:33" ht="15.75" customHeight="1">
      <c r="A53" s="17">
        <v>2</v>
      </c>
      <c r="B53" s="12" t="s">
        <v>54</v>
      </c>
      <c r="C53" s="12"/>
      <c r="D53" s="12"/>
      <c r="E53" s="12"/>
      <c r="F53" s="12"/>
      <c r="G53" s="12"/>
      <c r="H53" s="639">
        <v>5143</v>
      </c>
      <c r="I53" s="639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</row>
    <row r="54" spans="1:33" ht="15.75" customHeight="1">
      <c r="A54" s="17">
        <v>3</v>
      </c>
      <c r="B54" s="12" t="s">
        <v>55</v>
      </c>
      <c r="C54" s="12"/>
      <c r="D54" s="12"/>
      <c r="E54" s="12"/>
      <c r="F54" s="12"/>
      <c r="G54" s="12"/>
      <c r="H54" s="496">
        <v>1431.04</v>
      </c>
      <c r="I54" s="496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</row>
    <row r="55" spans="1:33" ht="15.75" customHeight="1">
      <c r="A55" s="17">
        <v>4</v>
      </c>
      <c r="B55" s="12" t="s">
        <v>56</v>
      </c>
      <c r="C55" s="12"/>
      <c r="D55" s="12"/>
      <c r="E55" s="12"/>
      <c r="F55" s="12"/>
      <c r="G55" s="12"/>
      <c r="H55" s="498" t="s">
        <v>57</v>
      </c>
      <c r="I55" s="498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</row>
    <row r="56" spans="1:33" ht="15.75" customHeight="1">
      <c r="A56" s="17">
        <v>5</v>
      </c>
      <c r="B56" s="12" t="s">
        <v>58</v>
      </c>
      <c r="C56" s="12"/>
      <c r="D56" s="12"/>
      <c r="E56" s="12"/>
      <c r="F56" s="12"/>
      <c r="G56" s="12"/>
      <c r="H56" s="498" t="s">
        <v>59</v>
      </c>
      <c r="I56" s="498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</row>
    <row r="57" spans="1:33" ht="9" customHeight="1">
      <c r="A57" s="482"/>
      <c r="B57" s="482"/>
      <c r="C57" s="482"/>
      <c r="D57" s="482"/>
      <c r="E57" s="482"/>
      <c r="F57" s="482"/>
      <c r="G57" s="482"/>
      <c r="H57" s="482"/>
      <c r="I57" s="482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</row>
    <row r="58" spans="1:33" ht="22.5" customHeight="1">
      <c r="A58" s="492" t="s">
        <v>60</v>
      </c>
      <c r="B58" s="492"/>
      <c r="C58" s="492"/>
      <c r="D58" s="492"/>
      <c r="E58" s="492"/>
      <c r="F58" s="492"/>
      <c r="G58" s="492"/>
      <c r="H58" s="492"/>
      <c r="I58" s="492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</row>
    <row r="59" spans="1:33" ht="9" customHeight="1">
      <c r="A59" s="499"/>
      <c r="B59" s="499"/>
      <c r="C59" s="499"/>
      <c r="D59" s="499"/>
      <c r="E59" s="499"/>
      <c r="F59" s="499"/>
      <c r="G59" s="499"/>
      <c r="H59" s="499"/>
      <c r="I59" s="499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</row>
    <row r="60" spans="1:33" ht="22.5" customHeight="1">
      <c r="A60" s="500" t="s">
        <v>61</v>
      </c>
      <c r="B60" s="500"/>
      <c r="C60" s="500"/>
      <c r="D60" s="500"/>
      <c r="E60" s="500"/>
      <c r="F60" s="500"/>
      <c r="G60" s="500"/>
      <c r="H60" s="500"/>
      <c r="I60" s="500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</row>
    <row r="61" spans="1:33" ht="30" customHeight="1">
      <c r="A61" s="39">
        <v>1</v>
      </c>
      <c r="B61" s="501" t="s">
        <v>62</v>
      </c>
      <c r="C61" s="501"/>
      <c r="D61" s="501"/>
      <c r="E61" s="501"/>
      <c r="F61" s="501"/>
      <c r="G61" s="501"/>
      <c r="H61" s="39" t="s">
        <v>63</v>
      </c>
      <c r="I61" s="39" t="s">
        <v>64</v>
      </c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  <c r="AF61" s="41"/>
      <c r="AG61" s="41"/>
    </row>
    <row r="62" spans="1:33" ht="27.75" customHeight="1">
      <c r="A62" s="17" t="s">
        <v>8</v>
      </c>
      <c r="B62" s="12" t="s">
        <v>440</v>
      </c>
      <c r="C62" s="12"/>
      <c r="D62" s="12"/>
      <c r="E62" s="12"/>
      <c r="F62" s="12"/>
      <c r="G62" s="12"/>
      <c r="H62" s="12"/>
      <c r="I62" s="42">
        <f>ROUND(((40/6)*30)*(ROUND(H54/220,2)),2)</f>
        <v>1300</v>
      </c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</row>
    <row r="63" spans="1:33" ht="15.75" customHeight="1">
      <c r="A63" s="17" t="s">
        <v>10</v>
      </c>
      <c r="B63" s="12" t="s">
        <v>66</v>
      </c>
      <c r="C63" s="12"/>
      <c r="D63" s="12"/>
      <c r="E63" s="12"/>
      <c r="F63" s="12"/>
      <c r="G63" s="12"/>
      <c r="H63" s="43"/>
      <c r="I63" s="42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</row>
    <row r="64" spans="1:33" ht="15.75" customHeight="1">
      <c r="A64" s="17" t="s">
        <v>13</v>
      </c>
      <c r="B64" s="502" t="s">
        <v>441</v>
      </c>
      <c r="C64" s="502"/>
      <c r="D64" s="502"/>
      <c r="E64" s="502"/>
      <c r="F64" s="502"/>
      <c r="G64" s="502"/>
      <c r="H64" s="44">
        <v>0.2</v>
      </c>
      <c r="I64" s="42">
        <f>ROUND(H64*I62,2)</f>
        <v>260</v>
      </c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</row>
    <row r="65" spans="1:33" ht="15.75" customHeight="1">
      <c r="A65" s="17" t="s">
        <v>16</v>
      </c>
      <c r="B65" s="12" t="s">
        <v>68</v>
      </c>
      <c r="C65" s="12"/>
      <c r="D65" s="12"/>
      <c r="E65" s="12"/>
      <c r="F65" s="12"/>
      <c r="G65" s="12"/>
      <c r="H65" s="12"/>
      <c r="I65" s="42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</row>
    <row r="66" spans="1:33" ht="15.75" customHeight="1">
      <c r="A66" s="17" t="s">
        <v>69</v>
      </c>
      <c r="B66" s="12" t="s">
        <v>70</v>
      </c>
      <c r="C66" s="12"/>
      <c r="D66" s="12"/>
      <c r="E66" s="12"/>
      <c r="F66" s="12"/>
      <c r="G66" s="12"/>
      <c r="H66" s="12"/>
      <c r="I66" s="4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</row>
    <row r="67" spans="1:33" ht="15.75" customHeight="1">
      <c r="A67" s="17" t="s">
        <v>71</v>
      </c>
      <c r="B67" s="12" t="s">
        <v>72</v>
      </c>
      <c r="C67" s="12"/>
      <c r="D67" s="12"/>
      <c r="E67" s="12"/>
      <c r="F67" s="12"/>
      <c r="G67" s="12"/>
      <c r="H67" s="12"/>
      <c r="I67" s="42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</row>
    <row r="68" spans="1:33" ht="15.75" customHeight="1">
      <c r="A68" s="522" t="s">
        <v>119</v>
      </c>
      <c r="B68" s="522"/>
      <c r="C68" s="522"/>
      <c r="D68" s="522"/>
      <c r="E68" s="522"/>
      <c r="F68" s="522"/>
      <c r="G68" s="522"/>
      <c r="H68" s="522"/>
      <c r="I68" s="46">
        <f>SUM(I62:I67)</f>
        <v>1560</v>
      </c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</row>
    <row r="69" spans="1:33" ht="9.75" customHeight="1">
      <c r="A69" s="503"/>
      <c r="B69" s="503"/>
      <c r="C69" s="503"/>
      <c r="D69" s="503"/>
      <c r="E69" s="503"/>
      <c r="F69" s="503"/>
      <c r="G69" s="503"/>
      <c r="H69" s="503"/>
      <c r="I69" s="503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</row>
    <row r="70" spans="1:33" ht="20.25" customHeight="1">
      <c r="A70" s="504" t="s">
        <v>74</v>
      </c>
      <c r="B70" s="504"/>
      <c r="C70" s="504"/>
      <c r="D70" s="504"/>
      <c r="E70" s="504"/>
      <c r="F70" s="504"/>
      <c r="G70" s="504"/>
      <c r="H70" s="504"/>
      <c r="I70" s="504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</row>
    <row r="71" spans="1:33" ht="10.5" customHeight="1">
      <c r="A71" s="505"/>
      <c r="B71" s="505"/>
      <c r="C71" s="505"/>
      <c r="D71" s="505"/>
      <c r="E71" s="505"/>
      <c r="F71" s="505"/>
      <c r="G71" s="505"/>
      <c r="H71" s="505"/>
      <c r="I71" s="50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</row>
    <row r="72" spans="1:33" ht="21.75" customHeight="1">
      <c r="A72" s="506" t="s">
        <v>75</v>
      </c>
      <c r="B72" s="506"/>
      <c r="C72" s="506"/>
      <c r="D72" s="506"/>
      <c r="E72" s="506"/>
      <c r="F72" s="506"/>
      <c r="G72" s="506"/>
      <c r="H72" s="506"/>
      <c r="I72" s="506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</row>
    <row r="73" spans="1:33" ht="25.5" customHeight="1">
      <c r="A73" s="507" t="s">
        <v>358</v>
      </c>
      <c r="B73" s="507"/>
      <c r="C73" s="507"/>
      <c r="D73" s="507"/>
      <c r="E73" s="507"/>
      <c r="F73" s="507"/>
      <c r="G73" s="507"/>
      <c r="H73" s="507"/>
      <c r="I73" s="507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</row>
    <row r="74" spans="1:33" ht="25.5" customHeight="1">
      <c r="A74" s="47" t="s">
        <v>77</v>
      </c>
      <c r="B74" s="508" t="s">
        <v>359</v>
      </c>
      <c r="C74" s="508"/>
      <c r="D74" s="508"/>
      <c r="E74" s="508"/>
      <c r="F74" s="508"/>
      <c r="G74" s="508"/>
      <c r="H74" s="508"/>
      <c r="I74" s="18" t="s">
        <v>79</v>
      </c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</row>
    <row r="75" spans="1:33" ht="25.5" customHeight="1">
      <c r="A75" s="48" t="s">
        <v>8</v>
      </c>
      <c r="B75" s="12" t="s">
        <v>360</v>
      </c>
      <c r="C75" s="12"/>
      <c r="D75" s="12"/>
      <c r="E75" s="12"/>
      <c r="F75" s="12"/>
      <c r="G75" s="12"/>
      <c r="H75" s="43">
        <v>8.3299999999999999E-2</v>
      </c>
      <c r="I75" s="21">
        <f>ROUND($I$68*H75,2)</f>
        <v>129.94999999999999</v>
      </c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</row>
    <row r="76" spans="1:33" ht="126" customHeight="1">
      <c r="A76" s="48" t="s">
        <v>10</v>
      </c>
      <c r="B76" s="640" t="s">
        <v>442</v>
      </c>
      <c r="C76" s="640"/>
      <c r="D76" s="640"/>
      <c r="E76" s="640"/>
      <c r="F76" s="640"/>
      <c r="G76" s="640"/>
      <c r="H76" s="142">
        <v>3.0249999999999999E-2</v>
      </c>
      <c r="I76" s="21">
        <f>ROUND($I$68*H76,2)</f>
        <v>47.19</v>
      </c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</row>
    <row r="77" spans="1:33" ht="19.5" customHeight="1">
      <c r="A77" s="510" t="s">
        <v>82</v>
      </c>
      <c r="B77" s="510"/>
      <c r="C77" s="510"/>
      <c r="D77" s="510"/>
      <c r="E77" s="510"/>
      <c r="F77" s="510"/>
      <c r="G77" s="510"/>
      <c r="H77" s="510"/>
      <c r="I77" s="50">
        <f>SUM(I75+I76)</f>
        <v>177.14</v>
      </c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</row>
    <row r="78" spans="1:33" ht="10.5" customHeight="1">
      <c r="A78" s="511"/>
      <c r="B78" s="511"/>
      <c r="C78" s="511"/>
      <c r="D78" s="511"/>
      <c r="E78" s="511"/>
      <c r="F78" s="511"/>
      <c r="G78" s="511"/>
      <c r="H78" s="511"/>
      <c r="I78" s="51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  <c r="Y78" s="51"/>
      <c r="Z78" s="51"/>
      <c r="AA78" s="51"/>
      <c r="AB78" s="51"/>
      <c r="AC78" s="51"/>
      <c r="AD78" s="51"/>
      <c r="AE78" s="51"/>
      <c r="AF78" s="51"/>
      <c r="AG78" s="51"/>
    </row>
    <row r="79" spans="1:33" ht="108" customHeight="1">
      <c r="A79" s="492" t="s">
        <v>443</v>
      </c>
      <c r="B79" s="492"/>
      <c r="C79" s="492"/>
      <c r="D79" s="492"/>
      <c r="E79" s="492"/>
      <c r="F79" s="492"/>
      <c r="G79" s="492"/>
      <c r="H79" s="492"/>
      <c r="I79" s="492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</row>
    <row r="80" spans="1:33" ht="34.5" customHeight="1">
      <c r="A80" s="641" t="s">
        <v>362</v>
      </c>
      <c r="B80" s="641"/>
      <c r="C80" s="641"/>
      <c r="D80" s="641"/>
      <c r="E80" s="641"/>
      <c r="F80" s="641"/>
      <c r="G80" s="641"/>
      <c r="H80" s="641"/>
      <c r="I80" s="641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</row>
    <row r="81" spans="1:33" ht="32.25" customHeight="1">
      <c r="A81" s="513" t="s">
        <v>364</v>
      </c>
      <c r="B81" s="513"/>
      <c r="C81" s="513"/>
      <c r="D81" s="513"/>
      <c r="E81" s="513"/>
      <c r="F81" s="513"/>
      <c r="G81" s="513"/>
      <c r="H81" s="513"/>
      <c r="I81" s="513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</row>
    <row r="82" spans="1:33" ht="30" customHeight="1">
      <c r="A82" s="52" t="s">
        <v>85</v>
      </c>
      <c r="B82" s="501" t="s">
        <v>86</v>
      </c>
      <c r="C82" s="501"/>
      <c r="D82" s="501"/>
      <c r="E82" s="501"/>
      <c r="F82" s="501"/>
      <c r="G82" s="501"/>
      <c r="H82" s="40" t="s">
        <v>87</v>
      </c>
      <c r="I82" s="40" t="s">
        <v>88</v>
      </c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</row>
    <row r="83" spans="1:33" ht="15.75" customHeight="1">
      <c r="A83" s="53" t="s">
        <v>8</v>
      </c>
      <c r="B83" s="12" t="s">
        <v>89</v>
      </c>
      <c r="C83" s="12"/>
      <c r="D83" s="12"/>
      <c r="E83" s="12"/>
      <c r="F83" s="12"/>
      <c r="G83" s="12"/>
      <c r="H83" s="54">
        <v>0.2</v>
      </c>
      <c r="I83" s="55">
        <f t="shared" ref="I83:I90" si="0">ROUND(($I$68+$I$77)*H83,2)</f>
        <v>347.43</v>
      </c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</row>
    <row r="84" spans="1:33" ht="15.75" customHeight="1">
      <c r="A84" s="53" t="s">
        <v>10</v>
      </c>
      <c r="B84" s="12" t="s">
        <v>90</v>
      </c>
      <c r="C84" s="12"/>
      <c r="D84" s="12"/>
      <c r="E84" s="12"/>
      <c r="F84" s="12"/>
      <c r="G84" s="12"/>
      <c r="H84" s="54">
        <v>2.5000000000000001E-2</v>
      </c>
      <c r="I84" s="55">
        <f t="shared" si="0"/>
        <v>43.43</v>
      </c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</row>
    <row r="85" spans="1:33" ht="48.75" customHeight="1">
      <c r="A85" s="53" t="s">
        <v>13</v>
      </c>
      <c r="B85" s="12" t="s">
        <v>91</v>
      </c>
      <c r="C85" s="12"/>
      <c r="D85" s="56" t="s">
        <v>92</v>
      </c>
      <c r="E85" s="57">
        <v>0.03</v>
      </c>
      <c r="F85" s="56" t="s">
        <v>93</v>
      </c>
      <c r="G85" s="58">
        <v>1</v>
      </c>
      <c r="H85" s="59">
        <f>ROUND((E85*G85),6)</f>
        <v>0.03</v>
      </c>
      <c r="I85" s="55">
        <f t="shared" si="0"/>
        <v>52.11</v>
      </c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</row>
    <row r="86" spans="1:33" ht="15.75" customHeight="1">
      <c r="A86" s="53" t="s">
        <v>16</v>
      </c>
      <c r="B86" s="12" t="s">
        <v>94</v>
      </c>
      <c r="C86" s="12"/>
      <c r="D86" s="12"/>
      <c r="E86" s="12"/>
      <c r="F86" s="12"/>
      <c r="G86" s="12"/>
      <c r="H86" s="54">
        <v>1.4999999999999999E-2</v>
      </c>
      <c r="I86" s="55">
        <f t="shared" si="0"/>
        <v>26.06</v>
      </c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</row>
    <row r="87" spans="1:33" ht="15.75" customHeight="1">
      <c r="A87" s="53" t="s">
        <v>69</v>
      </c>
      <c r="B87" s="12" t="s">
        <v>95</v>
      </c>
      <c r="C87" s="12"/>
      <c r="D87" s="12"/>
      <c r="E87" s="12"/>
      <c r="F87" s="12"/>
      <c r="G87" s="12"/>
      <c r="H87" s="54">
        <v>0.01</v>
      </c>
      <c r="I87" s="55">
        <f t="shared" si="0"/>
        <v>17.37</v>
      </c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</row>
    <row r="88" spans="1:33" ht="15.75" customHeight="1">
      <c r="A88" s="53" t="s">
        <v>71</v>
      </c>
      <c r="B88" s="12" t="s">
        <v>96</v>
      </c>
      <c r="C88" s="12"/>
      <c r="D88" s="12"/>
      <c r="E88" s="12"/>
      <c r="F88" s="12"/>
      <c r="G88" s="12"/>
      <c r="H88" s="54">
        <v>6.0000000000000001E-3</v>
      </c>
      <c r="I88" s="55">
        <f t="shared" si="0"/>
        <v>10.42</v>
      </c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</row>
    <row r="89" spans="1:33" ht="20.25" customHeight="1">
      <c r="A89" s="53" t="s">
        <v>97</v>
      </c>
      <c r="B89" s="12" t="s">
        <v>338</v>
      </c>
      <c r="C89" s="12"/>
      <c r="D89" s="12"/>
      <c r="E89" s="12"/>
      <c r="F89" s="12"/>
      <c r="G89" s="12"/>
      <c r="H89" s="54">
        <v>2E-3</v>
      </c>
      <c r="I89" s="55">
        <f t="shared" si="0"/>
        <v>3.47</v>
      </c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</row>
    <row r="90" spans="1:33" ht="15.75" customHeight="1">
      <c r="A90" s="53" t="s">
        <v>98</v>
      </c>
      <c r="B90" s="12" t="s">
        <v>99</v>
      </c>
      <c r="C90" s="12"/>
      <c r="D90" s="12"/>
      <c r="E90" s="12"/>
      <c r="F90" s="12"/>
      <c r="G90" s="12"/>
      <c r="H90" s="54">
        <v>0.08</v>
      </c>
      <c r="I90" s="55">
        <f t="shared" si="0"/>
        <v>138.97</v>
      </c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</row>
    <row r="91" spans="1:33" ht="15.75" customHeight="1">
      <c r="A91" s="510" t="s">
        <v>82</v>
      </c>
      <c r="B91" s="510"/>
      <c r="C91" s="510"/>
      <c r="D91" s="510"/>
      <c r="E91" s="510"/>
      <c r="F91" s="510"/>
      <c r="G91" s="510"/>
      <c r="H91" s="60">
        <f>SUM(H83:H90)</f>
        <v>0.36800000000000005</v>
      </c>
      <c r="I91" s="61">
        <f>SUM(I83:I90)</f>
        <v>639.2600000000001</v>
      </c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</row>
    <row r="92" spans="1:33" ht="8.25" customHeight="1">
      <c r="A92" s="62"/>
      <c r="B92" s="63"/>
      <c r="C92" s="63"/>
      <c r="D92" s="63"/>
      <c r="E92" s="63"/>
      <c r="F92" s="63"/>
      <c r="G92" s="63"/>
      <c r="H92" s="64"/>
      <c r="I92" s="6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</row>
    <row r="93" spans="1:33" ht="35.25" customHeight="1">
      <c r="A93" s="492" t="s">
        <v>365</v>
      </c>
      <c r="B93" s="492"/>
      <c r="C93" s="492"/>
      <c r="D93" s="492"/>
      <c r="E93" s="492"/>
      <c r="F93" s="492"/>
      <c r="G93" s="492"/>
      <c r="H93" s="492"/>
      <c r="I93" s="492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</row>
    <row r="94" spans="1:33" ht="7.5" customHeight="1">
      <c r="A94" s="491"/>
      <c r="B94" s="491"/>
      <c r="C94" s="491"/>
      <c r="D94" s="491"/>
      <c r="E94" s="491"/>
      <c r="F94" s="491"/>
      <c r="G94" s="491"/>
      <c r="H94" s="491"/>
      <c r="I94" s="491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</row>
    <row r="95" spans="1:33" ht="18" customHeight="1">
      <c r="A95" s="514" t="s">
        <v>101</v>
      </c>
      <c r="B95" s="514"/>
      <c r="C95" s="514"/>
      <c r="D95" s="514"/>
      <c r="E95" s="514"/>
      <c r="F95" s="514"/>
      <c r="G95" s="514"/>
      <c r="H95" s="514"/>
      <c r="I95" s="514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</row>
    <row r="96" spans="1:33" ht="18.75" customHeight="1">
      <c r="A96" s="66" t="s">
        <v>102</v>
      </c>
      <c r="B96" s="501" t="s">
        <v>103</v>
      </c>
      <c r="C96" s="501"/>
      <c r="D96" s="501"/>
      <c r="E96" s="501"/>
      <c r="F96" s="501"/>
      <c r="G96" s="501"/>
      <c r="H96" s="501"/>
      <c r="I96" s="40" t="s">
        <v>79</v>
      </c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</row>
    <row r="97" spans="1:33" ht="15.75" customHeight="1">
      <c r="A97" s="48" t="s">
        <v>8</v>
      </c>
      <c r="B97" s="515" t="s">
        <v>104</v>
      </c>
      <c r="C97" s="515"/>
      <c r="D97" s="515"/>
      <c r="E97" s="515"/>
      <c r="F97" s="515"/>
      <c r="G97" s="515"/>
      <c r="H97" s="515"/>
      <c r="I97" s="55">
        <v>133.19999999999999</v>
      </c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</row>
    <row r="98" spans="1:33" ht="22.5" customHeight="1">
      <c r="A98" s="48"/>
      <c r="B98" s="516" t="s">
        <v>105</v>
      </c>
      <c r="C98" s="516"/>
      <c r="D98" s="516"/>
      <c r="E98" s="516"/>
      <c r="F98" s="516"/>
      <c r="G98" s="516"/>
      <c r="H98" s="67">
        <v>4.8</v>
      </c>
      <c r="I98" s="68" t="s">
        <v>106</v>
      </c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</row>
    <row r="99" spans="1:33" ht="17.25" customHeight="1">
      <c r="A99" s="48"/>
      <c r="B99" s="517" t="s">
        <v>339</v>
      </c>
      <c r="C99" s="517"/>
      <c r="D99" s="517"/>
      <c r="E99" s="517"/>
      <c r="F99" s="517"/>
      <c r="G99" s="517"/>
      <c r="H99" s="70">
        <v>2</v>
      </c>
      <c r="I99" s="68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</row>
    <row r="100" spans="1:33" ht="15" customHeight="1">
      <c r="A100" s="48"/>
      <c r="B100" s="517" t="s">
        <v>366</v>
      </c>
      <c r="C100" s="517"/>
      <c r="D100" s="517"/>
      <c r="E100" s="517"/>
      <c r="F100" s="517"/>
      <c r="G100" s="517"/>
      <c r="H100" s="71">
        <v>22</v>
      </c>
      <c r="I100" s="68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</row>
    <row r="101" spans="1:33" ht="15" customHeight="1">
      <c r="A101" s="48"/>
      <c r="B101" s="518" t="s">
        <v>109</v>
      </c>
      <c r="C101" s="518"/>
      <c r="D101" s="518"/>
      <c r="E101" s="518"/>
      <c r="F101" s="518"/>
      <c r="G101" s="518"/>
      <c r="H101" s="72">
        <v>0.06</v>
      </c>
      <c r="I101" s="69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</row>
    <row r="102" spans="1:33" ht="15.75" customHeight="1">
      <c r="A102" s="48" t="s">
        <v>10</v>
      </c>
      <c r="B102" s="515" t="s">
        <v>110</v>
      </c>
      <c r="C102" s="515"/>
      <c r="D102" s="515"/>
      <c r="E102" s="515"/>
      <c r="F102" s="515"/>
      <c r="G102" s="515"/>
      <c r="H102" s="515"/>
      <c r="I102" s="55">
        <f>ROUND(H104*H103*(1-H105),2)</f>
        <v>392.04</v>
      </c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</row>
    <row r="103" spans="1:33" ht="15.75" customHeight="1">
      <c r="A103" s="48"/>
      <c r="B103" s="516" t="s">
        <v>111</v>
      </c>
      <c r="C103" s="516"/>
      <c r="D103" s="516"/>
      <c r="E103" s="516"/>
      <c r="F103" s="516"/>
      <c r="G103" s="516"/>
      <c r="H103" s="67">
        <v>22</v>
      </c>
      <c r="I103" s="68" t="s">
        <v>106</v>
      </c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</row>
    <row r="104" spans="1:33" ht="15.75" customHeight="1">
      <c r="A104" s="73"/>
      <c r="B104" s="516" t="s">
        <v>112</v>
      </c>
      <c r="C104" s="516"/>
      <c r="D104" s="516"/>
      <c r="E104" s="516"/>
      <c r="F104" s="516"/>
      <c r="G104" s="516"/>
      <c r="H104" s="71">
        <v>22</v>
      </c>
      <c r="I104" s="68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</row>
    <row r="105" spans="1:33" ht="15.75" customHeight="1">
      <c r="A105" s="73"/>
      <c r="B105" s="519" t="s">
        <v>113</v>
      </c>
      <c r="C105" s="519"/>
      <c r="D105" s="519"/>
      <c r="E105" s="519"/>
      <c r="F105" s="519"/>
      <c r="G105" s="519"/>
      <c r="H105" s="74">
        <v>0.19</v>
      </c>
      <c r="I105" s="68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</row>
    <row r="106" spans="1:33" ht="15.75" customHeight="1">
      <c r="A106" s="48" t="s">
        <v>13</v>
      </c>
      <c r="B106" s="515" t="s">
        <v>114</v>
      </c>
      <c r="C106" s="515"/>
      <c r="D106" s="515"/>
      <c r="E106" s="515"/>
      <c r="F106" s="515"/>
      <c r="G106" s="515"/>
      <c r="H106" s="515"/>
      <c r="I106" s="55">
        <v>0</v>
      </c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</row>
    <row r="107" spans="1:33" ht="15.75" customHeight="1">
      <c r="A107" s="73" t="s">
        <v>16</v>
      </c>
      <c r="B107" s="520" t="s">
        <v>115</v>
      </c>
      <c r="C107" s="520"/>
      <c r="D107" s="520"/>
      <c r="E107" s="520"/>
      <c r="F107" s="520"/>
      <c r="G107" s="520"/>
      <c r="H107" s="520"/>
      <c r="I107" s="75" t="s">
        <v>116</v>
      </c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</row>
    <row r="108" spans="1:33" ht="30.75" customHeight="1">
      <c r="A108" s="48" t="s">
        <v>16</v>
      </c>
      <c r="B108" s="12" t="s">
        <v>444</v>
      </c>
      <c r="C108" s="12"/>
      <c r="D108" s="12"/>
      <c r="E108" s="12"/>
      <c r="F108" s="12"/>
      <c r="G108" s="12"/>
      <c r="H108" s="12"/>
      <c r="I108" s="23">
        <v>18.5</v>
      </c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</row>
    <row r="109" spans="1:33" ht="15.75" customHeight="1">
      <c r="A109" s="48" t="s">
        <v>69</v>
      </c>
      <c r="B109" s="521" t="s">
        <v>118</v>
      </c>
      <c r="C109" s="521"/>
      <c r="D109" s="521"/>
      <c r="E109" s="521"/>
      <c r="F109" s="521"/>
      <c r="G109" s="521"/>
      <c r="H109" s="521"/>
      <c r="I109" s="76" t="s">
        <v>106</v>
      </c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</row>
    <row r="110" spans="1:33" ht="15.75" customHeight="1">
      <c r="A110" s="77"/>
      <c r="B110" s="510" t="s">
        <v>119</v>
      </c>
      <c r="C110" s="510"/>
      <c r="D110" s="510"/>
      <c r="E110" s="510"/>
      <c r="F110" s="510"/>
      <c r="G110" s="510"/>
      <c r="H110" s="510"/>
      <c r="I110" s="61">
        <f>SUM(I97:I108)</f>
        <v>543.74</v>
      </c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</row>
    <row r="111" spans="1:33" ht="7.5" customHeight="1">
      <c r="A111" s="491"/>
      <c r="B111" s="491"/>
      <c r="C111" s="491"/>
      <c r="D111" s="491"/>
      <c r="E111" s="491"/>
      <c r="F111" s="491"/>
      <c r="G111" s="491"/>
      <c r="H111" s="491"/>
      <c r="I111" s="491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</row>
    <row r="112" spans="1:33" ht="36" customHeight="1">
      <c r="A112" s="492" t="s">
        <v>120</v>
      </c>
      <c r="B112" s="492"/>
      <c r="C112" s="492"/>
      <c r="D112" s="492"/>
      <c r="E112" s="492"/>
      <c r="F112" s="492"/>
      <c r="G112" s="492"/>
      <c r="H112" s="492"/>
      <c r="I112" s="492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</row>
    <row r="113" spans="1:33" ht="7.5" customHeight="1">
      <c r="A113" s="475"/>
      <c r="B113" s="475"/>
      <c r="C113" s="475"/>
      <c r="D113" s="475"/>
      <c r="E113" s="475"/>
      <c r="F113" s="475"/>
      <c r="G113" s="475"/>
      <c r="H113" s="475"/>
      <c r="I113" s="47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</row>
    <row r="114" spans="1:33" ht="21.75" customHeight="1">
      <c r="A114" s="500" t="s">
        <v>121</v>
      </c>
      <c r="B114" s="500"/>
      <c r="C114" s="500"/>
      <c r="D114" s="500"/>
      <c r="E114" s="500"/>
      <c r="F114" s="500"/>
      <c r="G114" s="500"/>
      <c r="H114" s="500"/>
      <c r="I114" s="500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</row>
    <row r="115" spans="1:33" ht="23.25" customHeight="1">
      <c r="A115" s="40">
        <v>2</v>
      </c>
      <c r="B115" s="501" t="s">
        <v>122</v>
      </c>
      <c r="C115" s="501"/>
      <c r="D115" s="501"/>
      <c r="E115" s="501"/>
      <c r="F115" s="501"/>
      <c r="G115" s="501"/>
      <c r="H115" s="501"/>
      <c r="I115" s="40" t="s">
        <v>79</v>
      </c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</row>
    <row r="116" spans="1:33" ht="21.75" customHeight="1">
      <c r="A116" s="17" t="s">
        <v>77</v>
      </c>
      <c r="B116" s="12" t="s">
        <v>368</v>
      </c>
      <c r="C116" s="12"/>
      <c r="D116" s="12"/>
      <c r="E116" s="12"/>
      <c r="F116" s="12"/>
      <c r="G116" s="12"/>
      <c r="H116" s="12"/>
      <c r="I116" s="21">
        <f>I77</f>
        <v>177.14</v>
      </c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</row>
    <row r="117" spans="1:33" ht="18.75" customHeight="1">
      <c r="A117" s="17" t="s">
        <v>85</v>
      </c>
      <c r="B117" s="12" t="s">
        <v>86</v>
      </c>
      <c r="C117" s="12"/>
      <c r="D117" s="12"/>
      <c r="E117" s="12"/>
      <c r="F117" s="12"/>
      <c r="G117" s="12"/>
      <c r="H117" s="12"/>
      <c r="I117" s="21">
        <f>I91</f>
        <v>639.2600000000001</v>
      </c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</row>
    <row r="118" spans="1:33" ht="21.75" customHeight="1">
      <c r="A118" s="17" t="s">
        <v>102</v>
      </c>
      <c r="B118" s="12" t="s">
        <v>103</v>
      </c>
      <c r="C118" s="12"/>
      <c r="D118" s="12"/>
      <c r="E118" s="12"/>
      <c r="F118" s="12"/>
      <c r="G118" s="12"/>
      <c r="H118" s="12"/>
      <c r="I118" s="21">
        <f>I110</f>
        <v>543.74</v>
      </c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</row>
    <row r="119" spans="1:33" ht="21.75" customHeight="1">
      <c r="A119" s="522" t="s">
        <v>82</v>
      </c>
      <c r="B119" s="522"/>
      <c r="C119" s="522"/>
      <c r="D119" s="522"/>
      <c r="E119" s="522"/>
      <c r="F119" s="522"/>
      <c r="G119" s="522"/>
      <c r="H119" s="522"/>
      <c r="I119" s="78">
        <f>SUM(I116+I117+I118)</f>
        <v>1360.14</v>
      </c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</row>
    <row r="120" spans="1:33" ht="12" customHeight="1">
      <c r="A120" s="523"/>
      <c r="B120" s="523"/>
      <c r="C120" s="523"/>
      <c r="D120" s="523"/>
      <c r="E120" s="523"/>
      <c r="F120" s="523"/>
      <c r="G120" s="523"/>
      <c r="H120" s="523"/>
      <c r="I120" s="523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</row>
    <row r="121" spans="1:33" ht="26.25" customHeight="1">
      <c r="A121" s="506" t="s">
        <v>124</v>
      </c>
      <c r="B121" s="506"/>
      <c r="C121" s="506"/>
      <c r="D121" s="506"/>
      <c r="E121" s="506"/>
      <c r="F121" s="506"/>
      <c r="G121" s="506"/>
      <c r="H121" s="506"/>
      <c r="I121" s="506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</row>
    <row r="122" spans="1:33" ht="28.5" customHeight="1">
      <c r="A122" s="66">
        <v>3</v>
      </c>
      <c r="B122" s="524" t="s">
        <v>369</v>
      </c>
      <c r="C122" s="524"/>
      <c r="D122" s="524"/>
      <c r="E122" s="524"/>
      <c r="F122" s="524"/>
      <c r="G122" s="524"/>
      <c r="H122" s="524"/>
      <c r="I122" s="66" t="s">
        <v>126</v>
      </c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</row>
    <row r="123" spans="1:33" ht="46.5" customHeight="1">
      <c r="A123" s="48" t="s">
        <v>8</v>
      </c>
      <c r="B123" s="12" t="s">
        <v>445</v>
      </c>
      <c r="C123" s="12"/>
      <c r="D123" s="12"/>
      <c r="E123" s="12"/>
      <c r="F123" s="12"/>
      <c r="G123" s="12"/>
      <c r="H123" s="12"/>
      <c r="I123" s="55">
        <f>ROUND((($I$68/12)+($I$75/12)+($I$68*0.121/12))*(30/30)*0.05,2)</f>
        <v>7.83</v>
      </c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</row>
    <row r="124" spans="1:33" ht="15.75" customHeight="1">
      <c r="A124" s="48" t="s">
        <v>10</v>
      </c>
      <c r="B124" s="509" t="s">
        <v>128</v>
      </c>
      <c r="C124" s="509"/>
      <c r="D124" s="509"/>
      <c r="E124" s="509"/>
      <c r="F124" s="509"/>
      <c r="G124" s="509"/>
      <c r="H124" s="509"/>
      <c r="I124" s="55">
        <f>ROUND($I$123*H90,2)</f>
        <v>0.63</v>
      </c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</row>
    <row r="125" spans="1:33" ht="42" customHeight="1">
      <c r="A125" s="48" t="s">
        <v>13</v>
      </c>
      <c r="B125" s="12" t="s">
        <v>371</v>
      </c>
      <c r="C125" s="12"/>
      <c r="D125" s="12"/>
      <c r="E125" s="12"/>
      <c r="F125" s="12"/>
      <c r="G125" s="12"/>
      <c r="H125" s="12"/>
      <c r="I125" s="55">
        <f>ROUND(((($I$68/30)*7)/$H$11)*1,2)</f>
        <v>30.33</v>
      </c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</row>
    <row r="126" spans="1:33" ht="15.75" customHeight="1">
      <c r="A126" s="48" t="s">
        <v>16</v>
      </c>
      <c r="B126" s="509" t="s">
        <v>131</v>
      </c>
      <c r="C126" s="509"/>
      <c r="D126" s="509"/>
      <c r="E126" s="509"/>
      <c r="F126" s="509"/>
      <c r="G126" s="509"/>
      <c r="H126" s="509"/>
      <c r="I126" s="55">
        <f>ROUND($H$91*I125,2)</f>
        <v>11.16</v>
      </c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</row>
    <row r="127" spans="1:33" ht="35.25" customHeight="1">
      <c r="A127" s="48" t="s">
        <v>69</v>
      </c>
      <c r="B127" s="12" t="s">
        <v>446</v>
      </c>
      <c r="C127" s="12"/>
      <c r="D127" s="12"/>
      <c r="E127" s="12"/>
      <c r="F127" s="12"/>
      <c r="G127" s="12"/>
      <c r="H127" s="143">
        <v>0.04</v>
      </c>
      <c r="I127" s="55">
        <f>ROUND($I$68*H127,2)</f>
        <v>62.4</v>
      </c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</row>
    <row r="128" spans="1:33" ht="15.75" customHeight="1">
      <c r="A128" s="510" t="s">
        <v>82</v>
      </c>
      <c r="B128" s="510"/>
      <c r="C128" s="510"/>
      <c r="D128" s="510"/>
      <c r="E128" s="510"/>
      <c r="F128" s="510"/>
      <c r="G128" s="510"/>
      <c r="H128" s="510"/>
      <c r="I128" s="61">
        <f>SUM(I123:I127)</f>
        <v>112.35</v>
      </c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</row>
    <row r="129" spans="1:33" ht="10.5" customHeight="1">
      <c r="A129" s="484"/>
      <c r="B129" s="484"/>
      <c r="C129" s="484"/>
      <c r="D129" s="484"/>
      <c r="E129" s="484"/>
      <c r="F129" s="484"/>
      <c r="G129" s="484"/>
      <c r="H129" s="484"/>
      <c r="I129" s="484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</row>
    <row r="130" spans="1:33" ht="24" customHeight="1">
      <c r="A130" s="500" t="s">
        <v>133</v>
      </c>
      <c r="B130" s="500"/>
      <c r="C130" s="500"/>
      <c r="D130" s="500"/>
      <c r="E130" s="500"/>
      <c r="F130" s="500"/>
      <c r="G130" s="500"/>
      <c r="H130" s="500"/>
      <c r="I130" s="500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</row>
    <row r="131" spans="1:33" ht="27" customHeight="1">
      <c r="A131" s="492" t="s">
        <v>134</v>
      </c>
      <c r="B131" s="492"/>
      <c r="C131" s="492"/>
      <c r="D131" s="492"/>
      <c r="E131" s="492"/>
      <c r="F131" s="492"/>
      <c r="G131" s="492"/>
      <c r="H131" s="492"/>
      <c r="I131" s="492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</row>
    <row r="132" spans="1:33" ht="57" customHeight="1">
      <c r="A132" s="642" t="s">
        <v>447</v>
      </c>
      <c r="B132" s="642"/>
      <c r="C132" s="642"/>
      <c r="D132" s="642"/>
      <c r="E132" s="642"/>
      <c r="F132" s="642"/>
      <c r="G132" s="642"/>
      <c r="H132" s="642"/>
      <c r="I132" s="642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</row>
    <row r="133" spans="1:33" ht="8.25" customHeight="1">
      <c r="A133" s="525"/>
      <c r="B133" s="525"/>
      <c r="C133" s="525"/>
      <c r="D133" s="525"/>
      <c r="E133" s="525"/>
      <c r="F133" s="525"/>
      <c r="G133" s="525"/>
      <c r="H133" s="525"/>
      <c r="I133" s="52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</row>
    <row r="134" spans="1:33" ht="41.25" customHeight="1">
      <c r="A134" s="79" t="s">
        <v>448</v>
      </c>
      <c r="B134" s="80">
        <f>I68</f>
        <v>1560</v>
      </c>
      <c r="C134" s="81"/>
      <c r="D134" s="79" t="s">
        <v>449</v>
      </c>
      <c r="E134" s="80">
        <f>I75</f>
        <v>129.94999999999999</v>
      </c>
      <c r="F134" s="82"/>
      <c r="G134" s="153" t="s">
        <v>450</v>
      </c>
      <c r="H134" s="80">
        <f>ROUND(B134*0.121,2)</f>
        <v>188.76</v>
      </c>
      <c r="I134" s="83">
        <f>B134+E134+H134</f>
        <v>1878.71</v>
      </c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</row>
    <row r="135" spans="1:33" ht="7.5" customHeight="1">
      <c r="A135" s="526"/>
      <c r="B135" s="526"/>
      <c r="C135" s="526"/>
      <c r="D135" s="526"/>
      <c r="E135" s="526"/>
      <c r="F135" s="526"/>
      <c r="G135" s="526"/>
      <c r="H135" s="526"/>
      <c r="I135" s="526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</row>
    <row r="136" spans="1:33" ht="22.5" customHeight="1">
      <c r="A136" s="513" t="s">
        <v>140</v>
      </c>
      <c r="B136" s="513"/>
      <c r="C136" s="513"/>
      <c r="D136" s="513"/>
      <c r="E136" s="513"/>
      <c r="F136" s="513"/>
      <c r="G136" s="513"/>
      <c r="H136" s="513"/>
      <c r="I136" s="513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</row>
    <row r="137" spans="1:33" ht="15.75" customHeight="1">
      <c r="A137" s="86" t="s">
        <v>142</v>
      </c>
      <c r="B137" s="655" t="s">
        <v>143</v>
      </c>
      <c r="C137" s="655"/>
      <c r="D137" s="655"/>
      <c r="E137" s="655"/>
      <c r="F137" s="655"/>
      <c r="G137" s="655"/>
      <c r="H137" s="655"/>
      <c r="I137" s="86" t="s">
        <v>79</v>
      </c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</row>
    <row r="138" spans="1:33" ht="39" customHeight="1">
      <c r="A138" s="47" t="s">
        <v>8</v>
      </c>
      <c r="B138" s="500" t="s">
        <v>451</v>
      </c>
      <c r="C138" s="500"/>
      <c r="D138" s="500"/>
      <c r="E138" s="500"/>
      <c r="F138" s="500"/>
      <c r="G138" s="500"/>
      <c r="H138" s="154">
        <v>9.0749999999999997E-2</v>
      </c>
      <c r="I138" s="155">
        <f>ROUND($I$68*H138,2)</f>
        <v>141.57</v>
      </c>
      <c r="J138" s="15"/>
      <c r="K138" s="15">
        <f>I138*1.368</f>
        <v>193.66776000000002</v>
      </c>
      <c r="L138" s="15"/>
      <c r="M138" s="26">
        <f>K138+I76</f>
        <v>240.85776000000001</v>
      </c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</row>
    <row r="139" spans="1:33" ht="32.25" customHeight="1">
      <c r="A139" s="48" t="s">
        <v>10</v>
      </c>
      <c r="B139" s="500" t="s">
        <v>145</v>
      </c>
      <c r="C139" s="500"/>
      <c r="D139" s="500"/>
      <c r="E139" s="500"/>
      <c r="F139" s="500"/>
      <c r="G139" s="500"/>
      <c r="H139" s="500"/>
      <c r="I139" s="55">
        <f>ROUND((($I$134/30)*1)/12,2)</f>
        <v>5.22</v>
      </c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</row>
    <row r="140" spans="1:33" ht="31.5" customHeight="1">
      <c r="A140" s="156" t="s">
        <v>13</v>
      </c>
      <c r="B140" s="500" t="s">
        <v>146</v>
      </c>
      <c r="C140" s="500"/>
      <c r="D140" s="500"/>
      <c r="E140" s="500"/>
      <c r="F140" s="500"/>
      <c r="G140" s="500"/>
      <c r="H140" s="500"/>
      <c r="I140" s="157">
        <f>ROUND((($I$134/30)*5)/12*0.015,2)</f>
        <v>0.39</v>
      </c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</row>
    <row r="141" spans="1:33" ht="30.75" customHeight="1">
      <c r="A141" s="48" t="s">
        <v>16</v>
      </c>
      <c r="B141" s="500" t="s">
        <v>452</v>
      </c>
      <c r="C141" s="500"/>
      <c r="D141" s="500"/>
      <c r="E141" s="500"/>
      <c r="F141" s="500"/>
      <c r="G141" s="500"/>
      <c r="H141" s="500"/>
      <c r="I141" s="55">
        <f>ROUND((($I$134/30)*0.97)/12,2)</f>
        <v>5.0599999999999996</v>
      </c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</row>
    <row r="142" spans="1:33" ht="36" customHeight="1">
      <c r="A142" s="48" t="s">
        <v>69</v>
      </c>
      <c r="B142" s="656" t="s">
        <v>149</v>
      </c>
      <c r="C142" s="656"/>
      <c r="D142" s="656"/>
      <c r="E142" s="656"/>
      <c r="F142" s="656"/>
      <c r="G142" s="656"/>
      <c r="H142" s="656"/>
      <c r="I142" s="55">
        <f>ROUND((((($I$134)/30)*3)/12),2)</f>
        <v>15.66</v>
      </c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</row>
    <row r="143" spans="1:33" ht="9" customHeight="1">
      <c r="A143" s="657"/>
      <c r="B143" s="657"/>
      <c r="C143" s="657"/>
      <c r="D143" s="657"/>
      <c r="E143" s="657"/>
      <c r="F143" s="657"/>
      <c r="G143" s="657"/>
      <c r="H143" s="657"/>
      <c r="I143" s="657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</row>
    <row r="144" spans="1:33" ht="20.25" customHeight="1">
      <c r="A144" s="48" t="s">
        <v>71</v>
      </c>
      <c r="B144" s="12" t="s">
        <v>453</v>
      </c>
      <c r="C144" s="12"/>
      <c r="D144" s="12"/>
      <c r="E144" s="12"/>
      <c r="F144" s="12"/>
      <c r="G144" s="12"/>
      <c r="H144" s="12"/>
      <c r="I144" s="55">
        <f>ROUND(SUM(I138:I142)*H91,2)</f>
        <v>61.79</v>
      </c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</row>
    <row r="145" spans="1:33" ht="9" customHeight="1">
      <c r="A145" s="491"/>
      <c r="B145" s="491"/>
      <c r="C145" s="491"/>
      <c r="D145" s="491"/>
      <c r="E145" s="491"/>
      <c r="F145" s="491"/>
      <c r="G145" s="491"/>
      <c r="H145" s="491"/>
      <c r="I145" s="491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</row>
    <row r="146" spans="1:33" ht="79.5" customHeight="1">
      <c r="A146" s="48" t="s">
        <v>97</v>
      </c>
      <c r="B146" s="500" t="s">
        <v>454</v>
      </c>
      <c r="C146" s="500"/>
      <c r="D146" s="500"/>
      <c r="E146" s="500"/>
      <c r="F146" s="500"/>
      <c r="G146" s="500"/>
      <c r="H146" s="500"/>
      <c r="I146" s="49">
        <f>ROUND(((((B134*0.121)+(H91)*(B134*0.121))*(4/12)))*0.02,2)+ROUND(((H90*B134+H91*I75)*4/12)*0.02,2)</f>
        <v>2.87</v>
      </c>
      <c r="J146" s="15">
        <v>2.87</v>
      </c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</row>
    <row r="147" spans="1:33" ht="15.75" customHeight="1">
      <c r="A147" s="510" t="s">
        <v>82</v>
      </c>
      <c r="B147" s="510"/>
      <c r="C147" s="510"/>
      <c r="D147" s="510"/>
      <c r="E147" s="510"/>
      <c r="F147" s="510"/>
      <c r="G147" s="510"/>
      <c r="H147" s="510"/>
      <c r="I147" s="89">
        <f>SUM(I138:I146)</f>
        <v>232.55999999999997</v>
      </c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</row>
    <row r="148" spans="1:33" ht="9.75" customHeight="1">
      <c r="A148" s="510"/>
      <c r="B148" s="510"/>
      <c r="C148" s="510"/>
      <c r="D148" s="510"/>
      <c r="E148" s="510"/>
      <c r="F148" s="510"/>
      <c r="G148" s="510"/>
      <c r="H148" s="510"/>
      <c r="I148" s="510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</row>
    <row r="149" spans="1:33" ht="20.25" customHeight="1">
      <c r="A149" s="514" t="s">
        <v>151</v>
      </c>
      <c r="B149" s="514"/>
      <c r="C149" s="514"/>
      <c r="D149" s="514"/>
      <c r="E149" s="514"/>
      <c r="F149" s="514"/>
      <c r="G149" s="514"/>
      <c r="H149" s="514"/>
      <c r="I149" s="514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</row>
    <row r="150" spans="1:33" ht="25.5" customHeight="1">
      <c r="A150" s="66" t="s">
        <v>152</v>
      </c>
      <c r="B150" s="524" t="s">
        <v>153</v>
      </c>
      <c r="C150" s="524"/>
      <c r="D150" s="524"/>
      <c r="E150" s="524"/>
      <c r="F150" s="524"/>
      <c r="G150" s="524"/>
      <c r="H150" s="524"/>
      <c r="I150" s="93" t="s">
        <v>79</v>
      </c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</row>
    <row r="151" spans="1:33" ht="13.5" customHeight="1">
      <c r="A151" s="48" t="s">
        <v>8</v>
      </c>
      <c r="B151" s="509" t="s">
        <v>154</v>
      </c>
      <c r="C151" s="509"/>
      <c r="D151" s="509"/>
      <c r="E151" s="509"/>
      <c r="F151" s="509"/>
      <c r="G151" s="509"/>
      <c r="H151" s="509"/>
      <c r="I151" s="55">
        <v>0</v>
      </c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</row>
    <row r="152" spans="1:33" ht="15.75" customHeight="1">
      <c r="A152" s="532" t="s">
        <v>82</v>
      </c>
      <c r="B152" s="532"/>
      <c r="C152" s="532"/>
      <c r="D152" s="532"/>
      <c r="E152" s="532"/>
      <c r="F152" s="532"/>
      <c r="G152" s="532"/>
      <c r="H152" s="532"/>
      <c r="I152" s="55">
        <v>0</v>
      </c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</row>
    <row r="153" spans="1:33" ht="7.5" customHeight="1">
      <c r="A153" s="533"/>
      <c r="B153" s="533"/>
      <c r="C153" s="533"/>
      <c r="D153" s="533"/>
      <c r="E153" s="533"/>
      <c r="F153" s="533"/>
      <c r="G153" s="533"/>
      <c r="H153" s="533"/>
      <c r="I153" s="533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</row>
    <row r="154" spans="1:33" ht="23.25" customHeight="1">
      <c r="A154" s="500" t="s">
        <v>155</v>
      </c>
      <c r="B154" s="500"/>
      <c r="C154" s="500"/>
      <c r="D154" s="500"/>
      <c r="E154" s="500"/>
      <c r="F154" s="500"/>
      <c r="G154" s="500"/>
      <c r="H154" s="500"/>
      <c r="I154" s="500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</row>
    <row r="155" spans="1:33" ht="27.75" customHeight="1">
      <c r="A155" s="40">
        <v>4</v>
      </c>
      <c r="B155" s="524" t="s">
        <v>156</v>
      </c>
      <c r="C155" s="524"/>
      <c r="D155" s="524"/>
      <c r="E155" s="524"/>
      <c r="F155" s="524"/>
      <c r="G155" s="524"/>
      <c r="H155" s="524"/>
      <c r="I155" s="93" t="s">
        <v>79</v>
      </c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</row>
    <row r="156" spans="1:33" ht="19.5" customHeight="1">
      <c r="A156" s="17" t="s">
        <v>142</v>
      </c>
      <c r="B156" s="509" t="s">
        <v>143</v>
      </c>
      <c r="C156" s="509"/>
      <c r="D156" s="509"/>
      <c r="E156" s="509"/>
      <c r="F156" s="509"/>
      <c r="G156" s="509"/>
      <c r="H156" s="509"/>
      <c r="I156" s="55">
        <f>I147</f>
        <v>232.55999999999997</v>
      </c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</row>
    <row r="157" spans="1:33" ht="19.5" customHeight="1">
      <c r="A157" s="17" t="s">
        <v>157</v>
      </c>
      <c r="B157" s="509" t="s">
        <v>153</v>
      </c>
      <c r="C157" s="509"/>
      <c r="D157" s="509"/>
      <c r="E157" s="509"/>
      <c r="F157" s="509"/>
      <c r="G157" s="509"/>
      <c r="H157" s="509"/>
      <c r="I157" s="55">
        <f>I152</f>
        <v>0</v>
      </c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</row>
    <row r="158" spans="1:33" ht="19.5" customHeight="1">
      <c r="A158" s="522" t="s">
        <v>82</v>
      </c>
      <c r="B158" s="522"/>
      <c r="C158" s="522"/>
      <c r="D158" s="522"/>
      <c r="E158" s="522"/>
      <c r="F158" s="522"/>
      <c r="G158" s="522"/>
      <c r="H158" s="522"/>
      <c r="I158" s="61">
        <f>SUM(I156+I157)</f>
        <v>232.55999999999997</v>
      </c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</row>
    <row r="159" spans="1:33" ht="9" customHeight="1">
      <c r="A159" s="531"/>
      <c r="B159" s="531"/>
      <c r="C159" s="531"/>
      <c r="D159" s="531"/>
      <c r="E159" s="531"/>
      <c r="F159" s="531"/>
      <c r="G159" s="531"/>
      <c r="H159" s="531"/>
      <c r="I159" s="531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</row>
    <row r="160" spans="1:33" ht="30" customHeight="1">
      <c r="A160" s="500" t="s">
        <v>158</v>
      </c>
      <c r="B160" s="500"/>
      <c r="C160" s="500"/>
      <c r="D160" s="500"/>
      <c r="E160" s="500"/>
      <c r="F160" s="500"/>
      <c r="G160" s="500"/>
      <c r="H160" s="500"/>
      <c r="I160" s="500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</row>
    <row r="161" spans="1:33" ht="25.5" customHeight="1">
      <c r="A161" s="66">
        <v>5</v>
      </c>
      <c r="B161" s="501" t="s">
        <v>159</v>
      </c>
      <c r="C161" s="501"/>
      <c r="D161" s="501"/>
      <c r="E161" s="501"/>
      <c r="F161" s="501"/>
      <c r="G161" s="501"/>
      <c r="H161" s="501"/>
      <c r="I161" s="66" t="s">
        <v>79</v>
      </c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</row>
    <row r="162" spans="1:33" ht="17.25" customHeight="1">
      <c r="A162" s="48" t="s">
        <v>8</v>
      </c>
      <c r="B162" s="12" t="s">
        <v>160</v>
      </c>
      <c r="C162" s="12"/>
      <c r="D162" s="12"/>
      <c r="E162" s="12"/>
      <c r="F162" s="12"/>
      <c r="G162" s="12"/>
      <c r="H162" s="12"/>
      <c r="I162" s="55">
        <v>56</v>
      </c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</row>
    <row r="163" spans="1:33" ht="15.75" customHeight="1">
      <c r="A163" s="48" t="s">
        <v>10</v>
      </c>
      <c r="B163" s="12" t="s">
        <v>161</v>
      </c>
      <c r="C163" s="12"/>
      <c r="D163" s="12"/>
      <c r="E163" s="12"/>
      <c r="F163" s="12"/>
      <c r="G163" s="12"/>
      <c r="H163" s="12"/>
      <c r="I163" s="23">
        <v>400</v>
      </c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</row>
    <row r="164" spans="1:33" ht="15.75" customHeight="1">
      <c r="A164" s="48" t="s">
        <v>13</v>
      </c>
      <c r="B164" s="509" t="s">
        <v>162</v>
      </c>
      <c r="C164" s="509"/>
      <c r="D164" s="509"/>
      <c r="E164" s="509"/>
      <c r="F164" s="509"/>
      <c r="G164" s="509"/>
      <c r="H164" s="509"/>
      <c r="I164" s="23">
        <v>74</v>
      </c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</row>
    <row r="165" spans="1:33" ht="15.75" customHeight="1">
      <c r="A165" s="48" t="s">
        <v>16</v>
      </c>
      <c r="B165" s="12" t="s">
        <v>163</v>
      </c>
      <c r="C165" s="12"/>
      <c r="D165" s="12"/>
      <c r="E165" s="12"/>
      <c r="F165" s="12"/>
      <c r="G165" s="12"/>
      <c r="H165" s="12"/>
      <c r="I165" s="23" t="s">
        <v>164</v>
      </c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</row>
    <row r="166" spans="1:33" ht="15.75" customHeight="1">
      <c r="A166" s="510" t="s">
        <v>119</v>
      </c>
      <c r="B166" s="510"/>
      <c r="C166" s="510"/>
      <c r="D166" s="510"/>
      <c r="E166" s="510"/>
      <c r="F166" s="510"/>
      <c r="G166" s="510"/>
      <c r="H166" s="510"/>
      <c r="I166" s="78">
        <f>SUM(I162:I165)</f>
        <v>530</v>
      </c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</row>
    <row r="167" spans="1:33" ht="8.25" customHeight="1">
      <c r="A167" s="534"/>
      <c r="B167" s="534"/>
      <c r="C167" s="534"/>
      <c r="D167" s="534"/>
      <c r="E167" s="534"/>
      <c r="F167" s="534"/>
      <c r="G167" s="534"/>
      <c r="H167" s="534"/>
      <c r="I167" s="534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</row>
    <row r="168" spans="1:33" ht="14.25" customHeight="1">
      <c r="A168" s="535" t="s">
        <v>165</v>
      </c>
      <c r="B168" s="535"/>
      <c r="C168" s="535"/>
      <c r="D168" s="535"/>
      <c r="E168" s="535"/>
      <c r="F168" s="535"/>
      <c r="G168" s="535"/>
      <c r="H168" s="535"/>
      <c r="I168" s="53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</row>
    <row r="169" spans="1:33" ht="8.25" customHeight="1">
      <c r="A169" s="94"/>
      <c r="B169" s="95"/>
      <c r="C169" s="95"/>
      <c r="D169" s="95"/>
      <c r="E169" s="95"/>
      <c r="F169" s="95"/>
      <c r="G169" s="95"/>
      <c r="H169" s="95"/>
      <c r="I169" s="96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</row>
    <row r="170" spans="1:33" ht="29.25" customHeight="1">
      <c r="A170" s="506" t="s">
        <v>166</v>
      </c>
      <c r="B170" s="506"/>
      <c r="C170" s="506"/>
      <c r="D170" s="506"/>
      <c r="E170" s="506"/>
      <c r="F170" s="506"/>
      <c r="G170" s="506"/>
      <c r="H170" s="506"/>
      <c r="I170" s="506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</row>
    <row r="171" spans="1:33" ht="32.25" customHeight="1">
      <c r="A171" s="66">
        <v>6</v>
      </c>
      <c r="B171" s="524" t="s">
        <v>167</v>
      </c>
      <c r="C171" s="524"/>
      <c r="D171" s="524"/>
      <c r="E171" s="524"/>
      <c r="F171" s="524"/>
      <c r="G171" s="524"/>
      <c r="H171" s="40" t="s">
        <v>87</v>
      </c>
      <c r="I171" s="97" t="s">
        <v>168</v>
      </c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</row>
    <row r="172" spans="1:33" ht="47.25" customHeight="1">
      <c r="A172" s="536" t="s">
        <v>169</v>
      </c>
      <c r="B172" s="536"/>
      <c r="C172" s="536"/>
      <c r="D172" s="536"/>
      <c r="E172" s="536"/>
      <c r="F172" s="536"/>
      <c r="G172" s="536"/>
      <c r="H172" s="98" t="s">
        <v>106</v>
      </c>
      <c r="I172" s="35">
        <f>SUM(I68+I119+I128+I158+I166)</f>
        <v>3795.05</v>
      </c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</row>
    <row r="173" spans="1:33" ht="15.75" customHeight="1">
      <c r="A173" s="99" t="s">
        <v>8</v>
      </c>
      <c r="B173" s="506" t="s">
        <v>170</v>
      </c>
      <c r="C173" s="506"/>
      <c r="D173" s="506"/>
      <c r="E173" s="506"/>
      <c r="F173" s="506"/>
      <c r="G173" s="506"/>
      <c r="H173" s="54">
        <v>0.03</v>
      </c>
      <c r="I173" s="55">
        <f>ROUND(H173*I172,2)</f>
        <v>113.85</v>
      </c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</row>
    <row r="174" spans="1:33" ht="48" customHeight="1">
      <c r="A174" s="536" t="s">
        <v>171</v>
      </c>
      <c r="B174" s="536"/>
      <c r="C174" s="536"/>
      <c r="D174" s="536"/>
      <c r="E174" s="536"/>
      <c r="F174" s="536"/>
      <c r="G174" s="536"/>
      <c r="H174" s="100" t="s">
        <v>106</v>
      </c>
      <c r="I174" s="35">
        <f>SUM(I68+I119+I128+I158+I166+I173)</f>
        <v>3908.9</v>
      </c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</row>
    <row r="175" spans="1:33" ht="15.75" customHeight="1">
      <c r="A175" s="99" t="s">
        <v>10</v>
      </c>
      <c r="B175" s="506" t="s">
        <v>172</v>
      </c>
      <c r="C175" s="506"/>
      <c r="D175" s="506"/>
      <c r="E175" s="506"/>
      <c r="F175" s="506"/>
      <c r="G175" s="506"/>
      <c r="H175" s="54">
        <v>6.7900000000000002E-2</v>
      </c>
      <c r="I175" s="55">
        <f>ROUND(H175*I174,2)</f>
        <v>265.41000000000003</v>
      </c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</row>
    <row r="176" spans="1:33" ht="49.5" customHeight="1">
      <c r="A176" s="536" t="s">
        <v>173</v>
      </c>
      <c r="B176" s="536"/>
      <c r="C176" s="536"/>
      <c r="D176" s="536"/>
      <c r="E176" s="536"/>
      <c r="F176" s="536"/>
      <c r="G176" s="536"/>
      <c r="H176" s="100" t="s">
        <v>106</v>
      </c>
      <c r="I176" s="35">
        <f>SUM(I172+I173+I175)</f>
        <v>4174.3100000000004</v>
      </c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</row>
    <row r="177" spans="1:33" ht="15.75" customHeight="1">
      <c r="A177" s="99" t="s">
        <v>13</v>
      </c>
      <c r="B177" s="506" t="s">
        <v>174</v>
      </c>
      <c r="C177" s="506"/>
      <c r="D177" s="506"/>
      <c r="E177" s="506"/>
      <c r="F177" s="506"/>
      <c r="G177" s="506"/>
      <c r="H177" s="43" t="s">
        <v>106</v>
      </c>
      <c r="I177" s="68" t="s">
        <v>106</v>
      </c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</row>
    <row r="178" spans="1:33" ht="15.75" customHeight="1">
      <c r="A178" s="48"/>
      <c r="B178" s="506" t="s">
        <v>175</v>
      </c>
      <c r="C178" s="506"/>
      <c r="D178" s="506"/>
      <c r="E178" s="506"/>
      <c r="F178" s="506"/>
      <c r="G178" s="506"/>
      <c r="H178" s="43" t="s">
        <v>106</v>
      </c>
      <c r="I178" s="68" t="s">
        <v>106</v>
      </c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</row>
    <row r="179" spans="1:33" ht="36.75" customHeight="1">
      <c r="A179" s="48"/>
      <c r="B179" s="537" t="s">
        <v>378</v>
      </c>
      <c r="C179" s="537"/>
      <c r="D179" s="537"/>
      <c r="E179" s="537"/>
      <c r="F179" s="537"/>
      <c r="G179" s="537"/>
      <c r="H179" s="101">
        <v>7.5999999999999998E-2</v>
      </c>
      <c r="I179" s="55">
        <f>ROUND(($I$176/(1-$H$188))*H179,2)</f>
        <v>359.49</v>
      </c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</row>
    <row r="180" spans="1:33" ht="35.25" customHeight="1">
      <c r="A180" s="48"/>
      <c r="B180" s="537" t="s">
        <v>379</v>
      </c>
      <c r="C180" s="537"/>
      <c r="D180" s="537"/>
      <c r="E180" s="537"/>
      <c r="F180" s="537"/>
      <c r="G180" s="537"/>
      <c r="H180" s="101">
        <v>1.6500000000000001E-2</v>
      </c>
      <c r="I180" s="55">
        <f>ROUND(($I$176/(1-$H$188))*H180,2)</f>
        <v>78.05</v>
      </c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</row>
    <row r="181" spans="1:33" ht="27" customHeight="1">
      <c r="A181" s="48"/>
      <c r="B181" s="500" t="s">
        <v>178</v>
      </c>
      <c r="C181" s="500"/>
      <c r="D181" s="500"/>
      <c r="E181" s="500"/>
      <c r="F181" s="500"/>
      <c r="G181" s="500"/>
      <c r="H181" s="102" t="s">
        <v>106</v>
      </c>
      <c r="I181" s="68" t="s">
        <v>106</v>
      </c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</row>
    <row r="182" spans="1:33" ht="27" customHeight="1">
      <c r="A182" s="48"/>
      <c r="B182" s="500" t="s">
        <v>179</v>
      </c>
      <c r="C182" s="500"/>
      <c r="D182" s="500"/>
      <c r="E182" s="500"/>
      <c r="F182" s="500"/>
      <c r="G182" s="500"/>
      <c r="H182" s="102" t="s">
        <v>106</v>
      </c>
      <c r="I182" s="68" t="s">
        <v>106</v>
      </c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</row>
    <row r="183" spans="1:33" ht="18" customHeight="1">
      <c r="A183" s="48"/>
      <c r="B183" s="538" t="s">
        <v>180</v>
      </c>
      <c r="C183" s="538"/>
      <c r="D183" s="538"/>
      <c r="E183" s="538"/>
      <c r="F183" s="538"/>
      <c r="G183" s="538"/>
      <c r="H183" s="102" t="s">
        <v>106</v>
      </c>
      <c r="I183" s="68" t="s">
        <v>106</v>
      </c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</row>
    <row r="184" spans="1:33" ht="18" customHeight="1">
      <c r="A184" s="48"/>
      <c r="B184" s="539" t="s">
        <v>181</v>
      </c>
      <c r="C184" s="539"/>
      <c r="D184" s="539"/>
      <c r="E184" s="539"/>
      <c r="F184" s="539"/>
      <c r="G184" s="539"/>
      <c r="H184" s="102" t="s">
        <v>106</v>
      </c>
      <c r="I184" s="68" t="s">
        <v>106</v>
      </c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</row>
    <row r="185" spans="1:33" ht="15" customHeight="1">
      <c r="A185" s="48"/>
      <c r="B185" s="537" t="s">
        <v>182</v>
      </c>
      <c r="C185" s="537"/>
      <c r="D185" s="537"/>
      <c r="E185" s="537"/>
      <c r="F185" s="537"/>
      <c r="G185" s="537"/>
      <c r="H185" s="101">
        <v>2.5000000000000001E-2</v>
      </c>
      <c r="I185" s="55">
        <v>118.25</v>
      </c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</row>
    <row r="186" spans="1:33" ht="15.75" customHeight="1">
      <c r="A186" s="510" t="s">
        <v>82</v>
      </c>
      <c r="B186" s="510"/>
      <c r="C186" s="510"/>
      <c r="D186" s="510"/>
      <c r="E186" s="510"/>
      <c r="F186" s="510"/>
      <c r="G186" s="510"/>
      <c r="H186" s="510"/>
      <c r="I186" s="61">
        <f>SUM(I173+I175+I179+I180+I185)</f>
        <v>935.05</v>
      </c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</row>
    <row r="187" spans="1:33" ht="6.75" customHeight="1">
      <c r="A187" s="531"/>
      <c r="B187" s="531"/>
      <c r="C187" s="531"/>
      <c r="D187" s="531"/>
      <c r="E187" s="531"/>
      <c r="F187" s="531"/>
      <c r="G187" s="531"/>
      <c r="H187" s="531"/>
      <c r="I187" s="531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</row>
    <row r="188" spans="1:33" ht="15.75" customHeight="1">
      <c r="A188" s="489" t="s">
        <v>183</v>
      </c>
      <c r="B188" s="489"/>
      <c r="C188" s="489"/>
      <c r="D188" s="489"/>
      <c r="E188" s="489"/>
      <c r="F188" s="489"/>
      <c r="G188" s="489"/>
      <c r="H188" s="103">
        <f>SUM(H179:H185)</f>
        <v>0.11749999999999999</v>
      </c>
      <c r="I188" s="35">
        <f>SUM(I179:I185)</f>
        <v>555.79</v>
      </c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</row>
    <row r="189" spans="1:33" ht="12.75" customHeight="1">
      <c r="A189" s="540" t="s">
        <v>184</v>
      </c>
      <c r="B189" s="540"/>
      <c r="C189" s="541" t="s">
        <v>185</v>
      </c>
      <c r="D189" s="541"/>
      <c r="E189" s="541"/>
      <c r="F189" s="541"/>
      <c r="G189" s="541"/>
      <c r="H189" s="541"/>
      <c r="I189" s="541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</row>
    <row r="190" spans="1:33" ht="12" customHeight="1">
      <c r="A190" s="540"/>
      <c r="B190" s="540"/>
      <c r="C190" s="541" t="s">
        <v>186</v>
      </c>
      <c r="D190" s="541"/>
      <c r="E190" s="541"/>
      <c r="F190" s="541"/>
      <c r="G190" s="541"/>
      <c r="H190" s="541"/>
      <c r="I190" s="541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</row>
    <row r="191" spans="1:33" ht="13.5" customHeight="1">
      <c r="A191" s="540"/>
      <c r="B191" s="540"/>
      <c r="C191" s="542" t="s">
        <v>187</v>
      </c>
      <c r="D191" s="542"/>
      <c r="E191" s="542"/>
      <c r="F191" s="542"/>
      <c r="G191" s="542"/>
      <c r="H191" s="542"/>
      <c r="I191" s="542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</row>
    <row r="192" spans="1:33" ht="6.75" customHeight="1">
      <c r="A192" s="543"/>
      <c r="B192" s="543"/>
      <c r="C192" s="543"/>
      <c r="D192" s="543"/>
      <c r="E192" s="543"/>
      <c r="F192" s="543"/>
      <c r="G192" s="543"/>
      <c r="H192" s="543"/>
      <c r="I192" s="543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</row>
    <row r="193" spans="1:33" ht="25.5" customHeight="1">
      <c r="A193" s="492" t="s">
        <v>188</v>
      </c>
      <c r="B193" s="492"/>
      <c r="C193" s="492"/>
      <c r="D193" s="492"/>
      <c r="E193" s="492"/>
      <c r="F193" s="492"/>
      <c r="G193" s="492"/>
      <c r="H193" s="492"/>
      <c r="I193" s="492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</row>
    <row r="194" spans="1:33" ht="5.25" customHeight="1">
      <c r="A194" s="531"/>
      <c r="B194" s="531"/>
      <c r="C194" s="531"/>
      <c r="D194" s="531"/>
      <c r="E194" s="531"/>
      <c r="F194" s="531"/>
      <c r="G194" s="531"/>
      <c r="H194" s="531"/>
      <c r="I194" s="531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</row>
    <row r="195" spans="1:33" ht="30" customHeight="1">
      <c r="A195" s="544" t="s">
        <v>189</v>
      </c>
      <c r="B195" s="544"/>
      <c r="C195" s="544"/>
      <c r="D195" s="544"/>
      <c r="E195" s="544"/>
      <c r="F195" s="544"/>
      <c r="G195" s="544"/>
      <c r="H195" s="544"/>
      <c r="I195" s="544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</row>
    <row r="196" spans="1:33" ht="15" customHeight="1">
      <c r="A196" s="10" t="s">
        <v>190</v>
      </c>
      <c r="B196" s="10"/>
      <c r="C196" s="10"/>
      <c r="D196" s="10"/>
      <c r="E196" s="10"/>
      <c r="F196" s="10"/>
      <c r="G196" s="10"/>
      <c r="H196" s="10"/>
      <c r="I196" s="19" t="s">
        <v>79</v>
      </c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</row>
    <row r="197" spans="1:33" ht="15" customHeight="1">
      <c r="A197" s="104" t="s">
        <v>8</v>
      </c>
      <c r="B197" s="545" t="s">
        <v>191</v>
      </c>
      <c r="C197" s="545"/>
      <c r="D197" s="545"/>
      <c r="E197" s="545"/>
      <c r="F197" s="545"/>
      <c r="G197" s="545"/>
      <c r="H197" s="545"/>
      <c r="I197" s="23">
        <f>I68</f>
        <v>1560</v>
      </c>
      <c r="J197" s="15"/>
      <c r="K197" s="10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</row>
    <row r="198" spans="1:33" ht="15" customHeight="1">
      <c r="A198" s="104" t="s">
        <v>10</v>
      </c>
      <c r="B198" s="545" t="s">
        <v>75</v>
      </c>
      <c r="C198" s="545"/>
      <c r="D198" s="545"/>
      <c r="E198" s="545"/>
      <c r="F198" s="545"/>
      <c r="G198" s="545"/>
      <c r="H198" s="545"/>
      <c r="I198" s="23">
        <f>I119</f>
        <v>1360.14</v>
      </c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</row>
    <row r="199" spans="1:33" ht="15" customHeight="1">
      <c r="A199" s="104" t="s">
        <v>13</v>
      </c>
      <c r="B199" s="545" t="s">
        <v>192</v>
      </c>
      <c r="C199" s="545"/>
      <c r="D199" s="545"/>
      <c r="E199" s="545"/>
      <c r="F199" s="545"/>
      <c r="G199" s="545"/>
      <c r="H199" s="545"/>
      <c r="I199" s="23">
        <f>I128</f>
        <v>112.35</v>
      </c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</row>
    <row r="200" spans="1:33" ht="15" customHeight="1">
      <c r="A200" s="104" t="s">
        <v>16</v>
      </c>
      <c r="B200" s="545" t="s">
        <v>193</v>
      </c>
      <c r="C200" s="545"/>
      <c r="D200" s="545"/>
      <c r="E200" s="545"/>
      <c r="F200" s="545"/>
      <c r="G200" s="545"/>
      <c r="H200" s="545"/>
      <c r="I200" s="23">
        <f>I158</f>
        <v>232.55999999999997</v>
      </c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</row>
    <row r="201" spans="1:33" ht="15" customHeight="1">
      <c r="A201" s="104" t="s">
        <v>69</v>
      </c>
      <c r="B201" s="545" t="s">
        <v>194</v>
      </c>
      <c r="C201" s="545"/>
      <c r="D201" s="545"/>
      <c r="E201" s="545"/>
      <c r="F201" s="545"/>
      <c r="G201" s="545"/>
      <c r="H201" s="545"/>
      <c r="I201" s="23">
        <f>I166</f>
        <v>530</v>
      </c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</row>
    <row r="202" spans="1:33" ht="15" customHeight="1">
      <c r="A202" s="546" t="s">
        <v>195</v>
      </c>
      <c r="B202" s="546"/>
      <c r="C202" s="546"/>
      <c r="D202" s="546"/>
      <c r="E202" s="546"/>
      <c r="F202" s="546"/>
      <c r="G202" s="546"/>
      <c r="H202" s="546"/>
      <c r="I202" s="78">
        <f>SUM(I197:I201)</f>
        <v>3795.05</v>
      </c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</row>
    <row r="203" spans="1:33" ht="15" customHeight="1">
      <c r="A203" s="106" t="s">
        <v>71</v>
      </c>
      <c r="B203" s="545" t="s">
        <v>196</v>
      </c>
      <c r="C203" s="545"/>
      <c r="D203" s="545"/>
      <c r="E203" s="545"/>
      <c r="F203" s="545"/>
      <c r="G203" s="545"/>
      <c r="H203" s="545"/>
      <c r="I203" s="23">
        <f>I186</f>
        <v>935.05</v>
      </c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</row>
    <row r="204" spans="1:33" ht="15" customHeight="1">
      <c r="A204" s="546" t="s">
        <v>197</v>
      </c>
      <c r="B204" s="546"/>
      <c r="C204" s="546"/>
      <c r="D204" s="546"/>
      <c r="E204" s="546"/>
      <c r="F204" s="546"/>
      <c r="G204" s="546"/>
      <c r="H204" s="546"/>
      <c r="I204" s="78">
        <f>SUM(I202:I203)</f>
        <v>4730.1000000000004</v>
      </c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</row>
    <row r="205" spans="1:33" ht="30.75" customHeight="1">
      <c r="A205" s="643" t="s">
        <v>381</v>
      </c>
      <c r="B205" s="643"/>
      <c r="C205" s="643"/>
      <c r="D205" s="643"/>
      <c r="E205" s="643"/>
      <c r="F205" s="643"/>
      <c r="G205" s="643"/>
      <c r="H205" s="643"/>
      <c r="I205" s="643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</row>
    <row r="206" spans="1:33" ht="29.25" customHeight="1">
      <c r="A206" s="644" t="s">
        <v>382</v>
      </c>
      <c r="B206" s="644"/>
      <c r="C206" s="644"/>
      <c r="D206" s="644"/>
      <c r="E206" s="644"/>
      <c r="F206" s="644"/>
      <c r="G206" s="644"/>
      <c r="H206" s="644"/>
      <c r="I206" s="644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</row>
    <row r="207" spans="1:33" ht="63" customHeight="1">
      <c r="A207" s="645" t="s">
        <v>383</v>
      </c>
      <c r="B207" s="645"/>
      <c r="C207" s="646" t="s">
        <v>384</v>
      </c>
      <c r="D207" s="646"/>
      <c r="E207" s="148" t="s">
        <v>385</v>
      </c>
      <c r="F207" s="646" t="s">
        <v>386</v>
      </c>
      <c r="G207" s="646"/>
      <c r="H207" s="147" t="s">
        <v>387</v>
      </c>
      <c r="I207" s="147" t="s">
        <v>388</v>
      </c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</row>
    <row r="208" spans="1:33" ht="14.25" customHeight="1">
      <c r="A208" s="647" t="s">
        <v>389</v>
      </c>
      <c r="B208" s="647"/>
      <c r="C208" s="648" t="s">
        <v>390</v>
      </c>
      <c r="D208" s="648"/>
      <c r="E208" s="150"/>
      <c r="F208" s="648" t="s">
        <v>390</v>
      </c>
      <c r="G208" s="648"/>
      <c r="H208" s="151"/>
      <c r="I208" s="149" t="s">
        <v>390</v>
      </c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</row>
    <row r="209" spans="1:33" ht="15.75" customHeight="1">
      <c r="A209" s="647" t="s">
        <v>391</v>
      </c>
      <c r="B209" s="647"/>
      <c r="C209" s="648" t="s">
        <v>390</v>
      </c>
      <c r="D209" s="648"/>
      <c r="E209" s="150"/>
      <c r="F209" s="648" t="s">
        <v>390</v>
      </c>
      <c r="G209" s="648"/>
      <c r="H209" s="151"/>
      <c r="I209" s="149" t="s">
        <v>390</v>
      </c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</row>
    <row r="210" spans="1:33" ht="12.75" customHeight="1">
      <c r="A210" s="647" t="s">
        <v>392</v>
      </c>
      <c r="B210" s="647"/>
      <c r="C210" s="648" t="s">
        <v>390</v>
      </c>
      <c r="D210" s="648"/>
      <c r="E210" s="149"/>
      <c r="F210" s="648" t="s">
        <v>390</v>
      </c>
      <c r="G210" s="648"/>
      <c r="H210" s="149"/>
      <c r="I210" s="149" t="s">
        <v>390</v>
      </c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</row>
    <row r="211" spans="1:33" ht="12.75" customHeight="1">
      <c r="A211" s="649" t="s">
        <v>393</v>
      </c>
      <c r="B211" s="649"/>
      <c r="C211" s="649"/>
      <c r="D211" s="649"/>
      <c r="E211" s="649"/>
      <c r="F211" s="649"/>
      <c r="G211" s="649"/>
      <c r="H211" s="649"/>
      <c r="I211" s="149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</row>
    <row r="212" spans="1:33" ht="9" customHeight="1">
      <c r="A212" s="650"/>
      <c r="B212" s="650"/>
      <c r="C212" s="650"/>
      <c r="D212" s="650"/>
      <c r="E212" s="650"/>
      <c r="F212" s="650"/>
      <c r="G212" s="650"/>
      <c r="H212" s="650"/>
      <c r="I212" s="650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</row>
    <row r="213" spans="1:33" ht="25.5" customHeight="1">
      <c r="A213" s="644" t="s">
        <v>394</v>
      </c>
      <c r="B213" s="644"/>
      <c r="C213" s="644"/>
      <c r="D213" s="644"/>
      <c r="E213" s="644"/>
      <c r="F213" s="644"/>
      <c r="G213" s="644"/>
      <c r="H213" s="644"/>
      <c r="I213" s="644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</row>
    <row r="214" spans="1:33" ht="21.75" customHeight="1">
      <c r="A214" s="651" t="s">
        <v>395</v>
      </c>
      <c r="B214" s="651"/>
      <c r="C214" s="651"/>
      <c r="D214" s="651"/>
      <c r="E214" s="651"/>
      <c r="F214" s="651"/>
      <c r="G214" s="651"/>
      <c r="H214" s="651"/>
      <c r="I214" s="651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</row>
    <row r="215" spans="1:33" ht="18" customHeight="1">
      <c r="A215" s="646" t="s">
        <v>396</v>
      </c>
      <c r="B215" s="646"/>
      <c r="C215" s="646"/>
      <c r="D215" s="646"/>
      <c r="E215" s="646"/>
      <c r="F215" s="646"/>
      <c r="G215" s="646"/>
      <c r="H215" s="646"/>
      <c r="I215" s="146" t="s">
        <v>397</v>
      </c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</row>
    <row r="216" spans="1:33" ht="12.75" customHeight="1">
      <c r="A216" s="647" t="s">
        <v>398</v>
      </c>
      <c r="B216" s="647"/>
      <c r="C216" s="647"/>
      <c r="D216" s="647"/>
      <c r="E216" s="647"/>
      <c r="F216" s="647"/>
      <c r="G216" s="647"/>
      <c r="H216" s="647"/>
      <c r="I216" s="149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</row>
    <row r="217" spans="1:33" ht="12.75" customHeight="1">
      <c r="A217" s="647" t="s">
        <v>399</v>
      </c>
      <c r="B217" s="647"/>
      <c r="C217" s="647"/>
      <c r="D217" s="647"/>
      <c r="E217" s="647"/>
      <c r="F217" s="647"/>
      <c r="G217" s="647"/>
      <c r="H217" s="647"/>
      <c r="I217" s="149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</row>
    <row r="218" spans="1:33" ht="27" customHeight="1">
      <c r="A218" s="652" t="s">
        <v>400</v>
      </c>
      <c r="B218" s="652"/>
      <c r="C218" s="652"/>
      <c r="D218" s="652"/>
      <c r="E218" s="652"/>
      <c r="F218" s="652"/>
      <c r="G218" s="652"/>
      <c r="H218" s="652"/>
      <c r="I218" s="149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</row>
    <row r="219" spans="1:33" ht="6.75" customHeight="1">
      <c r="A219" s="653"/>
      <c r="B219" s="653"/>
      <c r="C219" s="653"/>
      <c r="D219" s="653"/>
      <c r="E219" s="653"/>
      <c r="F219" s="653"/>
      <c r="G219" s="653"/>
      <c r="H219" s="653"/>
      <c r="I219" s="653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</row>
    <row r="220" spans="1:33" ht="15.75" customHeight="1">
      <c r="A220" s="647" t="s">
        <v>401</v>
      </c>
      <c r="B220" s="647"/>
      <c r="C220" s="647"/>
      <c r="D220" s="647"/>
      <c r="E220" s="647"/>
      <c r="F220" s="647"/>
      <c r="G220" s="647"/>
      <c r="H220" s="647"/>
      <c r="I220" s="647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</row>
    <row r="221" spans="1:33" ht="7.5" customHeight="1">
      <c r="A221" s="654"/>
      <c r="B221" s="654"/>
      <c r="C221" s="654"/>
      <c r="D221" s="654"/>
      <c r="E221" s="654"/>
      <c r="F221" s="654"/>
      <c r="G221" s="654"/>
      <c r="H221" s="654"/>
      <c r="I221" s="654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</row>
    <row r="222" spans="1:33" ht="15" customHeight="1">
      <c r="A222" s="107"/>
      <c r="B222" s="107"/>
      <c r="C222" s="107"/>
      <c r="D222" s="107"/>
      <c r="E222" s="107"/>
      <c r="F222" s="107"/>
      <c r="G222" s="107"/>
      <c r="H222" s="108"/>
      <c r="I222" s="109"/>
      <c r="J222" s="36"/>
      <c r="K222" s="110"/>
      <c r="L222" s="36"/>
      <c r="M222" s="111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</row>
    <row r="223" spans="1:33" ht="12.75" customHeight="1">
      <c r="A223" s="547"/>
      <c r="B223" s="547"/>
      <c r="C223" s="547"/>
      <c r="D223" s="547"/>
      <c r="E223" s="547"/>
      <c r="F223" s="547"/>
      <c r="G223" s="547"/>
      <c r="H223" s="547"/>
      <c r="I223" s="547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</row>
    <row r="224" spans="1:33" ht="16.5" customHeight="1">
      <c r="A224" s="548" t="s">
        <v>198</v>
      </c>
      <c r="B224" s="548"/>
      <c r="C224" s="548"/>
      <c r="D224" s="548"/>
      <c r="E224" s="548"/>
      <c r="F224" s="548"/>
      <c r="G224" s="548"/>
      <c r="H224" s="548"/>
      <c r="I224" s="548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</row>
    <row r="225" spans="1:33" ht="11.25" customHeight="1">
      <c r="A225" s="112"/>
      <c r="B225" s="112"/>
      <c r="C225" s="112"/>
      <c r="D225" s="112"/>
      <c r="E225" s="112"/>
      <c r="F225" s="112"/>
      <c r="G225" s="112"/>
      <c r="H225" s="112"/>
      <c r="I225" s="113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</row>
    <row r="226" spans="1:33" ht="21" customHeight="1">
      <c r="A226" s="549" t="s">
        <v>199</v>
      </c>
      <c r="B226" s="549"/>
      <c r="C226" s="549"/>
      <c r="D226" s="549"/>
      <c r="E226" s="549"/>
      <c r="F226" s="549"/>
      <c r="G226" s="549"/>
      <c r="H226" s="549"/>
      <c r="I226" s="549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</row>
    <row r="227" spans="1:33" ht="45" customHeight="1">
      <c r="A227" s="550" t="s">
        <v>200</v>
      </c>
      <c r="B227" s="550"/>
      <c r="C227" s="550"/>
      <c r="D227" s="550"/>
      <c r="E227" s="550"/>
      <c r="F227" s="550"/>
      <c r="G227" s="550"/>
      <c r="H227" s="550"/>
      <c r="I227" s="550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</row>
    <row r="228" spans="1:33" ht="51" customHeight="1">
      <c r="A228" s="551" t="s">
        <v>201</v>
      </c>
      <c r="B228" s="551"/>
      <c r="C228" s="6" t="s">
        <v>289</v>
      </c>
      <c r="D228" s="6"/>
      <c r="E228" s="6" t="s">
        <v>402</v>
      </c>
      <c r="F228" s="6"/>
      <c r="G228" s="6" t="s">
        <v>204</v>
      </c>
      <c r="H228" s="6"/>
      <c r="I228" s="6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</row>
    <row r="229" spans="1:33" ht="14.25" customHeight="1">
      <c r="A229" s="552" t="s">
        <v>205</v>
      </c>
      <c r="B229" s="552"/>
      <c r="C229" s="553" t="s">
        <v>403</v>
      </c>
      <c r="D229" s="553"/>
      <c r="E229" s="554">
        <v>0</v>
      </c>
      <c r="F229" s="554"/>
      <c r="G229" s="554">
        <v>0</v>
      </c>
      <c r="H229" s="554"/>
      <c r="I229" s="554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</row>
    <row r="230" spans="1:33" ht="12" customHeight="1">
      <c r="A230" s="552" t="s">
        <v>207</v>
      </c>
      <c r="B230" s="552"/>
      <c r="C230" s="553" t="s">
        <v>404</v>
      </c>
      <c r="D230" s="553"/>
      <c r="E230" s="555">
        <f>I204</f>
        <v>4730.1000000000004</v>
      </c>
      <c r="F230" s="555"/>
      <c r="G230" s="556">
        <f>ROUND((1/1000)*E230,2)</f>
        <v>4.7300000000000004</v>
      </c>
      <c r="H230" s="556"/>
      <c r="I230" s="556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</row>
    <row r="231" spans="1:33" ht="12" customHeight="1">
      <c r="A231" s="557" t="s">
        <v>209</v>
      </c>
      <c r="B231" s="557"/>
      <c r="C231" s="557"/>
      <c r="D231" s="557"/>
      <c r="E231" s="557"/>
      <c r="F231" s="557"/>
      <c r="G231" s="556">
        <f>SUM(G229+G230)</f>
        <v>4.7300000000000004</v>
      </c>
      <c r="H231" s="556"/>
      <c r="I231" s="556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</row>
    <row r="232" spans="1:33" ht="6.75" customHeight="1">
      <c r="A232" s="558"/>
      <c r="B232" s="558"/>
      <c r="C232" s="558"/>
      <c r="D232" s="558"/>
      <c r="E232" s="558"/>
      <c r="F232" s="558"/>
      <c r="G232" s="558"/>
      <c r="H232" s="558"/>
      <c r="I232" s="558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</row>
    <row r="233" spans="1:33" ht="12" customHeight="1">
      <c r="A233" s="559" t="s">
        <v>210</v>
      </c>
      <c r="B233" s="559"/>
      <c r="C233" s="560" t="s">
        <v>403</v>
      </c>
      <c r="D233" s="560"/>
      <c r="E233" s="561">
        <v>0</v>
      </c>
      <c r="F233" s="561"/>
      <c r="G233" s="562">
        <v>0</v>
      </c>
      <c r="H233" s="562"/>
      <c r="I233" s="562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</row>
    <row r="234" spans="1:33" ht="12.75" customHeight="1">
      <c r="A234" s="552" t="s">
        <v>211</v>
      </c>
      <c r="B234" s="552"/>
      <c r="C234" s="553" t="s">
        <v>404</v>
      </c>
      <c r="D234" s="553"/>
      <c r="E234" s="554">
        <f>I204</f>
        <v>4730.1000000000004</v>
      </c>
      <c r="F234" s="554"/>
      <c r="G234" s="562">
        <v>4.7300000000000004</v>
      </c>
      <c r="H234" s="562"/>
      <c r="I234" s="562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</row>
    <row r="235" spans="1:33" ht="12.75" customHeight="1">
      <c r="A235" s="563" t="s">
        <v>209</v>
      </c>
      <c r="B235" s="563"/>
      <c r="C235" s="563"/>
      <c r="D235" s="563"/>
      <c r="E235" s="563"/>
      <c r="F235" s="563"/>
      <c r="G235" s="556">
        <f>SUM(G233+G234)</f>
        <v>4.7300000000000004</v>
      </c>
      <c r="H235" s="556"/>
      <c r="I235" s="556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</row>
    <row r="236" spans="1:33" ht="6.75" customHeight="1">
      <c r="A236" s="558"/>
      <c r="B236" s="558"/>
      <c r="C236" s="558"/>
      <c r="D236" s="558"/>
      <c r="E236" s="558"/>
      <c r="F236" s="558"/>
      <c r="G236" s="558"/>
      <c r="H236" s="558"/>
      <c r="I236" s="558"/>
      <c r="J236" s="15"/>
      <c r="K236" s="41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</row>
    <row r="237" spans="1:33" ht="12.75" customHeight="1">
      <c r="A237" s="559" t="s">
        <v>212</v>
      </c>
      <c r="B237" s="559"/>
      <c r="C237" s="560" t="s">
        <v>405</v>
      </c>
      <c r="D237" s="560"/>
      <c r="E237" s="564">
        <v>0</v>
      </c>
      <c r="F237" s="564"/>
      <c r="G237" s="562">
        <v>0</v>
      </c>
      <c r="H237" s="562"/>
      <c r="I237" s="562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</row>
    <row r="238" spans="1:33" ht="12.75" customHeight="1">
      <c r="A238" s="552" t="s">
        <v>214</v>
      </c>
      <c r="B238" s="552"/>
      <c r="C238" s="553" t="s">
        <v>406</v>
      </c>
      <c r="D238" s="553"/>
      <c r="E238" s="556">
        <v>0</v>
      </c>
      <c r="F238" s="556"/>
      <c r="G238" s="562">
        <f>ROUND((1/405)*E238,2)</f>
        <v>0</v>
      </c>
      <c r="H238" s="562"/>
      <c r="I238" s="562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</row>
    <row r="239" spans="1:33" ht="12.75" customHeight="1">
      <c r="A239" s="563" t="s">
        <v>209</v>
      </c>
      <c r="B239" s="563"/>
      <c r="C239" s="563"/>
      <c r="D239" s="563"/>
      <c r="E239" s="563"/>
      <c r="F239" s="563"/>
      <c r="G239" s="556">
        <f>SUM(G237+G238)</f>
        <v>0</v>
      </c>
      <c r="H239" s="556"/>
      <c r="I239" s="556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</row>
    <row r="240" spans="1:33" ht="6" customHeight="1">
      <c r="A240" s="558"/>
      <c r="B240" s="558"/>
      <c r="C240" s="558"/>
      <c r="D240" s="558"/>
      <c r="E240" s="558"/>
      <c r="F240" s="558"/>
      <c r="G240" s="558"/>
      <c r="H240" s="558"/>
      <c r="I240" s="558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</row>
    <row r="241" spans="1:33" ht="13.5" customHeight="1">
      <c r="A241" s="565" t="s">
        <v>216</v>
      </c>
      <c r="B241" s="565"/>
      <c r="C241" s="560" t="s">
        <v>407</v>
      </c>
      <c r="D241" s="560"/>
      <c r="E241" s="561">
        <v>0</v>
      </c>
      <c r="F241" s="561"/>
      <c r="G241" s="562">
        <v>0</v>
      </c>
      <c r="H241" s="562"/>
      <c r="I241" s="562"/>
      <c r="J241" s="566"/>
      <c r="K241" s="566"/>
      <c r="L241" s="566"/>
      <c r="M241" s="566"/>
      <c r="N241" s="566"/>
      <c r="O241" s="566"/>
      <c r="P241" s="566"/>
      <c r="Q241" s="567"/>
      <c r="R241" s="567"/>
      <c r="S241" s="567"/>
      <c r="T241" s="567"/>
      <c r="U241" s="567"/>
      <c r="V241" s="567"/>
      <c r="W241" s="567"/>
      <c r="X241" s="567"/>
      <c r="Y241" s="567"/>
      <c r="Z241" s="567"/>
      <c r="AA241" s="567"/>
      <c r="AB241" s="567"/>
      <c r="AC241" s="567"/>
      <c r="AD241" s="567"/>
      <c r="AE241" s="567"/>
      <c r="AF241" s="567"/>
      <c r="AG241" s="567"/>
    </row>
    <row r="242" spans="1:33" ht="13.5" customHeight="1">
      <c r="A242" s="568" t="s">
        <v>218</v>
      </c>
      <c r="B242" s="568"/>
      <c r="C242" s="553" t="s">
        <v>408</v>
      </c>
      <c r="D242" s="553"/>
      <c r="E242" s="555">
        <f>I204</f>
        <v>4730.1000000000004</v>
      </c>
      <c r="F242" s="555"/>
      <c r="G242" s="562">
        <f>ROUND((1/2000)*E242,2)</f>
        <v>2.37</v>
      </c>
      <c r="H242" s="562"/>
      <c r="I242" s="562"/>
      <c r="J242" s="566"/>
      <c r="K242" s="566"/>
      <c r="L242" s="566"/>
      <c r="M242" s="566"/>
      <c r="N242" s="566"/>
      <c r="O242" s="566"/>
      <c r="P242" s="566"/>
      <c r="Q242" s="567"/>
      <c r="R242" s="567"/>
      <c r="S242" s="567"/>
      <c r="T242" s="567"/>
      <c r="U242" s="567"/>
      <c r="V242" s="567"/>
      <c r="W242" s="567"/>
      <c r="X242" s="567"/>
      <c r="Y242" s="567"/>
      <c r="Z242" s="567"/>
      <c r="AA242" s="567"/>
      <c r="AB242" s="567"/>
      <c r="AC242" s="567"/>
      <c r="AD242" s="567"/>
      <c r="AE242" s="567"/>
      <c r="AF242" s="567"/>
      <c r="AG242" s="567"/>
    </row>
    <row r="243" spans="1:33" ht="13.5" customHeight="1">
      <c r="A243" s="563" t="s">
        <v>209</v>
      </c>
      <c r="B243" s="563"/>
      <c r="C243" s="563"/>
      <c r="D243" s="563"/>
      <c r="E243" s="563"/>
      <c r="F243" s="563"/>
      <c r="G243" s="569">
        <f>SUM(G241+G242)</f>
        <v>2.37</v>
      </c>
      <c r="H243" s="569"/>
      <c r="I243" s="569"/>
      <c r="J243" s="566"/>
      <c r="K243" s="566"/>
      <c r="L243" s="566"/>
      <c r="M243" s="566"/>
      <c r="N243" s="566"/>
      <c r="O243" s="566"/>
      <c r="P243" s="566"/>
      <c r="Q243" s="567"/>
      <c r="R243" s="567"/>
      <c r="S243" s="567"/>
      <c r="T243" s="567"/>
      <c r="U243" s="567"/>
      <c r="V243" s="567"/>
      <c r="W243" s="567"/>
      <c r="X243" s="567"/>
      <c r="Y243" s="567"/>
      <c r="Z243" s="567"/>
      <c r="AA243" s="567"/>
      <c r="AB243" s="567"/>
      <c r="AC243" s="567"/>
      <c r="AD243" s="567"/>
      <c r="AE243" s="567"/>
      <c r="AF243" s="567"/>
      <c r="AG243" s="567"/>
    </row>
    <row r="244" spans="1:33" ht="6.75" customHeight="1">
      <c r="A244" s="570"/>
      <c r="B244" s="570"/>
      <c r="C244" s="570"/>
      <c r="D244" s="570"/>
      <c r="E244" s="570"/>
      <c r="F244" s="570"/>
      <c r="G244" s="570"/>
      <c r="H244" s="570"/>
      <c r="I244" s="570"/>
      <c r="J244" s="566"/>
      <c r="K244" s="566"/>
      <c r="L244" s="566"/>
      <c r="M244" s="566"/>
      <c r="N244" s="566"/>
      <c r="O244" s="566"/>
      <c r="P244" s="566"/>
      <c r="Q244" s="567"/>
      <c r="R244" s="567"/>
      <c r="S244" s="567"/>
      <c r="T244" s="567"/>
      <c r="U244" s="567"/>
      <c r="V244" s="567"/>
      <c r="W244" s="567"/>
      <c r="X244" s="567"/>
      <c r="Y244" s="567"/>
      <c r="Z244" s="567"/>
      <c r="AA244" s="567"/>
      <c r="AB244" s="567"/>
      <c r="AC244" s="567"/>
      <c r="AD244" s="567"/>
      <c r="AE244" s="567"/>
      <c r="AF244" s="567"/>
      <c r="AG244" s="567"/>
    </row>
    <row r="245" spans="1:33" ht="12.75" customHeight="1">
      <c r="A245" s="559" t="s">
        <v>220</v>
      </c>
      <c r="B245" s="559"/>
      <c r="C245" s="560" t="s">
        <v>409</v>
      </c>
      <c r="D245" s="560"/>
      <c r="E245" s="564">
        <v>0</v>
      </c>
      <c r="F245" s="564"/>
      <c r="G245" s="562">
        <v>0</v>
      </c>
      <c r="H245" s="562"/>
      <c r="I245" s="562"/>
      <c r="J245" s="566"/>
      <c r="K245" s="566"/>
      <c r="L245" s="566"/>
      <c r="M245" s="566"/>
      <c r="N245" s="566"/>
      <c r="O245" s="566"/>
      <c r="P245" s="566"/>
      <c r="Q245" s="567"/>
      <c r="R245" s="567"/>
      <c r="S245" s="567"/>
      <c r="T245" s="567"/>
      <c r="U245" s="567"/>
      <c r="V245" s="567"/>
      <c r="W245" s="567"/>
      <c r="X245" s="567"/>
      <c r="Y245" s="567"/>
      <c r="Z245" s="567"/>
      <c r="AA245" s="567"/>
      <c r="AB245" s="567"/>
      <c r="AC245" s="567"/>
      <c r="AD245" s="567"/>
      <c r="AE245" s="567"/>
      <c r="AF245" s="567"/>
      <c r="AG245" s="567"/>
    </row>
    <row r="246" spans="1:33" ht="12.75" customHeight="1">
      <c r="A246" s="552" t="s">
        <v>222</v>
      </c>
      <c r="B246" s="552"/>
      <c r="C246" s="553" t="s">
        <v>410</v>
      </c>
      <c r="D246" s="553"/>
      <c r="E246" s="556">
        <v>0</v>
      </c>
      <c r="F246" s="556"/>
      <c r="G246" s="562">
        <v>0</v>
      </c>
      <c r="H246" s="562"/>
      <c r="I246" s="562"/>
      <c r="J246" s="566"/>
      <c r="K246" s="566"/>
      <c r="L246" s="566"/>
      <c r="M246" s="566"/>
      <c r="N246" s="566"/>
      <c r="O246" s="566"/>
      <c r="P246" s="566"/>
      <c r="Q246" s="567"/>
      <c r="R246" s="567"/>
      <c r="S246" s="567"/>
      <c r="T246" s="567"/>
      <c r="U246" s="567"/>
      <c r="V246" s="567"/>
      <c r="W246" s="567"/>
      <c r="X246" s="567"/>
      <c r="Y246" s="567"/>
      <c r="Z246" s="567"/>
      <c r="AA246" s="567"/>
      <c r="AB246" s="567"/>
      <c r="AC246" s="567"/>
      <c r="AD246" s="567"/>
      <c r="AE246" s="567"/>
      <c r="AF246" s="567"/>
      <c r="AG246" s="567"/>
    </row>
    <row r="247" spans="1:33" ht="12.75" customHeight="1">
      <c r="A247" s="563" t="s">
        <v>209</v>
      </c>
      <c r="B247" s="563"/>
      <c r="C247" s="563"/>
      <c r="D247" s="563"/>
      <c r="E247" s="563"/>
      <c r="F247" s="563"/>
      <c r="G247" s="556">
        <f>SUM(G245+G246)</f>
        <v>0</v>
      </c>
      <c r="H247" s="556"/>
      <c r="I247" s="556"/>
      <c r="J247" s="566"/>
      <c r="K247" s="566"/>
      <c r="L247" s="566"/>
      <c r="M247" s="566"/>
      <c r="N247" s="566"/>
      <c r="O247" s="566"/>
      <c r="P247" s="566"/>
      <c r="Q247" s="567"/>
      <c r="R247" s="567"/>
      <c r="S247" s="567"/>
      <c r="T247" s="567"/>
      <c r="U247" s="567"/>
      <c r="V247" s="567"/>
      <c r="W247" s="567"/>
      <c r="X247" s="567"/>
      <c r="Y247" s="567"/>
      <c r="Z247" s="567"/>
      <c r="AA247" s="567"/>
      <c r="AB247" s="567"/>
      <c r="AC247" s="567"/>
      <c r="AD247" s="567"/>
      <c r="AE247" s="567"/>
      <c r="AF247" s="567"/>
      <c r="AG247" s="567"/>
    </row>
    <row r="248" spans="1:33" ht="7.5" customHeight="1">
      <c r="A248" s="570"/>
      <c r="B248" s="570"/>
      <c r="C248" s="570"/>
      <c r="D248" s="570"/>
      <c r="E248" s="570"/>
      <c r="F248" s="570"/>
      <c r="G248" s="570"/>
      <c r="H248" s="570"/>
      <c r="I248" s="570"/>
      <c r="J248" s="566"/>
      <c r="K248" s="566"/>
      <c r="L248" s="566"/>
      <c r="M248" s="566"/>
      <c r="N248" s="566"/>
      <c r="O248" s="566"/>
      <c r="P248" s="566"/>
      <c r="Q248" s="567"/>
      <c r="R248" s="567"/>
      <c r="S248" s="567"/>
      <c r="T248" s="567"/>
      <c r="U248" s="567"/>
      <c r="V248" s="567"/>
      <c r="W248" s="567"/>
      <c r="X248" s="567"/>
      <c r="Y248" s="567"/>
      <c r="Z248" s="567"/>
      <c r="AA248" s="567"/>
      <c r="AB248" s="567"/>
      <c r="AC248" s="567"/>
      <c r="AD248" s="567"/>
      <c r="AE248" s="567"/>
      <c r="AF248" s="567"/>
      <c r="AG248" s="567"/>
    </row>
    <row r="249" spans="1:33" ht="25.5" customHeight="1">
      <c r="A249" s="552" t="s">
        <v>224</v>
      </c>
      <c r="B249" s="552"/>
      <c r="C249" s="560" t="s">
        <v>411</v>
      </c>
      <c r="D249" s="560"/>
      <c r="E249" s="564">
        <v>0</v>
      </c>
      <c r="F249" s="564"/>
      <c r="G249" s="562">
        <v>0</v>
      </c>
      <c r="H249" s="562"/>
      <c r="I249" s="562"/>
      <c r="J249" s="566"/>
      <c r="K249" s="566"/>
      <c r="L249" s="566"/>
      <c r="M249" s="566"/>
      <c r="N249" s="566"/>
      <c r="O249" s="566"/>
      <c r="P249" s="566"/>
      <c r="Q249" s="567"/>
      <c r="R249" s="567"/>
      <c r="S249" s="567"/>
      <c r="T249" s="567"/>
      <c r="U249" s="567"/>
      <c r="V249" s="567"/>
      <c r="W249" s="567"/>
      <c r="X249" s="567"/>
      <c r="Y249" s="567"/>
      <c r="Z249" s="567"/>
      <c r="AA249" s="567"/>
      <c r="AB249" s="567"/>
      <c r="AC249" s="567"/>
      <c r="AD249" s="567"/>
      <c r="AE249" s="567"/>
      <c r="AF249" s="567"/>
      <c r="AG249" s="567"/>
    </row>
    <row r="250" spans="1:33" ht="25.5" customHeight="1">
      <c r="A250" s="552" t="s">
        <v>226</v>
      </c>
      <c r="B250" s="552"/>
      <c r="C250" s="553" t="s">
        <v>412</v>
      </c>
      <c r="D250" s="553"/>
      <c r="E250" s="555">
        <f>I204</f>
        <v>4730.1000000000004</v>
      </c>
      <c r="F250" s="555"/>
      <c r="G250" s="562">
        <f>ROUND((1/1250)*E250,2)</f>
        <v>3.78</v>
      </c>
      <c r="H250" s="562"/>
      <c r="I250" s="562"/>
      <c r="J250" s="566"/>
      <c r="K250" s="566"/>
      <c r="L250" s="566"/>
      <c r="M250" s="566"/>
      <c r="N250" s="566"/>
      <c r="O250" s="566"/>
      <c r="P250" s="566"/>
      <c r="Q250" s="567"/>
      <c r="R250" s="567"/>
      <c r="S250" s="567"/>
      <c r="T250" s="567"/>
      <c r="U250" s="567"/>
      <c r="V250" s="567"/>
      <c r="W250" s="567"/>
      <c r="X250" s="567"/>
      <c r="Y250" s="567"/>
      <c r="Z250" s="567"/>
      <c r="AA250" s="567"/>
      <c r="AB250" s="567"/>
      <c r="AC250" s="567"/>
      <c r="AD250" s="567"/>
      <c r="AE250" s="567"/>
      <c r="AF250" s="567"/>
      <c r="AG250" s="567"/>
    </row>
    <row r="251" spans="1:33" ht="14.25" customHeight="1">
      <c r="A251" s="571" t="s">
        <v>209</v>
      </c>
      <c r="B251" s="571"/>
      <c r="C251" s="571"/>
      <c r="D251" s="571"/>
      <c r="E251" s="571"/>
      <c r="F251" s="571"/>
      <c r="G251" s="572">
        <f>SUM(G249+G250)</f>
        <v>3.78</v>
      </c>
      <c r="H251" s="572"/>
      <c r="I251" s="572"/>
      <c r="J251" s="566"/>
      <c r="K251" s="566"/>
      <c r="L251" s="566"/>
      <c r="M251" s="566"/>
      <c r="N251" s="566"/>
      <c r="O251" s="566"/>
      <c r="P251" s="566"/>
      <c r="Q251" s="567"/>
      <c r="R251" s="567"/>
      <c r="S251" s="567"/>
      <c r="T251" s="567"/>
      <c r="U251" s="567"/>
      <c r="V251" s="567"/>
      <c r="W251" s="567"/>
      <c r="X251" s="567"/>
      <c r="Y251" s="567"/>
      <c r="Z251" s="567"/>
      <c r="AA251" s="567"/>
      <c r="AB251" s="567"/>
      <c r="AC251" s="567"/>
      <c r="AD251" s="567"/>
      <c r="AE251" s="567"/>
      <c r="AF251" s="567"/>
      <c r="AG251" s="567"/>
    </row>
    <row r="252" spans="1:33" ht="9.75" customHeight="1">
      <c r="A252" s="573"/>
      <c r="B252" s="573"/>
      <c r="C252" s="573"/>
      <c r="D252" s="573"/>
      <c r="E252" s="573"/>
      <c r="F252" s="573"/>
      <c r="G252" s="573"/>
      <c r="H252" s="573"/>
      <c r="I252" s="573"/>
      <c r="J252" s="566"/>
      <c r="K252" s="566"/>
      <c r="L252" s="566"/>
      <c r="M252" s="566"/>
      <c r="N252" s="566"/>
      <c r="O252" s="566"/>
      <c r="P252" s="566"/>
      <c r="Q252" s="567"/>
      <c r="R252" s="567"/>
      <c r="S252" s="567"/>
      <c r="T252" s="567"/>
      <c r="U252" s="567"/>
      <c r="V252" s="567"/>
      <c r="W252" s="567"/>
      <c r="X252" s="567"/>
      <c r="Y252" s="567"/>
      <c r="Z252" s="567"/>
      <c r="AA252" s="567"/>
      <c r="AB252" s="567"/>
      <c r="AC252" s="567"/>
      <c r="AD252" s="567"/>
      <c r="AE252" s="567"/>
      <c r="AF252" s="567"/>
      <c r="AG252" s="567"/>
    </row>
    <row r="253" spans="1:33" ht="14.25" customHeight="1">
      <c r="A253" s="574" t="s">
        <v>228</v>
      </c>
      <c r="B253" s="574"/>
      <c r="C253" s="575" t="s">
        <v>413</v>
      </c>
      <c r="D253" s="575"/>
      <c r="E253" s="576">
        <v>0</v>
      </c>
      <c r="F253" s="576"/>
      <c r="G253" s="556">
        <v>0</v>
      </c>
      <c r="H253" s="556"/>
      <c r="I253" s="556"/>
      <c r="J253" s="566"/>
      <c r="K253" s="566"/>
      <c r="L253" s="566"/>
      <c r="M253" s="566"/>
      <c r="N253" s="566"/>
      <c r="O253" s="566"/>
      <c r="P253" s="566"/>
      <c r="Q253" s="567"/>
      <c r="R253" s="567"/>
      <c r="S253" s="567"/>
      <c r="T253" s="567"/>
      <c r="U253" s="567"/>
      <c r="V253" s="567"/>
      <c r="W253" s="567"/>
      <c r="X253" s="567"/>
      <c r="Y253" s="567"/>
      <c r="Z253" s="567"/>
      <c r="AA253" s="567"/>
      <c r="AB253" s="567"/>
      <c r="AC253" s="567"/>
      <c r="AD253" s="567"/>
      <c r="AE253" s="567"/>
      <c r="AF253" s="567"/>
      <c r="AG253" s="567"/>
    </row>
    <row r="254" spans="1:33" ht="14.25" customHeight="1">
      <c r="A254" s="574" t="s">
        <v>230</v>
      </c>
      <c r="B254" s="574"/>
      <c r="C254" s="575" t="s">
        <v>414</v>
      </c>
      <c r="D254" s="575"/>
      <c r="E254" s="576">
        <f>I204</f>
        <v>4730.1000000000004</v>
      </c>
      <c r="F254" s="576"/>
      <c r="G254" s="556">
        <f>ROUND((1/250)*E254,2)</f>
        <v>18.920000000000002</v>
      </c>
      <c r="H254" s="556"/>
      <c r="I254" s="556"/>
      <c r="J254" s="566"/>
      <c r="K254" s="566"/>
      <c r="L254" s="566"/>
      <c r="M254" s="566"/>
      <c r="N254" s="566"/>
      <c r="O254" s="566"/>
      <c r="P254" s="566"/>
      <c r="Q254" s="567"/>
      <c r="R254" s="567"/>
      <c r="S254" s="567"/>
      <c r="T254" s="567"/>
      <c r="U254" s="567"/>
      <c r="V254" s="567"/>
      <c r="W254" s="567"/>
      <c r="X254" s="567"/>
      <c r="Y254" s="567"/>
      <c r="Z254" s="567"/>
      <c r="AA254" s="567"/>
      <c r="AB254" s="567"/>
      <c r="AC254" s="567"/>
      <c r="AD254" s="567"/>
      <c r="AE254" s="567"/>
      <c r="AF254" s="567"/>
      <c r="AG254" s="567"/>
    </row>
    <row r="255" spans="1:33" ht="14.25" customHeight="1">
      <c r="A255" s="563" t="s">
        <v>209</v>
      </c>
      <c r="B255" s="563"/>
      <c r="C255" s="563"/>
      <c r="D255" s="563"/>
      <c r="E255" s="563"/>
      <c r="F255" s="563"/>
      <c r="G255" s="556">
        <f>SUM(G253+G254)</f>
        <v>18.920000000000002</v>
      </c>
      <c r="H255" s="556"/>
      <c r="I255" s="556"/>
      <c r="J255" s="566"/>
      <c r="K255" s="566"/>
      <c r="L255" s="566"/>
      <c r="M255" s="566"/>
      <c r="N255" s="566"/>
      <c r="O255" s="566"/>
      <c r="P255" s="566"/>
      <c r="Q255" s="567"/>
      <c r="R255" s="567"/>
      <c r="S255" s="567"/>
      <c r="T255" s="567"/>
      <c r="U255" s="567"/>
      <c r="V255" s="567"/>
      <c r="W255" s="567"/>
      <c r="X255" s="567"/>
      <c r="Y255" s="567"/>
      <c r="Z255" s="567"/>
      <c r="AA255" s="567"/>
      <c r="AB255" s="567"/>
      <c r="AC255" s="567"/>
      <c r="AD255" s="567"/>
      <c r="AE255" s="567"/>
      <c r="AF255" s="567"/>
      <c r="AG255" s="567"/>
    </row>
    <row r="256" spans="1:33" ht="9.75" customHeight="1">
      <c r="A256" s="573"/>
      <c r="B256" s="573"/>
      <c r="C256" s="573"/>
      <c r="D256" s="573"/>
      <c r="E256" s="573"/>
      <c r="F256" s="573"/>
      <c r="G256" s="573"/>
      <c r="H256" s="573"/>
      <c r="I256" s="573"/>
      <c r="J256" s="566"/>
      <c r="K256" s="566"/>
      <c r="L256" s="566"/>
      <c r="M256" s="566"/>
      <c r="N256" s="566"/>
      <c r="O256" s="566"/>
      <c r="P256" s="566"/>
      <c r="Q256" s="567"/>
      <c r="R256" s="567"/>
      <c r="S256" s="567"/>
      <c r="T256" s="567"/>
      <c r="U256" s="567"/>
      <c r="V256" s="567"/>
      <c r="W256" s="567"/>
      <c r="X256" s="567"/>
      <c r="Y256" s="567"/>
      <c r="Z256" s="567"/>
      <c r="AA256" s="567"/>
      <c r="AB256" s="567"/>
      <c r="AC256" s="567"/>
      <c r="AD256" s="567"/>
      <c r="AE256" s="567"/>
      <c r="AF256" s="567"/>
      <c r="AG256" s="567"/>
    </row>
    <row r="257" spans="1:33" ht="14.25" customHeight="1">
      <c r="A257" s="578" t="s">
        <v>232</v>
      </c>
      <c r="B257" s="578"/>
      <c r="C257" s="578"/>
      <c r="D257" s="578"/>
      <c r="E257" s="578"/>
      <c r="F257" s="578"/>
      <c r="G257" s="578"/>
      <c r="H257" s="578"/>
      <c r="I257" s="578"/>
      <c r="J257" s="566"/>
      <c r="K257" s="566"/>
      <c r="L257" s="566"/>
      <c r="M257" s="566"/>
      <c r="N257" s="566"/>
      <c r="O257" s="566"/>
      <c r="P257" s="566"/>
      <c r="Q257" s="567"/>
      <c r="R257" s="567"/>
      <c r="S257" s="567"/>
      <c r="T257" s="567"/>
      <c r="U257" s="567"/>
      <c r="V257" s="567"/>
      <c r="W257" s="567"/>
      <c r="X257" s="567"/>
      <c r="Y257" s="567"/>
      <c r="Z257" s="567"/>
      <c r="AA257" s="567"/>
      <c r="AB257" s="567"/>
      <c r="AC257" s="567"/>
      <c r="AD257" s="567"/>
      <c r="AE257" s="567"/>
      <c r="AF257" s="567"/>
      <c r="AG257" s="567"/>
    </row>
    <row r="258" spans="1:33" ht="9" customHeight="1">
      <c r="A258" s="579"/>
      <c r="B258" s="579"/>
      <c r="C258" s="579"/>
      <c r="D258" s="579"/>
      <c r="E258" s="579"/>
      <c r="F258" s="579"/>
      <c r="G258" s="579"/>
      <c r="H258" s="579"/>
      <c r="I258" s="579"/>
      <c r="J258" s="566"/>
      <c r="K258" s="566"/>
      <c r="L258" s="566"/>
      <c r="M258" s="566"/>
      <c r="N258" s="566"/>
      <c r="O258" s="566"/>
      <c r="P258" s="566"/>
      <c r="Q258" s="567"/>
      <c r="R258" s="567"/>
      <c r="S258" s="567"/>
      <c r="T258" s="567"/>
      <c r="U258" s="567"/>
      <c r="V258" s="567"/>
      <c r="W258" s="567"/>
      <c r="X258" s="567"/>
      <c r="Y258" s="567"/>
      <c r="Z258" s="567"/>
      <c r="AA258" s="567"/>
      <c r="AB258" s="567"/>
      <c r="AC258" s="567"/>
      <c r="AD258" s="567"/>
      <c r="AE258" s="567"/>
      <c r="AF258" s="567"/>
      <c r="AG258" s="567"/>
    </row>
    <row r="259" spans="1:33" ht="24" customHeight="1">
      <c r="A259" s="606" t="s">
        <v>415</v>
      </c>
      <c r="B259" s="606"/>
      <c r="C259" s="606"/>
      <c r="D259" s="606"/>
      <c r="E259" s="606"/>
      <c r="F259" s="606"/>
      <c r="G259" s="606"/>
      <c r="H259" s="606"/>
      <c r="I259" s="606"/>
      <c r="J259" s="152"/>
      <c r="K259" s="152"/>
      <c r="L259" s="152"/>
      <c r="M259" s="152"/>
      <c r="N259" s="152"/>
      <c r="O259" s="152"/>
      <c r="P259" s="152"/>
      <c r="Q259" s="116"/>
      <c r="R259" s="116"/>
      <c r="S259" s="116"/>
      <c r="T259" s="116"/>
      <c r="U259" s="116"/>
      <c r="V259" s="116"/>
      <c r="W259" s="116"/>
      <c r="X259" s="116"/>
      <c r="Y259" s="116"/>
      <c r="Z259" s="116"/>
      <c r="AA259" s="116"/>
      <c r="AB259" s="116"/>
      <c r="AC259" s="116"/>
      <c r="AD259" s="116"/>
      <c r="AE259" s="116"/>
      <c r="AF259" s="116"/>
      <c r="AG259" s="116"/>
    </row>
    <row r="260" spans="1:33" ht="9" customHeight="1">
      <c r="A260" s="579"/>
      <c r="B260" s="579"/>
      <c r="C260" s="579"/>
      <c r="D260" s="579"/>
      <c r="E260" s="579"/>
      <c r="F260" s="579"/>
      <c r="G260" s="579"/>
      <c r="H260" s="579"/>
      <c r="I260" s="579"/>
      <c r="J260" s="152"/>
      <c r="K260" s="152"/>
      <c r="L260" s="152"/>
      <c r="M260" s="152"/>
      <c r="N260" s="152"/>
      <c r="O260" s="152"/>
      <c r="P260" s="152"/>
      <c r="Q260" s="116"/>
      <c r="R260" s="116"/>
      <c r="S260" s="116"/>
      <c r="T260" s="116"/>
      <c r="U260" s="116"/>
      <c r="V260" s="116"/>
      <c r="W260" s="116"/>
      <c r="X260" s="116"/>
      <c r="Y260" s="116"/>
      <c r="Z260" s="116"/>
      <c r="AA260" s="116"/>
      <c r="AB260" s="116"/>
      <c r="AC260" s="116"/>
      <c r="AD260" s="116"/>
      <c r="AE260" s="116"/>
      <c r="AF260" s="116"/>
      <c r="AG260" s="116"/>
    </row>
    <row r="261" spans="1:33" ht="46.5" customHeight="1">
      <c r="A261" s="580" t="s">
        <v>233</v>
      </c>
      <c r="B261" s="580"/>
      <c r="C261" s="580"/>
      <c r="D261" s="580"/>
      <c r="E261" s="580"/>
      <c r="F261" s="580"/>
      <c r="G261" s="580"/>
      <c r="H261" s="580"/>
      <c r="I261" s="580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</row>
    <row r="262" spans="1:33" ht="44.25" customHeight="1">
      <c r="A262" s="551" t="s">
        <v>201</v>
      </c>
      <c r="B262" s="551"/>
      <c r="C262" s="6" t="s">
        <v>416</v>
      </c>
      <c r="D262" s="6"/>
      <c r="E262" s="6" t="s">
        <v>235</v>
      </c>
      <c r="F262" s="6"/>
      <c r="G262" s="6" t="s">
        <v>204</v>
      </c>
      <c r="H262" s="6"/>
      <c r="I262" s="6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</row>
    <row r="263" spans="1:33" ht="39.75" customHeight="1">
      <c r="A263" s="5" t="s">
        <v>236</v>
      </c>
      <c r="B263" s="5"/>
      <c r="C263" s="581" t="s">
        <v>417</v>
      </c>
      <c r="D263" s="581"/>
      <c r="E263" s="554">
        <v>0</v>
      </c>
      <c r="F263" s="554"/>
      <c r="G263" s="554">
        <f>ROUND(1/(30*2250)*E263,2)</f>
        <v>0</v>
      </c>
      <c r="H263" s="554"/>
      <c r="I263" s="554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</row>
    <row r="264" spans="1:33" ht="42" customHeight="1">
      <c r="A264" s="5" t="s">
        <v>238</v>
      </c>
      <c r="B264" s="5"/>
      <c r="C264" s="581" t="s">
        <v>418</v>
      </c>
      <c r="D264" s="581"/>
      <c r="E264" s="554">
        <f>I204</f>
        <v>4730.1000000000004</v>
      </c>
      <c r="F264" s="554"/>
      <c r="G264" s="554">
        <f>ROUND((1/2250)*E264,2)</f>
        <v>2.1</v>
      </c>
      <c r="H264" s="554"/>
      <c r="I264" s="554"/>
      <c r="J264" s="118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</row>
    <row r="265" spans="1:33" ht="16.5" customHeight="1">
      <c r="A265" s="557" t="s">
        <v>209</v>
      </c>
      <c r="B265" s="557"/>
      <c r="C265" s="557"/>
      <c r="D265" s="557"/>
      <c r="E265" s="557"/>
      <c r="F265" s="557"/>
      <c r="G265" s="556">
        <f>SUM(G263+G264)</f>
        <v>2.1</v>
      </c>
      <c r="H265" s="556"/>
      <c r="I265" s="556"/>
      <c r="J265" s="118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</row>
    <row r="266" spans="1:33" ht="8.25" customHeight="1">
      <c r="A266" s="582"/>
      <c r="B266" s="582"/>
      <c r="C266" s="582"/>
      <c r="D266" s="582"/>
      <c r="E266" s="582"/>
      <c r="F266" s="582"/>
      <c r="G266" s="582"/>
      <c r="H266" s="582"/>
      <c r="I266" s="582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</row>
    <row r="267" spans="1:33" ht="27.75" customHeight="1">
      <c r="A267" s="583" t="s">
        <v>240</v>
      </c>
      <c r="B267" s="583"/>
      <c r="C267" s="584" t="s">
        <v>419</v>
      </c>
      <c r="D267" s="584"/>
      <c r="E267" s="561">
        <v>0</v>
      </c>
      <c r="F267" s="561"/>
      <c r="G267" s="554">
        <f>ROUND(1/(30*7500)*E267,2)</f>
        <v>0</v>
      </c>
      <c r="H267" s="554"/>
      <c r="I267" s="554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</row>
    <row r="268" spans="1:33" ht="27" customHeight="1">
      <c r="A268" s="5" t="s">
        <v>242</v>
      </c>
      <c r="B268" s="5"/>
      <c r="C268" s="581" t="s">
        <v>420</v>
      </c>
      <c r="D268" s="581"/>
      <c r="E268" s="554">
        <f>I204</f>
        <v>4730.1000000000004</v>
      </c>
      <c r="F268" s="554"/>
      <c r="G268" s="554">
        <f>ROUND((1/7500)*E268,2)</f>
        <v>0.63</v>
      </c>
      <c r="H268" s="554"/>
      <c r="I268" s="554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</row>
    <row r="269" spans="1:33" ht="16.5" customHeight="1">
      <c r="A269" s="557" t="s">
        <v>209</v>
      </c>
      <c r="B269" s="557"/>
      <c r="C269" s="557"/>
      <c r="D269" s="557"/>
      <c r="E269" s="557"/>
      <c r="F269" s="557"/>
      <c r="G269" s="556">
        <f>SUM(G267+G268)</f>
        <v>0.63</v>
      </c>
      <c r="H269" s="556"/>
      <c r="I269" s="556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</row>
    <row r="270" spans="1:33" ht="7.5" customHeight="1">
      <c r="A270" s="475"/>
      <c r="B270" s="475"/>
      <c r="C270" s="475"/>
      <c r="D270" s="475"/>
      <c r="E270" s="475"/>
      <c r="F270" s="475"/>
      <c r="G270" s="475"/>
      <c r="H270" s="475"/>
      <c r="I270" s="47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</row>
    <row r="271" spans="1:33" ht="34.5" customHeight="1">
      <c r="A271" s="583" t="s">
        <v>244</v>
      </c>
      <c r="B271" s="583"/>
      <c r="C271" s="584" t="s">
        <v>417</v>
      </c>
      <c r="D271" s="584"/>
      <c r="E271" s="561">
        <v>0</v>
      </c>
      <c r="F271" s="561"/>
      <c r="G271" s="554">
        <f>ROUND(1/(30*2250)*E271,2)</f>
        <v>0</v>
      </c>
      <c r="H271" s="554"/>
      <c r="I271" s="554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</row>
    <row r="272" spans="1:33" ht="30" customHeight="1">
      <c r="A272" s="5" t="s">
        <v>245</v>
      </c>
      <c r="B272" s="5"/>
      <c r="C272" s="581" t="s">
        <v>418</v>
      </c>
      <c r="D272" s="581"/>
      <c r="E272" s="554">
        <f>I204</f>
        <v>4730.1000000000004</v>
      </c>
      <c r="F272" s="554"/>
      <c r="G272" s="554">
        <f>ROUND((1/2250)*E272,2)</f>
        <v>2.1</v>
      </c>
      <c r="H272" s="554"/>
      <c r="I272" s="554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</row>
    <row r="273" spans="1:33" ht="15.75" customHeight="1">
      <c r="A273" s="557" t="s">
        <v>209</v>
      </c>
      <c r="B273" s="557"/>
      <c r="C273" s="557"/>
      <c r="D273" s="557"/>
      <c r="E273" s="557"/>
      <c r="F273" s="557"/>
      <c r="G273" s="556">
        <f>SUM(G271+G272)</f>
        <v>2.1</v>
      </c>
      <c r="H273" s="556"/>
      <c r="I273" s="556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</row>
    <row r="274" spans="1:33" ht="6.75" customHeight="1">
      <c r="A274" s="475"/>
      <c r="B274" s="475"/>
      <c r="C274" s="475"/>
      <c r="D274" s="475"/>
      <c r="E274" s="475"/>
      <c r="F274" s="475"/>
      <c r="G274" s="475"/>
      <c r="H274" s="475"/>
      <c r="I274" s="47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</row>
    <row r="275" spans="1:33" ht="36" customHeight="1">
      <c r="A275" s="583" t="s">
        <v>246</v>
      </c>
      <c r="B275" s="583"/>
      <c r="C275" s="584" t="s">
        <v>417</v>
      </c>
      <c r="D275" s="584"/>
      <c r="E275" s="561">
        <v>0</v>
      </c>
      <c r="F275" s="561"/>
      <c r="G275" s="554">
        <f>ROUND(1/(30*2250)*E275,2)</f>
        <v>0</v>
      </c>
      <c r="H275" s="554"/>
      <c r="I275" s="554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</row>
    <row r="276" spans="1:33" ht="36" customHeight="1">
      <c r="A276" s="5" t="s">
        <v>247</v>
      </c>
      <c r="B276" s="5"/>
      <c r="C276" s="581" t="s">
        <v>418</v>
      </c>
      <c r="D276" s="581"/>
      <c r="E276" s="554">
        <f>I204</f>
        <v>4730.1000000000004</v>
      </c>
      <c r="F276" s="554"/>
      <c r="G276" s="554">
        <f>ROUND((1/2250)*E276,2)</f>
        <v>2.1</v>
      </c>
      <c r="H276" s="554"/>
      <c r="I276" s="554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</row>
    <row r="277" spans="1:33" ht="13.5" customHeight="1">
      <c r="A277" s="557" t="s">
        <v>209</v>
      </c>
      <c r="B277" s="557"/>
      <c r="C277" s="557"/>
      <c r="D277" s="557"/>
      <c r="E277" s="557"/>
      <c r="F277" s="557"/>
      <c r="G277" s="556">
        <f>SUM(G275+G276)</f>
        <v>2.1</v>
      </c>
      <c r="H277" s="556"/>
      <c r="I277" s="556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</row>
    <row r="278" spans="1:33" ht="6.75" customHeight="1">
      <c r="A278" s="585"/>
      <c r="B278" s="585"/>
      <c r="C278" s="585"/>
      <c r="D278" s="585"/>
      <c r="E278" s="585"/>
      <c r="F278" s="585"/>
      <c r="G278" s="585"/>
      <c r="H278" s="585"/>
      <c r="I278" s="58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</row>
    <row r="279" spans="1:33" ht="30.75" customHeight="1">
      <c r="A279" s="583" t="s">
        <v>248</v>
      </c>
      <c r="B279" s="583"/>
      <c r="C279" s="584" t="s">
        <v>417</v>
      </c>
      <c r="D279" s="584"/>
      <c r="E279" s="561">
        <v>0</v>
      </c>
      <c r="F279" s="561"/>
      <c r="G279" s="554">
        <f>ROUND(1/(30*2250)*E279,2)</f>
        <v>0</v>
      </c>
      <c r="H279" s="554"/>
      <c r="I279" s="554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</row>
    <row r="280" spans="1:33" ht="28.5" customHeight="1">
      <c r="A280" s="5" t="s">
        <v>249</v>
      </c>
      <c r="B280" s="5"/>
      <c r="C280" s="581" t="s">
        <v>418</v>
      </c>
      <c r="D280" s="581"/>
      <c r="E280" s="554">
        <f>I204</f>
        <v>4730.1000000000004</v>
      </c>
      <c r="F280" s="554"/>
      <c r="G280" s="554">
        <f>ROUND((1/2250)*E280,2)</f>
        <v>2.1</v>
      </c>
      <c r="H280" s="554"/>
      <c r="I280" s="554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</row>
    <row r="281" spans="1:33" ht="18" customHeight="1">
      <c r="A281" s="522" t="s">
        <v>209</v>
      </c>
      <c r="B281" s="522"/>
      <c r="C281" s="522"/>
      <c r="D281" s="522"/>
      <c r="E281" s="522"/>
      <c r="F281" s="522"/>
      <c r="G281" s="572">
        <f>SUM(G279+G280)</f>
        <v>2.1</v>
      </c>
      <c r="H281" s="572"/>
      <c r="I281" s="572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</row>
    <row r="282" spans="1:33" ht="7.5" customHeight="1">
      <c r="A282" s="475"/>
      <c r="B282" s="475"/>
      <c r="C282" s="475"/>
      <c r="D282" s="475"/>
      <c r="E282" s="475"/>
      <c r="F282" s="475"/>
      <c r="G282" s="475"/>
      <c r="H282" s="475"/>
      <c r="I282" s="47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</row>
    <row r="283" spans="1:33" ht="39.75" customHeight="1">
      <c r="A283" s="583" t="s">
        <v>250</v>
      </c>
      <c r="B283" s="583"/>
      <c r="C283" s="584" t="s">
        <v>421</v>
      </c>
      <c r="D283" s="584"/>
      <c r="E283" s="561">
        <v>0</v>
      </c>
      <c r="F283" s="561"/>
      <c r="G283" s="554">
        <f>ROUND(1/(30*100000)*E283,2)</f>
        <v>0</v>
      </c>
      <c r="H283" s="554"/>
      <c r="I283" s="554"/>
      <c r="J283" s="15"/>
      <c r="K283" s="15"/>
      <c r="L283" s="41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</row>
    <row r="284" spans="1:33" ht="36.75" customHeight="1">
      <c r="A284" s="5" t="s">
        <v>252</v>
      </c>
      <c r="B284" s="5"/>
      <c r="C284" s="581" t="s">
        <v>422</v>
      </c>
      <c r="D284" s="581"/>
      <c r="E284" s="554">
        <f>I204</f>
        <v>4730.1000000000004</v>
      </c>
      <c r="F284" s="554"/>
      <c r="G284" s="554">
        <f>ROUND((1/100000)*E284,2)</f>
        <v>0.05</v>
      </c>
      <c r="H284" s="554"/>
      <c r="I284" s="554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</row>
    <row r="285" spans="1:33" ht="15.75" customHeight="1">
      <c r="A285" s="557" t="s">
        <v>209</v>
      </c>
      <c r="B285" s="557"/>
      <c r="C285" s="557"/>
      <c r="D285" s="557"/>
      <c r="E285" s="557"/>
      <c r="F285" s="557"/>
      <c r="G285" s="556">
        <f>SUM(G283+G284)</f>
        <v>0.05</v>
      </c>
      <c r="H285" s="556"/>
      <c r="I285" s="556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</row>
    <row r="286" spans="1:33" ht="8.25" customHeight="1">
      <c r="A286" s="503"/>
      <c r="B286" s="503"/>
      <c r="C286" s="503"/>
      <c r="D286" s="503"/>
      <c r="E286" s="503"/>
      <c r="F286" s="503"/>
      <c r="G286" s="503"/>
      <c r="H286" s="503"/>
      <c r="I286" s="503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</row>
    <row r="287" spans="1:33" ht="15.75" customHeight="1">
      <c r="A287" s="492" t="s">
        <v>254</v>
      </c>
      <c r="B287" s="492"/>
      <c r="C287" s="492"/>
      <c r="D287" s="492"/>
      <c r="E287" s="492"/>
      <c r="F287" s="492"/>
      <c r="G287" s="492"/>
      <c r="H287" s="492"/>
      <c r="I287" s="492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</row>
    <row r="288" spans="1:33" ht="10.5" customHeight="1">
      <c r="A288" s="475"/>
      <c r="B288" s="475"/>
      <c r="C288" s="475"/>
      <c r="D288" s="475"/>
      <c r="E288" s="475"/>
      <c r="F288" s="475"/>
      <c r="G288" s="475"/>
      <c r="H288" s="475"/>
      <c r="I288" s="47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</row>
    <row r="289" spans="1:33" ht="24.75" customHeight="1">
      <c r="A289" s="12" t="s">
        <v>415</v>
      </c>
      <c r="B289" s="12"/>
      <c r="C289" s="12"/>
      <c r="D289" s="12"/>
      <c r="E289" s="12"/>
      <c r="F289" s="12"/>
      <c r="G289" s="12"/>
      <c r="H289" s="12"/>
      <c r="I289" s="12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</row>
    <row r="290" spans="1:33" ht="10.5" customHeight="1">
      <c r="A290" s="475"/>
      <c r="B290" s="475"/>
      <c r="C290" s="475"/>
      <c r="D290" s="475"/>
      <c r="E290" s="475"/>
      <c r="F290" s="475"/>
      <c r="G290" s="475"/>
      <c r="H290" s="475"/>
      <c r="I290" s="47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</row>
    <row r="291" spans="1:33" ht="12" customHeight="1">
      <c r="A291" s="12" t="s">
        <v>255</v>
      </c>
      <c r="B291" s="12"/>
      <c r="C291" s="12"/>
      <c r="D291" s="12"/>
      <c r="E291" s="12"/>
      <c r="F291" s="12"/>
      <c r="G291" s="12"/>
      <c r="H291" s="12"/>
      <c r="I291" s="12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</row>
    <row r="292" spans="1:33" ht="36.75" customHeight="1">
      <c r="A292" s="12"/>
      <c r="B292" s="12"/>
      <c r="C292" s="12"/>
      <c r="D292" s="12"/>
      <c r="E292" s="12"/>
      <c r="F292" s="12"/>
      <c r="G292" s="12"/>
      <c r="H292" s="12"/>
      <c r="I292" s="12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</row>
    <row r="293" spans="1:33" ht="69" customHeight="1">
      <c r="A293" s="114" t="s">
        <v>256</v>
      </c>
      <c r="B293" s="119" t="s">
        <v>423</v>
      </c>
      <c r="C293" s="119" t="s">
        <v>424</v>
      </c>
      <c r="D293" s="586" t="s">
        <v>259</v>
      </c>
      <c r="E293" s="586"/>
      <c r="F293" s="119" t="s">
        <v>260</v>
      </c>
      <c r="G293" s="119" t="s">
        <v>261</v>
      </c>
      <c r="H293" s="586" t="s">
        <v>262</v>
      </c>
      <c r="I293" s="586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</row>
    <row r="294" spans="1:33" ht="50.25" customHeight="1">
      <c r="A294" s="115" t="s">
        <v>263</v>
      </c>
      <c r="B294" s="121" t="s">
        <v>425</v>
      </c>
      <c r="C294" s="98" t="s">
        <v>426</v>
      </c>
      <c r="D294" s="587" t="s">
        <v>265</v>
      </c>
      <c r="E294" s="587"/>
      <c r="F294" s="122">
        <f>ROUND((1/(30*145))*16*(1/188.76),7)</f>
        <v>1.95E-5</v>
      </c>
      <c r="G294" s="35">
        <v>0</v>
      </c>
      <c r="H294" s="554">
        <v>0</v>
      </c>
      <c r="I294" s="554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</row>
    <row r="295" spans="1:33" ht="51" customHeight="1">
      <c r="A295" s="115" t="s">
        <v>266</v>
      </c>
      <c r="B295" s="117" t="s">
        <v>427</v>
      </c>
      <c r="C295" s="98" t="s">
        <v>426</v>
      </c>
      <c r="D295" s="587" t="s">
        <v>265</v>
      </c>
      <c r="E295" s="587"/>
      <c r="F295" s="122">
        <f>ROUND((1/145)*16*(1/188.76),7)</f>
        <v>5.8460000000000001E-4</v>
      </c>
      <c r="G295" s="35">
        <f>I204</f>
        <v>4730.1000000000004</v>
      </c>
      <c r="H295" s="554">
        <f>ROUND(F295*G295,2)</f>
        <v>2.77</v>
      </c>
      <c r="I295" s="554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</row>
    <row r="296" spans="1:33" ht="12.75" customHeight="1">
      <c r="A296" s="557" t="s">
        <v>209</v>
      </c>
      <c r="B296" s="557"/>
      <c r="C296" s="557"/>
      <c r="D296" s="557"/>
      <c r="E296" s="557"/>
      <c r="F296" s="557"/>
      <c r="G296" s="557"/>
      <c r="H296" s="554">
        <f>SUM(H294+H295)</f>
        <v>2.77</v>
      </c>
      <c r="I296" s="554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</row>
    <row r="297" spans="1:33" ht="7.5" customHeight="1">
      <c r="A297" s="589"/>
      <c r="B297" s="589"/>
      <c r="C297" s="589"/>
      <c r="D297" s="589"/>
      <c r="E297" s="589"/>
      <c r="F297" s="589"/>
      <c r="G297" s="589"/>
      <c r="H297" s="589"/>
      <c r="I297" s="589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</row>
    <row r="298" spans="1:33" ht="51" customHeight="1">
      <c r="A298" s="115" t="s">
        <v>268</v>
      </c>
      <c r="B298" s="121" t="s">
        <v>428</v>
      </c>
      <c r="C298" s="98" t="s">
        <v>426</v>
      </c>
      <c r="D298" s="587" t="s">
        <v>265</v>
      </c>
      <c r="E298" s="587"/>
      <c r="F298" s="122">
        <v>8.3000000000000002E-6</v>
      </c>
      <c r="G298" s="35">
        <v>0</v>
      </c>
      <c r="H298" s="554">
        <v>0</v>
      </c>
      <c r="I298" s="554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</row>
    <row r="299" spans="1:33" ht="51" customHeight="1">
      <c r="A299" s="115" t="s">
        <v>270</v>
      </c>
      <c r="B299" s="117" t="s">
        <v>429</v>
      </c>
      <c r="C299" s="98" t="s">
        <v>426</v>
      </c>
      <c r="D299" s="587" t="s">
        <v>265</v>
      </c>
      <c r="E299" s="587"/>
      <c r="F299" s="122">
        <f>ROUND((1/340)*16*(1/188.76),7)</f>
        <v>2.4929999999999999E-4</v>
      </c>
      <c r="G299" s="35">
        <f>I204</f>
        <v>4730.1000000000004</v>
      </c>
      <c r="H299" s="554">
        <f>ROUND(F299*G299,2)</f>
        <v>1.18</v>
      </c>
      <c r="I299" s="554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</row>
    <row r="300" spans="1:33" ht="12.75" customHeight="1">
      <c r="A300" s="557" t="s">
        <v>209</v>
      </c>
      <c r="B300" s="557"/>
      <c r="C300" s="557"/>
      <c r="D300" s="557"/>
      <c r="E300" s="557"/>
      <c r="F300" s="557"/>
      <c r="G300" s="557"/>
      <c r="H300" s="554">
        <f>SUM(H298+H299)</f>
        <v>1.18</v>
      </c>
      <c r="I300" s="554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</row>
    <row r="301" spans="1:33" ht="6.75" customHeight="1">
      <c r="A301" s="589"/>
      <c r="B301" s="589"/>
      <c r="C301" s="589"/>
      <c r="D301" s="589"/>
      <c r="E301" s="589"/>
      <c r="F301" s="589"/>
      <c r="G301" s="589"/>
      <c r="H301" s="589"/>
      <c r="I301" s="589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</row>
    <row r="302" spans="1:33" ht="24" customHeight="1">
      <c r="A302" s="115" t="s">
        <v>272</v>
      </c>
      <c r="B302" s="121" t="s">
        <v>430</v>
      </c>
      <c r="C302" s="98" t="s">
        <v>426</v>
      </c>
      <c r="D302" s="587" t="s">
        <v>265</v>
      </c>
      <c r="E302" s="587"/>
      <c r="F302" s="122">
        <f>ROUND((1/(30*340))*16*(1/188.76),7)</f>
        <v>8.3000000000000002E-6</v>
      </c>
      <c r="G302" s="35">
        <v>0</v>
      </c>
      <c r="H302" s="554">
        <v>0</v>
      </c>
      <c r="I302" s="554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</row>
    <row r="303" spans="1:33" ht="25.5" customHeight="1">
      <c r="A303" s="115" t="s">
        <v>273</v>
      </c>
      <c r="B303" s="123" t="s">
        <v>429</v>
      </c>
      <c r="C303" s="124" t="s">
        <v>426</v>
      </c>
      <c r="D303" s="587" t="s">
        <v>265</v>
      </c>
      <c r="E303" s="587"/>
      <c r="F303" s="122">
        <f>ROUND((1/340)*16*(1/188.76),7)</f>
        <v>2.4929999999999999E-4</v>
      </c>
      <c r="G303" s="35">
        <f>I204</f>
        <v>4730.1000000000004</v>
      </c>
      <c r="H303" s="554">
        <f>ROUND(F303*G303,2)</f>
        <v>1.18</v>
      </c>
      <c r="I303" s="554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</row>
    <row r="304" spans="1:33" ht="12.75" customHeight="1">
      <c r="A304" s="522" t="s">
        <v>209</v>
      </c>
      <c r="B304" s="522"/>
      <c r="C304" s="522"/>
      <c r="D304" s="522"/>
      <c r="E304" s="522"/>
      <c r="F304" s="522"/>
      <c r="G304" s="522"/>
      <c r="H304" s="590">
        <f>SUM(H302+H303)</f>
        <v>1.18</v>
      </c>
      <c r="I304" s="590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</row>
    <row r="305" spans="1:33" ht="9.75" customHeight="1">
      <c r="A305" s="503"/>
      <c r="B305" s="503"/>
      <c r="C305" s="503"/>
      <c r="D305" s="503"/>
      <c r="E305" s="503"/>
      <c r="F305" s="503"/>
      <c r="G305" s="503"/>
      <c r="H305" s="503"/>
      <c r="I305" s="503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</row>
    <row r="306" spans="1:33" ht="12.75" customHeight="1">
      <c r="A306" s="492" t="s">
        <v>274</v>
      </c>
      <c r="B306" s="492"/>
      <c r="C306" s="492"/>
      <c r="D306" s="492"/>
      <c r="E306" s="492"/>
      <c r="F306" s="492"/>
      <c r="G306" s="492"/>
      <c r="H306" s="492"/>
      <c r="I306" s="492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</row>
    <row r="307" spans="1:33" ht="7.5" customHeight="1">
      <c r="A307" s="499"/>
      <c r="B307" s="499"/>
      <c r="C307" s="499"/>
      <c r="D307" s="499"/>
      <c r="E307" s="499"/>
      <c r="F307" s="499"/>
      <c r="G307" s="499"/>
      <c r="H307" s="499"/>
      <c r="I307" s="499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</row>
    <row r="308" spans="1:33" ht="25.5" customHeight="1">
      <c r="A308" s="608" t="s">
        <v>431</v>
      </c>
      <c r="B308" s="608"/>
      <c r="C308" s="608"/>
      <c r="D308" s="608"/>
      <c r="E308" s="608"/>
      <c r="F308" s="608"/>
      <c r="G308" s="608"/>
      <c r="H308" s="608"/>
      <c r="I308" s="608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</row>
    <row r="309" spans="1:33" ht="7.5" customHeight="1">
      <c r="A309" s="499"/>
      <c r="B309" s="499"/>
      <c r="C309" s="499"/>
      <c r="D309" s="499"/>
      <c r="E309" s="499"/>
      <c r="F309" s="499"/>
      <c r="G309" s="499"/>
      <c r="H309" s="499"/>
      <c r="I309" s="499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</row>
    <row r="310" spans="1:33" ht="25.5" customHeight="1">
      <c r="A310" s="12" t="s">
        <v>275</v>
      </c>
      <c r="B310" s="12"/>
      <c r="C310" s="12"/>
      <c r="D310" s="12"/>
      <c r="E310" s="12"/>
      <c r="F310" s="12"/>
      <c r="G310" s="12"/>
      <c r="H310" s="12"/>
      <c r="I310" s="12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</row>
    <row r="311" spans="1:33" ht="63.75" customHeight="1">
      <c r="A311" s="114" t="s">
        <v>256</v>
      </c>
      <c r="B311" s="125" t="s">
        <v>276</v>
      </c>
      <c r="C311" s="125" t="s">
        <v>432</v>
      </c>
      <c r="D311" s="591" t="s">
        <v>278</v>
      </c>
      <c r="E311" s="591"/>
      <c r="F311" s="125" t="s">
        <v>279</v>
      </c>
      <c r="G311" s="125" t="s">
        <v>280</v>
      </c>
      <c r="H311" s="591" t="s">
        <v>281</v>
      </c>
      <c r="I311" s="591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</row>
    <row r="312" spans="1:33" ht="14.25" customHeight="1">
      <c r="A312" s="126" t="s">
        <v>282</v>
      </c>
      <c r="B312" s="123" t="s">
        <v>433</v>
      </c>
      <c r="C312" s="124" t="s">
        <v>434</v>
      </c>
      <c r="D312" s="592" t="s">
        <v>284</v>
      </c>
      <c r="E312" s="592"/>
      <c r="F312" s="127">
        <f>ROUND((1/(4*145))*8*(1/1132.6),7)</f>
        <v>1.22E-5</v>
      </c>
      <c r="G312" s="128">
        <v>0</v>
      </c>
      <c r="H312" s="593">
        <f>ROUND(F312*G312,2)</f>
        <v>0</v>
      </c>
      <c r="I312" s="593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</row>
    <row r="313" spans="1:33" ht="14.25" customHeight="1">
      <c r="A313" s="126" t="s">
        <v>285</v>
      </c>
      <c r="B313" s="123" t="s">
        <v>427</v>
      </c>
      <c r="C313" s="124" t="s">
        <v>434</v>
      </c>
      <c r="D313" s="594" t="s">
        <v>284</v>
      </c>
      <c r="E313" s="594"/>
      <c r="F313" s="127">
        <f>ROUND((1/145)*8*(1/1132.6),7)</f>
        <v>4.8699999999999998E-5</v>
      </c>
      <c r="G313" s="128">
        <f>I204</f>
        <v>4730.1000000000004</v>
      </c>
      <c r="H313" s="593">
        <f>ROUND(F313*G313,2)</f>
        <v>0.23</v>
      </c>
      <c r="I313" s="593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</row>
    <row r="314" spans="1:33" ht="12.75" customHeight="1">
      <c r="A314" s="522" t="s">
        <v>209</v>
      </c>
      <c r="B314" s="522"/>
      <c r="C314" s="522"/>
      <c r="D314" s="522"/>
      <c r="E314" s="522"/>
      <c r="F314" s="522"/>
      <c r="G314" s="522"/>
      <c r="H314" s="590">
        <f>SUM(H312+H313)</f>
        <v>0.23</v>
      </c>
      <c r="I314" s="590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</row>
    <row r="315" spans="1:33" ht="8.25" customHeight="1">
      <c r="A315" s="503"/>
      <c r="B315" s="503"/>
      <c r="C315" s="503"/>
      <c r="D315" s="503"/>
      <c r="E315" s="503"/>
      <c r="F315" s="503"/>
      <c r="G315" s="503"/>
      <c r="H315" s="503"/>
      <c r="I315" s="503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</row>
    <row r="316" spans="1:33" ht="12.75" customHeight="1">
      <c r="A316" s="492" t="s">
        <v>286</v>
      </c>
      <c r="B316" s="492"/>
      <c r="C316" s="492"/>
      <c r="D316" s="492"/>
      <c r="E316" s="492"/>
      <c r="F316" s="492"/>
      <c r="G316" s="492"/>
      <c r="H316" s="492"/>
      <c r="I316" s="492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</row>
    <row r="317" spans="1:33" ht="9" customHeight="1">
      <c r="A317" s="589"/>
      <c r="B317" s="589"/>
      <c r="C317" s="589"/>
      <c r="D317" s="589"/>
      <c r="E317" s="589"/>
      <c r="F317" s="589"/>
      <c r="G317" s="589"/>
      <c r="H317" s="589"/>
      <c r="I317" s="589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</row>
    <row r="318" spans="1:33" ht="27" customHeight="1">
      <c r="A318" s="608" t="s">
        <v>431</v>
      </c>
      <c r="B318" s="608"/>
      <c r="C318" s="608"/>
      <c r="D318" s="608"/>
      <c r="E318" s="608"/>
      <c r="F318" s="608"/>
      <c r="G318" s="608"/>
      <c r="H318" s="608"/>
      <c r="I318" s="608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</row>
    <row r="319" spans="1:33" ht="9" customHeight="1">
      <c r="A319" s="589"/>
      <c r="B319" s="589"/>
      <c r="C319" s="589"/>
      <c r="D319" s="589"/>
      <c r="E319" s="589"/>
      <c r="F319" s="589"/>
      <c r="G319" s="589"/>
      <c r="H319" s="589"/>
      <c r="I319" s="589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</row>
    <row r="320" spans="1:33" ht="12.75" customHeight="1">
      <c r="A320" s="595" t="s">
        <v>287</v>
      </c>
      <c r="B320" s="595"/>
      <c r="C320" s="595"/>
      <c r="D320" s="595"/>
      <c r="E320" s="595"/>
      <c r="F320" s="595"/>
      <c r="G320" s="595"/>
      <c r="H320" s="595"/>
      <c r="I320" s="129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</row>
    <row r="321" spans="1:33" ht="8.25" customHeight="1">
      <c r="A321" s="595"/>
      <c r="B321" s="595"/>
      <c r="C321" s="595"/>
      <c r="D321" s="595"/>
      <c r="E321" s="595"/>
      <c r="F321" s="595"/>
      <c r="G321" s="595"/>
      <c r="H321" s="595"/>
      <c r="I321" s="129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</row>
    <row r="322" spans="1:33" ht="38.25" customHeight="1">
      <c r="A322" s="6" t="s">
        <v>288</v>
      </c>
      <c r="B322" s="6"/>
      <c r="C322" s="7" t="s">
        <v>289</v>
      </c>
      <c r="D322" s="7"/>
      <c r="E322" s="6" t="s">
        <v>290</v>
      </c>
      <c r="F322" s="6"/>
      <c r="G322" s="6" t="s">
        <v>204</v>
      </c>
      <c r="H322" s="6"/>
      <c r="I322" s="6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</row>
    <row r="323" spans="1:33" ht="12.75" customHeight="1">
      <c r="A323" s="596" t="s">
        <v>282</v>
      </c>
      <c r="B323" s="596"/>
      <c r="C323" s="597" t="s">
        <v>435</v>
      </c>
      <c r="D323" s="597"/>
      <c r="E323" s="598">
        <v>0</v>
      </c>
      <c r="F323" s="598"/>
      <c r="G323" s="554">
        <v>0</v>
      </c>
      <c r="H323" s="554"/>
      <c r="I323" s="554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</row>
    <row r="324" spans="1:33" ht="12.75" customHeight="1">
      <c r="A324" s="596" t="s">
        <v>285</v>
      </c>
      <c r="B324" s="596"/>
      <c r="C324" s="599" t="s">
        <v>406</v>
      </c>
      <c r="D324" s="599"/>
      <c r="E324" s="598">
        <v>0</v>
      </c>
      <c r="F324" s="598"/>
      <c r="G324" s="600">
        <v>0</v>
      </c>
      <c r="H324" s="600"/>
      <c r="I324" s="600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</row>
    <row r="325" spans="1:33" ht="12.75" customHeight="1">
      <c r="A325" s="522" t="s">
        <v>209</v>
      </c>
      <c r="B325" s="522"/>
      <c r="C325" s="522"/>
      <c r="D325" s="522"/>
      <c r="E325" s="522"/>
      <c r="F325" s="522"/>
      <c r="G325" s="601">
        <f>SUM(G323+G324)</f>
        <v>0</v>
      </c>
      <c r="H325" s="601"/>
      <c r="I325" s="601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</row>
    <row r="326" spans="1:33" ht="12.75" customHeight="1">
      <c r="A326" s="503"/>
      <c r="B326" s="503"/>
      <c r="C326" s="503"/>
      <c r="D326" s="503"/>
      <c r="E326" s="503"/>
      <c r="F326" s="503"/>
      <c r="G326" s="503"/>
      <c r="H326" s="503"/>
      <c r="I326" s="503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</row>
    <row r="327" spans="1:33" ht="12.75" customHeight="1">
      <c r="A327" s="492" t="s">
        <v>292</v>
      </c>
      <c r="B327" s="492"/>
      <c r="C327" s="492"/>
      <c r="D327" s="492"/>
      <c r="E327" s="492"/>
      <c r="F327" s="492"/>
      <c r="G327" s="492"/>
      <c r="H327" s="492"/>
      <c r="I327" s="492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</row>
    <row r="328" spans="1:33" ht="9.75" customHeight="1">
      <c r="A328" s="602"/>
      <c r="B328" s="602"/>
      <c r="C328" s="602"/>
      <c r="D328" s="602"/>
      <c r="E328" s="602"/>
      <c r="F328" s="602"/>
      <c r="G328" s="602"/>
      <c r="H328" s="602"/>
      <c r="I328" s="602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</row>
    <row r="329" spans="1:33" ht="27" customHeight="1">
      <c r="A329" s="608" t="s">
        <v>415</v>
      </c>
      <c r="B329" s="608"/>
      <c r="C329" s="608"/>
      <c r="D329" s="608"/>
      <c r="E329" s="608"/>
      <c r="F329" s="608"/>
      <c r="G329" s="608"/>
      <c r="H329" s="608"/>
      <c r="I329" s="608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</row>
    <row r="330" spans="1:33" ht="9.75" customHeight="1">
      <c r="A330" s="602"/>
      <c r="B330" s="602"/>
      <c r="C330" s="602"/>
      <c r="D330" s="602"/>
      <c r="E330" s="602"/>
      <c r="F330" s="602"/>
      <c r="G330" s="602"/>
      <c r="H330" s="602"/>
      <c r="I330" s="602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</row>
    <row r="331" spans="1:33" ht="93.75" customHeight="1">
      <c r="A331" s="603" t="s">
        <v>436</v>
      </c>
      <c r="B331" s="603"/>
      <c r="C331" s="603"/>
      <c r="D331" s="603"/>
      <c r="E331" s="603"/>
      <c r="F331" s="603"/>
      <c r="G331" s="603"/>
      <c r="H331" s="603"/>
      <c r="I331" s="603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</row>
    <row r="332" spans="1:33" ht="11.25" customHeight="1">
      <c r="A332" s="506" t="s">
        <v>294</v>
      </c>
      <c r="B332" s="506"/>
      <c r="C332" s="506"/>
      <c r="D332" s="506"/>
      <c r="E332" s="506"/>
      <c r="F332" s="506"/>
      <c r="G332" s="506"/>
      <c r="H332" s="506"/>
      <c r="I332" s="506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</row>
    <row r="333" spans="1:33" ht="11.25" customHeight="1">
      <c r="A333" s="506"/>
      <c r="B333" s="506"/>
      <c r="C333" s="506"/>
      <c r="D333" s="506"/>
      <c r="E333" s="506"/>
      <c r="F333" s="506"/>
      <c r="G333" s="506"/>
      <c r="H333" s="506"/>
      <c r="I333" s="506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</row>
    <row r="334" spans="1:33" ht="25.5" customHeight="1">
      <c r="A334" s="604" t="s">
        <v>295</v>
      </c>
      <c r="B334" s="604"/>
      <c r="C334" s="604"/>
      <c r="D334" s="605" t="s">
        <v>296</v>
      </c>
      <c r="E334" s="605"/>
      <c r="F334" s="130" t="s">
        <v>297</v>
      </c>
      <c r="G334" s="605" t="s">
        <v>298</v>
      </c>
      <c r="H334" s="605"/>
      <c r="I334" s="60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</row>
    <row r="335" spans="1:33" ht="13.5" customHeight="1">
      <c r="A335" s="606" t="s">
        <v>22</v>
      </c>
      <c r="B335" s="606"/>
      <c r="C335" s="606"/>
      <c r="D335" s="607">
        <f>G231</f>
        <v>4.7300000000000004</v>
      </c>
      <c r="E335" s="607"/>
      <c r="F335" s="131">
        <f t="shared" ref="F335:F342" si="1">H14</f>
        <v>2000</v>
      </c>
      <c r="G335" s="476">
        <f t="shared" ref="G335:G341" si="2">ROUND(D335*F335,2)</f>
        <v>9460</v>
      </c>
      <c r="H335" s="476"/>
      <c r="I335" s="476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</row>
    <row r="336" spans="1:33" ht="13.5" customHeight="1">
      <c r="A336" s="606" t="s">
        <v>24</v>
      </c>
      <c r="B336" s="606"/>
      <c r="C336" s="606"/>
      <c r="D336" s="607">
        <f>G235</f>
        <v>4.7300000000000004</v>
      </c>
      <c r="E336" s="607"/>
      <c r="F336" s="131">
        <f t="shared" si="1"/>
        <v>4000</v>
      </c>
      <c r="G336" s="476">
        <f t="shared" si="2"/>
        <v>18920</v>
      </c>
      <c r="H336" s="476"/>
      <c r="I336" s="476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</row>
    <row r="337" spans="1:33" ht="13.5" customHeight="1">
      <c r="A337" s="606" t="s">
        <v>25</v>
      </c>
      <c r="B337" s="606"/>
      <c r="C337" s="606"/>
      <c r="D337" s="607">
        <v>0</v>
      </c>
      <c r="E337" s="607"/>
      <c r="F337" s="131">
        <f t="shared" si="1"/>
        <v>0</v>
      </c>
      <c r="G337" s="476">
        <f t="shared" si="2"/>
        <v>0</v>
      </c>
      <c r="H337" s="476"/>
      <c r="I337" s="476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</row>
    <row r="338" spans="1:33" ht="13.5" customHeight="1">
      <c r="A338" s="606" t="s">
        <v>26</v>
      </c>
      <c r="B338" s="606"/>
      <c r="C338" s="606"/>
      <c r="D338" s="607">
        <f>G243</f>
        <v>2.37</v>
      </c>
      <c r="E338" s="607"/>
      <c r="F338" s="131">
        <f t="shared" si="1"/>
        <v>400</v>
      </c>
      <c r="G338" s="476">
        <f t="shared" si="2"/>
        <v>948</v>
      </c>
      <c r="H338" s="476"/>
      <c r="I338" s="476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</row>
    <row r="339" spans="1:33" ht="13.5" customHeight="1">
      <c r="A339" s="606" t="s">
        <v>27</v>
      </c>
      <c r="B339" s="606"/>
      <c r="C339" s="606"/>
      <c r="D339" s="607">
        <v>0</v>
      </c>
      <c r="E339" s="607"/>
      <c r="F339" s="131">
        <f t="shared" si="1"/>
        <v>0</v>
      </c>
      <c r="G339" s="476">
        <f t="shared" si="2"/>
        <v>0</v>
      </c>
      <c r="H339" s="476"/>
      <c r="I339" s="476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</row>
    <row r="340" spans="1:33" ht="27" customHeight="1">
      <c r="A340" s="608" t="s">
        <v>28</v>
      </c>
      <c r="B340" s="608"/>
      <c r="C340" s="608"/>
      <c r="D340" s="607">
        <f>G251</f>
        <v>3.78</v>
      </c>
      <c r="E340" s="607"/>
      <c r="F340" s="131">
        <f t="shared" si="1"/>
        <v>600</v>
      </c>
      <c r="G340" s="476">
        <f t="shared" si="2"/>
        <v>2268</v>
      </c>
      <c r="H340" s="476"/>
      <c r="I340" s="476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</row>
    <row r="341" spans="1:33" ht="20.25" customHeight="1">
      <c r="A341" s="12" t="s">
        <v>299</v>
      </c>
      <c r="B341" s="12"/>
      <c r="C341" s="12"/>
      <c r="D341" s="609">
        <f>G255</f>
        <v>18.920000000000002</v>
      </c>
      <c r="E341" s="609"/>
      <c r="F341" s="132">
        <f t="shared" si="1"/>
        <v>200</v>
      </c>
      <c r="G341" s="476">
        <f t="shared" si="2"/>
        <v>3784</v>
      </c>
      <c r="H341" s="476"/>
      <c r="I341" s="476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</row>
    <row r="342" spans="1:33" ht="16.5" customHeight="1">
      <c r="A342" s="610" t="s">
        <v>30</v>
      </c>
      <c r="B342" s="610"/>
      <c r="C342" s="610"/>
      <c r="D342" s="610"/>
      <c r="E342" s="610"/>
      <c r="F342" s="133">
        <f t="shared" si="1"/>
        <v>7200</v>
      </c>
      <c r="G342" s="474">
        <f>SUM(G335:G341)</f>
        <v>35380</v>
      </c>
      <c r="H342" s="474"/>
      <c r="I342" s="474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</row>
    <row r="343" spans="1:33" ht="6.75" customHeight="1">
      <c r="A343" s="611"/>
      <c r="B343" s="611"/>
      <c r="C343" s="611"/>
      <c r="D343" s="611"/>
      <c r="E343" s="611"/>
      <c r="F343" s="611"/>
      <c r="G343" s="611"/>
      <c r="H343" s="611"/>
      <c r="I343" s="611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</row>
    <row r="344" spans="1:33" ht="24" customHeight="1">
      <c r="A344" s="612" t="s">
        <v>31</v>
      </c>
      <c r="B344" s="612"/>
      <c r="C344" s="612"/>
      <c r="D344" s="613">
        <f>G264</f>
        <v>2.1</v>
      </c>
      <c r="E344" s="613"/>
      <c r="F344" s="134">
        <f t="shared" ref="F344:F350" si="3">H23</f>
        <v>500</v>
      </c>
      <c r="G344" s="476">
        <f t="shared" ref="G344:G349" si="4">ROUND(D344*F344,2)</f>
        <v>1050</v>
      </c>
      <c r="H344" s="476"/>
      <c r="I344" s="476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</row>
    <row r="345" spans="1:33" ht="27.75" customHeight="1">
      <c r="A345" s="608" t="s">
        <v>300</v>
      </c>
      <c r="B345" s="608"/>
      <c r="C345" s="608"/>
      <c r="D345" s="607">
        <f>G268</f>
        <v>0.63</v>
      </c>
      <c r="E345" s="607"/>
      <c r="F345" s="135">
        <f t="shared" si="3"/>
        <v>1200</v>
      </c>
      <c r="G345" s="476">
        <f t="shared" si="4"/>
        <v>756</v>
      </c>
      <c r="H345" s="476"/>
      <c r="I345" s="476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</row>
    <row r="346" spans="1:33" ht="25.5" customHeight="1">
      <c r="A346" s="608" t="s">
        <v>301</v>
      </c>
      <c r="B346" s="608"/>
      <c r="C346" s="608"/>
      <c r="D346" s="607">
        <f>G272</f>
        <v>2.1</v>
      </c>
      <c r="E346" s="607"/>
      <c r="F346" s="135">
        <f t="shared" si="3"/>
        <v>100</v>
      </c>
      <c r="G346" s="476">
        <f t="shared" si="4"/>
        <v>210</v>
      </c>
      <c r="H346" s="476"/>
      <c r="I346" s="476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</row>
    <row r="347" spans="1:33" ht="24" customHeight="1">
      <c r="A347" s="608" t="s">
        <v>302</v>
      </c>
      <c r="B347" s="608"/>
      <c r="C347" s="608"/>
      <c r="D347" s="607">
        <f>G276</f>
        <v>2.1</v>
      </c>
      <c r="E347" s="607"/>
      <c r="F347" s="135">
        <f t="shared" si="3"/>
        <v>150</v>
      </c>
      <c r="G347" s="476">
        <f t="shared" si="4"/>
        <v>315</v>
      </c>
      <c r="H347" s="476"/>
      <c r="I347" s="476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</row>
    <row r="348" spans="1:33" ht="27" customHeight="1">
      <c r="A348" s="608" t="s">
        <v>303</v>
      </c>
      <c r="B348" s="608"/>
      <c r="C348" s="608"/>
      <c r="D348" s="607">
        <f>G280</f>
        <v>2.1</v>
      </c>
      <c r="E348" s="607"/>
      <c r="F348" s="135">
        <f t="shared" si="3"/>
        <v>250</v>
      </c>
      <c r="G348" s="476">
        <f t="shared" si="4"/>
        <v>525</v>
      </c>
      <c r="H348" s="476"/>
      <c r="I348" s="476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</row>
    <row r="349" spans="1:33" ht="24.75" customHeight="1">
      <c r="A349" s="614" t="s">
        <v>304</v>
      </c>
      <c r="B349" s="614"/>
      <c r="C349" s="614"/>
      <c r="D349" s="607">
        <f>G284</f>
        <v>0.05</v>
      </c>
      <c r="E349" s="607"/>
      <c r="F349" s="135">
        <f t="shared" si="3"/>
        <v>800</v>
      </c>
      <c r="G349" s="476">
        <f t="shared" si="4"/>
        <v>40</v>
      </c>
      <c r="H349" s="476"/>
      <c r="I349" s="476"/>
      <c r="J349" s="15"/>
      <c r="K349" s="15">
        <f>K345</f>
        <v>0</v>
      </c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</row>
    <row r="350" spans="1:33" ht="12.75" customHeight="1">
      <c r="A350" s="610" t="s">
        <v>37</v>
      </c>
      <c r="B350" s="610"/>
      <c r="C350" s="610"/>
      <c r="D350" s="610"/>
      <c r="E350" s="610"/>
      <c r="F350" s="136">
        <f t="shared" si="3"/>
        <v>3000</v>
      </c>
      <c r="G350" s="474">
        <f>SUM(G344:G349)</f>
        <v>2896</v>
      </c>
      <c r="H350" s="474"/>
      <c r="I350" s="474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</row>
    <row r="351" spans="1:33" ht="9" customHeight="1">
      <c r="A351" s="615"/>
      <c r="B351" s="615"/>
      <c r="C351" s="615"/>
      <c r="D351" s="615"/>
      <c r="E351" s="615"/>
      <c r="F351" s="615"/>
      <c r="G351" s="615"/>
      <c r="H351" s="615"/>
      <c r="I351" s="6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</row>
    <row r="352" spans="1:33" ht="25.5" customHeight="1">
      <c r="A352" s="612" t="s">
        <v>38</v>
      </c>
      <c r="B352" s="612"/>
      <c r="C352" s="612"/>
      <c r="D352" s="613">
        <f>H295</f>
        <v>2.77</v>
      </c>
      <c r="E352" s="613"/>
      <c r="F352" s="137">
        <f>H31</f>
        <v>100</v>
      </c>
      <c r="G352" s="476">
        <f>ROUND(D352*F352,2)</f>
        <v>277</v>
      </c>
      <c r="H352" s="476"/>
      <c r="I352" s="476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</row>
    <row r="353" spans="1:33" ht="24" customHeight="1">
      <c r="A353" s="608" t="s">
        <v>305</v>
      </c>
      <c r="B353" s="608"/>
      <c r="C353" s="608"/>
      <c r="D353" s="607">
        <f>H299</f>
        <v>1.18</v>
      </c>
      <c r="E353" s="607"/>
      <c r="F353" s="131">
        <f>H32</f>
        <v>250</v>
      </c>
      <c r="G353" s="476">
        <f>ROUND((D353*F353),2)</f>
        <v>295</v>
      </c>
      <c r="H353" s="476"/>
      <c r="I353" s="476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</row>
    <row r="354" spans="1:33" ht="13.5" customHeight="1">
      <c r="A354" s="608" t="s">
        <v>306</v>
      </c>
      <c r="B354" s="608"/>
      <c r="C354" s="608"/>
      <c r="D354" s="607">
        <f>H303</f>
        <v>1.18</v>
      </c>
      <c r="E354" s="607"/>
      <c r="F354" s="131">
        <f>H33</f>
        <v>350</v>
      </c>
      <c r="G354" s="476">
        <f>ROUND((D354*F354),2)</f>
        <v>413</v>
      </c>
      <c r="H354" s="476"/>
      <c r="I354" s="476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</row>
    <row r="355" spans="1:33" ht="12.75" customHeight="1">
      <c r="A355" s="610" t="s">
        <v>307</v>
      </c>
      <c r="B355" s="610"/>
      <c r="C355" s="610"/>
      <c r="D355" s="610"/>
      <c r="E355" s="610"/>
      <c r="F355" s="133">
        <f>H34</f>
        <v>700</v>
      </c>
      <c r="G355" s="474">
        <f>SUM(G352:G354)</f>
        <v>985</v>
      </c>
      <c r="H355" s="474"/>
      <c r="I355" s="474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</row>
    <row r="356" spans="1:33" ht="8.25" customHeight="1">
      <c r="A356" s="615"/>
      <c r="B356" s="615"/>
      <c r="C356" s="615"/>
      <c r="D356" s="615"/>
      <c r="E356" s="615"/>
      <c r="F356" s="615"/>
      <c r="G356" s="615"/>
      <c r="H356" s="615"/>
      <c r="I356" s="6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</row>
    <row r="357" spans="1:33" ht="13.5" customHeight="1">
      <c r="A357" s="616" t="s">
        <v>308</v>
      </c>
      <c r="B357" s="616"/>
      <c r="C357" s="616"/>
      <c r="D357" s="613">
        <f>H313</f>
        <v>0.23</v>
      </c>
      <c r="E357" s="613"/>
      <c r="F357" s="138">
        <f>H37</f>
        <v>70</v>
      </c>
      <c r="G357" s="617">
        <f>ROUND((D357*F357),2)</f>
        <v>16.100000000000001</v>
      </c>
      <c r="H357" s="617"/>
      <c r="I357" s="617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</row>
    <row r="358" spans="1:33" ht="12.75" customHeight="1">
      <c r="A358" s="610" t="s">
        <v>309</v>
      </c>
      <c r="B358" s="610"/>
      <c r="C358" s="610"/>
      <c r="D358" s="610"/>
      <c r="E358" s="610"/>
      <c r="F358" s="133">
        <f>F357</f>
        <v>70</v>
      </c>
      <c r="G358" s="474">
        <f>G357</f>
        <v>16.100000000000001</v>
      </c>
      <c r="H358" s="474"/>
      <c r="I358" s="474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</row>
    <row r="359" spans="1:33" ht="6.75" customHeight="1">
      <c r="A359" s="615"/>
      <c r="B359" s="615"/>
      <c r="C359" s="615"/>
      <c r="D359" s="615"/>
      <c r="E359" s="615"/>
      <c r="F359" s="615"/>
      <c r="G359" s="615"/>
      <c r="H359" s="615"/>
      <c r="I359" s="6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</row>
    <row r="360" spans="1:33" ht="13.5" customHeight="1">
      <c r="A360" s="618" t="s">
        <v>44</v>
      </c>
      <c r="B360" s="618"/>
      <c r="C360" s="618"/>
      <c r="D360" s="619"/>
      <c r="E360" s="619"/>
      <c r="F360" s="137">
        <v>0</v>
      </c>
      <c r="G360" s="476">
        <v>0</v>
      </c>
      <c r="H360" s="476"/>
      <c r="I360" s="476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</row>
    <row r="361" spans="1:33" ht="13.5" customHeight="1">
      <c r="A361" s="620" t="s">
        <v>310</v>
      </c>
      <c r="B361" s="620"/>
      <c r="C361" s="620"/>
      <c r="D361" s="620"/>
      <c r="E361" s="620"/>
      <c r="F361" s="139">
        <f>H38</f>
        <v>0</v>
      </c>
      <c r="G361" s="617">
        <f>H360</f>
        <v>0</v>
      </c>
      <c r="H361" s="617"/>
      <c r="I361" s="617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</row>
    <row r="362" spans="1:33" ht="7.5" customHeight="1">
      <c r="A362" s="621"/>
      <c r="B362" s="621"/>
      <c r="C362" s="621"/>
      <c r="D362" s="621"/>
      <c r="E362" s="621"/>
      <c r="F362" s="621"/>
      <c r="G362" s="621"/>
      <c r="H362" s="621"/>
      <c r="I362" s="621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</row>
    <row r="363" spans="1:33" ht="12.75" customHeight="1">
      <c r="A363" s="608" t="s">
        <v>46</v>
      </c>
      <c r="B363" s="608"/>
      <c r="C363" s="608"/>
      <c r="D363" s="608"/>
      <c r="E363" s="608"/>
      <c r="F363" s="131">
        <f>H40</f>
        <v>0</v>
      </c>
      <c r="G363" s="476">
        <f>H363</f>
        <v>0</v>
      </c>
      <c r="H363" s="476"/>
      <c r="I363" s="476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</row>
    <row r="364" spans="1:33" ht="12.75" customHeight="1">
      <c r="A364" s="622" t="s">
        <v>47</v>
      </c>
      <c r="B364" s="622"/>
      <c r="C364" s="622"/>
      <c r="D364" s="622"/>
      <c r="E364" s="622"/>
      <c r="F364" s="140">
        <v>0</v>
      </c>
      <c r="G364" s="623">
        <f>G363</f>
        <v>0</v>
      </c>
      <c r="H364" s="623"/>
      <c r="I364" s="623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</row>
    <row r="365" spans="1:33" ht="7.5" customHeight="1">
      <c r="A365" s="499"/>
      <c r="B365" s="499"/>
      <c r="C365" s="499"/>
      <c r="D365" s="499"/>
      <c r="E365" s="499"/>
      <c r="F365" s="499"/>
      <c r="G365" s="499"/>
      <c r="H365" s="499"/>
      <c r="I365" s="499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</row>
    <row r="366" spans="1:33" ht="12.75" customHeight="1">
      <c r="A366" s="624" t="s">
        <v>209</v>
      </c>
      <c r="B366" s="624"/>
      <c r="C366" s="624"/>
      <c r="D366" s="624"/>
      <c r="E366" s="624"/>
      <c r="F366" s="138">
        <f>ROUND(F342+F350+F355+F358+F361+F364,2)</f>
        <v>10970</v>
      </c>
      <c r="G366" s="617">
        <f>SUM(G342+G350+G355+G358+G361+G364)</f>
        <v>39277.1</v>
      </c>
      <c r="H366" s="617"/>
      <c r="I366" s="617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</row>
    <row r="367" spans="1:33" ht="6.75" customHeight="1">
      <c r="A367" s="621"/>
      <c r="B367" s="621"/>
      <c r="C367" s="621"/>
      <c r="D367" s="621"/>
      <c r="E367" s="621"/>
      <c r="F367" s="621"/>
      <c r="G367" s="621"/>
      <c r="H367" s="621"/>
      <c r="I367" s="621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</row>
    <row r="368" spans="1:33" ht="18.75" customHeight="1">
      <c r="A368" s="625" t="s">
        <v>311</v>
      </c>
      <c r="B368" s="625"/>
      <c r="C368" s="625"/>
      <c r="D368" s="625"/>
      <c r="E368" s="625"/>
      <c r="F368" s="625"/>
      <c r="G368" s="626">
        <f>G366</f>
        <v>39277.1</v>
      </c>
      <c r="H368" s="626"/>
      <c r="I368" s="626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</row>
    <row r="369" spans="1:33" ht="8.25" customHeight="1">
      <c r="A369" s="627"/>
      <c r="B369" s="627"/>
      <c r="C369" s="627"/>
      <c r="D369" s="627"/>
      <c r="E369" s="627"/>
      <c r="F369" s="627"/>
      <c r="G369" s="627"/>
      <c r="H369" s="627"/>
      <c r="I369" s="627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</row>
    <row r="370" spans="1:33" ht="19.5" customHeight="1">
      <c r="A370" s="625" t="s">
        <v>312</v>
      </c>
      <c r="B370" s="625"/>
      <c r="C370" s="625"/>
      <c r="D370" s="625"/>
      <c r="E370" s="625"/>
      <c r="F370" s="625"/>
      <c r="G370" s="628">
        <f>H11</f>
        <v>12</v>
      </c>
      <c r="H370" s="628"/>
      <c r="I370" s="628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</row>
    <row r="371" spans="1:33" ht="8.25" customHeight="1">
      <c r="A371" s="629"/>
      <c r="B371" s="629"/>
      <c r="C371" s="629"/>
      <c r="D371" s="629"/>
      <c r="E371" s="629"/>
      <c r="F371" s="629"/>
      <c r="G371" s="629"/>
      <c r="H371" s="629"/>
      <c r="I371" s="629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</row>
    <row r="372" spans="1:33" ht="31.5" customHeight="1">
      <c r="A372" s="625" t="s">
        <v>313</v>
      </c>
      <c r="B372" s="625"/>
      <c r="C372" s="625"/>
      <c r="D372" s="625"/>
      <c r="E372" s="625"/>
      <c r="F372" s="625"/>
      <c r="G372" s="630">
        <f>ROUND(G366*G370,2)</f>
        <v>471325.2</v>
      </c>
      <c r="H372" s="630"/>
      <c r="I372" s="630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</row>
    <row r="373" spans="1:33" ht="8.25" customHeight="1">
      <c r="A373" s="631"/>
      <c r="B373" s="631"/>
      <c r="C373" s="631"/>
      <c r="D373" s="631"/>
      <c r="E373" s="631"/>
      <c r="F373" s="631"/>
      <c r="G373" s="631"/>
      <c r="H373" s="631"/>
      <c r="I373" s="631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</row>
    <row r="374" spans="1:33" ht="29.25" customHeight="1">
      <c r="A374" s="632" t="s">
        <v>437</v>
      </c>
      <c r="B374" s="632"/>
      <c r="C374" s="632"/>
      <c r="D374" s="632"/>
      <c r="E374" s="632"/>
      <c r="F374" s="632"/>
      <c r="G374" s="632"/>
      <c r="H374" s="632"/>
      <c r="I374" s="632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</row>
    <row r="375" spans="1:33" ht="12" customHeight="1">
      <c r="A375" s="484" t="s">
        <v>315</v>
      </c>
      <c r="B375" s="484"/>
      <c r="C375" s="484"/>
      <c r="D375" s="484"/>
      <c r="E375" s="484"/>
      <c r="F375" s="484"/>
      <c r="G375" s="484"/>
      <c r="H375" s="6" t="s">
        <v>316</v>
      </c>
      <c r="I375" s="6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</row>
    <row r="376" spans="1:33" ht="11.25" customHeight="1">
      <c r="A376" s="484"/>
      <c r="B376" s="484"/>
      <c r="C376" s="484"/>
      <c r="D376" s="484"/>
      <c r="E376" s="484"/>
      <c r="F376" s="484"/>
      <c r="G376" s="484"/>
      <c r="H376" s="6"/>
      <c r="I376" s="6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</row>
    <row r="377" spans="1:33" ht="12" customHeight="1">
      <c r="A377" s="633" t="s">
        <v>285</v>
      </c>
      <c r="B377" s="633"/>
      <c r="C377" s="633"/>
      <c r="D377" s="633"/>
      <c r="E377" s="633"/>
      <c r="F377" s="633"/>
      <c r="G377" s="633"/>
      <c r="H377" s="634"/>
      <c r="I377" s="634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</row>
    <row r="378" spans="1:33" ht="12" customHeight="1">
      <c r="A378" s="633" t="s">
        <v>282</v>
      </c>
      <c r="B378" s="633"/>
      <c r="C378" s="633"/>
      <c r="D378" s="633"/>
      <c r="E378" s="633"/>
      <c r="F378" s="633"/>
      <c r="G378" s="633"/>
      <c r="H378" s="634"/>
      <c r="I378" s="634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</row>
    <row r="379" spans="1:33" ht="12.75" customHeight="1">
      <c r="A379" s="608"/>
      <c r="B379" s="608"/>
      <c r="C379" s="608"/>
      <c r="D379" s="608"/>
      <c r="E379" s="608"/>
      <c r="F379" s="608"/>
      <c r="G379" s="608"/>
      <c r="H379" s="608"/>
      <c r="I379" s="608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</row>
    <row r="380" spans="1:33" ht="9" customHeight="1">
      <c r="A380" s="579"/>
      <c r="B380" s="579"/>
      <c r="C380" s="579"/>
      <c r="D380" s="579"/>
      <c r="E380" s="579"/>
      <c r="F380" s="579"/>
      <c r="G380" s="579"/>
      <c r="H380" s="579"/>
      <c r="I380" s="579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</row>
    <row r="381" spans="1:33" ht="11.25" customHeight="1">
      <c r="A381" s="579"/>
      <c r="B381" s="579"/>
      <c r="C381" s="579"/>
      <c r="D381" s="579"/>
      <c r="E381" s="579"/>
      <c r="F381" s="579"/>
      <c r="G381" s="579"/>
      <c r="H381" s="579"/>
      <c r="I381" s="579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</row>
    <row r="382" spans="1:33" ht="27" customHeight="1">
      <c r="A382" s="632" t="s">
        <v>438</v>
      </c>
      <c r="B382" s="632"/>
      <c r="C382" s="632"/>
      <c r="D382" s="632"/>
      <c r="E382" s="632"/>
      <c r="F382" s="632"/>
      <c r="G382" s="632"/>
      <c r="H382" s="632"/>
      <c r="I382" s="632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</row>
    <row r="383" spans="1:33" ht="12.75" customHeight="1">
      <c r="A383" s="6" t="s">
        <v>318</v>
      </c>
      <c r="B383" s="6"/>
      <c r="C383" s="6"/>
      <c r="D383" s="6"/>
      <c r="E383" s="6"/>
      <c r="F383" s="6"/>
      <c r="G383" s="6"/>
      <c r="H383" s="6" t="s">
        <v>319</v>
      </c>
      <c r="I383" s="6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</row>
    <row r="384" spans="1:33" ht="15" customHeight="1">
      <c r="A384" s="635"/>
      <c r="B384" s="635"/>
      <c r="C384" s="635"/>
      <c r="D384" s="635"/>
      <c r="E384" s="635"/>
      <c r="F384" s="635"/>
      <c r="G384" s="635"/>
      <c r="H384" s="636"/>
      <c r="I384" s="636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</row>
    <row r="385" spans="1:33" ht="12.75" customHeight="1">
      <c r="A385" s="606"/>
      <c r="B385" s="606"/>
      <c r="C385" s="606"/>
      <c r="D385" s="606"/>
      <c r="E385" s="606"/>
      <c r="F385" s="606"/>
      <c r="G385" s="606"/>
      <c r="H385" s="636"/>
      <c r="I385" s="636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</row>
    <row r="386" spans="1:33" ht="12.75" customHeight="1">
      <c r="A386" s="608"/>
      <c r="B386" s="608"/>
      <c r="C386" s="608"/>
      <c r="D386" s="608"/>
      <c r="E386" s="608"/>
      <c r="F386" s="608"/>
      <c r="G386" s="608"/>
      <c r="H386" s="636"/>
      <c r="I386" s="636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</row>
    <row r="387" spans="1:33" ht="11.25" customHeight="1">
      <c r="A387" s="15"/>
      <c r="B387" s="15"/>
      <c r="C387" s="15"/>
      <c r="D387" s="15"/>
      <c r="E387" s="15"/>
      <c r="F387" s="15"/>
      <c r="G387" s="15"/>
      <c r="H387" s="15"/>
      <c r="I387" s="16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</row>
    <row r="388" spans="1:33" ht="11.25" customHeight="1">
      <c r="A388" s="15"/>
      <c r="B388" s="15"/>
      <c r="C388" s="15"/>
      <c r="D388" s="15"/>
      <c r="E388" s="15"/>
      <c r="F388" s="15"/>
      <c r="G388" s="15"/>
      <c r="H388" s="15"/>
      <c r="I388" s="16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</row>
    <row r="389" spans="1:33" ht="11.25" customHeight="1">
      <c r="A389" s="15"/>
      <c r="B389" s="15"/>
      <c r="C389" s="15"/>
      <c r="D389" s="15"/>
      <c r="E389" s="15"/>
      <c r="F389" s="15"/>
      <c r="G389" s="15"/>
      <c r="H389" s="15"/>
      <c r="I389" s="16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</row>
    <row r="390" spans="1:33" ht="11.25" customHeight="1">
      <c r="A390" s="15"/>
      <c r="B390" s="15"/>
      <c r="C390" s="15"/>
      <c r="D390" s="15"/>
      <c r="E390" s="15"/>
      <c r="F390" s="15"/>
      <c r="G390" s="15"/>
      <c r="H390" s="15"/>
      <c r="I390" s="16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</row>
    <row r="391" spans="1:33" ht="11.25" customHeight="1">
      <c r="A391" s="15"/>
      <c r="B391" s="15"/>
      <c r="C391" s="15"/>
      <c r="D391" s="15"/>
      <c r="E391" s="15"/>
      <c r="F391" s="15"/>
      <c r="G391" s="15"/>
      <c r="H391" s="15"/>
      <c r="I391" s="16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</row>
    <row r="392" spans="1:33" ht="11.25" customHeight="1">
      <c r="A392" s="15"/>
      <c r="B392" s="15"/>
      <c r="C392" s="15"/>
      <c r="D392" s="15"/>
      <c r="E392" s="15"/>
      <c r="F392" s="15"/>
      <c r="G392" s="15"/>
      <c r="H392" s="15"/>
      <c r="I392" s="16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</row>
    <row r="393" spans="1:33" ht="11.25" customHeight="1">
      <c r="A393" s="15"/>
      <c r="B393" s="15"/>
      <c r="C393" s="15"/>
      <c r="D393" s="15"/>
      <c r="E393" s="15"/>
      <c r="F393" s="15"/>
      <c r="G393" s="15"/>
      <c r="H393" s="15"/>
      <c r="I393" s="16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</row>
    <row r="394" spans="1:33" ht="11.25" customHeight="1">
      <c r="A394" s="15"/>
      <c r="B394" s="15"/>
      <c r="C394" s="15"/>
      <c r="D394" s="15"/>
      <c r="E394" s="15"/>
      <c r="F394" s="15"/>
      <c r="G394" s="15"/>
      <c r="H394" s="15"/>
      <c r="I394" s="16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</row>
    <row r="395" spans="1:33" ht="11.25" customHeight="1">
      <c r="A395" s="15"/>
      <c r="B395" s="15"/>
      <c r="C395" s="15"/>
      <c r="D395" s="15"/>
      <c r="E395" s="15"/>
      <c r="F395" s="15"/>
      <c r="G395" s="15"/>
      <c r="H395" s="15"/>
      <c r="I395" s="16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</row>
    <row r="396" spans="1:33" ht="11.25" customHeight="1">
      <c r="A396" s="15"/>
      <c r="B396" s="15"/>
      <c r="C396" s="15"/>
      <c r="D396" s="15"/>
      <c r="E396" s="15"/>
      <c r="F396" s="15"/>
      <c r="G396" s="15"/>
      <c r="H396" s="15"/>
      <c r="I396" s="16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</row>
    <row r="397" spans="1:33" ht="11.25" customHeight="1">
      <c r="A397" s="15"/>
      <c r="B397" s="15"/>
      <c r="C397" s="15"/>
      <c r="D397" s="15"/>
      <c r="E397" s="15"/>
      <c r="F397" s="15"/>
      <c r="G397" s="15"/>
      <c r="H397" s="15"/>
      <c r="I397" s="16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</row>
    <row r="398" spans="1:33" ht="11.25" customHeight="1">
      <c r="A398" s="15"/>
      <c r="B398" s="15"/>
      <c r="C398" s="15"/>
      <c r="D398" s="15"/>
      <c r="E398" s="15"/>
      <c r="F398" s="15"/>
      <c r="G398" s="15"/>
      <c r="H398" s="15"/>
      <c r="I398" s="16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</row>
    <row r="399" spans="1:33" ht="11.25" customHeight="1">
      <c r="A399" s="15"/>
      <c r="B399" s="15"/>
      <c r="C399" s="15"/>
      <c r="D399" s="15"/>
      <c r="E399" s="15"/>
      <c r="F399" s="15"/>
      <c r="G399" s="15"/>
      <c r="H399" s="15"/>
      <c r="I399" s="16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</row>
    <row r="400" spans="1:33" ht="11.25" customHeight="1">
      <c r="A400" s="15"/>
      <c r="B400" s="15"/>
      <c r="C400" s="15"/>
      <c r="D400" s="15"/>
      <c r="E400" s="15"/>
      <c r="F400" s="15"/>
      <c r="G400" s="15"/>
      <c r="H400" s="15"/>
      <c r="I400" s="16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</row>
    <row r="401" spans="1:33" ht="11.25" customHeight="1">
      <c r="A401" s="15"/>
      <c r="B401" s="15"/>
      <c r="C401" s="15"/>
      <c r="D401" s="15"/>
      <c r="E401" s="15"/>
      <c r="F401" s="15"/>
      <c r="G401" s="15"/>
      <c r="H401" s="15"/>
      <c r="I401" s="16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</row>
    <row r="402" spans="1:33" ht="11.25" customHeight="1">
      <c r="A402" s="15"/>
      <c r="B402" s="15"/>
      <c r="C402" s="15"/>
      <c r="D402" s="15"/>
      <c r="E402" s="15"/>
      <c r="F402" s="15"/>
      <c r="G402" s="15"/>
      <c r="H402" s="15"/>
      <c r="I402" s="16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</row>
    <row r="403" spans="1:33" ht="11.25" customHeight="1">
      <c r="A403" s="15"/>
      <c r="B403" s="15"/>
      <c r="C403" s="15"/>
      <c r="D403" s="15"/>
      <c r="E403" s="15"/>
      <c r="F403" s="15"/>
      <c r="G403" s="15"/>
      <c r="H403" s="15"/>
      <c r="I403" s="16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</row>
    <row r="404" spans="1:33" ht="11.25" customHeight="1">
      <c r="A404" s="15"/>
      <c r="B404" s="15"/>
      <c r="C404" s="15"/>
      <c r="D404" s="15"/>
      <c r="E404" s="15"/>
      <c r="F404" s="15"/>
      <c r="G404" s="15"/>
      <c r="H404" s="15"/>
      <c r="I404" s="16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</row>
    <row r="405" spans="1:33" ht="11.25" customHeight="1">
      <c r="A405" s="15"/>
      <c r="B405" s="15"/>
      <c r="C405" s="15"/>
      <c r="D405" s="15"/>
      <c r="E405" s="15"/>
      <c r="F405" s="15"/>
      <c r="G405" s="15"/>
      <c r="H405" s="15"/>
      <c r="I405" s="16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</row>
    <row r="406" spans="1:33" ht="11.25" customHeight="1">
      <c r="A406" s="15"/>
      <c r="B406" s="15"/>
      <c r="C406" s="15"/>
      <c r="D406" s="15"/>
      <c r="E406" s="15"/>
      <c r="F406" s="15"/>
      <c r="G406" s="15"/>
      <c r="H406" s="15"/>
      <c r="I406" s="16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</row>
    <row r="407" spans="1:33" ht="11.25" customHeight="1">
      <c r="A407" s="15"/>
      <c r="B407" s="15"/>
      <c r="C407" s="15"/>
      <c r="D407" s="15"/>
      <c r="E407" s="15"/>
      <c r="F407" s="15"/>
      <c r="G407" s="15"/>
      <c r="H407" s="15"/>
      <c r="I407" s="16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</row>
    <row r="408" spans="1:33" ht="11.25" customHeight="1">
      <c r="A408" s="15"/>
      <c r="B408" s="15"/>
      <c r="C408" s="15"/>
      <c r="D408" s="15"/>
      <c r="E408" s="15"/>
      <c r="F408" s="15"/>
      <c r="G408" s="15"/>
      <c r="H408" s="15"/>
      <c r="I408" s="16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</row>
    <row r="409" spans="1:33" ht="11.25" customHeight="1">
      <c r="A409" s="15"/>
      <c r="B409" s="15"/>
      <c r="C409" s="15"/>
      <c r="D409" s="15"/>
      <c r="E409" s="15"/>
      <c r="F409" s="15"/>
      <c r="G409" s="15"/>
      <c r="H409" s="15"/>
      <c r="I409" s="16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</row>
    <row r="410" spans="1:33" ht="11.25" customHeight="1">
      <c r="A410" s="15"/>
      <c r="B410" s="15"/>
      <c r="C410" s="15"/>
      <c r="D410" s="15"/>
      <c r="E410" s="15"/>
      <c r="F410" s="15"/>
      <c r="G410" s="15"/>
      <c r="H410" s="15"/>
      <c r="I410" s="16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</row>
    <row r="411" spans="1:33" ht="11.25" customHeight="1">
      <c r="A411" s="15"/>
      <c r="B411" s="15"/>
      <c r="C411" s="15"/>
      <c r="D411" s="15"/>
      <c r="E411" s="15"/>
      <c r="F411" s="15"/>
      <c r="G411" s="15"/>
      <c r="H411" s="15"/>
      <c r="I411" s="16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</row>
    <row r="412" spans="1:33" ht="11.25" customHeight="1">
      <c r="A412" s="15"/>
      <c r="B412" s="15"/>
      <c r="C412" s="15"/>
      <c r="D412" s="15"/>
      <c r="E412" s="15"/>
      <c r="F412" s="15"/>
      <c r="G412" s="15"/>
      <c r="H412" s="15"/>
      <c r="I412" s="16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</row>
    <row r="413" spans="1:33" ht="11.25" customHeight="1">
      <c r="A413" s="15"/>
      <c r="B413" s="15"/>
      <c r="C413" s="15"/>
      <c r="D413" s="15"/>
      <c r="E413" s="15"/>
      <c r="F413" s="15"/>
      <c r="G413" s="15"/>
      <c r="H413" s="15"/>
      <c r="I413" s="16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</row>
    <row r="414" spans="1:33" ht="11.25" customHeight="1">
      <c r="A414" s="15"/>
      <c r="B414" s="15"/>
      <c r="C414" s="15"/>
      <c r="D414" s="15"/>
      <c r="E414" s="15"/>
      <c r="F414" s="15"/>
      <c r="G414" s="15"/>
      <c r="H414" s="15"/>
      <c r="I414" s="16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</row>
    <row r="415" spans="1:33" ht="11.25" customHeight="1">
      <c r="A415" s="15"/>
      <c r="B415" s="15"/>
      <c r="C415" s="15"/>
      <c r="D415" s="15"/>
      <c r="E415" s="15"/>
      <c r="F415" s="15"/>
      <c r="G415" s="15"/>
      <c r="H415" s="15"/>
      <c r="I415" s="16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</row>
    <row r="416" spans="1:33" ht="11.25" customHeight="1">
      <c r="A416" s="15"/>
      <c r="B416" s="15"/>
      <c r="C416" s="15"/>
      <c r="D416" s="15"/>
      <c r="E416" s="15"/>
      <c r="F416" s="15"/>
      <c r="G416" s="15"/>
      <c r="H416" s="15"/>
      <c r="I416" s="16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</row>
    <row r="417" spans="1:33" ht="11.25" customHeight="1">
      <c r="A417" s="15"/>
      <c r="B417" s="15"/>
      <c r="C417" s="15"/>
      <c r="D417" s="15"/>
      <c r="E417" s="15"/>
      <c r="F417" s="15"/>
      <c r="G417" s="15"/>
      <c r="H417" s="15"/>
      <c r="I417" s="16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</row>
    <row r="418" spans="1:33" ht="11.25" customHeight="1">
      <c r="A418" s="15"/>
      <c r="B418" s="15"/>
      <c r="C418" s="15"/>
      <c r="D418" s="15"/>
      <c r="E418" s="15"/>
      <c r="F418" s="15"/>
      <c r="G418" s="15"/>
      <c r="H418" s="15"/>
      <c r="I418" s="16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</row>
    <row r="419" spans="1:33" ht="11.25" customHeight="1">
      <c r="A419" s="15"/>
      <c r="B419" s="15"/>
      <c r="C419" s="15"/>
      <c r="D419" s="15"/>
      <c r="E419" s="15"/>
      <c r="F419" s="15"/>
      <c r="G419" s="15"/>
      <c r="H419" s="15"/>
      <c r="I419" s="16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</row>
    <row r="420" spans="1:33" ht="11.25" customHeight="1">
      <c r="A420" s="15"/>
      <c r="B420" s="15"/>
      <c r="C420" s="15"/>
      <c r="D420" s="15"/>
      <c r="E420" s="15"/>
      <c r="F420" s="15"/>
      <c r="G420" s="15"/>
      <c r="H420" s="15"/>
      <c r="I420" s="16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</row>
    <row r="421" spans="1:33" ht="11.25" customHeight="1">
      <c r="A421" s="15"/>
      <c r="B421" s="15"/>
      <c r="C421" s="15"/>
      <c r="D421" s="15"/>
      <c r="E421" s="15"/>
      <c r="F421" s="15"/>
      <c r="G421" s="15"/>
      <c r="H421" s="15"/>
      <c r="I421" s="16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</row>
    <row r="422" spans="1:33" ht="11.25" customHeight="1">
      <c r="A422" s="15"/>
      <c r="B422" s="15"/>
      <c r="C422" s="15"/>
      <c r="D422" s="15"/>
      <c r="E422" s="15"/>
      <c r="F422" s="15"/>
      <c r="G422" s="15"/>
      <c r="H422" s="15"/>
      <c r="I422" s="16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</row>
    <row r="423" spans="1:33" ht="11.25" customHeight="1">
      <c r="A423" s="15"/>
      <c r="B423" s="15"/>
      <c r="C423" s="15"/>
      <c r="D423" s="15"/>
      <c r="E423" s="15"/>
      <c r="F423" s="15"/>
      <c r="G423" s="15"/>
      <c r="H423" s="15"/>
      <c r="I423" s="16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</row>
    <row r="424" spans="1:33" ht="11.25" customHeight="1">
      <c r="A424" s="15"/>
      <c r="B424" s="15"/>
      <c r="C424" s="15"/>
      <c r="D424" s="15"/>
      <c r="E424" s="15"/>
      <c r="F424" s="15"/>
      <c r="G424" s="15"/>
      <c r="H424" s="15"/>
      <c r="I424" s="16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</row>
    <row r="425" spans="1:33" ht="11.25" customHeight="1">
      <c r="A425" s="15"/>
      <c r="B425" s="15"/>
      <c r="C425" s="15"/>
      <c r="D425" s="15"/>
      <c r="E425" s="15"/>
      <c r="F425" s="15"/>
      <c r="G425" s="15"/>
      <c r="H425" s="15"/>
      <c r="I425" s="16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</row>
    <row r="426" spans="1:33" ht="11.25" customHeight="1">
      <c r="A426" s="15"/>
      <c r="B426" s="15"/>
      <c r="C426" s="15"/>
      <c r="D426" s="15"/>
      <c r="E426" s="15"/>
      <c r="F426" s="15"/>
      <c r="G426" s="15"/>
      <c r="H426" s="15"/>
      <c r="I426" s="16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</row>
    <row r="427" spans="1:33" ht="11.25" customHeight="1">
      <c r="A427" s="15"/>
      <c r="B427" s="15"/>
      <c r="C427" s="15"/>
      <c r="D427" s="15"/>
      <c r="E427" s="15"/>
      <c r="F427" s="15"/>
      <c r="G427" s="15"/>
      <c r="H427" s="15"/>
      <c r="I427" s="16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</row>
    <row r="428" spans="1:33" ht="11.25" customHeight="1">
      <c r="A428" s="15"/>
      <c r="B428" s="15"/>
      <c r="C428" s="15"/>
      <c r="D428" s="15"/>
      <c r="E428" s="15"/>
      <c r="F428" s="15"/>
      <c r="G428" s="15"/>
      <c r="H428" s="15"/>
      <c r="I428" s="16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</row>
    <row r="429" spans="1:33" ht="11.25" customHeight="1">
      <c r="A429" s="15"/>
      <c r="B429" s="15"/>
      <c r="C429" s="15"/>
      <c r="D429" s="15"/>
      <c r="E429" s="15"/>
      <c r="F429" s="15"/>
      <c r="G429" s="15"/>
      <c r="H429" s="15"/>
      <c r="I429" s="16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</row>
    <row r="430" spans="1:33" ht="11.25" customHeight="1">
      <c r="A430" s="15"/>
      <c r="B430" s="15"/>
      <c r="C430" s="15"/>
      <c r="D430" s="15"/>
      <c r="E430" s="15"/>
      <c r="F430" s="15"/>
      <c r="G430" s="15"/>
      <c r="H430" s="15"/>
      <c r="I430" s="16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</row>
    <row r="431" spans="1:33" ht="11.25" customHeight="1">
      <c r="A431" s="15"/>
      <c r="B431" s="15"/>
      <c r="C431" s="15"/>
      <c r="D431" s="15"/>
      <c r="E431" s="15"/>
      <c r="F431" s="15"/>
      <c r="G431" s="15"/>
      <c r="H431" s="15"/>
      <c r="I431" s="16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</row>
    <row r="432" spans="1:33" ht="11.25" customHeight="1">
      <c r="A432" s="15"/>
      <c r="B432" s="15"/>
      <c r="C432" s="15"/>
      <c r="D432" s="15"/>
      <c r="E432" s="15"/>
      <c r="F432" s="15"/>
      <c r="G432" s="15"/>
      <c r="H432" s="15"/>
      <c r="I432" s="16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</row>
    <row r="433" spans="1:33" ht="11.25" customHeight="1">
      <c r="A433" s="15"/>
      <c r="B433" s="15"/>
      <c r="C433" s="15"/>
      <c r="D433" s="15"/>
      <c r="E433" s="15"/>
      <c r="F433" s="15"/>
      <c r="G433" s="15"/>
      <c r="H433" s="15"/>
      <c r="I433" s="16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</row>
    <row r="434" spans="1:33" ht="11.25" customHeight="1">
      <c r="A434" s="15"/>
      <c r="B434" s="15"/>
      <c r="C434" s="15"/>
      <c r="D434" s="15"/>
      <c r="E434" s="15"/>
      <c r="F434" s="15"/>
      <c r="G434" s="15"/>
      <c r="H434" s="15"/>
      <c r="I434" s="16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</row>
    <row r="435" spans="1:33" ht="11.25" customHeight="1">
      <c r="A435" s="15"/>
      <c r="B435" s="15"/>
      <c r="C435" s="15"/>
      <c r="D435" s="15"/>
      <c r="E435" s="15"/>
      <c r="F435" s="15"/>
      <c r="G435" s="15"/>
      <c r="H435" s="15"/>
      <c r="I435" s="16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</row>
    <row r="436" spans="1:33" ht="11.25" customHeight="1">
      <c r="A436" s="15"/>
      <c r="B436" s="15"/>
      <c r="C436" s="15"/>
      <c r="D436" s="15"/>
      <c r="E436" s="15"/>
      <c r="F436" s="15"/>
      <c r="G436" s="15"/>
      <c r="H436" s="15"/>
      <c r="I436" s="16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</row>
    <row r="437" spans="1:33" ht="11.25" customHeight="1">
      <c r="A437" s="15"/>
      <c r="B437" s="15"/>
      <c r="C437" s="15"/>
      <c r="D437" s="15"/>
      <c r="E437" s="15"/>
      <c r="F437" s="15"/>
      <c r="G437" s="15"/>
      <c r="H437" s="15"/>
      <c r="I437" s="16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</row>
    <row r="438" spans="1:33" ht="11.25" customHeight="1">
      <c r="A438" s="15"/>
      <c r="B438" s="15"/>
      <c r="C438" s="15"/>
      <c r="D438" s="15"/>
      <c r="E438" s="15"/>
      <c r="F438" s="15"/>
      <c r="G438" s="15"/>
      <c r="H438" s="15"/>
      <c r="I438" s="16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</row>
    <row r="439" spans="1:33" ht="11.25" customHeight="1">
      <c r="A439" s="15"/>
      <c r="B439" s="15"/>
      <c r="C439" s="15"/>
      <c r="D439" s="15"/>
      <c r="E439" s="15"/>
      <c r="F439" s="15"/>
      <c r="G439" s="15"/>
      <c r="H439" s="15"/>
      <c r="I439" s="16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</row>
    <row r="440" spans="1:33" ht="11.25" customHeight="1">
      <c r="A440" s="15"/>
      <c r="B440" s="15"/>
      <c r="C440" s="15"/>
      <c r="D440" s="15"/>
      <c r="E440" s="15"/>
      <c r="F440" s="15"/>
      <c r="G440" s="15"/>
      <c r="H440" s="15"/>
      <c r="I440" s="16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</row>
    <row r="441" spans="1:33" ht="11.25" customHeight="1">
      <c r="A441" s="15"/>
      <c r="B441" s="15"/>
      <c r="C441" s="15"/>
      <c r="D441" s="15"/>
      <c r="E441" s="15"/>
      <c r="F441" s="15"/>
      <c r="G441" s="15"/>
      <c r="H441" s="15"/>
      <c r="I441" s="16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</row>
    <row r="442" spans="1:33" ht="11.25" customHeight="1">
      <c r="A442" s="15"/>
      <c r="B442" s="15"/>
      <c r="C442" s="15"/>
      <c r="D442" s="15"/>
      <c r="E442" s="15"/>
      <c r="F442" s="15"/>
      <c r="G442" s="15"/>
      <c r="H442" s="15"/>
      <c r="I442" s="16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</row>
    <row r="443" spans="1:33" ht="11.25" customHeight="1">
      <c r="A443" s="15"/>
      <c r="B443" s="15"/>
      <c r="C443" s="15"/>
      <c r="D443" s="15"/>
      <c r="E443" s="15"/>
      <c r="F443" s="15"/>
      <c r="G443" s="15"/>
      <c r="H443" s="15"/>
      <c r="I443" s="16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</row>
    <row r="444" spans="1:33" ht="11.25" customHeight="1">
      <c r="A444" s="15"/>
      <c r="B444" s="15"/>
      <c r="C444" s="15"/>
      <c r="D444" s="15"/>
      <c r="E444" s="15"/>
      <c r="F444" s="15"/>
      <c r="G444" s="15"/>
      <c r="H444" s="15"/>
      <c r="I444" s="16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</row>
    <row r="445" spans="1:33" ht="11.25" customHeight="1">
      <c r="A445" s="15"/>
      <c r="B445" s="15"/>
      <c r="C445" s="15"/>
      <c r="D445" s="15"/>
      <c r="E445" s="15"/>
      <c r="F445" s="15"/>
      <c r="G445" s="15"/>
      <c r="H445" s="15"/>
      <c r="I445" s="16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</row>
    <row r="446" spans="1:33" ht="11.25" customHeight="1">
      <c r="A446" s="15"/>
      <c r="B446" s="15"/>
      <c r="C446" s="15"/>
      <c r="D446" s="15"/>
      <c r="E446" s="15"/>
      <c r="F446" s="15"/>
      <c r="G446" s="15"/>
      <c r="H446" s="15"/>
      <c r="I446" s="16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</row>
    <row r="447" spans="1:33" ht="11.25" customHeight="1">
      <c r="A447" s="15"/>
      <c r="B447" s="15"/>
      <c r="C447" s="15"/>
      <c r="D447" s="15"/>
      <c r="E447" s="15"/>
      <c r="F447" s="15"/>
      <c r="G447" s="15"/>
      <c r="H447" s="15"/>
      <c r="I447" s="16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</row>
    <row r="448" spans="1:33" ht="11.25" customHeight="1">
      <c r="A448" s="15"/>
      <c r="B448" s="15"/>
      <c r="C448" s="15"/>
      <c r="D448" s="15"/>
      <c r="E448" s="15"/>
      <c r="F448" s="15"/>
      <c r="G448" s="15"/>
      <c r="H448" s="15"/>
      <c r="I448" s="16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</row>
    <row r="449" spans="1:33" ht="11.25" customHeight="1">
      <c r="A449" s="15"/>
      <c r="B449" s="15"/>
      <c r="C449" s="15"/>
      <c r="D449" s="15"/>
      <c r="E449" s="15"/>
      <c r="F449" s="15"/>
      <c r="G449" s="15"/>
      <c r="H449" s="15"/>
      <c r="I449" s="16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</row>
    <row r="450" spans="1:33" ht="11.25" customHeight="1">
      <c r="A450" s="15"/>
      <c r="B450" s="15"/>
      <c r="C450" s="15"/>
      <c r="D450" s="15"/>
      <c r="E450" s="15"/>
      <c r="F450" s="15"/>
      <c r="G450" s="15"/>
      <c r="H450" s="15"/>
      <c r="I450" s="16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</row>
    <row r="451" spans="1:33" ht="11.25" customHeight="1">
      <c r="A451" s="15"/>
      <c r="B451" s="15"/>
      <c r="C451" s="15"/>
      <c r="D451" s="15"/>
      <c r="E451" s="15"/>
      <c r="F451" s="15"/>
      <c r="G451" s="15"/>
      <c r="H451" s="15"/>
      <c r="I451" s="16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</row>
    <row r="452" spans="1:33" ht="11.25" customHeight="1">
      <c r="A452" s="15"/>
      <c r="B452" s="15"/>
      <c r="C452" s="15"/>
      <c r="D452" s="15"/>
      <c r="E452" s="15"/>
      <c r="F452" s="15"/>
      <c r="G452" s="15"/>
      <c r="H452" s="15"/>
      <c r="I452" s="16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</row>
    <row r="453" spans="1:33" ht="11.25" customHeight="1">
      <c r="A453" s="15"/>
      <c r="B453" s="15"/>
      <c r="C453" s="15"/>
      <c r="D453" s="15"/>
      <c r="E453" s="15"/>
      <c r="F453" s="15"/>
      <c r="G453" s="15"/>
      <c r="H453" s="15"/>
      <c r="I453" s="16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</row>
    <row r="454" spans="1:33" ht="11.25" customHeight="1">
      <c r="A454" s="15"/>
      <c r="B454" s="15"/>
      <c r="C454" s="15"/>
      <c r="D454" s="15"/>
      <c r="E454" s="15"/>
      <c r="F454" s="15"/>
      <c r="G454" s="15"/>
      <c r="H454" s="15"/>
      <c r="I454" s="16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</row>
    <row r="455" spans="1:33" ht="11.25" customHeight="1">
      <c r="A455" s="15"/>
      <c r="B455" s="15"/>
      <c r="C455" s="15"/>
      <c r="D455" s="15"/>
      <c r="E455" s="15"/>
      <c r="F455" s="15"/>
      <c r="G455" s="15"/>
      <c r="H455" s="15"/>
      <c r="I455" s="16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</row>
    <row r="456" spans="1:33" ht="11.25" customHeight="1">
      <c r="A456" s="15"/>
      <c r="B456" s="15"/>
      <c r="C456" s="15"/>
      <c r="D456" s="15"/>
      <c r="E456" s="15"/>
      <c r="F456" s="15"/>
      <c r="G456" s="15"/>
      <c r="H456" s="15"/>
      <c r="I456" s="16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</row>
    <row r="457" spans="1:33" ht="11.25" customHeight="1">
      <c r="A457" s="15"/>
      <c r="B457" s="15"/>
      <c r="C457" s="15"/>
      <c r="D457" s="15"/>
      <c r="E457" s="15"/>
      <c r="F457" s="15"/>
      <c r="G457" s="15"/>
      <c r="H457" s="15"/>
      <c r="I457" s="16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</row>
    <row r="458" spans="1:33" ht="11.25" customHeight="1">
      <c r="A458" s="15"/>
      <c r="B458" s="15"/>
      <c r="C458" s="15"/>
      <c r="D458" s="15"/>
      <c r="E458" s="15"/>
      <c r="F458" s="15"/>
      <c r="G458" s="15"/>
      <c r="H458" s="15"/>
      <c r="I458" s="16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</row>
    <row r="459" spans="1:33" ht="11.25" customHeight="1">
      <c r="A459" s="15"/>
      <c r="B459" s="15"/>
      <c r="C459" s="15"/>
      <c r="D459" s="15"/>
      <c r="E459" s="15"/>
      <c r="F459" s="15"/>
      <c r="G459" s="15"/>
      <c r="H459" s="15"/>
      <c r="I459" s="16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</row>
    <row r="460" spans="1:33" ht="11.25" customHeight="1">
      <c r="A460" s="15"/>
      <c r="B460" s="15"/>
      <c r="C460" s="15"/>
      <c r="D460" s="15"/>
      <c r="E460" s="15"/>
      <c r="F460" s="15"/>
      <c r="G460" s="15"/>
      <c r="H460" s="15"/>
      <c r="I460" s="16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</row>
    <row r="461" spans="1:33" ht="11.25" customHeight="1">
      <c r="A461" s="15"/>
      <c r="B461" s="15"/>
      <c r="C461" s="15"/>
      <c r="D461" s="15"/>
      <c r="E461" s="15"/>
      <c r="F461" s="15"/>
      <c r="G461" s="15"/>
      <c r="H461" s="15"/>
      <c r="I461" s="16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</row>
    <row r="462" spans="1:33" ht="11.25" customHeight="1">
      <c r="A462" s="15"/>
      <c r="B462" s="15"/>
      <c r="C462" s="15"/>
      <c r="D462" s="15"/>
      <c r="E462" s="15"/>
      <c r="F462" s="15"/>
      <c r="G462" s="15"/>
      <c r="H462" s="15"/>
      <c r="I462" s="16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</row>
    <row r="463" spans="1:33" ht="11.25" customHeight="1">
      <c r="A463" s="15"/>
      <c r="B463" s="15"/>
      <c r="C463" s="15"/>
      <c r="D463" s="15"/>
      <c r="E463" s="15"/>
      <c r="F463" s="15"/>
      <c r="G463" s="15"/>
      <c r="H463" s="15"/>
      <c r="I463" s="16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</row>
    <row r="464" spans="1:33" ht="11.25" customHeight="1">
      <c r="A464" s="15"/>
      <c r="B464" s="15"/>
      <c r="C464" s="15"/>
      <c r="D464" s="15"/>
      <c r="E464" s="15"/>
      <c r="F464" s="15"/>
      <c r="G464" s="15"/>
      <c r="H464" s="15"/>
      <c r="I464" s="16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</row>
    <row r="465" spans="1:33" ht="11.25" customHeight="1">
      <c r="A465" s="15"/>
      <c r="B465" s="15"/>
      <c r="C465" s="15"/>
      <c r="D465" s="15"/>
      <c r="E465" s="15"/>
      <c r="F465" s="15"/>
      <c r="G465" s="15"/>
      <c r="H465" s="15"/>
      <c r="I465" s="16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</row>
    <row r="466" spans="1:33" ht="11.25" customHeight="1">
      <c r="A466" s="15"/>
      <c r="B466" s="15"/>
      <c r="C466" s="15"/>
      <c r="D466" s="15"/>
      <c r="E466" s="15"/>
      <c r="F466" s="15"/>
      <c r="G466" s="15"/>
      <c r="H466" s="15"/>
      <c r="I466" s="16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</row>
    <row r="467" spans="1:33" ht="11.25" customHeight="1">
      <c r="A467" s="15"/>
      <c r="B467" s="15"/>
      <c r="C467" s="15"/>
      <c r="D467" s="15"/>
      <c r="E467" s="15"/>
      <c r="F467" s="15"/>
      <c r="G467" s="15"/>
      <c r="H467" s="15"/>
      <c r="I467" s="16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</row>
    <row r="468" spans="1:33" ht="11.25" customHeight="1">
      <c r="A468" s="15"/>
      <c r="B468" s="15"/>
      <c r="C468" s="15"/>
      <c r="D468" s="15"/>
      <c r="E468" s="15"/>
      <c r="F468" s="15"/>
      <c r="G468" s="15"/>
      <c r="H468" s="15"/>
      <c r="I468" s="16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</row>
    <row r="469" spans="1:33" ht="11.25" customHeight="1">
      <c r="A469" s="15"/>
      <c r="B469" s="15"/>
      <c r="C469" s="15"/>
      <c r="D469" s="15"/>
      <c r="E469" s="15"/>
      <c r="F469" s="15"/>
      <c r="G469" s="15"/>
      <c r="H469" s="15"/>
      <c r="I469" s="16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</row>
    <row r="470" spans="1:33" ht="11.25" customHeight="1">
      <c r="A470" s="15"/>
      <c r="B470" s="15"/>
      <c r="C470" s="15"/>
      <c r="D470" s="15"/>
      <c r="E470" s="15"/>
      <c r="F470" s="15"/>
      <c r="G470" s="15"/>
      <c r="H470" s="15"/>
      <c r="I470" s="16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</row>
    <row r="471" spans="1:33" ht="11.25" customHeight="1">
      <c r="A471" s="15"/>
      <c r="B471" s="15"/>
      <c r="C471" s="15"/>
      <c r="D471" s="15"/>
      <c r="E471" s="15"/>
      <c r="F471" s="15"/>
      <c r="G471" s="15"/>
      <c r="H471" s="15"/>
      <c r="I471" s="16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</row>
    <row r="472" spans="1:33" ht="11.25" customHeight="1">
      <c r="A472" s="15"/>
      <c r="B472" s="15"/>
      <c r="C472" s="15"/>
      <c r="D472" s="15"/>
      <c r="E472" s="15"/>
      <c r="F472" s="15"/>
      <c r="G472" s="15"/>
      <c r="H472" s="15"/>
      <c r="I472" s="16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</row>
    <row r="473" spans="1:33" ht="11.25" customHeight="1">
      <c r="A473" s="15"/>
      <c r="B473" s="15"/>
      <c r="C473" s="15"/>
      <c r="D473" s="15"/>
      <c r="E473" s="15"/>
      <c r="F473" s="15"/>
      <c r="G473" s="15"/>
      <c r="H473" s="15"/>
      <c r="I473" s="16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</row>
    <row r="474" spans="1:33" ht="11.25" customHeight="1">
      <c r="A474" s="15"/>
      <c r="B474" s="15"/>
      <c r="C474" s="15"/>
      <c r="D474" s="15"/>
      <c r="E474" s="15"/>
      <c r="F474" s="15"/>
      <c r="G474" s="15"/>
      <c r="H474" s="15"/>
      <c r="I474" s="16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</row>
    <row r="475" spans="1:33" ht="11.25" customHeight="1">
      <c r="A475" s="15"/>
      <c r="B475" s="15"/>
      <c r="C475" s="15"/>
      <c r="D475" s="15"/>
      <c r="E475" s="15"/>
      <c r="F475" s="15"/>
      <c r="G475" s="15"/>
      <c r="H475" s="15"/>
      <c r="I475" s="16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</row>
    <row r="476" spans="1:33" ht="11.25" customHeight="1">
      <c r="A476" s="15"/>
      <c r="B476" s="15"/>
      <c r="C476" s="15"/>
      <c r="D476" s="15"/>
      <c r="E476" s="15"/>
      <c r="F476" s="15"/>
      <c r="G476" s="15"/>
      <c r="H476" s="15"/>
      <c r="I476" s="16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</row>
    <row r="477" spans="1:33" ht="11.25" customHeight="1">
      <c r="A477" s="15"/>
      <c r="B477" s="15"/>
      <c r="C477" s="15"/>
      <c r="D477" s="15"/>
      <c r="E477" s="15"/>
      <c r="F477" s="15"/>
      <c r="G477" s="15"/>
      <c r="H477" s="15"/>
      <c r="I477" s="16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</row>
    <row r="478" spans="1:33" ht="11.25" customHeight="1">
      <c r="A478" s="15"/>
      <c r="B478" s="15"/>
      <c r="C478" s="15"/>
      <c r="D478" s="15"/>
      <c r="E478" s="15"/>
      <c r="F478" s="15"/>
      <c r="G478" s="15"/>
      <c r="H478" s="15"/>
      <c r="I478" s="16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</row>
    <row r="479" spans="1:33" ht="11.25" customHeight="1">
      <c r="A479" s="15"/>
      <c r="B479" s="15"/>
      <c r="C479" s="15"/>
      <c r="D479" s="15"/>
      <c r="E479" s="15"/>
      <c r="F479" s="15"/>
      <c r="G479" s="15"/>
      <c r="H479" s="15"/>
      <c r="I479" s="16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</row>
    <row r="480" spans="1:33" ht="11.25" customHeight="1">
      <c r="A480" s="15"/>
      <c r="B480" s="15"/>
      <c r="C480" s="15"/>
      <c r="D480" s="15"/>
      <c r="E480" s="15"/>
      <c r="F480" s="15"/>
      <c r="G480" s="15"/>
      <c r="H480" s="15"/>
      <c r="I480" s="16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</row>
    <row r="481" spans="1:33" ht="11.25" customHeight="1">
      <c r="A481" s="15"/>
      <c r="B481" s="15"/>
      <c r="C481" s="15"/>
      <c r="D481" s="15"/>
      <c r="E481" s="15"/>
      <c r="F481" s="15"/>
      <c r="G481" s="15"/>
      <c r="H481" s="15"/>
      <c r="I481" s="16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</row>
    <row r="482" spans="1:33" ht="11.25" customHeight="1">
      <c r="A482" s="15"/>
      <c r="B482" s="15"/>
      <c r="C482" s="15"/>
      <c r="D482" s="15"/>
      <c r="E482" s="15"/>
      <c r="F482" s="15"/>
      <c r="G482" s="15"/>
      <c r="H482" s="15"/>
      <c r="I482" s="16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</row>
    <row r="483" spans="1:33" ht="11.25" customHeight="1">
      <c r="A483" s="15"/>
      <c r="B483" s="15"/>
      <c r="C483" s="15"/>
      <c r="D483" s="15"/>
      <c r="E483" s="15"/>
      <c r="F483" s="15"/>
      <c r="G483" s="15"/>
      <c r="H483" s="15"/>
      <c r="I483" s="16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</row>
    <row r="484" spans="1:33" ht="11.25" customHeight="1">
      <c r="A484" s="15"/>
      <c r="B484" s="15"/>
      <c r="C484" s="15"/>
      <c r="D484" s="15"/>
      <c r="E484" s="15"/>
      <c r="F484" s="15"/>
      <c r="G484" s="15"/>
      <c r="H484" s="15"/>
      <c r="I484" s="16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</row>
    <row r="485" spans="1:33" ht="11.25" customHeight="1">
      <c r="A485" s="15"/>
      <c r="B485" s="15"/>
      <c r="C485" s="15"/>
      <c r="D485" s="15"/>
      <c r="E485" s="15"/>
      <c r="F485" s="15"/>
      <c r="G485" s="15"/>
      <c r="H485" s="15"/>
      <c r="I485" s="16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</row>
    <row r="486" spans="1:33" ht="11.25" customHeight="1">
      <c r="A486" s="15"/>
      <c r="B486" s="15"/>
      <c r="C486" s="15"/>
      <c r="D486" s="15"/>
      <c r="E486" s="15"/>
      <c r="F486" s="15"/>
      <c r="G486" s="15"/>
      <c r="H486" s="15"/>
      <c r="I486" s="16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</row>
    <row r="487" spans="1:33" ht="11.25" customHeight="1">
      <c r="A487" s="15"/>
      <c r="B487" s="15"/>
      <c r="C487" s="15"/>
      <c r="D487" s="15"/>
      <c r="E487" s="15"/>
      <c r="F487" s="15"/>
      <c r="G487" s="15"/>
      <c r="H487" s="15"/>
      <c r="I487" s="16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</row>
    <row r="488" spans="1:33" ht="11.25" customHeight="1">
      <c r="A488" s="15"/>
      <c r="B488" s="15"/>
      <c r="C488" s="15"/>
      <c r="D488" s="15"/>
      <c r="E488" s="15"/>
      <c r="F488" s="15"/>
      <c r="G488" s="15"/>
      <c r="H488" s="15"/>
      <c r="I488" s="16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</row>
    <row r="489" spans="1:33" ht="11.25" customHeight="1">
      <c r="A489" s="15"/>
      <c r="B489" s="15"/>
      <c r="C489" s="15"/>
      <c r="D489" s="15"/>
      <c r="E489" s="15"/>
      <c r="F489" s="15"/>
      <c r="G489" s="15"/>
      <c r="H489" s="15"/>
      <c r="I489" s="16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</row>
    <row r="490" spans="1:33" ht="11.25" customHeight="1">
      <c r="A490" s="15"/>
      <c r="B490" s="15"/>
      <c r="C490" s="15"/>
      <c r="D490" s="15"/>
      <c r="E490" s="15"/>
      <c r="F490" s="15"/>
      <c r="G490" s="15"/>
      <c r="H490" s="15"/>
      <c r="I490" s="16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</row>
    <row r="491" spans="1:33" ht="11.25" customHeight="1">
      <c r="A491" s="15"/>
      <c r="B491" s="15"/>
      <c r="C491" s="15"/>
      <c r="D491" s="15"/>
      <c r="E491" s="15"/>
      <c r="F491" s="15"/>
      <c r="G491" s="15"/>
      <c r="H491" s="15"/>
      <c r="I491" s="16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</row>
    <row r="492" spans="1:33" ht="11.25" customHeight="1">
      <c r="A492" s="15"/>
      <c r="B492" s="15"/>
      <c r="C492" s="15"/>
      <c r="D492" s="15"/>
      <c r="E492" s="15"/>
      <c r="F492" s="15"/>
      <c r="G492" s="15"/>
      <c r="H492" s="15"/>
      <c r="I492" s="16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</row>
    <row r="493" spans="1:33" ht="11.25" customHeight="1">
      <c r="A493" s="15"/>
      <c r="B493" s="15"/>
      <c r="C493" s="15"/>
      <c r="D493" s="15"/>
      <c r="E493" s="15"/>
      <c r="F493" s="15"/>
      <c r="G493" s="15"/>
      <c r="H493" s="15"/>
      <c r="I493" s="16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</row>
    <row r="494" spans="1:33" ht="11.25" customHeight="1">
      <c r="A494" s="15"/>
      <c r="B494" s="15"/>
      <c r="C494" s="15"/>
      <c r="D494" s="15"/>
      <c r="E494" s="15"/>
      <c r="F494" s="15"/>
      <c r="G494" s="15"/>
      <c r="H494" s="15"/>
      <c r="I494" s="16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</row>
    <row r="495" spans="1:33" ht="11.25" customHeight="1">
      <c r="A495" s="15"/>
      <c r="B495" s="15"/>
      <c r="C495" s="15"/>
      <c r="D495" s="15"/>
      <c r="E495" s="15"/>
      <c r="F495" s="15"/>
      <c r="G495" s="15"/>
      <c r="H495" s="15"/>
      <c r="I495" s="16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</row>
    <row r="496" spans="1:33" ht="11.25" customHeight="1">
      <c r="A496" s="15"/>
      <c r="B496" s="15"/>
      <c r="C496" s="15"/>
      <c r="D496" s="15"/>
      <c r="E496" s="15"/>
      <c r="F496" s="15"/>
      <c r="G496" s="15"/>
      <c r="H496" s="15"/>
      <c r="I496" s="16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</row>
    <row r="497" spans="1:33" ht="11.25" customHeight="1">
      <c r="A497" s="15"/>
      <c r="B497" s="15"/>
      <c r="C497" s="15"/>
      <c r="D497" s="15"/>
      <c r="E497" s="15"/>
      <c r="F497" s="15"/>
      <c r="G497" s="15"/>
      <c r="H497" s="15"/>
      <c r="I497" s="16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</row>
    <row r="498" spans="1:33" ht="11.25" customHeight="1">
      <c r="A498" s="15"/>
      <c r="B498" s="15"/>
      <c r="C498" s="15"/>
      <c r="D498" s="15"/>
      <c r="E498" s="15"/>
      <c r="F498" s="15"/>
      <c r="G498" s="15"/>
      <c r="H498" s="15"/>
      <c r="I498" s="16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</row>
    <row r="499" spans="1:33" ht="11.25" customHeight="1">
      <c r="A499" s="15"/>
      <c r="B499" s="15"/>
      <c r="C499" s="15"/>
      <c r="D499" s="15"/>
      <c r="E499" s="15"/>
      <c r="F499" s="15"/>
      <c r="G499" s="15"/>
      <c r="H499" s="15"/>
      <c r="I499" s="16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</row>
    <row r="500" spans="1:33" ht="11.25" customHeight="1">
      <c r="A500" s="15"/>
      <c r="B500" s="15"/>
      <c r="C500" s="15"/>
      <c r="D500" s="15"/>
      <c r="E500" s="15"/>
      <c r="F500" s="15"/>
      <c r="G500" s="15"/>
      <c r="H500" s="15"/>
      <c r="I500" s="16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</row>
    <row r="501" spans="1:33" ht="11.25" customHeight="1">
      <c r="A501" s="15"/>
      <c r="B501" s="15"/>
      <c r="C501" s="15"/>
      <c r="D501" s="15"/>
      <c r="E501" s="15"/>
      <c r="F501" s="15"/>
      <c r="G501" s="15"/>
      <c r="H501" s="15"/>
      <c r="I501" s="16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</row>
    <row r="502" spans="1:33" ht="11.25" customHeight="1">
      <c r="A502" s="15"/>
      <c r="B502" s="15"/>
      <c r="C502" s="15"/>
      <c r="D502" s="15"/>
      <c r="E502" s="15"/>
      <c r="F502" s="15"/>
      <c r="G502" s="15"/>
      <c r="H502" s="15"/>
      <c r="I502" s="16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</row>
    <row r="503" spans="1:33" ht="11.25" customHeight="1">
      <c r="A503" s="15"/>
      <c r="B503" s="15"/>
      <c r="C503" s="15"/>
      <c r="D503" s="15"/>
      <c r="E503" s="15"/>
      <c r="F503" s="15"/>
      <c r="G503" s="15"/>
      <c r="H503" s="15"/>
      <c r="I503" s="16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</row>
    <row r="504" spans="1:33" ht="11.25" customHeight="1">
      <c r="A504" s="15"/>
      <c r="B504" s="15"/>
      <c r="C504" s="15"/>
      <c r="D504" s="15"/>
      <c r="E504" s="15"/>
      <c r="F504" s="15"/>
      <c r="G504" s="15"/>
      <c r="H504" s="15"/>
      <c r="I504" s="16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</row>
    <row r="505" spans="1:33" ht="11.25" customHeight="1">
      <c r="A505" s="15"/>
      <c r="B505" s="15"/>
      <c r="C505" s="15"/>
      <c r="D505" s="15"/>
      <c r="E505" s="15"/>
      <c r="F505" s="15"/>
      <c r="G505" s="15"/>
      <c r="H505" s="15"/>
      <c r="I505" s="16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</row>
    <row r="506" spans="1:33" ht="11.25" customHeight="1">
      <c r="A506" s="15"/>
      <c r="B506" s="15"/>
      <c r="C506" s="15"/>
      <c r="D506" s="15"/>
      <c r="E506" s="15"/>
      <c r="F506" s="15"/>
      <c r="G506" s="15"/>
      <c r="H506" s="15"/>
      <c r="I506" s="16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</row>
    <row r="507" spans="1:33" ht="11.25" customHeight="1">
      <c r="A507" s="15"/>
      <c r="B507" s="15"/>
      <c r="C507" s="15"/>
      <c r="D507" s="15"/>
      <c r="E507" s="15"/>
      <c r="F507" s="15"/>
      <c r="G507" s="15"/>
      <c r="H507" s="15"/>
      <c r="I507" s="16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</row>
    <row r="508" spans="1:33" ht="11.25" customHeight="1">
      <c r="A508" s="15"/>
      <c r="B508" s="15"/>
      <c r="C508" s="15"/>
      <c r="D508" s="15"/>
      <c r="E508" s="15"/>
      <c r="F508" s="15"/>
      <c r="G508" s="15"/>
      <c r="H508" s="15"/>
      <c r="I508" s="16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</row>
    <row r="509" spans="1:33" ht="11.25" customHeight="1">
      <c r="A509" s="15"/>
      <c r="B509" s="15"/>
      <c r="C509" s="15"/>
      <c r="D509" s="15"/>
      <c r="E509" s="15"/>
      <c r="F509" s="15"/>
      <c r="G509" s="15"/>
      <c r="H509" s="15"/>
      <c r="I509" s="16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</row>
    <row r="510" spans="1:33" ht="11.25" customHeight="1">
      <c r="A510" s="15"/>
      <c r="B510" s="15"/>
      <c r="C510" s="15"/>
      <c r="D510" s="15"/>
      <c r="E510" s="15"/>
      <c r="F510" s="15"/>
      <c r="G510" s="15"/>
      <c r="H510" s="15"/>
      <c r="I510" s="16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</row>
    <row r="511" spans="1:33" ht="11.25" customHeight="1">
      <c r="A511" s="15"/>
      <c r="B511" s="15"/>
      <c r="C511" s="15"/>
      <c r="D511" s="15"/>
      <c r="E511" s="15"/>
      <c r="F511" s="15"/>
      <c r="G511" s="15"/>
      <c r="H511" s="15"/>
      <c r="I511" s="16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</row>
    <row r="512" spans="1:33" ht="11.25" customHeight="1">
      <c r="A512" s="15"/>
      <c r="B512" s="15"/>
      <c r="C512" s="15"/>
      <c r="D512" s="15"/>
      <c r="E512" s="15"/>
      <c r="F512" s="15"/>
      <c r="G512" s="15"/>
      <c r="H512" s="15"/>
      <c r="I512" s="16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</row>
    <row r="513" spans="1:33" ht="11.25" customHeight="1">
      <c r="A513" s="15"/>
      <c r="B513" s="15"/>
      <c r="C513" s="15"/>
      <c r="D513" s="15"/>
      <c r="E513" s="15"/>
      <c r="F513" s="15"/>
      <c r="G513" s="15"/>
      <c r="H513" s="15"/>
      <c r="I513" s="16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</row>
    <row r="514" spans="1:33" ht="11.25" customHeight="1">
      <c r="A514" s="15"/>
      <c r="B514" s="15"/>
      <c r="C514" s="15"/>
      <c r="D514" s="15"/>
      <c r="E514" s="15"/>
      <c r="F514" s="15"/>
      <c r="G514" s="15"/>
      <c r="H514" s="15"/>
      <c r="I514" s="16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</row>
    <row r="515" spans="1:33" ht="11.25" customHeight="1">
      <c r="A515" s="15"/>
      <c r="B515" s="15"/>
      <c r="C515" s="15"/>
      <c r="D515" s="15"/>
      <c r="E515" s="15"/>
      <c r="F515" s="15"/>
      <c r="G515" s="15"/>
      <c r="H515" s="15"/>
      <c r="I515" s="16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</row>
    <row r="516" spans="1:33" ht="11.25" customHeight="1">
      <c r="A516" s="15"/>
      <c r="B516" s="15"/>
      <c r="C516" s="15"/>
      <c r="D516" s="15"/>
      <c r="E516" s="15"/>
      <c r="F516" s="15"/>
      <c r="G516" s="15"/>
      <c r="H516" s="15"/>
      <c r="I516" s="16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</row>
    <row r="517" spans="1:33" ht="11.25" customHeight="1">
      <c r="A517" s="15"/>
      <c r="B517" s="15"/>
      <c r="C517" s="15"/>
      <c r="D517" s="15"/>
      <c r="E517" s="15"/>
      <c r="F517" s="15"/>
      <c r="G517" s="15"/>
      <c r="H517" s="15"/>
      <c r="I517" s="16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</row>
    <row r="518" spans="1:33" ht="11.25" customHeight="1">
      <c r="A518" s="15"/>
      <c r="B518" s="15"/>
      <c r="C518" s="15"/>
      <c r="D518" s="15"/>
      <c r="E518" s="15"/>
      <c r="F518" s="15"/>
      <c r="G518" s="15"/>
      <c r="H518" s="15"/>
      <c r="I518" s="16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</row>
    <row r="519" spans="1:33" ht="11.25" customHeight="1">
      <c r="A519" s="15"/>
      <c r="B519" s="15"/>
      <c r="C519" s="15"/>
      <c r="D519" s="15"/>
      <c r="E519" s="15"/>
      <c r="F519" s="15"/>
      <c r="G519" s="15"/>
      <c r="H519" s="15"/>
      <c r="I519" s="16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</row>
    <row r="520" spans="1:33" ht="11.25" customHeight="1">
      <c r="A520" s="15"/>
      <c r="B520" s="15"/>
      <c r="C520" s="15"/>
      <c r="D520" s="15"/>
      <c r="E520" s="15"/>
      <c r="F520" s="15"/>
      <c r="G520" s="15"/>
      <c r="H520" s="15"/>
      <c r="I520" s="16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</row>
    <row r="521" spans="1:33" ht="11.25" customHeight="1">
      <c r="A521" s="15"/>
      <c r="B521" s="15"/>
      <c r="C521" s="15"/>
      <c r="D521" s="15"/>
      <c r="E521" s="15"/>
      <c r="F521" s="15"/>
      <c r="G521" s="15"/>
      <c r="H521" s="15"/>
      <c r="I521" s="16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</row>
    <row r="522" spans="1:33" ht="11.25" customHeight="1">
      <c r="A522" s="15"/>
      <c r="B522" s="15"/>
      <c r="C522" s="15"/>
      <c r="D522" s="15"/>
      <c r="E522" s="15"/>
      <c r="F522" s="15"/>
      <c r="G522" s="15"/>
      <c r="H522" s="15"/>
      <c r="I522" s="16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</row>
    <row r="523" spans="1:33" ht="11.25" customHeight="1">
      <c r="A523" s="15"/>
      <c r="B523" s="15"/>
      <c r="C523" s="15"/>
      <c r="D523" s="15"/>
      <c r="E523" s="15"/>
      <c r="F523" s="15"/>
      <c r="G523" s="15"/>
      <c r="H523" s="15"/>
      <c r="I523" s="16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</row>
    <row r="524" spans="1:33" ht="11.25" customHeight="1">
      <c r="A524" s="15"/>
      <c r="B524" s="15"/>
      <c r="C524" s="15"/>
      <c r="D524" s="15"/>
      <c r="E524" s="15"/>
      <c r="F524" s="15"/>
      <c r="G524" s="15"/>
      <c r="H524" s="15"/>
      <c r="I524" s="16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</row>
    <row r="525" spans="1:33" ht="11.25" customHeight="1">
      <c r="A525" s="15"/>
      <c r="B525" s="15"/>
      <c r="C525" s="15"/>
      <c r="D525" s="15"/>
      <c r="E525" s="15"/>
      <c r="F525" s="15"/>
      <c r="G525" s="15"/>
      <c r="H525" s="15"/>
      <c r="I525" s="16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</row>
    <row r="526" spans="1:33" ht="11.25" customHeight="1">
      <c r="A526" s="15"/>
      <c r="B526" s="15"/>
      <c r="C526" s="15"/>
      <c r="D526" s="15"/>
      <c r="E526" s="15"/>
      <c r="F526" s="15"/>
      <c r="G526" s="15"/>
      <c r="H526" s="15"/>
      <c r="I526" s="16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</row>
    <row r="527" spans="1:33" ht="11.25" customHeight="1">
      <c r="A527" s="15"/>
      <c r="B527" s="15"/>
      <c r="C527" s="15"/>
      <c r="D527" s="15"/>
      <c r="E527" s="15"/>
      <c r="F527" s="15"/>
      <c r="G527" s="15"/>
      <c r="H527" s="15"/>
      <c r="I527" s="16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</row>
    <row r="528" spans="1:33" ht="11.25" customHeight="1">
      <c r="A528" s="15"/>
      <c r="B528" s="15"/>
      <c r="C528" s="15"/>
      <c r="D528" s="15"/>
      <c r="E528" s="15"/>
      <c r="F528" s="15"/>
      <c r="G528" s="15"/>
      <c r="H528" s="15"/>
      <c r="I528" s="16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</row>
    <row r="529" spans="1:33" ht="11.25" customHeight="1">
      <c r="A529" s="15"/>
      <c r="B529" s="15"/>
      <c r="C529" s="15"/>
      <c r="D529" s="15"/>
      <c r="E529" s="15"/>
      <c r="F529" s="15"/>
      <c r="G529" s="15"/>
      <c r="H529" s="15"/>
      <c r="I529" s="16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</row>
    <row r="530" spans="1:33" ht="11.25" customHeight="1">
      <c r="A530" s="15"/>
      <c r="B530" s="15"/>
      <c r="C530" s="15"/>
      <c r="D530" s="15"/>
      <c r="E530" s="15"/>
      <c r="F530" s="15"/>
      <c r="G530" s="15"/>
      <c r="H530" s="15"/>
      <c r="I530" s="16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</row>
    <row r="531" spans="1:33" ht="11.25" customHeight="1">
      <c r="A531" s="15"/>
      <c r="B531" s="15"/>
      <c r="C531" s="15"/>
      <c r="D531" s="15"/>
      <c r="E531" s="15"/>
      <c r="F531" s="15"/>
      <c r="G531" s="15"/>
      <c r="H531" s="15"/>
      <c r="I531" s="16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</row>
    <row r="532" spans="1:33" ht="11.25" customHeight="1">
      <c r="A532" s="15"/>
      <c r="B532" s="15"/>
      <c r="C532" s="15"/>
      <c r="D532" s="15"/>
      <c r="E532" s="15"/>
      <c r="F532" s="15"/>
      <c r="G532" s="15"/>
      <c r="H532" s="15"/>
      <c r="I532" s="16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</row>
    <row r="533" spans="1:33" ht="11.25" customHeight="1">
      <c r="A533" s="15"/>
      <c r="B533" s="15"/>
      <c r="C533" s="15"/>
      <c r="D533" s="15"/>
      <c r="E533" s="15"/>
      <c r="F533" s="15"/>
      <c r="G533" s="15"/>
      <c r="H533" s="15"/>
      <c r="I533" s="16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</row>
    <row r="534" spans="1:33" ht="11.25" customHeight="1">
      <c r="A534" s="15"/>
      <c r="B534" s="15"/>
      <c r="C534" s="15"/>
      <c r="D534" s="15"/>
      <c r="E534" s="15"/>
      <c r="F534" s="15"/>
      <c r="G534" s="15"/>
      <c r="H534" s="15"/>
      <c r="I534" s="16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</row>
    <row r="535" spans="1:33" ht="11.25" customHeight="1">
      <c r="A535" s="15"/>
      <c r="B535" s="15"/>
      <c r="C535" s="15"/>
      <c r="D535" s="15"/>
      <c r="E535" s="15"/>
      <c r="F535" s="15"/>
      <c r="G535" s="15"/>
      <c r="H535" s="15"/>
      <c r="I535" s="16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</row>
    <row r="536" spans="1:33" ht="11.25" customHeight="1">
      <c r="A536" s="15"/>
      <c r="B536" s="15"/>
      <c r="C536" s="15"/>
      <c r="D536" s="15"/>
      <c r="E536" s="15"/>
      <c r="F536" s="15"/>
      <c r="G536" s="15"/>
      <c r="H536" s="15"/>
      <c r="I536" s="16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</row>
    <row r="537" spans="1:33" ht="11.25" customHeight="1">
      <c r="A537" s="15"/>
      <c r="B537" s="15"/>
      <c r="C537" s="15"/>
      <c r="D537" s="15"/>
      <c r="E537" s="15"/>
      <c r="F537" s="15"/>
      <c r="G537" s="15"/>
      <c r="H537" s="15"/>
      <c r="I537" s="16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</row>
    <row r="538" spans="1:33" ht="11.25" customHeight="1">
      <c r="A538" s="15"/>
      <c r="B538" s="15"/>
      <c r="C538" s="15"/>
      <c r="D538" s="15"/>
      <c r="E538" s="15"/>
      <c r="F538" s="15"/>
      <c r="G538" s="15"/>
      <c r="H538" s="15"/>
      <c r="I538" s="16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</row>
    <row r="539" spans="1:33" ht="11.25" customHeight="1">
      <c r="A539" s="15"/>
      <c r="B539" s="15"/>
      <c r="C539" s="15"/>
      <c r="D539" s="15"/>
      <c r="E539" s="15"/>
      <c r="F539" s="15"/>
      <c r="G539" s="15"/>
      <c r="H539" s="15"/>
      <c r="I539" s="16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</row>
    <row r="540" spans="1:33" ht="11.25" customHeight="1">
      <c r="A540" s="15"/>
      <c r="B540" s="15"/>
      <c r="C540" s="15"/>
      <c r="D540" s="15"/>
      <c r="E540" s="15"/>
      <c r="F540" s="15"/>
      <c r="G540" s="15"/>
      <c r="H540" s="15"/>
      <c r="I540" s="16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</row>
    <row r="541" spans="1:33" ht="11.25" customHeight="1">
      <c r="A541" s="15"/>
      <c r="B541" s="15"/>
      <c r="C541" s="15"/>
      <c r="D541" s="15"/>
      <c r="E541" s="15"/>
      <c r="F541" s="15"/>
      <c r="G541" s="15"/>
      <c r="H541" s="15"/>
      <c r="I541" s="16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</row>
    <row r="542" spans="1:33" ht="11.25" customHeight="1">
      <c r="A542" s="15"/>
      <c r="B542" s="15"/>
      <c r="C542" s="15"/>
      <c r="D542" s="15"/>
      <c r="E542" s="15"/>
      <c r="F542" s="15"/>
      <c r="G542" s="15"/>
      <c r="H542" s="15"/>
      <c r="I542" s="16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</row>
    <row r="543" spans="1:33" ht="11.25" customHeight="1">
      <c r="A543" s="15"/>
      <c r="B543" s="15"/>
      <c r="C543" s="15"/>
      <c r="D543" s="15"/>
      <c r="E543" s="15"/>
      <c r="F543" s="15"/>
      <c r="G543" s="15"/>
      <c r="H543" s="15"/>
      <c r="I543" s="16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</row>
    <row r="544" spans="1:33" ht="11.25" customHeight="1">
      <c r="A544" s="15"/>
      <c r="B544" s="15"/>
      <c r="C544" s="15"/>
      <c r="D544" s="15"/>
      <c r="E544" s="15"/>
      <c r="F544" s="15"/>
      <c r="G544" s="15"/>
      <c r="H544" s="15"/>
      <c r="I544" s="16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</row>
    <row r="545" spans="1:33" ht="11.25" customHeight="1">
      <c r="A545" s="15"/>
      <c r="B545" s="15"/>
      <c r="C545" s="15"/>
      <c r="D545" s="15"/>
      <c r="E545" s="15"/>
      <c r="F545" s="15"/>
      <c r="G545" s="15"/>
      <c r="H545" s="15"/>
      <c r="I545" s="16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</row>
    <row r="546" spans="1:33" ht="11.25" customHeight="1">
      <c r="A546" s="15"/>
      <c r="B546" s="15"/>
      <c r="C546" s="15"/>
      <c r="D546" s="15"/>
      <c r="E546" s="15"/>
      <c r="F546" s="15"/>
      <c r="G546" s="15"/>
      <c r="H546" s="15"/>
      <c r="I546" s="16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</row>
    <row r="547" spans="1:33" ht="11.25" customHeight="1">
      <c r="A547" s="15"/>
      <c r="B547" s="15"/>
      <c r="C547" s="15"/>
      <c r="D547" s="15"/>
      <c r="E547" s="15"/>
      <c r="F547" s="15"/>
      <c r="G547" s="15"/>
      <c r="H547" s="15"/>
      <c r="I547" s="16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</row>
    <row r="548" spans="1:33" ht="11.25" customHeight="1">
      <c r="A548" s="15"/>
      <c r="B548" s="15"/>
      <c r="C548" s="15"/>
      <c r="D548" s="15"/>
      <c r="E548" s="15"/>
      <c r="F548" s="15"/>
      <c r="G548" s="15"/>
      <c r="H548" s="15"/>
      <c r="I548" s="16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</row>
    <row r="549" spans="1:33" ht="11.25" customHeight="1">
      <c r="A549" s="15"/>
      <c r="B549" s="15"/>
      <c r="C549" s="15"/>
      <c r="D549" s="15"/>
      <c r="E549" s="15"/>
      <c r="F549" s="15"/>
      <c r="G549" s="15"/>
      <c r="H549" s="15"/>
      <c r="I549" s="16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</row>
    <row r="550" spans="1:33" ht="11.25" customHeight="1">
      <c r="A550" s="15"/>
      <c r="B550" s="15"/>
      <c r="C550" s="15"/>
      <c r="D550" s="15"/>
      <c r="E550" s="15"/>
      <c r="F550" s="15"/>
      <c r="G550" s="15"/>
      <c r="H550" s="15"/>
      <c r="I550" s="16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</row>
    <row r="551" spans="1:33" ht="11.25" customHeight="1">
      <c r="A551" s="15"/>
      <c r="B551" s="15"/>
      <c r="C551" s="15"/>
      <c r="D551" s="15"/>
      <c r="E551" s="15"/>
      <c r="F551" s="15"/>
      <c r="G551" s="15"/>
      <c r="H551" s="15"/>
      <c r="I551" s="16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</row>
    <row r="552" spans="1:33" ht="11.25" customHeight="1">
      <c r="A552" s="15"/>
      <c r="B552" s="15"/>
      <c r="C552" s="15"/>
      <c r="D552" s="15"/>
      <c r="E552" s="15"/>
      <c r="F552" s="15"/>
      <c r="G552" s="15"/>
      <c r="H552" s="15"/>
      <c r="I552" s="16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</row>
    <row r="553" spans="1:33" ht="11.25" customHeight="1">
      <c r="A553" s="15"/>
      <c r="B553" s="15"/>
      <c r="C553" s="15"/>
      <c r="D553" s="15"/>
      <c r="E553" s="15"/>
      <c r="F553" s="15"/>
      <c r="G553" s="15"/>
      <c r="H553" s="15"/>
      <c r="I553" s="16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</row>
    <row r="554" spans="1:33" ht="11.25" customHeight="1">
      <c r="A554" s="15"/>
      <c r="B554" s="15"/>
      <c r="C554" s="15"/>
      <c r="D554" s="15"/>
      <c r="E554" s="15"/>
      <c r="F554" s="15"/>
      <c r="G554" s="15"/>
      <c r="H554" s="15"/>
      <c r="I554" s="16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</row>
    <row r="555" spans="1:33" ht="11.25" customHeight="1">
      <c r="A555" s="15"/>
      <c r="B555" s="15"/>
      <c r="C555" s="15"/>
      <c r="D555" s="15"/>
      <c r="E555" s="15"/>
      <c r="F555" s="15"/>
      <c r="G555" s="15"/>
      <c r="H555" s="15"/>
      <c r="I555" s="16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</row>
    <row r="556" spans="1:33" ht="11.25" customHeight="1">
      <c r="A556" s="15"/>
      <c r="B556" s="15"/>
      <c r="C556" s="15"/>
      <c r="D556" s="15"/>
      <c r="E556" s="15"/>
      <c r="F556" s="15"/>
      <c r="G556" s="15"/>
      <c r="H556" s="15"/>
      <c r="I556" s="16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</row>
    <row r="557" spans="1:33" ht="11.25" customHeight="1">
      <c r="A557" s="15"/>
      <c r="B557" s="15"/>
      <c r="C557" s="15"/>
      <c r="D557" s="15"/>
      <c r="E557" s="15"/>
      <c r="F557" s="15"/>
      <c r="G557" s="15"/>
      <c r="H557" s="15"/>
      <c r="I557" s="16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</row>
    <row r="558" spans="1:33" ht="11.25" customHeight="1">
      <c r="A558" s="15"/>
      <c r="B558" s="15"/>
      <c r="C558" s="15"/>
      <c r="D558" s="15"/>
      <c r="E558" s="15"/>
      <c r="F558" s="15"/>
      <c r="G558" s="15"/>
      <c r="H558" s="15"/>
      <c r="I558" s="16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</row>
    <row r="559" spans="1:33" ht="11.25" customHeight="1">
      <c r="A559" s="15"/>
      <c r="B559" s="15"/>
      <c r="C559" s="15"/>
      <c r="D559" s="15"/>
      <c r="E559" s="15"/>
      <c r="F559" s="15"/>
      <c r="G559" s="15"/>
      <c r="H559" s="15"/>
      <c r="I559" s="16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</row>
    <row r="560" spans="1:33" ht="11.25" customHeight="1">
      <c r="A560" s="15"/>
      <c r="B560" s="15"/>
      <c r="C560" s="15"/>
      <c r="D560" s="15"/>
      <c r="E560" s="15"/>
      <c r="F560" s="15"/>
      <c r="G560" s="15"/>
      <c r="H560" s="15"/>
      <c r="I560" s="16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</row>
    <row r="561" spans="1:33" ht="11.25" customHeight="1">
      <c r="A561" s="15"/>
      <c r="B561" s="15"/>
      <c r="C561" s="15"/>
      <c r="D561" s="15"/>
      <c r="E561" s="15"/>
      <c r="F561" s="15"/>
      <c r="G561" s="15"/>
      <c r="H561" s="15"/>
      <c r="I561" s="16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</row>
    <row r="562" spans="1:33" ht="11.25" customHeight="1">
      <c r="A562" s="15"/>
      <c r="B562" s="15"/>
      <c r="C562" s="15"/>
      <c r="D562" s="15"/>
      <c r="E562" s="15"/>
      <c r="F562" s="15"/>
      <c r="G562" s="15"/>
      <c r="H562" s="15"/>
      <c r="I562" s="16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</row>
    <row r="563" spans="1:33" ht="11.25" customHeight="1">
      <c r="A563" s="15"/>
      <c r="B563" s="15"/>
      <c r="C563" s="15"/>
      <c r="D563" s="15"/>
      <c r="E563" s="15"/>
      <c r="F563" s="15"/>
      <c r="G563" s="15"/>
      <c r="H563" s="15"/>
      <c r="I563" s="16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</row>
    <row r="564" spans="1:33" ht="11.25" customHeight="1">
      <c r="A564" s="15"/>
      <c r="B564" s="15"/>
      <c r="C564" s="15"/>
      <c r="D564" s="15"/>
      <c r="E564" s="15"/>
      <c r="F564" s="15"/>
      <c r="G564" s="15"/>
      <c r="H564" s="15"/>
      <c r="I564" s="16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</row>
    <row r="565" spans="1:33" ht="11.25" customHeight="1">
      <c r="A565" s="15"/>
      <c r="B565" s="15"/>
      <c r="C565" s="15"/>
      <c r="D565" s="15"/>
      <c r="E565" s="15"/>
      <c r="F565" s="15"/>
      <c r="G565" s="15"/>
      <c r="H565" s="15"/>
      <c r="I565" s="16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</row>
    <row r="566" spans="1:33" ht="11.25" customHeight="1">
      <c r="A566" s="15"/>
      <c r="B566" s="15"/>
      <c r="C566" s="15"/>
      <c r="D566" s="15"/>
      <c r="E566" s="15"/>
      <c r="F566" s="15"/>
      <c r="G566" s="15"/>
      <c r="H566" s="15"/>
      <c r="I566" s="16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</row>
    <row r="567" spans="1:33" ht="11.25" customHeight="1">
      <c r="A567" s="15"/>
      <c r="B567" s="15"/>
      <c r="C567" s="15"/>
      <c r="D567" s="15"/>
      <c r="E567" s="15"/>
      <c r="F567" s="15"/>
      <c r="G567" s="15"/>
      <c r="H567" s="15"/>
      <c r="I567" s="16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</row>
    <row r="568" spans="1:33" ht="11.25" customHeight="1">
      <c r="A568" s="15"/>
      <c r="B568" s="15"/>
      <c r="C568" s="15"/>
      <c r="D568" s="15"/>
      <c r="E568" s="15"/>
      <c r="F568" s="15"/>
      <c r="G568" s="15"/>
      <c r="H568" s="15"/>
      <c r="I568" s="16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</row>
    <row r="569" spans="1:33" ht="11.25" customHeight="1">
      <c r="A569" s="15"/>
      <c r="B569" s="15"/>
      <c r="C569" s="15"/>
      <c r="D569" s="15"/>
      <c r="E569" s="15"/>
      <c r="F569" s="15"/>
      <c r="G569" s="15"/>
      <c r="H569" s="15"/>
      <c r="I569" s="16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</row>
    <row r="570" spans="1:33" ht="11.25" customHeight="1">
      <c r="A570" s="15"/>
      <c r="B570" s="15"/>
      <c r="C570" s="15"/>
      <c r="D570" s="15"/>
      <c r="E570" s="15"/>
      <c r="F570" s="15"/>
      <c r="G570" s="15"/>
      <c r="H570" s="15"/>
      <c r="I570" s="16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</row>
    <row r="571" spans="1:33" ht="11.25" customHeight="1">
      <c r="A571" s="15"/>
      <c r="B571" s="15"/>
      <c r="C571" s="15"/>
      <c r="D571" s="15"/>
      <c r="E571" s="15"/>
      <c r="F571" s="15"/>
      <c r="G571" s="15"/>
      <c r="H571" s="15"/>
      <c r="I571" s="16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</row>
    <row r="572" spans="1:33" ht="11.25" customHeight="1">
      <c r="A572" s="15"/>
      <c r="B572" s="15"/>
      <c r="C572" s="15"/>
      <c r="D572" s="15"/>
      <c r="E572" s="15"/>
      <c r="F572" s="15"/>
      <c r="G572" s="15"/>
      <c r="H572" s="15"/>
      <c r="I572" s="16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</row>
    <row r="573" spans="1:33" ht="11.25" customHeight="1">
      <c r="A573" s="15"/>
      <c r="B573" s="15"/>
      <c r="C573" s="15"/>
      <c r="D573" s="15"/>
      <c r="E573" s="15"/>
      <c r="F573" s="15"/>
      <c r="G573" s="15"/>
      <c r="H573" s="15"/>
      <c r="I573" s="16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</row>
    <row r="574" spans="1:33" ht="11.25" customHeight="1">
      <c r="A574" s="15"/>
      <c r="B574" s="15"/>
      <c r="C574" s="15"/>
      <c r="D574" s="15"/>
      <c r="E574" s="15"/>
      <c r="F574" s="15"/>
      <c r="G574" s="15"/>
      <c r="H574" s="15"/>
      <c r="I574" s="16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</row>
    <row r="575" spans="1:33" ht="11.25" customHeight="1">
      <c r="A575" s="15"/>
      <c r="B575" s="15"/>
      <c r="C575" s="15"/>
      <c r="D575" s="15"/>
      <c r="E575" s="15"/>
      <c r="F575" s="15"/>
      <c r="G575" s="15"/>
      <c r="H575" s="15"/>
      <c r="I575" s="16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</row>
    <row r="576" spans="1:33" ht="11.25" customHeight="1">
      <c r="A576" s="15"/>
      <c r="B576" s="15"/>
      <c r="C576" s="15"/>
      <c r="D576" s="15"/>
      <c r="E576" s="15"/>
      <c r="F576" s="15"/>
      <c r="G576" s="15"/>
      <c r="H576" s="15"/>
      <c r="I576" s="16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</row>
    <row r="577" spans="1:33" ht="11.25" customHeight="1">
      <c r="A577" s="15"/>
      <c r="B577" s="15"/>
      <c r="C577" s="15"/>
      <c r="D577" s="15"/>
      <c r="E577" s="15"/>
      <c r="F577" s="15"/>
      <c r="G577" s="15"/>
      <c r="H577" s="15"/>
      <c r="I577" s="16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</row>
    <row r="578" spans="1:33" ht="11.25" customHeight="1">
      <c r="A578" s="15"/>
      <c r="B578" s="15"/>
      <c r="C578" s="15"/>
      <c r="D578" s="15"/>
      <c r="E578" s="15"/>
      <c r="F578" s="15"/>
      <c r="G578" s="15"/>
      <c r="H578" s="15"/>
      <c r="I578" s="16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</row>
    <row r="579" spans="1:33" ht="11.25" customHeight="1">
      <c r="A579" s="15"/>
      <c r="B579" s="15"/>
      <c r="C579" s="15"/>
      <c r="D579" s="15"/>
      <c r="E579" s="15"/>
      <c r="F579" s="15"/>
      <c r="G579" s="15"/>
      <c r="H579" s="15"/>
      <c r="I579" s="16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</row>
    <row r="580" spans="1:33" ht="11.25" customHeight="1">
      <c r="A580" s="15"/>
      <c r="B580" s="15"/>
      <c r="C580" s="15"/>
      <c r="D580" s="15"/>
      <c r="E580" s="15"/>
      <c r="F580" s="15"/>
      <c r="G580" s="15"/>
      <c r="H580" s="15"/>
      <c r="I580" s="16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</row>
    <row r="581" spans="1:33" ht="11.25" customHeight="1">
      <c r="A581" s="15"/>
      <c r="B581" s="15"/>
      <c r="C581" s="15"/>
      <c r="D581" s="15"/>
      <c r="E581" s="15"/>
      <c r="F581" s="15"/>
      <c r="G581" s="15"/>
      <c r="H581" s="15"/>
      <c r="I581" s="16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</row>
    <row r="582" spans="1:33" ht="11.25" customHeight="1">
      <c r="A582" s="15"/>
      <c r="B582" s="15"/>
      <c r="C582" s="15"/>
      <c r="D582" s="15"/>
      <c r="E582" s="15"/>
      <c r="F582" s="15"/>
      <c r="G582" s="15"/>
      <c r="H582" s="15"/>
      <c r="I582" s="16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</row>
    <row r="583" spans="1:33" ht="11.25" customHeight="1">
      <c r="A583" s="15"/>
      <c r="B583" s="15"/>
      <c r="C583" s="15"/>
      <c r="D583" s="15"/>
      <c r="E583" s="15"/>
      <c r="F583" s="15"/>
      <c r="G583" s="15"/>
      <c r="H583" s="15"/>
      <c r="I583" s="16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</row>
    <row r="584" spans="1:33" ht="11.25" customHeight="1">
      <c r="A584" s="15"/>
      <c r="B584" s="15"/>
      <c r="C584" s="15"/>
      <c r="D584" s="15"/>
      <c r="E584" s="15"/>
      <c r="F584" s="15"/>
      <c r="G584" s="15"/>
      <c r="H584" s="15"/>
      <c r="I584" s="16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</row>
    <row r="585" spans="1:33" ht="11.25" customHeight="1">
      <c r="A585" s="15"/>
      <c r="B585" s="15"/>
      <c r="C585" s="15"/>
      <c r="D585" s="15"/>
      <c r="E585" s="15"/>
      <c r="F585" s="15"/>
      <c r="G585" s="15"/>
      <c r="H585" s="15"/>
      <c r="I585" s="16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</row>
    <row r="586" spans="1:33" ht="11.25" customHeight="1">
      <c r="A586" s="15"/>
      <c r="B586" s="15"/>
      <c r="C586" s="15"/>
      <c r="D586" s="15"/>
      <c r="E586" s="15"/>
      <c r="F586" s="15"/>
      <c r="G586" s="15"/>
      <c r="H586" s="15"/>
      <c r="I586" s="16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</row>
    <row r="587" spans="1:33" ht="11.25" customHeight="1">
      <c r="A587" s="15"/>
      <c r="B587" s="15"/>
      <c r="C587" s="15"/>
      <c r="D587" s="15"/>
      <c r="E587" s="15"/>
      <c r="F587" s="15"/>
      <c r="G587" s="15"/>
      <c r="H587" s="15"/>
      <c r="I587" s="16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</row>
    <row r="588" spans="1:33" ht="11.25" customHeight="1">
      <c r="A588" s="15"/>
      <c r="B588" s="15"/>
      <c r="C588" s="15"/>
      <c r="D588" s="15"/>
      <c r="E588" s="15"/>
      <c r="F588" s="15"/>
      <c r="G588" s="15"/>
      <c r="H588" s="15"/>
      <c r="I588" s="16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</row>
    <row r="589" spans="1:33" ht="11.25" customHeight="1">
      <c r="A589" s="15"/>
      <c r="B589" s="15"/>
      <c r="C589" s="15"/>
      <c r="D589" s="15"/>
      <c r="E589" s="15"/>
      <c r="F589" s="15"/>
      <c r="G589" s="15"/>
      <c r="H589" s="15"/>
      <c r="I589" s="16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</row>
    <row r="590" spans="1:33" ht="11.25" customHeight="1">
      <c r="A590" s="15"/>
      <c r="B590" s="15"/>
      <c r="C590" s="15"/>
      <c r="D590" s="15"/>
      <c r="E590" s="15"/>
      <c r="F590" s="15"/>
      <c r="G590" s="15"/>
      <c r="H590" s="15"/>
      <c r="I590" s="16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</row>
    <row r="591" spans="1:33" ht="11.25" customHeight="1">
      <c r="A591" s="15"/>
      <c r="B591" s="15"/>
      <c r="C591" s="15"/>
      <c r="D591" s="15"/>
      <c r="E591" s="15"/>
      <c r="F591" s="15"/>
      <c r="G591" s="15"/>
      <c r="H591" s="15"/>
      <c r="I591" s="16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</row>
    <row r="592" spans="1:33" ht="11.25" customHeight="1">
      <c r="A592" s="15"/>
      <c r="B592" s="15"/>
      <c r="C592" s="15"/>
      <c r="D592" s="15"/>
      <c r="E592" s="15"/>
      <c r="F592" s="15"/>
      <c r="G592" s="15"/>
      <c r="H592" s="15"/>
      <c r="I592" s="16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</row>
    <row r="593" spans="1:33" ht="11.25" customHeight="1">
      <c r="A593" s="15"/>
      <c r="B593" s="15"/>
      <c r="C593" s="15"/>
      <c r="D593" s="15"/>
      <c r="E593" s="15"/>
      <c r="F593" s="15"/>
      <c r="G593" s="15"/>
      <c r="H593" s="15"/>
      <c r="I593" s="16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</row>
    <row r="594" spans="1:33" ht="11.25" customHeight="1">
      <c r="A594" s="15"/>
      <c r="B594" s="15"/>
      <c r="C594" s="15"/>
      <c r="D594" s="15"/>
      <c r="E594" s="15"/>
      <c r="F594" s="15"/>
      <c r="G594" s="15"/>
      <c r="H594" s="15"/>
      <c r="I594" s="16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</row>
    <row r="595" spans="1:33" ht="11.25" customHeight="1">
      <c r="A595" s="15"/>
      <c r="B595" s="15"/>
      <c r="C595" s="15"/>
      <c r="D595" s="15"/>
      <c r="E595" s="15"/>
      <c r="F595" s="15"/>
      <c r="G595" s="15"/>
      <c r="H595" s="15"/>
      <c r="I595" s="16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</row>
    <row r="596" spans="1:33" ht="11.25" customHeight="1">
      <c r="A596" s="15"/>
      <c r="B596" s="15"/>
      <c r="C596" s="15"/>
      <c r="D596" s="15"/>
      <c r="E596" s="15"/>
      <c r="F596" s="15"/>
      <c r="G596" s="15"/>
      <c r="H596" s="15"/>
      <c r="I596" s="16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</row>
    <row r="597" spans="1:33" ht="11.25" customHeight="1">
      <c r="A597" s="15"/>
      <c r="B597" s="15"/>
      <c r="C597" s="15"/>
      <c r="D597" s="15"/>
      <c r="E597" s="15"/>
      <c r="F597" s="15"/>
      <c r="G597" s="15"/>
      <c r="H597" s="15"/>
      <c r="I597" s="16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</row>
    <row r="598" spans="1:33" ht="11.25" customHeight="1">
      <c r="A598" s="15"/>
      <c r="B598" s="15"/>
      <c r="C598" s="15"/>
      <c r="D598" s="15"/>
      <c r="E598" s="15"/>
      <c r="F598" s="15"/>
      <c r="G598" s="15"/>
      <c r="H598" s="15"/>
      <c r="I598" s="16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</row>
    <row r="599" spans="1:33" ht="11.25" customHeight="1">
      <c r="A599" s="15"/>
      <c r="B599" s="15"/>
      <c r="C599" s="15"/>
      <c r="D599" s="15"/>
      <c r="E599" s="15"/>
      <c r="F599" s="15"/>
      <c r="G599" s="15"/>
      <c r="H599" s="15"/>
      <c r="I599" s="16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</row>
    <row r="600" spans="1:33" ht="11.25" customHeight="1">
      <c r="A600" s="15"/>
      <c r="B600" s="15"/>
      <c r="C600" s="15"/>
      <c r="D600" s="15"/>
      <c r="E600" s="15"/>
      <c r="F600" s="15"/>
      <c r="G600" s="15"/>
      <c r="H600" s="15"/>
      <c r="I600" s="16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</row>
    <row r="601" spans="1:33" ht="11.25" customHeight="1">
      <c r="A601" s="15"/>
      <c r="B601" s="15"/>
      <c r="C601" s="15"/>
      <c r="D601" s="15"/>
      <c r="E601" s="15"/>
      <c r="F601" s="15"/>
      <c r="G601" s="15"/>
      <c r="H601" s="15"/>
      <c r="I601" s="16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</row>
    <row r="602" spans="1:33" ht="11.25" customHeight="1">
      <c r="A602" s="15"/>
      <c r="B602" s="15"/>
      <c r="C602" s="15"/>
      <c r="D602" s="15"/>
      <c r="E602" s="15"/>
      <c r="F602" s="15"/>
      <c r="G602" s="15"/>
      <c r="H602" s="15"/>
      <c r="I602" s="16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</row>
    <row r="603" spans="1:33" ht="11.25" customHeight="1">
      <c r="A603" s="15"/>
      <c r="B603" s="15"/>
      <c r="C603" s="15"/>
      <c r="D603" s="15"/>
      <c r="E603" s="15"/>
      <c r="F603" s="15"/>
      <c r="G603" s="15"/>
      <c r="H603" s="15"/>
      <c r="I603" s="16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</row>
    <row r="604" spans="1:33" ht="11.25" customHeight="1">
      <c r="A604" s="15"/>
      <c r="B604" s="15"/>
      <c r="C604" s="15"/>
      <c r="D604" s="15"/>
      <c r="E604" s="15"/>
      <c r="F604" s="15"/>
      <c r="G604" s="15"/>
      <c r="H604" s="15"/>
      <c r="I604" s="16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</row>
    <row r="605" spans="1:33" ht="11.25" customHeight="1">
      <c r="A605" s="15"/>
      <c r="B605" s="15"/>
      <c r="C605" s="15"/>
      <c r="D605" s="15"/>
      <c r="E605" s="15"/>
      <c r="F605" s="15"/>
      <c r="G605" s="15"/>
      <c r="H605" s="15"/>
      <c r="I605" s="16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</row>
    <row r="606" spans="1:33" ht="11.25" customHeight="1">
      <c r="A606" s="15"/>
      <c r="B606" s="15"/>
      <c r="C606" s="15"/>
      <c r="D606" s="15"/>
      <c r="E606" s="15"/>
      <c r="F606" s="15"/>
      <c r="G606" s="15"/>
      <c r="H606" s="15"/>
      <c r="I606" s="16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</row>
    <row r="607" spans="1:33" ht="11.25" customHeight="1">
      <c r="A607" s="15"/>
      <c r="B607" s="15"/>
      <c r="C607" s="15"/>
      <c r="D607" s="15"/>
      <c r="E607" s="15"/>
      <c r="F607" s="15"/>
      <c r="G607" s="15"/>
      <c r="H607" s="15"/>
      <c r="I607" s="16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</row>
    <row r="608" spans="1:33" ht="11.25" customHeight="1">
      <c r="A608" s="15"/>
      <c r="B608" s="15"/>
      <c r="C608" s="15"/>
      <c r="D608" s="15"/>
      <c r="E608" s="15"/>
      <c r="F608" s="15"/>
      <c r="G608" s="15"/>
      <c r="H608" s="15"/>
      <c r="I608" s="16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</row>
    <row r="609" spans="1:33" ht="11.25" customHeight="1">
      <c r="A609" s="15"/>
      <c r="B609" s="15"/>
      <c r="C609" s="15"/>
      <c r="D609" s="15"/>
      <c r="E609" s="15"/>
      <c r="F609" s="15"/>
      <c r="G609" s="15"/>
      <c r="H609" s="15"/>
      <c r="I609" s="16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</row>
    <row r="610" spans="1:33" ht="11.25" customHeight="1">
      <c r="A610" s="15"/>
      <c r="B610" s="15"/>
      <c r="C610" s="15"/>
      <c r="D610" s="15"/>
      <c r="E610" s="15"/>
      <c r="F610" s="15"/>
      <c r="G610" s="15"/>
      <c r="H610" s="15"/>
      <c r="I610" s="16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</row>
    <row r="611" spans="1:33" ht="11.25" customHeight="1">
      <c r="A611" s="15"/>
      <c r="B611" s="15"/>
      <c r="C611" s="15"/>
      <c r="D611" s="15"/>
      <c r="E611" s="15"/>
      <c r="F611" s="15"/>
      <c r="G611" s="15"/>
      <c r="H611" s="15"/>
      <c r="I611" s="16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</row>
    <row r="612" spans="1:33" ht="11.25" customHeight="1">
      <c r="A612" s="15"/>
      <c r="B612" s="15"/>
      <c r="C612" s="15"/>
      <c r="D612" s="15"/>
      <c r="E612" s="15"/>
      <c r="F612" s="15"/>
      <c r="G612" s="15"/>
      <c r="H612" s="15"/>
      <c r="I612" s="16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</row>
    <row r="613" spans="1:33" ht="11.25" customHeight="1">
      <c r="A613" s="15"/>
      <c r="B613" s="15"/>
      <c r="C613" s="15"/>
      <c r="D613" s="15"/>
      <c r="E613" s="15"/>
      <c r="F613" s="15"/>
      <c r="G613" s="15"/>
      <c r="H613" s="15"/>
      <c r="I613" s="16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</row>
    <row r="614" spans="1:33" ht="11.25" customHeight="1">
      <c r="A614" s="15"/>
      <c r="B614" s="15"/>
      <c r="C614" s="15"/>
      <c r="D614" s="15"/>
      <c r="E614" s="15"/>
      <c r="F614" s="15"/>
      <c r="G614" s="15"/>
      <c r="H614" s="15"/>
      <c r="I614" s="16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</row>
    <row r="615" spans="1:33" ht="11.25" customHeight="1">
      <c r="A615" s="15"/>
      <c r="B615" s="15"/>
      <c r="C615" s="15"/>
      <c r="D615" s="15"/>
      <c r="E615" s="15"/>
      <c r="F615" s="15"/>
      <c r="G615" s="15"/>
      <c r="H615" s="15"/>
      <c r="I615" s="16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</row>
    <row r="616" spans="1:33" ht="11.25" customHeight="1">
      <c r="A616" s="15"/>
      <c r="B616" s="15"/>
      <c r="C616" s="15"/>
      <c r="D616" s="15"/>
      <c r="E616" s="15"/>
      <c r="F616" s="15"/>
      <c r="G616" s="15"/>
      <c r="H616" s="15"/>
      <c r="I616" s="16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</row>
    <row r="617" spans="1:33" ht="11.25" customHeight="1">
      <c r="A617" s="15"/>
      <c r="B617" s="15"/>
      <c r="C617" s="15"/>
      <c r="D617" s="15"/>
      <c r="E617" s="15"/>
      <c r="F617" s="15"/>
      <c r="G617" s="15"/>
      <c r="H617" s="15"/>
      <c r="I617" s="16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</row>
    <row r="618" spans="1:33" ht="11.25" customHeight="1">
      <c r="A618" s="15"/>
      <c r="B618" s="15"/>
      <c r="C618" s="15"/>
      <c r="D618" s="15"/>
      <c r="E618" s="15"/>
      <c r="F618" s="15"/>
      <c r="G618" s="15"/>
      <c r="H618" s="15"/>
      <c r="I618" s="16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</row>
    <row r="619" spans="1:33" ht="11.25" customHeight="1">
      <c r="A619" s="15"/>
      <c r="B619" s="15"/>
      <c r="C619" s="15"/>
      <c r="D619" s="15"/>
      <c r="E619" s="15"/>
      <c r="F619" s="15"/>
      <c r="G619" s="15"/>
      <c r="H619" s="15"/>
      <c r="I619" s="16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</row>
    <row r="620" spans="1:33" ht="11.25" customHeight="1">
      <c r="A620" s="15"/>
      <c r="B620" s="15"/>
      <c r="C620" s="15"/>
      <c r="D620" s="15"/>
      <c r="E620" s="15"/>
      <c r="F620" s="15"/>
      <c r="G620" s="15"/>
      <c r="H620" s="15"/>
      <c r="I620" s="16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</row>
    <row r="621" spans="1:33" ht="11.25" customHeight="1">
      <c r="A621" s="15"/>
      <c r="B621" s="15"/>
      <c r="C621" s="15"/>
      <c r="D621" s="15"/>
      <c r="E621" s="15"/>
      <c r="F621" s="15"/>
      <c r="G621" s="15"/>
      <c r="H621" s="15"/>
      <c r="I621" s="16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</row>
    <row r="622" spans="1:33" ht="11.25" customHeight="1">
      <c r="A622" s="15"/>
      <c r="B622" s="15"/>
      <c r="C622" s="15"/>
      <c r="D622" s="15"/>
      <c r="E622" s="15"/>
      <c r="F622" s="15"/>
      <c r="G622" s="15"/>
      <c r="H622" s="15"/>
      <c r="I622" s="16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</row>
    <row r="623" spans="1:33" ht="11.25" customHeight="1">
      <c r="A623" s="15"/>
      <c r="B623" s="15"/>
      <c r="C623" s="15"/>
      <c r="D623" s="15"/>
      <c r="E623" s="15"/>
      <c r="F623" s="15"/>
      <c r="G623" s="15"/>
      <c r="H623" s="15"/>
      <c r="I623" s="16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</row>
    <row r="624" spans="1:33" ht="11.25" customHeight="1">
      <c r="A624" s="15"/>
      <c r="B624" s="15"/>
      <c r="C624" s="15"/>
      <c r="D624" s="15"/>
      <c r="E624" s="15"/>
      <c r="F624" s="15"/>
      <c r="G624" s="15"/>
      <c r="H624" s="15"/>
      <c r="I624" s="16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</row>
    <row r="625" spans="1:33" ht="11.25" customHeight="1">
      <c r="A625" s="15"/>
      <c r="B625" s="15"/>
      <c r="C625" s="15"/>
      <c r="D625" s="15"/>
      <c r="E625" s="15"/>
      <c r="F625" s="15"/>
      <c r="G625" s="15"/>
      <c r="H625" s="15"/>
      <c r="I625" s="16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</row>
    <row r="626" spans="1:33" ht="11.25" customHeight="1">
      <c r="A626" s="15"/>
      <c r="B626" s="15"/>
      <c r="C626" s="15"/>
      <c r="D626" s="15"/>
      <c r="E626" s="15"/>
      <c r="F626" s="15"/>
      <c r="G626" s="15"/>
      <c r="H626" s="15"/>
      <c r="I626" s="16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</row>
    <row r="627" spans="1:33" ht="11.25" customHeight="1">
      <c r="A627" s="15"/>
      <c r="B627" s="15"/>
      <c r="C627" s="15"/>
      <c r="D627" s="15"/>
      <c r="E627" s="15"/>
      <c r="F627" s="15"/>
      <c r="G627" s="15"/>
      <c r="H627" s="15"/>
      <c r="I627" s="16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</row>
    <row r="628" spans="1:33" ht="11.25" customHeight="1">
      <c r="A628" s="15"/>
      <c r="B628" s="15"/>
      <c r="C628" s="15"/>
      <c r="D628" s="15"/>
      <c r="E628" s="15"/>
      <c r="F628" s="15"/>
      <c r="G628" s="15"/>
      <c r="H628" s="15"/>
      <c r="I628" s="16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</row>
    <row r="629" spans="1:33" ht="11.25" customHeight="1">
      <c r="A629" s="15"/>
      <c r="B629" s="15"/>
      <c r="C629" s="15"/>
      <c r="D629" s="15"/>
      <c r="E629" s="15"/>
      <c r="F629" s="15"/>
      <c r="G629" s="15"/>
      <c r="H629" s="15"/>
      <c r="I629" s="16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</row>
    <row r="630" spans="1:33" ht="11.25" customHeight="1">
      <c r="A630" s="15"/>
      <c r="B630" s="15"/>
      <c r="C630" s="15"/>
      <c r="D630" s="15"/>
      <c r="E630" s="15"/>
      <c r="F630" s="15"/>
      <c r="G630" s="15"/>
      <c r="H630" s="15"/>
      <c r="I630" s="16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</row>
    <row r="631" spans="1:33" ht="11.25" customHeight="1">
      <c r="A631" s="15"/>
      <c r="B631" s="15"/>
      <c r="C631" s="15"/>
      <c r="D631" s="15"/>
      <c r="E631" s="15"/>
      <c r="F631" s="15"/>
      <c r="G631" s="15"/>
      <c r="H631" s="15"/>
      <c r="I631" s="16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</row>
    <row r="632" spans="1:33" ht="11.25" customHeight="1">
      <c r="A632" s="15"/>
      <c r="B632" s="15"/>
      <c r="C632" s="15"/>
      <c r="D632" s="15"/>
      <c r="E632" s="15"/>
      <c r="F632" s="15"/>
      <c r="G632" s="15"/>
      <c r="H632" s="15"/>
      <c r="I632" s="16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</row>
    <row r="633" spans="1:33" ht="11.25" customHeight="1">
      <c r="A633" s="15"/>
      <c r="B633" s="15"/>
      <c r="C633" s="15"/>
      <c r="D633" s="15"/>
      <c r="E633" s="15"/>
      <c r="F633" s="15"/>
      <c r="G633" s="15"/>
      <c r="H633" s="15"/>
      <c r="I633" s="16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</row>
    <row r="634" spans="1:33" ht="11.25" customHeight="1">
      <c r="A634" s="15"/>
      <c r="B634" s="15"/>
      <c r="C634" s="15"/>
      <c r="D634" s="15"/>
      <c r="E634" s="15"/>
      <c r="F634" s="15"/>
      <c r="G634" s="15"/>
      <c r="H634" s="15"/>
      <c r="I634" s="16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</row>
    <row r="635" spans="1:33" ht="11.25" customHeight="1">
      <c r="A635" s="15"/>
      <c r="B635" s="15"/>
      <c r="C635" s="15"/>
      <c r="D635" s="15"/>
      <c r="E635" s="15"/>
      <c r="F635" s="15"/>
      <c r="G635" s="15"/>
      <c r="H635" s="15"/>
      <c r="I635" s="16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</row>
    <row r="636" spans="1:33" ht="11.25" customHeight="1">
      <c r="A636" s="15"/>
      <c r="B636" s="15"/>
      <c r="C636" s="15"/>
      <c r="D636" s="15"/>
      <c r="E636" s="15"/>
      <c r="F636" s="15"/>
      <c r="G636" s="15"/>
      <c r="H636" s="15"/>
      <c r="I636" s="16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</row>
    <row r="637" spans="1:33" ht="11.25" customHeight="1">
      <c r="A637" s="15"/>
      <c r="B637" s="15"/>
      <c r="C637" s="15"/>
      <c r="D637" s="15"/>
      <c r="E637" s="15"/>
      <c r="F637" s="15"/>
      <c r="G637" s="15"/>
      <c r="H637" s="15"/>
      <c r="I637" s="16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</row>
    <row r="638" spans="1:33" ht="11.25" customHeight="1">
      <c r="A638" s="15"/>
      <c r="B638" s="15"/>
      <c r="C638" s="15"/>
      <c r="D638" s="15"/>
      <c r="E638" s="15"/>
      <c r="F638" s="15"/>
      <c r="G638" s="15"/>
      <c r="H638" s="15"/>
      <c r="I638" s="16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</row>
    <row r="639" spans="1:33" ht="11.25" customHeight="1">
      <c r="A639" s="15"/>
      <c r="B639" s="15"/>
      <c r="C639" s="15"/>
      <c r="D639" s="15"/>
      <c r="E639" s="15"/>
      <c r="F639" s="15"/>
      <c r="G639" s="15"/>
      <c r="H639" s="15"/>
      <c r="I639" s="16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</row>
    <row r="640" spans="1:33" ht="11.25" customHeight="1">
      <c r="A640" s="15"/>
      <c r="B640" s="15"/>
      <c r="C640" s="15"/>
      <c r="D640" s="15"/>
      <c r="E640" s="15"/>
      <c r="F640" s="15"/>
      <c r="G640" s="15"/>
      <c r="H640" s="15"/>
      <c r="I640" s="16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</row>
    <row r="641" spans="1:33" ht="11.25" customHeight="1">
      <c r="A641" s="15"/>
      <c r="B641" s="15"/>
      <c r="C641" s="15"/>
      <c r="D641" s="15"/>
      <c r="E641" s="15"/>
      <c r="F641" s="15"/>
      <c r="G641" s="15"/>
      <c r="H641" s="15"/>
      <c r="I641" s="16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</row>
    <row r="642" spans="1:33" ht="11.25" customHeight="1">
      <c r="A642" s="15"/>
      <c r="B642" s="15"/>
      <c r="C642" s="15"/>
      <c r="D642" s="15"/>
      <c r="E642" s="15"/>
      <c r="F642" s="15"/>
      <c r="G642" s="15"/>
      <c r="H642" s="15"/>
      <c r="I642" s="16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</row>
    <row r="643" spans="1:33" ht="11.25" customHeight="1">
      <c r="A643" s="15"/>
      <c r="B643" s="15"/>
      <c r="C643" s="15"/>
      <c r="D643" s="15"/>
      <c r="E643" s="15"/>
      <c r="F643" s="15"/>
      <c r="G643" s="15"/>
      <c r="H643" s="15"/>
      <c r="I643" s="16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</row>
    <row r="644" spans="1:33" ht="11.25" customHeight="1">
      <c r="A644" s="15"/>
      <c r="B644" s="15"/>
      <c r="C644" s="15"/>
      <c r="D644" s="15"/>
      <c r="E644" s="15"/>
      <c r="F644" s="15"/>
      <c r="G644" s="15"/>
      <c r="H644" s="15"/>
      <c r="I644" s="16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</row>
    <row r="645" spans="1:33" ht="11.25" customHeight="1">
      <c r="A645" s="15"/>
      <c r="B645" s="15"/>
      <c r="C645" s="15"/>
      <c r="D645" s="15"/>
      <c r="E645" s="15"/>
      <c r="F645" s="15"/>
      <c r="G645" s="15"/>
      <c r="H645" s="15"/>
      <c r="I645" s="16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</row>
    <row r="646" spans="1:33" ht="11.25" customHeight="1">
      <c r="A646" s="15"/>
      <c r="B646" s="15"/>
      <c r="C646" s="15"/>
      <c r="D646" s="15"/>
      <c r="E646" s="15"/>
      <c r="F646" s="15"/>
      <c r="G646" s="15"/>
      <c r="H646" s="15"/>
      <c r="I646" s="16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</row>
    <row r="647" spans="1:33" ht="11.25" customHeight="1">
      <c r="A647" s="15"/>
      <c r="B647" s="15"/>
      <c r="C647" s="15"/>
      <c r="D647" s="15"/>
      <c r="E647" s="15"/>
      <c r="F647" s="15"/>
      <c r="G647" s="15"/>
      <c r="H647" s="15"/>
      <c r="I647" s="16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</row>
    <row r="648" spans="1:33" ht="11.25" customHeight="1">
      <c r="A648" s="15"/>
      <c r="B648" s="15"/>
      <c r="C648" s="15"/>
      <c r="D648" s="15"/>
      <c r="E648" s="15"/>
      <c r="F648" s="15"/>
      <c r="G648" s="15"/>
      <c r="H648" s="15"/>
      <c r="I648" s="16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</row>
    <row r="649" spans="1:33" ht="11.25" customHeight="1">
      <c r="A649" s="15"/>
      <c r="B649" s="15"/>
      <c r="C649" s="15"/>
      <c r="D649" s="15"/>
      <c r="E649" s="15"/>
      <c r="F649" s="15"/>
      <c r="G649" s="15"/>
      <c r="H649" s="15"/>
      <c r="I649" s="16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</row>
    <row r="650" spans="1:33" ht="11.25" customHeight="1">
      <c r="A650" s="15"/>
      <c r="B650" s="15"/>
      <c r="C650" s="15"/>
      <c r="D650" s="15"/>
      <c r="E650" s="15"/>
      <c r="F650" s="15"/>
      <c r="G650" s="15"/>
      <c r="H650" s="15"/>
      <c r="I650" s="16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</row>
    <row r="651" spans="1:33" ht="11.25" customHeight="1">
      <c r="A651" s="15"/>
      <c r="B651" s="15"/>
      <c r="C651" s="15"/>
      <c r="D651" s="15"/>
      <c r="E651" s="15"/>
      <c r="F651" s="15"/>
      <c r="G651" s="15"/>
      <c r="H651" s="15"/>
      <c r="I651" s="16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</row>
    <row r="652" spans="1:33" ht="11.25" customHeight="1">
      <c r="A652" s="15"/>
      <c r="B652" s="15"/>
      <c r="C652" s="15"/>
      <c r="D652" s="15"/>
      <c r="E652" s="15"/>
      <c r="F652" s="15"/>
      <c r="G652" s="15"/>
      <c r="H652" s="15"/>
      <c r="I652" s="16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</row>
    <row r="653" spans="1:33" ht="11.25" customHeight="1">
      <c r="A653" s="15"/>
      <c r="B653" s="15"/>
      <c r="C653" s="15"/>
      <c r="D653" s="15"/>
      <c r="E653" s="15"/>
      <c r="F653" s="15"/>
      <c r="G653" s="15"/>
      <c r="H653" s="15"/>
      <c r="I653" s="16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</row>
    <row r="654" spans="1:33" ht="11.25" customHeight="1">
      <c r="A654" s="15"/>
      <c r="B654" s="15"/>
      <c r="C654" s="15"/>
      <c r="D654" s="15"/>
      <c r="E654" s="15"/>
      <c r="F654" s="15"/>
      <c r="G654" s="15"/>
      <c r="H654" s="15"/>
      <c r="I654" s="16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</row>
    <row r="655" spans="1:33" ht="11.25" customHeight="1">
      <c r="A655" s="15"/>
      <c r="B655" s="15"/>
      <c r="C655" s="15"/>
      <c r="D655" s="15"/>
      <c r="E655" s="15"/>
      <c r="F655" s="15"/>
      <c r="G655" s="15"/>
      <c r="H655" s="15"/>
      <c r="I655" s="16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</row>
    <row r="656" spans="1:33" ht="11.25" customHeight="1">
      <c r="A656" s="15"/>
      <c r="B656" s="15"/>
      <c r="C656" s="15"/>
      <c r="D656" s="15"/>
      <c r="E656" s="15"/>
      <c r="F656" s="15"/>
      <c r="G656" s="15"/>
      <c r="H656" s="15"/>
      <c r="I656" s="16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</row>
    <row r="657" spans="1:33" ht="11.25" customHeight="1">
      <c r="A657" s="15"/>
      <c r="B657" s="15"/>
      <c r="C657" s="15"/>
      <c r="D657" s="15"/>
      <c r="E657" s="15"/>
      <c r="F657" s="15"/>
      <c r="G657" s="15"/>
      <c r="H657" s="15"/>
      <c r="I657" s="16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</row>
    <row r="658" spans="1:33" ht="11.25" customHeight="1">
      <c r="A658" s="15"/>
      <c r="B658" s="15"/>
      <c r="C658" s="15"/>
      <c r="D658" s="15"/>
      <c r="E658" s="15"/>
      <c r="F658" s="15"/>
      <c r="G658" s="15"/>
      <c r="H658" s="15"/>
      <c r="I658" s="16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</row>
    <row r="659" spans="1:33" ht="11.25" customHeight="1">
      <c r="A659" s="15"/>
      <c r="B659" s="15"/>
      <c r="C659" s="15"/>
      <c r="D659" s="15"/>
      <c r="E659" s="15"/>
      <c r="F659" s="15"/>
      <c r="G659" s="15"/>
      <c r="H659" s="15"/>
      <c r="I659" s="16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</row>
    <row r="660" spans="1:33" ht="11.25" customHeight="1">
      <c r="A660" s="15"/>
      <c r="B660" s="15"/>
      <c r="C660" s="15"/>
      <c r="D660" s="15"/>
      <c r="E660" s="15"/>
      <c r="F660" s="15"/>
      <c r="G660" s="15"/>
      <c r="H660" s="15"/>
      <c r="I660" s="16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</row>
    <row r="661" spans="1:33" ht="11.25" customHeight="1">
      <c r="A661" s="15"/>
      <c r="B661" s="15"/>
      <c r="C661" s="15"/>
      <c r="D661" s="15"/>
      <c r="E661" s="15"/>
      <c r="F661" s="15"/>
      <c r="G661" s="15"/>
      <c r="H661" s="15"/>
      <c r="I661" s="16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</row>
    <row r="662" spans="1:33" ht="11.25" customHeight="1">
      <c r="A662" s="15"/>
      <c r="B662" s="15"/>
      <c r="C662" s="15"/>
      <c r="D662" s="15"/>
      <c r="E662" s="15"/>
      <c r="F662" s="15"/>
      <c r="G662" s="15"/>
      <c r="H662" s="15"/>
      <c r="I662" s="16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</row>
    <row r="663" spans="1:33" ht="11.25" customHeight="1">
      <c r="A663" s="15"/>
      <c r="B663" s="15"/>
      <c r="C663" s="15"/>
      <c r="D663" s="15"/>
      <c r="E663" s="15"/>
      <c r="F663" s="15"/>
      <c r="G663" s="15"/>
      <c r="H663" s="15"/>
      <c r="I663" s="16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</row>
    <row r="664" spans="1:33" ht="11.25" customHeight="1">
      <c r="A664" s="15"/>
      <c r="B664" s="15"/>
      <c r="C664" s="15"/>
      <c r="D664" s="15"/>
      <c r="E664" s="15"/>
      <c r="F664" s="15"/>
      <c r="G664" s="15"/>
      <c r="H664" s="15"/>
      <c r="I664" s="16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</row>
    <row r="665" spans="1:33" ht="11.25" customHeight="1">
      <c r="A665" s="15"/>
      <c r="B665" s="15"/>
      <c r="C665" s="15"/>
      <c r="D665" s="15"/>
      <c r="E665" s="15"/>
      <c r="F665" s="15"/>
      <c r="G665" s="15"/>
      <c r="H665" s="15"/>
      <c r="I665" s="16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</row>
    <row r="666" spans="1:33" ht="11.25" customHeight="1">
      <c r="A666" s="15"/>
      <c r="B666" s="15"/>
      <c r="C666" s="15"/>
      <c r="D666" s="15"/>
      <c r="E666" s="15"/>
      <c r="F666" s="15"/>
      <c r="G666" s="15"/>
      <c r="H666" s="15"/>
      <c r="I666" s="16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</row>
    <row r="667" spans="1:33" ht="11.25" customHeight="1">
      <c r="A667" s="15"/>
      <c r="B667" s="15"/>
      <c r="C667" s="15"/>
      <c r="D667" s="15"/>
      <c r="E667" s="15"/>
      <c r="F667" s="15"/>
      <c r="G667" s="15"/>
      <c r="H667" s="15"/>
      <c r="I667" s="16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</row>
    <row r="668" spans="1:33" ht="11.25" customHeight="1">
      <c r="A668" s="15"/>
      <c r="B668" s="15"/>
      <c r="C668" s="15"/>
      <c r="D668" s="15"/>
      <c r="E668" s="15"/>
      <c r="F668" s="15"/>
      <c r="G668" s="15"/>
      <c r="H668" s="15"/>
      <c r="I668" s="16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</row>
    <row r="669" spans="1:33" ht="11.25" customHeight="1">
      <c r="A669" s="15"/>
      <c r="B669" s="15"/>
      <c r="C669" s="15"/>
      <c r="D669" s="15"/>
      <c r="E669" s="15"/>
      <c r="F669" s="15"/>
      <c r="G669" s="15"/>
      <c r="H669" s="15"/>
      <c r="I669" s="16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</row>
    <row r="670" spans="1:33" ht="11.25" customHeight="1">
      <c r="A670" s="15"/>
      <c r="B670" s="15"/>
      <c r="C670" s="15"/>
      <c r="D670" s="15"/>
      <c r="E670" s="15"/>
      <c r="F670" s="15"/>
      <c r="G670" s="15"/>
      <c r="H670" s="15"/>
      <c r="I670" s="16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</row>
    <row r="671" spans="1:33" ht="11.25" customHeight="1">
      <c r="A671" s="15"/>
      <c r="B671" s="15"/>
      <c r="C671" s="15"/>
      <c r="D671" s="15"/>
      <c r="E671" s="15"/>
      <c r="F671" s="15"/>
      <c r="G671" s="15"/>
      <c r="H671" s="15"/>
      <c r="I671" s="16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</row>
    <row r="672" spans="1:33" ht="11.25" customHeight="1">
      <c r="A672" s="15"/>
      <c r="B672" s="15"/>
      <c r="C672" s="15"/>
      <c r="D672" s="15"/>
      <c r="E672" s="15"/>
      <c r="F672" s="15"/>
      <c r="G672" s="15"/>
      <c r="H672" s="15"/>
      <c r="I672" s="16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</row>
    <row r="673" spans="1:33" ht="11.25" customHeight="1">
      <c r="A673" s="15"/>
      <c r="B673" s="15"/>
      <c r="C673" s="15"/>
      <c r="D673" s="15"/>
      <c r="E673" s="15"/>
      <c r="F673" s="15"/>
      <c r="G673" s="15"/>
      <c r="H673" s="15"/>
      <c r="I673" s="16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</row>
    <row r="674" spans="1:33" ht="11.25" customHeight="1">
      <c r="A674" s="15"/>
      <c r="B674" s="15"/>
      <c r="C674" s="15"/>
      <c r="D674" s="15"/>
      <c r="E674" s="15"/>
      <c r="F674" s="15"/>
      <c r="G674" s="15"/>
      <c r="H674" s="15"/>
      <c r="I674" s="16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</row>
    <row r="675" spans="1:33" ht="11.25" customHeight="1">
      <c r="A675" s="15"/>
      <c r="B675" s="15"/>
      <c r="C675" s="15"/>
      <c r="D675" s="15"/>
      <c r="E675" s="15"/>
      <c r="F675" s="15"/>
      <c r="G675" s="15"/>
      <c r="H675" s="15"/>
      <c r="I675" s="16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</row>
    <row r="676" spans="1:33" ht="11.25" customHeight="1">
      <c r="A676" s="15"/>
      <c r="B676" s="15"/>
      <c r="C676" s="15"/>
      <c r="D676" s="15"/>
      <c r="E676" s="15"/>
      <c r="F676" s="15"/>
      <c r="G676" s="15"/>
      <c r="H676" s="15"/>
      <c r="I676" s="16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</row>
    <row r="677" spans="1:33" ht="11.25" customHeight="1">
      <c r="A677" s="15"/>
      <c r="B677" s="15"/>
      <c r="C677" s="15"/>
      <c r="D677" s="15"/>
      <c r="E677" s="15"/>
      <c r="F677" s="15"/>
      <c r="G677" s="15"/>
      <c r="H677" s="15"/>
      <c r="I677" s="16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</row>
    <row r="678" spans="1:33" ht="11.25" customHeight="1">
      <c r="A678" s="15"/>
      <c r="B678" s="15"/>
      <c r="C678" s="15"/>
      <c r="D678" s="15"/>
      <c r="E678" s="15"/>
      <c r="F678" s="15"/>
      <c r="G678" s="15"/>
      <c r="H678" s="15"/>
      <c r="I678" s="16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</row>
    <row r="679" spans="1:33" ht="11.25" customHeight="1">
      <c r="A679" s="15"/>
      <c r="B679" s="15"/>
      <c r="C679" s="15"/>
      <c r="D679" s="15"/>
      <c r="E679" s="15"/>
      <c r="F679" s="15"/>
      <c r="G679" s="15"/>
      <c r="H679" s="15"/>
      <c r="I679" s="16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</row>
    <row r="680" spans="1:33" ht="11.25" customHeight="1">
      <c r="A680" s="15"/>
      <c r="B680" s="15"/>
      <c r="C680" s="15"/>
      <c r="D680" s="15"/>
      <c r="E680" s="15"/>
      <c r="F680" s="15"/>
      <c r="G680" s="15"/>
      <c r="H680" s="15"/>
      <c r="I680" s="16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</row>
    <row r="681" spans="1:33" ht="11.25" customHeight="1">
      <c r="A681" s="15"/>
      <c r="B681" s="15"/>
      <c r="C681" s="15"/>
      <c r="D681" s="15"/>
      <c r="E681" s="15"/>
      <c r="F681" s="15"/>
      <c r="G681" s="15"/>
      <c r="H681" s="15"/>
      <c r="I681" s="16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</row>
    <row r="682" spans="1:33" ht="11.25" customHeight="1">
      <c r="A682" s="15"/>
      <c r="B682" s="15"/>
      <c r="C682" s="15"/>
      <c r="D682" s="15"/>
      <c r="E682" s="15"/>
      <c r="F682" s="15"/>
      <c r="G682" s="15"/>
      <c r="H682" s="15"/>
      <c r="I682" s="16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</row>
    <row r="683" spans="1:33" ht="11.25" customHeight="1">
      <c r="A683" s="15"/>
      <c r="B683" s="15"/>
      <c r="C683" s="15"/>
      <c r="D683" s="15"/>
      <c r="E683" s="15"/>
      <c r="F683" s="15"/>
      <c r="G683" s="15"/>
      <c r="H683" s="15"/>
      <c r="I683" s="16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</row>
    <row r="684" spans="1:33" ht="11.25" customHeight="1">
      <c r="A684" s="15"/>
      <c r="B684" s="15"/>
      <c r="C684" s="15"/>
      <c r="D684" s="15"/>
      <c r="E684" s="15"/>
      <c r="F684" s="15"/>
      <c r="G684" s="15"/>
      <c r="H684" s="15"/>
      <c r="I684" s="16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</row>
    <row r="685" spans="1:33" ht="11.25" customHeight="1">
      <c r="A685" s="15"/>
      <c r="B685" s="15"/>
      <c r="C685" s="15"/>
      <c r="D685" s="15"/>
      <c r="E685" s="15"/>
      <c r="F685" s="15"/>
      <c r="G685" s="15"/>
      <c r="H685" s="15"/>
      <c r="I685" s="16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</row>
    <row r="686" spans="1:33" ht="11.25" customHeight="1">
      <c r="A686" s="15"/>
      <c r="B686" s="15"/>
      <c r="C686" s="15"/>
      <c r="D686" s="15"/>
      <c r="E686" s="15"/>
      <c r="F686" s="15"/>
      <c r="G686" s="15"/>
      <c r="H686" s="15"/>
      <c r="I686" s="16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</row>
    <row r="687" spans="1:33" ht="11.25" customHeight="1">
      <c r="A687" s="15"/>
      <c r="B687" s="15"/>
      <c r="C687" s="15"/>
      <c r="D687" s="15"/>
      <c r="E687" s="15"/>
      <c r="F687" s="15"/>
      <c r="G687" s="15"/>
      <c r="H687" s="15"/>
      <c r="I687" s="16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</row>
    <row r="688" spans="1:33" ht="11.25" customHeight="1">
      <c r="A688" s="15"/>
      <c r="B688" s="15"/>
      <c r="C688" s="15"/>
      <c r="D688" s="15"/>
      <c r="E688" s="15"/>
      <c r="F688" s="15"/>
      <c r="G688" s="15"/>
      <c r="H688" s="15"/>
      <c r="I688" s="16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</row>
    <row r="689" spans="1:33" ht="11.25" customHeight="1">
      <c r="A689" s="15"/>
      <c r="B689" s="15"/>
      <c r="C689" s="15"/>
      <c r="D689" s="15"/>
      <c r="E689" s="15"/>
      <c r="F689" s="15"/>
      <c r="G689" s="15"/>
      <c r="H689" s="15"/>
      <c r="I689" s="16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</row>
    <row r="690" spans="1:33" ht="11.25" customHeight="1">
      <c r="A690" s="15"/>
      <c r="B690" s="15"/>
      <c r="C690" s="15"/>
      <c r="D690" s="15"/>
      <c r="E690" s="15"/>
      <c r="F690" s="15"/>
      <c r="G690" s="15"/>
      <c r="H690" s="15"/>
      <c r="I690" s="16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</row>
    <row r="691" spans="1:33" ht="11.25" customHeight="1">
      <c r="A691" s="15"/>
      <c r="B691" s="15"/>
      <c r="C691" s="15"/>
      <c r="D691" s="15"/>
      <c r="E691" s="15"/>
      <c r="F691" s="15"/>
      <c r="G691" s="15"/>
      <c r="H691" s="15"/>
      <c r="I691" s="16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</row>
    <row r="692" spans="1:33" ht="11.25" customHeight="1">
      <c r="A692" s="15"/>
      <c r="B692" s="15"/>
      <c r="C692" s="15"/>
      <c r="D692" s="15"/>
      <c r="E692" s="15"/>
      <c r="F692" s="15"/>
      <c r="G692" s="15"/>
      <c r="H692" s="15"/>
      <c r="I692" s="16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</row>
    <row r="693" spans="1:33" ht="11.25" customHeight="1">
      <c r="A693" s="15"/>
      <c r="B693" s="15"/>
      <c r="C693" s="15"/>
      <c r="D693" s="15"/>
      <c r="E693" s="15"/>
      <c r="F693" s="15"/>
      <c r="G693" s="15"/>
      <c r="H693" s="15"/>
      <c r="I693" s="16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</row>
    <row r="694" spans="1:33" ht="11.25" customHeight="1">
      <c r="A694" s="15"/>
      <c r="B694" s="15"/>
      <c r="C694" s="15"/>
      <c r="D694" s="15"/>
      <c r="E694" s="15"/>
      <c r="F694" s="15"/>
      <c r="G694" s="15"/>
      <c r="H694" s="15"/>
      <c r="I694" s="16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</row>
    <row r="695" spans="1:33" ht="11.25" customHeight="1">
      <c r="A695" s="15"/>
      <c r="B695" s="15"/>
      <c r="C695" s="15"/>
      <c r="D695" s="15"/>
      <c r="E695" s="15"/>
      <c r="F695" s="15"/>
      <c r="G695" s="15"/>
      <c r="H695" s="15"/>
      <c r="I695" s="16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</row>
    <row r="696" spans="1:33" ht="11.25" customHeight="1">
      <c r="A696" s="15"/>
      <c r="B696" s="15"/>
      <c r="C696" s="15"/>
      <c r="D696" s="15"/>
      <c r="E696" s="15"/>
      <c r="F696" s="15"/>
      <c r="G696" s="15"/>
      <c r="H696" s="15"/>
      <c r="I696" s="16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</row>
    <row r="697" spans="1:33" ht="11.25" customHeight="1">
      <c r="A697" s="15"/>
      <c r="B697" s="15"/>
      <c r="C697" s="15"/>
      <c r="D697" s="15"/>
      <c r="E697" s="15"/>
      <c r="F697" s="15"/>
      <c r="G697" s="15"/>
      <c r="H697" s="15"/>
      <c r="I697" s="16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</row>
    <row r="698" spans="1:33" ht="11.25" customHeight="1">
      <c r="A698" s="15"/>
      <c r="B698" s="15"/>
      <c r="C698" s="15"/>
      <c r="D698" s="15"/>
      <c r="E698" s="15"/>
      <c r="F698" s="15"/>
      <c r="G698" s="15"/>
      <c r="H698" s="15"/>
      <c r="I698" s="16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</row>
    <row r="699" spans="1:33" ht="11.25" customHeight="1">
      <c r="A699" s="15"/>
      <c r="B699" s="15"/>
      <c r="C699" s="15"/>
      <c r="D699" s="15"/>
      <c r="E699" s="15"/>
      <c r="F699" s="15"/>
      <c r="G699" s="15"/>
      <c r="H699" s="15"/>
      <c r="I699" s="16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</row>
    <row r="700" spans="1:33" ht="11.25" customHeight="1">
      <c r="A700" s="15"/>
      <c r="B700" s="15"/>
      <c r="C700" s="15"/>
      <c r="D700" s="15"/>
      <c r="E700" s="15"/>
      <c r="F700" s="15"/>
      <c r="G700" s="15"/>
      <c r="H700" s="15"/>
      <c r="I700" s="16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</row>
    <row r="701" spans="1:33" ht="11.25" customHeight="1">
      <c r="A701" s="15"/>
      <c r="B701" s="15"/>
      <c r="C701" s="15"/>
      <c r="D701" s="15"/>
      <c r="E701" s="15"/>
      <c r="F701" s="15"/>
      <c r="G701" s="15"/>
      <c r="H701" s="15"/>
      <c r="I701" s="16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</row>
    <row r="702" spans="1:33" ht="11.25" customHeight="1">
      <c r="A702" s="15"/>
      <c r="B702" s="15"/>
      <c r="C702" s="15"/>
      <c r="D702" s="15"/>
      <c r="E702" s="15"/>
      <c r="F702" s="15"/>
      <c r="G702" s="15"/>
      <c r="H702" s="15"/>
      <c r="I702" s="16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</row>
    <row r="703" spans="1:33" ht="11.25" customHeight="1">
      <c r="A703" s="15"/>
      <c r="B703" s="15"/>
      <c r="C703" s="15"/>
      <c r="D703" s="15"/>
      <c r="E703" s="15"/>
      <c r="F703" s="15"/>
      <c r="G703" s="15"/>
      <c r="H703" s="15"/>
      <c r="I703" s="16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</row>
    <row r="704" spans="1:33" ht="11.25" customHeight="1">
      <c r="A704" s="15"/>
      <c r="B704" s="15"/>
      <c r="C704" s="15"/>
      <c r="D704" s="15"/>
      <c r="E704" s="15"/>
      <c r="F704" s="15"/>
      <c r="G704" s="15"/>
      <c r="H704" s="15"/>
      <c r="I704" s="16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</row>
    <row r="705" spans="1:33" ht="11.25" customHeight="1">
      <c r="A705" s="15"/>
      <c r="B705" s="15"/>
      <c r="C705" s="15"/>
      <c r="D705" s="15"/>
      <c r="E705" s="15"/>
      <c r="F705" s="15"/>
      <c r="G705" s="15"/>
      <c r="H705" s="15"/>
      <c r="I705" s="16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</row>
    <row r="706" spans="1:33" ht="11.25" customHeight="1">
      <c r="A706" s="15"/>
      <c r="B706" s="15"/>
      <c r="C706" s="15"/>
      <c r="D706" s="15"/>
      <c r="E706" s="15"/>
      <c r="F706" s="15"/>
      <c r="G706" s="15"/>
      <c r="H706" s="15"/>
      <c r="I706" s="16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</row>
    <row r="707" spans="1:33" ht="11.25" customHeight="1">
      <c r="A707" s="15"/>
      <c r="B707" s="15"/>
      <c r="C707" s="15"/>
      <c r="D707" s="15"/>
      <c r="E707" s="15"/>
      <c r="F707" s="15"/>
      <c r="G707" s="15"/>
      <c r="H707" s="15"/>
      <c r="I707" s="16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</row>
    <row r="708" spans="1:33" ht="11.25" customHeight="1">
      <c r="A708" s="15"/>
      <c r="B708" s="15"/>
      <c r="C708" s="15"/>
      <c r="D708" s="15"/>
      <c r="E708" s="15"/>
      <c r="F708" s="15"/>
      <c r="G708" s="15"/>
      <c r="H708" s="15"/>
      <c r="I708" s="16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</row>
    <row r="709" spans="1:33" ht="11.25" customHeight="1">
      <c r="A709" s="15"/>
      <c r="B709" s="15"/>
      <c r="C709" s="15"/>
      <c r="D709" s="15"/>
      <c r="E709" s="15"/>
      <c r="F709" s="15"/>
      <c r="G709" s="15"/>
      <c r="H709" s="15"/>
      <c r="I709" s="16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</row>
    <row r="710" spans="1:33" ht="11.25" customHeight="1">
      <c r="A710" s="15"/>
      <c r="B710" s="15"/>
      <c r="C710" s="15"/>
      <c r="D710" s="15"/>
      <c r="E710" s="15"/>
      <c r="F710" s="15"/>
      <c r="G710" s="15"/>
      <c r="H710" s="15"/>
      <c r="I710" s="16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</row>
    <row r="711" spans="1:33" ht="11.25" customHeight="1">
      <c r="A711" s="15"/>
      <c r="B711" s="15"/>
      <c r="C711" s="15"/>
      <c r="D711" s="15"/>
      <c r="E711" s="15"/>
      <c r="F711" s="15"/>
      <c r="G711" s="15"/>
      <c r="H711" s="15"/>
      <c r="I711" s="16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</row>
    <row r="712" spans="1:33" ht="11.25" customHeight="1">
      <c r="A712" s="15"/>
      <c r="B712" s="15"/>
      <c r="C712" s="15"/>
      <c r="D712" s="15"/>
      <c r="E712" s="15"/>
      <c r="F712" s="15"/>
      <c r="G712" s="15"/>
      <c r="H712" s="15"/>
      <c r="I712" s="16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</row>
    <row r="713" spans="1:33" ht="11.25" customHeight="1">
      <c r="A713" s="15"/>
      <c r="B713" s="15"/>
      <c r="C713" s="15"/>
      <c r="D713" s="15"/>
      <c r="E713" s="15"/>
      <c r="F713" s="15"/>
      <c r="G713" s="15"/>
      <c r="H713" s="15"/>
      <c r="I713" s="16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</row>
    <row r="714" spans="1:33" ht="11.25" customHeight="1">
      <c r="A714" s="15"/>
      <c r="B714" s="15"/>
      <c r="C714" s="15"/>
      <c r="D714" s="15"/>
      <c r="E714" s="15"/>
      <c r="F714" s="15"/>
      <c r="G714" s="15"/>
      <c r="H714" s="15"/>
      <c r="I714" s="16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</row>
    <row r="715" spans="1:33" ht="11.25" customHeight="1">
      <c r="A715" s="15"/>
      <c r="B715" s="15"/>
      <c r="C715" s="15"/>
      <c r="D715" s="15"/>
      <c r="E715" s="15"/>
      <c r="F715" s="15"/>
      <c r="G715" s="15"/>
      <c r="H715" s="15"/>
      <c r="I715" s="16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</row>
    <row r="716" spans="1:33" ht="11.25" customHeight="1">
      <c r="A716" s="15"/>
      <c r="B716" s="15"/>
      <c r="C716" s="15"/>
      <c r="D716" s="15"/>
      <c r="E716" s="15"/>
      <c r="F716" s="15"/>
      <c r="G716" s="15"/>
      <c r="H716" s="15"/>
      <c r="I716" s="16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</row>
    <row r="717" spans="1:33" ht="11.25" customHeight="1">
      <c r="A717" s="15"/>
      <c r="B717" s="15"/>
      <c r="C717" s="15"/>
      <c r="D717" s="15"/>
      <c r="E717" s="15"/>
      <c r="F717" s="15"/>
      <c r="G717" s="15"/>
      <c r="H717" s="15"/>
      <c r="I717" s="16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</row>
    <row r="718" spans="1:33" ht="11.25" customHeight="1">
      <c r="A718" s="15"/>
      <c r="B718" s="15"/>
      <c r="C718" s="15"/>
      <c r="D718" s="15"/>
      <c r="E718" s="15"/>
      <c r="F718" s="15"/>
      <c r="G718" s="15"/>
      <c r="H718" s="15"/>
      <c r="I718" s="16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</row>
    <row r="719" spans="1:33" ht="11.25" customHeight="1">
      <c r="A719" s="15"/>
      <c r="B719" s="15"/>
      <c r="C719" s="15"/>
      <c r="D719" s="15"/>
      <c r="E719" s="15"/>
      <c r="F719" s="15"/>
      <c r="G719" s="15"/>
      <c r="H719" s="15"/>
      <c r="I719" s="16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</row>
    <row r="720" spans="1:33" ht="11.25" customHeight="1">
      <c r="A720" s="15"/>
      <c r="B720" s="15"/>
      <c r="C720" s="15"/>
      <c r="D720" s="15"/>
      <c r="E720" s="15"/>
      <c r="F720" s="15"/>
      <c r="G720" s="15"/>
      <c r="H720" s="15"/>
      <c r="I720" s="16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</row>
    <row r="721" spans="1:33" ht="11.25" customHeight="1">
      <c r="A721" s="15"/>
      <c r="B721" s="15"/>
      <c r="C721" s="15"/>
      <c r="D721" s="15"/>
      <c r="E721" s="15"/>
      <c r="F721" s="15"/>
      <c r="G721" s="15"/>
      <c r="H721" s="15"/>
      <c r="I721" s="16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</row>
    <row r="722" spans="1:33" ht="11.25" customHeight="1">
      <c r="A722" s="15"/>
      <c r="B722" s="15"/>
      <c r="C722" s="15"/>
      <c r="D722" s="15"/>
      <c r="E722" s="15"/>
      <c r="F722" s="15"/>
      <c r="G722" s="15"/>
      <c r="H722" s="15"/>
      <c r="I722" s="16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</row>
    <row r="723" spans="1:33" ht="11.25" customHeight="1">
      <c r="A723" s="15"/>
      <c r="B723" s="15"/>
      <c r="C723" s="15"/>
      <c r="D723" s="15"/>
      <c r="E723" s="15"/>
      <c r="F723" s="15"/>
      <c r="G723" s="15"/>
      <c r="H723" s="15"/>
      <c r="I723" s="16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</row>
    <row r="724" spans="1:33" ht="11.25" customHeight="1">
      <c r="A724" s="15"/>
      <c r="B724" s="15"/>
      <c r="C724" s="15"/>
      <c r="D724" s="15"/>
      <c r="E724" s="15"/>
      <c r="F724" s="15"/>
      <c r="G724" s="15"/>
      <c r="H724" s="15"/>
      <c r="I724" s="16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</row>
    <row r="725" spans="1:33" ht="11.25" customHeight="1">
      <c r="A725" s="15"/>
      <c r="B725" s="15"/>
      <c r="C725" s="15"/>
      <c r="D725" s="15"/>
      <c r="E725" s="15"/>
      <c r="F725" s="15"/>
      <c r="G725" s="15"/>
      <c r="H725" s="15"/>
      <c r="I725" s="16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</row>
    <row r="726" spans="1:33" ht="11.25" customHeight="1">
      <c r="A726" s="15"/>
      <c r="B726" s="15"/>
      <c r="C726" s="15"/>
      <c r="D726" s="15"/>
      <c r="E726" s="15"/>
      <c r="F726" s="15"/>
      <c r="G726" s="15"/>
      <c r="H726" s="15"/>
      <c r="I726" s="16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</row>
    <row r="727" spans="1:33" ht="11.25" customHeight="1">
      <c r="A727" s="15"/>
      <c r="B727" s="15"/>
      <c r="C727" s="15"/>
      <c r="D727" s="15"/>
      <c r="E727" s="15"/>
      <c r="F727" s="15"/>
      <c r="G727" s="15"/>
      <c r="H727" s="15"/>
      <c r="I727" s="16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</row>
    <row r="728" spans="1:33" ht="11.25" customHeight="1">
      <c r="A728" s="15"/>
      <c r="B728" s="15"/>
      <c r="C728" s="15"/>
      <c r="D728" s="15"/>
      <c r="E728" s="15"/>
      <c r="F728" s="15"/>
      <c r="G728" s="15"/>
      <c r="H728" s="15"/>
      <c r="I728" s="16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</row>
    <row r="729" spans="1:33" ht="11.25" customHeight="1">
      <c r="A729" s="15"/>
      <c r="B729" s="15"/>
      <c r="C729" s="15"/>
      <c r="D729" s="15"/>
      <c r="E729" s="15"/>
      <c r="F729" s="15"/>
      <c r="G729" s="15"/>
      <c r="H729" s="15"/>
      <c r="I729" s="16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</row>
    <row r="730" spans="1:33" ht="11.25" customHeight="1">
      <c r="A730" s="15"/>
      <c r="B730" s="15"/>
      <c r="C730" s="15"/>
      <c r="D730" s="15"/>
      <c r="E730" s="15"/>
      <c r="F730" s="15"/>
      <c r="G730" s="15"/>
      <c r="H730" s="15"/>
      <c r="I730" s="16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</row>
    <row r="731" spans="1:33" ht="11.25" customHeight="1">
      <c r="A731" s="15"/>
      <c r="B731" s="15"/>
      <c r="C731" s="15"/>
      <c r="D731" s="15"/>
      <c r="E731" s="15"/>
      <c r="F731" s="15"/>
      <c r="G731" s="15"/>
      <c r="H731" s="15"/>
      <c r="I731" s="16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</row>
    <row r="732" spans="1:33" ht="11.25" customHeight="1">
      <c r="A732" s="15"/>
      <c r="B732" s="15"/>
      <c r="C732" s="15"/>
      <c r="D732" s="15"/>
      <c r="E732" s="15"/>
      <c r="F732" s="15"/>
      <c r="G732" s="15"/>
      <c r="H732" s="15"/>
      <c r="I732" s="16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</row>
    <row r="733" spans="1:33" ht="11.25" customHeight="1">
      <c r="A733" s="15"/>
      <c r="B733" s="15"/>
      <c r="C733" s="15"/>
      <c r="D733" s="15"/>
      <c r="E733" s="15"/>
      <c r="F733" s="15"/>
      <c r="G733" s="15"/>
      <c r="H733" s="15"/>
      <c r="I733" s="16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</row>
    <row r="734" spans="1:33" ht="11.25" customHeight="1">
      <c r="A734" s="15"/>
      <c r="B734" s="15"/>
      <c r="C734" s="15"/>
      <c r="D734" s="15"/>
      <c r="E734" s="15"/>
      <c r="F734" s="15"/>
      <c r="G734" s="15"/>
      <c r="H734" s="15"/>
      <c r="I734" s="16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</row>
    <row r="735" spans="1:33" ht="11.25" customHeight="1">
      <c r="A735" s="15"/>
      <c r="B735" s="15"/>
      <c r="C735" s="15"/>
      <c r="D735" s="15"/>
      <c r="E735" s="15"/>
      <c r="F735" s="15"/>
      <c r="G735" s="15"/>
      <c r="H735" s="15"/>
      <c r="I735" s="16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</row>
    <row r="736" spans="1:33" ht="11.25" customHeight="1">
      <c r="A736" s="15"/>
      <c r="B736" s="15"/>
      <c r="C736" s="15"/>
      <c r="D736" s="15"/>
      <c r="E736" s="15"/>
      <c r="F736" s="15"/>
      <c r="G736" s="15"/>
      <c r="H736" s="15"/>
      <c r="I736" s="16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</row>
    <row r="737" spans="1:33" ht="11.25" customHeight="1">
      <c r="A737" s="15"/>
      <c r="B737" s="15"/>
      <c r="C737" s="15"/>
      <c r="D737" s="15"/>
      <c r="E737" s="15"/>
      <c r="F737" s="15"/>
      <c r="G737" s="15"/>
      <c r="H737" s="15"/>
      <c r="I737" s="16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</row>
    <row r="738" spans="1:33" ht="11.25" customHeight="1">
      <c r="A738" s="15"/>
      <c r="B738" s="15"/>
      <c r="C738" s="15"/>
      <c r="D738" s="15"/>
      <c r="E738" s="15"/>
      <c r="F738" s="15"/>
      <c r="G738" s="15"/>
      <c r="H738" s="15"/>
      <c r="I738" s="16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</row>
    <row r="739" spans="1:33" ht="11.25" customHeight="1">
      <c r="A739" s="15"/>
      <c r="B739" s="15"/>
      <c r="C739" s="15"/>
      <c r="D739" s="15"/>
      <c r="E739" s="15"/>
      <c r="F739" s="15"/>
      <c r="G739" s="15"/>
      <c r="H739" s="15"/>
      <c r="I739" s="16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</row>
    <row r="740" spans="1:33" ht="11.25" customHeight="1">
      <c r="A740" s="15"/>
      <c r="B740" s="15"/>
      <c r="C740" s="15"/>
      <c r="D740" s="15"/>
      <c r="E740" s="15"/>
      <c r="F740" s="15"/>
      <c r="G740" s="15"/>
      <c r="H740" s="15"/>
      <c r="I740" s="16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</row>
    <row r="741" spans="1:33" ht="11.25" customHeight="1">
      <c r="A741" s="15"/>
      <c r="B741" s="15"/>
      <c r="C741" s="15"/>
      <c r="D741" s="15"/>
      <c r="E741" s="15"/>
      <c r="F741" s="15"/>
      <c r="G741" s="15"/>
      <c r="H741" s="15"/>
      <c r="I741" s="16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</row>
    <row r="742" spans="1:33" ht="11.25" customHeight="1">
      <c r="A742" s="15"/>
      <c r="B742" s="15"/>
      <c r="C742" s="15"/>
      <c r="D742" s="15"/>
      <c r="E742" s="15"/>
      <c r="F742" s="15"/>
      <c r="G742" s="15"/>
      <c r="H742" s="15"/>
      <c r="I742" s="16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</row>
    <row r="743" spans="1:33" ht="11.25" customHeight="1">
      <c r="A743" s="15"/>
      <c r="B743" s="15"/>
      <c r="C743" s="15"/>
      <c r="D743" s="15"/>
      <c r="E743" s="15"/>
      <c r="F743" s="15"/>
      <c r="G743" s="15"/>
      <c r="H743" s="15"/>
      <c r="I743" s="16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</row>
    <row r="744" spans="1:33" ht="11.25" customHeight="1">
      <c r="A744" s="15"/>
      <c r="B744" s="15"/>
      <c r="C744" s="15"/>
      <c r="D744" s="15"/>
      <c r="E744" s="15"/>
      <c r="F744" s="15"/>
      <c r="G744" s="15"/>
      <c r="H744" s="15"/>
      <c r="I744" s="16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</row>
    <row r="745" spans="1:33" ht="11.25" customHeight="1">
      <c r="A745" s="15"/>
      <c r="B745" s="15"/>
      <c r="C745" s="15"/>
      <c r="D745" s="15"/>
      <c r="E745" s="15"/>
      <c r="F745" s="15"/>
      <c r="G745" s="15"/>
      <c r="H745" s="15"/>
      <c r="I745" s="16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</row>
    <row r="746" spans="1:33" ht="11.25" customHeight="1">
      <c r="A746" s="15"/>
      <c r="B746" s="15"/>
      <c r="C746" s="15"/>
      <c r="D746" s="15"/>
      <c r="E746" s="15"/>
      <c r="F746" s="15"/>
      <c r="G746" s="15"/>
      <c r="H746" s="15"/>
      <c r="I746" s="16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</row>
    <row r="747" spans="1:33" ht="11.25" customHeight="1">
      <c r="A747" s="15"/>
      <c r="B747" s="15"/>
      <c r="C747" s="15"/>
      <c r="D747" s="15"/>
      <c r="E747" s="15"/>
      <c r="F747" s="15"/>
      <c r="G747" s="15"/>
      <c r="H747" s="15"/>
      <c r="I747" s="16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</row>
    <row r="748" spans="1:33" ht="11.25" customHeight="1">
      <c r="A748" s="15"/>
      <c r="B748" s="15"/>
      <c r="C748" s="15"/>
      <c r="D748" s="15"/>
      <c r="E748" s="15"/>
      <c r="F748" s="15"/>
      <c r="G748" s="15"/>
      <c r="H748" s="15"/>
      <c r="I748" s="16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</row>
    <row r="749" spans="1:33" ht="11.25" customHeight="1">
      <c r="A749" s="15"/>
      <c r="B749" s="15"/>
      <c r="C749" s="15"/>
      <c r="D749" s="15"/>
      <c r="E749" s="15"/>
      <c r="F749" s="15"/>
      <c r="G749" s="15"/>
      <c r="H749" s="15"/>
      <c r="I749" s="16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</row>
    <row r="750" spans="1:33" ht="11.25" customHeight="1">
      <c r="A750" s="15"/>
      <c r="B750" s="15"/>
      <c r="C750" s="15"/>
      <c r="D750" s="15"/>
      <c r="E750" s="15"/>
      <c r="F750" s="15"/>
      <c r="G750" s="15"/>
      <c r="H750" s="15"/>
      <c r="I750" s="16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</row>
    <row r="751" spans="1:33" ht="11.25" customHeight="1">
      <c r="A751" s="15"/>
      <c r="B751" s="15"/>
      <c r="C751" s="15"/>
      <c r="D751" s="15"/>
      <c r="E751" s="15"/>
      <c r="F751" s="15"/>
      <c r="G751" s="15"/>
      <c r="H751" s="15"/>
      <c r="I751" s="16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</row>
    <row r="752" spans="1:33" ht="11.25" customHeight="1">
      <c r="A752" s="15"/>
      <c r="B752" s="15"/>
      <c r="C752" s="15"/>
      <c r="D752" s="15"/>
      <c r="E752" s="15"/>
      <c r="F752" s="15"/>
      <c r="G752" s="15"/>
      <c r="H752" s="15"/>
      <c r="I752" s="16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</row>
    <row r="753" spans="1:33" ht="11.25" customHeight="1">
      <c r="A753" s="15"/>
      <c r="B753" s="15"/>
      <c r="C753" s="15"/>
      <c r="D753" s="15"/>
      <c r="E753" s="15"/>
      <c r="F753" s="15"/>
      <c r="G753" s="15"/>
      <c r="H753" s="15"/>
      <c r="I753" s="16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</row>
    <row r="754" spans="1:33" ht="11.25" customHeight="1">
      <c r="A754" s="15"/>
      <c r="B754" s="15"/>
      <c r="C754" s="15"/>
      <c r="D754" s="15"/>
      <c r="E754" s="15"/>
      <c r="F754" s="15"/>
      <c r="G754" s="15"/>
      <c r="H754" s="15"/>
      <c r="I754" s="16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</row>
    <row r="755" spans="1:33" ht="11.25" customHeight="1">
      <c r="A755" s="15"/>
      <c r="B755" s="15"/>
      <c r="C755" s="15"/>
      <c r="D755" s="15"/>
      <c r="E755" s="15"/>
      <c r="F755" s="15"/>
      <c r="G755" s="15"/>
      <c r="H755" s="15"/>
      <c r="I755" s="16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</row>
    <row r="756" spans="1:33" ht="11.25" customHeight="1">
      <c r="A756" s="15"/>
      <c r="B756" s="15"/>
      <c r="C756" s="15"/>
      <c r="D756" s="15"/>
      <c r="E756" s="15"/>
      <c r="F756" s="15"/>
      <c r="G756" s="15"/>
      <c r="H756" s="15"/>
      <c r="I756" s="16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</row>
    <row r="757" spans="1:33" ht="11.25" customHeight="1">
      <c r="A757" s="15"/>
      <c r="B757" s="15"/>
      <c r="C757" s="15"/>
      <c r="D757" s="15"/>
      <c r="E757" s="15"/>
      <c r="F757" s="15"/>
      <c r="G757" s="15"/>
      <c r="H757" s="15"/>
      <c r="I757" s="16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</row>
    <row r="758" spans="1:33" ht="11.25" customHeight="1">
      <c r="A758" s="15"/>
      <c r="B758" s="15"/>
      <c r="C758" s="15"/>
      <c r="D758" s="15"/>
      <c r="E758" s="15"/>
      <c r="F758" s="15"/>
      <c r="G758" s="15"/>
      <c r="H758" s="15"/>
      <c r="I758" s="16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</row>
    <row r="759" spans="1:33" ht="11.25" customHeight="1">
      <c r="A759" s="15"/>
      <c r="B759" s="15"/>
      <c r="C759" s="15"/>
      <c r="D759" s="15"/>
      <c r="E759" s="15"/>
      <c r="F759" s="15"/>
      <c r="G759" s="15"/>
      <c r="H759" s="15"/>
      <c r="I759" s="16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</row>
    <row r="760" spans="1:33" ht="11.25" customHeight="1">
      <c r="A760" s="15"/>
      <c r="B760" s="15"/>
      <c r="C760" s="15"/>
      <c r="D760" s="15"/>
      <c r="E760" s="15"/>
      <c r="F760" s="15"/>
      <c r="G760" s="15"/>
      <c r="H760" s="15"/>
      <c r="I760" s="16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</row>
    <row r="761" spans="1:33" ht="11.25" customHeight="1">
      <c r="A761" s="15"/>
      <c r="B761" s="15"/>
      <c r="C761" s="15"/>
      <c r="D761" s="15"/>
      <c r="E761" s="15"/>
      <c r="F761" s="15"/>
      <c r="G761" s="15"/>
      <c r="H761" s="15"/>
      <c r="I761" s="16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</row>
    <row r="762" spans="1:33" ht="11.25" customHeight="1">
      <c r="A762" s="15"/>
      <c r="B762" s="15"/>
      <c r="C762" s="15"/>
      <c r="D762" s="15"/>
      <c r="E762" s="15"/>
      <c r="F762" s="15"/>
      <c r="G762" s="15"/>
      <c r="H762" s="15"/>
      <c r="I762" s="16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</row>
    <row r="763" spans="1:33" ht="11.25" customHeight="1">
      <c r="A763" s="15"/>
      <c r="B763" s="15"/>
      <c r="C763" s="15"/>
      <c r="D763" s="15"/>
      <c r="E763" s="15"/>
      <c r="F763" s="15"/>
      <c r="G763" s="15"/>
      <c r="H763" s="15"/>
      <c r="I763" s="16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</row>
    <row r="764" spans="1:33" ht="11.25" customHeight="1">
      <c r="A764" s="15"/>
      <c r="B764" s="15"/>
      <c r="C764" s="15"/>
      <c r="D764" s="15"/>
      <c r="E764" s="15"/>
      <c r="F764" s="15"/>
      <c r="G764" s="15"/>
      <c r="H764" s="15"/>
      <c r="I764" s="16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</row>
    <row r="765" spans="1:33" ht="11.25" customHeight="1">
      <c r="A765" s="15"/>
      <c r="B765" s="15"/>
      <c r="C765" s="15"/>
      <c r="D765" s="15"/>
      <c r="E765" s="15"/>
      <c r="F765" s="15"/>
      <c r="G765" s="15"/>
      <c r="H765" s="15"/>
      <c r="I765" s="16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</row>
    <row r="766" spans="1:33" ht="11.25" customHeight="1">
      <c r="A766" s="15"/>
      <c r="B766" s="15"/>
      <c r="C766" s="15"/>
      <c r="D766" s="15"/>
      <c r="E766" s="15"/>
      <c r="F766" s="15"/>
      <c r="G766" s="15"/>
      <c r="H766" s="15"/>
      <c r="I766" s="16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</row>
    <row r="767" spans="1:33" ht="11.25" customHeight="1">
      <c r="A767" s="15"/>
      <c r="B767" s="15"/>
      <c r="C767" s="15"/>
      <c r="D767" s="15"/>
      <c r="E767" s="15"/>
      <c r="F767" s="15"/>
      <c r="G767" s="15"/>
      <c r="H767" s="15"/>
      <c r="I767" s="16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</row>
    <row r="768" spans="1:33" ht="11.25" customHeight="1">
      <c r="A768" s="15"/>
      <c r="B768" s="15"/>
      <c r="C768" s="15"/>
      <c r="D768" s="15"/>
      <c r="E768" s="15"/>
      <c r="F768" s="15"/>
      <c r="G768" s="15"/>
      <c r="H768" s="15"/>
      <c r="I768" s="16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</row>
    <row r="769" spans="1:33" ht="11.25" customHeight="1">
      <c r="A769" s="15"/>
      <c r="B769" s="15"/>
      <c r="C769" s="15"/>
      <c r="D769" s="15"/>
      <c r="E769" s="15"/>
      <c r="F769" s="15"/>
      <c r="G769" s="15"/>
      <c r="H769" s="15"/>
      <c r="I769" s="16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</row>
    <row r="770" spans="1:33" ht="11.25" customHeight="1">
      <c r="A770" s="15"/>
      <c r="B770" s="15"/>
      <c r="C770" s="15"/>
      <c r="D770" s="15"/>
      <c r="E770" s="15"/>
      <c r="F770" s="15"/>
      <c r="G770" s="15"/>
      <c r="H770" s="15"/>
      <c r="I770" s="16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</row>
    <row r="771" spans="1:33" ht="11.25" customHeight="1">
      <c r="A771" s="15"/>
      <c r="B771" s="15"/>
      <c r="C771" s="15"/>
      <c r="D771" s="15"/>
      <c r="E771" s="15"/>
      <c r="F771" s="15"/>
      <c r="G771" s="15"/>
      <c r="H771" s="15"/>
      <c r="I771" s="16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</row>
    <row r="772" spans="1:33" ht="11.25" customHeight="1">
      <c r="A772" s="15"/>
      <c r="B772" s="15"/>
      <c r="C772" s="15"/>
      <c r="D772" s="15"/>
      <c r="E772" s="15"/>
      <c r="F772" s="15"/>
      <c r="G772" s="15"/>
      <c r="H772" s="15"/>
      <c r="I772" s="16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</row>
    <row r="773" spans="1:33" ht="11.25" customHeight="1">
      <c r="A773" s="15"/>
      <c r="B773" s="15"/>
      <c r="C773" s="15"/>
      <c r="D773" s="15"/>
      <c r="E773" s="15"/>
      <c r="F773" s="15"/>
      <c r="G773" s="15"/>
      <c r="H773" s="15"/>
      <c r="I773" s="16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</row>
    <row r="774" spans="1:33" ht="11.25" customHeight="1">
      <c r="A774" s="15"/>
      <c r="B774" s="15"/>
      <c r="C774" s="15"/>
      <c r="D774" s="15"/>
      <c r="E774" s="15"/>
      <c r="F774" s="15"/>
      <c r="G774" s="15"/>
      <c r="H774" s="15"/>
      <c r="I774" s="16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</row>
    <row r="775" spans="1:33" ht="11.25" customHeight="1">
      <c r="A775" s="15"/>
      <c r="B775" s="15"/>
      <c r="C775" s="15"/>
      <c r="D775" s="15"/>
      <c r="E775" s="15"/>
      <c r="F775" s="15"/>
      <c r="G775" s="15"/>
      <c r="H775" s="15"/>
      <c r="I775" s="16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</row>
    <row r="776" spans="1:33" ht="11.25" customHeight="1">
      <c r="A776" s="15"/>
      <c r="B776" s="15"/>
      <c r="C776" s="15"/>
      <c r="D776" s="15"/>
      <c r="E776" s="15"/>
      <c r="F776" s="15"/>
      <c r="G776" s="15"/>
      <c r="H776" s="15"/>
      <c r="I776" s="16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</row>
    <row r="777" spans="1:33" ht="11.25" customHeight="1">
      <c r="A777" s="15"/>
      <c r="B777" s="15"/>
      <c r="C777" s="15"/>
      <c r="D777" s="15"/>
      <c r="E777" s="15"/>
      <c r="F777" s="15"/>
      <c r="G777" s="15"/>
      <c r="H777" s="15"/>
      <c r="I777" s="16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</row>
    <row r="778" spans="1:33" ht="11.25" customHeight="1">
      <c r="A778" s="15"/>
      <c r="B778" s="15"/>
      <c r="C778" s="15"/>
      <c r="D778" s="15"/>
      <c r="E778" s="15"/>
      <c r="F778" s="15"/>
      <c r="G778" s="15"/>
      <c r="H778" s="15"/>
      <c r="I778" s="16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</row>
    <row r="779" spans="1:33" ht="11.25" customHeight="1">
      <c r="A779" s="15"/>
      <c r="B779" s="15"/>
      <c r="C779" s="15"/>
      <c r="D779" s="15"/>
      <c r="E779" s="15"/>
      <c r="F779" s="15"/>
      <c r="G779" s="15"/>
      <c r="H779" s="15"/>
      <c r="I779" s="16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</row>
    <row r="780" spans="1:33" ht="11.25" customHeight="1">
      <c r="A780" s="15"/>
      <c r="B780" s="15"/>
      <c r="C780" s="15"/>
      <c r="D780" s="15"/>
      <c r="E780" s="15"/>
      <c r="F780" s="15"/>
      <c r="G780" s="15"/>
      <c r="H780" s="15"/>
      <c r="I780" s="16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</row>
    <row r="781" spans="1:33" ht="11.25" customHeight="1">
      <c r="A781" s="15"/>
      <c r="B781" s="15"/>
      <c r="C781" s="15"/>
      <c r="D781" s="15"/>
      <c r="E781" s="15"/>
      <c r="F781" s="15"/>
      <c r="G781" s="15"/>
      <c r="H781" s="15"/>
      <c r="I781" s="16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</row>
    <row r="782" spans="1:33" ht="11.25" customHeight="1">
      <c r="A782" s="15"/>
      <c r="B782" s="15"/>
      <c r="C782" s="15"/>
      <c r="D782" s="15"/>
      <c r="E782" s="15"/>
      <c r="F782" s="15"/>
      <c r="G782" s="15"/>
      <c r="H782" s="15"/>
      <c r="I782" s="16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</row>
    <row r="783" spans="1:33" ht="11.25" customHeight="1">
      <c r="A783" s="15"/>
      <c r="B783" s="15"/>
      <c r="C783" s="15"/>
      <c r="D783" s="15"/>
      <c r="E783" s="15"/>
      <c r="F783" s="15"/>
      <c r="G783" s="15"/>
      <c r="H783" s="15"/>
      <c r="I783" s="16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</row>
    <row r="784" spans="1:33" ht="11.25" customHeight="1">
      <c r="A784" s="15"/>
      <c r="B784" s="15"/>
      <c r="C784" s="15"/>
      <c r="D784" s="15"/>
      <c r="E784" s="15"/>
      <c r="F784" s="15"/>
      <c r="G784" s="15"/>
      <c r="H784" s="15"/>
      <c r="I784" s="16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</row>
    <row r="785" spans="1:33" ht="11.25" customHeight="1">
      <c r="A785" s="15"/>
      <c r="B785" s="15"/>
      <c r="C785" s="15"/>
      <c r="D785" s="15"/>
      <c r="E785" s="15"/>
      <c r="F785" s="15"/>
      <c r="G785" s="15"/>
      <c r="H785" s="15"/>
      <c r="I785" s="16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</row>
    <row r="786" spans="1:33" ht="11.25" customHeight="1">
      <c r="A786" s="15"/>
      <c r="B786" s="15"/>
      <c r="C786" s="15"/>
      <c r="D786" s="15"/>
      <c r="E786" s="15"/>
      <c r="F786" s="15"/>
      <c r="G786" s="15"/>
      <c r="H786" s="15"/>
      <c r="I786" s="16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</row>
    <row r="787" spans="1:33" ht="11.25" customHeight="1">
      <c r="A787" s="15"/>
      <c r="B787" s="15"/>
      <c r="C787" s="15"/>
      <c r="D787" s="15"/>
      <c r="E787" s="15"/>
      <c r="F787" s="15"/>
      <c r="G787" s="15"/>
      <c r="H787" s="15"/>
      <c r="I787" s="16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</row>
    <row r="788" spans="1:33" ht="11.25" customHeight="1">
      <c r="A788" s="15"/>
      <c r="B788" s="15"/>
      <c r="C788" s="15"/>
      <c r="D788" s="15"/>
      <c r="E788" s="15"/>
      <c r="F788" s="15"/>
      <c r="G788" s="15"/>
      <c r="H788" s="15"/>
      <c r="I788" s="16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</row>
    <row r="789" spans="1:33" ht="11.25" customHeight="1">
      <c r="A789" s="15"/>
      <c r="B789" s="15"/>
      <c r="C789" s="15"/>
      <c r="D789" s="15"/>
      <c r="E789" s="15"/>
      <c r="F789" s="15"/>
      <c r="G789" s="15"/>
      <c r="H789" s="15"/>
      <c r="I789" s="16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</row>
    <row r="790" spans="1:33" ht="11.25" customHeight="1">
      <c r="A790" s="15"/>
      <c r="B790" s="15"/>
      <c r="C790" s="15"/>
      <c r="D790" s="15"/>
      <c r="E790" s="15"/>
      <c r="F790" s="15"/>
      <c r="G790" s="15"/>
      <c r="H790" s="15"/>
      <c r="I790" s="16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</row>
    <row r="791" spans="1:33" ht="11.25" customHeight="1">
      <c r="A791" s="15"/>
      <c r="B791" s="15"/>
      <c r="C791" s="15"/>
      <c r="D791" s="15"/>
      <c r="E791" s="15"/>
      <c r="F791" s="15"/>
      <c r="G791" s="15"/>
      <c r="H791" s="15"/>
      <c r="I791" s="16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</row>
    <row r="792" spans="1:33" ht="11.25" customHeight="1">
      <c r="A792" s="15"/>
      <c r="B792" s="15"/>
      <c r="C792" s="15"/>
      <c r="D792" s="15"/>
      <c r="E792" s="15"/>
      <c r="F792" s="15"/>
      <c r="G792" s="15"/>
      <c r="H792" s="15"/>
      <c r="I792" s="16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</row>
    <row r="793" spans="1:33" ht="11.25" customHeight="1">
      <c r="A793" s="15"/>
      <c r="B793" s="15"/>
      <c r="C793" s="15"/>
      <c r="D793" s="15"/>
      <c r="E793" s="15"/>
      <c r="F793" s="15"/>
      <c r="G793" s="15"/>
      <c r="H793" s="15"/>
      <c r="I793" s="16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</row>
    <row r="794" spans="1:33" ht="11.25" customHeight="1">
      <c r="A794" s="15"/>
      <c r="B794" s="15"/>
      <c r="C794" s="15"/>
      <c r="D794" s="15"/>
      <c r="E794" s="15"/>
      <c r="F794" s="15"/>
      <c r="G794" s="15"/>
      <c r="H794" s="15"/>
      <c r="I794" s="16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</row>
    <row r="795" spans="1:33" ht="11.25" customHeight="1">
      <c r="A795" s="15"/>
      <c r="B795" s="15"/>
      <c r="C795" s="15"/>
      <c r="D795" s="15"/>
      <c r="E795" s="15"/>
      <c r="F795" s="15"/>
      <c r="G795" s="15"/>
      <c r="H795" s="15"/>
      <c r="I795" s="16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</row>
    <row r="796" spans="1:33" ht="11.25" customHeight="1">
      <c r="A796" s="15"/>
      <c r="B796" s="15"/>
      <c r="C796" s="15"/>
      <c r="D796" s="15"/>
      <c r="E796" s="15"/>
      <c r="F796" s="15"/>
      <c r="G796" s="15"/>
      <c r="H796" s="15"/>
      <c r="I796" s="16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</row>
    <row r="797" spans="1:33" ht="11.25" customHeight="1">
      <c r="A797" s="15"/>
      <c r="B797" s="15"/>
      <c r="C797" s="15"/>
      <c r="D797" s="15"/>
      <c r="E797" s="15"/>
      <c r="F797" s="15"/>
      <c r="G797" s="15"/>
      <c r="H797" s="15"/>
      <c r="I797" s="16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</row>
    <row r="798" spans="1:33" ht="11.25" customHeight="1">
      <c r="A798" s="15"/>
      <c r="B798" s="15"/>
      <c r="C798" s="15"/>
      <c r="D798" s="15"/>
      <c r="E798" s="15"/>
      <c r="F798" s="15"/>
      <c r="G798" s="15"/>
      <c r="H798" s="15"/>
      <c r="I798" s="16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</row>
    <row r="799" spans="1:33" ht="11.25" customHeight="1">
      <c r="A799" s="15"/>
      <c r="B799" s="15"/>
      <c r="C799" s="15"/>
      <c r="D799" s="15"/>
      <c r="E799" s="15"/>
      <c r="F799" s="15"/>
      <c r="G799" s="15"/>
      <c r="H799" s="15"/>
      <c r="I799" s="16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</row>
    <row r="800" spans="1:33" ht="11.25" customHeight="1">
      <c r="A800" s="15"/>
      <c r="B800" s="15"/>
      <c r="C800" s="15"/>
      <c r="D800" s="15"/>
      <c r="E800" s="15"/>
      <c r="F800" s="15"/>
      <c r="G800" s="15"/>
      <c r="H800" s="15"/>
      <c r="I800" s="16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</row>
    <row r="801" spans="1:33" ht="11.25" customHeight="1">
      <c r="A801" s="15"/>
      <c r="B801" s="15"/>
      <c r="C801" s="15"/>
      <c r="D801" s="15"/>
      <c r="E801" s="15"/>
      <c r="F801" s="15"/>
      <c r="G801" s="15"/>
      <c r="H801" s="15"/>
      <c r="I801" s="16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</row>
    <row r="802" spans="1:33" ht="11.25" customHeight="1">
      <c r="A802" s="15"/>
      <c r="B802" s="15"/>
      <c r="C802" s="15"/>
      <c r="D802" s="15"/>
      <c r="E802" s="15"/>
      <c r="F802" s="15"/>
      <c r="G802" s="15"/>
      <c r="H802" s="15"/>
      <c r="I802" s="16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</row>
    <row r="803" spans="1:33" ht="11.25" customHeight="1">
      <c r="A803" s="15"/>
      <c r="B803" s="15"/>
      <c r="C803" s="15"/>
      <c r="D803" s="15"/>
      <c r="E803" s="15"/>
      <c r="F803" s="15"/>
      <c r="G803" s="15"/>
      <c r="H803" s="15"/>
      <c r="I803" s="16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</row>
    <row r="804" spans="1:33" ht="11.25" customHeight="1">
      <c r="A804" s="15"/>
      <c r="B804" s="15"/>
      <c r="C804" s="15"/>
      <c r="D804" s="15"/>
      <c r="E804" s="15"/>
      <c r="F804" s="15"/>
      <c r="G804" s="15"/>
      <c r="H804" s="15"/>
      <c r="I804" s="16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</row>
    <row r="805" spans="1:33" ht="11.25" customHeight="1">
      <c r="A805" s="15"/>
      <c r="B805" s="15"/>
      <c r="C805" s="15"/>
      <c r="D805" s="15"/>
      <c r="E805" s="15"/>
      <c r="F805" s="15"/>
      <c r="G805" s="15"/>
      <c r="H805" s="15"/>
      <c r="I805" s="16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</row>
    <row r="806" spans="1:33" ht="11.25" customHeight="1">
      <c r="A806" s="15"/>
      <c r="B806" s="15"/>
      <c r="C806" s="15"/>
      <c r="D806" s="15"/>
      <c r="E806" s="15"/>
      <c r="F806" s="15"/>
      <c r="G806" s="15"/>
      <c r="H806" s="15"/>
      <c r="I806" s="16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</row>
    <row r="807" spans="1:33" ht="11.25" customHeight="1">
      <c r="A807" s="15"/>
      <c r="B807" s="15"/>
      <c r="C807" s="15"/>
      <c r="D807" s="15"/>
      <c r="E807" s="15"/>
      <c r="F807" s="15"/>
      <c r="G807" s="15"/>
      <c r="H807" s="15"/>
      <c r="I807" s="16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</row>
    <row r="808" spans="1:33" ht="11.25" customHeight="1">
      <c r="A808" s="15"/>
      <c r="B808" s="15"/>
      <c r="C808" s="15"/>
      <c r="D808" s="15"/>
      <c r="E808" s="15"/>
      <c r="F808" s="15"/>
      <c r="G808" s="15"/>
      <c r="H808" s="15"/>
      <c r="I808" s="16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</row>
    <row r="809" spans="1:33" ht="11.25" customHeight="1">
      <c r="A809" s="15"/>
      <c r="B809" s="15"/>
      <c r="C809" s="15"/>
      <c r="D809" s="15"/>
      <c r="E809" s="15"/>
      <c r="F809" s="15"/>
      <c r="G809" s="15"/>
      <c r="H809" s="15"/>
      <c r="I809" s="16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</row>
    <row r="810" spans="1:33" ht="11.25" customHeight="1">
      <c r="A810" s="15"/>
      <c r="B810" s="15"/>
      <c r="C810" s="15"/>
      <c r="D810" s="15"/>
      <c r="E810" s="15"/>
      <c r="F810" s="15"/>
      <c r="G810" s="15"/>
      <c r="H810" s="15"/>
      <c r="I810" s="16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</row>
    <row r="811" spans="1:33" ht="11.25" customHeight="1">
      <c r="A811" s="15"/>
      <c r="B811" s="15"/>
      <c r="C811" s="15"/>
      <c r="D811" s="15"/>
      <c r="E811" s="15"/>
      <c r="F811" s="15"/>
      <c r="G811" s="15"/>
      <c r="H811" s="15"/>
      <c r="I811" s="16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</row>
    <row r="812" spans="1:33" ht="11.25" customHeight="1">
      <c r="A812" s="15"/>
      <c r="B812" s="15"/>
      <c r="C812" s="15"/>
      <c r="D812" s="15"/>
      <c r="E812" s="15"/>
      <c r="F812" s="15"/>
      <c r="G812" s="15"/>
      <c r="H812" s="15"/>
      <c r="I812" s="16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</row>
    <row r="813" spans="1:33" ht="11.25" customHeight="1">
      <c r="A813" s="15"/>
      <c r="B813" s="15"/>
      <c r="C813" s="15"/>
      <c r="D813" s="15"/>
      <c r="E813" s="15"/>
      <c r="F813" s="15"/>
      <c r="G813" s="15"/>
      <c r="H813" s="15"/>
      <c r="I813" s="16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</row>
    <row r="814" spans="1:33" ht="11.25" customHeight="1">
      <c r="A814" s="15"/>
      <c r="B814" s="15"/>
      <c r="C814" s="15"/>
      <c r="D814" s="15"/>
      <c r="E814" s="15"/>
      <c r="F814" s="15"/>
      <c r="G814" s="15"/>
      <c r="H814" s="15"/>
      <c r="I814" s="16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</row>
    <row r="815" spans="1:33" ht="11.25" customHeight="1">
      <c r="A815" s="15"/>
      <c r="B815" s="15"/>
      <c r="C815" s="15"/>
      <c r="D815" s="15"/>
      <c r="E815" s="15"/>
      <c r="F815" s="15"/>
      <c r="G815" s="15"/>
      <c r="H815" s="15"/>
      <c r="I815" s="16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</row>
    <row r="816" spans="1:33" ht="11.25" customHeight="1">
      <c r="A816" s="15"/>
      <c r="B816" s="15"/>
      <c r="C816" s="15"/>
      <c r="D816" s="15"/>
      <c r="E816" s="15"/>
      <c r="F816" s="15"/>
      <c r="G816" s="15"/>
      <c r="H816" s="15"/>
      <c r="I816" s="16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</row>
    <row r="817" spans="1:33" ht="11.25" customHeight="1">
      <c r="A817" s="15"/>
      <c r="B817" s="15"/>
      <c r="C817" s="15"/>
      <c r="D817" s="15"/>
      <c r="E817" s="15"/>
      <c r="F817" s="15"/>
      <c r="G817" s="15"/>
      <c r="H817" s="15"/>
      <c r="I817" s="16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</row>
    <row r="818" spans="1:33" ht="11.25" customHeight="1">
      <c r="A818" s="15"/>
      <c r="B818" s="15"/>
      <c r="C818" s="15"/>
      <c r="D818" s="15"/>
      <c r="E818" s="15"/>
      <c r="F818" s="15"/>
      <c r="G818" s="15"/>
      <c r="H818" s="15"/>
      <c r="I818" s="16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</row>
    <row r="819" spans="1:33" ht="11.25" customHeight="1">
      <c r="A819" s="15"/>
      <c r="B819" s="15"/>
      <c r="C819" s="15"/>
      <c r="D819" s="15"/>
      <c r="E819" s="15"/>
      <c r="F819" s="15"/>
      <c r="G819" s="15"/>
      <c r="H819" s="15"/>
      <c r="I819" s="16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</row>
    <row r="820" spans="1:33" ht="11.25" customHeight="1">
      <c r="A820" s="15"/>
      <c r="B820" s="15"/>
      <c r="C820" s="15"/>
      <c r="D820" s="15"/>
      <c r="E820" s="15"/>
      <c r="F820" s="15"/>
      <c r="G820" s="15"/>
      <c r="H820" s="15"/>
      <c r="I820" s="16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</row>
    <row r="821" spans="1:33" ht="11.25" customHeight="1">
      <c r="A821" s="15"/>
      <c r="B821" s="15"/>
      <c r="C821" s="15"/>
      <c r="D821" s="15"/>
      <c r="E821" s="15"/>
      <c r="F821" s="15"/>
      <c r="G821" s="15"/>
      <c r="H821" s="15"/>
      <c r="I821" s="16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</row>
    <row r="822" spans="1:33" ht="11.25" customHeight="1">
      <c r="A822" s="15"/>
      <c r="B822" s="15"/>
      <c r="C822" s="15"/>
      <c r="D822" s="15"/>
      <c r="E822" s="15"/>
      <c r="F822" s="15"/>
      <c r="G822" s="15"/>
      <c r="H822" s="15"/>
      <c r="I822" s="16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</row>
    <row r="823" spans="1:33" ht="11.25" customHeight="1">
      <c r="A823" s="15"/>
      <c r="B823" s="15"/>
      <c r="C823" s="15"/>
      <c r="D823" s="15"/>
      <c r="E823" s="15"/>
      <c r="F823" s="15"/>
      <c r="G823" s="15"/>
      <c r="H823" s="15"/>
      <c r="I823" s="16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</row>
    <row r="824" spans="1:33" ht="11.25" customHeight="1">
      <c r="A824" s="15"/>
      <c r="B824" s="15"/>
      <c r="C824" s="15"/>
      <c r="D824" s="15"/>
      <c r="E824" s="15"/>
      <c r="F824" s="15"/>
      <c r="G824" s="15"/>
      <c r="H824" s="15"/>
      <c r="I824" s="16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</row>
    <row r="825" spans="1:33" ht="11.25" customHeight="1">
      <c r="A825" s="15"/>
      <c r="B825" s="15"/>
      <c r="C825" s="15"/>
      <c r="D825" s="15"/>
      <c r="E825" s="15"/>
      <c r="F825" s="15"/>
      <c r="G825" s="15"/>
      <c r="H825" s="15"/>
      <c r="I825" s="16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</row>
    <row r="826" spans="1:33" ht="11.25" customHeight="1">
      <c r="A826" s="15"/>
      <c r="B826" s="15"/>
      <c r="C826" s="15"/>
      <c r="D826" s="15"/>
      <c r="E826" s="15"/>
      <c r="F826" s="15"/>
      <c r="G826" s="15"/>
      <c r="H826" s="15"/>
      <c r="I826" s="16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</row>
    <row r="827" spans="1:33" ht="11.25" customHeight="1">
      <c r="A827" s="15"/>
      <c r="B827" s="15"/>
      <c r="C827" s="15"/>
      <c r="D827" s="15"/>
      <c r="E827" s="15"/>
      <c r="F827" s="15"/>
      <c r="G827" s="15"/>
      <c r="H827" s="15"/>
      <c r="I827" s="16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</row>
    <row r="828" spans="1:33" ht="11.25" customHeight="1">
      <c r="A828" s="15"/>
      <c r="B828" s="15"/>
      <c r="C828" s="15"/>
      <c r="D828" s="15"/>
      <c r="E828" s="15"/>
      <c r="F828" s="15"/>
      <c r="G828" s="15"/>
      <c r="H828" s="15"/>
      <c r="I828" s="16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</row>
    <row r="829" spans="1:33" ht="11.25" customHeight="1">
      <c r="A829" s="15"/>
      <c r="B829" s="15"/>
      <c r="C829" s="15"/>
      <c r="D829" s="15"/>
      <c r="E829" s="15"/>
      <c r="F829" s="15"/>
      <c r="G829" s="15"/>
      <c r="H829" s="15"/>
      <c r="I829" s="16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</row>
    <row r="830" spans="1:33" ht="11.25" customHeight="1">
      <c r="A830" s="15"/>
      <c r="B830" s="15"/>
      <c r="C830" s="15"/>
      <c r="D830" s="15"/>
      <c r="E830" s="15"/>
      <c r="F830" s="15"/>
      <c r="G830" s="15"/>
      <c r="H830" s="15"/>
      <c r="I830" s="16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</row>
    <row r="831" spans="1:33" ht="11.25" customHeight="1">
      <c r="A831" s="15"/>
      <c r="B831" s="15"/>
      <c r="C831" s="15"/>
      <c r="D831" s="15"/>
      <c r="E831" s="15"/>
      <c r="F831" s="15"/>
      <c r="G831" s="15"/>
      <c r="H831" s="15"/>
      <c r="I831" s="16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</row>
    <row r="832" spans="1:33" ht="11.25" customHeight="1">
      <c r="A832" s="15"/>
      <c r="B832" s="15"/>
      <c r="C832" s="15"/>
      <c r="D832" s="15"/>
      <c r="E832" s="15"/>
      <c r="F832" s="15"/>
      <c r="G832" s="15"/>
      <c r="H832" s="15"/>
      <c r="I832" s="16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</row>
    <row r="833" spans="1:33" ht="11.25" customHeight="1">
      <c r="A833" s="15"/>
      <c r="B833" s="15"/>
      <c r="C833" s="15"/>
      <c r="D833" s="15"/>
      <c r="E833" s="15"/>
      <c r="F833" s="15"/>
      <c r="G833" s="15"/>
      <c r="H833" s="15"/>
      <c r="I833" s="16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</row>
    <row r="834" spans="1:33" ht="11.25" customHeight="1">
      <c r="A834" s="15"/>
      <c r="B834" s="15"/>
      <c r="C834" s="15"/>
      <c r="D834" s="15"/>
      <c r="E834" s="15"/>
      <c r="F834" s="15"/>
      <c r="G834" s="15"/>
      <c r="H834" s="15"/>
      <c r="I834" s="16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</row>
    <row r="835" spans="1:33" ht="11.25" customHeight="1">
      <c r="A835" s="15"/>
      <c r="B835" s="15"/>
      <c r="C835" s="15"/>
      <c r="D835" s="15"/>
      <c r="E835" s="15"/>
      <c r="F835" s="15"/>
      <c r="G835" s="15"/>
      <c r="H835" s="15"/>
      <c r="I835" s="16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</row>
    <row r="836" spans="1:33" ht="11.25" customHeight="1">
      <c r="A836" s="15"/>
      <c r="B836" s="15"/>
      <c r="C836" s="15"/>
      <c r="D836" s="15"/>
      <c r="E836" s="15"/>
      <c r="F836" s="15"/>
      <c r="G836" s="15"/>
      <c r="H836" s="15"/>
      <c r="I836" s="16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</row>
    <row r="837" spans="1:33" ht="11.25" customHeight="1">
      <c r="A837" s="15"/>
      <c r="B837" s="15"/>
      <c r="C837" s="15"/>
      <c r="D837" s="15"/>
      <c r="E837" s="15"/>
      <c r="F837" s="15"/>
      <c r="G837" s="15"/>
      <c r="H837" s="15"/>
      <c r="I837" s="16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</row>
    <row r="838" spans="1:33" ht="11.25" customHeight="1">
      <c r="A838" s="15"/>
      <c r="B838" s="15"/>
      <c r="C838" s="15"/>
      <c r="D838" s="15"/>
      <c r="E838" s="15"/>
      <c r="F838" s="15"/>
      <c r="G838" s="15"/>
      <c r="H838" s="15"/>
      <c r="I838" s="16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</row>
    <row r="839" spans="1:33" ht="11.25" customHeight="1">
      <c r="A839" s="15"/>
      <c r="B839" s="15"/>
      <c r="C839" s="15"/>
      <c r="D839" s="15"/>
      <c r="E839" s="15"/>
      <c r="F839" s="15"/>
      <c r="G839" s="15"/>
      <c r="H839" s="15"/>
      <c r="I839" s="16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</row>
    <row r="840" spans="1:33" ht="11.25" customHeight="1">
      <c r="A840" s="15"/>
      <c r="B840" s="15"/>
      <c r="C840" s="15"/>
      <c r="D840" s="15"/>
      <c r="E840" s="15"/>
      <c r="F840" s="15"/>
      <c r="G840" s="15"/>
      <c r="H840" s="15"/>
      <c r="I840" s="16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</row>
    <row r="841" spans="1:33" ht="11.25" customHeight="1">
      <c r="A841" s="15"/>
      <c r="B841" s="15"/>
      <c r="C841" s="15"/>
      <c r="D841" s="15"/>
      <c r="E841" s="15"/>
      <c r="F841" s="15"/>
      <c r="G841" s="15"/>
      <c r="H841" s="15"/>
      <c r="I841" s="16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</row>
    <row r="842" spans="1:33" ht="11.25" customHeight="1">
      <c r="A842" s="15"/>
      <c r="B842" s="15"/>
      <c r="C842" s="15"/>
      <c r="D842" s="15"/>
      <c r="E842" s="15"/>
      <c r="F842" s="15"/>
      <c r="G842" s="15"/>
      <c r="H842" s="15"/>
      <c r="I842" s="16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</row>
    <row r="843" spans="1:33" ht="11.25" customHeight="1">
      <c r="A843" s="15"/>
      <c r="B843" s="15"/>
      <c r="C843" s="15"/>
      <c r="D843" s="15"/>
      <c r="E843" s="15"/>
      <c r="F843" s="15"/>
      <c r="G843" s="15"/>
      <c r="H843" s="15"/>
      <c r="I843" s="16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</row>
    <row r="844" spans="1:33" ht="11.25" customHeight="1">
      <c r="A844" s="15"/>
      <c r="B844" s="15"/>
      <c r="C844" s="15"/>
      <c r="D844" s="15"/>
      <c r="E844" s="15"/>
      <c r="F844" s="15"/>
      <c r="G844" s="15"/>
      <c r="H844" s="15"/>
      <c r="I844" s="16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</row>
    <row r="845" spans="1:33" ht="11.25" customHeight="1">
      <c r="A845" s="15"/>
      <c r="B845" s="15"/>
      <c r="C845" s="15"/>
      <c r="D845" s="15"/>
      <c r="E845" s="15"/>
      <c r="F845" s="15"/>
      <c r="G845" s="15"/>
      <c r="H845" s="15"/>
      <c r="I845" s="16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</row>
    <row r="846" spans="1:33" ht="11.25" customHeight="1">
      <c r="A846" s="15"/>
      <c r="B846" s="15"/>
      <c r="C846" s="15"/>
      <c r="D846" s="15"/>
      <c r="E846" s="15"/>
      <c r="F846" s="15"/>
      <c r="G846" s="15"/>
      <c r="H846" s="15"/>
      <c r="I846" s="16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</row>
    <row r="847" spans="1:33" ht="11.25" customHeight="1">
      <c r="A847" s="15"/>
      <c r="B847" s="15"/>
      <c r="C847" s="15"/>
      <c r="D847" s="15"/>
      <c r="E847" s="15"/>
      <c r="F847" s="15"/>
      <c r="G847" s="15"/>
      <c r="H847" s="15"/>
      <c r="I847" s="16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</row>
    <row r="848" spans="1:33" ht="11.25" customHeight="1">
      <c r="A848" s="15"/>
      <c r="B848" s="15"/>
      <c r="C848" s="15"/>
      <c r="D848" s="15"/>
      <c r="E848" s="15"/>
      <c r="F848" s="15"/>
      <c r="G848" s="15"/>
      <c r="H848" s="15"/>
      <c r="I848" s="16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</row>
    <row r="849" spans="1:33" ht="11.25" customHeight="1">
      <c r="A849" s="15"/>
      <c r="B849" s="15"/>
      <c r="C849" s="15"/>
      <c r="D849" s="15"/>
      <c r="E849" s="15"/>
      <c r="F849" s="15"/>
      <c r="G849" s="15"/>
      <c r="H849" s="15"/>
      <c r="I849" s="16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</row>
    <row r="850" spans="1:33" ht="11.25" customHeight="1">
      <c r="A850" s="15"/>
      <c r="B850" s="15"/>
      <c r="C850" s="15"/>
      <c r="D850" s="15"/>
      <c r="E850" s="15"/>
      <c r="F850" s="15"/>
      <c r="G850" s="15"/>
      <c r="H850" s="15"/>
      <c r="I850" s="16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</row>
    <row r="851" spans="1:33" ht="11.25" customHeight="1">
      <c r="A851" s="15"/>
      <c r="B851" s="15"/>
      <c r="C851" s="15"/>
      <c r="D851" s="15"/>
      <c r="E851" s="15"/>
      <c r="F851" s="15"/>
      <c r="G851" s="15"/>
      <c r="H851" s="15"/>
      <c r="I851" s="16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</row>
    <row r="852" spans="1:33" ht="11.25" customHeight="1">
      <c r="A852" s="15"/>
      <c r="B852" s="15"/>
      <c r="C852" s="15"/>
      <c r="D852" s="15"/>
      <c r="E852" s="15"/>
      <c r="F852" s="15"/>
      <c r="G852" s="15"/>
      <c r="H852" s="15"/>
      <c r="I852" s="16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</row>
    <row r="853" spans="1:33" ht="11.25" customHeight="1">
      <c r="A853" s="15"/>
      <c r="B853" s="15"/>
      <c r="C853" s="15"/>
      <c r="D853" s="15"/>
      <c r="E853" s="15"/>
      <c r="F853" s="15"/>
      <c r="G853" s="15"/>
      <c r="H853" s="15"/>
      <c r="I853" s="16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</row>
    <row r="854" spans="1:33" ht="11.25" customHeight="1">
      <c r="A854" s="15"/>
      <c r="B854" s="15"/>
      <c r="C854" s="15"/>
      <c r="D854" s="15"/>
      <c r="E854" s="15"/>
      <c r="F854" s="15"/>
      <c r="G854" s="15"/>
      <c r="H854" s="15"/>
      <c r="I854" s="16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</row>
    <row r="855" spans="1:33" ht="11.25" customHeight="1">
      <c r="A855" s="15"/>
      <c r="B855" s="15"/>
      <c r="C855" s="15"/>
      <c r="D855" s="15"/>
      <c r="E855" s="15"/>
      <c r="F855" s="15"/>
      <c r="G855" s="15"/>
      <c r="H855" s="15"/>
      <c r="I855" s="16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</row>
    <row r="856" spans="1:33" ht="11.25" customHeight="1">
      <c r="A856" s="15"/>
      <c r="B856" s="15"/>
      <c r="C856" s="15"/>
      <c r="D856" s="15"/>
      <c r="E856" s="15"/>
      <c r="F856" s="15"/>
      <c r="G856" s="15"/>
      <c r="H856" s="15"/>
      <c r="I856" s="16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</row>
    <row r="857" spans="1:33" ht="11.25" customHeight="1">
      <c r="A857" s="15"/>
      <c r="B857" s="15"/>
      <c r="C857" s="15"/>
      <c r="D857" s="15"/>
      <c r="E857" s="15"/>
      <c r="F857" s="15"/>
      <c r="G857" s="15"/>
      <c r="H857" s="15"/>
      <c r="I857" s="16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</row>
    <row r="858" spans="1:33" ht="11.25" customHeight="1">
      <c r="A858" s="15"/>
      <c r="B858" s="15"/>
      <c r="C858" s="15"/>
      <c r="D858" s="15"/>
      <c r="E858" s="15"/>
      <c r="F858" s="15"/>
      <c r="G858" s="15"/>
      <c r="H858" s="15"/>
      <c r="I858" s="16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</row>
    <row r="859" spans="1:33" ht="11.25" customHeight="1">
      <c r="A859" s="15"/>
      <c r="B859" s="15"/>
      <c r="C859" s="15"/>
      <c r="D859" s="15"/>
      <c r="E859" s="15"/>
      <c r="F859" s="15"/>
      <c r="G859" s="15"/>
      <c r="H859" s="15"/>
      <c r="I859" s="16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</row>
    <row r="860" spans="1:33" ht="11.25" customHeight="1">
      <c r="A860" s="15"/>
      <c r="B860" s="15"/>
      <c r="C860" s="15"/>
      <c r="D860" s="15"/>
      <c r="E860" s="15"/>
      <c r="F860" s="15"/>
      <c r="G860" s="15"/>
      <c r="H860" s="15"/>
      <c r="I860" s="16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</row>
    <row r="861" spans="1:33" ht="11.25" customHeight="1">
      <c r="A861" s="15"/>
      <c r="B861" s="15"/>
      <c r="C861" s="15"/>
      <c r="D861" s="15"/>
      <c r="E861" s="15"/>
      <c r="F861" s="15"/>
      <c r="G861" s="15"/>
      <c r="H861" s="15"/>
      <c r="I861" s="16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</row>
    <row r="862" spans="1:33" ht="11.25" customHeight="1">
      <c r="A862" s="15"/>
      <c r="B862" s="15"/>
      <c r="C862" s="15"/>
      <c r="D862" s="15"/>
      <c r="E862" s="15"/>
      <c r="F862" s="15"/>
      <c r="G862" s="15"/>
      <c r="H862" s="15"/>
      <c r="I862" s="16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</row>
    <row r="863" spans="1:33" ht="11.25" customHeight="1">
      <c r="A863" s="15"/>
      <c r="B863" s="15"/>
      <c r="C863" s="15"/>
      <c r="D863" s="15"/>
      <c r="E863" s="15"/>
      <c r="F863" s="15"/>
      <c r="G863" s="15"/>
      <c r="H863" s="15"/>
      <c r="I863" s="16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</row>
    <row r="864" spans="1:33" ht="11.25" customHeight="1">
      <c r="A864" s="15"/>
      <c r="B864" s="15"/>
      <c r="C864" s="15"/>
      <c r="D864" s="15"/>
      <c r="E864" s="15"/>
      <c r="F864" s="15"/>
      <c r="G864" s="15"/>
      <c r="H864" s="15"/>
      <c r="I864" s="16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</row>
    <row r="865" spans="1:33" ht="11.25" customHeight="1">
      <c r="A865" s="15"/>
      <c r="B865" s="15"/>
      <c r="C865" s="15"/>
      <c r="D865" s="15"/>
      <c r="E865" s="15"/>
      <c r="F865" s="15"/>
      <c r="G865" s="15"/>
      <c r="H865" s="15"/>
      <c r="I865" s="16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</row>
    <row r="866" spans="1:33" ht="11.25" customHeight="1">
      <c r="A866" s="15"/>
      <c r="B866" s="15"/>
      <c r="C866" s="15"/>
      <c r="D866" s="15"/>
      <c r="E866" s="15"/>
      <c r="F866" s="15"/>
      <c r="G866" s="15"/>
      <c r="H866" s="15"/>
      <c r="I866" s="16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</row>
    <row r="867" spans="1:33" ht="11.25" customHeight="1">
      <c r="A867" s="15"/>
      <c r="B867" s="15"/>
      <c r="C867" s="15"/>
      <c r="D867" s="15"/>
      <c r="E867" s="15"/>
      <c r="F867" s="15"/>
      <c r="G867" s="15"/>
      <c r="H867" s="15"/>
      <c r="I867" s="16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</row>
    <row r="868" spans="1:33" ht="11.25" customHeight="1">
      <c r="A868" s="15"/>
      <c r="B868" s="15"/>
      <c r="C868" s="15"/>
      <c r="D868" s="15"/>
      <c r="E868" s="15"/>
      <c r="F868" s="15"/>
      <c r="G868" s="15"/>
      <c r="H868" s="15"/>
      <c r="I868" s="16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</row>
    <row r="869" spans="1:33" ht="11.25" customHeight="1">
      <c r="A869" s="15"/>
      <c r="B869" s="15"/>
      <c r="C869" s="15"/>
      <c r="D869" s="15"/>
      <c r="E869" s="15"/>
      <c r="F869" s="15"/>
      <c r="G869" s="15"/>
      <c r="H869" s="15"/>
      <c r="I869" s="16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</row>
    <row r="870" spans="1:33" ht="11.25" customHeight="1">
      <c r="A870" s="15"/>
      <c r="B870" s="15"/>
      <c r="C870" s="15"/>
      <c r="D870" s="15"/>
      <c r="E870" s="15"/>
      <c r="F870" s="15"/>
      <c r="G870" s="15"/>
      <c r="H870" s="15"/>
      <c r="I870" s="16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</row>
    <row r="871" spans="1:33" ht="11.25" customHeight="1">
      <c r="A871" s="15"/>
      <c r="B871" s="15"/>
      <c r="C871" s="15"/>
      <c r="D871" s="15"/>
      <c r="E871" s="15"/>
      <c r="F871" s="15"/>
      <c r="G871" s="15"/>
      <c r="H871" s="15"/>
      <c r="I871" s="16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</row>
    <row r="872" spans="1:33" ht="11.25" customHeight="1">
      <c r="A872" s="15"/>
      <c r="B872" s="15"/>
      <c r="C872" s="15"/>
      <c r="D872" s="15"/>
      <c r="E872" s="15"/>
      <c r="F872" s="15"/>
      <c r="G872" s="15"/>
      <c r="H872" s="15"/>
      <c r="I872" s="16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</row>
    <row r="873" spans="1:33" ht="11.25" customHeight="1">
      <c r="A873" s="15"/>
      <c r="B873" s="15"/>
      <c r="C873" s="15"/>
      <c r="D873" s="15"/>
      <c r="E873" s="15"/>
      <c r="F873" s="15"/>
      <c r="G873" s="15"/>
      <c r="H873" s="15"/>
      <c r="I873" s="16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</row>
    <row r="874" spans="1:33" ht="11.25" customHeight="1">
      <c r="A874" s="15"/>
      <c r="B874" s="15"/>
      <c r="C874" s="15"/>
      <c r="D874" s="15"/>
      <c r="E874" s="15"/>
      <c r="F874" s="15"/>
      <c r="G874" s="15"/>
      <c r="H874" s="15"/>
      <c r="I874" s="16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</row>
    <row r="875" spans="1:33" ht="11.25" customHeight="1">
      <c r="A875" s="15"/>
      <c r="B875" s="15"/>
      <c r="C875" s="15"/>
      <c r="D875" s="15"/>
      <c r="E875" s="15"/>
      <c r="F875" s="15"/>
      <c r="G875" s="15"/>
      <c r="H875" s="15"/>
      <c r="I875" s="16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</row>
    <row r="876" spans="1:33" ht="11.25" customHeight="1">
      <c r="A876" s="15"/>
      <c r="B876" s="15"/>
      <c r="C876" s="15"/>
      <c r="D876" s="15"/>
      <c r="E876" s="15"/>
      <c r="F876" s="15"/>
      <c r="G876" s="15"/>
      <c r="H876" s="15"/>
      <c r="I876" s="16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</row>
    <row r="877" spans="1:33" ht="11.25" customHeight="1">
      <c r="A877" s="15"/>
      <c r="B877" s="15"/>
      <c r="C877" s="15"/>
      <c r="D877" s="15"/>
      <c r="E877" s="15"/>
      <c r="F877" s="15"/>
      <c r="G877" s="15"/>
      <c r="H877" s="15"/>
      <c r="I877" s="16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</row>
    <row r="878" spans="1:33" ht="11.25" customHeight="1">
      <c r="A878" s="15"/>
      <c r="B878" s="15"/>
      <c r="C878" s="15"/>
      <c r="D878" s="15"/>
      <c r="E878" s="15"/>
      <c r="F878" s="15"/>
      <c r="G878" s="15"/>
      <c r="H878" s="15"/>
      <c r="I878" s="16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</row>
    <row r="879" spans="1:33" ht="11.25" customHeight="1">
      <c r="A879" s="15"/>
      <c r="B879" s="15"/>
      <c r="C879" s="15"/>
      <c r="D879" s="15"/>
      <c r="E879" s="15"/>
      <c r="F879" s="15"/>
      <c r="G879" s="15"/>
      <c r="H879" s="15"/>
      <c r="I879" s="16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</row>
    <row r="880" spans="1:33" ht="11.25" customHeight="1">
      <c r="A880" s="15"/>
      <c r="B880" s="15"/>
      <c r="C880" s="15"/>
      <c r="D880" s="15"/>
      <c r="E880" s="15"/>
      <c r="F880" s="15"/>
      <c r="G880" s="15"/>
      <c r="H880" s="15"/>
      <c r="I880" s="16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</row>
    <row r="881" spans="1:33" ht="11.25" customHeight="1">
      <c r="A881" s="15"/>
      <c r="B881" s="15"/>
      <c r="C881" s="15"/>
      <c r="D881" s="15"/>
      <c r="E881" s="15"/>
      <c r="F881" s="15"/>
      <c r="G881" s="15"/>
      <c r="H881" s="15"/>
      <c r="I881" s="16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</row>
    <row r="882" spans="1:33" ht="11.25" customHeight="1">
      <c r="A882" s="15"/>
      <c r="B882" s="15"/>
      <c r="C882" s="15"/>
      <c r="D882" s="15"/>
      <c r="E882" s="15"/>
      <c r="F882" s="15"/>
      <c r="G882" s="15"/>
      <c r="H882" s="15"/>
      <c r="I882" s="16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</row>
    <row r="883" spans="1:33" ht="11.25" customHeight="1">
      <c r="A883" s="15"/>
      <c r="B883" s="15"/>
      <c r="C883" s="15"/>
      <c r="D883" s="15"/>
      <c r="E883" s="15"/>
      <c r="F883" s="15"/>
      <c r="G883" s="15"/>
      <c r="H883" s="15"/>
      <c r="I883" s="16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</row>
    <row r="884" spans="1:33" ht="11.25" customHeight="1">
      <c r="A884" s="15"/>
      <c r="B884" s="15"/>
      <c r="C884" s="15"/>
      <c r="D884" s="15"/>
      <c r="E884" s="15"/>
      <c r="F884" s="15"/>
      <c r="G884" s="15"/>
      <c r="H884" s="15"/>
      <c r="I884" s="16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</row>
    <row r="885" spans="1:33" ht="11.25" customHeight="1">
      <c r="A885" s="15"/>
      <c r="B885" s="15"/>
      <c r="C885" s="15"/>
      <c r="D885" s="15"/>
      <c r="E885" s="15"/>
      <c r="F885" s="15"/>
      <c r="G885" s="15"/>
      <c r="H885" s="15"/>
      <c r="I885" s="16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</row>
    <row r="886" spans="1:33" ht="11.25" customHeight="1">
      <c r="A886" s="15"/>
      <c r="B886" s="15"/>
      <c r="C886" s="15"/>
      <c r="D886" s="15"/>
      <c r="E886" s="15"/>
      <c r="F886" s="15"/>
      <c r="G886" s="15"/>
      <c r="H886" s="15"/>
      <c r="I886" s="16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</row>
    <row r="887" spans="1:33" ht="11.25" customHeight="1">
      <c r="A887" s="15"/>
      <c r="B887" s="15"/>
      <c r="C887" s="15"/>
      <c r="D887" s="15"/>
      <c r="E887" s="15"/>
      <c r="F887" s="15"/>
      <c r="G887" s="15"/>
      <c r="H887" s="15"/>
      <c r="I887" s="16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</row>
    <row r="888" spans="1:33" ht="11.25" customHeight="1">
      <c r="A888" s="15"/>
      <c r="B888" s="15"/>
      <c r="C888" s="15"/>
      <c r="D888" s="15"/>
      <c r="E888" s="15"/>
      <c r="F888" s="15"/>
      <c r="G888" s="15"/>
      <c r="H888" s="15"/>
      <c r="I888" s="16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</row>
    <row r="889" spans="1:33" ht="11.25" customHeight="1">
      <c r="A889" s="15"/>
      <c r="B889" s="15"/>
      <c r="C889" s="15"/>
      <c r="D889" s="15"/>
      <c r="E889" s="15"/>
      <c r="F889" s="15"/>
      <c r="G889" s="15"/>
      <c r="H889" s="15"/>
      <c r="I889" s="16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</row>
    <row r="890" spans="1:33" ht="11.25" customHeight="1">
      <c r="A890" s="15"/>
      <c r="B890" s="15"/>
      <c r="C890" s="15"/>
      <c r="D890" s="15"/>
      <c r="E890" s="15"/>
      <c r="F890" s="15"/>
      <c r="G890" s="15"/>
      <c r="H890" s="15"/>
      <c r="I890" s="16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</row>
    <row r="891" spans="1:33" ht="11.25" customHeight="1">
      <c r="A891" s="15"/>
      <c r="B891" s="15"/>
      <c r="C891" s="15"/>
      <c r="D891" s="15"/>
      <c r="E891" s="15"/>
      <c r="F891" s="15"/>
      <c r="G891" s="15"/>
      <c r="H891" s="15"/>
      <c r="I891" s="16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</row>
    <row r="892" spans="1:33" ht="11.25" customHeight="1">
      <c r="A892" s="15"/>
      <c r="B892" s="15"/>
      <c r="C892" s="15"/>
      <c r="D892" s="15"/>
      <c r="E892" s="15"/>
      <c r="F892" s="15"/>
      <c r="G892" s="15"/>
      <c r="H892" s="15"/>
      <c r="I892" s="16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</row>
    <row r="893" spans="1:33" ht="11.25" customHeight="1">
      <c r="A893" s="15"/>
      <c r="B893" s="15"/>
      <c r="C893" s="15"/>
      <c r="D893" s="15"/>
      <c r="E893" s="15"/>
      <c r="F893" s="15"/>
      <c r="G893" s="15"/>
      <c r="H893" s="15"/>
      <c r="I893" s="16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</row>
    <row r="894" spans="1:33" ht="11.25" customHeight="1">
      <c r="A894" s="15"/>
      <c r="B894" s="15"/>
      <c r="C894" s="15"/>
      <c r="D894" s="15"/>
      <c r="E894" s="15"/>
      <c r="F894" s="15"/>
      <c r="G894" s="15"/>
      <c r="H894" s="15"/>
      <c r="I894" s="16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</row>
    <row r="895" spans="1:33" ht="11.25" customHeight="1">
      <c r="A895" s="15"/>
      <c r="B895" s="15"/>
      <c r="C895" s="15"/>
      <c r="D895" s="15"/>
      <c r="E895" s="15"/>
      <c r="F895" s="15"/>
      <c r="G895" s="15"/>
      <c r="H895" s="15"/>
      <c r="I895" s="16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</row>
    <row r="896" spans="1:33" ht="11.25" customHeight="1">
      <c r="A896" s="15"/>
      <c r="B896" s="15"/>
      <c r="C896" s="15"/>
      <c r="D896" s="15"/>
      <c r="E896" s="15"/>
      <c r="F896" s="15"/>
      <c r="G896" s="15"/>
      <c r="H896" s="15"/>
      <c r="I896" s="16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</row>
    <row r="897" spans="1:33" ht="11.25" customHeight="1">
      <c r="A897" s="15"/>
      <c r="B897" s="15"/>
      <c r="C897" s="15"/>
      <c r="D897" s="15"/>
      <c r="E897" s="15"/>
      <c r="F897" s="15"/>
      <c r="G897" s="15"/>
      <c r="H897" s="15"/>
      <c r="I897" s="16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</row>
    <row r="898" spans="1:33" ht="11.25" customHeight="1">
      <c r="A898" s="15"/>
      <c r="B898" s="15"/>
      <c r="C898" s="15"/>
      <c r="D898" s="15"/>
      <c r="E898" s="15"/>
      <c r="F898" s="15"/>
      <c r="G898" s="15"/>
      <c r="H898" s="15"/>
      <c r="I898" s="16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</row>
    <row r="899" spans="1:33" ht="11.25" customHeight="1">
      <c r="A899" s="15"/>
      <c r="B899" s="15"/>
      <c r="C899" s="15"/>
      <c r="D899" s="15"/>
      <c r="E899" s="15"/>
      <c r="F899" s="15"/>
      <c r="G899" s="15"/>
      <c r="H899" s="15"/>
      <c r="I899" s="16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</row>
    <row r="900" spans="1:33" ht="11.25" customHeight="1">
      <c r="A900" s="15"/>
      <c r="B900" s="15"/>
      <c r="C900" s="15"/>
      <c r="D900" s="15"/>
      <c r="E900" s="15"/>
      <c r="F900" s="15"/>
      <c r="G900" s="15"/>
      <c r="H900" s="15"/>
      <c r="I900" s="16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</row>
    <row r="901" spans="1:33" ht="11.25" customHeight="1">
      <c r="A901" s="15"/>
      <c r="B901" s="15"/>
      <c r="C901" s="15"/>
      <c r="D901" s="15"/>
      <c r="E901" s="15"/>
      <c r="F901" s="15"/>
      <c r="G901" s="15"/>
      <c r="H901" s="15"/>
      <c r="I901" s="16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</row>
    <row r="902" spans="1:33" ht="11.25" customHeight="1">
      <c r="A902" s="15"/>
      <c r="B902" s="15"/>
      <c r="C902" s="15"/>
      <c r="D902" s="15"/>
      <c r="E902" s="15"/>
      <c r="F902" s="15"/>
      <c r="G902" s="15"/>
      <c r="H902" s="15"/>
      <c r="I902" s="16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</row>
    <row r="903" spans="1:33" ht="11.25" customHeight="1">
      <c r="A903" s="15"/>
      <c r="B903" s="15"/>
      <c r="C903" s="15"/>
      <c r="D903" s="15"/>
      <c r="E903" s="15"/>
      <c r="F903" s="15"/>
      <c r="G903" s="15"/>
      <c r="H903" s="15"/>
      <c r="I903" s="16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</row>
    <row r="904" spans="1:33" ht="11.25" customHeight="1">
      <c r="A904" s="15"/>
      <c r="B904" s="15"/>
      <c r="C904" s="15"/>
      <c r="D904" s="15"/>
      <c r="E904" s="15"/>
      <c r="F904" s="15"/>
      <c r="G904" s="15"/>
      <c r="H904" s="15"/>
      <c r="I904" s="16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</row>
    <row r="905" spans="1:33" ht="11.25" customHeight="1">
      <c r="A905" s="15"/>
      <c r="B905" s="15"/>
      <c r="C905" s="15"/>
      <c r="D905" s="15"/>
      <c r="E905" s="15"/>
      <c r="F905" s="15"/>
      <c r="G905" s="15"/>
      <c r="H905" s="15"/>
      <c r="I905" s="16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</row>
    <row r="906" spans="1:33" ht="11.25" customHeight="1">
      <c r="A906" s="15"/>
      <c r="B906" s="15"/>
      <c r="C906" s="15"/>
      <c r="D906" s="15"/>
      <c r="E906" s="15"/>
      <c r="F906" s="15"/>
      <c r="G906" s="15"/>
      <c r="H906" s="15"/>
      <c r="I906" s="16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</row>
    <row r="907" spans="1:33" ht="11.25" customHeight="1">
      <c r="A907" s="15"/>
      <c r="B907" s="15"/>
      <c r="C907" s="15"/>
      <c r="D907" s="15"/>
      <c r="E907" s="15"/>
      <c r="F907" s="15"/>
      <c r="G907" s="15"/>
      <c r="H907" s="15"/>
      <c r="I907" s="16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</row>
    <row r="908" spans="1:33" ht="11.25" customHeight="1">
      <c r="A908" s="15"/>
      <c r="B908" s="15"/>
      <c r="C908" s="15"/>
      <c r="D908" s="15"/>
      <c r="E908" s="15"/>
      <c r="F908" s="15"/>
      <c r="G908" s="15"/>
      <c r="H908" s="15"/>
      <c r="I908" s="16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</row>
    <row r="909" spans="1:33" ht="11.25" customHeight="1">
      <c r="A909" s="15"/>
      <c r="B909" s="15"/>
      <c r="C909" s="15"/>
      <c r="D909" s="15"/>
      <c r="E909" s="15"/>
      <c r="F909" s="15"/>
      <c r="G909" s="15"/>
      <c r="H909" s="15"/>
      <c r="I909" s="16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</row>
    <row r="910" spans="1:33" ht="11.25" customHeight="1">
      <c r="A910" s="15"/>
      <c r="B910" s="15"/>
      <c r="C910" s="15"/>
      <c r="D910" s="15"/>
      <c r="E910" s="15"/>
      <c r="F910" s="15"/>
      <c r="G910" s="15"/>
      <c r="H910" s="15"/>
      <c r="I910" s="16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</row>
    <row r="911" spans="1:33" ht="11.25" customHeight="1">
      <c r="A911" s="15"/>
      <c r="B911" s="15"/>
      <c r="C911" s="15"/>
      <c r="D911" s="15"/>
      <c r="E911" s="15"/>
      <c r="F911" s="15"/>
      <c r="G911" s="15"/>
      <c r="H911" s="15"/>
      <c r="I911" s="16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</row>
    <row r="912" spans="1:33" ht="11.25" customHeight="1">
      <c r="A912" s="15"/>
      <c r="B912" s="15"/>
      <c r="C912" s="15"/>
      <c r="D912" s="15"/>
      <c r="E912" s="15"/>
      <c r="F912" s="15"/>
      <c r="G912" s="15"/>
      <c r="H912" s="15"/>
      <c r="I912" s="16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</row>
    <row r="913" spans="1:33" ht="11.25" customHeight="1">
      <c r="A913" s="15"/>
      <c r="B913" s="15"/>
      <c r="C913" s="15"/>
      <c r="D913" s="15"/>
      <c r="E913" s="15"/>
      <c r="F913" s="15"/>
      <c r="G913" s="15"/>
      <c r="H913" s="15"/>
      <c r="I913" s="16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</row>
    <row r="914" spans="1:33" ht="11.25" customHeight="1">
      <c r="A914" s="15"/>
      <c r="B914" s="15"/>
      <c r="C914" s="15"/>
      <c r="D914" s="15"/>
      <c r="E914" s="15"/>
      <c r="F914" s="15"/>
      <c r="G914" s="15"/>
      <c r="H914" s="15"/>
      <c r="I914" s="16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</row>
    <row r="915" spans="1:33" ht="11.25" customHeight="1">
      <c r="A915" s="15"/>
      <c r="B915" s="15"/>
      <c r="C915" s="15"/>
      <c r="D915" s="15"/>
      <c r="E915" s="15"/>
      <c r="F915" s="15"/>
      <c r="G915" s="15"/>
      <c r="H915" s="15"/>
      <c r="I915" s="16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</row>
    <row r="916" spans="1:33" ht="11.25" customHeight="1">
      <c r="A916" s="15"/>
      <c r="B916" s="15"/>
      <c r="C916" s="15"/>
      <c r="D916" s="15"/>
      <c r="E916" s="15"/>
      <c r="F916" s="15"/>
      <c r="G916" s="15"/>
      <c r="H916" s="15"/>
      <c r="I916" s="16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</row>
    <row r="917" spans="1:33" ht="11.25" customHeight="1">
      <c r="A917" s="15"/>
      <c r="B917" s="15"/>
      <c r="C917" s="15"/>
      <c r="D917" s="15"/>
      <c r="E917" s="15"/>
      <c r="F917" s="15"/>
      <c r="G917" s="15"/>
      <c r="H917" s="15"/>
      <c r="I917" s="16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</row>
    <row r="918" spans="1:33" ht="11.25" customHeight="1">
      <c r="A918" s="15"/>
      <c r="B918" s="15"/>
      <c r="C918" s="15"/>
      <c r="D918" s="15"/>
      <c r="E918" s="15"/>
      <c r="F918" s="15"/>
      <c r="G918" s="15"/>
      <c r="H918" s="15"/>
      <c r="I918" s="16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</row>
    <row r="919" spans="1:33" ht="11.25" customHeight="1">
      <c r="A919" s="15"/>
      <c r="B919" s="15"/>
      <c r="C919" s="15"/>
      <c r="D919" s="15"/>
      <c r="E919" s="15"/>
      <c r="F919" s="15"/>
      <c r="G919" s="15"/>
      <c r="H919" s="15"/>
      <c r="I919" s="16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</row>
    <row r="920" spans="1:33" ht="11.25" customHeight="1">
      <c r="A920" s="15"/>
      <c r="B920" s="15"/>
      <c r="C920" s="15"/>
      <c r="D920" s="15"/>
      <c r="E920" s="15"/>
      <c r="F920" s="15"/>
      <c r="G920" s="15"/>
      <c r="H920" s="15"/>
      <c r="I920" s="16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</row>
    <row r="921" spans="1:33" ht="11.25" customHeight="1">
      <c r="A921" s="15"/>
      <c r="B921" s="15"/>
      <c r="C921" s="15"/>
      <c r="D921" s="15"/>
      <c r="E921" s="15"/>
      <c r="F921" s="15"/>
      <c r="G921" s="15"/>
      <c r="H921" s="15"/>
      <c r="I921" s="16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</row>
    <row r="922" spans="1:33" ht="11.25" customHeight="1">
      <c r="A922" s="15"/>
      <c r="B922" s="15"/>
      <c r="C922" s="15"/>
      <c r="D922" s="15"/>
      <c r="E922" s="15"/>
      <c r="F922" s="15"/>
      <c r="G922" s="15"/>
      <c r="H922" s="15"/>
      <c r="I922" s="16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</row>
    <row r="923" spans="1:33" ht="11.25" customHeight="1">
      <c r="A923" s="15"/>
      <c r="B923" s="15"/>
      <c r="C923" s="15"/>
      <c r="D923" s="15"/>
      <c r="E923" s="15"/>
      <c r="F923" s="15"/>
      <c r="G923" s="15"/>
      <c r="H923" s="15"/>
      <c r="I923" s="16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</row>
    <row r="924" spans="1:33" ht="11.25" customHeight="1">
      <c r="A924" s="15"/>
      <c r="B924" s="15"/>
      <c r="C924" s="15"/>
      <c r="D924" s="15"/>
      <c r="E924" s="15"/>
      <c r="F924" s="15"/>
      <c r="G924" s="15"/>
      <c r="H924" s="15"/>
      <c r="I924" s="16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</row>
    <row r="925" spans="1:33" ht="11.25" customHeight="1">
      <c r="A925" s="15"/>
      <c r="B925" s="15"/>
      <c r="C925" s="15"/>
      <c r="D925" s="15"/>
      <c r="E925" s="15"/>
      <c r="F925" s="15"/>
      <c r="G925" s="15"/>
      <c r="H925" s="15"/>
      <c r="I925" s="16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</row>
    <row r="926" spans="1:33" ht="11.25" customHeight="1">
      <c r="A926" s="15"/>
      <c r="B926" s="15"/>
      <c r="C926" s="15"/>
      <c r="D926" s="15"/>
      <c r="E926" s="15"/>
      <c r="F926" s="15"/>
      <c r="G926" s="15"/>
      <c r="H926" s="15"/>
      <c r="I926" s="16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</row>
    <row r="927" spans="1:33" ht="11.25" customHeight="1">
      <c r="A927" s="15"/>
      <c r="B927" s="15"/>
      <c r="C927" s="15"/>
      <c r="D927" s="15"/>
      <c r="E927" s="15"/>
      <c r="F927" s="15"/>
      <c r="G927" s="15"/>
      <c r="H927" s="15"/>
      <c r="I927" s="16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</row>
    <row r="928" spans="1:33" ht="11.25" customHeight="1">
      <c r="A928" s="15"/>
      <c r="B928" s="15"/>
      <c r="C928" s="15"/>
      <c r="D928" s="15"/>
      <c r="E928" s="15"/>
      <c r="F928" s="15"/>
      <c r="G928" s="15"/>
      <c r="H928" s="15"/>
      <c r="I928" s="16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</row>
    <row r="929" spans="1:33" ht="11.25" customHeight="1">
      <c r="A929" s="15"/>
      <c r="B929" s="15"/>
      <c r="C929" s="15"/>
      <c r="D929" s="15"/>
      <c r="E929" s="15"/>
      <c r="F929" s="15"/>
      <c r="G929" s="15"/>
      <c r="H929" s="15"/>
      <c r="I929" s="16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</row>
    <row r="930" spans="1:33" ht="11.25" customHeight="1">
      <c r="A930" s="15"/>
      <c r="B930" s="15"/>
      <c r="C930" s="15"/>
      <c r="D930" s="15"/>
      <c r="E930" s="15"/>
      <c r="F930" s="15"/>
      <c r="G930" s="15"/>
      <c r="H930" s="15"/>
      <c r="I930" s="16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</row>
    <row r="931" spans="1:33" ht="11.25" customHeight="1">
      <c r="A931" s="15"/>
      <c r="B931" s="15"/>
      <c r="C931" s="15"/>
      <c r="D931" s="15"/>
      <c r="E931" s="15"/>
      <c r="F931" s="15"/>
      <c r="G931" s="15"/>
      <c r="H931" s="15"/>
      <c r="I931" s="16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</row>
    <row r="932" spans="1:33" ht="11.25" customHeight="1">
      <c r="A932" s="15"/>
      <c r="B932" s="15"/>
      <c r="C932" s="15"/>
      <c r="D932" s="15"/>
      <c r="E932" s="15"/>
      <c r="F932" s="15"/>
      <c r="G932" s="15"/>
      <c r="H932" s="15"/>
      <c r="I932" s="16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</row>
    <row r="933" spans="1:33" ht="11.25" customHeight="1">
      <c r="A933" s="15"/>
      <c r="B933" s="15"/>
      <c r="C933" s="15"/>
      <c r="D933" s="15"/>
      <c r="E933" s="15"/>
      <c r="F933" s="15"/>
      <c r="G933" s="15"/>
      <c r="H933" s="15"/>
      <c r="I933" s="16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</row>
    <row r="934" spans="1:33" ht="11.25" customHeight="1">
      <c r="A934" s="15"/>
      <c r="B934" s="15"/>
      <c r="C934" s="15"/>
      <c r="D934" s="15"/>
      <c r="E934" s="15"/>
      <c r="F934" s="15"/>
      <c r="G934" s="15"/>
      <c r="H934" s="15"/>
      <c r="I934" s="16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</row>
    <row r="935" spans="1:33" ht="11.25" customHeight="1">
      <c r="A935" s="15"/>
      <c r="B935" s="15"/>
      <c r="C935" s="15"/>
      <c r="D935" s="15"/>
      <c r="E935" s="15"/>
      <c r="F935" s="15"/>
      <c r="G935" s="15"/>
      <c r="H935" s="15"/>
      <c r="I935" s="16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</row>
    <row r="936" spans="1:33" ht="11.25" customHeight="1">
      <c r="A936" s="15"/>
      <c r="B936" s="15"/>
      <c r="C936" s="15"/>
      <c r="D936" s="15"/>
      <c r="E936" s="15"/>
      <c r="F936" s="15"/>
      <c r="G936" s="15"/>
      <c r="H936" s="15"/>
      <c r="I936" s="16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</row>
    <row r="937" spans="1:33" ht="11.25" customHeight="1">
      <c r="A937" s="15"/>
      <c r="B937" s="15"/>
      <c r="C937" s="15"/>
      <c r="D937" s="15"/>
      <c r="E937" s="15"/>
      <c r="F937" s="15"/>
      <c r="G937" s="15"/>
      <c r="H937" s="15"/>
      <c r="I937" s="16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</row>
    <row r="938" spans="1:33" ht="11.25" customHeight="1">
      <c r="A938" s="15"/>
      <c r="B938" s="15"/>
      <c r="C938" s="15"/>
      <c r="D938" s="15"/>
      <c r="E938" s="15"/>
      <c r="F938" s="15"/>
      <c r="G938" s="15"/>
      <c r="H938" s="15"/>
      <c r="I938" s="16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</row>
    <row r="939" spans="1:33" ht="11.25" customHeight="1">
      <c r="A939" s="15"/>
      <c r="B939" s="15"/>
      <c r="C939" s="15"/>
      <c r="D939" s="15"/>
      <c r="E939" s="15"/>
      <c r="F939" s="15"/>
      <c r="G939" s="15"/>
      <c r="H939" s="15"/>
      <c r="I939" s="16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</row>
    <row r="940" spans="1:33" ht="11.25" customHeight="1">
      <c r="A940" s="15"/>
      <c r="B940" s="15"/>
      <c r="C940" s="15"/>
      <c r="D940" s="15"/>
      <c r="E940" s="15"/>
      <c r="F940" s="15"/>
      <c r="G940" s="15"/>
      <c r="H940" s="15"/>
      <c r="I940" s="16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</row>
    <row r="941" spans="1:33" ht="11.25" customHeight="1">
      <c r="A941" s="15"/>
      <c r="B941" s="15"/>
      <c r="C941" s="15"/>
      <c r="D941" s="15"/>
      <c r="E941" s="15"/>
      <c r="F941" s="15"/>
      <c r="G941" s="15"/>
      <c r="H941" s="15"/>
      <c r="I941" s="16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</row>
    <row r="942" spans="1:33" ht="11.25" customHeight="1">
      <c r="A942" s="15"/>
      <c r="B942" s="15"/>
      <c r="C942" s="15"/>
      <c r="D942" s="15"/>
      <c r="E942" s="15"/>
      <c r="F942" s="15"/>
      <c r="G942" s="15"/>
      <c r="H942" s="15"/>
      <c r="I942" s="16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</row>
    <row r="943" spans="1:33" ht="11.25" customHeight="1">
      <c r="A943" s="15"/>
      <c r="B943" s="15"/>
      <c r="C943" s="15"/>
      <c r="D943" s="15"/>
      <c r="E943" s="15"/>
      <c r="F943" s="15"/>
      <c r="G943" s="15"/>
      <c r="H943" s="15"/>
      <c r="I943" s="16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</row>
    <row r="944" spans="1:33" ht="11.25" customHeight="1">
      <c r="A944" s="15"/>
      <c r="B944" s="15"/>
      <c r="C944" s="15"/>
      <c r="D944" s="15"/>
      <c r="E944" s="15"/>
      <c r="F944" s="15"/>
      <c r="G944" s="15"/>
      <c r="H944" s="15"/>
      <c r="I944" s="16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</row>
    <row r="945" spans="1:33" ht="11.25" customHeight="1">
      <c r="A945" s="15"/>
      <c r="B945" s="15"/>
      <c r="C945" s="15"/>
      <c r="D945" s="15"/>
      <c r="E945" s="15"/>
      <c r="F945" s="15"/>
      <c r="G945" s="15"/>
      <c r="H945" s="15"/>
      <c r="I945" s="16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</row>
    <row r="946" spans="1:33" ht="11.25" customHeight="1">
      <c r="A946" s="15"/>
      <c r="B946" s="15"/>
      <c r="C946" s="15"/>
      <c r="D946" s="15"/>
      <c r="E946" s="15"/>
      <c r="F946" s="15"/>
      <c r="G946" s="15"/>
      <c r="H946" s="15"/>
      <c r="I946" s="16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</row>
    <row r="947" spans="1:33" ht="11.25" customHeight="1">
      <c r="A947" s="15"/>
      <c r="B947" s="15"/>
      <c r="C947" s="15"/>
      <c r="D947" s="15"/>
      <c r="E947" s="15"/>
      <c r="F947" s="15"/>
      <c r="G947" s="15"/>
      <c r="H947" s="15"/>
      <c r="I947" s="16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</row>
    <row r="948" spans="1:33" ht="11.25" customHeight="1">
      <c r="A948" s="15"/>
      <c r="B948" s="15"/>
      <c r="C948" s="15"/>
      <c r="D948" s="15"/>
      <c r="E948" s="15"/>
      <c r="F948" s="15"/>
      <c r="G948" s="15"/>
      <c r="H948" s="15"/>
      <c r="I948" s="16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</row>
    <row r="949" spans="1:33" ht="11.25" customHeight="1">
      <c r="A949" s="15"/>
      <c r="B949" s="15"/>
      <c r="C949" s="15"/>
      <c r="D949" s="15"/>
      <c r="E949" s="15"/>
      <c r="F949" s="15"/>
      <c r="G949" s="15"/>
      <c r="H949" s="15"/>
      <c r="I949" s="16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</row>
    <row r="950" spans="1:33" ht="11.25" customHeight="1">
      <c r="A950" s="15"/>
      <c r="B950" s="15"/>
      <c r="C950" s="15"/>
      <c r="D950" s="15"/>
      <c r="E950" s="15"/>
      <c r="F950" s="15"/>
      <c r="G950" s="15"/>
      <c r="H950" s="15"/>
      <c r="I950" s="16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</row>
    <row r="951" spans="1:33" ht="11.25" customHeight="1">
      <c r="A951" s="15"/>
      <c r="B951" s="15"/>
      <c r="C951" s="15"/>
      <c r="D951" s="15"/>
      <c r="E951" s="15"/>
      <c r="F951" s="15"/>
      <c r="G951" s="15"/>
      <c r="H951" s="15"/>
      <c r="I951" s="16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</row>
    <row r="952" spans="1:33" ht="11.25" customHeight="1">
      <c r="A952" s="15"/>
      <c r="B952" s="15"/>
      <c r="C952" s="15"/>
      <c r="D952" s="15"/>
      <c r="E952" s="15"/>
      <c r="F952" s="15"/>
      <c r="G952" s="15"/>
      <c r="H952" s="15"/>
      <c r="I952" s="16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</row>
    <row r="953" spans="1:33" ht="11.25" customHeight="1">
      <c r="A953" s="15"/>
      <c r="B953" s="15"/>
      <c r="C953" s="15"/>
      <c r="D953" s="15"/>
      <c r="E953" s="15"/>
      <c r="F953" s="15"/>
      <c r="G953" s="15"/>
      <c r="H953" s="15"/>
      <c r="I953" s="16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</row>
    <row r="954" spans="1:33" ht="11.25" customHeight="1">
      <c r="A954" s="15"/>
      <c r="B954" s="15"/>
      <c r="C954" s="15"/>
      <c r="D954" s="15"/>
      <c r="E954" s="15"/>
      <c r="F954" s="15"/>
      <c r="G954" s="15"/>
      <c r="H954" s="15"/>
      <c r="I954" s="16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</row>
    <row r="955" spans="1:33" ht="11.25" customHeight="1">
      <c r="A955" s="15"/>
      <c r="B955" s="15"/>
      <c r="C955" s="15"/>
      <c r="D955" s="15"/>
      <c r="E955" s="15"/>
      <c r="F955" s="15"/>
      <c r="G955" s="15"/>
      <c r="H955" s="15"/>
      <c r="I955" s="16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</row>
    <row r="956" spans="1:33" ht="11.25" customHeight="1">
      <c r="A956" s="15"/>
      <c r="B956" s="15"/>
      <c r="C956" s="15"/>
      <c r="D956" s="15"/>
      <c r="E956" s="15"/>
      <c r="F956" s="15"/>
      <c r="G956" s="15"/>
      <c r="H956" s="15"/>
      <c r="I956" s="16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</row>
    <row r="957" spans="1:33" ht="11.25" customHeight="1">
      <c r="A957" s="15"/>
      <c r="B957" s="15"/>
      <c r="C957" s="15"/>
      <c r="D957" s="15"/>
      <c r="E957" s="15"/>
      <c r="F957" s="15"/>
      <c r="G957" s="15"/>
      <c r="H957" s="15"/>
      <c r="I957" s="16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</row>
    <row r="958" spans="1:33" ht="11.25" customHeight="1">
      <c r="A958" s="15"/>
      <c r="B958" s="15"/>
      <c r="C958" s="15"/>
      <c r="D958" s="15"/>
      <c r="E958" s="15"/>
      <c r="F958" s="15"/>
      <c r="G958" s="15"/>
      <c r="H958" s="15"/>
      <c r="I958" s="16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</row>
    <row r="959" spans="1:33" ht="11.25" customHeight="1">
      <c r="A959" s="15"/>
      <c r="B959" s="15"/>
      <c r="C959" s="15"/>
      <c r="D959" s="15"/>
      <c r="E959" s="15"/>
      <c r="F959" s="15"/>
      <c r="G959" s="15"/>
      <c r="H959" s="15"/>
      <c r="I959" s="16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</row>
    <row r="960" spans="1:33" ht="11.25" customHeight="1">
      <c r="A960" s="15"/>
      <c r="B960" s="15"/>
      <c r="C960" s="15"/>
      <c r="D960" s="15"/>
      <c r="E960" s="15"/>
      <c r="F960" s="15"/>
      <c r="G960" s="15"/>
      <c r="H960" s="15"/>
      <c r="I960" s="16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</row>
    <row r="961" spans="1:33" ht="11.25" customHeight="1">
      <c r="A961" s="15"/>
      <c r="B961" s="15"/>
      <c r="C961" s="15"/>
      <c r="D961" s="15"/>
      <c r="E961" s="15"/>
      <c r="F961" s="15"/>
      <c r="G961" s="15"/>
      <c r="H961" s="15"/>
      <c r="I961" s="16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</row>
    <row r="962" spans="1:33" ht="11.25" customHeight="1">
      <c r="A962" s="15"/>
      <c r="B962" s="15"/>
      <c r="C962" s="15"/>
      <c r="D962" s="15"/>
      <c r="E962" s="15"/>
      <c r="F962" s="15"/>
      <c r="G962" s="15"/>
      <c r="H962" s="15"/>
      <c r="I962" s="16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</row>
    <row r="963" spans="1:33" ht="11.25" customHeight="1">
      <c r="A963" s="15"/>
      <c r="B963" s="15"/>
      <c r="C963" s="15"/>
      <c r="D963" s="15"/>
      <c r="E963" s="15"/>
      <c r="F963" s="15"/>
      <c r="G963" s="15"/>
      <c r="H963" s="15"/>
      <c r="I963" s="16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</row>
    <row r="964" spans="1:33" ht="11.25" customHeight="1">
      <c r="A964" s="15"/>
      <c r="B964" s="15"/>
      <c r="C964" s="15"/>
      <c r="D964" s="15"/>
      <c r="E964" s="15"/>
      <c r="F964" s="15"/>
      <c r="G964" s="15"/>
      <c r="H964" s="15"/>
      <c r="I964" s="16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</row>
    <row r="965" spans="1:33" ht="11.25" customHeight="1">
      <c r="A965" s="15"/>
      <c r="B965" s="15"/>
      <c r="C965" s="15"/>
      <c r="D965" s="15"/>
      <c r="E965" s="15"/>
      <c r="F965" s="15"/>
      <c r="G965" s="15"/>
      <c r="H965" s="15"/>
      <c r="I965" s="16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</row>
    <row r="966" spans="1:33" ht="11.25" customHeight="1">
      <c r="A966" s="15"/>
      <c r="B966" s="15"/>
      <c r="C966" s="15"/>
      <c r="D966" s="15"/>
      <c r="E966" s="15"/>
      <c r="F966" s="15"/>
      <c r="G966" s="15"/>
      <c r="H966" s="15"/>
      <c r="I966" s="16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</row>
    <row r="967" spans="1:33" ht="11.25" customHeight="1">
      <c r="A967" s="15"/>
      <c r="B967" s="15"/>
      <c r="C967" s="15"/>
      <c r="D967" s="15"/>
      <c r="E967" s="15"/>
      <c r="F967" s="15"/>
      <c r="G967" s="15"/>
      <c r="H967" s="15"/>
      <c r="I967" s="16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</row>
    <row r="968" spans="1:33" ht="11.25" customHeight="1">
      <c r="A968" s="15"/>
      <c r="B968" s="15"/>
      <c r="C968" s="15"/>
      <c r="D968" s="15"/>
      <c r="E968" s="15"/>
      <c r="F968" s="15"/>
      <c r="G968" s="15"/>
      <c r="H968" s="15"/>
      <c r="I968" s="16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</row>
    <row r="969" spans="1:33" ht="11.25" customHeight="1">
      <c r="A969" s="15"/>
      <c r="B969" s="15"/>
      <c r="C969" s="15"/>
      <c r="D969" s="15"/>
      <c r="E969" s="15"/>
      <c r="F969" s="15"/>
      <c r="G969" s="15"/>
      <c r="H969" s="15"/>
      <c r="I969" s="16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</row>
    <row r="970" spans="1:33" ht="11.25" customHeight="1">
      <c r="A970" s="15"/>
      <c r="B970" s="15"/>
      <c r="C970" s="15"/>
      <c r="D970" s="15"/>
      <c r="E970" s="15"/>
      <c r="F970" s="15"/>
      <c r="G970" s="15"/>
      <c r="H970" s="15"/>
      <c r="I970" s="16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</row>
    <row r="971" spans="1:33" ht="11.25" customHeight="1">
      <c r="A971" s="15"/>
      <c r="B971" s="15"/>
      <c r="C971" s="15"/>
      <c r="D971" s="15"/>
      <c r="E971" s="15"/>
      <c r="F971" s="15"/>
      <c r="G971" s="15"/>
      <c r="H971" s="15"/>
      <c r="I971" s="16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</row>
    <row r="972" spans="1:33" ht="11.25" customHeight="1">
      <c r="A972" s="15"/>
      <c r="B972" s="15"/>
      <c r="C972" s="15"/>
      <c r="D972" s="15"/>
      <c r="E972" s="15"/>
      <c r="F972" s="15"/>
      <c r="G972" s="15"/>
      <c r="H972" s="15"/>
      <c r="I972" s="16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</row>
    <row r="973" spans="1:33" ht="11.25" customHeight="1">
      <c r="A973" s="15"/>
      <c r="B973" s="15"/>
      <c r="C973" s="15"/>
      <c r="D973" s="15"/>
      <c r="E973" s="15"/>
      <c r="F973" s="15"/>
      <c r="G973" s="15"/>
      <c r="H973" s="15"/>
      <c r="I973" s="16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</row>
    <row r="974" spans="1:33" ht="11.25" customHeight="1">
      <c r="A974" s="15"/>
      <c r="B974" s="15"/>
      <c r="C974" s="15"/>
      <c r="D974" s="15"/>
      <c r="E974" s="15"/>
      <c r="F974" s="15"/>
      <c r="G974" s="15"/>
      <c r="H974" s="15"/>
      <c r="I974" s="16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</row>
    <row r="975" spans="1:33" ht="11.25" customHeight="1">
      <c r="A975" s="15"/>
      <c r="B975" s="15"/>
      <c r="C975" s="15"/>
      <c r="D975" s="15"/>
      <c r="E975" s="15"/>
      <c r="F975" s="15"/>
      <c r="G975" s="15"/>
      <c r="H975" s="15"/>
      <c r="I975" s="16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</row>
    <row r="976" spans="1:33" ht="11.25" customHeight="1">
      <c r="A976" s="15"/>
      <c r="B976" s="15"/>
      <c r="C976" s="15"/>
      <c r="D976" s="15"/>
      <c r="E976" s="15"/>
      <c r="F976" s="15"/>
      <c r="G976" s="15"/>
      <c r="H976" s="15"/>
      <c r="I976" s="16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</row>
    <row r="977" spans="1:33" ht="11.25" customHeight="1">
      <c r="A977" s="15"/>
      <c r="B977" s="15"/>
      <c r="C977" s="15"/>
      <c r="D977" s="15"/>
      <c r="E977" s="15"/>
      <c r="F977" s="15"/>
      <c r="G977" s="15"/>
      <c r="H977" s="15"/>
      <c r="I977" s="16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</row>
    <row r="978" spans="1:33" ht="11.25" customHeight="1">
      <c r="A978" s="15"/>
      <c r="B978" s="15"/>
      <c r="C978" s="15"/>
      <c r="D978" s="15"/>
      <c r="E978" s="15"/>
      <c r="F978" s="15"/>
      <c r="G978" s="15"/>
      <c r="H978" s="15"/>
      <c r="I978" s="16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</row>
    <row r="979" spans="1:33" ht="11.25" customHeight="1">
      <c r="A979" s="15"/>
      <c r="B979" s="15"/>
      <c r="C979" s="15"/>
      <c r="D979" s="15"/>
      <c r="E979" s="15"/>
      <c r="F979" s="15"/>
      <c r="G979" s="15"/>
      <c r="H979" s="15"/>
      <c r="I979" s="16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</row>
    <row r="980" spans="1:33" ht="11.25" customHeight="1">
      <c r="A980" s="15"/>
      <c r="B980" s="15"/>
      <c r="C980" s="15"/>
      <c r="D980" s="15"/>
      <c r="E980" s="15"/>
      <c r="F980" s="15"/>
      <c r="G980" s="15"/>
      <c r="H980" s="15"/>
      <c r="I980" s="16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</row>
    <row r="981" spans="1:33" ht="11.25" customHeight="1">
      <c r="A981" s="15"/>
      <c r="B981" s="15"/>
      <c r="C981" s="15"/>
      <c r="D981" s="15"/>
      <c r="E981" s="15"/>
      <c r="F981" s="15"/>
      <c r="G981" s="15"/>
      <c r="H981" s="15"/>
      <c r="I981" s="16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</row>
    <row r="982" spans="1:33" ht="11.25" customHeight="1">
      <c r="A982" s="15"/>
      <c r="B982" s="15"/>
      <c r="C982" s="15"/>
      <c r="D982" s="15"/>
      <c r="E982" s="15"/>
      <c r="F982" s="15"/>
      <c r="G982" s="15"/>
      <c r="H982" s="15"/>
      <c r="I982" s="16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</row>
    <row r="983" spans="1:33" ht="11.25" customHeight="1">
      <c r="A983" s="15"/>
      <c r="B983" s="15"/>
      <c r="C983" s="15"/>
      <c r="D983" s="15"/>
      <c r="E983" s="15"/>
      <c r="F983" s="15"/>
      <c r="G983" s="15"/>
      <c r="H983" s="15"/>
      <c r="I983" s="16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</row>
    <row r="984" spans="1:33" ht="11.25" customHeight="1">
      <c r="A984" s="15"/>
      <c r="B984" s="15"/>
      <c r="C984" s="15"/>
      <c r="D984" s="15"/>
      <c r="E984" s="15"/>
      <c r="F984" s="15"/>
      <c r="G984" s="15"/>
      <c r="H984" s="15"/>
      <c r="I984" s="16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</row>
    <row r="985" spans="1:33" ht="11.25" customHeight="1">
      <c r="A985" s="15"/>
      <c r="B985" s="15"/>
      <c r="C985" s="15"/>
      <c r="D985" s="15"/>
      <c r="E985" s="15"/>
      <c r="F985" s="15"/>
      <c r="G985" s="15"/>
      <c r="H985" s="15"/>
      <c r="I985" s="16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</row>
    <row r="986" spans="1:33" ht="11.25" customHeight="1">
      <c r="A986" s="15"/>
      <c r="B986" s="15"/>
      <c r="C986" s="15"/>
      <c r="D986" s="15"/>
      <c r="E986" s="15"/>
      <c r="F986" s="15"/>
      <c r="G986" s="15"/>
      <c r="H986" s="15"/>
      <c r="I986" s="16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</row>
    <row r="987" spans="1:33" ht="11.25" customHeight="1">
      <c r="A987" s="15"/>
      <c r="B987" s="15"/>
      <c r="C987" s="15"/>
      <c r="D987" s="15"/>
      <c r="E987" s="15"/>
      <c r="F987" s="15"/>
      <c r="G987" s="15"/>
      <c r="H987" s="15"/>
      <c r="I987" s="16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</row>
    <row r="988" spans="1:33" ht="11.25" customHeight="1">
      <c r="A988" s="15"/>
      <c r="B988" s="15"/>
      <c r="C988" s="15"/>
      <c r="D988" s="15"/>
      <c r="E988" s="15"/>
      <c r="F988" s="15"/>
      <c r="G988" s="15"/>
      <c r="H988" s="15"/>
      <c r="I988" s="16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</row>
    <row r="989" spans="1:33" ht="11.25" customHeight="1">
      <c r="A989" s="15"/>
      <c r="B989" s="15"/>
      <c r="C989" s="15"/>
      <c r="D989" s="15"/>
      <c r="E989" s="15"/>
      <c r="F989" s="15"/>
      <c r="G989" s="15"/>
      <c r="H989" s="15"/>
      <c r="I989" s="16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</row>
    <row r="990" spans="1:33" ht="11.25" customHeight="1">
      <c r="A990" s="15"/>
      <c r="B990" s="15"/>
      <c r="C990" s="15"/>
      <c r="D990" s="15"/>
      <c r="E990" s="15"/>
      <c r="F990" s="15"/>
      <c r="G990" s="15"/>
      <c r="H990" s="15"/>
      <c r="I990" s="16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</row>
    <row r="991" spans="1:33" ht="11.25" customHeight="1">
      <c r="A991" s="15"/>
      <c r="B991" s="15"/>
      <c r="C991" s="15"/>
      <c r="D991" s="15"/>
      <c r="E991" s="15"/>
      <c r="F991" s="15"/>
      <c r="G991" s="15"/>
      <c r="H991" s="15"/>
      <c r="I991" s="16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</row>
    <row r="992" spans="1:33" ht="11.25" customHeight="1">
      <c r="A992" s="15"/>
      <c r="B992" s="15"/>
      <c r="C992" s="15"/>
      <c r="D992" s="15"/>
      <c r="E992" s="15"/>
      <c r="F992" s="15"/>
      <c r="G992" s="15"/>
      <c r="H992" s="15"/>
      <c r="I992" s="16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</row>
    <row r="993" spans="1:33" ht="11.25" customHeight="1">
      <c r="A993" s="15"/>
      <c r="B993" s="15"/>
      <c r="C993" s="15"/>
      <c r="D993" s="15"/>
      <c r="E993" s="15"/>
      <c r="F993" s="15"/>
      <c r="G993" s="15"/>
      <c r="H993" s="15"/>
      <c r="I993" s="16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</row>
    <row r="994" spans="1:33" ht="11.25" customHeight="1">
      <c r="A994" s="15"/>
      <c r="B994" s="15"/>
      <c r="C994" s="15"/>
      <c r="D994" s="15"/>
      <c r="E994" s="15"/>
      <c r="F994" s="15"/>
      <c r="G994" s="15"/>
      <c r="H994" s="15"/>
      <c r="I994" s="16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</row>
    <row r="995" spans="1:33" ht="11.25" customHeight="1">
      <c r="A995" s="15"/>
      <c r="B995" s="15"/>
      <c r="C995" s="15"/>
      <c r="D995" s="15"/>
      <c r="E995" s="15"/>
      <c r="F995" s="15"/>
      <c r="G995" s="15"/>
      <c r="H995" s="15"/>
      <c r="I995" s="16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</row>
    <row r="996" spans="1:33" ht="11.25" customHeight="1">
      <c r="A996" s="15"/>
      <c r="B996" s="15"/>
      <c r="C996" s="15"/>
      <c r="D996" s="15"/>
      <c r="E996" s="15"/>
      <c r="F996" s="15"/>
      <c r="G996" s="15"/>
      <c r="H996" s="15"/>
      <c r="I996" s="16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</row>
    <row r="997" spans="1:33" ht="11.25" customHeight="1">
      <c r="A997" s="15"/>
      <c r="B997" s="15"/>
      <c r="C997" s="15"/>
      <c r="D997" s="15"/>
      <c r="E997" s="15"/>
      <c r="F997" s="15"/>
      <c r="G997" s="15"/>
      <c r="H997" s="15"/>
      <c r="I997" s="16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</row>
    <row r="998" spans="1:33" ht="11.25" customHeight="1">
      <c r="A998" s="15"/>
      <c r="B998" s="15"/>
      <c r="C998" s="15"/>
      <c r="D998" s="15"/>
      <c r="E998" s="15"/>
      <c r="F998" s="15"/>
      <c r="G998" s="15"/>
      <c r="H998" s="15"/>
      <c r="I998" s="16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</row>
    <row r="999" spans="1:33" ht="11.25" customHeight="1">
      <c r="A999" s="15"/>
      <c r="B999" s="15"/>
      <c r="C999" s="15"/>
      <c r="D999" s="15"/>
      <c r="E999" s="15"/>
      <c r="F999" s="15"/>
      <c r="G999" s="15"/>
      <c r="H999" s="15"/>
      <c r="I999" s="16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</row>
    <row r="1000" spans="1:33" ht="11.25" customHeight="1">
      <c r="A1000" s="15"/>
      <c r="B1000" s="15"/>
      <c r="C1000" s="15"/>
      <c r="D1000" s="15"/>
      <c r="E1000" s="15"/>
      <c r="F1000" s="15"/>
      <c r="G1000" s="15"/>
      <c r="H1000" s="15"/>
      <c r="I1000" s="16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</row>
  </sheetData>
  <mergeCells count="625">
    <mergeCell ref="A380:I381"/>
    <mergeCell ref="A382:I382"/>
    <mergeCell ref="A383:G383"/>
    <mergeCell ref="H383:I383"/>
    <mergeCell ref="A384:G384"/>
    <mergeCell ref="H384:I384"/>
    <mergeCell ref="A385:G385"/>
    <mergeCell ref="H385:I385"/>
    <mergeCell ref="A386:G386"/>
    <mergeCell ref="H386:I386"/>
    <mergeCell ref="A373:I373"/>
    <mergeCell ref="A374:I374"/>
    <mergeCell ref="A375:G376"/>
    <mergeCell ref="H375:I376"/>
    <mergeCell ref="A377:G377"/>
    <mergeCell ref="H377:I377"/>
    <mergeCell ref="A378:G378"/>
    <mergeCell ref="H378:I378"/>
    <mergeCell ref="A379:I379"/>
    <mergeCell ref="A367:I367"/>
    <mergeCell ref="A368:F368"/>
    <mergeCell ref="G368:I368"/>
    <mergeCell ref="A369:I369"/>
    <mergeCell ref="A370:F370"/>
    <mergeCell ref="G370:I370"/>
    <mergeCell ref="A371:I371"/>
    <mergeCell ref="A372:F372"/>
    <mergeCell ref="G372:I372"/>
    <mergeCell ref="A361:E361"/>
    <mergeCell ref="G361:I361"/>
    <mergeCell ref="A362:I362"/>
    <mergeCell ref="A363:E363"/>
    <mergeCell ref="G363:I363"/>
    <mergeCell ref="A364:E364"/>
    <mergeCell ref="G364:I364"/>
    <mergeCell ref="A365:I365"/>
    <mergeCell ref="A366:E366"/>
    <mergeCell ref="G366:I366"/>
    <mergeCell ref="A357:C357"/>
    <mergeCell ref="D357:E357"/>
    <mergeCell ref="G357:I357"/>
    <mergeCell ref="A358:E358"/>
    <mergeCell ref="G358:I358"/>
    <mergeCell ref="A359:I359"/>
    <mergeCell ref="A360:C360"/>
    <mergeCell ref="D360:E360"/>
    <mergeCell ref="G360:I360"/>
    <mergeCell ref="A353:C353"/>
    <mergeCell ref="D353:E353"/>
    <mergeCell ref="G353:I353"/>
    <mergeCell ref="A354:C354"/>
    <mergeCell ref="D354:E354"/>
    <mergeCell ref="G354:I354"/>
    <mergeCell ref="A355:E355"/>
    <mergeCell ref="G355:I355"/>
    <mergeCell ref="A356:I356"/>
    <mergeCell ref="A349:C349"/>
    <mergeCell ref="D349:E349"/>
    <mergeCell ref="G349:I349"/>
    <mergeCell ref="A350:E350"/>
    <mergeCell ref="G350:I350"/>
    <mergeCell ref="A351:I351"/>
    <mergeCell ref="A352:C352"/>
    <mergeCell ref="D352:E352"/>
    <mergeCell ref="G352:I352"/>
    <mergeCell ref="A346:C346"/>
    <mergeCell ref="D346:E346"/>
    <mergeCell ref="G346:I346"/>
    <mergeCell ref="A347:C347"/>
    <mergeCell ref="D347:E347"/>
    <mergeCell ref="G347:I347"/>
    <mergeCell ref="A348:C348"/>
    <mergeCell ref="D348:E348"/>
    <mergeCell ref="G348:I348"/>
    <mergeCell ref="A342:E342"/>
    <mergeCell ref="G342:I342"/>
    <mergeCell ref="A343:I343"/>
    <mergeCell ref="A344:C344"/>
    <mergeCell ref="D344:E344"/>
    <mergeCell ref="G344:I344"/>
    <mergeCell ref="A345:C345"/>
    <mergeCell ref="D345:E345"/>
    <mergeCell ref="G345:I345"/>
    <mergeCell ref="A339:C339"/>
    <mergeCell ref="D339:E339"/>
    <mergeCell ref="G339:I339"/>
    <mergeCell ref="A340:C340"/>
    <mergeCell ref="D340:E340"/>
    <mergeCell ref="G340:I340"/>
    <mergeCell ref="A341:C341"/>
    <mergeCell ref="D341:E341"/>
    <mergeCell ref="G341:I341"/>
    <mergeCell ref="A336:C336"/>
    <mergeCell ref="D336:E336"/>
    <mergeCell ref="G336:I336"/>
    <mergeCell ref="A337:C337"/>
    <mergeCell ref="D337:E337"/>
    <mergeCell ref="G337:I337"/>
    <mergeCell ref="A338:C338"/>
    <mergeCell ref="D338:E338"/>
    <mergeCell ref="G338:I338"/>
    <mergeCell ref="A329:I329"/>
    <mergeCell ref="A330:I330"/>
    <mergeCell ref="A331:I331"/>
    <mergeCell ref="A332:I333"/>
    <mergeCell ref="A334:C334"/>
    <mergeCell ref="D334:E334"/>
    <mergeCell ref="G334:I334"/>
    <mergeCell ref="A335:C335"/>
    <mergeCell ref="D335:E335"/>
    <mergeCell ref="G335:I335"/>
    <mergeCell ref="A324:B324"/>
    <mergeCell ref="C324:D324"/>
    <mergeCell ref="E324:F324"/>
    <mergeCell ref="G324:I324"/>
    <mergeCell ref="A325:F325"/>
    <mergeCell ref="G325:I325"/>
    <mergeCell ref="A326:I326"/>
    <mergeCell ref="A327:I327"/>
    <mergeCell ref="A328:I328"/>
    <mergeCell ref="A318:I318"/>
    <mergeCell ref="A319:I319"/>
    <mergeCell ref="A320:H321"/>
    <mergeCell ref="A322:B322"/>
    <mergeCell ref="C322:D322"/>
    <mergeCell ref="E322:F322"/>
    <mergeCell ref="G322:I322"/>
    <mergeCell ref="A323:B323"/>
    <mergeCell ref="C323:D323"/>
    <mergeCell ref="E323:F323"/>
    <mergeCell ref="G323:I323"/>
    <mergeCell ref="D312:E312"/>
    <mergeCell ref="H312:I312"/>
    <mergeCell ref="D313:E313"/>
    <mergeCell ref="H313:I313"/>
    <mergeCell ref="A314:G314"/>
    <mergeCell ref="H314:I314"/>
    <mergeCell ref="A315:I315"/>
    <mergeCell ref="A316:I316"/>
    <mergeCell ref="A317:I317"/>
    <mergeCell ref="A304:G304"/>
    <mergeCell ref="H304:I304"/>
    <mergeCell ref="A305:I305"/>
    <mergeCell ref="A306:I306"/>
    <mergeCell ref="A307:I307"/>
    <mergeCell ref="A308:I308"/>
    <mergeCell ref="A309:I309"/>
    <mergeCell ref="A310:I310"/>
    <mergeCell ref="D311:E311"/>
    <mergeCell ref="H311:I311"/>
    <mergeCell ref="D299:E299"/>
    <mergeCell ref="H299:I299"/>
    <mergeCell ref="A300:G300"/>
    <mergeCell ref="H300:I300"/>
    <mergeCell ref="A301:I301"/>
    <mergeCell ref="D302:E302"/>
    <mergeCell ref="H302:I302"/>
    <mergeCell ref="D303:E303"/>
    <mergeCell ref="H303:I303"/>
    <mergeCell ref="D294:E294"/>
    <mergeCell ref="H294:I294"/>
    <mergeCell ref="D295:E295"/>
    <mergeCell ref="H295:I295"/>
    <mergeCell ref="A296:G296"/>
    <mergeCell ref="H296:I296"/>
    <mergeCell ref="A297:I297"/>
    <mergeCell ref="D298:E298"/>
    <mergeCell ref="H298:I298"/>
    <mergeCell ref="A285:F285"/>
    <mergeCell ref="G285:I285"/>
    <mergeCell ref="A286:I286"/>
    <mergeCell ref="A287:I287"/>
    <mergeCell ref="A288:I288"/>
    <mergeCell ref="A289:I289"/>
    <mergeCell ref="A290:I290"/>
    <mergeCell ref="A291:I292"/>
    <mergeCell ref="D293:E293"/>
    <mergeCell ref="H293:I293"/>
    <mergeCell ref="A281:F281"/>
    <mergeCell ref="G281:I281"/>
    <mergeCell ref="A282:I282"/>
    <mergeCell ref="A283:B283"/>
    <mergeCell ref="C283:D283"/>
    <mergeCell ref="E283:F283"/>
    <mergeCell ref="G283:I283"/>
    <mergeCell ref="A284:B284"/>
    <mergeCell ref="C284:D284"/>
    <mergeCell ref="E284:F284"/>
    <mergeCell ref="G284:I284"/>
    <mergeCell ref="A277:F277"/>
    <mergeCell ref="G277:I277"/>
    <mergeCell ref="A278:I278"/>
    <mergeCell ref="A279:B279"/>
    <mergeCell ref="C279:D279"/>
    <mergeCell ref="E279:F279"/>
    <mergeCell ref="G279:I279"/>
    <mergeCell ref="A280:B280"/>
    <mergeCell ref="C280:D280"/>
    <mergeCell ref="E280:F280"/>
    <mergeCell ref="G280:I280"/>
    <mergeCell ref="A273:F273"/>
    <mergeCell ref="G273:I273"/>
    <mergeCell ref="A274:I274"/>
    <mergeCell ref="A275:B275"/>
    <mergeCell ref="C275:D275"/>
    <mergeCell ref="E275:F275"/>
    <mergeCell ref="G275:I275"/>
    <mergeCell ref="A276:B276"/>
    <mergeCell ref="C276:D276"/>
    <mergeCell ref="E276:F276"/>
    <mergeCell ref="G276:I276"/>
    <mergeCell ref="A269:F269"/>
    <mergeCell ref="G269:I269"/>
    <mergeCell ref="A270:I270"/>
    <mergeCell ref="A271:B271"/>
    <mergeCell ref="C271:D271"/>
    <mergeCell ref="E271:F271"/>
    <mergeCell ref="G271:I271"/>
    <mergeCell ref="A272:B272"/>
    <mergeCell ref="C272:D272"/>
    <mergeCell ref="E272:F272"/>
    <mergeCell ref="G272:I272"/>
    <mergeCell ref="A266:I266"/>
    <mergeCell ref="A267:B267"/>
    <mergeCell ref="C267:D267"/>
    <mergeCell ref="E267:F267"/>
    <mergeCell ref="G267:I267"/>
    <mergeCell ref="A268:B268"/>
    <mergeCell ref="C268:D268"/>
    <mergeCell ref="E268:F268"/>
    <mergeCell ref="G268:I268"/>
    <mergeCell ref="A263:B263"/>
    <mergeCell ref="C263:D263"/>
    <mergeCell ref="E263:F263"/>
    <mergeCell ref="G263:I263"/>
    <mergeCell ref="A264:B264"/>
    <mergeCell ref="C264:D264"/>
    <mergeCell ref="E264:F264"/>
    <mergeCell ref="G264:I264"/>
    <mergeCell ref="A265:F265"/>
    <mergeCell ref="G265:I265"/>
    <mergeCell ref="A255:F255"/>
    <mergeCell ref="G255:I255"/>
    <mergeCell ref="A256:I256"/>
    <mergeCell ref="A257:I257"/>
    <mergeCell ref="A258:I258"/>
    <mergeCell ref="A259:I259"/>
    <mergeCell ref="A260:I260"/>
    <mergeCell ref="A261:I261"/>
    <mergeCell ref="A262:B262"/>
    <mergeCell ref="C262:D262"/>
    <mergeCell ref="E262:F262"/>
    <mergeCell ref="G262:I262"/>
    <mergeCell ref="Y241:AF258"/>
    <mergeCell ref="AG241:AG258"/>
    <mergeCell ref="A242:B242"/>
    <mergeCell ref="C242:D242"/>
    <mergeCell ref="E242:F242"/>
    <mergeCell ref="G242:I242"/>
    <mergeCell ref="A243:F243"/>
    <mergeCell ref="G243:I243"/>
    <mergeCell ref="A244:I244"/>
    <mergeCell ref="A245:B245"/>
    <mergeCell ref="C245:D245"/>
    <mergeCell ref="E245:F245"/>
    <mergeCell ref="G245:I245"/>
    <mergeCell ref="A246:B246"/>
    <mergeCell ref="C246:D246"/>
    <mergeCell ref="E246:F246"/>
    <mergeCell ref="G246:I246"/>
    <mergeCell ref="A247:F247"/>
    <mergeCell ref="G247:I247"/>
    <mergeCell ref="A248:I248"/>
    <mergeCell ref="A249:B249"/>
    <mergeCell ref="C249:D249"/>
    <mergeCell ref="E249:F249"/>
    <mergeCell ref="G249:I249"/>
    <mergeCell ref="A239:F239"/>
    <mergeCell ref="G239:I239"/>
    <mergeCell ref="A240:I240"/>
    <mergeCell ref="A241:B241"/>
    <mergeCell ref="C241:D241"/>
    <mergeCell ref="E241:F241"/>
    <mergeCell ref="G241:I241"/>
    <mergeCell ref="J241:P258"/>
    <mergeCell ref="Q241:X258"/>
    <mergeCell ref="A250:B250"/>
    <mergeCell ref="C250:D250"/>
    <mergeCell ref="E250:F250"/>
    <mergeCell ref="G250:I250"/>
    <mergeCell ref="A251:F251"/>
    <mergeCell ref="G251:I251"/>
    <mergeCell ref="A252:I252"/>
    <mergeCell ref="A253:B253"/>
    <mergeCell ref="C253:D253"/>
    <mergeCell ref="E253:F253"/>
    <mergeCell ref="G253:I253"/>
    <mergeCell ref="A254:B254"/>
    <mergeCell ref="C254:D254"/>
    <mergeCell ref="E254:F254"/>
    <mergeCell ref="G254:I254"/>
    <mergeCell ref="A235:F235"/>
    <mergeCell ref="G235:I235"/>
    <mergeCell ref="A236:I236"/>
    <mergeCell ref="A237:B237"/>
    <mergeCell ref="C237:D237"/>
    <mergeCell ref="E237:F237"/>
    <mergeCell ref="G237:I237"/>
    <mergeCell ref="A238:B238"/>
    <mergeCell ref="C238:D238"/>
    <mergeCell ref="E238:F238"/>
    <mergeCell ref="G238:I238"/>
    <mergeCell ref="A232:I232"/>
    <mergeCell ref="A233:B233"/>
    <mergeCell ref="C233:D233"/>
    <mergeCell ref="E233:F233"/>
    <mergeCell ref="G233:I233"/>
    <mergeCell ref="A234:B234"/>
    <mergeCell ref="C234:D234"/>
    <mergeCell ref="E234:F234"/>
    <mergeCell ref="G234:I234"/>
    <mergeCell ref="A229:B229"/>
    <mergeCell ref="C229:D229"/>
    <mergeCell ref="E229:F229"/>
    <mergeCell ref="G229:I229"/>
    <mergeCell ref="A230:B230"/>
    <mergeCell ref="C230:D230"/>
    <mergeCell ref="E230:F230"/>
    <mergeCell ref="G230:I230"/>
    <mergeCell ref="A231:F231"/>
    <mergeCell ref="G231:I231"/>
    <mergeCell ref="A220:I220"/>
    <mergeCell ref="A221:I221"/>
    <mergeCell ref="A223:I223"/>
    <mergeCell ref="A224:I224"/>
    <mergeCell ref="A226:I226"/>
    <mergeCell ref="A227:I227"/>
    <mergeCell ref="A228:B228"/>
    <mergeCell ref="C228:D228"/>
    <mergeCell ref="E228:F228"/>
    <mergeCell ref="G228:I228"/>
    <mergeCell ref="A211:H211"/>
    <mergeCell ref="A212:I212"/>
    <mergeCell ref="A213:I213"/>
    <mergeCell ref="A214:I214"/>
    <mergeCell ref="A215:H215"/>
    <mergeCell ref="A216:H216"/>
    <mergeCell ref="A217:H217"/>
    <mergeCell ref="A218:H218"/>
    <mergeCell ref="A219:I219"/>
    <mergeCell ref="A208:B208"/>
    <mergeCell ref="C208:D208"/>
    <mergeCell ref="F208:G208"/>
    <mergeCell ref="A209:B209"/>
    <mergeCell ref="C209:D209"/>
    <mergeCell ref="F209:G209"/>
    <mergeCell ref="A210:B210"/>
    <mergeCell ref="C210:D210"/>
    <mergeCell ref="F210:G210"/>
    <mergeCell ref="B201:H201"/>
    <mergeCell ref="A202:H202"/>
    <mergeCell ref="B203:H203"/>
    <mergeCell ref="A204:H204"/>
    <mergeCell ref="A205:I205"/>
    <mergeCell ref="A206:I206"/>
    <mergeCell ref="A207:B207"/>
    <mergeCell ref="C207:D207"/>
    <mergeCell ref="F207:G207"/>
    <mergeCell ref="A192:I192"/>
    <mergeCell ref="A193:I193"/>
    <mergeCell ref="A194:I194"/>
    <mergeCell ref="A195:I195"/>
    <mergeCell ref="A196:H196"/>
    <mergeCell ref="B197:H197"/>
    <mergeCell ref="B198:H198"/>
    <mergeCell ref="B199:H199"/>
    <mergeCell ref="B200:H200"/>
    <mergeCell ref="B182:G182"/>
    <mergeCell ref="B183:G183"/>
    <mergeCell ref="B184:G184"/>
    <mergeCell ref="B185:G185"/>
    <mergeCell ref="A186:H186"/>
    <mergeCell ref="A187:I187"/>
    <mergeCell ref="A188:G188"/>
    <mergeCell ref="A189:B191"/>
    <mergeCell ref="C189:I189"/>
    <mergeCell ref="C190:I190"/>
    <mergeCell ref="C191:I191"/>
    <mergeCell ref="B173:G173"/>
    <mergeCell ref="A174:G174"/>
    <mergeCell ref="B175:G175"/>
    <mergeCell ref="A176:G176"/>
    <mergeCell ref="B177:G177"/>
    <mergeCell ref="B178:G178"/>
    <mergeCell ref="B179:G179"/>
    <mergeCell ref="B180:G180"/>
    <mergeCell ref="B181:G181"/>
    <mergeCell ref="B163:H163"/>
    <mergeCell ref="B164:H164"/>
    <mergeCell ref="B165:H165"/>
    <mergeCell ref="A166:H166"/>
    <mergeCell ref="A167:I167"/>
    <mergeCell ref="A168:I168"/>
    <mergeCell ref="A170:I170"/>
    <mergeCell ref="B171:G171"/>
    <mergeCell ref="A172:G172"/>
    <mergeCell ref="A154:I154"/>
    <mergeCell ref="B155:H155"/>
    <mergeCell ref="B156:H156"/>
    <mergeCell ref="B157:H157"/>
    <mergeCell ref="A158:H158"/>
    <mergeCell ref="A159:I159"/>
    <mergeCell ref="A160:I160"/>
    <mergeCell ref="B161:H161"/>
    <mergeCell ref="B162:H162"/>
    <mergeCell ref="A145:I145"/>
    <mergeCell ref="B146:H146"/>
    <mergeCell ref="A147:H147"/>
    <mergeCell ref="A148:I148"/>
    <mergeCell ref="A149:I149"/>
    <mergeCell ref="B150:H150"/>
    <mergeCell ref="B151:H151"/>
    <mergeCell ref="A152:H152"/>
    <mergeCell ref="A153:I153"/>
    <mergeCell ref="A136:I136"/>
    <mergeCell ref="B137:H137"/>
    <mergeCell ref="B138:G138"/>
    <mergeCell ref="B139:H139"/>
    <mergeCell ref="B140:H140"/>
    <mergeCell ref="B141:H141"/>
    <mergeCell ref="B142:H142"/>
    <mergeCell ref="A143:I143"/>
    <mergeCell ref="B144:H144"/>
    <mergeCell ref="B126:H126"/>
    <mergeCell ref="B127:G127"/>
    <mergeCell ref="A128:H128"/>
    <mergeCell ref="A129:I129"/>
    <mergeCell ref="A130:I130"/>
    <mergeCell ref="A131:I131"/>
    <mergeCell ref="A132:I132"/>
    <mergeCell ref="A133:I133"/>
    <mergeCell ref="A135:I135"/>
    <mergeCell ref="B117:H117"/>
    <mergeCell ref="B118:H118"/>
    <mergeCell ref="A119:H119"/>
    <mergeCell ref="A120:I120"/>
    <mergeCell ref="A121:I121"/>
    <mergeCell ref="B122:H122"/>
    <mergeCell ref="B123:H123"/>
    <mergeCell ref="B124:H124"/>
    <mergeCell ref="B125:H125"/>
    <mergeCell ref="B108:H108"/>
    <mergeCell ref="B109:H109"/>
    <mergeCell ref="B110:H110"/>
    <mergeCell ref="A111:I111"/>
    <mergeCell ref="A112:I112"/>
    <mergeCell ref="A113:I113"/>
    <mergeCell ref="A114:I114"/>
    <mergeCell ref="B115:H115"/>
    <mergeCell ref="B116:H116"/>
    <mergeCell ref="B99:G99"/>
    <mergeCell ref="B100:G100"/>
    <mergeCell ref="B101:G101"/>
    <mergeCell ref="B102:H102"/>
    <mergeCell ref="B103:G103"/>
    <mergeCell ref="B104:G104"/>
    <mergeCell ref="B105:G105"/>
    <mergeCell ref="B106:H106"/>
    <mergeCell ref="B107:H107"/>
    <mergeCell ref="B89:G89"/>
    <mergeCell ref="B90:G90"/>
    <mergeCell ref="A91:G91"/>
    <mergeCell ref="A93:I93"/>
    <mergeCell ref="A94:I94"/>
    <mergeCell ref="A95:I95"/>
    <mergeCell ref="B96:H96"/>
    <mergeCell ref="B97:H97"/>
    <mergeCell ref="B98:G98"/>
    <mergeCell ref="A80:I80"/>
    <mergeCell ref="A81:I81"/>
    <mergeCell ref="B82:G82"/>
    <mergeCell ref="B83:G83"/>
    <mergeCell ref="B84:G84"/>
    <mergeCell ref="B85:C85"/>
    <mergeCell ref="B86:G86"/>
    <mergeCell ref="B87:G87"/>
    <mergeCell ref="B88:G88"/>
    <mergeCell ref="A71:I71"/>
    <mergeCell ref="A72:I72"/>
    <mergeCell ref="A73:I73"/>
    <mergeCell ref="B74:H74"/>
    <mergeCell ref="B75:G75"/>
    <mergeCell ref="B76:G76"/>
    <mergeCell ref="A77:H77"/>
    <mergeCell ref="A78:I78"/>
    <mergeCell ref="A79:I79"/>
    <mergeCell ref="B62:H62"/>
    <mergeCell ref="B63:G63"/>
    <mergeCell ref="B64:G64"/>
    <mergeCell ref="B65:H65"/>
    <mergeCell ref="B66:H66"/>
    <mergeCell ref="B67:H67"/>
    <mergeCell ref="A68:H68"/>
    <mergeCell ref="A69:I69"/>
    <mergeCell ref="A70:I70"/>
    <mergeCell ref="B55:G55"/>
    <mergeCell ref="H55:I55"/>
    <mergeCell ref="B56:G56"/>
    <mergeCell ref="H56:I56"/>
    <mergeCell ref="A57:I57"/>
    <mergeCell ref="A58:I58"/>
    <mergeCell ref="A59:I59"/>
    <mergeCell ref="A60:I60"/>
    <mergeCell ref="B61:G61"/>
    <mergeCell ref="J51:P51"/>
    <mergeCell ref="Q51:X51"/>
    <mergeCell ref="Y51:AF51"/>
    <mergeCell ref="B52:G52"/>
    <mergeCell ref="H52:I52"/>
    <mergeCell ref="B53:G53"/>
    <mergeCell ref="H53:I53"/>
    <mergeCell ref="B54:G54"/>
    <mergeCell ref="H54:I54"/>
    <mergeCell ref="A44:I44"/>
    <mergeCell ref="A45:G45"/>
    <mergeCell ref="H45:I45"/>
    <mergeCell ref="A46:I46"/>
    <mergeCell ref="A47:I47"/>
    <mergeCell ref="A48:I48"/>
    <mergeCell ref="A49:I49"/>
    <mergeCell ref="A50:I50"/>
    <mergeCell ref="A51:I51"/>
    <mergeCell ref="A39:E39"/>
    <mergeCell ref="F39:G39"/>
    <mergeCell ref="H39:I39"/>
    <mergeCell ref="A40:G40"/>
    <mergeCell ref="H40:I40"/>
    <mergeCell ref="A42:E42"/>
    <mergeCell ref="F42:G42"/>
    <mergeCell ref="H42:I42"/>
    <mergeCell ref="A43:G43"/>
    <mergeCell ref="H43:I43"/>
    <mergeCell ref="A34:G34"/>
    <mergeCell ref="H34:I34"/>
    <mergeCell ref="A35:I35"/>
    <mergeCell ref="A36:E36"/>
    <mergeCell ref="F36:G36"/>
    <mergeCell ref="H36:I36"/>
    <mergeCell ref="A37:G37"/>
    <mergeCell ref="H37:I37"/>
    <mergeCell ref="A38:I38"/>
    <mergeCell ref="A31:E31"/>
    <mergeCell ref="F31:G31"/>
    <mergeCell ref="H31:I31"/>
    <mergeCell ref="A32:E32"/>
    <mergeCell ref="F32:G32"/>
    <mergeCell ref="H32:I32"/>
    <mergeCell ref="A33:E33"/>
    <mergeCell ref="F33:G33"/>
    <mergeCell ref="H33:I33"/>
    <mergeCell ref="A27:E27"/>
    <mergeCell ref="F27:G27"/>
    <mergeCell ref="H27:I27"/>
    <mergeCell ref="A28:E28"/>
    <mergeCell ref="F28:G28"/>
    <mergeCell ref="H28:I28"/>
    <mergeCell ref="A29:G29"/>
    <mergeCell ref="H29:I29"/>
    <mergeCell ref="A30:I30"/>
    <mergeCell ref="A24:E24"/>
    <mergeCell ref="F24:G24"/>
    <mergeCell ref="H24:I24"/>
    <mergeCell ref="A25:E25"/>
    <mergeCell ref="F25:G25"/>
    <mergeCell ref="H25:I25"/>
    <mergeCell ref="A26:E26"/>
    <mergeCell ref="F26:G26"/>
    <mergeCell ref="H26:I26"/>
    <mergeCell ref="A20:E20"/>
    <mergeCell ref="F20:G20"/>
    <mergeCell ref="H20:I20"/>
    <mergeCell ref="A21:G21"/>
    <mergeCell ref="H21:I21"/>
    <mergeCell ref="A22:I22"/>
    <mergeCell ref="A23:E23"/>
    <mergeCell ref="F23:G23"/>
    <mergeCell ref="H23:I23"/>
    <mergeCell ref="A17:E17"/>
    <mergeCell ref="F17:G17"/>
    <mergeCell ref="H17:I17"/>
    <mergeCell ref="A18:E18"/>
    <mergeCell ref="F18:G18"/>
    <mergeCell ref="H18:I18"/>
    <mergeCell ref="A19:E19"/>
    <mergeCell ref="F19:G19"/>
    <mergeCell ref="H19:I19"/>
    <mergeCell ref="A14:E14"/>
    <mergeCell ref="F14:G14"/>
    <mergeCell ref="H14:I14"/>
    <mergeCell ref="A15:E15"/>
    <mergeCell ref="F15:G15"/>
    <mergeCell ref="H15:I15"/>
    <mergeCell ref="A16:E16"/>
    <mergeCell ref="F16:G16"/>
    <mergeCell ref="H16:I16"/>
    <mergeCell ref="B9:G9"/>
    <mergeCell ref="H9:I9"/>
    <mergeCell ref="B10:G10"/>
    <mergeCell ref="H10:I10"/>
    <mergeCell ref="B11:G11"/>
    <mergeCell ref="H11:I11"/>
    <mergeCell ref="A12:I12"/>
    <mergeCell ref="A13:E13"/>
    <mergeCell ref="F13:G13"/>
    <mergeCell ref="H13:I13"/>
    <mergeCell ref="A2:I2"/>
    <mergeCell ref="A3:I3"/>
    <mergeCell ref="A4:E4"/>
    <mergeCell ref="F4:I4"/>
    <mergeCell ref="A5:E5"/>
    <mergeCell ref="F5:I5"/>
    <mergeCell ref="A6:I6"/>
    <mergeCell ref="A7:I7"/>
    <mergeCell ref="B8:G8"/>
    <mergeCell ref="H8:I8"/>
  </mergeCells>
  <pageMargins left="0.69930555555555596" right="0.69930555555555596" top="0.75" bottom="0.75" header="0" footer="0"/>
  <pageSetup orientation="landscape" horizontalDpi="300" verticalDpi="300"/>
  <headerFooter>
    <oddHeader>&amp;C&amp;A</oddHeader>
    <oddFooter>&amp;CPágina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V359"/>
  <sheetViews>
    <sheetView zoomScaleNormal="100" workbookViewId="0"/>
  </sheetViews>
  <sheetFormatPr defaultColWidth="12.5703125" defaultRowHeight="12.75"/>
  <cols>
    <col min="1" max="1" width="13.28515625" customWidth="1"/>
    <col min="2" max="2" width="11.140625" customWidth="1"/>
    <col min="3" max="3" width="13.28515625" customWidth="1"/>
    <col min="4" max="4" width="10.140625" customWidth="1"/>
    <col min="6" max="6" width="11.28515625" customWidth="1"/>
    <col min="7" max="7" width="9.85546875" customWidth="1"/>
    <col min="8" max="8" width="13.5703125" customWidth="1"/>
    <col min="9" max="9" width="14.5703125" customWidth="1"/>
    <col min="10" max="10" width="10.7109375" customWidth="1"/>
    <col min="11" max="11" width="11.140625" customWidth="1"/>
    <col min="12" max="12" width="7.5703125" customWidth="1"/>
    <col min="13" max="13" width="6.5703125" customWidth="1"/>
    <col min="14" max="15" width="9.28515625" customWidth="1"/>
    <col min="16" max="256" width="9.140625" customWidth="1"/>
  </cols>
  <sheetData>
    <row r="1" spans="1:256" ht="11.25" customHeight="1">
      <c r="A1" s="15"/>
      <c r="B1" s="15"/>
      <c r="C1" s="15"/>
      <c r="D1" s="15"/>
      <c r="E1" s="15"/>
      <c r="F1" s="15"/>
      <c r="G1" s="15"/>
      <c r="H1" s="15"/>
      <c r="I1" s="16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  <c r="DI1" s="15"/>
      <c r="DJ1" s="15"/>
      <c r="DK1" s="15"/>
      <c r="DL1" s="15"/>
      <c r="DM1" s="15"/>
      <c r="DN1" s="15"/>
      <c r="DO1" s="15"/>
      <c r="DP1" s="15"/>
      <c r="DQ1" s="15"/>
      <c r="DR1" s="15"/>
      <c r="DS1" s="15"/>
      <c r="DT1" s="15"/>
      <c r="DU1" s="15"/>
      <c r="DV1" s="15"/>
      <c r="DW1" s="15"/>
      <c r="DX1" s="15"/>
      <c r="DY1" s="15"/>
      <c r="DZ1" s="15"/>
      <c r="EA1" s="15"/>
      <c r="EB1" s="15"/>
      <c r="EC1" s="15"/>
      <c r="ED1" s="15"/>
      <c r="EE1" s="15"/>
      <c r="EF1" s="15"/>
      <c r="EG1" s="15"/>
      <c r="EH1" s="15"/>
      <c r="EI1" s="15"/>
      <c r="EJ1" s="15"/>
      <c r="EK1" s="15"/>
      <c r="EL1" s="15"/>
      <c r="EM1" s="15"/>
      <c r="EN1" s="15"/>
      <c r="EO1" s="15"/>
      <c r="EP1" s="15"/>
      <c r="EQ1" s="15"/>
      <c r="ER1" s="15"/>
      <c r="ES1" s="15"/>
      <c r="ET1" s="15"/>
      <c r="EU1" s="15"/>
      <c r="EV1" s="15"/>
      <c r="EW1" s="15"/>
      <c r="EX1" s="15"/>
      <c r="EY1" s="15"/>
      <c r="EZ1" s="15"/>
      <c r="FA1" s="15"/>
      <c r="FB1" s="15"/>
      <c r="FC1" s="15"/>
      <c r="FD1" s="15"/>
      <c r="FE1" s="15"/>
      <c r="FF1" s="15"/>
      <c r="FG1" s="15"/>
      <c r="FH1" s="15"/>
      <c r="FI1" s="15"/>
      <c r="FJ1" s="15"/>
      <c r="FK1" s="15"/>
      <c r="FL1" s="15"/>
      <c r="FM1" s="15"/>
      <c r="FN1" s="15"/>
      <c r="FO1" s="15"/>
      <c r="FP1" s="15"/>
      <c r="FQ1" s="15"/>
      <c r="FR1" s="15"/>
      <c r="FS1" s="15"/>
      <c r="FT1" s="15"/>
      <c r="FU1" s="15"/>
      <c r="FV1" s="15"/>
      <c r="FW1" s="15"/>
      <c r="FX1" s="15"/>
      <c r="FY1" s="15"/>
      <c r="FZ1" s="15"/>
      <c r="GA1" s="15"/>
      <c r="GB1" s="15"/>
      <c r="GC1" s="15"/>
      <c r="GD1" s="15"/>
      <c r="GE1" s="15"/>
      <c r="GF1" s="15"/>
      <c r="GG1" s="15"/>
      <c r="GH1" s="15"/>
      <c r="GI1" s="15"/>
      <c r="GJ1" s="15"/>
      <c r="GK1" s="15"/>
      <c r="GL1" s="15"/>
      <c r="GM1" s="15"/>
      <c r="GN1" s="15"/>
      <c r="GO1" s="15"/>
      <c r="GP1" s="15"/>
      <c r="GQ1" s="15"/>
      <c r="GR1" s="15"/>
      <c r="GS1" s="15"/>
      <c r="GT1" s="15"/>
      <c r="GU1" s="15"/>
      <c r="GV1" s="15"/>
      <c r="GW1" s="15"/>
      <c r="GX1" s="15"/>
      <c r="GY1" s="15"/>
      <c r="GZ1" s="15"/>
      <c r="HA1" s="15"/>
      <c r="HB1" s="15"/>
      <c r="HC1" s="15"/>
      <c r="HD1" s="15"/>
      <c r="HE1" s="15"/>
      <c r="HF1" s="15"/>
      <c r="HG1" s="15"/>
      <c r="HH1" s="15"/>
      <c r="HI1" s="15"/>
      <c r="HJ1" s="15"/>
      <c r="HK1" s="15"/>
      <c r="HL1" s="15"/>
      <c r="HM1" s="15"/>
      <c r="HN1" s="15"/>
      <c r="HO1" s="15"/>
      <c r="HP1" s="15"/>
      <c r="HQ1" s="15"/>
      <c r="HR1" s="15"/>
      <c r="HS1" s="15"/>
      <c r="HT1" s="15"/>
      <c r="HU1" s="15"/>
      <c r="HV1" s="15"/>
      <c r="HW1" s="15"/>
      <c r="HX1" s="15"/>
      <c r="HY1" s="15"/>
      <c r="HZ1" s="15"/>
      <c r="IA1" s="15"/>
      <c r="IB1" s="15"/>
      <c r="IC1" s="15"/>
      <c r="ID1" s="15"/>
      <c r="IE1" s="15"/>
      <c r="IF1" s="15"/>
      <c r="IG1" s="15"/>
      <c r="IH1" s="15"/>
      <c r="II1" s="15"/>
      <c r="IJ1" s="15"/>
      <c r="IK1" s="15"/>
      <c r="IL1" s="15"/>
      <c r="IM1" s="15"/>
      <c r="IN1" s="15"/>
      <c r="IO1" s="15"/>
      <c r="IP1" s="15"/>
      <c r="IQ1" s="15"/>
      <c r="IR1" s="15"/>
      <c r="IS1" s="15"/>
      <c r="IT1" s="15"/>
      <c r="IU1" s="15"/>
      <c r="IV1" s="15"/>
    </row>
    <row r="2" spans="1:256" ht="23.25" customHeight="1">
      <c r="A2" s="14" t="s">
        <v>455</v>
      </c>
      <c r="B2" s="14"/>
      <c r="C2" s="14"/>
      <c r="D2" s="14"/>
      <c r="E2" s="14"/>
      <c r="F2" s="14"/>
      <c r="G2" s="14"/>
      <c r="H2" s="14"/>
      <c r="I2" s="14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  <c r="DZ2" s="15"/>
      <c r="EA2" s="15"/>
      <c r="EB2" s="15"/>
      <c r="EC2" s="15"/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  <c r="FA2" s="15"/>
      <c r="FB2" s="15"/>
      <c r="FC2" s="15"/>
      <c r="FD2" s="15"/>
      <c r="FE2" s="15"/>
      <c r="FF2" s="15"/>
      <c r="FG2" s="15"/>
      <c r="FH2" s="15"/>
      <c r="FI2" s="15"/>
      <c r="FJ2" s="15"/>
      <c r="FK2" s="15"/>
      <c r="FL2" s="15"/>
      <c r="FM2" s="15"/>
      <c r="FN2" s="15"/>
      <c r="FO2" s="15"/>
      <c r="FP2" s="15"/>
      <c r="FQ2" s="15"/>
      <c r="FR2" s="15"/>
      <c r="FS2" s="15"/>
      <c r="FT2" s="15"/>
      <c r="FU2" s="15"/>
      <c r="FV2" s="15"/>
      <c r="FW2" s="15"/>
      <c r="FX2" s="15"/>
      <c r="FY2" s="15"/>
      <c r="FZ2" s="15"/>
      <c r="GA2" s="15"/>
      <c r="GB2" s="15"/>
      <c r="GC2" s="15"/>
      <c r="GD2" s="15"/>
      <c r="GE2" s="15"/>
      <c r="GF2" s="15"/>
      <c r="GG2" s="15"/>
      <c r="GH2" s="15"/>
      <c r="GI2" s="15"/>
      <c r="GJ2" s="15"/>
      <c r="GK2" s="15"/>
      <c r="GL2" s="15"/>
      <c r="GM2" s="15"/>
      <c r="GN2" s="15"/>
      <c r="GO2" s="15"/>
      <c r="GP2" s="15"/>
      <c r="GQ2" s="15"/>
      <c r="GR2" s="15"/>
      <c r="GS2" s="15"/>
      <c r="GT2" s="15"/>
      <c r="GU2" s="15"/>
      <c r="GV2" s="15"/>
      <c r="GW2" s="15"/>
      <c r="GX2" s="15"/>
      <c r="GY2" s="15"/>
      <c r="GZ2" s="15"/>
      <c r="HA2" s="15"/>
      <c r="HB2" s="15"/>
      <c r="HC2" s="15"/>
      <c r="HD2" s="15"/>
      <c r="HE2" s="15"/>
      <c r="HF2" s="15"/>
      <c r="HG2" s="15"/>
      <c r="HH2" s="15"/>
      <c r="HI2" s="15"/>
      <c r="HJ2" s="15"/>
      <c r="HK2" s="15"/>
      <c r="HL2" s="15"/>
      <c r="HM2" s="15"/>
      <c r="HN2" s="15"/>
      <c r="HO2" s="15"/>
      <c r="HP2" s="15"/>
      <c r="HQ2" s="15"/>
      <c r="HR2" s="15"/>
      <c r="HS2" s="15"/>
      <c r="HT2" s="15"/>
      <c r="HU2" s="15"/>
      <c r="HV2" s="15"/>
      <c r="HW2" s="15"/>
      <c r="HX2" s="15"/>
      <c r="HY2" s="15"/>
      <c r="HZ2" s="15"/>
      <c r="IA2" s="15"/>
      <c r="IB2" s="15"/>
      <c r="IC2" s="15"/>
      <c r="ID2" s="15"/>
      <c r="IE2" s="15"/>
      <c r="IF2" s="15"/>
      <c r="IG2" s="15"/>
      <c r="IH2" s="15"/>
      <c r="II2" s="15"/>
      <c r="IJ2" s="15"/>
      <c r="IK2" s="15"/>
      <c r="IL2" s="15"/>
      <c r="IM2" s="15"/>
      <c r="IN2" s="15"/>
      <c r="IO2" s="15"/>
      <c r="IP2" s="15"/>
      <c r="IQ2" s="15"/>
      <c r="IR2" s="15"/>
      <c r="IS2" s="15"/>
      <c r="IT2" s="15"/>
      <c r="IU2" s="15"/>
      <c r="IV2" s="15"/>
    </row>
    <row r="3" spans="1:256" ht="62.25" customHeight="1">
      <c r="A3" s="13" t="s">
        <v>1</v>
      </c>
      <c r="B3" s="13"/>
      <c r="C3" s="13"/>
      <c r="D3" s="13"/>
      <c r="E3" s="13"/>
      <c r="F3" s="13"/>
      <c r="G3" s="13"/>
      <c r="H3" s="13"/>
      <c r="I3" s="13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5"/>
      <c r="FC3" s="15"/>
      <c r="FD3" s="15"/>
      <c r="FE3" s="15"/>
      <c r="FF3" s="15"/>
      <c r="FG3" s="15"/>
      <c r="FH3" s="15"/>
      <c r="FI3" s="15"/>
      <c r="FJ3" s="15"/>
      <c r="FK3" s="15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5"/>
      <c r="GK3" s="15"/>
      <c r="GL3" s="15"/>
      <c r="GM3" s="15"/>
      <c r="GN3" s="15"/>
      <c r="GO3" s="15"/>
      <c r="GP3" s="15"/>
      <c r="GQ3" s="15"/>
      <c r="GR3" s="15"/>
      <c r="GS3" s="15"/>
      <c r="GT3" s="15"/>
      <c r="GU3" s="15"/>
      <c r="GV3" s="15"/>
      <c r="GW3" s="15"/>
      <c r="GX3" s="15"/>
      <c r="GY3" s="15"/>
      <c r="GZ3" s="15"/>
      <c r="HA3" s="15"/>
      <c r="HB3" s="15"/>
      <c r="HC3" s="15"/>
      <c r="HD3" s="15"/>
      <c r="HE3" s="15"/>
      <c r="HF3" s="15"/>
      <c r="HG3" s="15"/>
      <c r="HH3" s="15"/>
      <c r="HI3" s="15"/>
      <c r="HJ3" s="15"/>
      <c r="HK3" s="15"/>
      <c r="HL3" s="15"/>
      <c r="HM3" s="15"/>
      <c r="HN3" s="15"/>
      <c r="HO3" s="15"/>
      <c r="HP3" s="15"/>
      <c r="HQ3" s="15"/>
      <c r="HR3" s="15"/>
      <c r="HS3" s="15"/>
      <c r="HT3" s="15"/>
      <c r="HU3" s="15"/>
      <c r="HV3" s="15"/>
      <c r="HW3" s="15"/>
      <c r="HX3" s="15"/>
      <c r="HY3" s="15"/>
      <c r="HZ3" s="15"/>
      <c r="IA3" s="15"/>
      <c r="IB3" s="15"/>
      <c r="IC3" s="15"/>
      <c r="ID3" s="15"/>
      <c r="IE3" s="15"/>
      <c r="IF3" s="15"/>
      <c r="IG3" s="15"/>
      <c r="IH3" s="15"/>
      <c r="II3" s="15"/>
      <c r="IJ3" s="15"/>
      <c r="IK3" s="15"/>
      <c r="IL3" s="15"/>
      <c r="IM3" s="15"/>
      <c r="IN3" s="15"/>
      <c r="IO3" s="15"/>
      <c r="IP3" s="15"/>
      <c r="IQ3" s="15"/>
      <c r="IR3" s="15"/>
      <c r="IS3" s="15"/>
      <c r="IT3" s="15"/>
      <c r="IU3" s="15"/>
      <c r="IV3" s="15"/>
    </row>
    <row r="4" spans="1:256" ht="15.75" customHeight="1">
      <c r="A4" s="12" t="s">
        <v>2</v>
      </c>
      <c r="B4" s="12"/>
      <c r="C4" s="12"/>
      <c r="D4" s="12"/>
      <c r="E4" s="12"/>
      <c r="F4" s="11" t="s">
        <v>321</v>
      </c>
      <c r="G4" s="11"/>
      <c r="H4" s="11"/>
      <c r="I4" s="11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15"/>
      <c r="IQ4" s="15"/>
      <c r="IR4" s="15"/>
      <c r="IS4" s="15"/>
      <c r="IT4" s="15"/>
      <c r="IU4" s="15"/>
      <c r="IV4" s="15"/>
    </row>
    <row r="5" spans="1:256" ht="15.75" customHeight="1">
      <c r="A5" s="12" t="s">
        <v>4</v>
      </c>
      <c r="B5" s="12"/>
      <c r="C5" s="12"/>
      <c r="D5" s="12"/>
      <c r="E5" s="12"/>
      <c r="F5" s="11" t="s">
        <v>5</v>
      </c>
      <c r="G5" s="11"/>
      <c r="H5" s="11"/>
      <c r="I5" s="11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  <c r="IQ5" s="15"/>
      <c r="IR5" s="15"/>
      <c r="IS5" s="15"/>
      <c r="IT5" s="15"/>
      <c r="IU5" s="15"/>
      <c r="IV5" s="15"/>
    </row>
    <row r="6" spans="1:256" ht="15.75" customHeight="1">
      <c r="A6" s="12" t="s">
        <v>6</v>
      </c>
      <c r="B6" s="12"/>
      <c r="C6" s="12"/>
      <c r="D6" s="12"/>
      <c r="E6" s="12"/>
      <c r="F6" s="12"/>
      <c r="G6" s="12"/>
      <c r="H6" s="12"/>
      <c r="I6" s="12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  <c r="FG6" s="15"/>
      <c r="FH6" s="15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5"/>
      <c r="FZ6" s="15"/>
      <c r="GA6" s="15"/>
      <c r="GB6" s="15"/>
      <c r="GC6" s="15"/>
      <c r="GD6" s="15"/>
      <c r="GE6" s="15"/>
      <c r="GF6" s="15"/>
      <c r="GG6" s="15"/>
      <c r="GH6" s="15"/>
      <c r="GI6" s="15"/>
      <c r="GJ6" s="15"/>
      <c r="GK6" s="15"/>
      <c r="GL6" s="15"/>
      <c r="GM6" s="15"/>
      <c r="GN6" s="15"/>
      <c r="GO6" s="15"/>
      <c r="GP6" s="15"/>
      <c r="GQ6" s="15"/>
      <c r="GR6" s="15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  <c r="IJ6" s="15"/>
      <c r="IK6" s="15"/>
      <c r="IL6" s="15"/>
      <c r="IM6" s="15"/>
      <c r="IN6" s="15"/>
      <c r="IO6" s="15"/>
      <c r="IP6" s="15"/>
      <c r="IQ6" s="15"/>
      <c r="IR6" s="15"/>
      <c r="IS6" s="15"/>
      <c r="IT6" s="15"/>
      <c r="IU6" s="15"/>
      <c r="IV6" s="15"/>
    </row>
    <row r="7" spans="1:256" ht="20.25" customHeight="1">
      <c r="A7" s="10" t="s">
        <v>7</v>
      </c>
      <c r="B7" s="10"/>
      <c r="C7" s="10"/>
      <c r="D7" s="10"/>
      <c r="E7" s="10"/>
      <c r="F7" s="10"/>
      <c r="G7" s="10"/>
      <c r="H7" s="10"/>
      <c r="I7" s="10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  <c r="IQ7" s="15"/>
      <c r="IR7" s="15"/>
      <c r="IS7" s="15"/>
      <c r="IT7" s="15"/>
      <c r="IU7" s="15"/>
      <c r="IV7" s="15"/>
    </row>
    <row r="8" spans="1:256" ht="15.75" customHeight="1">
      <c r="A8" s="17" t="s">
        <v>8</v>
      </c>
      <c r="B8" s="12" t="s">
        <v>9</v>
      </c>
      <c r="C8" s="12"/>
      <c r="D8" s="12"/>
      <c r="E8" s="12"/>
      <c r="F8" s="12"/>
      <c r="G8" s="12"/>
      <c r="H8" s="9">
        <v>45289</v>
      </c>
      <c r="I8" s="9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  <c r="IP8" s="15"/>
      <c r="IQ8" s="15"/>
      <c r="IR8" s="15"/>
      <c r="IS8" s="15"/>
      <c r="IT8" s="15"/>
      <c r="IU8" s="15"/>
      <c r="IV8" s="15"/>
    </row>
    <row r="9" spans="1:256" ht="15.75" customHeight="1">
      <c r="A9" s="17" t="s">
        <v>10</v>
      </c>
      <c r="B9" s="12" t="s">
        <v>11</v>
      </c>
      <c r="C9" s="12"/>
      <c r="D9" s="12"/>
      <c r="E9" s="12"/>
      <c r="F9" s="12"/>
      <c r="G9" s="12"/>
      <c r="H9" s="11" t="s">
        <v>322</v>
      </c>
      <c r="I9" s="11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  <c r="IP9" s="15"/>
      <c r="IQ9" s="15"/>
      <c r="IR9" s="15"/>
      <c r="IS9" s="15"/>
      <c r="IT9" s="15"/>
      <c r="IU9" s="15"/>
      <c r="IV9" s="15"/>
    </row>
    <row r="10" spans="1:256" ht="42" customHeight="1">
      <c r="A10" s="17" t="s">
        <v>13</v>
      </c>
      <c r="B10" s="12" t="s">
        <v>14</v>
      </c>
      <c r="C10" s="12"/>
      <c r="D10" s="12"/>
      <c r="E10" s="12"/>
      <c r="F10" s="12"/>
      <c r="G10" s="12"/>
      <c r="H10" s="11" t="s">
        <v>15</v>
      </c>
      <c r="I10" s="11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  <c r="IO10" s="15"/>
      <c r="IP10" s="15"/>
      <c r="IQ10" s="15"/>
      <c r="IR10" s="15"/>
      <c r="IS10" s="15"/>
      <c r="IT10" s="15"/>
      <c r="IU10" s="15"/>
      <c r="IV10" s="15"/>
    </row>
    <row r="11" spans="1:256" ht="35.25" customHeight="1">
      <c r="A11" s="17" t="s">
        <v>16</v>
      </c>
      <c r="B11" s="12" t="s">
        <v>456</v>
      </c>
      <c r="C11" s="12"/>
      <c r="D11" s="12"/>
      <c r="E11" s="12"/>
      <c r="F11" s="12"/>
      <c r="G11" s="12"/>
      <c r="H11" s="11">
        <v>12</v>
      </c>
      <c r="I11" s="11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  <c r="IP11" s="15"/>
      <c r="IQ11" s="15"/>
      <c r="IR11" s="15"/>
      <c r="IS11" s="15"/>
      <c r="IT11" s="15"/>
      <c r="IU11" s="15"/>
      <c r="IV11" s="15"/>
    </row>
    <row r="12" spans="1:256" ht="25.5" customHeight="1">
      <c r="A12" s="8" t="s">
        <v>18</v>
      </c>
      <c r="B12" s="8"/>
      <c r="C12" s="8"/>
      <c r="D12" s="8"/>
      <c r="E12" s="8"/>
      <c r="F12" s="8"/>
      <c r="G12" s="8"/>
      <c r="H12" s="8"/>
      <c r="I12" s="8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  <c r="IP12" s="15"/>
      <c r="IQ12" s="15"/>
      <c r="IR12" s="15"/>
      <c r="IS12" s="15"/>
      <c r="IT12" s="15"/>
      <c r="IU12" s="15"/>
      <c r="IV12" s="15"/>
    </row>
    <row r="13" spans="1:256" ht="43.5" customHeight="1">
      <c r="A13" s="7" t="s">
        <v>19</v>
      </c>
      <c r="B13" s="7"/>
      <c r="C13" s="7"/>
      <c r="D13" s="7"/>
      <c r="E13" s="7"/>
      <c r="F13" s="6" t="s">
        <v>20</v>
      </c>
      <c r="G13" s="6"/>
      <c r="H13" s="6" t="s">
        <v>323</v>
      </c>
      <c r="I13" s="6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  <c r="IP13" s="15"/>
      <c r="IQ13" s="15"/>
      <c r="IR13" s="15"/>
      <c r="IS13" s="15"/>
      <c r="IT13" s="15"/>
      <c r="IU13" s="15"/>
      <c r="IV13" s="15"/>
    </row>
    <row r="14" spans="1:256" ht="12.75" customHeight="1">
      <c r="A14" s="5" t="s">
        <v>22</v>
      </c>
      <c r="B14" s="5"/>
      <c r="C14" s="5"/>
      <c r="D14" s="5"/>
      <c r="E14" s="5"/>
      <c r="F14" s="4" t="s">
        <v>23</v>
      </c>
      <c r="G14" s="4"/>
      <c r="H14" s="3">
        <v>2000</v>
      </c>
      <c r="I14" s="3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  <c r="IP14" s="15"/>
      <c r="IQ14" s="15"/>
      <c r="IR14" s="15"/>
      <c r="IS14" s="15"/>
      <c r="IT14" s="15"/>
      <c r="IU14" s="15"/>
      <c r="IV14" s="15"/>
    </row>
    <row r="15" spans="1:256" ht="12.75" customHeight="1">
      <c r="A15" s="5" t="s">
        <v>24</v>
      </c>
      <c r="B15" s="5"/>
      <c r="C15" s="5"/>
      <c r="D15" s="5"/>
      <c r="E15" s="5"/>
      <c r="F15" s="4" t="s">
        <v>23</v>
      </c>
      <c r="G15" s="4"/>
      <c r="H15" s="3">
        <v>4000</v>
      </c>
      <c r="I15" s="3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  <c r="IO15" s="15"/>
      <c r="IP15" s="15"/>
      <c r="IQ15" s="15"/>
      <c r="IR15" s="15"/>
      <c r="IS15" s="15"/>
      <c r="IT15" s="15"/>
      <c r="IU15" s="15"/>
      <c r="IV15" s="15"/>
    </row>
    <row r="16" spans="1:256" ht="12.75" customHeight="1">
      <c r="A16" s="5" t="s">
        <v>25</v>
      </c>
      <c r="B16" s="5"/>
      <c r="C16" s="5"/>
      <c r="D16" s="5"/>
      <c r="E16" s="5"/>
      <c r="F16" s="4" t="s">
        <v>23</v>
      </c>
      <c r="G16" s="4"/>
      <c r="H16" s="3">
        <v>0</v>
      </c>
      <c r="I16" s="3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  <c r="IO16" s="15"/>
      <c r="IP16" s="15"/>
      <c r="IQ16" s="15"/>
      <c r="IR16" s="15"/>
      <c r="IS16" s="15"/>
      <c r="IT16" s="15"/>
      <c r="IU16" s="15"/>
      <c r="IV16" s="15"/>
    </row>
    <row r="17" spans="1:256" ht="12.75" customHeight="1">
      <c r="A17" s="5" t="s">
        <v>26</v>
      </c>
      <c r="B17" s="5"/>
      <c r="C17" s="5"/>
      <c r="D17" s="5"/>
      <c r="E17" s="5"/>
      <c r="F17" s="4" t="s">
        <v>23</v>
      </c>
      <c r="G17" s="4"/>
      <c r="H17" s="3">
        <v>400</v>
      </c>
      <c r="I17" s="3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  <c r="IO17" s="15"/>
      <c r="IP17" s="15"/>
      <c r="IQ17" s="15"/>
      <c r="IR17" s="15"/>
      <c r="IS17" s="15"/>
      <c r="IT17" s="15"/>
      <c r="IU17" s="15"/>
      <c r="IV17" s="15"/>
    </row>
    <row r="18" spans="1:256" ht="12.75" customHeight="1">
      <c r="A18" s="5" t="s">
        <v>27</v>
      </c>
      <c r="B18" s="5"/>
      <c r="C18" s="5"/>
      <c r="D18" s="5"/>
      <c r="E18" s="5"/>
      <c r="F18" s="4" t="s">
        <v>23</v>
      </c>
      <c r="G18" s="4"/>
      <c r="H18" s="3">
        <v>0</v>
      </c>
      <c r="I18" s="3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  <c r="IO18" s="15"/>
      <c r="IP18" s="15"/>
      <c r="IQ18" s="15"/>
      <c r="IR18" s="15"/>
      <c r="IS18" s="15"/>
      <c r="IT18" s="15"/>
      <c r="IU18" s="15"/>
      <c r="IV18" s="15"/>
    </row>
    <row r="19" spans="1:256" ht="12.75" customHeight="1">
      <c r="A19" s="5" t="s">
        <v>28</v>
      </c>
      <c r="B19" s="5"/>
      <c r="C19" s="5"/>
      <c r="D19" s="5"/>
      <c r="E19" s="5"/>
      <c r="F19" s="4" t="s">
        <v>23</v>
      </c>
      <c r="G19" s="4"/>
      <c r="H19" s="3">
        <v>600</v>
      </c>
      <c r="I19" s="3"/>
      <c r="J19" s="15"/>
      <c r="K19" s="15"/>
      <c r="L19" s="22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  <c r="IO19" s="15"/>
      <c r="IP19" s="15"/>
      <c r="IQ19" s="15"/>
      <c r="IR19" s="15"/>
      <c r="IS19" s="15"/>
      <c r="IT19" s="15"/>
      <c r="IU19" s="15"/>
      <c r="IV19" s="15"/>
    </row>
    <row r="20" spans="1:256" ht="27" customHeight="1">
      <c r="A20" s="2" t="s">
        <v>29</v>
      </c>
      <c r="B20" s="2"/>
      <c r="C20" s="2"/>
      <c r="D20" s="2"/>
      <c r="E20" s="2"/>
      <c r="F20" s="4" t="s">
        <v>23</v>
      </c>
      <c r="G20" s="4"/>
      <c r="H20" s="3">
        <v>200</v>
      </c>
      <c r="I20" s="3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  <c r="IM20" s="15"/>
      <c r="IN20" s="15"/>
      <c r="IO20" s="15"/>
      <c r="IP20" s="15"/>
      <c r="IQ20" s="15"/>
      <c r="IR20" s="15"/>
      <c r="IS20" s="15"/>
      <c r="IT20" s="15"/>
      <c r="IU20" s="15"/>
      <c r="IV20" s="15"/>
    </row>
    <row r="21" spans="1:256" ht="12.75" customHeight="1">
      <c r="A21" s="1" t="s">
        <v>30</v>
      </c>
      <c r="B21" s="1"/>
      <c r="C21" s="1"/>
      <c r="D21" s="1"/>
      <c r="E21" s="1"/>
      <c r="F21" s="1"/>
      <c r="G21" s="1"/>
      <c r="H21" s="474">
        <f>ROUND(H14+H15+H16+H17+H18+H19+H20,2)</f>
        <v>7200</v>
      </c>
      <c r="I21" s="474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  <c r="IJ21" s="15"/>
      <c r="IK21" s="15"/>
      <c r="IL21" s="15"/>
      <c r="IM21" s="15"/>
      <c r="IN21" s="15"/>
      <c r="IO21" s="15"/>
      <c r="IP21" s="15"/>
      <c r="IQ21" s="15"/>
      <c r="IR21" s="15"/>
      <c r="IS21" s="15"/>
      <c r="IT21" s="15"/>
      <c r="IU21" s="15"/>
      <c r="IV21" s="15"/>
    </row>
    <row r="22" spans="1:256" ht="8.25" customHeight="1">
      <c r="A22" s="475"/>
      <c r="B22" s="475"/>
      <c r="C22" s="475"/>
      <c r="D22" s="475"/>
      <c r="E22" s="475"/>
      <c r="F22" s="475"/>
      <c r="G22" s="475"/>
      <c r="H22" s="475"/>
      <c r="I22" s="47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  <c r="IO22" s="15"/>
      <c r="IP22" s="15"/>
      <c r="IQ22" s="15"/>
      <c r="IR22" s="15"/>
      <c r="IS22" s="15"/>
      <c r="IT22" s="15"/>
      <c r="IU22" s="15"/>
      <c r="IV22" s="15"/>
    </row>
    <row r="23" spans="1:256" ht="23.25" customHeight="1">
      <c r="A23" s="5" t="s">
        <v>31</v>
      </c>
      <c r="B23" s="5"/>
      <c r="C23" s="5"/>
      <c r="D23" s="5"/>
      <c r="E23" s="5"/>
      <c r="F23" s="4" t="s">
        <v>23</v>
      </c>
      <c r="G23" s="4"/>
      <c r="H23" s="476">
        <v>500</v>
      </c>
      <c r="I23" s="476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  <c r="IM23" s="15"/>
      <c r="IN23" s="15"/>
      <c r="IO23" s="15"/>
      <c r="IP23" s="15"/>
      <c r="IQ23" s="15"/>
      <c r="IR23" s="15"/>
      <c r="IS23" s="15"/>
      <c r="IT23" s="15"/>
      <c r="IU23" s="15"/>
      <c r="IV23" s="15"/>
    </row>
    <row r="24" spans="1:256" ht="12.75" customHeight="1">
      <c r="A24" s="5" t="s">
        <v>32</v>
      </c>
      <c r="B24" s="5"/>
      <c r="C24" s="5"/>
      <c r="D24" s="5"/>
      <c r="E24" s="5"/>
      <c r="F24" s="477" t="s">
        <v>23</v>
      </c>
      <c r="G24" s="477"/>
      <c r="H24" s="476">
        <v>1200</v>
      </c>
      <c r="I24" s="476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  <c r="IO24" s="15"/>
      <c r="IP24" s="15"/>
      <c r="IQ24" s="15"/>
      <c r="IR24" s="15"/>
      <c r="IS24" s="15"/>
      <c r="IT24" s="15"/>
      <c r="IU24" s="15"/>
      <c r="IV24" s="15"/>
    </row>
    <row r="25" spans="1:256" ht="12.75" customHeight="1">
      <c r="A25" s="5" t="s">
        <v>33</v>
      </c>
      <c r="B25" s="5"/>
      <c r="C25" s="5"/>
      <c r="D25" s="5"/>
      <c r="E25" s="5"/>
      <c r="F25" s="4" t="s">
        <v>23</v>
      </c>
      <c r="G25" s="4"/>
      <c r="H25" s="476">
        <v>100</v>
      </c>
      <c r="I25" s="476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  <c r="IJ25" s="15"/>
      <c r="IK25" s="15"/>
      <c r="IL25" s="15"/>
      <c r="IM25" s="15"/>
      <c r="IN25" s="15"/>
      <c r="IO25" s="15"/>
      <c r="IP25" s="15"/>
      <c r="IQ25" s="15"/>
      <c r="IR25" s="15"/>
      <c r="IS25" s="15"/>
      <c r="IT25" s="15"/>
      <c r="IU25" s="15"/>
      <c r="IV25" s="15"/>
    </row>
    <row r="26" spans="1:256" ht="15.75" customHeight="1">
      <c r="A26" s="5" t="s">
        <v>34</v>
      </c>
      <c r="B26" s="5"/>
      <c r="C26" s="5"/>
      <c r="D26" s="5"/>
      <c r="E26" s="5"/>
      <c r="F26" s="477" t="s">
        <v>23</v>
      </c>
      <c r="G26" s="477"/>
      <c r="H26" s="476">
        <v>150</v>
      </c>
      <c r="I26" s="476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  <c r="IJ26" s="15"/>
      <c r="IK26" s="15"/>
      <c r="IL26" s="15"/>
      <c r="IM26" s="15"/>
      <c r="IN26" s="15"/>
      <c r="IO26" s="15"/>
      <c r="IP26" s="15"/>
      <c r="IQ26" s="15"/>
      <c r="IR26" s="15"/>
      <c r="IS26" s="15"/>
      <c r="IT26" s="15"/>
      <c r="IU26" s="15"/>
      <c r="IV26" s="15"/>
    </row>
    <row r="27" spans="1:256" ht="14.25" customHeight="1">
      <c r="A27" s="5" t="s">
        <v>35</v>
      </c>
      <c r="B27" s="5"/>
      <c r="C27" s="5"/>
      <c r="D27" s="5"/>
      <c r="E27" s="5"/>
      <c r="F27" s="477" t="s">
        <v>23</v>
      </c>
      <c r="G27" s="477"/>
      <c r="H27" s="476">
        <v>250</v>
      </c>
      <c r="I27" s="476"/>
      <c r="J27" s="25" t="s">
        <v>324</v>
      </c>
      <c r="K27" s="25" t="s">
        <v>325</v>
      </c>
      <c r="L27" s="25" t="s">
        <v>326</v>
      </c>
      <c r="M27" s="25" t="s">
        <v>327</v>
      </c>
      <c r="N27" s="15" t="s">
        <v>328</v>
      </c>
      <c r="O27" s="15" t="s">
        <v>329</v>
      </c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15"/>
      <c r="IM27" s="15"/>
      <c r="IN27" s="15"/>
      <c r="IO27" s="15"/>
      <c r="IP27" s="15"/>
      <c r="IQ27" s="15"/>
      <c r="IR27" s="15"/>
      <c r="IS27" s="15"/>
      <c r="IT27" s="15"/>
      <c r="IU27" s="15"/>
      <c r="IV27" s="15"/>
    </row>
    <row r="28" spans="1:256" ht="26.25" customHeight="1">
      <c r="A28" s="5" t="s">
        <v>36</v>
      </c>
      <c r="B28" s="5"/>
      <c r="C28" s="5"/>
      <c r="D28" s="5"/>
      <c r="E28" s="5"/>
      <c r="F28" s="4" t="s">
        <v>23</v>
      </c>
      <c r="G28" s="4"/>
      <c r="H28" s="476">
        <v>800</v>
      </c>
      <c r="I28" s="476"/>
      <c r="J28" s="26">
        <f>H62</f>
        <v>0</v>
      </c>
      <c r="K28" s="15">
        <v>220</v>
      </c>
      <c r="L28" s="15">
        <f>ROUND(J28/K28,2)</f>
        <v>0</v>
      </c>
      <c r="M28" s="15">
        <f>8*15*0</f>
        <v>0</v>
      </c>
      <c r="N28" s="26">
        <v>0</v>
      </c>
      <c r="O28" s="27">
        <v>0.5</v>
      </c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  <c r="IB28" s="15"/>
      <c r="IC28" s="15"/>
      <c r="ID28" s="15"/>
      <c r="IE28" s="15"/>
      <c r="IF28" s="15"/>
      <c r="IG28" s="15"/>
      <c r="IH28" s="15"/>
      <c r="II28" s="15"/>
      <c r="IJ28" s="15"/>
      <c r="IK28" s="15"/>
      <c r="IL28" s="15"/>
      <c r="IM28" s="15"/>
      <c r="IN28" s="15"/>
      <c r="IO28" s="15"/>
      <c r="IP28" s="15"/>
      <c r="IQ28" s="15"/>
      <c r="IR28" s="15"/>
      <c r="IS28" s="15"/>
      <c r="IT28" s="15"/>
      <c r="IU28" s="15"/>
      <c r="IV28" s="15"/>
    </row>
    <row r="29" spans="1:256" ht="15" customHeight="1">
      <c r="A29" s="1" t="s">
        <v>37</v>
      </c>
      <c r="B29" s="1"/>
      <c r="C29" s="1"/>
      <c r="D29" s="1"/>
      <c r="E29" s="1"/>
      <c r="F29" s="1"/>
      <c r="G29" s="1"/>
      <c r="H29" s="474">
        <f>ROUND(H23+H24+H25+H26+H27+H28,2)</f>
        <v>3000</v>
      </c>
      <c r="I29" s="474"/>
      <c r="J29" s="26"/>
      <c r="K29" s="15"/>
      <c r="L29" s="15"/>
      <c r="M29" s="15"/>
      <c r="N29" s="26"/>
      <c r="O29" s="27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  <c r="IB29" s="15"/>
      <c r="IC29" s="15"/>
      <c r="ID29" s="15"/>
      <c r="IE29" s="15"/>
      <c r="IF29" s="15"/>
      <c r="IG29" s="15"/>
      <c r="IH29" s="15"/>
      <c r="II29" s="15"/>
      <c r="IJ29" s="15"/>
      <c r="IK29" s="15"/>
      <c r="IL29" s="15"/>
      <c r="IM29" s="15"/>
      <c r="IN29" s="15"/>
      <c r="IO29" s="15"/>
      <c r="IP29" s="15"/>
      <c r="IQ29" s="15"/>
      <c r="IR29" s="15"/>
      <c r="IS29" s="15"/>
      <c r="IT29" s="15"/>
      <c r="IU29" s="15"/>
      <c r="IV29" s="15"/>
    </row>
    <row r="30" spans="1:256" ht="7.5" customHeight="1">
      <c r="A30" s="475"/>
      <c r="B30" s="475"/>
      <c r="C30" s="475"/>
      <c r="D30" s="475"/>
      <c r="E30" s="475"/>
      <c r="F30" s="475"/>
      <c r="G30" s="475"/>
      <c r="H30" s="475"/>
      <c r="I30" s="475"/>
      <c r="J30" s="15" t="s">
        <v>330</v>
      </c>
      <c r="K30" s="15" t="s">
        <v>331</v>
      </c>
      <c r="L30" s="15"/>
      <c r="M30" s="15"/>
      <c r="N30" s="26"/>
      <c r="O30" s="27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  <c r="EQ30" s="15"/>
      <c r="ER30" s="15"/>
      <c r="ES30" s="15"/>
      <c r="ET30" s="15"/>
      <c r="EU30" s="15"/>
      <c r="EV30" s="15"/>
      <c r="EW30" s="15"/>
      <c r="EX30" s="15"/>
      <c r="EY30" s="15"/>
      <c r="EZ30" s="15"/>
      <c r="FA30" s="15"/>
      <c r="FB30" s="15"/>
      <c r="FC30" s="15"/>
      <c r="FD30" s="15"/>
      <c r="FE30" s="15"/>
      <c r="FF30" s="15"/>
      <c r="FG30" s="15"/>
      <c r="FH30" s="15"/>
      <c r="FI30" s="15"/>
      <c r="FJ30" s="15"/>
      <c r="FK30" s="15"/>
      <c r="FL30" s="15"/>
      <c r="FM30" s="15"/>
      <c r="FN30" s="15"/>
      <c r="FO30" s="15"/>
      <c r="FP30" s="15"/>
      <c r="FQ30" s="15"/>
      <c r="FR30" s="15"/>
      <c r="FS30" s="15"/>
      <c r="FT30" s="15"/>
      <c r="FU30" s="15"/>
      <c r="FV30" s="15"/>
      <c r="FW30" s="15"/>
      <c r="FX30" s="15"/>
      <c r="FY30" s="15"/>
      <c r="FZ30" s="15"/>
      <c r="GA30" s="15"/>
      <c r="GB30" s="15"/>
      <c r="GC30" s="15"/>
      <c r="GD30" s="15"/>
      <c r="GE30" s="15"/>
      <c r="GF30" s="15"/>
      <c r="GG30" s="15"/>
      <c r="GH30" s="15"/>
      <c r="GI30" s="15"/>
      <c r="GJ30" s="15"/>
      <c r="GK30" s="15"/>
      <c r="GL30" s="15"/>
      <c r="GM30" s="15"/>
      <c r="GN30" s="15"/>
      <c r="GO30" s="15"/>
      <c r="GP30" s="15"/>
      <c r="GQ30" s="15"/>
      <c r="GR30" s="15"/>
      <c r="GS30" s="15"/>
      <c r="GT30" s="15"/>
      <c r="GU30" s="15"/>
      <c r="GV30" s="15"/>
      <c r="GW30" s="15"/>
      <c r="GX30" s="15"/>
      <c r="GY30" s="15"/>
      <c r="GZ30" s="15"/>
      <c r="HA30" s="15"/>
      <c r="HB30" s="15"/>
      <c r="HC30" s="15"/>
      <c r="HD30" s="15"/>
      <c r="HE30" s="15"/>
      <c r="HF30" s="15"/>
      <c r="HG30" s="15"/>
      <c r="HH30" s="15"/>
      <c r="HI30" s="15"/>
      <c r="HJ30" s="15"/>
      <c r="HK30" s="15"/>
      <c r="HL30" s="15"/>
      <c r="HM30" s="15"/>
      <c r="HN30" s="15"/>
      <c r="HO30" s="15"/>
      <c r="HP30" s="15"/>
      <c r="HQ30" s="15"/>
      <c r="HR30" s="15"/>
      <c r="HS30" s="15"/>
      <c r="HT30" s="15"/>
      <c r="HU30" s="15"/>
      <c r="HV30" s="15"/>
      <c r="HW30" s="15"/>
      <c r="HX30" s="15"/>
      <c r="HY30" s="15"/>
      <c r="HZ30" s="15"/>
      <c r="IA30" s="15"/>
      <c r="IB30" s="15"/>
      <c r="IC30" s="15"/>
      <c r="ID30" s="15"/>
      <c r="IE30" s="15"/>
      <c r="IF30" s="15"/>
      <c r="IG30" s="15"/>
      <c r="IH30" s="15"/>
      <c r="II30" s="15"/>
      <c r="IJ30" s="15"/>
      <c r="IK30" s="15"/>
      <c r="IL30" s="15"/>
      <c r="IM30" s="15"/>
      <c r="IN30" s="15"/>
      <c r="IO30" s="15"/>
      <c r="IP30" s="15"/>
      <c r="IQ30" s="15"/>
      <c r="IR30" s="15"/>
      <c r="IS30" s="15"/>
      <c r="IT30" s="15"/>
      <c r="IU30" s="15"/>
      <c r="IV30" s="15"/>
    </row>
    <row r="31" spans="1:256" ht="27" customHeight="1">
      <c r="A31" s="5" t="s">
        <v>38</v>
      </c>
      <c r="B31" s="5"/>
      <c r="C31" s="5"/>
      <c r="D31" s="5"/>
      <c r="E31" s="5"/>
      <c r="F31" s="4" t="s">
        <v>23</v>
      </c>
      <c r="G31" s="4"/>
      <c r="H31" s="476">
        <v>100</v>
      </c>
      <c r="I31" s="476"/>
      <c r="J31" s="27">
        <v>0</v>
      </c>
      <c r="K31" s="27">
        <v>0</v>
      </c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/>
      <c r="FN31" s="15"/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/>
      <c r="GB31" s="15"/>
      <c r="GC31" s="15"/>
      <c r="GD31" s="15"/>
      <c r="GE31" s="15"/>
      <c r="GF31" s="15"/>
      <c r="GG31" s="15"/>
      <c r="GH31" s="15"/>
      <c r="GI31" s="15"/>
      <c r="GJ31" s="15"/>
      <c r="GK31" s="15"/>
      <c r="GL31" s="15"/>
      <c r="GM31" s="15"/>
      <c r="GN31" s="15"/>
      <c r="GO31" s="15"/>
      <c r="GP31" s="15"/>
      <c r="GQ31" s="15"/>
      <c r="GR31" s="15"/>
      <c r="GS31" s="15"/>
      <c r="GT31" s="15"/>
      <c r="GU31" s="15"/>
      <c r="GV31" s="15"/>
      <c r="GW31" s="15"/>
      <c r="GX31" s="15"/>
      <c r="GY31" s="15"/>
      <c r="GZ31" s="15"/>
      <c r="HA31" s="15"/>
      <c r="HB31" s="15"/>
      <c r="HC31" s="15"/>
      <c r="HD31" s="15"/>
      <c r="HE31" s="15"/>
      <c r="HF31" s="15"/>
      <c r="HG31" s="15"/>
      <c r="HH31" s="15"/>
      <c r="HI31" s="15"/>
      <c r="HJ31" s="15"/>
      <c r="HK31" s="15"/>
      <c r="HL31" s="15"/>
      <c r="HM31" s="15"/>
      <c r="HN31" s="15"/>
      <c r="HO31" s="15"/>
      <c r="HP31" s="15"/>
      <c r="HQ31" s="15"/>
      <c r="HR31" s="15"/>
      <c r="HS31" s="15"/>
      <c r="HT31" s="15"/>
      <c r="HU31" s="15"/>
      <c r="HV31" s="15"/>
      <c r="HW31" s="15"/>
      <c r="HX31" s="15"/>
      <c r="HY31" s="15"/>
      <c r="HZ31" s="15"/>
      <c r="IA31" s="15"/>
      <c r="IB31" s="15"/>
      <c r="IC31" s="15"/>
      <c r="ID31" s="15"/>
      <c r="IE31" s="15"/>
      <c r="IF31" s="15"/>
      <c r="IG31" s="15"/>
      <c r="IH31" s="15"/>
      <c r="II31" s="15"/>
      <c r="IJ31" s="15"/>
      <c r="IK31" s="15"/>
      <c r="IL31" s="15"/>
      <c r="IM31" s="15"/>
      <c r="IN31" s="15"/>
      <c r="IO31" s="15"/>
      <c r="IP31" s="15"/>
      <c r="IQ31" s="15"/>
      <c r="IR31" s="15"/>
      <c r="IS31" s="15"/>
      <c r="IT31" s="15"/>
      <c r="IU31" s="15"/>
      <c r="IV31" s="15"/>
    </row>
    <row r="32" spans="1:256" ht="25.5" customHeight="1">
      <c r="A32" s="5" t="s">
        <v>39</v>
      </c>
      <c r="B32" s="5"/>
      <c r="C32" s="5"/>
      <c r="D32" s="5"/>
      <c r="E32" s="5"/>
      <c r="F32" s="4" t="s">
        <v>23</v>
      </c>
      <c r="G32" s="4"/>
      <c r="H32" s="476">
        <v>250</v>
      </c>
      <c r="I32" s="476"/>
      <c r="J32" s="27">
        <v>0.1</v>
      </c>
      <c r="K32" s="27">
        <v>0.3</v>
      </c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/>
      <c r="GK32" s="15"/>
      <c r="GL32" s="15"/>
      <c r="GM32" s="15"/>
      <c r="GN32" s="15"/>
      <c r="GO32" s="15"/>
      <c r="GP32" s="15"/>
      <c r="GQ32" s="15"/>
      <c r="GR32" s="15"/>
      <c r="GS32" s="15"/>
      <c r="GT32" s="15"/>
      <c r="GU32" s="15"/>
      <c r="GV32" s="15"/>
      <c r="GW32" s="15"/>
      <c r="GX32" s="15"/>
      <c r="GY32" s="15"/>
      <c r="GZ32" s="15"/>
      <c r="HA32" s="15"/>
      <c r="HB32" s="15"/>
      <c r="HC32" s="15"/>
      <c r="HD32" s="15"/>
      <c r="HE32" s="15"/>
      <c r="HF32" s="15"/>
      <c r="HG32" s="15"/>
      <c r="HH32" s="15"/>
      <c r="HI32" s="15"/>
      <c r="HJ32" s="15"/>
      <c r="HK32" s="15"/>
      <c r="HL32" s="15"/>
      <c r="HM32" s="15"/>
      <c r="HN32" s="15"/>
      <c r="HO32" s="15"/>
      <c r="HP32" s="15"/>
      <c r="HQ32" s="15"/>
      <c r="HR32" s="15"/>
      <c r="HS32" s="15"/>
      <c r="HT32" s="15"/>
      <c r="HU32" s="15"/>
      <c r="HV32" s="15"/>
      <c r="HW32" s="15"/>
      <c r="HX32" s="15"/>
      <c r="HY32" s="15"/>
      <c r="HZ32" s="15"/>
      <c r="IA32" s="15"/>
      <c r="IB32" s="15"/>
      <c r="IC32" s="15"/>
      <c r="ID32" s="15"/>
      <c r="IE32" s="15"/>
      <c r="IF32" s="15"/>
      <c r="IG32" s="15"/>
      <c r="IH32" s="15"/>
      <c r="II32" s="15"/>
      <c r="IJ32" s="15"/>
      <c r="IK32" s="15"/>
      <c r="IL32" s="15"/>
      <c r="IM32" s="15"/>
      <c r="IN32" s="15"/>
      <c r="IO32" s="15"/>
      <c r="IP32" s="15"/>
      <c r="IQ32" s="15"/>
      <c r="IR32" s="15"/>
      <c r="IS32" s="15"/>
      <c r="IT32" s="15"/>
      <c r="IU32" s="15"/>
      <c r="IV32" s="15"/>
    </row>
    <row r="33" spans="1:256" ht="12.75" customHeight="1">
      <c r="A33" s="5" t="s">
        <v>40</v>
      </c>
      <c r="B33" s="5"/>
      <c r="C33" s="5"/>
      <c r="D33" s="5"/>
      <c r="E33" s="5"/>
      <c r="F33" s="4" t="s">
        <v>23</v>
      </c>
      <c r="G33" s="4"/>
      <c r="H33" s="476">
        <v>350</v>
      </c>
      <c r="I33" s="476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  <c r="IA33" s="15"/>
      <c r="IB33" s="15"/>
      <c r="IC33" s="15"/>
      <c r="ID33" s="15"/>
      <c r="IE33" s="15"/>
      <c r="IF33" s="15"/>
      <c r="IG33" s="15"/>
      <c r="IH33" s="15"/>
      <c r="II33" s="15"/>
      <c r="IJ33" s="15"/>
      <c r="IK33" s="15"/>
      <c r="IL33" s="15"/>
      <c r="IM33" s="15"/>
      <c r="IN33" s="15"/>
      <c r="IO33" s="15"/>
      <c r="IP33" s="15"/>
      <c r="IQ33" s="15"/>
      <c r="IR33" s="15"/>
      <c r="IS33" s="15"/>
      <c r="IT33" s="15"/>
      <c r="IU33" s="15"/>
      <c r="IV33" s="15"/>
    </row>
    <row r="34" spans="1:256" ht="12.75" customHeight="1">
      <c r="A34" s="478" t="s">
        <v>41</v>
      </c>
      <c r="B34" s="478"/>
      <c r="C34" s="478"/>
      <c r="D34" s="478"/>
      <c r="E34" s="478"/>
      <c r="F34" s="478"/>
      <c r="G34" s="478"/>
      <c r="H34" s="474">
        <f>ROUND(H31+H32+H33,2)</f>
        <v>700</v>
      </c>
      <c r="I34" s="474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  <c r="IA34" s="15"/>
      <c r="IB34" s="15"/>
      <c r="IC34" s="15"/>
      <c r="ID34" s="15"/>
      <c r="IE34" s="15"/>
      <c r="IF34" s="15"/>
      <c r="IG34" s="15"/>
      <c r="IH34" s="15"/>
      <c r="II34" s="15"/>
      <c r="IJ34" s="15"/>
      <c r="IK34" s="15"/>
      <c r="IL34" s="15"/>
      <c r="IM34" s="15"/>
      <c r="IN34" s="15"/>
      <c r="IO34" s="15"/>
      <c r="IP34" s="15"/>
      <c r="IQ34" s="15"/>
      <c r="IR34" s="15"/>
      <c r="IS34" s="15"/>
      <c r="IT34" s="15"/>
      <c r="IU34" s="15"/>
      <c r="IV34" s="15"/>
    </row>
    <row r="35" spans="1:256" ht="7.5" customHeight="1">
      <c r="A35" s="479"/>
      <c r="B35" s="479"/>
      <c r="C35" s="479"/>
      <c r="D35" s="479"/>
      <c r="E35" s="479"/>
      <c r="F35" s="479"/>
      <c r="G35" s="479"/>
      <c r="H35" s="479"/>
      <c r="I35" s="479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EZ35" s="15"/>
      <c r="FA35" s="15"/>
      <c r="FB35" s="15"/>
      <c r="FC35" s="15"/>
      <c r="FD35" s="15"/>
      <c r="FE35" s="15"/>
      <c r="FF35" s="15"/>
      <c r="FG35" s="15"/>
      <c r="FH35" s="15"/>
      <c r="FI35" s="15"/>
      <c r="FJ35" s="15"/>
      <c r="FK35" s="15"/>
      <c r="FL35" s="15"/>
      <c r="FM35" s="15"/>
      <c r="FN35" s="15"/>
      <c r="FO35" s="15"/>
      <c r="FP35" s="15"/>
      <c r="FQ35" s="15"/>
      <c r="FR35" s="15"/>
      <c r="FS35" s="15"/>
      <c r="FT35" s="15"/>
      <c r="FU35" s="15"/>
      <c r="FV35" s="15"/>
      <c r="FW35" s="15"/>
      <c r="FX35" s="15"/>
      <c r="FY35" s="15"/>
      <c r="FZ35" s="15"/>
      <c r="GA35" s="15"/>
      <c r="GB35" s="15"/>
      <c r="GC35" s="15"/>
      <c r="GD35" s="15"/>
      <c r="GE35" s="15"/>
      <c r="GF35" s="15"/>
      <c r="GG35" s="15"/>
      <c r="GH35" s="15"/>
      <c r="GI35" s="15"/>
      <c r="GJ35" s="15"/>
      <c r="GK35" s="15"/>
      <c r="GL35" s="15"/>
      <c r="GM35" s="15"/>
      <c r="GN35" s="15"/>
      <c r="GO35" s="15"/>
      <c r="GP35" s="15"/>
      <c r="GQ35" s="15"/>
      <c r="GR35" s="15"/>
      <c r="GS35" s="15"/>
      <c r="GT35" s="15"/>
      <c r="GU35" s="15"/>
      <c r="GV35" s="15"/>
      <c r="GW35" s="15"/>
      <c r="GX35" s="15"/>
      <c r="GY35" s="15"/>
      <c r="GZ35" s="15"/>
      <c r="HA35" s="15"/>
      <c r="HB35" s="15"/>
      <c r="HC35" s="15"/>
      <c r="HD35" s="15"/>
      <c r="HE35" s="15"/>
      <c r="HF35" s="15"/>
      <c r="HG35" s="15"/>
      <c r="HH35" s="15"/>
      <c r="HI35" s="15"/>
      <c r="HJ35" s="15"/>
      <c r="HK35" s="15"/>
      <c r="HL35" s="15"/>
      <c r="HM35" s="15"/>
      <c r="HN35" s="15"/>
      <c r="HO35" s="15"/>
      <c r="HP35" s="15"/>
      <c r="HQ35" s="15"/>
      <c r="HR35" s="15"/>
      <c r="HS35" s="15"/>
      <c r="HT35" s="15"/>
      <c r="HU35" s="15"/>
      <c r="HV35" s="15"/>
      <c r="HW35" s="15"/>
      <c r="HX35" s="15"/>
      <c r="HY35" s="15"/>
      <c r="HZ35" s="15"/>
      <c r="IA35" s="15"/>
      <c r="IB35" s="15"/>
      <c r="IC35" s="15"/>
      <c r="ID35" s="15"/>
      <c r="IE35" s="15"/>
      <c r="IF35" s="15"/>
      <c r="IG35" s="15"/>
      <c r="IH35" s="15"/>
      <c r="II35" s="15"/>
      <c r="IJ35" s="15"/>
      <c r="IK35" s="15"/>
      <c r="IL35" s="15"/>
      <c r="IM35" s="15"/>
      <c r="IN35" s="15"/>
      <c r="IO35" s="15"/>
      <c r="IP35" s="15"/>
      <c r="IQ35" s="15"/>
      <c r="IR35" s="15"/>
      <c r="IS35" s="15"/>
      <c r="IT35" s="15"/>
      <c r="IU35" s="15"/>
      <c r="IV35" s="15"/>
    </row>
    <row r="36" spans="1:256" ht="12.75" customHeight="1">
      <c r="A36" s="480" t="s">
        <v>42</v>
      </c>
      <c r="B36" s="480"/>
      <c r="C36" s="480"/>
      <c r="D36" s="480"/>
      <c r="E36" s="480"/>
      <c r="F36" s="4" t="s">
        <v>23</v>
      </c>
      <c r="G36" s="4"/>
      <c r="H36" s="476">
        <v>70</v>
      </c>
      <c r="I36" s="476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  <c r="IB36" s="15"/>
      <c r="IC36" s="15"/>
      <c r="ID36" s="15"/>
      <c r="IE36" s="15"/>
      <c r="IF36" s="15"/>
      <c r="IG36" s="15"/>
      <c r="IH36" s="15"/>
      <c r="II36" s="15"/>
      <c r="IJ36" s="15"/>
      <c r="IK36" s="15"/>
      <c r="IL36" s="15"/>
      <c r="IM36" s="15"/>
      <c r="IN36" s="15"/>
      <c r="IO36" s="15"/>
      <c r="IP36" s="15"/>
      <c r="IQ36" s="15"/>
      <c r="IR36" s="15"/>
      <c r="IS36" s="15"/>
      <c r="IT36" s="15"/>
      <c r="IU36" s="15"/>
      <c r="IV36" s="15"/>
    </row>
    <row r="37" spans="1:256" ht="12.75" customHeight="1">
      <c r="A37" s="481" t="s">
        <v>43</v>
      </c>
      <c r="B37" s="481"/>
      <c r="C37" s="481"/>
      <c r="D37" s="481"/>
      <c r="E37" s="481"/>
      <c r="F37" s="481"/>
      <c r="G37" s="481"/>
      <c r="H37" s="474">
        <f>H36</f>
        <v>70</v>
      </c>
      <c r="I37" s="474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15"/>
      <c r="GO37" s="15"/>
      <c r="GP37" s="15"/>
      <c r="GQ37" s="15"/>
      <c r="GR37" s="15"/>
      <c r="GS37" s="15"/>
      <c r="GT37" s="15"/>
      <c r="GU37" s="15"/>
      <c r="GV37" s="15"/>
      <c r="GW37" s="15"/>
      <c r="GX37" s="15"/>
      <c r="GY37" s="15"/>
      <c r="GZ37" s="15"/>
      <c r="HA37" s="15"/>
      <c r="HB37" s="15"/>
      <c r="HC37" s="15"/>
      <c r="HD37" s="15"/>
      <c r="HE37" s="15"/>
      <c r="HF37" s="15"/>
      <c r="HG37" s="15"/>
      <c r="HH37" s="15"/>
      <c r="HI37" s="15"/>
      <c r="HJ37" s="15"/>
      <c r="HK37" s="15"/>
      <c r="HL37" s="15"/>
      <c r="HM37" s="15"/>
      <c r="HN37" s="15"/>
      <c r="HO37" s="15"/>
      <c r="HP37" s="15"/>
      <c r="HQ37" s="15"/>
      <c r="HR37" s="15"/>
      <c r="HS37" s="15"/>
      <c r="HT37" s="15"/>
      <c r="HU37" s="15"/>
      <c r="HV37" s="15"/>
      <c r="HW37" s="15"/>
      <c r="HX37" s="15"/>
      <c r="HY37" s="15"/>
      <c r="HZ37" s="15"/>
      <c r="IA37" s="15"/>
      <c r="IB37" s="15"/>
      <c r="IC37" s="15"/>
      <c r="ID37" s="15"/>
      <c r="IE37" s="15"/>
      <c r="IF37" s="15"/>
      <c r="IG37" s="15"/>
      <c r="IH37" s="15"/>
      <c r="II37" s="15"/>
      <c r="IJ37" s="15"/>
      <c r="IK37" s="15"/>
      <c r="IL37" s="15"/>
      <c r="IM37" s="15"/>
      <c r="IN37" s="15"/>
      <c r="IO37" s="15"/>
      <c r="IP37" s="15"/>
      <c r="IQ37" s="15"/>
      <c r="IR37" s="15"/>
      <c r="IS37" s="15"/>
      <c r="IT37" s="15"/>
      <c r="IU37" s="15"/>
      <c r="IV37" s="15"/>
    </row>
    <row r="38" spans="1:256" ht="7.5" customHeight="1">
      <c r="A38" s="482"/>
      <c r="B38" s="482"/>
      <c r="C38" s="482"/>
      <c r="D38" s="482"/>
      <c r="E38" s="482"/>
      <c r="F38" s="482"/>
      <c r="G38" s="482"/>
      <c r="H38" s="482"/>
      <c r="I38" s="482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/>
      <c r="GO38" s="15"/>
      <c r="GP38" s="15"/>
      <c r="GQ38" s="15"/>
      <c r="GR38" s="15"/>
      <c r="GS38" s="15"/>
      <c r="GT38" s="15"/>
      <c r="GU38" s="15"/>
      <c r="GV38" s="15"/>
      <c r="GW38" s="15"/>
      <c r="GX38" s="15"/>
      <c r="GY38" s="15"/>
      <c r="GZ38" s="15"/>
      <c r="HA38" s="15"/>
      <c r="HB38" s="15"/>
      <c r="HC38" s="15"/>
      <c r="HD38" s="15"/>
      <c r="HE38" s="15"/>
      <c r="HF38" s="15"/>
      <c r="HG38" s="15"/>
      <c r="HH38" s="15"/>
      <c r="HI38" s="15"/>
      <c r="HJ38" s="15"/>
      <c r="HK38" s="15"/>
      <c r="HL38" s="15"/>
      <c r="HM38" s="15"/>
      <c r="HN38" s="15"/>
      <c r="HO38" s="15"/>
      <c r="HP38" s="15"/>
      <c r="HQ38" s="15"/>
      <c r="HR38" s="15"/>
      <c r="HS38" s="15"/>
      <c r="HT38" s="15"/>
      <c r="HU38" s="15"/>
      <c r="HV38" s="15"/>
      <c r="HW38" s="15"/>
      <c r="HX38" s="15"/>
      <c r="HY38" s="15"/>
      <c r="HZ38" s="15"/>
      <c r="IA38" s="15"/>
      <c r="IB38" s="15"/>
      <c r="IC38" s="15"/>
      <c r="ID38" s="15"/>
      <c r="IE38" s="15"/>
      <c r="IF38" s="15"/>
      <c r="IG38" s="15"/>
      <c r="IH38" s="15"/>
      <c r="II38" s="15"/>
      <c r="IJ38" s="15"/>
      <c r="IK38" s="15"/>
      <c r="IL38" s="15"/>
      <c r="IM38" s="15"/>
      <c r="IN38" s="15"/>
      <c r="IO38" s="15"/>
      <c r="IP38" s="15"/>
      <c r="IQ38" s="15"/>
      <c r="IR38" s="15"/>
      <c r="IS38" s="15"/>
      <c r="IT38" s="15"/>
      <c r="IU38" s="15"/>
      <c r="IV38" s="15"/>
    </row>
    <row r="39" spans="1:256" ht="12.75" customHeight="1">
      <c r="A39" s="480" t="s">
        <v>44</v>
      </c>
      <c r="B39" s="480"/>
      <c r="C39" s="480"/>
      <c r="D39" s="480"/>
      <c r="E39" s="480"/>
      <c r="F39" s="477" t="s">
        <v>23</v>
      </c>
      <c r="G39" s="477"/>
      <c r="H39" s="483">
        <v>0</v>
      </c>
      <c r="I39" s="483"/>
      <c r="J39" s="28" t="s">
        <v>332</v>
      </c>
      <c r="K39" s="15" t="s">
        <v>333</v>
      </c>
      <c r="L39" s="15" t="s">
        <v>334</v>
      </c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  <c r="IB39" s="15"/>
      <c r="IC39" s="15"/>
      <c r="ID39" s="15"/>
      <c r="IE39" s="15"/>
      <c r="IF39" s="15"/>
      <c r="IG39" s="15"/>
      <c r="IH39" s="15"/>
      <c r="II39" s="15"/>
      <c r="IJ39" s="15"/>
      <c r="IK39" s="15"/>
      <c r="IL39" s="15"/>
      <c r="IM39" s="15"/>
      <c r="IN39" s="15"/>
      <c r="IO39" s="15"/>
      <c r="IP39" s="15"/>
      <c r="IQ39" s="15"/>
      <c r="IR39" s="15"/>
      <c r="IS39" s="15"/>
      <c r="IT39" s="15"/>
      <c r="IU39" s="15"/>
      <c r="IV39" s="15"/>
    </row>
    <row r="40" spans="1:256" ht="12.75" customHeight="1">
      <c r="A40" s="484" t="s">
        <v>45</v>
      </c>
      <c r="B40" s="484"/>
      <c r="C40" s="484"/>
      <c r="D40" s="484"/>
      <c r="E40" s="484"/>
      <c r="F40" s="484"/>
      <c r="G40" s="484"/>
      <c r="H40" s="485">
        <v>0</v>
      </c>
      <c r="I40" s="485"/>
      <c r="J40" s="15">
        <v>2.2999999999999998</v>
      </c>
      <c r="K40" s="29">
        <v>22</v>
      </c>
      <c r="L40" s="30">
        <v>5.5</v>
      </c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  <c r="FG40" s="15"/>
      <c r="FH40" s="15"/>
      <c r="FI40" s="15"/>
      <c r="FJ40" s="15"/>
      <c r="FK40" s="15"/>
      <c r="FL40" s="15"/>
      <c r="FM40" s="15"/>
      <c r="FN40" s="15"/>
      <c r="FO40" s="15"/>
      <c r="FP40" s="15"/>
      <c r="FQ40" s="15"/>
      <c r="FR40" s="15"/>
      <c r="FS40" s="15"/>
      <c r="FT40" s="15"/>
      <c r="FU40" s="15"/>
      <c r="FV40" s="15"/>
      <c r="FW40" s="15"/>
      <c r="FX40" s="15"/>
      <c r="FY40" s="15"/>
      <c r="FZ40" s="15"/>
      <c r="GA40" s="15"/>
      <c r="GB40" s="15"/>
      <c r="GC40" s="15"/>
      <c r="GD40" s="15"/>
      <c r="GE40" s="15"/>
      <c r="GF40" s="15"/>
      <c r="GG40" s="15"/>
      <c r="GH40" s="15"/>
      <c r="GI40" s="15"/>
      <c r="GJ40" s="15"/>
      <c r="GK40" s="15"/>
      <c r="GL40" s="15"/>
      <c r="GM40" s="15"/>
      <c r="GN40" s="15"/>
      <c r="GO40" s="15"/>
      <c r="GP40" s="15"/>
      <c r="GQ40" s="15"/>
      <c r="GR40" s="15"/>
      <c r="GS40" s="15"/>
      <c r="GT40" s="15"/>
      <c r="GU40" s="15"/>
      <c r="GV40" s="15"/>
      <c r="GW40" s="15"/>
      <c r="GX40" s="15"/>
      <c r="GY40" s="15"/>
      <c r="GZ40" s="15"/>
      <c r="HA40" s="15"/>
      <c r="HB40" s="15"/>
      <c r="HC40" s="15"/>
      <c r="HD40" s="15"/>
      <c r="HE40" s="15"/>
      <c r="HF40" s="15"/>
      <c r="HG40" s="15"/>
      <c r="HH40" s="15"/>
      <c r="HI40" s="15"/>
      <c r="HJ40" s="15"/>
      <c r="HK40" s="15"/>
      <c r="HL40" s="15"/>
      <c r="HM40" s="15"/>
      <c r="HN40" s="15"/>
      <c r="HO40" s="15"/>
      <c r="HP40" s="15"/>
      <c r="HQ40" s="15"/>
      <c r="HR40" s="15"/>
      <c r="HS40" s="15"/>
      <c r="HT40" s="15"/>
      <c r="HU40" s="15"/>
      <c r="HV40" s="15"/>
      <c r="HW40" s="15"/>
      <c r="HX40" s="15"/>
      <c r="HY40" s="15"/>
      <c r="HZ40" s="15"/>
      <c r="IA40" s="15"/>
      <c r="IB40" s="15"/>
      <c r="IC40" s="15"/>
      <c r="ID40" s="15"/>
      <c r="IE40" s="15"/>
      <c r="IF40" s="15"/>
      <c r="IG40" s="15"/>
      <c r="IH40" s="15"/>
      <c r="II40" s="15"/>
      <c r="IJ40" s="15"/>
      <c r="IK40" s="15"/>
      <c r="IL40" s="15"/>
      <c r="IM40" s="15"/>
      <c r="IN40" s="15"/>
      <c r="IO40" s="15"/>
      <c r="IP40" s="15"/>
      <c r="IQ40" s="15"/>
      <c r="IR40" s="15"/>
      <c r="IS40" s="15"/>
      <c r="IT40" s="15"/>
      <c r="IU40" s="15"/>
      <c r="IV40" s="15"/>
    </row>
    <row r="41" spans="1:256" ht="8.25" customHeight="1">
      <c r="A41" s="31"/>
      <c r="B41" s="32"/>
      <c r="C41" s="32"/>
      <c r="D41" s="32"/>
      <c r="E41" s="32"/>
      <c r="F41" s="32"/>
      <c r="G41" s="32"/>
      <c r="H41" s="33"/>
      <c r="I41" s="34"/>
      <c r="J41" s="15"/>
      <c r="K41" s="29"/>
      <c r="L41" s="30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  <c r="EW41" s="15"/>
      <c r="EX41" s="15"/>
      <c r="EY41" s="15"/>
      <c r="EZ41" s="15"/>
      <c r="FA41" s="15"/>
      <c r="FB41" s="15"/>
      <c r="FC41" s="15"/>
      <c r="FD41" s="15"/>
      <c r="FE41" s="15"/>
      <c r="FF41" s="15"/>
      <c r="FG41" s="15"/>
      <c r="FH41" s="15"/>
      <c r="FI41" s="15"/>
      <c r="FJ41" s="15"/>
      <c r="FK41" s="15"/>
      <c r="FL41" s="15"/>
      <c r="FM41" s="15"/>
      <c r="FN41" s="15"/>
      <c r="FO41" s="15"/>
      <c r="FP41" s="15"/>
      <c r="FQ41" s="15"/>
      <c r="FR41" s="15"/>
      <c r="FS41" s="15"/>
      <c r="FT41" s="15"/>
      <c r="FU41" s="15"/>
      <c r="FV41" s="15"/>
      <c r="FW41" s="15"/>
      <c r="FX41" s="15"/>
      <c r="FY41" s="15"/>
      <c r="FZ41" s="15"/>
      <c r="GA41" s="15"/>
      <c r="GB41" s="15"/>
      <c r="GC41" s="15"/>
      <c r="GD41" s="15"/>
      <c r="GE41" s="15"/>
      <c r="GF41" s="15"/>
      <c r="GG41" s="15"/>
      <c r="GH41" s="15"/>
      <c r="GI41" s="15"/>
      <c r="GJ41" s="15"/>
      <c r="GK41" s="15"/>
      <c r="GL41" s="15"/>
      <c r="GM41" s="15"/>
      <c r="GN41" s="15"/>
      <c r="GO41" s="15"/>
      <c r="GP41" s="15"/>
      <c r="GQ41" s="15"/>
      <c r="GR41" s="15"/>
      <c r="GS41" s="15"/>
      <c r="GT41" s="15"/>
      <c r="GU41" s="15"/>
      <c r="GV41" s="15"/>
      <c r="GW41" s="15"/>
      <c r="GX41" s="15"/>
      <c r="GY41" s="15"/>
      <c r="GZ41" s="15"/>
      <c r="HA41" s="15"/>
      <c r="HB41" s="15"/>
      <c r="HC41" s="15"/>
      <c r="HD41" s="15"/>
      <c r="HE41" s="15"/>
      <c r="HF41" s="15"/>
      <c r="HG41" s="15"/>
      <c r="HH41" s="15"/>
      <c r="HI41" s="15"/>
      <c r="HJ41" s="15"/>
      <c r="HK41" s="15"/>
      <c r="HL41" s="15"/>
      <c r="HM41" s="15"/>
      <c r="HN41" s="15"/>
      <c r="HO41" s="15"/>
      <c r="HP41" s="15"/>
      <c r="HQ41" s="15"/>
      <c r="HR41" s="15"/>
      <c r="HS41" s="15"/>
      <c r="HT41" s="15"/>
      <c r="HU41" s="15"/>
      <c r="HV41" s="15"/>
      <c r="HW41" s="15"/>
      <c r="HX41" s="15"/>
      <c r="HY41" s="15"/>
      <c r="HZ41" s="15"/>
      <c r="IA41" s="15"/>
      <c r="IB41" s="15"/>
      <c r="IC41" s="15"/>
      <c r="ID41" s="15"/>
      <c r="IE41" s="15"/>
      <c r="IF41" s="15"/>
      <c r="IG41" s="15"/>
      <c r="IH41" s="15"/>
      <c r="II41" s="15"/>
      <c r="IJ41" s="15"/>
      <c r="IK41" s="15"/>
      <c r="IL41" s="15"/>
      <c r="IM41" s="15"/>
      <c r="IN41" s="15"/>
      <c r="IO41" s="15"/>
      <c r="IP41" s="15"/>
      <c r="IQ41" s="15"/>
      <c r="IR41" s="15"/>
      <c r="IS41" s="15"/>
      <c r="IT41" s="15"/>
      <c r="IU41" s="15"/>
      <c r="IV41" s="15"/>
    </row>
    <row r="42" spans="1:256" ht="15.75" customHeight="1">
      <c r="A42" s="486" t="s">
        <v>46</v>
      </c>
      <c r="B42" s="486"/>
      <c r="C42" s="486"/>
      <c r="D42" s="486"/>
      <c r="E42" s="486"/>
      <c r="F42" s="477" t="s">
        <v>23</v>
      </c>
      <c r="G42" s="477"/>
      <c r="H42" s="487">
        <v>0</v>
      </c>
      <c r="I42" s="487"/>
      <c r="J42" s="15"/>
      <c r="K42" s="29"/>
      <c r="L42" s="30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  <c r="EQ42" s="15"/>
      <c r="ER42" s="15"/>
      <c r="ES42" s="15"/>
      <c r="ET42" s="15"/>
      <c r="EU42" s="15"/>
      <c r="EV42" s="15"/>
      <c r="EW42" s="15"/>
      <c r="EX42" s="15"/>
      <c r="EY42" s="15"/>
      <c r="EZ42" s="15"/>
      <c r="FA42" s="15"/>
      <c r="FB42" s="15"/>
      <c r="FC42" s="15"/>
      <c r="FD42" s="15"/>
      <c r="FE42" s="15"/>
      <c r="FF42" s="15"/>
      <c r="FG42" s="15"/>
      <c r="FH42" s="15"/>
      <c r="FI42" s="15"/>
      <c r="FJ42" s="15"/>
      <c r="FK42" s="15"/>
      <c r="FL42" s="15"/>
      <c r="FM42" s="15"/>
      <c r="FN42" s="15"/>
      <c r="FO42" s="15"/>
      <c r="FP42" s="15"/>
      <c r="FQ42" s="15"/>
      <c r="FR42" s="15"/>
      <c r="FS42" s="15"/>
      <c r="FT42" s="15"/>
      <c r="FU42" s="15"/>
      <c r="FV42" s="15"/>
      <c r="FW42" s="15"/>
      <c r="FX42" s="15"/>
      <c r="FY42" s="15"/>
      <c r="FZ42" s="15"/>
      <c r="GA42" s="15"/>
      <c r="GB42" s="15"/>
      <c r="GC42" s="15"/>
      <c r="GD42" s="15"/>
      <c r="GE42" s="15"/>
      <c r="GF42" s="15"/>
      <c r="GG42" s="15"/>
      <c r="GH42" s="15"/>
      <c r="GI42" s="15"/>
      <c r="GJ42" s="15"/>
      <c r="GK42" s="15"/>
      <c r="GL42" s="15"/>
      <c r="GM42" s="15"/>
      <c r="GN42" s="15"/>
      <c r="GO42" s="15"/>
      <c r="GP42" s="15"/>
      <c r="GQ42" s="15"/>
      <c r="GR42" s="15"/>
      <c r="GS42" s="15"/>
      <c r="GT42" s="15"/>
      <c r="GU42" s="15"/>
      <c r="GV42" s="15"/>
      <c r="GW42" s="15"/>
      <c r="GX42" s="15"/>
      <c r="GY42" s="15"/>
      <c r="GZ42" s="15"/>
      <c r="HA42" s="15"/>
      <c r="HB42" s="15"/>
      <c r="HC42" s="15"/>
      <c r="HD42" s="15"/>
      <c r="HE42" s="15"/>
      <c r="HF42" s="15"/>
      <c r="HG42" s="15"/>
      <c r="HH42" s="15"/>
      <c r="HI42" s="15"/>
      <c r="HJ42" s="15"/>
      <c r="HK42" s="15"/>
      <c r="HL42" s="15"/>
      <c r="HM42" s="15"/>
      <c r="HN42" s="15"/>
      <c r="HO42" s="15"/>
      <c r="HP42" s="15"/>
      <c r="HQ42" s="15"/>
      <c r="HR42" s="15"/>
      <c r="HS42" s="15"/>
      <c r="HT42" s="15"/>
      <c r="HU42" s="15"/>
      <c r="HV42" s="15"/>
      <c r="HW42" s="15"/>
      <c r="HX42" s="15"/>
      <c r="HY42" s="15"/>
      <c r="HZ42" s="15"/>
      <c r="IA42" s="15"/>
      <c r="IB42" s="15"/>
      <c r="IC42" s="15"/>
      <c r="ID42" s="15"/>
      <c r="IE42" s="15"/>
      <c r="IF42" s="15"/>
      <c r="IG42" s="15"/>
      <c r="IH42" s="15"/>
      <c r="II42" s="15"/>
      <c r="IJ42" s="15"/>
      <c r="IK42" s="15"/>
      <c r="IL42" s="15"/>
      <c r="IM42" s="15"/>
      <c r="IN42" s="15"/>
      <c r="IO42" s="15"/>
      <c r="IP42" s="15"/>
      <c r="IQ42" s="15"/>
      <c r="IR42" s="15"/>
      <c r="IS42" s="15"/>
      <c r="IT42" s="15"/>
      <c r="IU42" s="15"/>
      <c r="IV42" s="15"/>
    </row>
    <row r="43" spans="1:256" ht="15" customHeight="1">
      <c r="A43" s="478" t="s">
        <v>47</v>
      </c>
      <c r="B43" s="478"/>
      <c r="C43" s="478"/>
      <c r="D43" s="478"/>
      <c r="E43" s="478"/>
      <c r="F43" s="478"/>
      <c r="G43" s="478"/>
      <c r="H43" s="488">
        <v>0</v>
      </c>
      <c r="I43" s="488"/>
      <c r="J43" s="15"/>
      <c r="K43" s="29"/>
      <c r="L43" s="30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  <c r="EF43" s="15"/>
      <c r="EG43" s="15"/>
      <c r="EH43" s="15"/>
      <c r="EI43" s="15"/>
      <c r="EJ43" s="15"/>
      <c r="EK43" s="15"/>
      <c r="EL43" s="15"/>
      <c r="EM43" s="15"/>
      <c r="EN43" s="15"/>
      <c r="EO43" s="15"/>
      <c r="EP43" s="15"/>
      <c r="EQ43" s="15"/>
      <c r="ER43" s="15"/>
      <c r="ES43" s="15"/>
      <c r="ET43" s="15"/>
      <c r="EU43" s="15"/>
      <c r="EV43" s="15"/>
      <c r="EW43" s="15"/>
      <c r="EX43" s="15"/>
      <c r="EY43" s="15"/>
      <c r="EZ43" s="15"/>
      <c r="FA43" s="15"/>
      <c r="FB43" s="15"/>
      <c r="FC43" s="15"/>
      <c r="FD43" s="15"/>
      <c r="FE43" s="15"/>
      <c r="FF43" s="15"/>
      <c r="FG43" s="15"/>
      <c r="FH43" s="15"/>
      <c r="FI43" s="15"/>
      <c r="FJ43" s="15"/>
      <c r="FK43" s="15"/>
      <c r="FL43" s="15"/>
      <c r="FM43" s="15"/>
      <c r="FN43" s="15"/>
      <c r="FO43" s="15"/>
      <c r="FP43" s="15"/>
      <c r="FQ43" s="15"/>
      <c r="FR43" s="15"/>
      <c r="FS43" s="15"/>
      <c r="FT43" s="15"/>
      <c r="FU43" s="15"/>
      <c r="FV43" s="15"/>
      <c r="FW43" s="15"/>
      <c r="FX43" s="15"/>
      <c r="FY43" s="15"/>
      <c r="FZ43" s="15"/>
      <c r="GA43" s="15"/>
      <c r="GB43" s="15"/>
      <c r="GC43" s="15"/>
      <c r="GD43" s="15"/>
      <c r="GE43" s="15"/>
      <c r="GF43" s="15"/>
      <c r="GG43" s="15"/>
      <c r="GH43" s="15"/>
      <c r="GI43" s="15"/>
      <c r="GJ43" s="15"/>
      <c r="GK43" s="15"/>
      <c r="GL43" s="15"/>
      <c r="GM43" s="15"/>
      <c r="GN43" s="15"/>
      <c r="GO43" s="15"/>
      <c r="GP43" s="15"/>
      <c r="GQ43" s="15"/>
      <c r="GR43" s="15"/>
      <c r="GS43" s="15"/>
      <c r="GT43" s="15"/>
      <c r="GU43" s="15"/>
      <c r="GV43" s="15"/>
      <c r="GW43" s="15"/>
      <c r="GX43" s="15"/>
      <c r="GY43" s="15"/>
      <c r="GZ43" s="15"/>
      <c r="HA43" s="15"/>
      <c r="HB43" s="15"/>
      <c r="HC43" s="15"/>
      <c r="HD43" s="15"/>
      <c r="HE43" s="15"/>
      <c r="HF43" s="15"/>
      <c r="HG43" s="15"/>
      <c r="HH43" s="15"/>
      <c r="HI43" s="15"/>
      <c r="HJ43" s="15"/>
      <c r="HK43" s="15"/>
      <c r="HL43" s="15"/>
      <c r="HM43" s="15"/>
      <c r="HN43" s="15"/>
      <c r="HO43" s="15"/>
      <c r="HP43" s="15"/>
      <c r="HQ43" s="15"/>
      <c r="HR43" s="15"/>
      <c r="HS43" s="15"/>
      <c r="HT43" s="15"/>
      <c r="HU43" s="15"/>
      <c r="HV43" s="15"/>
      <c r="HW43" s="15"/>
      <c r="HX43" s="15"/>
      <c r="HY43" s="15"/>
      <c r="HZ43" s="15"/>
      <c r="IA43" s="15"/>
      <c r="IB43" s="15"/>
      <c r="IC43" s="15"/>
      <c r="ID43" s="15"/>
      <c r="IE43" s="15"/>
      <c r="IF43" s="15"/>
      <c r="IG43" s="15"/>
      <c r="IH43" s="15"/>
      <c r="II43" s="15"/>
      <c r="IJ43" s="15"/>
      <c r="IK43" s="15"/>
      <c r="IL43" s="15"/>
      <c r="IM43" s="15"/>
      <c r="IN43" s="15"/>
      <c r="IO43" s="15"/>
      <c r="IP43" s="15"/>
      <c r="IQ43" s="15"/>
      <c r="IR43" s="15"/>
      <c r="IS43" s="15"/>
      <c r="IT43" s="15"/>
      <c r="IU43" s="15"/>
      <c r="IV43" s="15"/>
    </row>
    <row r="44" spans="1:256" ht="7.5" customHeight="1">
      <c r="A44" s="479"/>
      <c r="B44" s="479"/>
      <c r="C44" s="479"/>
      <c r="D44" s="479"/>
      <c r="E44" s="479"/>
      <c r="F44" s="479"/>
      <c r="G44" s="479"/>
      <c r="H44" s="479"/>
      <c r="I44" s="479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5"/>
      <c r="EI44" s="15"/>
      <c r="EJ44" s="15"/>
      <c r="EK44" s="15"/>
      <c r="EL44" s="15"/>
      <c r="EM44" s="15"/>
      <c r="EN44" s="15"/>
      <c r="EO44" s="15"/>
      <c r="EP44" s="15"/>
      <c r="EQ44" s="15"/>
      <c r="ER44" s="15"/>
      <c r="ES44" s="15"/>
      <c r="ET44" s="15"/>
      <c r="EU44" s="15"/>
      <c r="EV44" s="15"/>
      <c r="EW44" s="15"/>
      <c r="EX44" s="15"/>
      <c r="EY44" s="15"/>
      <c r="EZ44" s="15"/>
      <c r="FA44" s="15"/>
      <c r="FB44" s="15"/>
      <c r="FC44" s="15"/>
      <c r="FD44" s="15"/>
      <c r="FE44" s="15"/>
      <c r="FF44" s="15"/>
      <c r="FG44" s="15"/>
      <c r="FH44" s="15"/>
      <c r="FI44" s="15"/>
      <c r="FJ44" s="15"/>
      <c r="FK44" s="15"/>
      <c r="FL44" s="15"/>
      <c r="FM44" s="15"/>
      <c r="FN44" s="15"/>
      <c r="FO44" s="15"/>
      <c r="FP44" s="15"/>
      <c r="FQ44" s="15"/>
      <c r="FR44" s="15"/>
      <c r="FS44" s="15"/>
      <c r="FT44" s="15"/>
      <c r="FU44" s="15"/>
      <c r="FV44" s="15"/>
      <c r="FW44" s="15"/>
      <c r="FX44" s="15"/>
      <c r="FY44" s="15"/>
      <c r="FZ44" s="15"/>
      <c r="GA44" s="15"/>
      <c r="GB44" s="15"/>
      <c r="GC44" s="15"/>
      <c r="GD44" s="15"/>
      <c r="GE44" s="15"/>
      <c r="GF44" s="15"/>
      <c r="GG44" s="15"/>
      <c r="GH44" s="15"/>
      <c r="GI44" s="15"/>
      <c r="GJ44" s="15"/>
      <c r="GK44" s="15"/>
      <c r="GL44" s="15"/>
      <c r="GM44" s="15"/>
      <c r="GN44" s="15"/>
      <c r="GO44" s="15"/>
      <c r="GP44" s="15"/>
      <c r="GQ44" s="15"/>
      <c r="GR44" s="15"/>
      <c r="GS44" s="15"/>
      <c r="GT44" s="15"/>
      <c r="GU44" s="15"/>
      <c r="GV44" s="15"/>
      <c r="GW44" s="15"/>
      <c r="GX44" s="15"/>
      <c r="GY44" s="15"/>
      <c r="GZ44" s="15"/>
      <c r="HA44" s="15"/>
      <c r="HB44" s="15"/>
      <c r="HC44" s="15"/>
      <c r="HD44" s="15"/>
      <c r="HE44" s="15"/>
      <c r="HF44" s="15"/>
      <c r="HG44" s="15"/>
      <c r="HH44" s="15"/>
      <c r="HI44" s="15"/>
      <c r="HJ44" s="15"/>
      <c r="HK44" s="15"/>
      <c r="HL44" s="15"/>
      <c r="HM44" s="15"/>
      <c r="HN44" s="15"/>
      <c r="HO44" s="15"/>
      <c r="HP44" s="15"/>
      <c r="HQ44" s="15"/>
      <c r="HR44" s="15"/>
      <c r="HS44" s="15"/>
      <c r="HT44" s="15"/>
      <c r="HU44" s="15"/>
      <c r="HV44" s="15"/>
      <c r="HW44" s="15"/>
      <c r="HX44" s="15"/>
      <c r="HY44" s="15"/>
      <c r="HZ44" s="15"/>
      <c r="IA44" s="15"/>
      <c r="IB44" s="15"/>
      <c r="IC44" s="15"/>
      <c r="ID44" s="15"/>
      <c r="IE44" s="15"/>
      <c r="IF44" s="15"/>
      <c r="IG44" s="15"/>
      <c r="IH44" s="15"/>
      <c r="II44" s="15"/>
      <c r="IJ44" s="15"/>
      <c r="IK44" s="15"/>
      <c r="IL44" s="15"/>
      <c r="IM44" s="15"/>
      <c r="IN44" s="15"/>
      <c r="IO44" s="15"/>
      <c r="IP44" s="15"/>
      <c r="IQ44" s="15"/>
      <c r="IR44" s="15"/>
      <c r="IS44" s="15"/>
      <c r="IT44" s="15"/>
      <c r="IU44" s="15"/>
      <c r="IV44" s="15"/>
    </row>
    <row r="45" spans="1:256" ht="12.75" customHeight="1">
      <c r="A45" s="489" t="s">
        <v>48</v>
      </c>
      <c r="B45" s="489"/>
      <c r="C45" s="489"/>
      <c r="D45" s="489"/>
      <c r="E45" s="489"/>
      <c r="F45" s="489"/>
      <c r="G45" s="489"/>
      <c r="H45" s="490">
        <f>ROUND(H21+H29+H34+H37+H40,2)</f>
        <v>10970</v>
      </c>
      <c r="I45" s="490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15"/>
      <c r="EN45" s="15"/>
      <c r="EO45" s="15"/>
      <c r="EP45" s="15"/>
      <c r="EQ45" s="15"/>
      <c r="ER45" s="15"/>
      <c r="ES45" s="15"/>
      <c r="ET45" s="15"/>
      <c r="EU45" s="15"/>
      <c r="EV45" s="15"/>
      <c r="EW45" s="15"/>
      <c r="EX45" s="15"/>
      <c r="EY45" s="15"/>
      <c r="EZ45" s="15"/>
      <c r="FA45" s="15"/>
      <c r="FB45" s="15"/>
      <c r="FC45" s="15"/>
      <c r="FD45" s="15"/>
      <c r="FE45" s="15"/>
      <c r="FF45" s="15"/>
      <c r="FG45" s="15"/>
      <c r="FH45" s="15"/>
      <c r="FI45" s="15"/>
      <c r="FJ45" s="15"/>
      <c r="FK45" s="15"/>
      <c r="FL45" s="15"/>
      <c r="FM45" s="15"/>
      <c r="FN45" s="15"/>
      <c r="FO45" s="15"/>
      <c r="FP45" s="15"/>
      <c r="FQ45" s="15"/>
      <c r="FR45" s="15"/>
      <c r="FS45" s="15"/>
      <c r="FT45" s="15"/>
      <c r="FU45" s="15"/>
      <c r="FV45" s="15"/>
      <c r="FW45" s="15"/>
      <c r="FX45" s="15"/>
      <c r="FY45" s="15"/>
      <c r="FZ45" s="15"/>
      <c r="GA45" s="15"/>
      <c r="GB45" s="15"/>
      <c r="GC45" s="15"/>
      <c r="GD45" s="15"/>
      <c r="GE45" s="15"/>
      <c r="GF45" s="15"/>
      <c r="GG45" s="15"/>
      <c r="GH45" s="15"/>
      <c r="GI45" s="15"/>
      <c r="GJ45" s="15"/>
      <c r="GK45" s="15"/>
      <c r="GL45" s="15"/>
      <c r="GM45" s="15"/>
      <c r="GN45" s="15"/>
      <c r="GO45" s="15"/>
      <c r="GP45" s="15"/>
      <c r="GQ45" s="15"/>
      <c r="GR45" s="15"/>
      <c r="GS45" s="15"/>
      <c r="GT45" s="15"/>
      <c r="GU45" s="15"/>
      <c r="GV45" s="15"/>
      <c r="GW45" s="15"/>
      <c r="GX45" s="15"/>
      <c r="GY45" s="15"/>
      <c r="GZ45" s="15"/>
      <c r="HA45" s="15"/>
      <c r="HB45" s="15"/>
      <c r="HC45" s="15"/>
      <c r="HD45" s="15"/>
      <c r="HE45" s="15"/>
      <c r="HF45" s="15"/>
      <c r="HG45" s="15"/>
      <c r="HH45" s="15"/>
      <c r="HI45" s="15"/>
      <c r="HJ45" s="15"/>
      <c r="HK45" s="15"/>
      <c r="HL45" s="15"/>
      <c r="HM45" s="15"/>
      <c r="HN45" s="15"/>
      <c r="HO45" s="15"/>
      <c r="HP45" s="15"/>
      <c r="HQ45" s="15"/>
      <c r="HR45" s="15"/>
      <c r="HS45" s="15"/>
      <c r="HT45" s="15"/>
      <c r="HU45" s="15"/>
      <c r="HV45" s="15"/>
      <c r="HW45" s="15"/>
      <c r="HX45" s="15"/>
      <c r="HY45" s="15"/>
      <c r="HZ45" s="15"/>
      <c r="IA45" s="15"/>
      <c r="IB45" s="15"/>
      <c r="IC45" s="15"/>
      <c r="ID45" s="15"/>
      <c r="IE45" s="15"/>
      <c r="IF45" s="15"/>
      <c r="IG45" s="15"/>
      <c r="IH45" s="15"/>
      <c r="II45" s="15"/>
      <c r="IJ45" s="15"/>
      <c r="IK45" s="15"/>
      <c r="IL45" s="15"/>
      <c r="IM45" s="15"/>
      <c r="IN45" s="15"/>
      <c r="IO45" s="15"/>
      <c r="IP45" s="15"/>
      <c r="IQ45" s="15"/>
      <c r="IR45" s="15"/>
      <c r="IS45" s="15"/>
      <c r="IT45" s="15"/>
      <c r="IU45" s="15"/>
      <c r="IV45" s="15"/>
    </row>
    <row r="46" spans="1:256" ht="7.5" customHeight="1">
      <c r="A46" s="491"/>
      <c r="B46" s="491"/>
      <c r="C46" s="491"/>
      <c r="D46" s="491"/>
      <c r="E46" s="491"/>
      <c r="F46" s="491"/>
      <c r="G46" s="491"/>
      <c r="H46" s="491"/>
      <c r="I46" s="491"/>
      <c r="J46" s="36"/>
      <c r="K46" s="37"/>
      <c r="L46" s="38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  <c r="GS46" s="15"/>
      <c r="GT46" s="15"/>
      <c r="GU46" s="15"/>
      <c r="GV46" s="15"/>
      <c r="GW46" s="15"/>
      <c r="GX46" s="15"/>
      <c r="GY46" s="15"/>
      <c r="GZ46" s="15"/>
      <c r="HA46" s="15"/>
      <c r="HB46" s="15"/>
      <c r="HC46" s="15"/>
      <c r="HD46" s="15"/>
      <c r="HE46" s="15"/>
      <c r="HF46" s="15"/>
      <c r="HG46" s="15"/>
      <c r="HH46" s="15"/>
      <c r="HI46" s="15"/>
      <c r="HJ46" s="15"/>
      <c r="HK46" s="15"/>
      <c r="HL46" s="15"/>
      <c r="HM46" s="15"/>
      <c r="HN46" s="15"/>
      <c r="HO46" s="15"/>
      <c r="HP46" s="15"/>
      <c r="HQ46" s="15"/>
      <c r="HR46" s="15"/>
      <c r="HS46" s="15"/>
      <c r="HT46" s="15"/>
      <c r="HU46" s="15"/>
      <c r="HV46" s="15"/>
      <c r="HW46" s="15"/>
      <c r="HX46" s="15"/>
      <c r="HY46" s="15"/>
      <c r="HZ46" s="15"/>
      <c r="IA46" s="15"/>
      <c r="IB46" s="15"/>
      <c r="IC46" s="15"/>
      <c r="ID46" s="15"/>
      <c r="IE46" s="15"/>
      <c r="IF46" s="15"/>
      <c r="IG46" s="15"/>
      <c r="IH46" s="15"/>
      <c r="II46" s="15"/>
      <c r="IJ46" s="15"/>
      <c r="IK46" s="15"/>
      <c r="IL46" s="15"/>
      <c r="IM46" s="15"/>
      <c r="IN46" s="15"/>
      <c r="IO46" s="15"/>
      <c r="IP46" s="15"/>
      <c r="IQ46" s="15"/>
      <c r="IR46" s="15"/>
      <c r="IS46" s="15"/>
      <c r="IT46" s="15"/>
      <c r="IU46" s="15"/>
      <c r="IV46" s="15"/>
    </row>
    <row r="47" spans="1:256" ht="48" customHeight="1">
      <c r="A47" s="492" t="s">
        <v>49</v>
      </c>
      <c r="B47" s="492"/>
      <c r="C47" s="492"/>
      <c r="D47" s="492"/>
      <c r="E47" s="492"/>
      <c r="F47" s="492"/>
      <c r="G47" s="492"/>
      <c r="H47" s="492"/>
      <c r="I47" s="492"/>
      <c r="J47" s="36"/>
      <c r="K47" s="37"/>
      <c r="L47" s="38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5"/>
      <c r="FN47" s="15"/>
      <c r="FO47" s="15"/>
      <c r="FP47" s="15"/>
      <c r="FQ47" s="15"/>
      <c r="FR47" s="15"/>
      <c r="FS47" s="15"/>
      <c r="FT47" s="15"/>
      <c r="FU47" s="15"/>
      <c r="FV47" s="15"/>
      <c r="FW47" s="15"/>
      <c r="FX47" s="15"/>
      <c r="FY47" s="15"/>
      <c r="FZ47" s="15"/>
      <c r="GA47" s="15"/>
      <c r="GB47" s="15"/>
      <c r="GC47" s="15"/>
      <c r="GD47" s="15"/>
      <c r="GE47" s="15"/>
      <c r="GF47" s="15"/>
      <c r="GG47" s="15"/>
      <c r="GH47" s="15"/>
      <c r="GI47" s="15"/>
      <c r="GJ47" s="15"/>
      <c r="GK47" s="15"/>
      <c r="GL47" s="15"/>
      <c r="GM47" s="15"/>
      <c r="GN47" s="15"/>
      <c r="GO47" s="15"/>
      <c r="GP47" s="15"/>
      <c r="GQ47" s="15"/>
      <c r="GR47" s="15"/>
      <c r="GS47" s="15"/>
      <c r="GT47" s="15"/>
      <c r="GU47" s="15"/>
      <c r="GV47" s="15"/>
      <c r="GW47" s="15"/>
      <c r="GX47" s="15"/>
      <c r="GY47" s="15"/>
      <c r="GZ47" s="15"/>
      <c r="HA47" s="15"/>
      <c r="HB47" s="15"/>
      <c r="HC47" s="15"/>
      <c r="HD47" s="15"/>
      <c r="HE47" s="15"/>
      <c r="HF47" s="15"/>
      <c r="HG47" s="15"/>
      <c r="HH47" s="15"/>
      <c r="HI47" s="15"/>
      <c r="HJ47" s="15"/>
      <c r="HK47" s="15"/>
      <c r="HL47" s="15"/>
      <c r="HM47" s="15"/>
      <c r="HN47" s="15"/>
      <c r="HO47" s="15"/>
      <c r="HP47" s="15"/>
      <c r="HQ47" s="15"/>
      <c r="HR47" s="15"/>
      <c r="HS47" s="15"/>
      <c r="HT47" s="15"/>
      <c r="HU47" s="15"/>
      <c r="HV47" s="15"/>
      <c r="HW47" s="15"/>
      <c r="HX47" s="15"/>
      <c r="HY47" s="15"/>
      <c r="HZ47" s="15"/>
      <c r="IA47" s="15"/>
      <c r="IB47" s="15"/>
      <c r="IC47" s="15"/>
      <c r="ID47" s="15"/>
      <c r="IE47" s="15"/>
      <c r="IF47" s="15"/>
      <c r="IG47" s="15"/>
      <c r="IH47" s="15"/>
      <c r="II47" s="15"/>
      <c r="IJ47" s="15"/>
      <c r="IK47" s="15"/>
      <c r="IL47" s="15"/>
      <c r="IM47" s="15"/>
      <c r="IN47" s="15"/>
      <c r="IO47" s="15"/>
      <c r="IP47" s="15"/>
      <c r="IQ47" s="15"/>
      <c r="IR47" s="15"/>
      <c r="IS47" s="15"/>
      <c r="IT47" s="15"/>
      <c r="IU47" s="15"/>
      <c r="IV47" s="15"/>
    </row>
    <row r="48" spans="1:256" ht="7.5" customHeight="1">
      <c r="A48" s="491"/>
      <c r="B48" s="491"/>
      <c r="C48" s="491"/>
      <c r="D48" s="491"/>
      <c r="E48" s="491"/>
      <c r="F48" s="491"/>
      <c r="G48" s="491"/>
      <c r="H48" s="491"/>
      <c r="I48" s="491"/>
      <c r="J48" s="36"/>
      <c r="K48" s="37"/>
      <c r="L48" s="38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  <c r="GF48" s="15"/>
      <c r="GG48" s="15"/>
      <c r="GH48" s="15"/>
      <c r="GI48" s="15"/>
      <c r="GJ48" s="15"/>
      <c r="GK48" s="15"/>
      <c r="GL48" s="15"/>
      <c r="GM48" s="15"/>
      <c r="GN48" s="15"/>
      <c r="GO48" s="15"/>
      <c r="GP48" s="15"/>
      <c r="GQ48" s="15"/>
      <c r="GR48" s="15"/>
      <c r="GS48" s="15"/>
      <c r="GT48" s="15"/>
      <c r="GU48" s="15"/>
      <c r="GV48" s="15"/>
      <c r="GW48" s="15"/>
      <c r="GX48" s="15"/>
      <c r="GY48" s="15"/>
      <c r="GZ48" s="15"/>
      <c r="HA48" s="15"/>
      <c r="HB48" s="15"/>
      <c r="HC48" s="15"/>
      <c r="HD48" s="15"/>
      <c r="HE48" s="15"/>
      <c r="HF48" s="15"/>
      <c r="HG48" s="15"/>
      <c r="HH48" s="15"/>
      <c r="HI48" s="15"/>
      <c r="HJ48" s="15"/>
      <c r="HK48" s="15"/>
      <c r="HL48" s="15"/>
      <c r="HM48" s="15"/>
      <c r="HN48" s="15"/>
      <c r="HO48" s="15"/>
      <c r="HP48" s="15"/>
      <c r="HQ48" s="15"/>
      <c r="HR48" s="15"/>
      <c r="HS48" s="15"/>
      <c r="HT48" s="15"/>
      <c r="HU48" s="15"/>
      <c r="HV48" s="15"/>
      <c r="HW48" s="15"/>
      <c r="HX48" s="15"/>
      <c r="HY48" s="15"/>
      <c r="HZ48" s="15"/>
      <c r="IA48" s="15"/>
      <c r="IB48" s="15"/>
      <c r="IC48" s="15"/>
      <c r="ID48" s="15"/>
      <c r="IE48" s="15"/>
      <c r="IF48" s="15"/>
      <c r="IG48" s="15"/>
      <c r="IH48" s="15"/>
      <c r="II48" s="15"/>
      <c r="IJ48" s="15"/>
      <c r="IK48" s="15"/>
      <c r="IL48" s="15"/>
      <c r="IM48" s="15"/>
      <c r="IN48" s="15"/>
      <c r="IO48" s="15"/>
      <c r="IP48" s="15"/>
      <c r="IQ48" s="15"/>
      <c r="IR48" s="15"/>
      <c r="IS48" s="15"/>
      <c r="IT48" s="15"/>
      <c r="IU48" s="15"/>
      <c r="IV48" s="15"/>
    </row>
    <row r="49" spans="1:256" ht="54" customHeight="1">
      <c r="A49" s="493" t="s">
        <v>50</v>
      </c>
      <c r="B49" s="493"/>
      <c r="C49" s="493"/>
      <c r="D49" s="493"/>
      <c r="E49" s="493"/>
      <c r="F49" s="493"/>
      <c r="G49" s="493"/>
      <c r="H49" s="493"/>
      <c r="I49" s="493"/>
      <c r="J49" s="36"/>
      <c r="K49" s="37"/>
      <c r="L49" s="38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  <c r="HJ49" s="15"/>
      <c r="HK49" s="15"/>
      <c r="HL49" s="15"/>
      <c r="HM49" s="15"/>
      <c r="HN49" s="15"/>
      <c r="HO49" s="15"/>
      <c r="HP49" s="15"/>
      <c r="HQ49" s="15"/>
      <c r="HR49" s="15"/>
      <c r="HS49" s="15"/>
      <c r="HT49" s="15"/>
      <c r="HU49" s="15"/>
      <c r="HV49" s="15"/>
      <c r="HW49" s="15"/>
      <c r="HX49" s="15"/>
      <c r="HY49" s="15"/>
      <c r="HZ49" s="15"/>
      <c r="IA49" s="15"/>
      <c r="IB49" s="15"/>
      <c r="IC49" s="15"/>
      <c r="ID49" s="15"/>
      <c r="IE49" s="15"/>
      <c r="IF49" s="15"/>
      <c r="IG49" s="15"/>
      <c r="IH49" s="15"/>
      <c r="II49" s="15"/>
      <c r="IJ49" s="15"/>
      <c r="IK49" s="15"/>
      <c r="IL49" s="15"/>
      <c r="IM49" s="15"/>
      <c r="IN49" s="15"/>
      <c r="IO49" s="15"/>
      <c r="IP49" s="15"/>
      <c r="IQ49" s="15"/>
      <c r="IR49" s="15"/>
      <c r="IS49" s="15"/>
      <c r="IT49" s="15"/>
      <c r="IU49" s="15"/>
      <c r="IV49" s="15"/>
    </row>
    <row r="50" spans="1:256" ht="9.75" customHeight="1">
      <c r="A50" s="494"/>
      <c r="B50" s="494"/>
      <c r="C50" s="494"/>
      <c r="D50" s="494"/>
      <c r="E50" s="494"/>
      <c r="F50" s="494"/>
      <c r="G50" s="494"/>
      <c r="H50" s="494"/>
      <c r="I50" s="494"/>
      <c r="J50" s="36"/>
      <c r="K50" s="37"/>
      <c r="L50" s="38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  <c r="DO50" s="15"/>
      <c r="DP50" s="15"/>
      <c r="DQ50" s="15"/>
      <c r="DR50" s="15"/>
      <c r="DS50" s="15"/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  <c r="HJ50" s="15"/>
      <c r="HK50" s="15"/>
      <c r="HL50" s="15"/>
      <c r="HM50" s="15"/>
      <c r="HN50" s="15"/>
      <c r="HO50" s="15"/>
      <c r="HP50" s="15"/>
      <c r="HQ50" s="15"/>
      <c r="HR50" s="15"/>
      <c r="HS50" s="15"/>
      <c r="HT50" s="15"/>
      <c r="HU50" s="15"/>
      <c r="HV50" s="15"/>
      <c r="HW50" s="15"/>
      <c r="HX50" s="15"/>
      <c r="HY50" s="15"/>
      <c r="HZ50" s="15"/>
      <c r="IA50" s="15"/>
      <c r="IB50" s="15"/>
      <c r="IC50" s="15"/>
      <c r="ID50" s="15"/>
      <c r="IE50" s="15"/>
      <c r="IF50" s="15"/>
      <c r="IG50" s="15"/>
      <c r="IH50" s="15"/>
      <c r="II50" s="15"/>
      <c r="IJ50" s="15"/>
      <c r="IK50" s="15"/>
      <c r="IL50" s="15"/>
      <c r="IM50" s="15"/>
      <c r="IN50" s="15"/>
      <c r="IO50" s="15"/>
      <c r="IP50" s="15"/>
      <c r="IQ50" s="15"/>
      <c r="IR50" s="15"/>
      <c r="IS50" s="15"/>
      <c r="IT50" s="15"/>
      <c r="IU50" s="15"/>
      <c r="IV50" s="15"/>
    </row>
    <row r="51" spans="1:256" ht="21.75" customHeight="1">
      <c r="A51" s="10" t="s">
        <v>51</v>
      </c>
      <c r="B51" s="10"/>
      <c r="C51" s="10"/>
      <c r="D51" s="10"/>
      <c r="E51" s="10"/>
      <c r="F51" s="10"/>
      <c r="G51" s="10"/>
      <c r="H51" s="10"/>
      <c r="I51" s="10"/>
      <c r="J51" s="495"/>
      <c r="K51" s="495"/>
      <c r="L51" s="495"/>
      <c r="M51" s="495"/>
      <c r="N51" s="495"/>
      <c r="O51" s="495"/>
      <c r="P51" s="495"/>
      <c r="Q51" s="495"/>
      <c r="R51" s="495"/>
      <c r="S51" s="495"/>
      <c r="T51" s="495"/>
      <c r="U51" s="495"/>
      <c r="V51" s="495"/>
      <c r="W51" s="495"/>
      <c r="X51" s="495"/>
      <c r="Y51" s="495"/>
      <c r="Z51" s="495"/>
      <c r="AA51" s="495"/>
      <c r="AB51" s="495"/>
      <c r="AC51" s="495"/>
      <c r="AD51" s="495"/>
      <c r="AE51" s="495"/>
      <c r="AF51" s="495"/>
      <c r="AG51" s="495"/>
      <c r="AH51" s="495"/>
      <c r="AI51" s="495"/>
      <c r="AJ51" s="495"/>
      <c r="AK51" s="495"/>
      <c r="AL51" s="495"/>
      <c r="AM51" s="495"/>
      <c r="AN51" s="495"/>
      <c r="AO51" s="495"/>
      <c r="AP51" s="495"/>
      <c r="AQ51" s="495"/>
      <c r="AR51" s="495"/>
      <c r="AS51" s="495"/>
      <c r="AT51" s="495"/>
      <c r="AU51" s="495"/>
      <c r="AV51" s="495"/>
      <c r="AW51" s="495"/>
      <c r="AX51" s="495"/>
      <c r="AY51" s="495"/>
      <c r="AZ51" s="495"/>
      <c r="BA51" s="495"/>
      <c r="BB51" s="495"/>
      <c r="BC51" s="495"/>
      <c r="BD51" s="495"/>
      <c r="BE51" s="495"/>
      <c r="BF51" s="495"/>
      <c r="BG51" s="495"/>
      <c r="BH51" s="495"/>
      <c r="BI51" s="495"/>
      <c r="BJ51" s="495"/>
      <c r="BK51" s="495"/>
      <c r="BL51" s="495"/>
      <c r="BM51" s="495"/>
      <c r="BN51" s="495"/>
      <c r="BO51" s="495"/>
      <c r="BP51" s="495"/>
      <c r="BQ51" s="495"/>
      <c r="BR51" s="495"/>
      <c r="BS51" s="495"/>
      <c r="BT51" s="495"/>
      <c r="BU51" s="495"/>
      <c r="BV51" s="495"/>
      <c r="BW51" s="495"/>
      <c r="BX51" s="495"/>
      <c r="BY51" s="495"/>
      <c r="BZ51" s="495"/>
      <c r="CA51" s="495"/>
      <c r="CB51" s="495"/>
      <c r="CC51" s="495"/>
      <c r="CD51" s="495"/>
      <c r="CE51" s="495"/>
      <c r="CF51" s="495"/>
      <c r="CG51" s="495"/>
      <c r="CH51" s="495"/>
      <c r="CI51" s="495"/>
      <c r="CJ51" s="495"/>
      <c r="CK51" s="495"/>
      <c r="CL51" s="495"/>
      <c r="CM51" s="495"/>
      <c r="CN51" s="495"/>
      <c r="CO51" s="495"/>
      <c r="CP51" s="495"/>
      <c r="CQ51" s="495"/>
      <c r="CR51" s="495"/>
      <c r="CS51" s="495"/>
      <c r="CT51" s="495"/>
      <c r="CU51" s="495"/>
      <c r="CV51" s="495"/>
      <c r="CW51" s="495"/>
      <c r="CX51" s="495"/>
      <c r="CY51" s="495"/>
      <c r="CZ51" s="495"/>
      <c r="DA51" s="495"/>
      <c r="DB51" s="495"/>
      <c r="DC51" s="495"/>
      <c r="DD51" s="495"/>
      <c r="DE51" s="495"/>
      <c r="DF51" s="495"/>
      <c r="DG51" s="495"/>
      <c r="DH51" s="495"/>
      <c r="DI51" s="495"/>
      <c r="DJ51" s="495"/>
      <c r="DK51" s="495"/>
      <c r="DL51" s="495"/>
      <c r="DM51" s="495"/>
      <c r="DN51" s="495"/>
      <c r="DO51" s="495"/>
      <c r="DP51" s="495"/>
      <c r="DQ51" s="495"/>
      <c r="DR51" s="495"/>
      <c r="DS51" s="495"/>
      <c r="DT51" s="495"/>
      <c r="DU51" s="495"/>
      <c r="DV51" s="495"/>
      <c r="DW51" s="495"/>
      <c r="DX51" s="495"/>
      <c r="DY51" s="495"/>
      <c r="DZ51" s="495"/>
      <c r="EA51" s="495"/>
      <c r="EB51" s="495"/>
      <c r="EC51" s="495"/>
      <c r="ED51" s="495"/>
      <c r="EE51" s="495"/>
      <c r="EF51" s="495"/>
      <c r="EG51" s="495"/>
      <c r="EH51" s="495"/>
      <c r="EI51" s="495"/>
      <c r="EJ51" s="495"/>
      <c r="EK51" s="495"/>
      <c r="EL51" s="495"/>
      <c r="EM51" s="495"/>
      <c r="EN51" s="495"/>
      <c r="EO51" s="495"/>
      <c r="EP51" s="495"/>
      <c r="EQ51" s="495"/>
      <c r="ER51" s="495"/>
      <c r="ES51" s="495"/>
      <c r="ET51" s="495"/>
      <c r="EU51" s="495"/>
      <c r="EV51" s="495"/>
      <c r="EW51" s="495"/>
      <c r="EX51" s="495"/>
      <c r="EY51" s="495"/>
      <c r="EZ51" s="495"/>
      <c r="FA51" s="495"/>
      <c r="FB51" s="495"/>
      <c r="FC51" s="495"/>
      <c r="FD51" s="495"/>
      <c r="FE51" s="495"/>
      <c r="FF51" s="495"/>
      <c r="FG51" s="495"/>
      <c r="FH51" s="495"/>
      <c r="FI51" s="495"/>
      <c r="FJ51" s="495"/>
      <c r="FK51" s="495"/>
      <c r="FL51" s="495"/>
      <c r="FM51" s="495"/>
      <c r="FN51" s="495"/>
      <c r="FO51" s="495"/>
      <c r="FP51" s="495"/>
      <c r="FQ51" s="495"/>
      <c r="FR51" s="495"/>
      <c r="FS51" s="495"/>
      <c r="FT51" s="495"/>
      <c r="FU51" s="495"/>
      <c r="FV51" s="495"/>
      <c r="FW51" s="495"/>
      <c r="FX51" s="495"/>
      <c r="FY51" s="495"/>
      <c r="FZ51" s="495"/>
      <c r="GA51" s="495"/>
      <c r="GB51" s="495"/>
      <c r="GC51" s="495"/>
      <c r="GD51" s="495"/>
      <c r="GE51" s="495"/>
      <c r="GF51" s="495"/>
      <c r="GG51" s="495"/>
      <c r="GH51" s="495"/>
      <c r="GI51" s="495"/>
      <c r="GJ51" s="495"/>
      <c r="GK51" s="495"/>
      <c r="GL51" s="495"/>
      <c r="GM51" s="495"/>
      <c r="GN51" s="495"/>
      <c r="GO51" s="495"/>
      <c r="GP51" s="495"/>
      <c r="GQ51" s="495"/>
      <c r="GR51" s="495"/>
      <c r="GS51" s="495"/>
      <c r="GT51" s="495"/>
      <c r="GU51" s="495"/>
      <c r="GV51" s="495"/>
      <c r="GW51" s="495"/>
      <c r="GX51" s="495"/>
      <c r="GY51" s="495"/>
      <c r="GZ51" s="495"/>
      <c r="HA51" s="495"/>
      <c r="HB51" s="495"/>
      <c r="HC51" s="495"/>
      <c r="HD51" s="495"/>
      <c r="HE51" s="495"/>
      <c r="HF51" s="495"/>
      <c r="HG51" s="495"/>
      <c r="HH51" s="495"/>
      <c r="HI51" s="495"/>
      <c r="HJ51" s="495"/>
      <c r="HK51" s="495"/>
      <c r="HL51" s="495"/>
      <c r="HM51" s="495"/>
      <c r="HN51" s="495"/>
      <c r="HO51" s="495"/>
      <c r="HP51" s="495"/>
      <c r="HQ51" s="495"/>
      <c r="HR51" s="495"/>
      <c r="HS51" s="495"/>
      <c r="HT51" s="495"/>
      <c r="HU51" s="495"/>
      <c r="HV51" s="495"/>
      <c r="HW51" s="495"/>
      <c r="HX51" s="495"/>
      <c r="HY51" s="495"/>
      <c r="HZ51" s="495"/>
      <c r="IA51" s="495"/>
      <c r="IB51" s="495"/>
      <c r="IC51" s="495"/>
      <c r="ID51" s="495"/>
      <c r="IE51" s="495"/>
      <c r="IF51" s="495"/>
      <c r="IG51" s="495"/>
      <c r="IH51" s="495"/>
      <c r="II51" s="495"/>
      <c r="IJ51" s="495"/>
      <c r="IK51" s="495"/>
      <c r="IL51" s="495"/>
      <c r="IM51" s="495"/>
      <c r="IN51" s="495"/>
      <c r="IO51" s="495"/>
      <c r="IP51" s="495"/>
      <c r="IQ51" s="495"/>
      <c r="IR51" s="495"/>
      <c r="IS51" s="495"/>
      <c r="IT51" s="495"/>
      <c r="IU51" s="495"/>
      <c r="IV51" s="495"/>
    </row>
    <row r="52" spans="1:256" ht="15.75" customHeight="1">
      <c r="A52" s="17">
        <v>1</v>
      </c>
      <c r="B52" s="12" t="s">
        <v>52</v>
      </c>
      <c r="C52" s="12"/>
      <c r="D52" s="12"/>
      <c r="E52" s="12"/>
      <c r="F52" s="12"/>
      <c r="G52" s="12"/>
      <c r="H52" s="496" t="s">
        <v>53</v>
      </c>
      <c r="I52" s="496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5"/>
      <c r="DQ52" s="15"/>
      <c r="DR52" s="15"/>
      <c r="DS52" s="15"/>
      <c r="DT52" s="15"/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  <c r="HJ52" s="15"/>
      <c r="HK52" s="15"/>
      <c r="HL52" s="15"/>
      <c r="HM52" s="15"/>
      <c r="HN52" s="15"/>
      <c r="HO52" s="15"/>
      <c r="HP52" s="15"/>
      <c r="HQ52" s="15"/>
      <c r="HR52" s="15"/>
      <c r="HS52" s="15"/>
      <c r="HT52" s="15"/>
      <c r="HU52" s="15"/>
      <c r="HV52" s="15"/>
      <c r="HW52" s="15"/>
      <c r="HX52" s="15"/>
      <c r="HY52" s="15"/>
      <c r="HZ52" s="15"/>
      <c r="IA52" s="15"/>
      <c r="IB52" s="15"/>
      <c r="IC52" s="15"/>
      <c r="ID52" s="15"/>
      <c r="IE52" s="15"/>
      <c r="IF52" s="15"/>
      <c r="IG52" s="15"/>
      <c r="IH52" s="15"/>
      <c r="II52" s="15"/>
      <c r="IJ52" s="15"/>
      <c r="IK52" s="15"/>
      <c r="IL52" s="15"/>
      <c r="IM52" s="15"/>
      <c r="IN52" s="15"/>
      <c r="IO52" s="15"/>
      <c r="IP52" s="15"/>
      <c r="IQ52" s="15"/>
      <c r="IR52" s="15"/>
      <c r="IS52" s="15"/>
      <c r="IT52" s="15"/>
      <c r="IU52" s="15"/>
      <c r="IV52" s="15"/>
    </row>
    <row r="53" spans="1:256" ht="15.75" customHeight="1">
      <c r="A53" s="17">
        <v>2</v>
      </c>
      <c r="B53" s="12" t="s">
        <v>54</v>
      </c>
      <c r="C53" s="12"/>
      <c r="D53" s="12"/>
      <c r="E53" s="12"/>
      <c r="F53" s="12"/>
      <c r="G53" s="12"/>
      <c r="H53" s="497">
        <v>5143</v>
      </c>
      <c r="I53" s="497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  <c r="HJ53" s="15"/>
      <c r="HK53" s="15"/>
      <c r="HL53" s="15"/>
      <c r="HM53" s="15"/>
      <c r="HN53" s="15"/>
      <c r="HO53" s="15"/>
      <c r="HP53" s="15"/>
      <c r="HQ53" s="15"/>
      <c r="HR53" s="15"/>
      <c r="HS53" s="15"/>
      <c r="HT53" s="15"/>
      <c r="HU53" s="15"/>
      <c r="HV53" s="15"/>
      <c r="HW53" s="15"/>
      <c r="HX53" s="15"/>
      <c r="HY53" s="15"/>
      <c r="HZ53" s="15"/>
      <c r="IA53" s="15"/>
      <c r="IB53" s="15"/>
      <c r="IC53" s="15"/>
      <c r="ID53" s="15"/>
      <c r="IE53" s="15"/>
      <c r="IF53" s="15"/>
      <c r="IG53" s="15"/>
      <c r="IH53" s="15"/>
      <c r="II53" s="15"/>
      <c r="IJ53" s="15"/>
      <c r="IK53" s="15"/>
      <c r="IL53" s="15"/>
      <c r="IM53" s="15"/>
      <c r="IN53" s="15"/>
      <c r="IO53" s="15"/>
      <c r="IP53" s="15"/>
      <c r="IQ53" s="15"/>
      <c r="IR53" s="15"/>
      <c r="IS53" s="15"/>
      <c r="IT53" s="15"/>
      <c r="IU53" s="15"/>
      <c r="IV53" s="15"/>
    </row>
    <row r="54" spans="1:256" ht="15.75" customHeight="1">
      <c r="A54" s="17">
        <v>3</v>
      </c>
      <c r="B54" s="12" t="s">
        <v>55</v>
      </c>
      <c r="C54" s="12"/>
      <c r="D54" s="12"/>
      <c r="E54" s="12"/>
      <c r="F54" s="12"/>
      <c r="G54" s="12"/>
      <c r="H54" s="496">
        <v>1431.04</v>
      </c>
      <c r="I54" s="496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  <c r="DN54" s="15"/>
      <c r="DO54" s="15"/>
      <c r="DP54" s="15"/>
      <c r="DQ54" s="15"/>
      <c r="DR54" s="15"/>
      <c r="DS54" s="15"/>
      <c r="DT54" s="15"/>
      <c r="DU54" s="15"/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  <c r="HJ54" s="15"/>
      <c r="HK54" s="15"/>
      <c r="HL54" s="15"/>
      <c r="HM54" s="15"/>
      <c r="HN54" s="15"/>
      <c r="HO54" s="15"/>
      <c r="HP54" s="15"/>
      <c r="HQ54" s="15"/>
      <c r="HR54" s="15"/>
      <c r="HS54" s="15"/>
      <c r="HT54" s="15"/>
      <c r="HU54" s="15"/>
      <c r="HV54" s="15"/>
      <c r="HW54" s="15"/>
      <c r="HX54" s="15"/>
      <c r="HY54" s="15"/>
      <c r="HZ54" s="15"/>
      <c r="IA54" s="15"/>
      <c r="IB54" s="15"/>
      <c r="IC54" s="15"/>
      <c r="ID54" s="15"/>
      <c r="IE54" s="15"/>
      <c r="IF54" s="15"/>
      <c r="IG54" s="15"/>
      <c r="IH54" s="15"/>
      <c r="II54" s="15"/>
      <c r="IJ54" s="15"/>
      <c r="IK54" s="15"/>
      <c r="IL54" s="15"/>
      <c r="IM54" s="15"/>
      <c r="IN54" s="15"/>
      <c r="IO54" s="15"/>
      <c r="IP54" s="15"/>
      <c r="IQ54" s="15"/>
      <c r="IR54" s="15"/>
      <c r="IS54" s="15"/>
      <c r="IT54" s="15"/>
      <c r="IU54" s="15"/>
      <c r="IV54" s="15"/>
    </row>
    <row r="55" spans="1:256" ht="15.75" customHeight="1">
      <c r="A55" s="17">
        <v>4</v>
      </c>
      <c r="B55" s="12" t="s">
        <v>56</v>
      </c>
      <c r="C55" s="12"/>
      <c r="D55" s="12"/>
      <c r="E55" s="12"/>
      <c r="F55" s="12"/>
      <c r="G55" s="12"/>
      <c r="H55" s="498" t="s">
        <v>57</v>
      </c>
      <c r="I55" s="498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  <c r="DP55" s="15"/>
      <c r="DQ55" s="15"/>
      <c r="DR55" s="15"/>
      <c r="DS55" s="15"/>
      <c r="DT55" s="15"/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15"/>
      <c r="FI55" s="15"/>
      <c r="FJ55" s="15"/>
      <c r="FK55" s="15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  <c r="HJ55" s="15"/>
      <c r="HK55" s="15"/>
      <c r="HL55" s="15"/>
      <c r="HM55" s="15"/>
      <c r="HN55" s="15"/>
      <c r="HO55" s="15"/>
      <c r="HP55" s="15"/>
      <c r="HQ55" s="15"/>
      <c r="HR55" s="15"/>
      <c r="HS55" s="15"/>
      <c r="HT55" s="15"/>
      <c r="HU55" s="15"/>
      <c r="HV55" s="15"/>
      <c r="HW55" s="15"/>
      <c r="HX55" s="15"/>
      <c r="HY55" s="15"/>
      <c r="HZ55" s="15"/>
      <c r="IA55" s="15"/>
      <c r="IB55" s="15"/>
      <c r="IC55" s="15"/>
      <c r="ID55" s="15"/>
      <c r="IE55" s="15"/>
      <c r="IF55" s="15"/>
      <c r="IG55" s="15"/>
      <c r="IH55" s="15"/>
      <c r="II55" s="15"/>
      <c r="IJ55" s="15"/>
      <c r="IK55" s="15"/>
      <c r="IL55" s="15"/>
      <c r="IM55" s="15"/>
      <c r="IN55" s="15"/>
      <c r="IO55" s="15"/>
      <c r="IP55" s="15"/>
      <c r="IQ55" s="15"/>
      <c r="IR55" s="15"/>
      <c r="IS55" s="15"/>
      <c r="IT55" s="15"/>
      <c r="IU55" s="15"/>
      <c r="IV55" s="15"/>
    </row>
    <row r="56" spans="1:256" ht="15.75" customHeight="1">
      <c r="A56" s="17">
        <v>5</v>
      </c>
      <c r="B56" s="12" t="s">
        <v>58</v>
      </c>
      <c r="C56" s="12"/>
      <c r="D56" s="12"/>
      <c r="E56" s="12"/>
      <c r="F56" s="12"/>
      <c r="G56" s="12"/>
      <c r="H56" s="498" t="s">
        <v>59</v>
      </c>
      <c r="I56" s="498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  <c r="GS56" s="15"/>
      <c r="GT56" s="15"/>
      <c r="GU56" s="15"/>
      <c r="GV56" s="15"/>
      <c r="GW56" s="15"/>
      <c r="GX56" s="15"/>
      <c r="GY56" s="15"/>
      <c r="GZ56" s="15"/>
      <c r="HA56" s="15"/>
      <c r="HB56" s="15"/>
      <c r="HC56" s="15"/>
      <c r="HD56" s="15"/>
      <c r="HE56" s="15"/>
      <c r="HF56" s="15"/>
      <c r="HG56" s="15"/>
      <c r="HH56" s="15"/>
      <c r="HI56" s="15"/>
      <c r="HJ56" s="15"/>
      <c r="HK56" s="15"/>
      <c r="HL56" s="15"/>
      <c r="HM56" s="15"/>
      <c r="HN56" s="15"/>
      <c r="HO56" s="15"/>
      <c r="HP56" s="15"/>
      <c r="HQ56" s="15"/>
      <c r="HR56" s="15"/>
      <c r="HS56" s="15"/>
      <c r="HT56" s="15"/>
      <c r="HU56" s="15"/>
      <c r="HV56" s="15"/>
      <c r="HW56" s="15"/>
      <c r="HX56" s="15"/>
      <c r="HY56" s="15"/>
      <c r="HZ56" s="15"/>
      <c r="IA56" s="15"/>
      <c r="IB56" s="15"/>
      <c r="IC56" s="15"/>
      <c r="ID56" s="15"/>
      <c r="IE56" s="15"/>
      <c r="IF56" s="15"/>
      <c r="IG56" s="15"/>
      <c r="IH56" s="15"/>
      <c r="II56" s="15"/>
      <c r="IJ56" s="15"/>
      <c r="IK56" s="15"/>
      <c r="IL56" s="15"/>
      <c r="IM56" s="15"/>
      <c r="IN56" s="15"/>
      <c r="IO56" s="15"/>
      <c r="IP56" s="15"/>
      <c r="IQ56" s="15"/>
      <c r="IR56" s="15"/>
      <c r="IS56" s="15"/>
      <c r="IT56" s="15"/>
      <c r="IU56" s="15"/>
      <c r="IV56" s="15"/>
    </row>
    <row r="57" spans="1:256" ht="9" customHeight="1">
      <c r="A57" s="482"/>
      <c r="B57" s="482"/>
      <c r="C57" s="482"/>
      <c r="D57" s="482"/>
      <c r="E57" s="482"/>
      <c r="F57" s="482"/>
      <c r="G57" s="482"/>
      <c r="H57" s="482"/>
      <c r="I57" s="482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  <c r="DL57" s="15"/>
      <c r="DM57" s="15"/>
      <c r="DN57" s="15"/>
      <c r="DO57" s="15"/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15"/>
      <c r="ER57" s="15"/>
      <c r="ES57" s="15"/>
      <c r="ET57" s="15"/>
      <c r="EU57" s="15"/>
      <c r="EV57" s="15"/>
      <c r="EW57" s="15"/>
      <c r="EX57" s="15"/>
      <c r="EY57" s="15"/>
      <c r="EZ57" s="15"/>
      <c r="FA57" s="15"/>
      <c r="FB57" s="15"/>
      <c r="FC57" s="15"/>
      <c r="FD57" s="15"/>
      <c r="FE57" s="15"/>
      <c r="FF57" s="15"/>
      <c r="FG57" s="15"/>
      <c r="FH57" s="15"/>
      <c r="FI57" s="15"/>
      <c r="FJ57" s="15"/>
      <c r="FK57" s="15"/>
      <c r="FL57" s="15"/>
      <c r="FM57" s="15"/>
      <c r="FN57" s="15"/>
      <c r="FO57" s="15"/>
      <c r="FP57" s="15"/>
      <c r="FQ57" s="15"/>
      <c r="FR57" s="15"/>
      <c r="FS57" s="15"/>
      <c r="FT57" s="15"/>
      <c r="FU57" s="15"/>
      <c r="FV57" s="15"/>
      <c r="FW57" s="15"/>
      <c r="FX57" s="15"/>
      <c r="FY57" s="15"/>
      <c r="FZ57" s="15"/>
      <c r="GA57" s="15"/>
      <c r="GB57" s="15"/>
      <c r="GC57" s="15"/>
      <c r="GD57" s="15"/>
      <c r="GE57" s="15"/>
      <c r="GF57" s="15"/>
      <c r="GG57" s="15"/>
      <c r="GH57" s="15"/>
      <c r="GI57" s="15"/>
      <c r="GJ57" s="15"/>
      <c r="GK57" s="15"/>
      <c r="GL57" s="15"/>
      <c r="GM57" s="15"/>
      <c r="GN57" s="15"/>
      <c r="GO57" s="15"/>
      <c r="GP57" s="15"/>
      <c r="GQ57" s="15"/>
      <c r="GR57" s="15"/>
      <c r="GS57" s="15"/>
      <c r="GT57" s="15"/>
      <c r="GU57" s="15"/>
      <c r="GV57" s="15"/>
      <c r="GW57" s="15"/>
      <c r="GX57" s="15"/>
      <c r="GY57" s="15"/>
      <c r="GZ57" s="15"/>
      <c r="HA57" s="15"/>
      <c r="HB57" s="15"/>
      <c r="HC57" s="15"/>
      <c r="HD57" s="15"/>
      <c r="HE57" s="15"/>
      <c r="HF57" s="15"/>
      <c r="HG57" s="15"/>
      <c r="HH57" s="15"/>
      <c r="HI57" s="15"/>
      <c r="HJ57" s="15"/>
      <c r="HK57" s="15"/>
      <c r="HL57" s="15"/>
      <c r="HM57" s="15"/>
      <c r="HN57" s="15"/>
      <c r="HO57" s="15"/>
      <c r="HP57" s="15"/>
      <c r="HQ57" s="15"/>
      <c r="HR57" s="15"/>
      <c r="HS57" s="15"/>
      <c r="HT57" s="15"/>
      <c r="HU57" s="15"/>
      <c r="HV57" s="15"/>
      <c r="HW57" s="15"/>
      <c r="HX57" s="15"/>
      <c r="HY57" s="15"/>
      <c r="HZ57" s="15"/>
      <c r="IA57" s="15"/>
      <c r="IB57" s="15"/>
      <c r="IC57" s="15"/>
      <c r="ID57" s="15"/>
      <c r="IE57" s="15"/>
      <c r="IF57" s="15"/>
      <c r="IG57" s="15"/>
      <c r="IH57" s="15"/>
      <c r="II57" s="15"/>
      <c r="IJ57" s="15"/>
      <c r="IK57" s="15"/>
      <c r="IL57" s="15"/>
      <c r="IM57" s="15"/>
      <c r="IN57" s="15"/>
      <c r="IO57" s="15"/>
      <c r="IP57" s="15"/>
      <c r="IQ57" s="15"/>
      <c r="IR57" s="15"/>
      <c r="IS57" s="15"/>
      <c r="IT57" s="15"/>
      <c r="IU57" s="15"/>
      <c r="IV57" s="15"/>
    </row>
    <row r="58" spans="1:256" ht="22.5" customHeight="1">
      <c r="A58" s="492" t="s">
        <v>60</v>
      </c>
      <c r="B58" s="492"/>
      <c r="C58" s="492"/>
      <c r="D58" s="492"/>
      <c r="E58" s="492"/>
      <c r="F58" s="492"/>
      <c r="G58" s="492"/>
      <c r="H58" s="492"/>
      <c r="I58" s="492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  <c r="DI58" s="15"/>
      <c r="DJ58" s="15"/>
      <c r="DK58" s="15"/>
      <c r="DL58" s="15"/>
      <c r="DM58" s="15"/>
      <c r="DN58" s="15"/>
      <c r="DO58" s="15"/>
      <c r="DP58" s="15"/>
      <c r="DQ58" s="15"/>
      <c r="DR58" s="15"/>
      <c r="DS58" s="15"/>
      <c r="DT58" s="15"/>
      <c r="DU58" s="15"/>
      <c r="DV58" s="15"/>
      <c r="DW58" s="15"/>
      <c r="DX58" s="15"/>
      <c r="DY58" s="15"/>
      <c r="DZ58" s="15"/>
      <c r="EA58" s="15"/>
      <c r="EB58" s="15"/>
      <c r="EC58" s="15"/>
      <c r="ED58" s="15"/>
      <c r="EE58" s="15"/>
      <c r="EF58" s="15"/>
      <c r="EG58" s="15"/>
      <c r="EH58" s="15"/>
      <c r="EI58" s="15"/>
      <c r="EJ58" s="15"/>
      <c r="EK58" s="15"/>
      <c r="EL58" s="15"/>
      <c r="EM58" s="15"/>
      <c r="EN58" s="15"/>
      <c r="EO58" s="15"/>
      <c r="EP58" s="15"/>
      <c r="EQ58" s="15"/>
      <c r="ER58" s="15"/>
      <c r="ES58" s="15"/>
      <c r="ET58" s="15"/>
      <c r="EU58" s="15"/>
      <c r="EV58" s="15"/>
      <c r="EW58" s="15"/>
      <c r="EX58" s="15"/>
      <c r="EY58" s="15"/>
      <c r="EZ58" s="15"/>
      <c r="FA58" s="15"/>
      <c r="FB58" s="15"/>
      <c r="FC58" s="15"/>
      <c r="FD58" s="15"/>
      <c r="FE58" s="15"/>
      <c r="FF58" s="15"/>
      <c r="FG58" s="15"/>
      <c r="FH58" s="15"/>
      <c r="FI58" s="15"/>
      <c r="FJ58" s="15"/>
      <c r="FK58" s="15"/>
      <c r="FL58" s="15"/>
      <c r="FM58" s="15"/>
      <c r="FN58" s="15"/>
      <c r="FO58" s="15"/>
      <c r="FP58" s="15"/>
      <c r="FQ58" s="15"/>
      <c r="FR58" s="15"/>
      <c r="FS58" s="15"/>
      <c r="FT58" s="15"/>
      <c r="FU58" s="15"/>
      <c r="FV58" s="15"/>
      <c r="FW58" s="15"/>
      <c r="FX58" s="15"/>
      <c r="FY58" s="15"/>
      <c r="FZ58" s="15"/>
      <c r="GA58" s="15"/>
      <c r="GB58" s="15"/>
      <c r="GC58" s="15"/>
      <c r="GD58" s="15"/>
      <c r="GE58" s="15"/>
      <c r="GF58" s="15"/>
      <c r="GG58" s="15"/>
      <c r="GH58" s="15"/>
      <c r="GI58" s="15"/>
      <c r="GJ58" s="15"/>
      <c r="GK58" s="15"/>
      <c r="GL58" s="15"/>
      <c r="GM58" s="15"/>
      <c r="GN58" s="15"/>
      <c r="GO58" s="15"/>
      <c r="GP58" s="15"/>
      <c r="GQ58" s="15"/>
      <c r="GR58" s="15"/>
      <c r="GS58" s="15"/>
      <c r="GT58" s="15"/>
      <c r="GU58" s="15"/>
      <c r="GV58" s="15"/>
      <c r="GW58" s="15"/>
      <c r="GX58" s="15"/>
      <c r="GY58" s="15"/>
      <c r="GZ58" s="15"/>
      <c r="HA58" s="15"/>
      <c r="HB58" s="15"/>
      <c r="HC58" s="15"/>
      <c r="HD58" s="15"/>
      <c r="HE58" s="15"/>
      <c r="HF58" s="15"/>
      <c r="HG58" s="15"/>
      <c r="HH58" s="15"/>
      <c r="HI58" s="15"/>
      <c r="HJ58" s="15"/>
      <c r="HK58" s="15"/>
      <c r="HL58" s="15"/>
      <c r="HM58" s="15"/>
      <c r="HN58" s="15"/>
      <c r="HO58" s="15"/>
      <c r="HP58" s="15"/>
      <c r="HQ58" s="15"/>
      <c r="HR58" s="15"/>
      <c r="HS58" s="15"/>
      <c r="HT58" s="15"/>
      <c r="HU58" s="15"/>
      <c r="HV58" s="15"/>
      <c r="HW58" s="15"/>
      <c r="HX58" s="15"/>
      <c r="HY58" s="15"/>
      <c r="HZ58" s="15"/>
      <c r="IA58" s="15"/>
      <c r="IB58" s="15"/>
      <c r="IC58" s="15"/>
      <c r="ID58" s="15"/>
      <c r="IE58" s="15"/>
      <c r="IF58" s="15"/>
      <c r="IG58" s="15"/>
      <c r="IH58" s="15"/>
      <c r="II58" s="15"/>
      <c r="IJ58" s="15"/>
      <c r="IK58" s="15"/>
      <c r="IL58" s="15"/>
      <c r="IM58" s="15"/>
      <c r="IN58" s="15"/>
      <c r="IO58" s="15"/>
      <c r="IP58" s="15"/>
      <c r="IQ58" s="15"/>
      <c r="IR58" s="15"/>
      <c r="IS58" s="15"/>
      <c r="IT58" s="15"/>
      <c r="IU58" s="15"/>
      <c r="IV58" s="15"/>
    </row>
    <row r="59" spans="1:256" ht="9" customHeight="1">
      <c r="A59" s="499"/>
      <c r="B59" s="499"/>
      <c r="C59" s="499"/>
      <c r="D59" s="499"/>
      <c r="E59" s="499"/>
      <c r="F59" s="499"/>
      <c r="G59" s="499"/>
      <c r="H59" s="499"/>
      <c r="I59" s="499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  <c r="DN59" s="15"/>
      <c r="DO59" s="15"/>
      <c r="DP59" s="15"/>
      <c r="DQ59" s="15"/>
      <c r="DR59" s="15"/>
      <c r="DS59" s="15"/>
      <c r="DT59" s="15"/>
      <c r="DU59" s="15"/>
      <c r="DV59" s="15"/>
      <c r="DW59" s="15"/>
      <c r="DX59" s="15"/>
      <c r="DY59" s="15"/>
      <c r="DZ59" s="15"/>
      <c r="EA59" s="15"/>
      <c r="EB59" s="15"/>
      <c r="EC59" s="15"/>
      <c r="ED59" s="15"/>
      <c r="EE59" s="15"/>
      <c r="EF59" s="15"/>
      <c r="EG59" s="15"/>
      <c r="EH59" s="15"/>
      <c r="EI59" s="15"/>
      <c r="EJ59" s="15"/>
      <c r="EK59" s="15"/>
      <c r="EL59" s="15"/>
      <c r="EM59" s="15"/>
      <c r="EN59" s="15"/>
      <c r="EO59" s="15"/>
      <c r="EP59" s="15"/>
      <c r="EQ59" s="15"/>
      <c r="ER59" s="15"/>
      <c r="ES59" s="15"/>
      <c r="ET59" s="15"/>
      <c r="EU59" s="15"/>
      <c r="EV59" s="15"/>
      <c r="EW59" s="15"/>
      <c r="EX59" s="15"/>
      <c r="EY59" s="15"/>
      <c r="EZ59" s="15"/>
      <c r="FA59" s="15"/>
      <c r="FB59" s="15"/>
      <c r="FC59" s="15"/>
      <c r="FD59" s="15"/>
      <c r="FE59" s="15"/>
      <c r="FF59" s="15"/>
      <c r="FG59" s="15"/>
      <c r="FH59" s="15"/>
      <c r="FI59" s="15"/>
      <c r="FJ59" s="15"/>
      <c r="FK59" s="15"/>
      <c r="FL59" s="15"/>
      <c r="FM59" s="15"/>
      <c r="FN59" s="15"/>
      <c r="FO59" s="15"/>
      <c r="FP59" s="15"/>
      <c r="FQ59" s="15"/>
      <c r="FR59" s="15"/>
      <c r="FS59" s="15"/>
      <c r="FT59" s="15"/>
      <c r="FU59" s="15"/>
      <c r="FV59" s="15"/>
      <c r="FW59" s="15"/>
      <c r="FX59" s="15"/>
      <c r="FY59" s="15"/>
      <c r="FZ59" s="15"/>
      <c r="GA59" s="15"/>
      <c r="GB59" s="15"/>
      <c r="GC59" s="15"/>
      <c r="GD59" s="15"/>
      <c r="GE59" s="15"/>
      <c r="GF59" s="15"/>
      <c r="GG59" s="15"/>
      <c r="GH59" s="15"/>
      <c r="GI59" s="15"/>
      <c r="GJ59" s="15"/>
      <c r="GK59" s="15"/>
      <c r="GL59" s="15"/>
      <c r="GM59" s="15"/>
      <c r="GN59" s="15"/>
      <c r="GO59" s="15"/>
      <c r="GP59" s="15"/>
      <c r="GQ59" s="15"/>
      <c r="GR59" s="15"/>
      <c r="GS59" s="15"/>
      <c r="GT59" s="15"/>
      <c r="GU59" s="15"/>
      <c r="GV59" s="15"/>
      <c r="GW59" s="15"/>
      <c r="GX59" s="15"/>
      <c r="GY59" s="15"/>
      <c r="GZ59" s="15"/>
      <c r="HA59" s="15"/>
      <c r="HB59" s="15"/>
      <c r="HC59" s="15"/>
      <c r="HD59" s="15"/>
      <c r="HE59" s="15"/>
      <c r="HF59" s="15"/>
      <c r="HG59" s="15"/>
      <c r="HH59" s="15"/>
      <c r="HI59" s="15"/>
      <c r="HJ59" s="15"/>
      <c r="HK59" s="15"/>
      <c r="HL59" s="15"/>
      <c r="HM59" s="15"/>
      <c r="HN59" s="15"/>
      <c r="HO59" s="15"/>
      <c r="HP59" s="15"/>
      <c r="HQ59" s="15"/>
      <c r="HR59" s="15"/>
      <c r="HS59" s="15"/>
      <c r="HT59" s="15"/>
      <c r="HU59" s="15"/>
      <c r="HV59" s="15"/>
      <c r="HW59" s="15"/>
      <c r="HX59" s="15"/>
      <c r="HY59" s="15"/>
      <c r="HZ59" s="15"/>
      <c r="IA59" s="15"/>
      <c r="IB59" s="15"/>
      <c r="IC59" s="15"/>
      <c r="ID59" s="15"/>
      <c r="IE59" s="15"/>
      <c r="IF59" s="15"/>
      <c r="IG59" s="15"/>
      <c r="IH59" s="15"/>
      <c r="II59" s="15"/>
      <c r="IJ59" s="15"/>
      <c r="IK59" s="15"/>
      <c r="IL59" s="15"/>
      <c r="IM59" s="15"/>
      <c r="IN59" s="15"/>
      <c r="IO59" s="15"/>
      <c r="IP59" s="15"/>
      <c r="IQ59" s="15"/>
      <c r="IR59" s="15"/>
      <c r="IS59" s="15"/>
      <c r="IT59" s="15"/>
      <c r="IU59" s="15"/>
      <c r="IV59" s="15"/>
    </row>
    <row r="60" spans="1:256" ht="22.5" customHeight="1">
      <c r="A60" s="500" t="s">
        <v>61</v>
      </c>
      <c r="B60" s="500"/>
      <c r="C60" s="500"/>
      <c r="D60" s="500"/>
      <c r="E60" s="500"/>
      <c r="F60" s="500"/>
      <c r="G60" s="500"/>
      <c r="H60" s="500"/>
      <c r="I60" s="500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  <c r="DJ60" s="15"/>
      <c r="DK60" s="15"/>
      <c r="DL60" s="15"/>
      <c r="DM60" s="15"/>
      <c r="DN60" s="15"/>
      <c r="DO60" s="15"/>
      <c r="DP60" s="15"/>
      <c r="DQ60" s="15"/>
      <c r="DR60" s="15"/>
      <c r="DS60" s="15"/>
      <c r="DT60" s="15"/>
      <c r="DU60" s="15"/>
      <c r="DV60" s="15"/>
      <c r="DW60" s="15"/>
      <c r="DX60" s="15"/>
      <c r="DY60" s="15"/>
      <c r="DZ60" s="15"/>
      <c r="EA60" s="15"/>
      <c r="EB60" s="15"/>
      <c r="EC60" s="15"/>
      <c r="ED60" s="15"/>
      <c r="EE60" s="15"/>
      <c r="EF60" s="15"/>
      <c r="EG60" s="15"/>
      <c r="EH60" s="15"/>
      <c r="EI60" s="15"/>
      <c r="EJ60" s="15"/>
      <c r="EK60" s="15"/>
      <c r="EL60" s="15"/>
      <c r="EM60" s="15"/>
      <c r="EN60" s="15"/>
      <c r="EO60" s="15"/>
      <c r="EP60" s="15"/>
      <c r="EQ60" s="15"/>
      <c r="ER60" s="15"/>
      <c r="ES60" s="15"/>
      <c r="ET60" s="15"/>
      <c r="EU60" s="15"/>
      <c r="EV60" s="15"/>
      <c r="EW60" s="15"/>
      <c r="EX60" s="15"/>
      <c r="EY60" s="15"/>
      <c r="EZ60" s="15"/>
      <c r="FA60" s="15"/>
      <c r="FB60" s="15"/>
      <c r="FC60" s="15"/>
      <c r="FD60" s="15"/>
      <c r="FE60" s="15"/>
      <c r="FF60" s="15"/>
      <c r="FG60" s="15"/>
      <c r="FH60" s="15"/>
      <c r="FI60" s="15"/>
      <c r="FJ60" s="15"/>
      <c r="FK60" s="15"/>
      <c r="FL60" s="15"/>
      <c r="FM60" s="15"/>
      <c r="FN60" s="15"/>
      <c r="FO60" s="15"/>
      <c r="FP60" s="15"/>
      <c r="FQ60" s="15"/>
      <c r="FR60" s="15"/>
      <c r="FS60" s="15"/>
      <c r="FT60" s="15"/>
      <c r="FU60" s="15"/>
      <c r="FV60" s="15"/>
      <c r="FW60" s="15"/>
      <c r="FX60" s="15"/>
      <c r="FY60" s="15"/>
      <c r="FZ60" s="15"/>
      <c r="GA60" s="15"/>
      <c r="GB60" s="15"/>
      <c r="GC60" s="15"/>
      <c r="GD60" s="15"/>
      <c r="GE60" s="15"/>
      <c r="GF60" s="15"/>
      <c r="GG60" s="15"/>
      <c r="GH60" s="15"/>
      <c r="GI60" s="15"/>
      <c r="GJ60" s="15"/>
      <c r="GK60" s="15"/>
      <c r="GL60" s="15"/>
      <c r="GM60" s="15"/>
      <c r="GN60" s="15"/>
      <c r="GO60" s="15"/>
      <c r="GP60" s="15"/>
      <c r="GQ60" s="15"/>
      <c r="GR60" s="15"/>
      <c r="GS60" s="15"/>
      <c r="GT60" s="15"/>
      <c r="GU60" s="15"/>
      <c r="GV60" s="15"/>
      <c r="GW60" s="15"/>
      <c r="GX60" s="15"/>
      <c r="GY60" s="15"/>
      <c r="GZ60" s="15"/>
      <c r="HA60" s="15"/>
      <c r="HB60" s="15"/>
      <c r="HC60" s="15"/>
      <c r="HD60" s="15"/>
      <c r="HE60" s="15"/>
      <c r="HF60" s="15"/>
      <c r="HG60" s="15"/>
      <c r="HH60" s="15"/>
      <c r="HI60" s="15"/>
      <c r="HJ60" s="15"/>
      <c r="HK60" s="15"/>
      <c r="HL60" s="15"/>
      <c r="HM60" s="15"/>
      <c r="HN60" s="15"/>
      <c r="HO60" s="15"/>
      <c r="HP60" s="15"/>
      <c r="HQ60" s="15"/>
      <c r="HR60" s="15"/>
      <c r="HS60" s="15"/>
      <c r="HT60" s="15"/>
      <c r="HU60" s="15"/>
      <c r="HV60" s="15"/>
      <c r="HW60" s="15"/>
      <c r="HX60" s="15"/>
      <c r="HY60" s="15"/>
      <c r="HZ60" s="15"/>
      <c r="IA60" s="15"/>
      <c r="IB60" s="15"/>
      <c r="IC60" s="15"/>
      <c r="ID60" s="15"/>
      <c r="IE60" s="15"/>
      <c r="IF60" s="15"/>
      <c r="IG60" s="15"/>
      <c r="IH60" s="15"/>
      <c r="II60" s="15"/>
      <c r="IJ60" s="15"/>
      <c r="IK60" s="15"/>
      <c r="IL60" s="15"/>
      <c r="IM60" s="15"/>
      <c r="IN60" s="15"/>
      <c r="IO60" s="15"/>
      <c r="IP60" s="15"/>
      <c r="IQ60" s="15"/>
      <c r="IR60" s="15"/>
      <c r="IS60" s="15"/>
      <c r="IT60" s="15"/>
      <c r="IU60" s="15"/>
      <c r="IV60" s="15"/>
    </row>
    <row r="61" spans="1:256" ht="30" customHeight="1">
      <c r="A61" s="39">
        <v>1</v>
      </c>
      <c r="B61" s="501" t="s">
        <v>62</v>
      </c>
      <c r="C61" s="501"/>
      <c r="D61" s="501"/>
      <c r="E61" s="501"/>
      <c r="F61" s="501"/>
      <c r="G61" s="501"/>
      <c r="H61" s="39" t="s">
        <v>63</v>
      </c>
      <c r="I61" s="39" t="s">
        <v>64</v>
      </c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  <c r="CQ61" s="41"/>
      <c r="CR61" s="41"/>
      <c r="CS61" s="41"/>
      <c r="CT61" s="41"/>
      <c r="CU61" s="41"/>
      <c r="CV61" s="41"/>
      <c r="CW61" s="41"/>
      <c r="CX61" s="41"/>
      <c r="CY61" s="41"/>
      <c r="CZ61" s="41"/>
      <c r="DA61" s="41"/>
      <c r="DB61" s="41"/>
      <c r="DC61" s="41"/>
      <c r="DD61" s="41"/>
      <c r="DE61" s="41"/>
      <c r="DF61" s="41"/>
      <c r="DG61" s="41"/>
      <c r="DH61" s="41"/>
      <c r="DI61" s="41"/>
      <c r="DJ61" s="41"/>
      <c r="DK61" s="41"/>
      <c r="DL61" s="41"/>
      <c r="DM61" s="41"/>
      <c r="DN61" s="41"/>
      <c r="DO61" s="41"/>
      <c r="DP61" s="41"/>
      <c r="DQ61" s="41"/>
      <c r="DR61" s="41"/>
      <c r="DS61" s="41"/>
      <c r="DT61" s="41"/>
      <c r="DU61" s="41"/>
      <c r="DV61" s="41"/>
      <c r="DW61" s="41"/>
      <c r="DX61" s="41"/>
      <c r="DY61" s="41"/>
      <c r="DZ61" s="41"/>
      <c r="EA61" s="41"/>
      <c r="EB61" s="41"/>
      <c r="EC61" s="41"/>
      <c r="ED61" s="41"/>
      <c r="EE61" s="41"/>
      <c r="EF61" s="41"/>
      <c r="EG61" s="41"/>
      <c r="EH61" s="41"/>
      <c r="EI61" s="41"/>
      <c r="EJ61" s="41"/>
      <c r="EK61" s="41"/>
      <c r="EL61" s="41"/>
      <c r="EM61" s="41"/>
      <c r="EN61" s="41"/>
      <c r="EO61" s="41"/>
      <c r="EP61" s="41"/>
      <c r="EQ61" s="41"/>
      <c r="ER61" s="41"/>
      <c r="ES61" s="41"/>
      <c r="ET61" s="41"/>
      <c r="EU61" s="41"/>
      <c r="EV61" s="41"/>
      <c r="EW61" s="41"/>
      <c r="EX61" s="41"/>
      <c r="EY61" s="41"/>
      <c r="EZ61" s="41"/>
      <c r="FA61" s="41"/>
      <c r="FB61" s="41"/>
      <c r="FC61" s="41"/>
      <c r="FD61" s="41"/>
      <c r="FE61" s="41"/>
      <c r="FF61" s="41"/>
      <c r="FG61" s="41"/>
      <c r="FH61" s="41"/>
      <c r="FI61" s="41"/>
      <c r="FJ61" s="41"/>
      <c r="FK61" s="41"/>
      <c r="FL61" s="41"/>
      <c r="FM61" s="41"/>
      <c r="FN61" s="41"/>
      <c r="FO61" s="41"/>
      <c r="FP61" s="41"/>
      <c r="FQ61" s="41"/>
      <c r="FR61" s="41"/>
      <c r="FS61" s="41"/>
      <c r="FT61" s="41"/>
      <c r="FU61" s="41"/>
      <c r="FV61" s="41"/>
      <c r="FW61" s="41"/>
      <c r="FX61" s="41"/>
      <c r="FY61" s="41"/>
      <c r="FZ61" s="41"/>
      <c r="GA61" s="41"/>
      <c r="GB61" s="41"/>
      <c r="GC61" s="41"/>
      <c r="GD61" s="41"/>
      <c r="GE61" s="41"/>
      <c r="GF61" s="41"/>
      <c r="GG61" s="41"/>
      <c r="GH61" s="41"/>
      <c r="GI61" s="41"/>
      <c r="GJ61" s="41"/>
      <c r="GK61" s="41"/>
      <c r="GL61" s="41"/>
      <c r="GM61" s="41"/>
      <c r="GN61" s="41"/>
      <c r="GO61" s="41"/>
      <c r="GP61" s="41"/>
      <c r="GQ61" s="41"/>
      <c r="GR61" s="41"/>
      <c r="GS61" s="41"/>
      <c r="GT61" s="41"/>
      <c r="GU61" s="41"/>
      <c r="GV61" s="41"/>
      <c r="GW61" s="41"/>
      <c r="GX61" s="41"/>
      <c r="GY61" s="41"/>
      <c r="GZ61" s="41"/>
      <c r="HA61" s="41"/>
      <c r="HB61" s="41"/>
      <c r="HC61" s="41"/>
      <c r="HD61" s="41"/>
      <c r="HE61" s="41"/>
      <c r="HF61" s="41"/>
      <c r="HG61" s="41"/>
      <c r="HH61" s="41"/>
      <c r="HI61" s="41"/>
      <c r="HJ61" s="41"/>
      <c r="HK61" s="41"/>
      <c r="HL61" s="41"/>
      <c r="HM61" s="41"/>
      <c r="HN61" s="41"/>
      <c r="HO61" s="41"/>
      <c r="HP61" s="41"/>
      <c r="HQ61" s="41"/>
      <c r="HR61" s="41"/>
      <c r="HS61" s="41"/>
      <c r="HT61" s="41"/>
      <c r="HU61" s="41"/>
      <c r="HV61" s="41"/>
      <c r="HW61" s="41"/>
      <c r="HX61" s="41"/>
      <c r="HY61" s="41"/>
      <c r="HZ61" s="41"/>
      <c r="IA61" s="41"/>
      <c r="IB61" s="41"/>
      <c r="IC61" s="41"/>
      <c r="ID61" s="41"/>
      <c r="IE61" s="41"/>
      <c r="IF61" s="41"/>
      <c r="IG61" s="41"/>
      <c r="IH61" s="41"/>
      <c r="II61" s="41"/>
      <c r="IJ61" s="41"/>
      <c r="IK61" s="41"/>
      <c r="IL61" s="41"/>
      <c r="IM61" s="41"/>
      <c r="IN61" s="41"/>
      <c r="IO61" s="41"/>
      <c r="IP61" s="41"/>
      <c r="IQ61" s="41"/>
      <c r="IR61" s="41"/>
      <c r="IS61" s="41"/>
      <c r="IT61" s="41"/>
      <c r="IU61" s="41"/>
      <c r="IV61" s="41"/>
    </row>
    <row r="62" spans="1:256" ht="27.75" customHeight="1">
      <c r="A62" s="17" t="s">
        <v>8</v>
      </c>
      <c r="B62" s="12" t="s">
        <v>440</v>
      </c>
      <c r="C62" s="12"/>
      <c r="D62" s="12"/>
      <c r="E62" s="12"/>
      <c r="F62" s="12"/>
      <c r="G62" s="12"/>
      <c r="H62" s="12"/>
      <c r="I62" s="42">
        <f>ROUND(((40/6)*30)*(ROUND(H54/220,2)),2)</f>
        <v>1300</v>
      </c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  <c r="DL62" s="15"/>
      <c r="DM62" s="15"/>
      <c r="DN62" s="15"/>
      <c r="DO62" s="15"/>
      <c r="DP62" s="15"/>
      <c r="DQ62" s="15"/>
      <c r="DR62" s="15"/>
      <c r="DS62" s="15"/>
      <c r="DT62" s="15"/>
      <c r="DU62" s="15"/>
      <c r="DV62" s="15"/>
      <c r="DW62" s="15"/>
      <c r="DX62" s="15"/>
      <c r="DY62" s="15"/>
      <c r="DZ62" s="15"/>
      <c r="EA62" s="15"/>
      <c r="EB62" s="15"/>
      <c r="EC62" s="15"/>
      <c r="ED62" s="15"/>
      <c r="EE62" s="15"/>
      <c r="EF62" s="15"/>
      <c r="EG62" s="15"/>
      <c r="EH62" s="15"/>
      <c r="EI62" s="15"/>
      <c r="EJ62" s="15"/>
      <c r="EK62" s="15"/>
      <c r="EL62" s="15"/>
      <c r="EM62" s="15"/>
      <c r="EN62" s="15"/>
      <c r="EO62" s="15"/>
      <c r="EP62" s="15"/>
      <c r="EQ62" s="15"/>
      <c r="ER62" s="15"/>
      <c r="ES62" s="15"/>
      <c r="ET62" s="15"/>
      <c r="EU62" s="15"/>
      <c r="EV62" s="15"/>
      <c r="EW62" s="15"/>
      <c r="EX62" s="15"/>
      <c r="EY62" s="15"/>
      <c r="EZ62" s="15"/>
      <c r="FA62" s="15"/>
      <c r="FB62" s="15"/>
      <c r="FC62" s="15"/>
      <c r="FD62" s="15"/>
      <c r="FE62" s="15"/>
      <c r="FF62" s="15"/>
      <c r="FG62" s="15"/>
      <c r="FH62" s="15"/>
      <c r="FI62" s="15"/>
      <c r="FJ62" s="15"/>
      <c r="FK62" s="15"/>
      <c r="FL62" s="15"/>
      <c r="FM62" s="15"/>
      <c r="FN62" s="15"/>
      <c r="FO62" s="15"/>
      <c r="FP62" s="15"/>
      <c r="FQ62" s="15"/>
      <c r="FR62" s="15"/>
      <c r="FS62" s="15"/>
      <c r="FT62" s="15"/>
      <c r="FU62" s="15"/>
      <c r="FV62" s="15"/>
      <c r="FW62" s="15"/>
      <c r="FX62" s="15"/>
      <c r="FY62" s="15"/>
      <c r="FZ62" s="15"/>
      <c r="GA62" s="15"/>
      <c r="GB62" s="15"/>
      <c r="GC62" s="15"/>
      <c r="GD62" s="15"/>
      <c r="GE62" s="15"/>
      <c r="GF62" s="15"/>
      <c r="GG62" s="15"/>
      <c r="GH62" s="15"/>
      <c r="GI62" s="15"/>
      <c r="GJ62" s="15"/>
      <c r="GK62" s="15"/>
      <c r="GL62" s="15"/>
      <c r="GM62" s="15"/>
      <c r="GN62" s="15"/>
      <c r="GO62" s="15"/>
      <c r="GP62" s="15"/>
      <c r="GQ62" s="15"/>
      <c r="GR62" s="15"/>
      <c r="GS62" s="15"/>
      <c r="GT62" s="15"/>
      <c r="GU62" s="15"/>
      <c r="GV62" s="15"/>
      <c r="GW62" s="15"/>
      <c r="GX62" s="15"/>
      <c r="GY62" s="15"/>
      <c r="GZ62" s="15"/>
      <c r="HA62" s="15"/>
      <c r="HB62" s="15"/>
      <c r="HC62" s="15"/>
      <c r="HD62" s="15"/>
      <c r="HE62" s="15"/>
      <c r="HF62" s="15"/>
      <c r="HG62" s="15"/>
      <c r="HH62" s="15"/>
      <c r="HI62" s="15"/>
      <c r="HJ62" s="15"/>
      <c r="HK62" s="15"/>
      <c r="HL62" s="15"/>
      <c r="HM62" s="15"/>
      <c r="HN62" s="15"/>
      <c r="HO62" s="15"/>
      <c r="HP62" s="15"/>
      <c r="HQ62" s="15"/>
      <c r="HR62" s="15"/>
      <c r="HS62" s="15"/>
      <c r="HT62" s="15"/>
      <c r="HU62" s="15"/>
      <c r="HV62" s="15"/>
      <c r="HW62" s="15"/>
      <c r="HX62" s="15"/>
      <c r="HY62" s="15"/>
      <c r="HZ62" s="15"/>
      <c r="IA62" s="15"/>
      <c r="IB62" s="15"/>
      <c r="IC62" s="15"/>
      <c r="ID62" s="15"/>
      <c r="IE62" s="15"/>
      <c r="IF62" s="15"/>
      <c r="IG62" s="15"/>
      <c r="IH62" s="15"/>
      <c r="II62" s="15"/>
      <c r="IJ62" s="15"/>
      <c r="IK62" s="15"/>
      <c r="IL62" s="15"/>
      <c r="IM62" s="15"/>
      <c r="IN62" s="15"/>
      <c r="IO62" s="15"/>
      <c r="IP62" s="15"/>
      <c r="IQ62" s="15"/>
      <c r="IR62" s="15"/>
      <c r="IS62" s="15"/>
      <c r="IT62" s="15"/>
      <c r="IU62" s="15"/>
      <c r="IV62" s="15"/>
    </row>
    <row r="63" spans="1:256" ht="15.75" customHeight="1">
      <c r="A63" s="17" t="s">
        <v>10</v>
      </c>
      <c r="B63" s="12" t="s">
        <v>66</v>
      </c>
      <c r="C63" s="12"/>
      <c r="D63" s="12"/>
      <c r="E63" s="12"/>
      <c r="F63" s="12"/>
      <c r="G63" s="12"/>
      <c r="H63" s="43"/>
      <c r="I63" s="42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5"/>
      <c r="EK63" s="15"/>
      <c r="EL63" s="15"/>
      <c r="EM63" s="15"/>
      <c r="EN63" s="15"/>
      <c r="EO63" s="15"/>
      <c r="EP63" s="15"/>
      <c r="EQ63" s="15"/>
      <c r="ER63" s="15"/>
      <c r="ES63" s="15"/>
      <c r="ET63" s="15"/>
      <c r="EU63" s="15"/>
      <c r="EV63" s="15"/>
      <c r="EW63" s="15"/>
      <c r="EX63" s="15"/>
      <c r="EY63" s="15"/>
      <c r="EZ63" s="15"/>
      <c r="FA63" s="15"/>
      <c r="FB63" s="15"/>
      <c r="FC63" s="15"/>
      <c r="FD63" s="15"/>
      <c r="FE63" s="15"/>
      <c r="FF63" s="15"/>
      <c r="FG63" s="15"/>
      <c r="FH63" s="15"/>
      <c r="FI63" s="15"/>
      <c r="FJ63" s="15"/>
      <c r="FK63" s="15"/>
      <c r="FL63" s="15"/>
      <c r="FM63" s="15"/>
      <c r="FN63" s="15"/>
      <c r="FO63" s="15"/>
      <c r="FP63" s="15"/>
      <c r="FQ63" s="15"/>
      <c r="FR63" s="15"/>
      <c r="FS63" s="15"/>
      <c r="FT63" s="15"/>
      <c r="FU63" s="15"/>
      <c r="FV63" s="15"/>
      <c r="FW63" s="15"/>
      <c r="FX63" s="15"/>
      <c r="FY63" s="15"/>
      <c r="FZ63" s="15"/>
      <c r="GA63" s="15"/>
      <c r="GB63" s="15"/>
      <c r="GC63" s="15"/>
      <c r="GD63" s="15"/>
      <c r="GE63" s="15"/>
      <c r="GF63" s="15"/>
      <c r="GG63" s="15"/>
      <c r="GH63" s="15"/>
      <c r="GI63" s="15"/>
      <c r="GJ63" s="15"/>
      <c r="GK63" s="15"/>
      <c r="GL63" s="15"/>
      <c r="GM63" s="15"/>
      <c r="GN63" s="15"/>
      <c r="GO63" s="15"/>
      <c r="GP63" s="15"/>
      <c r="GQ63" s="15"/>
      <c r="GR63" s="15"/>
      <c r="GS63" s="15"/>
      <c r="GT63" s="15"/>
      <c r="GU63" s="15"/>
      <c r="GV63" s="15"/>
      <c r="GW63" s="15"/>
      <c r="GX63" s="15"/>
      <c r="GY63" s="15"/>
      <c r="GZ63" s="15"/>
      <c r="HA63" s="15"/>
      <c r="HB63" s="15"/>
      <c r="HC63" s="15"/>
      <c r="HD63" s="15"/>
      <c r="HE63" s="15"/>
      <c r="HF63" s="15"/>
      <c r="HG63" s="15"/>
      <c r="HH63" s="15"/>
      <c r="HI63" s="15"/>
      <c r="HJ63" s="15"/>
      <c r="HK63" s="15"/>
      <c r="HL63" s="15"/>
      <c r="HM63" s="15"/>
      <c r="HN63" s="15"/>
      <c r="HO63" s="15"/>
      <c r="HP63" s="15"/>
      <c r="HQ63" s="15"/>
      <c r="HR63" s="15"/>
      <c r="HS63" s="15"/>
      <c r="HT63" s="15"/>
      <c r="HU63" s="15"/>
      <c r="HV63" s="15"/>
      <c r="HW63" s="15"/>
      <c r="HX63" s="15"/>
      <c r="HY63" s="15"/>
      <c r="HZ63" s="15"/>
      <c r="IA63" s="15"/>
      <c r="IB63" s="15"/>
      <c r="IC63" s="15"/>
      <c r="ID63" s="15"/>
      <c r="IE63" s="15"/>
      <c r="IF63" s="15"/>
      <c r="IG63" s="15"/>
      <c r="IH63" s="15"/>
      <c r="II63" s="15"/>
      <c r="IJ63" s="15"/>
      <c r="IK63" s="15"/>
      <c r="IL63" s="15"/>
      <c r="IM63" s="15"/>
      <c r="IN63" s="15"/>
      <c r="IO63" s="15"/>
      <c r="IP63" s="15"/>
      <c r="IQ63" s="15"/>
      <c r="IR63" s="15"/>
      <c r="IS63" s="15"/>
      <c r="IT63" s="15"/>
      <c r="IU63" s="15"/>
      <c r="IV63" s="15"/>
    </row>
    <row r="64" spans="1:256" ht="15.75" customHeight="1">
      <c r="A64" s="17" t="s">
        <v>13</v>
      </c>
      <c r="B64" s="502" t="s">
        <v>457</v>
      </c>
      <c r="C64" s="502"/>
      <c r="D64" s="502"/>
      <c r="E64" s="502"/>
      <c r="F64" s="502"/>
      <c r="G64" s="502"/>
      <c r="H64" s="44">
        <v>0.2</v>
      </c>
      <c r="I64" s="42">
        <f>ROUND(H64*I62,2)</f>
        <v>260</v>
      </c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  <c r="DI64" s="15"/>
      <c r="DJ64" s="15"/>
      <c r="DK64" s="15"/>
      <c r="DL64" s="15"/>
      <c r="DM64" s="15"/>
      <c r="DN64" s="15"/>
      <c r="DO64" s="15"/>
      <c r="DP64" s="15"/>
      <c r="DQ64" s="15"/>
      <c r="DR64" s="15"/>
      <c r="DS64" s="15"/>
      <c r="DT64" s="15"/>
      <c r="DU64" s="15"/>
      <c r="DV64" s="15"/>
      <c r="DW64" s="15"/>
      <c r="DX64" s="15"/>
      <c r="DY64" s="15"/>
      <c r="DZ64" s="15"/>
      <c r="EA64" s="15"/>
      <c r="EB64" s="15"/>
      <c r="EC64" s="15"/>
      <c r="ED64" s="15"/>
      <c r="EE64" s="15"/>
      <c r="EF64" s="15"/>
      <c r="EG64" s="15"/>
      <c r="EH64" s="15"/>
      <c r="EI64" s="15"/>
      <c r="EJ64" s="15"/>
      <c r="EK64" s="15"/>
      <c r="EL64" s="15"/>
      <c r="EM64" s="15"/>
      <c r="EN64" s="15"/>
      <c r="EO64" s="15"/>
      <c r="EP64" s="15"/>
      <c r="EQ64" s="15"/>
      <c r="ER64" s="15"/>
      <c r="ES64" s="15"/>
      <c r="ET64" s="15"/>
      <c r="EU64" s="15"/>
      <c r="EV64" s="15"/>
      <c r="EW64" s="15"/>
      <c r="EX64" s="15"/>
      <c r="EY64" s="15"/>
      <c r="EZ64" s="15"/>
      <c r="FA64" s="15"/>
      <c r="FB64" s="15"/>
      <c r="FC64" s="15"/>
      <c r="FD64" s="15"/>
      <c r="FE64" s="15"/>
      <c r="FF64" s="15"/>
      <c r="FG64" s="15"/>
      <c r="FH64" s="15"/>
      <c r="FI64" s="15"/>
      <c r="FJ64" s="15"/>
      <c r="FK64" s="15"/>
      <c r="FL64" s="15"/>
      <c r="FM64" s="15"/>
      <c r="FN64" s="15"/>
      <c r="FO64" s="15"/>
      <c r="FP64" s="15"/>
      <c r="FQ64" s="15"/>
      <c r="FR64" s="15"/>
      <c r="FS64" s="15"/>
      <c r="FT64" s="15"/>
      <c r="FU64" s="15"/>
      <c r="FV64" s="15"/>
      <c r="FW64" s="15"/>
      <c r="FX64" s="15"/>
      <c r="FY64" s="15"/>
      <c r="FZ64" s="15"/>
      <c r="GA64" s="15"/>
      <c r="GB64" s="15"/>
      <c r="GC64" s="15"/>
      <c r="GD64" s="15"/>
      <c r="GE64" s="15"/>
      <c r="GF64" s="15"/>
      <c r="GG64" s="15"/>
      <c r="GH64" s="15"/>
      <c r="GI64" s="15"/>
      <c r="GJ64" s="15"/>
      <c r="GK64" s="15"/>
      <c r="GL64" s="15"/>
      <c r="GM64" s="15"/>
      <c r="GN64" s="15"/>
      <c r="GO64" s="15"/>
      <c r="GP64" s="15"/>
      <c r="GQ64" s="15"/>
      <c r="GR64" s="15"/>
      <c r="GS64" s="15"/>
      <c r="GT64" s="15"/>
      <c r="GU64" s="15"/>
      <c r="GV64" s="15"/>
      <c r="GW64" s="15"/>
      <c r="GX64" s="15"/>
      <c r="GY64" s="15"/>
      <c r="GZ64" s="15"/>
      <c r="HA64" s="15"/>
      <c r="HB64" s="15"/>
      <c r="HC64" s="15"/>
      <c r="HD64" s="15"/>
      <c r="HE64" s="15"/>
      <c r="HF64" s="15"/>
      <c r="HG64" s="15"/>
      <c r="HH64" s="15"/>
      <c r="HI64" s="15"/>
      <c r="HJ64" s="15"/>
      <c r="HK64" s="15"/>
      <c r="HL64" s="15"/>
      <c r="HM64" s="15"/>
      <c r="HN64" s="15"/>
      <c r="HO64" s="15"/>
      <c r="HP64" s="15"/>
      <c r="HQ64" s="15"/>
      <c r="HR64" s="15"/>
      <c r="HS64" s="15"/>
      <c r="HT64" s="15"/>
      <c r="HU64" s="15"/>
      <c r="HV64" s="15"/>
      <c r="HW64" s="15"/>
      <c r="HX64" s="15"/>
      <c r="HY64" s="15"/>
      <c r="HZ64" s="15"/>
      <c r="IA64" s="15"/>
      <c r="IB64" s="15"/>
      <c r="IC64" s="15"/>
      <c r="ID64" s="15"/>
      <c r="IE64" s="15"/>
      <c r="IF64" s="15"/>
      <c r="IG64" s="15"/>
      <c r="IH64" s="15"/>
      <c r="II64" s="15"/>
      <c r="IJ64" s="15"/>
      <c r="IK64" s="15"/>
      <c r="IL64" s="15"/>
      <c r="IM64" s="15"/>
      <c r="IN64" s="15"/>
      <c r="IO64" s="15"/>
      <c r="IP64" s="15"/>
      <c r="IQ64" s="15"/>
      <c r="IR64" s="15"/>
      <c r="IS64" s="15"/>
      <c r="IT64" s="15"/>
      <c r="IU64" s="15"/>
      <c r="IV64" s="15"/>
    </row>
    <row r="65" spans="1:256" ht="15.75" customHeight="1">
      <c r="A65" s="17" t="s">
        <v>16</v>
      </c>
      <c r="B65" s="12" t="s">
        <v>68</v>
      </c>
      <c r="C65" s="12"/>
      <c r="D65" s="12"/>
      <c r="E65" s="12"/>
      <c r="F65" s="12"/>
      <c r="G65" s="12"/>
      <c r="H65" s="12"/>
      <c r="I65" s="42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15"/>
      <c r="DL65" s="15"/>
      <c r="DM65" s="15"/>
      <c r="DN65" s="15"/>
      <c r="DO65" s="15"/>
      <c r="DP65" s="15"/>
      <c r="DQ65" s="15"/>
      <c r="DR65" s="15"/>
      <c r="DS65" s="15"/>
      <c r="DT65" s="15"/>
      <c r="DU65" s="15"/>
      <c r="DV65" s="15"/>
      <c r="DW65" s="15"/>
      <c r="DX65" s="15"/>
      <c r="DY65" s="15"/>
      <c r="DZ65" s="15"/>
      <c r="EA65" s="15"/>
      <c r="EB65" s="15"/>
      <c r="EC65" s="15"/>
      <c r="ED65" s="15"/>
      <c r="EE65" s="15"/>
      <c r="EF65" s="15"/>
      <c r="EG65" s="15"/>
      <c r="EH65" s="15"/>
      <c r="EI65" s="15"/>
      <c r="EJ65" s="15"/>
      <c r="EK65" s="15"/>
      <c r="EL65" s="15"/>
      <c r="EM65" s="15"/>
      <c r="EN65" s="15"/>
      <c r="EO65" s="15"/>
      <c r="EP65" s="15"/>
      <c r="EQ65" s="15"/>
      <c r="ER65" s="15"/>
      <c r="ES65" s="15"/>
      <c r="ET65" s="15"/>
      <c r="EU65" s="15"/>
      <c r="EV65" s="15"/>
      <c r="EW65" s="15"/>
      <c r="EX65" s="15"/>
      <c r="EY65" s="15"/>
      <c r="EZ65" s="15"/>
      <c r="FA65" s="15"/>
      <c r="FB65" s="15"/>
      <c r="FC65" s="15"/>
      <c r="FD65" s="15"/>
      <c r="FE65" s="15"/>
      <c r="FF65" s="15"/>
      <c r="FG65" s="15"/>
      <c r="FH65" s="15"/>
      <c r="FI65" s="15"/>
      <c r="FJ65" s="15"/>
      <c r="FK65" s="15"/>
      <c r="FL65" s="15"/>
      <c r="FM65" s="15"/>
      <c r="FN65" s="15"/>
      <c r="FO65" s="15"/>
      <c r="FP65" s="15"/>
      <c r="FQ65" s="15"/>
      <c r="FR65" s="15"/>
      <c r="FS65" s="15"/>
      <c r="FT65" s="15"/>
      <c r="FU65" s="15"/>
      <c r="FV65" s="15"/>
      <c r="FW65" s="15"/>
      <c r="FX65" s="15"/>
      <c r="FY65" s="15"/>
      <c r="FZ65" s="15"/>
      <c r="GA65" s="15"/>
      <c r="GB65" s="15"/>
      <c r="GC65" s="15"/>
      <c r="GD65" s="15"/>
      <c r="GE65" s="15"/>
      <c r="GF65" s="15"/>
      <c r="GG65" s="15"/>
      <c r="GH65" s="15"/>
      <c r="GI65" s="15"/>
      <c r="GJ65" s="15"/>
      <c r="GK65" s="15"/>
      <c r="GL65" s="15"/>
      <c r="GM65" s="15"/>
      <c r="GN65" s="15"/>
      <c r="GO65" s="15"/>
      <c r="GP65" s="15"/>
      <c r="GQ65" s="15"/>
      <c r="GR65" s="15"/>
      <c r="GS65" s="15"/>
      <c r="GT65" s="15"/>
      <c r="GU65" s="15"/>
      <c r="GV65" s="15"/>
      <c r="GW65" s="15"/>
      <c r="GX65" s="15"/>
      <c r="GY65" s="15"/>
      <c r="GZ65" s="15"/>
      <c r="HA65" s="15"/>
      <c r="HB65" s="15"/>
      <c r="HC65" s="15"/>
      <c r="HD65" s="15"/>
      <c r="HE65" s="15"/>
      <c r="HF65" s="15"/>
      <c r="HG65" s="15"/>
      <c r="HH65" s="15"/>
      <c r="HI65" s="15"/>
      <c r="HJ65" s="15"/>
      <c r="HK65" s="15"/>
      <c r="HL65" s="15"/>
      <c r="HM65" s="15"/>
      <c r="HN65" s="15"/>
      <c r="HO65" s="15"/>
      <c r="HP65" s="15"/>
      <c r="HQ65" s="15"/>
      <c r="HR65" s="15"/>
      <c r="HS65" s="15"/>
      <c r="HT65" s="15"/>
      <c r="HU65" s="15"/>
      <c r="HV65" s="15"/>
      <c r="HW65" s="15"/>
      <c r="HX65" s="15"/>
      <c r="HY65" s="15"/>
      <c r="HZ65" s="15"/>
      <c r="IA65" s="15"/>
      <c r="IB65" s="15"/>
      <c r="IC65" s="15"/>
      <c r="ID65" s="15"/>
      <c r="IE65" s="15"/>
      <c r="IF65" s="15"/>
      <c r="IG65" s="15"/>
      <c r="IH65" s="15"/>
      <c r="II65" s="15"/>
      <c r="IJ65" s="15"/>
      <c r="IK65" s="15"/>
      <c r="IL65" s="15"/>
      <c r="IM65" s="15"/>
      <c r="IN65" s="15"/>
      <c r="IO65" s="15"/>
      <c r="IP65" s="15"/>
      <c r="IQ65" s="15"/>
      <c r="IR65" s="15"/>
      <c r="IS65" s="15"/>
      <c r="IT65" s="15"/>
      <c r="IU65" s="15"/>
      <c r="IV65" s="15"/>
    </row>
    <row r="66" spans="1:256" ht="15.75" customHeight="1">
      <c r="A66" s="17" t="s">
        <v>69</v>
      </c>
      <c r="B66" s="12" t="s">
        <v>70</v>
      </c>
      <c r="C66" s="12"/>
      <c r="D66" s="12"/>
      <c r="E66" s="12"/>
      <c r="F66" s="12"/>
      <c r="G66" s="12"/>
      <c r="H66" s="12"/>
      <c r="I66" s="4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15"/>
      <c r="DL66" s="15"/>
      <c r="DM66" s="15"/>
      <c r="DN66" s="15"/>
      <c r="DO66" s="15"/>
      <c r="DP66" s="15"/>
      <c r="DQ66" s="15"/>
      <c r="DR66" s="15"/>
      <c r="DS66" s="15"/>
      <c r="DT66" s="15"/>
      <c r="DU66" s="15"/>
      <c r="DV66" s="15"/>
      <c r="DW66" s="15"/>
      <c r="DX66" s="15"/>
      <c r="DY66" s="15"/>
      <c r="DZ66" s="15"/>
      <c r="EA66" s="15"/>
      <c r="EB66" s="15"/>
      <c r="EC66" s="15"/>
      <c r="ED66" s="15"/>
      <c r="EE66" s="15"/>
      <c r="EF66" s="15"/>
      <c r="EG66" s="15"/>
      <c r="EH66" s="15"/>
      <c r="EI66" s="15"/>
      <c r="EJ66" s="15"/>
      <c r="EK66" s="15"/>
      <c r="EL66" s="15"/>
      <c r="EM66" s="15"/>
      <c r="EN66" s="15"/>
      <c r="EO66" s="15"/>
      <c r="EP66" s="15"/>
      <c r="EQ66" s="15"/>
      <c r="ER66" s="15"/>
      <c r="ES66" s="15"/>
      <c r="ET66" s="15"/>
      <c r="EU66" s="15"/>
      <c r="EV66" s="15"/>
      <c r="EW66" s="15"/>
      <c r="EX66" s="15"/>
      <c r="EY66" s="15"/>
      <c r="EZ66" s="15"/>
      <c r="FA66" s="15"/>
      <c r="FB66" s="15"/>
      <c r="FC66" s="15"/>
      <c r="FD66" s="15"/>
      <c r="FE66" s="15"/>
      <c r="FF66" s="15"/>
      <c r="FG66" s="15"/>
      <c r="FH66" s="15"/>
      <c r="FI66" s="15"/>
      <c r="FJ66" s="15"/>
      <c r="FK66" s="15"/>
      <c r="FL66" s="15"/>
      <c r="FM66" s="15"/>
      <c r="FN66" s="15"/>
      <c r="FO66" s="15"/>
      <c r="FP66" s="15"/>
      <c r="FQ66" s="15"/>
      <c r="FR66" s="15"/>
      <c r="FS66" s="15"/>
      <c r="FT66" s="15"/>
      <c r="FU66" s="15"/>
      <c r="FV66" s="15"/>
      <c r="FW66" s="15"/>
      <c r="FX66" s="15"/>
      <c r="FY66" s="15"/>
      <c r="FZ66" s="15"/>
      <c r="GA66" s="15"/>
      <c r="GB66" s="15"/>
      <c r="GC66" s="15"/>
      <c r="GD66" s="15"/>
      <c r="GE66" s="15"/>
      <c r="GF66" s="15"/>
      <c r="GG66" s="15"/>
      <c r="GH66" s="15"/>
      <c r="GI66" s="15"/>
      <c r="GJ66" s="15"/>
      <c r="GK66" s="15"/>
      <c r="GL66" s="15"/>
      <c r="GM66" s="15"/>
      <c r="GN66" s="15"/>
      <c r="GO66" s="15"/>
      <c r="GP66" s="15"/>
      <c r="GQ66" s="15"/>
      <c r="GR66" s="15"/>
      <c r="GS66" s="15"/>
      <c r="GT66" s="15"/>
      <c r="GU66" s="15"/>
      <c r="GV66" s="15"/>
      <c r="GW66" s="15"/>
      <c r="GX66" s="15"/>
      <c r="GY66" s="15"/>
      <c r="GZ66" s="15"/>
      <c r="HA66" s="15"/>
      <c r="HB66" s="15"/>
      <c r="HC66" s="15"/>
      <c r="HD66" s="15"/>
      <c r="HE66" s="15"/>
      <c r="HF66" s="15"/>
      <c r="HG66" s="15"/>
      <c r="HH66" s="15"/>
      <c r="HI66" s="15"/>
      <c r="HJ66" s="15"/>
      <c r="HK66" s="15"/>
      <c r="HL66" s="15"/>
      <c r="HM66" s="15"/>
      <c r="HN66" s="15"/>
      <c r="HO66" s="15"/>
      <c r="HP66" s="15"/>
      <c r="HQ66" s="15"/>
      <c r="HR66" s="15"/>
      <c r="HS66" s="15"/>
      <c r="HT66" s="15"/>
      <c r="HU66" s="15"/>
      <c r="HV66" s="15"/>
      <c r="HW66" s="15"/>
      <c r="HX66" s="15"/>
      <c r="HY66" s="15"/>
      <c r="HZ66" s="15"/>
      <c r="IA66" s="15"/>
      <c r="IB66" s="15"/>
      <c r="IC66" s="15"/>
      <c r="ID66" s="15"/>
      <c r="IE66" s="15"/>
      <c r="IF66" s="15"/>
      <c r="IG66" s="15"/>
      <c r="IH66" s="15"/>
      <c r="II66" s="15"/>
      <c r="IJ66" s="15"/>
      <c r="IK66" s="15"/>
      <c r="IL66" s="15"/>
      <c r="IM66" s="15"/>
      <c r="IN66" s="15"/>
      <c r="IO66" s="15"/>
      <c r="IP66" s="15"/>
      <c r="IQ66" s="15"/>
      <c r="IR66" s="15"/>
      <c r="IS66" s="15"/>
      <c r="IT66" s="15"/>
      <c r="IU66" s="15"/>
      <c r="IV66" s="15"/>
    </row>
    <row r="67" spans="1:256" ht="15.75" customHeight="1">
      <c r="A67" s="17" t="s">
        <v>71</v>
      </c>
      <c r="B67" s="12" t="s">
        <v>72</v>
      </c>
      <c r="C67" s="12"/>
      <c r="D67" s="12"/>
      <c r="E67" s="12"/>
      <c r="F67" s="12"/>
      <c r="G67" s="12"/>
      <c r="H67" s="12"/>
      <c r="I67" s="42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  <c r="DI67" s="15"/>
      <c r="DJ67" s="15"/>
      <c r="DK67" s="15"/>
      <c r="DL67" s="15"/>
      <c r="DM67" s="15"/>
      <c r="DN67" s="15"/>
      <c r="DO67" s="15"/>
      <c r="DP67" s="15"/>
      <c r="DQ67" s="15"/>
      <c r="DR67" s="15"/>
      <c r="DS67" s="15"/>
      <c r="DT67" s="15"/>
      <c r="DU67" s="15"/>
      <c r="DV67" s="15"/>
      <c r="DW67" s="15"/>
      <c r="DX67" s="15"/>
      <c r="DY67" s="15"/>
      <c r="DZ67" s="15"/>
      <c r="EA67" s="15"/>
      <c r="EB67" s="15"/>
      <c r="EC67" s="15"/>
      <c r="ED67" s="15"/>
      <c r="EE67" s="15"/>
      <c r="EF67" s="15"/>
      <c r="EG67" s="15"/>
      <c r="EH67" s="15"/>
      <c r="EI67" s="15"/>
      <c r="EJ67" s="15"/>
      <c r="EK67" s="15"/>
      <c r="EL67" s="15"/>
      <c r="EM67" s="15"/>
      <c r="EN67" s="15"/>
      <c r="EO67" s="15"/>
      <c r="EP67" s="15"/>
      <c r="EQ67" s="15"/>
      <c r="ER67" s="15"/>
      <c r="ES67" s="15"/>
      <c r="ET67" s="15"/>
      <c r="EU67" s="15"/>
      <c r="EV67" s="15"/>
      <c r="EW67" s="15"/>
      <c r="EX67" s="15"/>
      <c r="EY67" s="15"/>
      <c r="EZ67" s="15"/>
      <c r="FA67" s="15"/>
      <c r="FB67" s="15"/>
      <c r="FC67" s="15"/>
      <c r="FD67" s="15"/>
      <c r="FE67" s="15"/>
      <c r="FF67" s="15"/>
      <c r="FG67" s="15"/>
      <c r="FH67" s="15"/>
      <c r="FI67" s="15"/>
      <c r="FJ67" s="15"/>
      <c r="FK67" s="15"/>
      <c r="FL67" s="15"/>
      <c r="FM67" s="15"/>
      <c r="FN67" s="15"/>
      <c r="FO67" s="15"/>
      <c r="FP67" s="15"/>
      <c r="FQ67" s="15"/>
      <c r="FR67" s="15"/>
      <c r="FS67" s="15"/>
      <c r="FT67" s="15"/>
      <c r="FU67" s="15"/>
      <c r="FV67" s="15"/>
      <c r="FW67" s="15"/>
      <c r="FX67" s="15"/>
      <c r="FY67" s="15"/>
      <c r="FZ67" s="15"/>
      <c r="GA67" s="15"/>
      <c r="GB67" s="15"/>
      <c r="GC67" s="15"/>
      <c r="GD67" s="15"/>
      <c r="GE67" s="15"/>
      <c r="GF67" s="15"/>
      <c r="GG67" s="15"/>
      <c r="GH67" s="15"/>
      <c r="GI67" s="15"/>
      <c r="GJ67" s="15"/>
      <c r="GK67" s="15"/>
      <c r="GL67" s="15"/>
      <c r="GM67" s="15"/>
      <c r="GN67" s="15"/>
      <c r="GO67" s="15"/>
      <c r="GP67" s="15"/>
      <c r="GQ67" s="15"/>
      <c r="GR67" s="15"/>
      <c r="GS67" s="15"/>
      <c r="GT67" s="15"/>
      <c r="GU67" s="15"/>
      <c r="GV67" s="15"/>
      <c r="GW67" s="15"/>
      <c r="GX67" s="15"/>
      <c r="GY67" s="15"/>
      <c r="GZ67" s="15"/>
      <c r="HA67" s="15"/>
      <c r="HB67" s="15"/>
      <c r="HC67" s="15"/>
      <c r="HD67" s="15"/>
      <c r="HE67" s="15"/>
      <c r="HF67" s="15"/>
      <c r="HG67" s="15"/>
      <c r="HH67" s="15"/>
      <c r="HI67" s="15"/>
      <c r="HJ67" s="15"/>
      <c r="HK67" s="15"/>
      <c r="HL67" s="15"/>
      <c r="HM67" s="15"/>
      <c r="HN67" s="15"/>
      <c r="HO67" s="15"/>
      <c r="HP67" s="15"/>
      <c r="HQ67" s="15"/>
      <c r="HR67" s="15"/>
      <c r="HS67" s="15"/>
      <c r="HT67" s="15"/>
      <c r="HU67" s="15"/>
      <c r="HV67" s="15"/>
      <c r="HW67" s="15"/>
      <c r="HX67" s="15"/>
      <c r="HY67" s="15"/>
      <c r="HZ67" s="15"/>
      <c r="IA67" s="15"/>
      <c r="IB67" s="15"/>
      <c r="IC67" s="15"/>
      <c r="ID67" s="15"/>
      <c r="IE67" s="15"/>
      <c r="IF67" s="15"/>
      <c r="IG67" s="15"/>
      <c r="IH67" s="15"/>
      <c r="II67" s="15"/>
      <c r="IJ67" s="15"/>
      <c r="IK67" s="15"/>
      <c r="IL67" s="15"/>
      <c r="IM67" s="15"/>
      <c r="IN67" s="15"/>
      <c r="IO67" s="15"/>
      <c r="IP67" s="15"/>
      <c r="IQ67" s="15"/>
      <c r="IR67" s="15"/>
      <c r="IS67" s="15"/>
      <c r="IT67" s="15"/>
      <c r="IU67" s="15"/>
      <c r="IV67" s="15"/>
    </row>
    <row r="68" spans="1:256" ht="15.75" customHeight="1">
      <c r="A68" s="1" t="s">
        <v>73</v>
      </c>
      <c r="B68" s="1"/>
      <c r="C68" s="1"/>
      <c r="D68" s="1"/>
      <c r="E68" s="1"/>
      <c r="F68" s="1"/>
      <c r="G68" s="1"/>
      <c r="H68" s="1"/>
      <c r="I68" s="46">
        <f>SUM(I62:I67)</f>
        <v>1560</v>
      </c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  <c r="DI68" s="15"/>
      <c r="DJ68" s="15"/>
      <c r="DK68" s="15"/>
      <c r="DL68" s="15"/>
      <c r="DM68" s="15"/>
      <c r="DN68" s="15"/>
      <c r="DO68" s="15"/>
      <c r="DP68" s="15"/>
      <c r="DQ68" s="15"/>
      <c r="DR68" s="15"/>
      <c r="DS68" s="15"/>
      <c r="DT68" s="15"/>
      <c r="DU68" s="15"/>
      <c r="DV68" s="15"/>
      <c r="DW68" s="15"/>
      <c r="DX68" s="15"/>
      <c r="DY68" s="15"/>
      <c r="DZ68" s="15"/>
      <c r="EA68" s="15"/>
      <c r="EB68" s="15"/>
      <c r="EC68" s="15"/>
      <c r="ED68" s="15"/>
      <c r="EE68" s="15"/>
      <c r="EF68" s="15"/>
      <c r="EG68" s="15"/>
      <c r="EH68" s="15"/>
      <c r="EI68" s="15"/>
      <c r="EJ68" s="15"/>
      <c r="EK68" s="15"/>
      <c r="EL68" s="15"/>
      <c r="EM68" s="15"/>
      <c r="EN68" s="15"/>
      <c r="EO68" s="15"/>
      <c r="EP68" s="15"/>
      <c r="EQ68" s="15"/>
      <c r="ER68" s="15"/>
      <c r="ES68" s="15"/>
      <c r="ET68" s="15"/>
      <c r="EU68" s="15"/>
      <c r="EV68" s="15"/>
      <c r="EW68" s="15"/>
      <c r="EX68" s="15"/>
      <c r="EY68" s="15"/>
      <c r="EZ68" s="15"/>
      <c r="FA68" s="15"/>
      <c r="FB68" s="15"/>
      <c r="FC68" s="15"/>
      <c r="FD68" s="15"/>
      <c r="FE68" s="15"/>
      <c r="FF68" s="15"/>
      <c r="FG68" s="15"/>
      <c r="FH68" s="15"/>
      <c r="FI68" s="15"/>
      <c r="FJ68" s="15"/>
      <c r="FK68" s="15"/>
      <c r="FL68" s="15"/>
      <c r="FM68" s="15"/>
      <c r="FN68" s="15"/>
      <c r="FO68" s="15"/>
      <c r="FP68" s="15"/>
      <c r="FQ68" s="15"/>
      <c r="FR68" s="15"/>
      <c r="FS68" s="15"/>
      <c r="FT68" s="15"/>
      <c r="FU68" s="15"/>
      <c r="FV68" s="15"/>
      <c r="FW68" s="15"/>
      <c r="FX68" s="15"/>
      <c r="FY68" s="15"/>
      <c r="FZ68" s="15"/>
      <c r="GA68" s="15"/>
      <c r="GB68" s="15"/>
      <c r="GC68" s="15"/>
      <c r="GD68" s="15"/>
      <c r="GE68" s="15"/>
      <c r="GF68" s="15"/>
      <c r="GG68" s="15"/>
      <c r="GH68" s="15"/>
      <c r="GI68" s="15"/>
      <c r="GJ68" s="15"/>
      <c r="GK68" s="15"/>
      <c r="GL68" s="15"/>
      <c r="GM68" s="15"/>
      <c r="GN68" s="15"/>
      <c r="GO68" s="15"/>
      <c r="GP68" s="15"/>
      <c r="GQ68" s="15"/>
      <c r="GR68" s="15"/>
      <c r="GS68" s="15"/>
      <c r="GT68" s="15"/>
      <c r="GU68" s="15"/>
      <c r="GV68" s="15"/>
      <c r="GW68" s="15"/>
      <c r="GX68" s="15"/>
      <c r="GY68" s="15"/>
      <c r="GZ68" s="15"/>
      <c r="HA68" s="15"/>
      <c r="HB68" s="15"/>
      <c r="HC68" s="15"/>
      <c r="HD68" s="15"/>
      <c r="HE68" s="15"/>
      <c r="HF68" s="15"/>
      <c r="HG68" s="15"/>
      <c r="HH68" s="15"/>
      <c r="HI68" s="15"/>
      <c r="HJ68" s="15"/>
      <c r="HK68" s="15"/>
      <c r="HL68" s="15"/>
      <c r="HM68" s="15"/>
      <c r="HN68" s="15"/>
      <c r="HO68" s="15"/>
      <c r="HP68" s="15"/>
      <c r="HQ68" s="15"/>
      <c r="HR68" s="15"/>
      <c r="HS68" s="15"/>
      <c r="HT68" s="15"/>
      <c r="HU68" s="15"/>
      <c r="HV68" s="15"/>
      <c r="HW68" s="15"/>
      <c r="HX68" s="15"/>
      <c r="HY68" s="15"/>
      <c r="HZ68" s="15"/>
      <c r="IA68" s="15"/>
      <c r="IB68" s="15"/>
      <c r="IC68" s="15"/>
      <c r="ID68" s="15"/>
      <c r="IE68" s="15"/>
      <c r="IF68" s="15"/>
      <c r="IG68" s="15"/>
      <c r="IH68" s="15"/>
      <c r="II68" s="15"/>
      <c r="IJ68" s="15"/>
      <c r="IK68" s="15"/>
      <c r="IL68" s="15"/>
      <c r="IM68" s="15"/>
      <c r="IN68" s="15"/>
      <c r="IO68" s="15"/>
      <c r="IP68" s="15"/>
      <c r="IQ68" s="15"/>
      <c r="IR68" s="15"/>
      <c r="IS68" s="15"/>
      <c r="IT68" s="15"/>
      <c r="IU68" s="15"/>
      <c r="IV68" s="15"/>
    </row>
    <row r="69" spans="1:256" ht="9.75" customHeight="1">
      <c r="A69" s="503"/>
      <c r="B69" s="503"/>
      <c r="C69" s="503"/>
      <c r="D69" s="503"/>
      <c r="E69" s="503"/>
      <c r="F69" s="503"/>
      <c r="G69" s="503"/>
      <c r="H69" s="503"/>
      <c r="I69" s="503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5"/>
      <c r="DH69" s="15"/>
      <c r="DI69" s="15"/>
      <c r="DJ69" s="15"/>
      <c r="DK69" s="15"/>
      <c r="DL69" s="15"/>
      <c r="DM69" s="15"/>
      <c r="DN69" s="15"/>
      <c r="DO69" s="15"/>
      <c r="DP69" s="15"/>
      <c r="DQ69" s="15"/>
      <c r="DR69" s="15"/>
      <c r="DS69" s="15"/>
      <c r="DT69" s="15"/>
      <c r="DU69" s="15"/>
      <c r="DV69" s="15"/>
      <c r="DW69" s="15"/>
      <c r="DX69" s="15"/>
      <c r="DY69" s="15"/>
      <c r="DZ69" s="15"/>
      <c r="EA69" s="15"/>
      <c r="EB69" s="15"/>
      <c r="EC69" s="15"/>
      <c r="ED69" s="15"/>
      <c r="EE69" s="15"/>
      <c r="EF69" s="15"/>
      <c r="EG69" s="15"/>
      <c r="EH69" s="15"/>
      <c r="EI69" s="15"/>
      <c r="EJ69" s="15"/>
      <c r="EK69" s="15"/>
      <c r="EL69" s="15"/>
      <c r="EM69" s="15"/>
      <c r="EN69" s="15"/>
      <c r="EO69" s="15"/>
      <c r="EP69" s="15"/>
      <c r="EQ69" s="15"/>
      <c r="ER69" s="15"/>
      <c r="ES69" s="15"/>
      <c r="ET69" s="15"/>
      <c r="EU69" s="15"/>
      <c r="EV69" s="15"/>
      <c r="EW69" s="15"/>
      <c r="EX69" s="15"/>
      <c r="EY69" s="15"/>
      <c r="EZ69" s="15"/>
      <c r="FA69" s="15"/>
      <c r="FB69" s="15"/>
      <c r="FC69" s="15"/>
      <c r="FD69" s="15"/>
      <c r="FE69" s="15"/>
      <c r="FF69" s="15"/>
      <c r="FG69" s="15"/>
      <c r="FH69" s="15"/>
      <c r="FI69" s="15"/>
      <c r="FJ69" s="15"/>
      <c r="FK69" s="15"/>
      <c r="FL69" s="15"/>
      <c r="FM69" s="15"/>
      <c r="FN69" s="15"/>
      <c r="FO69" s="15"/>
      <c r="FP69" s="15"/>
      <c r="FQ69" s="15"/>
      <c r="FR69" s="15"/>
      <c r="FS69" s="15"/>
      <c r="FT69" s="15"/>
      <c r="FU69" s="15"/>
      <c r="FV69" s="15"/>
      <c r="FW69" s="15"/>
      <c r="FX69" s="15"/>
      <c r="FY69" s="15"/>
      <c r="FZ69" s="15"/>
      <c r="GA69" s="15"/>
      <c r="GB69" s="15"/>
      <c r="GC69" s="15"/>
      <c r="GD69" s="15"/>
      <c r="GE69" s="15"/>
      <c r="GF69" s="15"/>
      <c r="GG69" s="15"/>
      <c r="GH69" s="15"/>
      <c r="GI69" s="15"/>
      <c r="GJ69" s="15"/>
      <c r="GK69" s="15"/>
      <c r="GL69" s="15"/>
      <c r="GM69" s="15"/>
      <c r="GN69" s="15"/>
      <c r="GO69" s="15"/>
      <c r="GP69" s="15"/>
      <c r="GQ69" s="15"/>
      <c r="GR69" s="15"/>
      <c r="GS69" s="15"/>
      <c r="GT69" s="15"/>
      <c r="GU69" s="15"/>
      <c r="GV69" s="15"/>
      <c r="GW69" s="15"/>
      <c r="GX69" s="15"/>
      <c r="GY69" s="15"/>
      <c r="GZ69" s="15"/>
      <c r="HA69" s="15"/>
      <c r="HB69" s="15"/>
      <c r="HC69" s="15"/>
      <c r="HD69" s="15"/>
      <c r="HE69" s="15"/>
      <c r="HF69" s="15"/>
      <c r="HG69" s="15"/>
      <c r="HH69" s="15"/>
      <c r="HI69" s="15"/>
      <c r="HJ69" s="15"/>
      <c r="HK69" s="15"/>
      <c r="HL69" s="15"/>
      <c r="HM69" s="15"/>
      <c r="HN69" s="15"/>
      <c r="HO69" s="15"/>
      <c r="HP69" s="15"/>
      <c r="HQ69" s="15"/>
      <c r="HR69" s="15"/>
      <c r="HS69" s="15"/>
      <c r="HT69" s="15"/>
      <c r="HU69" s="15"/>
      <c r="HV69" s="15"/>
      <c r="HW69" s="15"/>
      <c r="HX69" s="15"/>
      <c r="HY69" s="15"/>
      <c r="HZ69" s="15"/>
      <c r="IA69" s="15"/>
      <c r="IB69" s="15"/>
      <c r="IC69" s="15"/>
      <c r="ID69" s="15"/>
      <c r="IE69" s="15"/>
      <c r="IF69" s="15"/>
      <c r="IG69" s="15"/>
      <c r="IH69" s="15"/>
      <c r="II69" s="15"/>
      <c r="IJ69" s="15"/>
      <c r="IK69" s="15"/>
      <c r="IL69" s="15"/>
      <c r="IM69" s="15"/>
      <c r="IN69" s="15"/>
      <c r="IO69" s="15"/>
      <c r="IP69" s="15"/>
      <c r="IQ69" s="15"/>
      <c r="IR69" s="15"/>
      <c r="IS69" s="15"/>
      <c r="IT69" s="15"/>
      <c r="IU69" s="15"/>
      <c r="IV69" s="15"/>
    </row>
    <row r="70" spans="1:256" ht="17.25" customHeight="1">
      <c r="A70" s="504" t="s">
        <v>74</v>
      </c>
      <c r="B70" s="504"/>
      <c r="C70" s="504"/>
      <c r="D70" s="504"/>
      <c r="E70" s="504"/>
      <c r="F70" s="504"/>
      <c r="G70" s="504"/>
      <c r="H70" s="504"/>
      <c r="I70" s="504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  <c r="FA70" s="15"/>
      <c r="FB70" s="15"/>
      <c r="FC70" s="15"/>
      <c r="FD70" s="15"/>
      <c r="FE70" s="15"/>
      <c r="FF70" s="15"/>
      <c r="FG70" s="15"/>
      <c r="FH70" s="15"/>
      <c r="FI70" s="15"/>
      <c r="FJ70" s="15"/>
      <c r="FK70" s="15"/>
      <c r="FL70" s="15"/>
      <c r="FM70" s="15"/>
      <c r="FN70" s="15"/>
      <c r="FO70" s="15"/>
      <c r="FP70" s="15"/>
      <c r="FQ70" s="15"/>
      <c r="FR70" s="15"/>
      <c r="FS70" s="15"/>
      <c r="FT70" s="15"/>
      <c r="FU70" s="15"/>
      <c r="FV70" s="15"/>
      <c r="FW70" s="15"/>
      <c r="FX70" s="15"/>
      <c r="FY70" s="15"/>
      <c r="FZ70" s="15"/>
      <c r="GA70" s="15"/>
      <c r="GB70" s="15"/>
      <c r="GC70" s="15"/>
      <c r="GD70" s="15"/>
      <c r="GE70" s="15"/>
      <c r="GF70" s="15"/>
      <c r="GG70" s="15"/>
      <c r="GH70" s="15"/>
      <c r="GI70" s="15"/>
      <c r="GJ70" s="15"/>
      <c r="GK70" s="15"/>
      <c r="GL70" s="15"/>
      <c r="GM70" s="15"/>
      <c r="GN70" s="15"/>
      <c r="GO70" s="15"/>
      <c r="GP70" s="15"/>
      <c r="GQ70" s="15"/>
      <c r="GR70" s="15"/>
      <c r="GS70" s="15"/>
      <c r="GT70" s="15"/>
      <c r="GU70" s="15"/>
      <c r="GV70" s="15"/>
      <c r="GW70" s="15"/>
      <c r="GX70" s="15"/>
      <c r="GY70" s="15"/>
      <c r="GZ70" s="15"/>
      <c r="HA70" s="15"/>
      <c r="HB70" s="15"/>
      <c r="HC70" s="15"/>
      <c r="HD70" s="15"/>
      <c r="HE70" s="15"/>
      <c r="HF70" s="15"/>
      <c r="HG70" s="15"/>
      <c r="HH70" s="15"/>
      <c r="HI70" s="15"/>
      <c r="HJ70" s="15"/>
      <c r="HK70" s="15"/>
      <c r="HL70" s="15"/>
      <c r="HM70" s="15"/>
      <c r="HN70" s="15"/>
      <c r="HO70" s="15"/>
      <c r="HP70" s="15"/>
      <c r="HQ70" s="15"/>
      <c r="HR70" s="15"/>
      <c r="HS70" s="15"/>
      <c r="HT70" s="15"/>
      <c r="HU70" s="15"/>
      <c r="HV70" s="15"/>
      <c r="HW70" s="15"/>
      <c r="HX70" s="15"/>
      <c r="HY70" s="15"/>
      <c r="HZ70" s="15"/>
      <c r="IA70" s="15"/>
      <c r="IB70" s="15"/>
      <c r="IC70" s="15"/>
      <c r="ID70" s="15"/>
      <c r="IE70" s="15"/>
      <c r="IF70" s="15"/>
      <c r="IG70" s="15"/>
      <c r="IH70" s="15"/>
      <c r="II70" s="15"/>
      <c r="IJ70" s="15"/>
      <c r="IK70" s="15"/>
      <c r="IL70" s="15"/>
      <c r="IM70" s="15"/>
      <c r="IN70" s="15"/>
      <c r="IO70" s="15"/>
      <c r="IP70" s="15"/>
      <c r="IQ70" s="15"/>
      <c r="IR70" s="15"/>
      <c r="IS70" s="15"/>
      <c r="IT70" s="15"/>
      <c r="IU70" s="15"/>
      <c r="IV70" s="15"/>
    </row>
    <row r="71" spans="1:256" ht="10.5" customHeight="1">
      <c r="A71" s="505"/>
      <c r="B71" s="505"/>
      <c r="C71" s="505"/>
      <c r="D71" s="505"/>
      <c r="E71" s="505"/>
      <c r="F71" s="505"/>
      <c r="G71" s="505"/>
      <c r="H71" s="505"/>
      <c r="I71" s="50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15"/>
      <c r="DL71" s="15"/>
      <c r="DM71" s="15"/>
      <c r="DN71" s="15"/>
      <c r="DO71" s="15"/>
      <c r="DP71" s="15"/>
      <c r="DQ71" s="15"/>
      <c r="DR71" s="15"/>
      <c r="DS71" s="15"/>
      <c r="DT71" s="15"/>
      <c r="DU71" s="15"/>
      <c r="DV71" s="15"/>
      <c r="DW71" s="15"/>
      <c r="DX71" s="15"/>
      <c r="DY71" s="15"/>
      <c r="DZ71" s="15"/>
      <c r="EA71" s="15"/>
      <c r="EB71" s="15"/>
      <c r="EC71" s="15"/>
      <c r="ED71" s="15"/>
      <c r="EE71" s="15"/>
      <c r="EF71" s="15"/>
      <c r="EG71" s="15"/>
      <c r="EH71" s="15"/>
      <c r="EI71" s="15"/>
      <c r="EJ71" s="15"/>
      <c r="EK71" s="15"/>
      <c r="EL71" s="15"/>
      <c r="EM71" s="15"/>
      <c r="EN71" s="15"/>
      <c r="EO71" s="15"/>
      <c r="EP71" s="15"/>
      <c r="EQ71" s="15"/>
      <c r="ER71" s="15"/>
      <c r="ES71" s="15"/>
      <c r="ET71" s="15"/>
      <c r="EU71" s="15"/>
      <c r="EV71" s="15"/>
      <c r="EW71" s="15"/>
      <c r="EX71" s="15"/>
      <c r="EY71" s="15"/>
      <c r="EZ71" s="15"/>
      <c r="FA71" s="15"/>
      <c r="FB71" s="15"/>
      <c r="FC71" s="15"/>
      <c r="FD71" s="15"/>
      <c r="FE71" s="15"/>
      <c r="FF71" s="15"/>
      <c r="FG71" s="15"/>
      <c r="FH71" s="15"/>
      <c r="FI71" s="15"/>
      <c r="FJ71" s="15"/>
      <c r="FK71" s="15"/>
      <c r="FL71" s="15"/>
      <c r="FM71" s="15"/>
      <c r="FN71" s="15"/>
      <c r="FO71" s="15"/>
      <c r="FP71" s="15"/>
      <c r="FQ71" s="15"/>
      <c r="FR71" s="15"/>
      <c r="FS71" s="15"/>
      <c r="FT71" s="15"/>
      <c r="FU71" s="15"/>
      <c r="FV71" s="15"/>
      <c r="FW71" s="15"/>
      <c r="FX71" s="15"/>
      <c r="FY71" s="15"/>
      <c r="FZ71" s="15"/>
      <c r="GA71" s="15"/>
      <c r="GB71" s="15"/>
      <c r="GC71" s="15"/>
      <c r="GD71" s="15"/>
      <c r="GE71" s="15"/>
      <c r="GF71" s="15"/>
      <c r="GG71" s="15"/>
      <c r="GH71" s="15"/>
      <c r="GI71" s="15"/>
      <c r="GJ71" s="15"/>
      <c r="GK71" s="15"/>
      <c r="GL71" s="15"/>
      <c r="GM71" s="15"/>
      <c r="GN71" s="15"/>
      <c r="GO71" s="15"/>
      <c r="GP71" s="15"/>
      <c r="GQ71" s="15"/>
      <c r="GR71" s="15"/>
      <c r="GS71" s="15"/>
      <c r="GT71" s="15"/>
      <c r="GU71" s="15"/>
      <c r="GV71" s="15"/>
      <c r="GW71" s="15"/>
      <c r="GX71" s="15"/>
      <c r="GY71" s="15"/>
      <c r="GZ71" s="15"/>
      <c r="HA71" s="15"/>
      <c r="HB71" s="15"/>
      <c r="HC71" s="15"/>
      <c r="HD71" s="15"/>
      <c r="HE71" s="15"/>
      <c r="HF71" s="15"/>
      <c r="HG71" s="15"/>
      <c r="HH71" s="15"/>
      <c r="HI71" s="15"/>
      <c r="HJ71" s="15"/>
      <c r="HK71" s="15"/>
      <c r="HL71" s="15"/>
      <c r="HM71" s="15"/>
      <c r="HN71" s="15"/>
      <c r="HO71" s="15"/>
      <c r="HP71" s="15"/>
      <c r="HQ71" s="15"/>
      <c r="HR71" s="15"/>
      <c r="HS71" s="15"/>
      <c r="HT71" s="15"/>
      <c r="HU71" s="15"/>
      <c r="HV71" s="15"/>
      <c r="HW71" s="15"/>
      <c r="HX71" s="15"/>
      <c r="HY71" s="15"/>
      <c r="HZ71" s="15"/>
      <c r="IA71" s="15"/>
      <c r="IB71" s="15"/>
      <c r="IC71" s="15"/>
      <c r="ID71" s="15"/>
      <c r="IE71" s="15"/>
      <c r="IF71" s="15"/>
      <c r="IG71" s="15"/>
      <c r="IH71" s="15"/>
      <c r="II71" s="15"/>
      <c r="IJ71" s="15"/>
      <c r="IK71" s="15"/>
      <c r="IL71" s="15"/>
      <c r="IM71" s="15"/>
      <c r="IN71" s="15"/>
      <c r="IO71" s="15"/>
      <c r="IP71" s="15"/>
      <c r="IQ71" s="15"/>
      <c r="IR71" s="15"/>
      <c r="IS71" s="15"/>
      <c r="IT71" s="15"/>
      <c r="IU71" s="15"/>
      <c r="IV71" s="15"/>
    </row>
    <row r="72" spans="1:256" ht="21.75" customHeight="1">
      <c r="A72" s="506" t="s">
        <v>75</v>
      </c>
      <c r="B72" s="506"/>
      <c r="C72" s="506"/>
      <c r="D72" s="506"/>
      <c r="E72" s="506"/>
      <c r="F72" s="506"/>
      <c r="G72" s="506"/>
      <c r="H72" s="506"/>
      <c r="I72" s="506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  <c r="DI72" s="15"/>
      <c r="DJ72" s="15"/>
      <c r="DK72" s="15"/>
      <c r="DL72" s="15"/>
      <c r="DM72" s="15"/>
      <c r="DN72" s="15"/>
      <c r="DO72" s="15"/>
      <c r="DP72" s="15"/>
      <c r="DQ72" s="15"/>
      <c r="DR72" s="15"/>
      <c r="DS72" s="15"/>
      <c r="DT72" s="15"/>
      <c r="DU72" s="15"/>
      <c r="DV72" s="15"/>
      <c r="DW72" s="15"/>
      <c r="DX72" s="15"/>
      <c r="DY72" s="15"/>
      <c r="DZ72" s="15"/>
      <c r="EA72" s="15"/>
      <c r="EB72" s="15"/>
      <c r="EC72" s="15"/>
      <c r="ED72" s="15"/>
      <c r="EE72" s="15"/>
      <c r="EF72" s="15"/>
      <c r="EG72" s="15"/>
      <c r="EH72" s="15"/>
      <c r="EI72" s="15"/>
      <c r="EJ72" s="15"/>
      <c r="EK72" s="15"/>
      <c r="EL72" s="15"/>
      <c r="EM72" s="15"/>
      <c r="EN72" s="15"/>
      <c r="EO72" s="15"/>
      <c r="EP72" s="15"/>
      <c r="EQ72" s="15"/>
      <c r="ER72" s="15"/>
      <c r="ES72" s="15"/>
      <c r="ET72" s="15"/>
      <c r="EU72" s="15"/>
      <c r="EV72" s="15"/>
      <c r="EW72" s="15"/>
      <c r="EX72" s="15"/>
      <c r="EY72" s="15"/>
      <c r="EZ72" s="15"/>
      <c r="FA72" s="15"/>
      <c r="FB72" s="15"/>
      <c r="FC72" s="15"/>
      <c r="FD72" s="15"/>
      <c r="FE72" s="15"/>
      <c r="FF72" s="15"/>
      <c r="FG72" s="15"/>
      <c r="FH72" s="15"/>
      <c r="FI72" s="15"/>
      <c r="FJ72" s="15"/>
      <c r="FK72" s="15"/>
      <c r="FL72" s="15"/>
      <c r="FM72" s="15"/>
      <c r="FN72" s="15"/>
      <c r="FO72" s="15"/>
      <c r="FP72" s="15"/>
      <c r="FQ72" s="15"/>
      <c r="FR72" s="15"/>
      <c r="FS72" s="15"/>
      <c r="FT72" s="15"/>
      <c r="FU72" s="15"/>
      <c r="FV72" s="15"/>
      <c r="FW72" s="15"/>
      <c r="FX72" s="15"/>
      <c r="FY72" s="15"/>
      <c r="FZ72" s="15"/>
      <c r="GA72" s="15"/>
      <c r="GB72" s="15"/>
      <c r="GC72" s="15"/>
      <c r="GD72" s="15"/>
      <c r="GE72" s="15"/>
      <c r="GF72" s="15"/>
      <c r="GG72" s="15"/>
      <c r="GH72" s="15"/>
      <c r="GI72" s="15"/>
      <c r="GJ72" s="15"/>
      <c r="GK72" s="15"/>
      <c r="GL72" s="15"/>
      <c r="GM72" s="15"/>
      <c r="GN72" s="15"/>
      <c r="GO72" s="15"/>
      <c r="GP72" s="15"/>
      <c r="GQ72" s="15"/>
      <c r="GR72" s="15"/>
      <c r="GS72" s="15"/>
      <c r="GT72" s="15"/>
      <c r="GU72" s="15"/>
      <c r="GV72" s="15"/>
      <c r="GW72" s="15"/>
      <c r="GX72" s="15"/>
      <c r="GY72" s="15"/>
      <c r="GZ72" s="15"/>
      <c r="HA72" s="15"/>
      <c r="HB72" s="15"/>
      <c r="HC72" s="15"/>
      <c r="HD72" s="15"/>
      <c r="HE72" s="15"/>
      <c r="HF72" s="15"/>
      <c r="HG72" s="15"/>
      <c r="HH72" s="15"/>
      <c r="HI72" s="15"/>
      <c r="HJ72" s="15"/>
      <c r="HK72" s="15"/>
      <c r="HL72" s="15"/>
      <c r="HM72" s="15"/>
      <c r="HN72" s="15"/>
      <c r="HO72" s="15"/>
      <c r="HP72" s="15"/>
      <c r="HQ72" s="15"/>
      <c r="HR72" s="15"/>
      <c r="HS72" s="15"/>
      <c r="HT72" s="15"/>
      <c r="HU72" s="15"/>
      <c r="HV72" s="15"/>
      <c r="HW72" s="15"/>
      <c r="HX72" s="15"/>
      <c r="HY72" s="15"/>
      <c r="HZ72" s="15"/>
      <c r="IA72" s="15"/>
      <c r="IB72" s="15"/>
      <c r="IC72" s="15"/>
      <c r="ID72" s="15"/>
      <c r="IE72" s="15"/>
      <c r="IF72" s="15"/>
      <c r="IG72" s="15"/>
      <c r="IH72" s="15"/>
      <c r="II72" s="15"/>
      <c r="IJ72" s="15"/>
      <c r="IK72" s="15"/>
      <c r="IL72" s="15"/>
      <c r="IM72" s="15"/>
      <c r="IN72" s="15"/>
      <c r="IO72" s="15"/>
      <c r="IP72" s="15"/>
      <c r="IQ72" s="15"/>
      <c r="IR72" s="15"/>
      <c r="IS72" s="15"/>
      <c r="IT72" s="15"/>
      <c r="IU72" s="15"/>
      <c r="IV72" s="15"/>
    </row>
    <row r="73" spans="1:256" ht="25.5" customHeight="1">
      <c r="A73" s="507" t="s">
        <v>76</v>
      </c>
      <c r="B73" s="507"/>
      <c r="C73" s="507"/>
      <c r="D73" s="507"/>
      <c r="E73" s="507"/>
      <c r="F73" s="507"/>
      <c r="G73" s="507"/>
      <c r="H73" s="507"/>
      <c r="I73" s="507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  <c r="DJ73" s="15"/>
      <c r="DK73" s="15"/>
      <c r="DL73" s="15"/>
      <c r="DM73" s="15"/>
      <c r="DN73" s="15"/>
      <c r="DO73" s="15"/>
      <c r="DP73" s="15"/>
      <c r="DQ73" s="15"/>
      <c r="DR73" s="15"/>
      <c r="DS73" s="15"/>
      <c r="DT73" s="15"/>
      <c r="DU73" s="15"/>
      <c r="DV73" s="15"/>
      <c r="DW73" s="15"/>
      <c r="DX73" s="15"/>
      <c r="DY73" s="15"/>
      <c r="DZ73" s="15"/>
      <c r="EA73" s="15"/>
      <c r="EB73" s="15"/>
      <c r="EC73" s="15"/>
      <c r="ED73" s="15"/>
      <c r="EE73" s="15"/>
      <c r="EF73" s="15"/>
      <c r="EG73" s="15"/>
      <c r="EH73" s="15"/>
      <c r="EI73" s="15"/>
      <c r="EJ73" s="15"/>
      <c r="EK73" s="15"/>
      <c r="EL73" s="15"/>
      <c r="EM73" s="15"/>
      <c r="EN73" s="15"/>
      <c r="EO73" s="15"/>
      <c r="EP73" s="15"/>
      <c r="EQ73" s="15"/>
      <c r="ER73" s="15"/>
      <c r="ES73" s="15"/>
      <c r="ET73" s="15"/>
      <c r="EU73" s="15"/>
      <c r="EV73" s="15"/>
      <c r="EW73" s="15"/>
      <c r="EX73" s="15"/>
      <c r="EY73" s="15"/>
      <c r="EZ73" s="15"/>
      <c r="FA73" s="15"/>
      <c r="FB73" s="15"/>
      <c r="FC73" s="15"/>
      <c r="FD73" s="15"/>
      <c r="FE73" s="15"/>
      <c r="FF73" s="15"/>
      <c r="FG73" s="15"/>
      <c r="FH73" s="15"/>
      <c r="FI73" s="15"/>
      <c r="FJ73" s="15"/>
      <c r="FK73" s="15"/>
      <c r="FL73" s="15"/>
      <c r="FM73" s="15"/>
      <c r="FN73" s="15"/>
      <c r="FO73" s="15"/>
      <c r="FP73" s="15"/>
      <c r="FQ73" s="15"/>
      <c r="FR73" s="15"/>
      <c r="FS73" s="15"/>
      <c r="FT73" s="15"/>
      <c r="FU73" s="15"/>
      <c r="FV73" s="15"/>
      <c r="FW73" s="15"/>
      <c r="FX73" s="15"/>
      <c r="FY73" s="15"/>
      <c r="FZ73" s="15"/>
      <c r="GA73" s="15"/>
      <c r="GB73" s="15"/>
      <c r="GC73" s="15"/>
      <c r="GD73" s="15"/>
      <c r="GE73" s="15"/>
      <c r="GF73" s="15"/>
      <c r="GG73" s="15"/>
      <c r="GH73" s="15"/>
      <c r="GI73" s="15"/>
      <c r="GJ73" s="15"/>
      <c r="GK73" s="15"/>
      <c r="GL73" s="15"/>
      <c r="GM73" s="15"/>
      <c r="GN73" s="15"/>
      <c r="GO73" s="15"/>
      <c r="GP73" s="15"/>
      <c r="GQ73" s="15"/>
      <c r="GR73" s="15"/>
      <c r="GS73" s="15"/>
      <c r="GT73" s="15"/>
      <c r="GU73" s="15"/>
      <c r="GV73" s="15"/>
      <c r="GW73" s="15"/>
      <c r="GX73" s="15"/>
      <c r="GY73" s="15"/>
      <c r="GZ73" s="15"/>
      <c r="HA73" s="15"/>
      <c r="HB73" s="15"/>
      <c r="HC73" s="15"/>
      <c r="HD73" s="15"/>
      <c r="HE73" s="15"/>
      <c r="HF73" s="15"/>
      <c r="HG73" s="15"/>
      <c r="HH73" s="15"/>
      <c r="HI73" s="15"/>
      <c r="HJ73" s="15"/>
      <c r="HK73" s="15"/>
      <c r="HL73" s="15"/>
      <c r="HM73" s="15"/>
      <c r="HN73" s="15"/>
      <c r="HO73" s="15"/>
      <c r="HP73" s="15"/>
      <c r="HQ73" s="15"/>
      <c r="HR73" s="15"/>
      <c r="HS73" s="15"/>
      <c r="HT73" s="15"/>
      <c r="HU73" s="15"/>
      <c r="HV73" s="15"/>
      <c r="HW73" s="15"/>
      <c r="HX73" s="15"/>
      <c r="HY73" s="15"/>
      <c r="HZ73" s="15"/>
      <c r="IA73" s="15"/>
      <c r="IB73" s="15"/>
      <c r="IC73" s="15"/>
      <c r="ID73" s="15"/>
      <c r="IE73" s="15"/>
      <c r="IF73" s="15"/>
      <c r="IG73" s="15"/>
      <c r="IH73" s="15"/>
      <c r="II73" s="15"/>
      <c r="IJ73" s="15"/>
      <c r="IK73" s="15"/>
      <c r="IL73" s="15"/>
      <c r="IM73" s="15"/>
      <c r="IN73" s="15"/>
      <c r="IO73" s="15"/>
      <c r="IP73" s="15"/>
      <c r="IQ73" s="15"/>
      <c r="IR73" s="15"/>
      <c r="IS73" s="15"/>
      <c r="IT73" s="15"/>
      <c r="IU73" s="15"/>
      <c r="IV73" s="15"/>
    </row>
    <row r="74" spans="1:256" ht="22.5" customHeight="1">
      <c r="A74" s="47" t="s">
        <v>77</v>
      </c>
      <c r="B74" s="508" t="s">
        <v>78</v>
      </c>
      <c r="C74" s="508"/>
      <c r="D74" s="508"/>
      <c r="E74" s="508"/>
      <c r="F74" s="508"/>
      <c r="G74" s="508"/>
      <c r="H74" s="508"/>
      <c r="I74" s="18" t="s">
        <v>79</v>
      </c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  <c r="DI74" s="15"/>
      <c r="DJ74" s="15"/>
      <c r="DK74" s="15"/>
      <c r="DL74" s="15"/>
      <c r="DM74" s="15"/>
      <c r="DN74" s="15"/>
      <c r="DO74" s="15"/>
      <c r="DP74" s="15"/>
      <c r="DQ74" s="15"/>
      <c r="DR74" s="15"/>
      <c r="DS74" s="15"/>
      <c r="DT74" s="15"/>
      <c r="DU74" s="15"/>
      <c r="DV74" s="15"/>
      <c r="DW74" s="15"/>
      <c r="DX74" s="15"/>
      <c r="DY74" s="15"/>
      <c r="DZ74" s="15"/>
      <c r="EA74" s="15"/>
      <c r="EB74" s="15"/>
      <c r="EC74" s="15"/>
      <c r="ED74" s="15"/>
      <c r="EE74" s="15"/>
      <c r="EF74" s="15"/>
      <c r="EG74" s="15"/>
      <c r="EH74" s="15"/>
      <c r="EI74" s="15"/>
      <c r="EJ74" s="15"/>
      <c r="EK74" s="15"/>
      <c r="EL74" s="15"/>
      <c r="EM74" s="15"/>
      <c r="EN74" s="15"/>
      <c r="EO74" s="15"/>
      <c r="EP74" s="15"/>
      <c r="EQ74" s="15"/>
      <c r="ER74" s="15"/>
      <c r="ES74" s="15"/>
      <c r="ET74" s="15"/>
      <c r="EU74" s="15"/>
      <c r="EV74" s="15"/>
      <c r="EW74" s="15"/>
      <c r="EX74" s="15"/>
      <c r="EY74" s="15"/>
      <c r="EZ74" s="15"/>
      <c r="FA74" s="15"/>
      <c r="FB74" s="15"/>
      <c r="FC74" s="15"/>
      <c r="FD74" s="15"/>
      <c r="FE74" s="15"/>
      <c r="FF74" s="15"/>
      <c r="FG74" s="15"/>
      <c r="FH74" s="15"/>
      <c r="FI74" s="15"/>
      <c r="FJ74" s="15"/>
      <c r="FK74" s="15"/>
      <c r="FL74" s="15"/>
      <c r="FM74" s="15"/>
      <c r="FN74" s="15"/>
      <c r="FO74" s="15"/>
      <c r="FP74" s="15"/>
      <c r="FQ74" s="15"/>
      <c r="FR74" s="15"/>
      <c r="FS74" s="15"/>
      <c r="FT74" s="15"/>
      <c r="FU74" s="15"/>
      <c r="FV74" s="15"/>
      <c r="FW74" s="15"/>
      <c r="FX74" s="15"/>
      <c r="FY74" s="15"/>
      <c r="FZ74" s="15"/>
      <c r="GA74" s="15"/>
      <c r="GB74" s="15"/>
      <c r="GC74" s="15"/>
      <c r="GD74" s="15"/>
      <c r="GE74" s="15"/>
      <c r="GF74" s="15"/>
      <c r="GG74" s="15"/>
      <c r="GH74" s="15"/>
      <c r="GI74" s="15"/>
      <c r="GJ74" s="15"/>
      <c r="GK74" s="15"/>
      <c r="GL74" s="15"/>
      <c r="GM74" s="15"/>
      <c r="GN74" s="15"/>
      <c r="GO74" s="15"/>
      <c r="GP74" s="15"/>
      <c r="GQ74" s="15"/>
      <c r="GR74" s="15"/>
      <c r="GS74" s="15"/>
      <c r="GT74" s="15"/>
      <c r="GU74" s="15"/>
      <c r="GV74" s="15"/>
      <c r="GW74" s="15"/>
      <c r="GX74" s="15"/>
      <c r="GY74" s="15"/>
      <c r="GZ74" s="15"/>
      <c r="HA74" s="15"/>
      <c r="HB74" s="15"/>
      <c r="HC74" s="15"/>
      <c r="HD74" s="15"/>
      <c r="HE74" s="15"/>
      <c r="HF74" s="15"/>
      <c r="HG74" s="15"/>
      <c r="HH74" s="15"/>
      <c r="HI74" s="15"/>
      <c r="HJ74" s="15"/>
      <c r="HK74" s="15"/>
      <c r="HL74" s="15"/>
      <c r="HM74" s="15"/>
      <c r="HN74" s="15"/>
      <c r="HO74" s="15"/>
      <c r="HP74" s="15"/>
      <c r="HQ74" s="15"/>
      <c r="HR74" s="15"/>
      <c r="HS74" s="15"/>
      <c r="HT74" s="15"/>
      <c r="HU74" s="15"/>
      <c r="HV74" s="15"/>
      <c r="HW74" s="15"/>
      <c r="HX74" s="15"/>
      <c r="HY74" s="15"/>
      <c r="HZ74" s="15"/>
      <c r="IA74" s="15"/>
      <c r="IB74" s="15"/>
      <c r="IC74" s="15"/>
      <c r="ID74" s="15"/>
      <c r="IE74" s="15"/>
      <c r="IF74" s="15"/>
      <c r="IG74" s="15"/>
      <c r="IH74" s="15"/>
      <c r="II74" s="15"/>
      <c r="IJ74" s="15"/>
      <c r="IK74" s="15"/>
      <c r="IL74" s="15"/>
      <c r="IM74" s="15"/>
      <c r="IN74" s="15"/>
      <c r="IO74" s="15"/>
      <c r="IP74" s="15"/>
      <c r="IQ74" s="15"/>
      <c r="IR74" s="15"/>
      <c r="IS74" s="15"/>
      <c r="IT74" s="15"/>
      <c r="IU74" s="15"/>
      <c r="IV74" s="15"/>
    </row>
    <row r="75" spans="1:256" ht="18" customHeight="1">
      <c r="A75" s="48" t="s">
        <v>8</v>
      </c>
      <c r="B75" s="509" t="s">
        <v>80</v>
      </c>
      <c r="C75" s="509"/>
      <c r="D75" s="509"/>
      <c r="E75" s="509"/>
      <c r="F75" s="509"/>
      <c r="G75" s="509"/>
      <c r="H75" s="509"/>
      <c r="I75" s="49">
        <f>ROUND($I$68/12,2)</f>
        <v>130</v>
      </c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  <c r="DI75" s="15"/>
      <c r="DJ75" s="15"/>
      <c r="DK75" s="15"/>
      <c r="DL75" s="15"/>
      <c r="DM75" s="15"/>
      <c r="DN75" s="15"/>
      <c r="DO75" s="15"/>
      <c r="DP75" s="15"/>
      <c r="DQ75" s="15"/>
      <c r="DR75" s="15"/>
      <c r="DS75" s="15"/>
      <c r="DT75" s="15"/>
      <c r="DU75" s="15"/>
      <c r="DV75" s="15"/>
      <c r="DW75" s="15"/>
      <c r="DX75" s="15"/>
      <c r="DY75" s="15"/>
      <c r="DZ75" s="15"/>
      <c r="EA75" s="15"/>
      <c r="EB75" s="15"/>
      <c r="EC75" s="15"/>
      <c r="ED75" s="15"/>
      <c r="EE75" s="15"/>
      <c r="EF75" s="15"/>
      <c r="EG75" s="15"/>
      <c r="EH75" s="15"/>
      <c r="EI75" s="15"/>
      <c r="EJ75" s="15"/>
      <c r="EK75" s="15"/>
      <c r="EL75" s="15"/>
      <c r="EM75" s="15"/>
      <c r="EN75" s="15"/>
      <c r="EO75" s="15"/>
      <c r="EP75" s="15"/>
      <c r="EQ75" s="15"/>
      <c r="ER75" s="15"/>
      <c r="ES75" s="15"/>
      <c r="ET75" s="15"/>
      <c r="EU75" s="15"/>
      <c r="EV75" s="15"/>
      <c r="EW75" s="15"/>
      <c r="EX75" s="15"/>
      <c r="EY75" s="15"/>
      <c r="EZ75" s="15"/>
      <c r="FA75" s="15"/>
      <c r="FB75" s="15"/>
      <c r="FC75" s="15"/>
      <c r="FD75" s="15"/>
      <c r="FE75" s="15"/>
      <c r="FF75" s="15"/>
      <c r="FG75" s="15"/>
      <c r="FH75" s="15"/>
      <c r="FI75" s="15"/>
      <c r="FJ75" s="15"/>
      <c r="FK75" s="15"/>
      <c r="FL75" s="15"/>
      <c r="FM75" s="15"/>
      <c r="FN75" s="15"/>
      <c r="FO75" s="15"/>
      <c r="FP75" s="15"/>
      <c r="FQ75" s="15"/>
      <c r="FR75" s="15"/>
      <c r="FS75" s="15"/>
      <c r="FT75" s="15"/>
      <c r="FU75" s="15"/>
      <c r="FV75" s="15"/>
      <c r="FW75" s="15"/>
      <c r="FX75" s="15"/>
      <c r="FY75" s="15"/>
      <c r="FZ75" s="15"/>
      <c r="GA75" s="15"/>
      <c r="GB75" s="15"/>
      <c r="GC75" s="15"/>
      <c r="GD75" s="15"/>
      <c r="GE75" s="15"/>
      <c r="GF75" s="15"/>
      <c r="GG75" s="15"/>
      <c r="GH75" s="15"/>
      <c r="GI75" s="15"/>
      <c r="GJ75" s="15"/>
      <c r="GK75" s="15"/>
      <c r="GL75" s="15"/>
      <c r="GM75" s="15"/>
      <c r="GN75" s="15"/>
      <c r="GO75" s="15"/>
      <c r="GP75" s="15"/>
      <c r="GQ75" s="15"/>
      <c r="GR75" s="15"/>
      <c r="GS75" s="15"/>
      <c r="GT75" s="15"/>
      <c r="GU75" s="15"/>
      <c r="GV75" s="15"/>
      <c r="GW75" s="15"/>
      <c r="GX75" s="15"/>
      <c r="GY75" s="15"/>
      <c r="GZ75" s="15"/>
      <c r="HA75" s="15"/>
      <c r="HB75" s="15"/>
      <c r="HC75" s="15"/>
      <c r="HD75" s="15"/>
      <c r="HE75" s="15"/>
      <c r="HF75" s="15"/>
      <c r="HG75" s="15"/>
      <c r="HH75" s="15"/>
      <c r="HI75" s="15"/>
      <c r="HJ75" s="15"/>
      <c r="HK75" s="15"/>
      <c r="HL75" s="15"/>
      <c r="HM75" s="15"/>
      <c r="HN75" s="15"/>
      <c r="HO75" s="15"/>
      <c r="HP75" s="15"/>
      <c r="HQ75" s="15"/>
      <c r="HR75" s="15"/>
      <c r="HS75" s="15"/>
      <c r="HT75" s="15"/>
      <c r="HU75" s="15"/>
      <c r="HV75" s="15"/>
      <c r="HW75" s="15"/>
      <c r="HX75" s="15"/>
      <c r="HY75" s="15"/>
      <c r="HZ75" s="15"/>
      <c r="IA75" s="15"/>
      <c r="IB75" s="15"/>
      <c r="IC75" s="15"/>
      <c r="ID75" s="15"/>
      <c r="IE75" s="15"/>
      <c r="IF75" s="15"/>
      <c r="IG75" s="15"/>
      <c r="IH75" s="15"/>
      <c r="II75" s="15"/>
      <c r="IJ75" s="15"/>
      <c r="IK75" s="15"/>
      <c r="IL75" s="15"/>
      <c r="IM75" s="15"/>
      <c r="IN75" s="15"/>
      <c r="IO75" s="15"/>
      <c r="IP75" s="15"/>
      <c r="IQ75" s="15"/>
      <c r="IR75" s="15"/>
      <c r="IS75" s="15"/>
      <c r="IT75" s="15"/>
      <c r="IU75" s="15"/>
      <c r="IV75" s="15"/>
    </row>
    <row r="76" spans="1:256" ht="56.25" customHeight="1">
      <c r="A76" s="48" t="s">
        <v>10</v>
      </c>
      <c r="B76" s="12" t="s">
        <v>81</v>
      </c>
      <c r="C76" s="12"/>
      <c r="D76" s="12"/>
      <c r="E76" s="12"/>
      <c r="F76" s="12"/>
      <c r="G76" s="12"/>
      <c r="H76" s="12"/>
      <c r="I76" s="49">
        <f>ROUND(($I$68+$I$68/3)/12,2)</f>
        <v>173.33</v>
      </c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  <c r="DI76" s="15"/>
      <c r="DJ76" s="15"/>
      <c r="DK76" s="15"/>
      <c r="DL76" s="15"/>
      <c r="DM76" s="15"/>
      <c r="DN76" s="15"/>
      <c r="DO76" s="15"/>
      <c r="DP76" s="15"/>
      <c r="DQ76" s="15"/>
      <c r="DR76" s="15"/>
      <c r="DS76" s="15"/>
      <c r="DT76" s="15"/>
      <c r="DU76" s="15"/>
      <c r="DV76" s="15"/>
      <c r="DW76" s="15"/>
      <c r="DX76" s="15"/>
      <c r="DY76" s="15"/>
      <c r="DZ76" s="15"/>
      <c r="EA76" s="15"/>
      <c r="EB76" s="15"/>
      <c r="EC76" s="15"/>
      <c r="ED76" s="15"/>
      <c r="EE76" s="15"/>
      <c r="EF76" s="15"/>
      <c r="EG76" s="15"/>
      <c r="EH76" s="15"/>
      <c r="EI76" s="15"/>
      <c r="EJ76" s="15"/>
      <c r="EK76" s="15"/>
      <c r="EL76" s="15"/>
      <c r="EM76" s="15"/>
      <c r="EN76" s="15"/>
      <c r="EO76" s="15"/>
      <c r="EP76" s="15"/>
      <c r="EQ76" s="15"/>
      <c r="ER76" s="15"/>
      <c r="ES76" s="15"/>
      <c r="ET76" s="15"/>
      <c r="EU76" s="15"/>
      <c r="EV76" s="15"/>
      <c r="EW76" s="15"/>
      <c r="EX76" s="15"/>
      <c r="EY76" s="15"/>
      <c r="EZ76" s="15"/>
      <c r="FA76" s="15"/>
      <c r="FB76" s="15"/>
      <c r="FC76" s="15"/>
      <c r="FD76" s="15"/>
      <c r="FE76" s="15"/>
      <c r="FF76" s="15"/>
      <c r="FG76" s="15"/>
      <c r="FH76" s="15"/>
      <c r="FI76" s="15"/>
      <c r="FJ76" s="15"/>
      <c r="FK76" s="15"/>
      <c r="FL76" s="15"/>
      <c r="FM76" s="15"/>
      <c r="FN76" s="15"/>
      <c r="FO76" s="15"/>
      <c r="FP76" s="15"/>
      <c r="FQ76" s="15"/>
      <c r="FR76" s="15"/>
      <c r="FS76" s="15"/>
      <c r="FT76" s="15"/>
      <c r="FU76" s="15"/>
      <c r="FV76" s="15"/>
      <c r="FW76" s="15"/>
      <c r="FX76" s="15"/>
      <c r="FY76" s="15"/>
      <c r="FZ76" s="15"/>
      <c r="GA76" s="15"/>
      <c r="GB76" s="15"/>
      <c r="GC76" s="15"/>
      <c r="GD76" s="15"/>
      <c r="GE76" s="15"/>
      <c r="GF76" s="15"/>
      <c r="GG76" s="15"/>
      <c r="GH76" s="15"/>
      <c r="GI76" s="15"/>
      <c r="GJ76" s="15"/>
      <c r="GK76" s="15"/>
      <c r="GL76" s="15"/>
      <c r="GM76" s="15"/>
      <c r="GN76" s="15"/>
      <c r="GO76" s="15"/>
      <c r="GP76" s="15"/>
      <c r="GQ76" s="15"/>
      <c r="GR76" s="15"/>
      <c r="GS76" s="15"/>
      <c r="GT76" s="15"/>
      <c r="GU76" s="15"/>
      <c r="GV76" s="15"/>
      <c r="GW76" s="15"/>
      <c r="GX76" s="15"/>
      <c r="GY76" s="15"/>
      <c r="GZ76" s="15"/>
      <c r="HA76" s="15"/>
      <c r="HB76" s="15"/>
      <c r="HC76" s="15"/>
      <c r="HD76" s="15"/>
      <c r="HE76" s="15"/>
      <c r="HF76" s="15"/>
      <c r="HG76" s="15"/>
      <c r="HH76" s="15"/>
      <c r="HI76" s="15"/>
      <c r="HJ76" s="15"/>
      <c r="HK76" s="15"/>
      <c r="HL76" s="15"/>
      <c r="HM76" s="15"/>
      <c r="HN76" s="15"/>
      <c r="HO76" s="15"/>
      <c r="HP76" s="15"/>
      <c r="HQ76" s="15"/>
      <c r="HR76" s="15"/>
      <c r="HS76" s="15"/>
      <c r="HT76" s="15"/>
      <c r="HU76" s="15"/>
      <c r="HV76" s="15"/>
      <c r="HW76" s="15"/>
      <c r="HX76" s="15"/>
      <c r="HY76" s="15"/>
      <c r="HZ76" s="15"/>
      <c r="IA76" s="15"/>
      <c r="IB76" s="15"/>
      <c r="IC76" s="15"/>
      <c r="ID76" s="15"/>
      <c r="IE76" s="15"/>
      <c r="IF76" s="15"/>
      <c r="IG76" s="15"/>
      <c r="IH76" s="15"/>
      <c r="II76" s="15"/>
      <c r="IJ76" s="15"/>
      <c r="IK76" s="15"/>
      <c r="IL76" s="15"/>
      <c r="IM76" s="15"/>
      <c r="IN76" s="15"/>
      <c r="IO76" s="15"/>
      <c r="IP76" s="15"/>
      <c r="IQ76" s="15"/>
      <c r="IR76" s="15"/>
      <c r="IS76" s="15"/>
      <c r="IT76" s="15"/>
      <c r="IU76" s="15"/>
      <c r="IV76" s="15"/>
    </row>
    <row r="77" spans="1:256" ht="19.5" customHeight="1">
      <c r="A77" s="510" t="s">
        <v>82</v>
      </c>
      <c r="B77" s="510"/>
      <c r="C77" s="510"/>
      <c r="D77" s="510"/>
      <c r="E77" s="510"/>
      <c r="F77" s="510"/>
      <c r="G77" s="510"/>
      <c r="H77" s="510"/>
      <c r="I77" s="50">
        <f>SUM(I75+I76)</f>
        <v>303.33000000000004</v>
      </c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  <c r="DG77" s="15"/>
      <c r="DH77" s="15"/>
      <c r="DI77" s="15"/>
      <c r="DJ77" s="15"/>
      <c r="DK77" s="15"/>
      <c r="DL77" s="15"/>
      <c r="DM77" s="15"/>
      <c r="DN77" s="15"/>
      <c r="DO77" s="15"/>
      <c r="DP77" s="15"/>
      <c r="DQ77" s="15"/>
      <c r="DR77" s="15"/>
      <c r="DS77" s="15"/>
      <c r="DT77" s="15"/>
      <c r="DU77" s="15"/>
      <c r="DV77" s="15"/>
      <c r="DW77" s="15"/>
      <c r="DX77" s="15"/>
      <c r="DY77" s="15"/>
      <c r="DZ77" s="15"/>
      <c r="EA77" s="15"/>
      <c r="EB77" s="15"/>
      <c r="EC77" s="15"/>
      <c r="ED77" s="15"/>
      <c r="EE77" s="15"/>
      <c r="EF77" s="15"/>
      <c r="EG77" s="15"/>
      <c r="EH77" s="15"/>
      <c r="EI77" s="15"/>
      <c r="EJ77" s="15"/>
      <c r="EK77" s="15"/>
      <c r="EL77" s="15"/>
      <c r="EM77" s="15"/>
      <c r="EN77" s="15"/>
      <c r="EO77" s="15"/>
      <c r="EP77" s="15"/>
      <c r="EQ77" s="15"/>
      <c r="ER77" s="15"/>
      <c r="ES77" s="15"/>
      <c r="ET77" s="15"/>
      <c r="EU77" s="15"/>
      <c r="EV77" s="15"/>
      <c r="EW77" s="15"/>
      <c r="EX77" s="15"/>
      <c r="EY77" s="15"/>
      <c r="EZ77" s="15"/>
      <c r="FA77" s="15"/>
      <c r="FB77" s="15"/>
      <c r="FC77" s="15"/>
      <c r="FD77" s="15"/>
      <c r="FE77" s="15"/>
      <c r="FF77" s="15"/>
      <c r="FG77" s="15"/>
      <c r="FH77" s="15"/>
      <c r="FI77" s="15"/>
      <c r="FJ77" s="15"/>
      <c r="FK77" s="15"/>
      <c r="FL77" s="15"/>
      <c r="FM77" s="15"/>
      <c r="FN77" s="15"/>
      <c r="FO77" s="15"/>
      <c r="FP77" s="15"/>
      <c r="FQ77" s="15"/>
      <c r="FR77" s="15"/>
      <c r="FS77" s="15"/>
      <c r="FT77" s="15"/>
      <c r="FU77" s="15"/>
      <c r="FV77" s="15"/>
      <c r="FW77" s="15"/>
      <c r="FX77" s="15"/>
      <c r="FY77" s="15"/>
      <c r="FZ77" s="15"/>
      <c r="GA77" s="15"/>
      <c r="GB77" s="15"/>
      <c r="GC77" s="15"/>
      <c r="GD77" s="15"/>
      <c r="GE77" s="15"/>
      <c r="GF77" s="15"/>
      <c r="GG77" s="15"/>
      <c r="GH77" s="15"/>
      <c r="GI77" s="15"/>
      <c r="GJ77" s="15"/>
      <c r="GK77" s="15"/>
      <c r="GL77" s="15"/>
      <c r="GM77" s="15"/>
      <c r="GN77" s="15"/>
      <c r="GO77" s="15"/>
      <c r="GP77" s="15"/>
      <c r="GQ77" s="15"/>
      <c r="GR77" s="15"/>
      <c r="GS77" s="15"/>
      <c r="GT77" s="15"/>
      <c r="GU77" s="15"/>
      <c r="GV77" s="15"/>
      <c r="GW77" s="15"/>
      <c r="GX77" s="15"/>
      <c r="GY77" s="15"/>
      <c r="GZ77" s="15"/>
      <c r="HA77" s="15"/>
      <c r="HB77" s="15"/>
      <c r="HC77" s="15"/>
      <c r="HD77" s="15"/>
      <c r="HE77" s="15"/>
      <c r="HF77" s="15"/>
      <c r="HG77" s="15"/>
      <c r="HH77" s="15"/>
      <c r="HI77" s="15"/>
      <c r="HJ77" s="15"/>
      <c r="HK77" s="15"/>
      <c r="HL77" s="15"/>
      <c r="HM77" s="15"/>
      <c r="HN77" s="15"/>
      <c r="HO77" s="15"/>
      <c r="HP77" s="15"/>
      <c r="HQ77" s="15"/>
      <c r="HR77" s="15"/>
      <c r="HS77" s="15"/>
      <c r="HT77" s="15"/>
      <c r="HU77" s="15"/>
      <c r="HV77" s="15"/>
      <c r="HW77" s="15"/>
      <c r="HX77" s="15"/>
      <c r="HY77" s="15"/>
      <c r="HZ77" s="15"/>
      <c r="IA77" s="15"/>
      <c r="IB77" s="15"/>
      <c r="IC77" s="15"/>
      <c r="ID77" s="15"/>
      <c r="IE77" s="15"/>
      <c r="IF77" s="15"/>
      <c r="IG77" s="15"/>
      <c r="IH77" s="15"/>
      <c r="II77" s="15"/>
      <c r="IJ77" s="15"/>
      <c r="IK77" s="15"/>
      <c r="IL77" s="15"/>
      <c r="IM77" s="15"/>
      <c r="IN77" s="15"/>
      <c r="IO77" s="15"/>
      <c r="IP77" s="15"/>
      <c r="IQ77" s="15"/>
      <c r="IR77" s="15"/>
      <c r="IS77" s="15"/>
      <c r="IT77" s="15"/>
      <c r="IU77" s="15"/>
      <c r="IV77" s="15"/>
    </row>
    <row r="78" spans="1:256" ht="10.5" customHeight="1">
      <c r="A78" s="511"/>
      <c r="B78" s="511"/>
      <c r="C78" s="511"/>
      <c r="D78" s="511"/>
      <c r="E78" s="511"/>
      <c r="F78" s="511"/>
      <c r="G78" s="511"/>
      <c r="H78" s="511"/>
      <c r="I78" s="51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  <c r="Y78" s="51"/>
      <c r="Z78" s="51"/>
      <c r="AA78" s="51"/>
      <c r="AB78" s="51"/>
      <c r="AC78" s="51"/>
      <c r="AD78" s="51"/>
      <c r="AE78" s="51"/>
      <c r="AF78" s="51"/>
      <c r="AG78" s="51"/>
      <c r="AH78" s="51"/>
      <c r="AI78" s="51"/>
      <c r="AJ78" s="51"/>
      <c r="AK78" s="51"/>
      <c r="AL78" s="51"/>
      <c r="AM78" s="51"/>
      <c r="AN78" s="51"/>
      <c r="AO78" s="51"/>
      <c r="AP78" s="51"/>
      <c r="AQ78" s="51"/>
      <c r="AR78" s="51"/>
      <c r="AS78" s="51"/>
      <c r="AT78" s="51"/>
      <c r="AU78" s="51"/>
      <c r="AV78" s="51"/>
      <c r="AW78" s="51"/>
      <c r="AX78" s="51"/>
      <c r="AY78" s="51"/>
      <c r="AZ78" s="51"/>
      <c r="BA78" s="51"/>
      <c r="BB78" s="51"/>
      <c r="BC78" s="51"/>
      <c r="BD78" s="51"/>
      <c r="BE78" s="51"/>
      <c r="BF78" s="51"/>
      <c r="BG78" s="51"/>
      <c r="BH78" s="51"/>
      <c r="BI78" s="51"/>
      <c r="BJ78" s="51"/>
      <c r="BK78" s="51"/>
      <c r="BL78" s="51"/>
      <c r="BM78" s="51"/>
      <c r="BN78" s="51"/>
      <c r="BO78" s="51"/>
      <c r="BP78" s="51"/>
      <c r="BQ78" s="51"/>
      <c r="BR78" s="51"/>
      <c r="BS78" s="51"/>
      <c r="BT78" s="51"/>
      <c r="BU78" s="51"/>
      <c r="BV78" s="51"/>
      <c r="BW78" s="51"/>
      <c r="BX78" s="51"/>
      <c r="BY78" s="51"/>
      <c r="BZ78" s="51"/>
      <c r="CA78" s="51"/>
      <c r="CB78" s="51"/>
      <c r="CC78" s="51"/>
      <c r="CD78" s="51"/>
      <c r="CE78" s="51"/>
      <c r="CF78" s="51"/>
      <c r="CG78" s="51"/>
      <c r="CH78" s="51"/>
      <c r="CI78" s="51"/>
      <c r="CJ78" s="51"/>
      <c r="CK78" s="51"/>
      <c r="CL78" s="51"/>
      <c r="CM78" s="51"/>
      <c r="CN78" s="51"/>
      <c r="CO78" s="51"/>
      <c r="CP78" s="51"/>
      <c r="CQ78" s="51"/>
      <c r="CR78" s="51"/>
      <c r="CS78" s="51"/>
      <c r="CT78" s="51"/>
      <c r="CU78" s="51"/>
      <c r="CV78" s="51"/>
      <c r="CW78" s="51"/>
      <c r="CX78" s="51"/>
      <c r="CY78" s="51"/>
      <c r="CZ78" s="51"/>
      <c r="DA78" s="51"/>
      <c r="DB78" s="51"/>
      <c r="DC78" s="51"/>
      <c r="DD78" s="51"/>
      <c r="DE78" s="51"/>
      <c r="DF78" s="51"/>
      <c r="DG78" s="51"/>
      <c r="DH78" s="51"/>
      <c r="DI78" s="51"/>
      <c r="DJ78" s="51"/>
      <c r="DK78" s="51"/>
      <c r="DL78" s="51"/>
      <c r="DM78" s="51"/>
      <c r="DN78" s="51"/>
      <c r="DO78" s="51"/>
      <c r="DP78" s="51"/>
      <c r="DQ78" s="51"/>
      <c r="DR78" s="51"/>
      <c r="DS78" s="51"/>
      <c r="DT78" s="51"/>
      <c r="DU78" s="51"/>
      <c r="DV78" s="51"/>
      <c r="DW78" s="51"/>
      <c r="DX78" s="51"/>
      <c r="DY78" s="51"/>
      <c r="DZ78" s="51"/>
      <c r="EA78" s="51"/>
      <c r="EB78" s="51"/>
      <c r="EC78" s="51"/>
      <c r="ED78" s="51"/>
      <c r="EE78" s="51"/>
      <c r="EF78" s="51"/>
      <c r="EG78" s="51"/>
      <c r="EH78" s="51"/>
      <c r="EI78" s="51"/>
      <c r="EJ78" s="51"/>
      <c r="EK78" s="51"/>
      <c r="EL78" s="51"/>
      <c r="EM78" s="51"/>
      <c r="EN78" s="51"/>
      <c r="EO78" s="51"/>
      <c r="EP78" s="51"/>
      <c r="EQ78" s="51"/>
      <c r="ER78" s="51"/>
      <c r="ES78" s="51"/>
      <c r="ET78" s="51"/>
      <c r="EU78" s="51"/>
      <c r="EV78" s="51"/>
      <c r="EW78" s="51"/>
      <c r="EX78" s="51"/>
      <c r="EY78" s="51"/>
      <c r="EZ78" s="51"/>
      <c r="FA78" s="51"/>
      <c r="FB78" s="51"/>
      <c r="FC78" s="51"/>
      <c r="FD78" s="51"/>
      <c r="FE78" s="51"/>
      <c r="FF78" s="51"/>
      <c r="FG78" s="51"/>
      <c r="FH78" s="51"/>
      <c r="FI78" s="51"/>
      <c r="FJ78" s="51"/>
      <c r="FK78" s="51"/>
      <c r="FL78" s="51"/>
      <c r="FM78" s="51"/>
      <c r="FN78" s="51"/>
      <c r="FO78" s="51"/>
      <c r="FP78" s="51"/>
      <c r="FQ78" s="51"/>
      <c r="FR78" s="51"/>
      <c r="FS78" s="51"/>
      <c r="FT78" s="51"/>
      <c r="FU78" s="51"/>
      <c r="FV78" s="51"/>
      <c r="FW78" s="51"/>
      <c r="FX78" s="51"/>
      <c r="FY78" s="51"/>
      <c r="FZ78" s="51"/>
      <c r="GA78" s="51"/>
      <c r="GB78" s="51"/>
      <c r="GC78" s="51"/>
      <c r="GD78" s="51"/>
      <c r="GE78" s="51"/>
      <c r="GF78" s="51"/>
      <c r="GG78" s="51"/>
      <c r="GH78" s="51"/>
      <c r="GI78" s="51"/>
      <c r="GJ78" s="51"/>
      <c r="GK78" s="51"/>
      <c r="GL78" s="51"/>
      <c r="GM78" s="51"/>
      <c r="GN78" s="51"/>
      <c r="GO78" s="51"/>
      <c r="GP78" s="51"/>
      <c r="GQ78" s="51"/>
      <c r="GR78" s="51"/>
      <c r="GS78" s="51"/>
      <c r="GT78" s="51"/>
      <c r="GU78" s="51"/>
      <c r="GV78" s="51"/>
      <c r="GW78" s="51"/>
      <c r="GX78" s="51"/>
      <c r="GY78" s="51"/>
      <c r="GZ78" s="51"/>
      <c r="HA78" s="51"/>
      <c r="HB78" s="51"/>
      <c r="HC78" s="51"/>
      <c r="HD78" s="51"/>
      <c r="HE78" s="51"/>
      <c r="HF78" s="51"/>
      <c r="HG78" s="51"/>
      <c r="HH78" s="51"/>
      <c r="HI78" s="51"/>
      <c r="HJ78" s="51"/>
      <c r="HK78" s="51"/>
      <c r="HL78" s="51"/>
      <c r="HM78" s="51"/>
      <c r="HN78" s="51"/>
      <c r="HO78" s="51"/>
      <c r="HP78" s="51"/>
      <c r="HQ78" s="51"/>
      <c r="HR78" s="51"/>
      <c r="HS78" s="51"/>
      <c r="HT78" s="51"/>
      <c r="HU78" s="51"/>
      <c r="HV78" s="51"/>
      <c r="HW78" s="51"/>
      <c r="HX78" s="51"/>
      <c r="HY78" s="51"/>
      <c r="HZ78" s="51"/>
      <c r="IA78" s="51"/>
      <c r="IB78" s="51"/>
      <c r="IC78" s="51"/>
      <c r="ID78" s="51"/>
      <c r="IE78" s="51"/>
      <c r="IF78" s="51"/>
      <c r="IG78" s="51"/>
      <c r="IH78" s="51"/>
      <c r="II78" s="51"/>
      <c r="IJ78" s="51"/>
      <c r="IK78" s="51"/>
      <c r="IL78" s="51"/>
      <c r="IM78" s="51"/>
      <c r="IN78" s="51"/>
      <c r="IO78" s="51"/>
      <c r="IP78" s="51"/>
      <c r="IQ78" s="51"/>
      <c r="IR78" s="51"/>
      <c r="IS78" s="51"/>
      <c r="IT78" s="51"/>
      <c r="IU78" s="51"/>
      <c r="IV78" s="51"/>
    </row>
    <row r="79" spans="1:256" ht="84" customHeight="1">
      <c r="A79" s="492" t="s">
        <v>458</v>
      </c>
      <c r="B79" s="492"/>
      <c r="C79" s="492"/>
      <c r="D79" s="492"/>
      <c r="E79" s="492"/>
      <c r="F79" s="492"/>
      <c r="G79" s="492"/>
      <c r="H79" s="492"/>
      <c r="I79" s="492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  <c r="DA79" s="15"/>
      <c r="DB79" s="15"/>
      <c r="DC79" s="15"/>
      <c r="DD79" s="15"/>
      <c r="DE79" s="15"/>
      <c r="DF79" s="15"/>
      <c r="DG79" s="15"/>
      <c r="DH79" s="15"/>
      <c r="DI79" s="15"/>
      <c r="DJ79" s="15"/>
      <c r="DK79" s="15"/>
      <c r="DL79" s="15"/>
      <c r="DM79" s="15"/>
      <c r="DN79" s="15"/>
      <c r="DO79" s="15"/>
      <c r="DP79" s="15"/>
      <c r="DQ79" s="15"/>
      <c r="DR79" s="15"/>
      <c r="DS79" s="15"/>
      <c r="DT79" s="15"/>
      <c r="DU79" s="15"/>
      <c r="DV79" s="15"/>
      <c r="DW79" s="15"/>
      <c r="DX79" s="15"/>
      <c r="DY79" s="15"/>
      <c r="DZ79" s="15"/>
      <c r="EA79" s="15"/>
      <c r="EB79" s="15"/>
      <c r="EC79" s="15"/>
      <c r="ED79" s="15"/>
      <c r="EE79" s="15"/>
      <c r="EF79" s="15"/>
      <c r="EG79" s="15"/>
      <c r="EH79" s="15"/>
      <c r="EI79" s="15"/>
      <c r="EJ79" s="15"/>
      <c r="EK79" s="15"/>
      <c r="EL79" s="15"/>
      <c r="EM79" s="15"/>
      <c r="EN79" s="15"/>
      <c r="EO79" s="15"/>
      <c r="EP79" s="15"/>
      <c r="EQ79" s="15"/>
      <c r="ER79" s="15"/>
      <c r="ES79" s="15"/>
      <c r="ET79" s="15"/>
      <c r="EU79" s="15"/>
      <c r="EV79" s="15"/>
      <c r="EW79" s="15"/>
      <c r="EX79" s="15"/>
      <c r="EY79" s="15"/>
      <c r="EZ79" s="15"/>
      <c r="FA79" s="15"/>
      <c r="FB79" s="15"/>
      <c r="FC79" s="15"/>
      <c r="FD79" s="15"/>
      <c r="FE79" s="15"/>
      <c r="FF79" s="15"/>
      <c r="FG79" s="15"/>
      <c r="FH79" s="15"/>
      <c r="FI79" s="15"/>
      <c r="FJ79" s="15"/>
      <c r="FK79" s="15"/>
      <c r="FL79" s="15"/>
      <c r="FM79" s="15"/>
      <c r="FN79" s="15"/>
      <c r="FO79" s="15"/>
      <c r="FP79" s="15"/>
      <c r="FQ79" s="15"/>
      <c r="FR79" s="15"/>
      <c r="FS79" s="15"/>
      <c r="FT79" s="15"/>
      <c r="FU79" s="15"/>
      <c r="FV79" s="15"/>
      <c r="FW79" s="15"/>
      <c r="FX79" s="15"/>
      <c r="FY79" s="15"/>
      <c r="FZ79" s="15"/>
      <c r="GA79" s="15"/>
      <c r="GB79" s="15"/>
      <c r="GC79" s="15"/>
      <c r="GD79" s="15"/>
      <c r="GE79" s="15"/>
      <c r="GF79" s="15"/>
      <c r="GG79" s="15"/>
      <c r="GH79" s="15"/>
      <c r="GI79" s="15"/>
      <c r="GJ79" s="15"/>
      <c r="GK79" s="15"/>
      <c r="GL79" s="15"/>
      <c r="GM79" s="15"/>
      <c r="GN79" s="15"/>
      <c r="GO79" s="15"/>
      <c r="GP79" s="15"/>
      <c r="GQ79" s="15"/>
      <c r="GR79" s="15"/>
      <c r="GS79" s="15"/>
      <c r="GT79" s="15"/>
      <c r="GU79" s="15"/>
      <c r="GV79" s="15"/>
      <c r="GW79" s="15"/>
      <c r="GX79" s="15"/>
      <c r="GY79" s="15"/>
      <c r="GZ79" s="15"/>
      <c r="HA79" s="15"/>
      <c r="HB79" s="15"/>
      <c r="HC79" s="15"/>
      <c r="HD79" s="15"/>
      <c r="HE79" s="15"/>
      <c r="HF79" s="15"/>
      <c r="HG79" s="15"/>
      <c r="HH79" s="15"/>
      <c r="HI79" s="15"/>
      <c r="HJ79" s="15"/>
      <c r="HK79" s="15"/>
      <c r="HL79" s="15"/>
      <c r="HM79" s="15"/>
      <c r="HN79" s="15"/>
      <c r="HO79" s="15"/>
      <c r="HP79" s="15"/>
      <c r="HQ79" s="15"/>
      <c r="HR79" s="15"/>
      <c r="HS79" s="15"/>
      <c r="HT79" s="15"/>
      <c r="HU79" s="15"/>
      <c r="HV79" s="15"/>
      <c r="HW79" s="15"/>
      <c r="HX79" s="15"/>
      <c r="HY79" s="15"/>
      <c r="HZ79" s="15"/>
      <c r="IA79" s="15"/>
      <c r="IB79" s="15"/>
      <c r="IC79" s="15"/>
      <c r="ID79" s="15"/>
      <c r="IE79" s="15"/>
      <c r="IF79" s="15"/>
      <c r="IG79" s="15"/>
      <c r="IH79" s="15"/>
      <c r="II79" s="15"/>
      <c r="IJ79" s="15"/>
      <c r="IK79" s="15"/>
      <c r="IL79" s="15"/>
      <c r="IM79" s="15"/>
      <c r="IN79" s="15"/>
      <c r="IO79" s="15"/>
      <c r="IP79" s="15"/>
      <c r="IQ79" s="15"/>
      <c r="IR79" s="15"/>
      <c r="IS79" s="15"/>
      <c r="IT79" s="15"/>
      <c r="IU79" s="15"/>
      <c r="IV79" s="15"/>
    </row>
    <row r="80" spans="1:256" ht="11.25" customHeight="1">
      <c r="A80" s="512"/>
      <c r="B80" s="512"/>
      <c r="C80" s="512"/>
      <c r="D80" s="512"/>
      <c r="E80" s="512"/>
      <c r="F80" s="512"/>
      <c r="G80" s="512"/>
      <c r="H80" s="512"/>
      <c r="I80" s="512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5"/>
      <c r="DC80" s="15"/>
      <c r="DD80" s="15"/>
      <c r="DE80" s="15"/>
      <c r="DF80" s="15"/>
      <c r="DG80" s="15"/>
      <c r="DH80" s="15"/>
      <c r="DI80" s="15"/>
      <c r="DJ80" s="15"/>
      <c r="DK80" s="15"/>
      <c r="DL80" s="15"/>
      <c r="DM80" s="15"/>
      <c r="DN80" s="15"/>
      <c r="DO80" s="15"/>
      <c r="DP80" s="15"/>
      <c r="DQ80" s="15"/>
      <c r="DR80" s="15"/>
      <c r="DS80" s="15"/>
      <c r="DT80" s="15"/>
      <c r="DU80" s="15"/>
      <c r="DV80" s="15"/>
      <c r="DW80" s="15"/>
      <c r="DX80" s="15"/>
      <c r="DY80" s="15"/>
      <c r="DZ80" s="15"/>
      <c r="EA80" s="15"/>
      <c r="EB80" s="15"/>
      <c r="EC80" s="15"/>
      <c r="ED80" s="15"/>
      <c r="EE80" s="15"/>
      <c r="EF80" s="15"/>
      <c r="EG80" s="15"/>
      <c r="EH80" s="15"/>
      <c r="EI80" s="15"/>
      <c r="EJ80" s="15"/>
      <c r="EK80" s="15"/>
      <c r="EL80" s="15"/>
      <c r="EM80" s="15"/>
      <c r="EN80" s="15"/>
      <c r="EO80" s="15"/>
      <c r="EP80" s="15"/>
      <c r="EQ80" s="15"/>
      <c r="ER80" s="15"/>
      <c r="ES80" s="15"/>
      <c r="ET80" s="15"/>
      <c r="EU80" s="15"/>
      <c r="EV80" s="15"/>
      <c r="EW80" s="15"/>
      <c r="EX80" s="15"/>
      <c r="EY80" s="15"/>
      <c r="EZ80" s="15"/>
      <c r="FA80" s="15"/>
      <c r="FB80" s="15"/>
      <c r="FC80" s="15"/>
      <c r="FD80" s="15"/>
      <c r="FE80" s="15"/>
      <c r="FF80" s="15"/>
      <c r="FG80" s="15"/>
      <c r="FH80" s="15"/>
      <c r="FI80" s="15"/>
      <c r="FJ80" s="15"/>
      <c r="FK80" s="15"/>
      <c r="FL80" s="15"/>
      <c r="FM80" s="15"/>
      <c r="FN80" s="15"/>
      <c r="FO80" s="15"/>
      <c r="FP80" s="15"/>
      <c r="FQ80" s="15"/>
      <c r="FR80" s="15"/>
      <c r="FS80" s="15"/>
      <c r="FT80" s="15"/>
      <c r="FU80" s="15"/>
      <c r="FV80" s="15"/>
      <c r="FW80" s="15"/>
      <c r="FX80" s="15"/>
      <c r="FY80" s="15"/>
      <c r="FZ80" s="15"/>
      <c r="GA80" s="15"/>
      <c r="GB80" s="15"/>
      <c r="GC80" s="15"/>
      <c r="GD80" s="15"/>
      <c r="GE80" s="15"/>
      <c r="GF80" s="15"/>
      <c r="GG80" s="15"/>
      <c r="GH80" s="15"/>
      <c r="GI80" s="15"/>
      <c r="GJ80" s="15"/>
      <c r="GK80" s="15"/>
      <c r="GL80" s="15"/>
      <c r="GM80" s="15"/>
      <c r="GN80" s="15"/>
      <c r="GO80" s="15"/>
      <c r="GP80" s="15"/>
      <c r="GQ80" s="15"/>
      <c r="GR80" s="15"/>
      <c r="GS80" s="15"/>
      <c r="GT80" s="15"/>
      <c r="GU80" s="15"/>
      <c r="GV80" s="15"/>
      <c r="GW80" s="15"/>
      <c r="GX80" s="15"/>
      <c r="GY80" s="15"/>
      <c r="GZ80" s="15"/>
      <c r="HA80" s="15"/>
      <c r="HB80" s="15"/>
      <c r="HC80" s="15"/>
      <c r="HD80" s="15"/>
      <c r="HE80" s="15"/>
      <c r="HF80" s="15"/>
      <c r="HG80" s="15"/>
      <c r="HH80" s="15"/>
      <c r="HI80" s="15"/>
      <c r="HJ80" s="15"/>
      <c r="HK80" s="15"/>
      <c r="HL80" s="15"/>
      <c r="HM80" s="15"/>
      <c r="HN80" s="15"/>
      <c r="HO80" s="15"/>
      <c r="HP80" s="15"/>
      <c r="HQ80" s="15"/>
      <c r="HR80" s="15"/>
      <c r="HS80" s="15"/>
      <c r="HT80" s="15"/>
      <c r="HU80" s="15"/>
      <c r="HV80" s="15"/>
      <c r="HW80" s="15"/>
      <c r="HX80" s="15"/>
      <c r="HY80" s="15"/>
      <c r="HZ80" s="15"/>
      <c r="IA80" s="15"/>
      <c r="IB80" s="15"/>
      <c r="IC80" s="15"/>
      <c r="ID80" s="15"/>
      <c r="IE80" s="15"/>
      <c r="IF80" s="15"/>
      <c r="IG80" s="15"/>
      <c r="IH80" s="15"/>
      <c r="II80" s="15"/>
      <c r="IJ80" s="15"/>
      <c r="IK80" s="15"/>
      <c r="IL80" s="15"/>
      <c r="IM80" s="15"/>
      <c r="IN80" s="15"/>
      <c r="IO80" s="15"/>
      <c r="IP80" s="15"/>
      <c r="IQ80" s="15"/>
      <c r="IR80" s="15"/>
      <c r="IS80" s="15"/>
      <c r="IT80" s="15"/>
      <c r="IU80" s="15"/>
      <c r="IV80" s="15"/>
    </row>
    <row r="81" spans="1:256" ht="32.25" customHeight="1">
      <c r="A81" s="513" t="s">
        <v>84</v>
      </c>
      <c r="B81" s="513"/>
      <c r="C81" s="513"/>
      <c r="D81" s="513"/>
      <c r="E81" s="513"/>
      <c r="F81" s="513"/>
      <c r="G81" s="513"/>
      <c r="H81" s="513"/>
      <c r="I81" s="513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  <c r="DA81" s="15"/>
      <c r="DB81" s="15"/>
      <c r="DC81" s="15"/>
      <c r="DD81" s="15"/>
      <c r="DE81" s="15"/>
      <c r="DF81" s="15"/>
      <c r="DG81" s="15"/>
      <c r="DH81" s="15"/>
      <c r="DI81" s="15"/>
      <c r="DJ81" s="15"/>
      <c r="DK81" s="15"/>
      <c r="DL81" s="15"/>
      <c r="DM81" s="15"/>
      <c r="DN81" s="15"/>
      <c r="DO81" s="15"/>
      <c r="DP81" s="15"/>
      <c r="DQ81" s="15"/>
      <c r="DR81" s="15"/>
      <c r="DS81" s="15"/>
      <c r="DT81" s="15"/>
      <c r="DU81" s="15"/>
      <c r="DV81" s="15"/>
      <c r="DW81" s="15"/>
      <c r="DX81" s="15"/>
      <c r="DY81" s="15"/>
      <c r="DZ81" s="15"/>
      <c r="EA81" s="15"/>
      <c r="EB81" s="15"/>
      <c r="EC81" s="15"/>
      <c r="ED81" s="15"/>
      <c r="EE81" s="15"/>
      <c r="EF81" s="15"/>
      <c r="EG81" s="15"/>
      <c r="EH81" s="15"/>
      <c r="EI81" s="15"/>
      <c r="EJ81" s="15"/>
      <c r="EK81" s="15"/>
      <c r="EL81" s="15"/>
      <c r="EM81" s="15"/>
      <c r="EN81" s="15"/>
      <c r="EO81" s="15"/>
      <c r="EP81" s="15"/>
      <c r="EQ81" s="15"/>
      <c r="ER81" s="15"/>
      <c r="ES81" s="15"/>
      <c r="ET81" s="15"/>
      <c r="EU81" s="15"/>
      <c r="EV81" s="15"/>
      <c r="EW81" s="15"/>
      <c r="EX81" s="15"/>
      <c r="EY81" s="15"/>
      <c r="EZ81" s="15"/>
      <c r="FA81" s="15"/>
      <c r="FB81" s="15"/>
      <c r="FC81" s="15"/>
      <c r="FD81" s="15"/>
      <c r="FE81" s="15"/>
      <c r="FF81" s="15"/>
      <c r="FG81" s="15"/>
      <c r="FH81" s="15"/>
      <c r="FI81" s="15"/>
      <c r="FJ81" s="15"/>
      <c r="FK81" s="15"/>
      <c r="FL81" s="15"/>
      <c r="FM81" s="15"/>
      <c r="FN81" s="15"/>
      <c r="FO81" s="15"/>
      <c r="FP81" s="15"/>
      <c r="FQ81" s="15"/>
      <c r="FR81" s="15"/>
      <c r="FS81" s="15"/>
      <c r="FT81" s="15"/>
      <c r="FU81" s="15"/>
      <c r="FV81" s="15"/>
      <c r="FW81" s="15"/>
      <c r="FX81" s="15"/>
      <c r="FY81" s="15"/>
      <c r="FZ81" s="15"/>
      <c r="GA81" s="15"/>
      <c r="GB81" s="15"/>
      <c r="GC81" s="15"/>
      <c r="GD81" s="15"/>
      <c r="GE81" s="15"/>
      <c r="GF81" s="15"/>
      <c r="GG81" s="15"/>
      <c r="GH81" s="15"/>
      <c r="GI81" s="15"/>
      <c r="GJ81" s="15"/>
      <c r="GK81" s="15"/>
      <c r="GL81" s="15"/>
      <c r="GM81" s="15"/>
      <c r="GN81" s="15"/>
      <c r="GO81" s="15"/>
      <c r="GP81" s="15"/>
      <c r="GQ81" s="15"/>
      <c r="GR81" s="15"/>
      <c r="GS81" s="15"/>
      <c r="GT81" s="15"/>
      <c r="GU81" s="15"/>
      <c r="GV81" s="15"/>
      <c r="GW81" s="15"/>
      <c r="GX81" s="15"/>
      <c r="GY81" s="15"/>
      <c r="GZ81" s="15"/>
      <c r="HA81" s="15"/>
      <c r="HB81" s="15"/>
      <c r="HC81" s="15"/>
      <c r="HD81" s="15"/>
      <c r="HE81" s="15"/>
      <c r="HF81" s="15"/>
      <c r="HG81" s="15"/>
      <c r="HH81" s="15"/>
      <c r="HI81" s="15"/>
      <c r="HJ81" s="15"/>
      <c r="HK81" s="15"/>
      <c r="HL81" s="15"/>
      <c r="HM81" s="15"/>
      <c r="HN81" s="15"/>
      <c r="HO81" s="15"/>
      <c r="HP81" s="15"/>
      <c r="HQ81" s="15"/>
      <c r="HR81" s="15"/>
      <c r="HS81" s="15"/>
      <c r="HT81" s="15"/>
      <c r="HU81" s="15"/>
      <c r="HV81" s="15"/>
      <c r="HW81" s="15"/>
      <c r="HX81" s="15"/>
      <c r="HY81" s="15"/>
      <c r="HZ81" s="15"/>
      <c r="IA81" s="15"/>
      <c r="IB81" s="15"/>
      <c r="IC81" s="15"/>
      <c r="ID81" s="15"/>
      <c r="IE81" s="15"/>
      <c r="IF81" s="15"/>
      <c r="IG81" s="15"/>
      <c r="IH81" s="15"/>
      <c r="II81" s="15"/>
      <c r="IJ81" s="15"/>
      <c r="IK81" s="15"/>
      <c r="IL81" s="15"/>
      <c r="IM81" s="15"/>
      <c r="IN81" s="15"/>
      <c r="IO81" s="15"/>
      <c r="IP81" s="15"/>
      <c r="IQ81" s="15"/>
      <c r="IR81" s="15"/>
      <c r="IS81" s="15"/>
      <c r="IT81" s="15"/>
      <c r="IU81" s="15"/>
      <c r="IV81" s="15"/>
    </row>
    <row r="82" spans="1:256" ht="30" customHeight="1">
      <c r="A82" s="52" t="s">
        <v>85</v>
      </c>
      <c r="B82" s="501" t="s">
        <v>86</v>
      </c>
      <c r="C82" s="501"/>
      <c r="D82" s="501"/>
      <c r="E82" s="501"/>
      <c r="F82" s="501"/>
      <c r="G82" s="501"/>
      <c r="H82" s="40" t="s">
        <v>87</v>
      </c>
      <c r="I82" s="40" t="s">
        <v>88</v>
      </c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  <c r="DJ82" s="15"/>
      <c r="DK82" s="15"/>
      <c r="DL82" s="15"/>
      <c r="DM82" s="15"/>
      <c r="DN82" s="15"/>
      <c r="DO82" s="15"/>
      <c r="DP82" s="15"/>
      <c r="DQ82" s="15"/>
      <c r="DR82" s="15"/>
      <c r="DS82" s="15"/>
      <c r="DT82" s="15"/>
      <c r="DU82" s="15"/>
      <c r="DV82" s="15"/>
      <c r="DW82" s="15"/>
      <c r="DX82" s="15"/>
      <c r="DY82" s="15"/>
      <c r="DZ82" s="15"/>
      <c r="EA82" s="15"/>
      <c r="EB82" s="15"/>
      <c r="EC82" s="15"/>
      <c r="ED82" s="15"/>
      <c r="EE82" s="15"/>
      <c r="EF82" s="15"/>
      <c r="EG82" s="15"/>
      <c r="EH82" s="15"/>
      <c r="EI82" s="15"/>
      <c r="EJ82" s="15"/>
      <c r="EK82" s="15"/>
      <c r="EL82" s="15"/>
      <c r="EM82" s="15"/>
      <c r="EN82" s="15"/>
      <c r="EO82" s="15"/>
      <c r="EP82" s="15"/>
      <c r="EQ82" s="15"/>
      <c r="ER82" s="15"/>
      <c r="ES82" s="15"/>
      <c r="ET82" s="15"/>
      <c r="EU82" s="15"/>
      <c r="EV82" s="15"/>
      <c r="EW82" s="15"/>
      <c r="EX82" s="15"/>
      <c r="EY82" s="15"/>
      <c r="EZ82" s="15"/>
      <c r="FA82" s="15"/>
      <c r="FB82" s="15"/>
      <c r="FC82" s="15"/>
      <c r="FD82" s="15"/>
      <c r="FE82" s="15"/>
      <c r="FF82" s="15"/>
      <c r="FG82" s="15"/>
      <c r="FH82" s="15"/>
      <c r="FI82" s="15"/>
      <c r="FJ82" s="15"/>
      <c r="FK82" s="15"/>
      <c r="FL82" s="15"/>
      <c r="FM82" s="15"/>
      <c r="FN82" s="15"/>
      <c r="FO82" s="15"/>
      <c r="FP82" s="15"/>
      <c r="FQ82" s="15"/>
      <c r="FR82" s="15"/>
      <c r="FS82" s="15"/>
      <c r="FT82" s="15"/>
      <c r="FU82" s="15"/>
      <c r="FV82" s="15"/>
      <c r="FW82" s="15"/>
      <c r="FX82" s="15"/>
      <c r="FY82" s="15"/>
      <c r="FZ82" s="15"/>
      <c r="GA82" s="15"/>
      <c r="GB82" s="15"/>
      <c r="GC82" s="15"/>
      <c r="GD82" s="15"/>
      <c r="GE82" s="15"/>
      <c r="GF82" s="15"/>
      <c r="GG82" s="15"/>
      <c r="GH82" s="15"/>
      <c r="GI82" s="15"/>
      <c r="GJ82" s="15"/>
      <c r="GK82" s="15"/>
      <c r="GL82" s="15"/>
      <c r="GM82" s="15"/>
      <c r="GN82" s="15"/>
      <c r="GO82" s="15"/>
      <c r="GP82" s="15"/>
      <c r="GQ82" s="15"/>
      <c r="GR82" s="15"/>
      <c r="GS82" s="15"/>
      <c r="GT82" s="15"/>
      <c r="GU82" s="15"/>
      <c r="GV82" s="15"/>
      <c r="GW82" s="15"/>
      <c r="GX82" s="15"/>
      <c r="GY82" s="15"/>
      <c r="GZ82" s="15"/>
      <c r="HA82" s="15"/>
      <c r="HB82" s="15"/>
      <c r="HC82" s="15"/>
      <c r="HD82" s="15"/>
      <c r="HE82" s="15"/>
      <c r="HF82" s="15"/>
      <c r="HG82" s="15"/>
      <c r="HH82" s="15"/>
      <c r="HI82" s="15"/>
      <c r="HJ82" s="15"/>
      <c r="HK82" s="15"/>
      <c r="HL82" s="15"/>
      <c r="HM82" s="15"/>
      <c r="HN82" s="15"/>
      <c r="HO82" s="15"/>
      <c r="HP82" s="15"/>
      <c r="HQ82" s="15"/>
      <c r="HR82" s="15"/>
      <c r="HS82" s="15"/>
      <c r="HT82" s="15"/>
      <c r="HU82" s="15"/>
      <c r="HV82" s="15"/>
      <c r="HW82" s="15"/>
      <c r="HX82" s="15"/>
      <c r="HY82" s="15"/>
      <c r="HZ82" s="15"/>
      <c r="IA82" s="15"/>
      <c r="IB82" s="15"/>
      <c r="IC82" s="15"/>
      <c r="ID82" s="15"/>
      <c r="IE82" s="15"/>
      <c r="IF82" s="15"/>
      <c r="IG82" s="15"/>
      <c r="IH82" s="15"/>
      <c r="II82" s="15"/>
      <c r="IJ82" s="15"/>
      <c r="IK82" s="15"/>
      <c r="IL82" s="15"/>
      <c r="IM82" s="15"/>
      <c r="IN82" s="15"/>
      <c r="IO82" s="15"/>
      <c r="IP82" s="15"/>
      <c r="IQ82" s="15"/>
      <c r="IR82" s="15"/>
      <c r="IS82" s="15"/>
      <c r="IT82" s="15"/>
      <c r="IU82" s="15"/>
      <c r="IV82" s="15"/>
    </row>
    <row r="83" spans="1:256" ht="15.75" customHeight="1">
      <c r="A83" s="53" t="s">
        <v>8</v>
      </c>
      <c r="B83" s="12" t="s">
        <v>89</v>
      </c>
      <c r="C83" s="12"/>
      <c r="D83" s="12"/>
      <c r="E83" s="12"/>
      <c r="F83" s="12"/>
      <c r="G83" s="12"/>
      <c r="H83" s="54">
        <v>0.2</v>
      </c>
      <c r="I83" s="55">
        <f>ROUND(($I$68+$I$77)*H83,2)</f>
        <v>372.67</v>
      </c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  <c r="CS83" s="15"/>
      <c r="CT83" s="15"/>
      <c r="CU83" s="15"/>
      <c r="CV83" s="15"/>
      <c r="CW83" s="15"/>
      <c r="CX83" s="15"/>
      <c r="CY83" s="15"/>
      <c r="CZ83" s="15"/>
      <c r="DA83" s="15"/>
      <c r="DB83" s="15"/>
      <c r="DC83" s="15"/>
      <c r="DD83" s="15"/>
      <c r="DE83" s="15"/>
      <c r="DF83" s="15"/>
      <c r="DG83" s="15"/>
      <c r="DH83" s="15"/>
      <c r="DI83" s="15"/>
      <c r="DJ83" s="15"/>
      <c r="DK83" s="15"/>
      <c r="DL83" s="15"/>
      <c r="DM83" s="15"/>
      <c r="DN83" s="15"/>
      <c r="DO83" s="15"/>
      <c r="DP83" s="15"/>
      <c r="DQ83" s="15"/>
      <c r="DR83" s="15"/>
      <c r="DS83" s="15"/>
      <c r="DT83" s="15"/>
      <c r="DU83" s="15"/>
      <c r="DV83" s="15"/>
      <c r="DW83" s="15"/>
      <c r="DX83" s="15"/>
      <c r="DY83" s="15"/>
      <c r="DZ83" s="15"/>
      <c r="EA83" s="15"/>
      <c r="EB83" s="15"/>
      <c r="EC83" s="15"/>
      <c r="ED83" s="15"/>
      <c r="EE83" s="15"/>
      <c r="EF83" s="15"/>
      <c r="EG83" s="15"/>
      <c r="EH83" s="15"/>
      <c r="EI83" s="15"/>
      <c r="EJ83" s="15"/>
      <c r="EK83" s="15"/>
      <c r="EL83" s="15"/>
      <c r="EM83" s="15"/>
      <c r="EN83" s="15"/>
      <c r="EO83" s="15"/>
      <c r="EP83" s="15"/>
      <c r="EQ83" s="15"/>
      <c r="ER83" s="15"/>
      <c r="ES83" s="15"/>
      <c r="ET83" s="15"/>
      <c r="EU83" s="15"/>
      <c r="EV83" s="15"/>
      <c r="EW83" s="15"/>
      <c r="EX83" s="15"/>
      <c r="EY83" s="15"/>
      <c r="EZ83" s="15"/>
      <c r="FA83" s="15"/>
      <c r="FB83" s="15"/>
      <c r="FC83" s="15"/>
      <c r="FD83" s="15"/>
      <c r="FE83" s="15"/>
      <c r="FF83" s="15"/>
      <c r="FG83" s="15"/>
      <c r="FH83" s="15"/>
      <c r="FI83" s="15"/>
      <c r="FJ83" s="15"/>
      <c r="FK83" s="15"/>
      <c r="FL83" s="15"/>
      <c r="FM83" s="15"/>
      <c r="FN83" s="15"/>
      <c r="FO83" s="15"/>
      <c r="FP83" s="15"/>
      <c r="FQ83" s="15"/>
      <c r="FR83" s="15"/>
      <c r="FS83" s="15"/>
      <c r="FT83" s="15"/>
      <c r="FU83" s="15"/>
      <c r="FV83" s="15"/>
      <c r="FW83" s="15"/>
      <c r="FX83" s="15"/>
      <c r="FY83" s="15"/>
      <c r="FZ83" s="15"/>
      <c r="GA83" s="15"/>
      <c r="GB83" s="15"/>
      <c r="GC83" s="15"/>
      <c r="GD83" s="15"/>
      <c r="GE83" s="15"/>
      <c r="GF83" s="15"/>
      <c r="GG83" s="15"/>
      <c r="GH83" s="15"/>
      <c r="GI83" s="15"/>
      <c r="GJ83" s="15"/>
      <c r="GK83" s="15"/>
      <c r="GL83" s="15"/>
      <c r="GM83" s="15"/>
      <c r="GN83" s="15"/>
      <c r="GO83" s="15"/>
      <c r="GP83" s="15"/>
      <c r="GQ83" s="15"/>
      <c r="GR83" s="15"/>
      <c r="GS83" s="15"/>
      <c r="GT83" s="15"/>
      <c r="GU83" s="15"/>
      <c r="GV83" s="15"/>
      <c r="GW83" s="15"/>
      <c r="GX83" s="15"/>
      <c r="GY83" s="15"/>
      <c r="GZ83" s="15"/>
      <c r="HA83" s="15"/>
      <c r="HB83" s="15"/>
      <c r="HC83" s="15"/>
      <c r="HD83" s="15"/>
      <c r="HE83" s="15"/>
      <c r="HF83" s="15"/>
      <c r="HG83" s="15"/>
      <c r="HH83" s="15"/>
      <c r="HI83" s="15"/>
      <c r="HJ83" s="15"/>
      <c r="HK83" s="15"/>
      <c r="HL83" s="15"/>
      <c r="HM83" s="15"/>
      <c r="HN83" s="15"/>
      <c r="HO83" s="15"/>
      <c r="HP83" s="15"/>
      <c r="HQ83" s="15"/>
      <c r="HR83" s="15"/>
      <c r="HS83" s="15"/>
      <c r="HT83" s="15"/>
      <c r="HU83" s="15"/>
      <c r="HV83" s="15"/>
      <c r="HW83" s="15"/>
      <c r="HX83" s="15"/>
      <c r="HY83" s="15"/>
      <c r="HZ83" s="15"/>
      <c r="IA83" s="15"/>
      <c r="IB83" s="15"/>
      <c r="IC83" s="15"/>
      <c r="ID83" s="15"/>
      <c r="IE83" s="15"/>
      <c r="IF83" s="15"/>
      <c r="IG83" s="15"/>
      <c r="IH83" s="15"/>
      <c r="II83" s="15"/>
      <c r="IJ83" s="15"/>
      <c r="IK83" s="15"/>
      <c r="IL83" s="15"/>
      <c r="IM83" s="15"/>
      <c r="IN83" s="15"/>
      <c r="IO83" s="15"/>
      <c r="IP83" s="15"/>
      <c r="IQ83" s="15"/>
      <c r="IR83" s="15"/>
      <c r="IS83" s="15"/>
      <c r="IT83" s="15"/>
      <c r="IU83" s="15"/>
      <c r="IV83" s="15"/>
    </row>
    <row r="84" spans="1:256" ht="15.75" customHeight="1">
      <c r="A84" s="53" t="s">
        <v>10</v>
      </c>
      <c r="B84" s="12" t="s">
        <v>90</v>
      </c>
      <c r="C84" s="12"/>
      <c r="D84" s="12"/>
      <c r="E84" s="12"/>
      <c r="F84" s="12"/>
      <c r="G84" s="12"/>
      <c r="H84" s="54"/>
      <c r="I84" s="5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  <c r="DA84" s="15"/>
      <c r="DB84" s="15"/>
      <c r="DC84" s="15"/>
      <c r="DD84" s="15"/>
      <c r="DE84" s="15"/>
      <c r="DF84" s="15"/>
      <c r="DG84" s="15"/>
      <c r="DH84" s="15"/>
      <c r="DI84" s="15"/>
      <c r="DJ84" s="15"/>
      <c r="DK84" s="15"/>
      <c r="DL84" s="15"/>
      <c r="DM84" s="15"/>
      <c r="DN84" s="15"/>
      <c r="DO84" s="15"/>
      <c r="DP84" s="15"/>
      <c r="DQ84" s="15"/>
      <c r="DR84" s="15"/>
      <c r="DS84" s="15"/>
      <c r="DT84" s="15"/>
      <c r="DU84" s="15"/>
      <c r="DV84" s="15"/>
      <c r="DW84" s="15"/>
      <c r="DX84" s="15"/>
      <c r="DY84" s="15"/>
      <c r="DZ84" s="15"/>
      <c r="EA84" s="15"/>
      <c r="EB84" s="15"/>
      <c r="EC84" s="15"/>
      <c r="ED84" s="15"/>
      <c r="EE84" s="15"/>
      <c r="EF84" s="15"/>
      <c r="EG84" s="15"/>
      <c r="EH84" s="15"/>
      <c r="EI84" s="15"/>
      <c r="EJ84" s="15"/>
      <c r="EK84" s="15"/>
      <c r="EL84" s="15"/>
      <c r="EM84" s="15"/>
      <c r="EN84" s="15"/>
      <c r="EO84" s="15"/>
      <c r="EP84" s="15"/>
      <c r="EQ84" s="15"/>
      <c r="ER84" s="15"/>
      <c r="ES84" s="15"/>
      <c r="ET84" s="15"/>
      <c r="EU84" s="15"/>
      <c r="EV84" s="15"/>
      <c r="EW84" s="15"/>
      <c r="EX84" s="15"/>
      <c r="EY84" s="15"/>
      <c r="EZ84" s="15"/>
      <c r="FA84" s="15"/>
      <c r="FB84" s="15"/>
      <c r="FC84" s="15"/>
      <c r="FD84" s="15"/>
      <c r="FE84" s="15"/>
      <c r="FF84" s="15"/>
      <c r="FG84" s="15"/>
      <c r="FH84" s="15"/>
      <c r="FI84" s="15"/>
      <c r="FJ84" s="15"/>
      <c r="FK84" s="15"/>
      <c r="FL84" s="15"/>
      <c r="FM84" s="15"/>
      <c r="FN84" s="15"/>
      <c r="FO84" s="15"/>
      <c r="FP84" s="15"/>
      <c r="FQ84" s="15"/>
      <c r="FR84" s="15"/>
      <c r="FS84" s="15"/>
      <c r="FT84" s="15"/>
      <c r="FU84" s="15"/>
      <c r="FV84" s="15"/>
      <c r="FW84" s="15"/>
      <c r="FX84" s="15"/>
      <c r="FY84" s="15"/>
      <c r="FZ84" s="15"/>
      <c r="GA84" s="15"/>
      <c r="GB84" s="15"/>
      <c r="GC84" s="15"/>
      <c r="GD84" s="15"/>
      <c r="GE84" s="15"/>
      <c r="GF84" s="15"/>
      <c r="GG84" s="15"/>
      <c r="GH84" s="15"/>
      <c r="GI84" s="15"/>
      <c r="GJ84" s="15"/>
      <c r="GK84" s="15"/>
      <c r="GL84" s="15"/>
      <c r="GM84" s="15"/>
      <c r="GN84" s="15"/>
      <c r="GO84" s="15"/>
      <c r="GP84" s="15"/>
      <c r="GQ84" s="15"/>
      <c r="GR84" s="15"/>
      <c r="GS84" s="15"/>
      <c r="GT84" s="15"/>
      <c r="GU84" s="15"/>
      <c r="GV84" s="15"/>
      <c r="GW84" s="15"/>
      <c r="GX84" s="15"/>
      <c r="GY84" s="15"/>
      <c r="GZ84" s="15"/>
      <c r="HA84" s="15"/>
      <c r="HB84" s="15"/>
      <c r="HC84" s="15"/>
      <c r="HD84" s="15"/>
      <c r="HE84" s="15"/>
      <c r="HF84" s="15"/>
      <c r="HG84" s="15"/>
      <c r="HH84" s="15"/>
      <c r="HI84" s="15"/>
      <c r="HJ84" s="15"/>
      <c r="HK84" s="15"/>
      <c r="HL84" s="15"/>
      <c r="HM84" s="15"/>
      <c r="HN84" s="15"/>
      <c r="HO84" s="15"/>
      <c r="HP84" s="15"/>
      <c r="HQ84" s="15"/>
      <c r="HR84" s="15"/>
      <c r="HS84" s="15"/>
      <c r="HT84" s="15"/>
      <c r="HU84" s="15"/>
      <c r="HV84" s="15"/>
      <c r="HW84" s="15"/>
      <c r="HX84" s="15"/>
      <c r="HY84" s="15"/>
      <c r="HZ84" s="15"/>
      <c r="IA84" s="15"/>
      <c r="IB84" s="15"/>
      <c r="IC84" s="15"/>
      <c r="ID84" s="15"/>
      <c r="IE84" s="15"/>
      <c r="IF84" s="15"/>
      <c r="IG84" s="15"/>
      <c r="IH84" s="15"/>
      <c r="II84" s="15"/>
      <c r="IJ84" s="15"/>
      <c r="IK84" s="15"/>
      <c r="IL84" s="15"/>
      <c r="IM84" s="15"/>
      <c r="IN84" s="15"/>
      <c r="IO84" s="15"/>
      <c r="IP84" s="15"/>
      <c r="IQ84" s="15"/>
      <c r="IR84" s="15"/>
      <c r="IS84" s="15"/>
      <c r="IT84" s="15"/>
      <c r="IU84" s="15"/>
      <c r="IV84" s="15"/>
    </row>
    <row r="85" spans="1:256" ht="48.75" customHeight="1">
      <c r="A85" s="53" t="s">
        <v>13</v>
      </c>
      <c r="B85" s="12" t="s">
        <v>91</v>
      </c>
      <c r="C85" s="12"/>
      <c r="D85" s="56" t="s">
        <v>92</v>
      </c>
      <c r="E85" s="57">
        <v>0.03</v>
      </c>
      <c r="F85" s="56" t="s">
        <v>93</v>
      </c>
      <c r="G85" s="58">
        <v>1</v>
      </c>
      <c r="H85" s="59">
        <f>ROUND((E85*G85),6)</f>
        <v>0.03</v>
      </c>
      <c r="I85" s="55">
        <f>ROUND(($I$68+$I$77)*H85,2)</f>
        <v>55.9</v>
      </c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  <c r="CR85" s="15"/>
      <c r="CS85" s="15"/>
      <c r="CT85" s="15"/>
      <c r="CU85" s="15"/>
      <c r="CV85" s="15"/>
      <c r="CW85" s="15"/>
      <c r="CX85" s="15"/>
      <c r="CY85" s="15"/>
      <c r="CZ85" s="15"/>
      <c r="DA85" s="15"/>
      <c r="DB85" s="15"/>
      <c r="DC85" s="15"/>
      <c r="DD85" s="15"/>
      <c r="DE85" s="15"/>
      <c r="DF85" s="15"/>
      <c r="DG85" s="15"/>
      <c r="DH85" s="15"/>
      <c r="DI85" s="15"/>
      <c r="DJ85" s="15"/>
      <c r="DK85" s="15"/>
      <c r="DL85" s="15"/>
      <c r="DM85" s="15"/>
      <c r="DN85" s="15"/>
      <c r="DO85" s="15"/>
      <c r="DP85" s="15"/>
      <c r="DQ85" s="15"/>
      <c r="DR85" s="15"/>
      <c r="DS85" s="15"/>
      <c r="DT85" s="15"/>
      <c r="DU85" s="15"/>
      <c r="DV85" s="15"/>
      <c r="DW85" s="15"/>
      <c r="DX85" s="15"/>
      <c r="DY85" s="15"/>
      <c r="DZ85" s="15"/>
      <c r="EA85" s="15"/>
      <c r="EB85" s="15"/>
      <c r="EC85" s="15"/>
      <c r="ED85" s="15"/>
      <c r="EE85" s="15"/>
      <c r="EF85" s="15"/>
      <c r="EG85" s="15"/>
      <c r="EH85" s="15"/>
      <c r="EI85" s="15"/>
      <c r="EJ85" s="15"/>
      <c r="EK85" s="15"/>
      <c r="EL85" s="15"/>
      <c r="EM85" s="15"/>
      <c r="EN85" s="15"/>
      <c r="EO85" s="15"/>
      <c r="EP85" s="15"/>
      <c r="EQ85" s="15"/>
      <c r="ER85" s="15"/>
      <c r="ES85" s="15"/>
      <c r="ET85" s="15"/>
      <c r="EU85" s="15"/>
      <c r="EV85" s="15"/>
      <c r="EW85" s="15"/>
      <c r="EX85" s="15"/>
      <c r="EY85" s="15"/>
      <c r="EZ85" s="15"/>
      <c r="FA85" s="15"/>
      <c r="FB85" s="15"/>
      <c r="FC85" s="15"/>
      <c r="FD85" s="15"/>
      <c r="FE85" s="15"/>
      <c r="FF85" s="15"/>
      <c r="FG85" s="15"/>
      <c r="FH85" s="15"/>
      <c r="FI85" s="15"/>
      <c r="FJ85" s="15"/>
      <c r="FK85" s="15"/>
      <c r="FL85" s="15"/>
      <c r="FM85" s="15"/>
      <c r="FN85" s="15"/>
      <c r="FO85" s="15"/>
      <c r="FP85" s="15"/>
      <c r="FQ85" s="15"/>
      <c r="FR85" s="15"/>
      <c r="FS85" s="15"/>
      <c r="FT85" s="15"/>
      <c r="FU85" s="15"/>
      <c r="FV85" s="15"/>
      <c r="FW85" s="15"/>
      <c r="FX85" s="15"/>
      <c r="FY85" s="15"/>
      <c r="FZ85" s="15"/>
      <c r="GA85" s="15"/>
      <c r="GB85" s="15"/>
      <c r="GC85" s="15"/>
      <c r="GD85" s="15"/>
      <c r="GE85" s="15"/>
      <c r="GF85" s="15"/>
      <c r="GG85" s="15"/>
      <c r="GH85" s="15"/>
      <c r="GI85" s="15"/>
      <c r="GJ85" s="15"/>
      <c r="GK85" s="15"/>
      <c r="GL85" s="15"/>
      <c r="GM85" s="15"/>
      <c r="GN85" s="15"/>
      <c r="GO85" s="15"/>
      <c r="GP85" s="15"/>
      <c r="GQ85" s="15"/>
      <c r="GR85" s="15"/>
      <c r="GS85" s="15"/>
      <c r="GT85" s="15"/>
      <c r="GU85" s="15"/>
      <c r="GV85" s="15"/>
      <c r="GW85" s="15"/>
      <c r="GX85" s="15"/>
      <c r="GY85" s="15"/>
      <c r="GZ85" s="15"/>
      <c r="HA85" s="15"/>
      <c r="HB85" s="15"/>
      <c r="HC85" s="15"/>
      <c r="HD85" s="15"/>
      <c r="HE85" s="15"/>
      <c r="HF85" s="15"/>
      <c r="HG85" s="15"/>
      <c r="HH85" s="15"/>
      <c r="HI85" s="15"/>
      <c r="HJ85" s="15"/>
      <c r="HK85" s="15"/>
      <c r="HL85" s="15"/>
      <c r="HM85" s="15"/>
      <c r="HN85" s="15"/>
      <c r="HO85" s="15"/>
      <c r="HP85" s="15"/>
      <c r="HQ85" s="15"/>
      <c r="HR85" s="15"/>
      <c r="HS85" s="15"/>
      <c r="HT85" s="15"/>
      <c r="HU85" s="15"/>
      <c r="HV85" s="15"/>
      <c r="HW85" s="15"/>
      <c r="HX85" s="15"/>
      <c r="HY85" s="15"/>
      <c r="HZ85" s="15"/>
      <c r="IA85" s="15"/>
      <c r="IB85" s="15"/>
      <c r="IC85" s="15"/>
      <c r="ID85" s="15"/>
      <c r="IE85" s="15"/>
      <c r="IF85" s="15"/>
      <c r="IG85" s="15"/>
      <c r="IH85" s="15"/>
      <c r="II85" s="15"/>
      <c r="IJ85" s="15"/>
      <c r="IK85" s="15"/>
      <c r="IL85" s="15"/>
      <c r="IM85" s="15"/>
      <c r="IN85" s="15"/>
      <c r="IO85" s="15"/>
      <c r="IP85" s="15"/>
      <c r="IQ85" s="15"/>
      <c r="IR85" s="15"/>
      <c r="IS85" s="15"/>
      <c r="IT85" s="15"/>
      <c r="IU85" s="15"/>
      <c r="IV85" s="15"/>
    </row>
    <row r="86" spans="1:256" ht="15.75" customHeight="1">
      <c r="A86" s="53" t="s">
        <v>16</v>
      </c>
      <c r="B86" s="12" t="s">
        <v>94</v>
      </c>
      <c r="C86" s="12"/>
      <c r="D86" s="12"/>
      <c r="E86" s="12"/>
      <c r="F86" s="12"/>
      <c r="G86" s="12"/>
      <c r="H86" s="54"/>
      <c r="I86" s="5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  <c r="DA86" s="15"/>
      <c r="DB86" s="15"/>
      <c r="DC86" s="15"/>
      <c r="DD86" s="15"/>
      <c r="DE86" s="15"/>
      <c r="DF86" s="15"/>
      <c r="DG86" s="15"/>
      <c r="DH86" s="15"/>
      <c r="DI86" s="15"/>
      <c r="DJ86" s="15"/>
      <c r="DK86" s="15"/>
      <c r="DL86" s="15"/>
      <c r="DM86" s="15"/>
      <c r="DN86" s="15"/>
      <c r="DO86" s="15"/>
      <c r="DP86" s="15"/>
      <c r="DQ86" s="15"/>
      <c r="DR86" s="15"/>
      <c r="DS86" s="15"/>
      <c r="DT86" s="15"/>
      <c r="DU86" s="15"/>
      <c r="DV86" s="15"/>
      <c r="DW86" s="15"/>
      <c r="DX86" s="15"/>
      <c r="DY86" s="15"/>
      <c r="DZ86" s="15"/>
      <c r="EA86" s="15"/>
      <c r="EB86" s="15"/>
      <c r="EC86" s="15"/>
      <c r="ED86" s="15"/>
      <c r="EE86" s="15"/>
      <c r="EF86" s="15"/>
      <c r="EG86" s="15"/>
      <c r="EH86" s="15"/>
      <c r="EI86" s="15"/>
      <c r="EJ86" s="15"/>
      <c r="EK86" s="15"/>
      <c r="EL86" s="15"/>
      <c r="EM86" s="15"/>
      <c r="EN86" s="15"/>
      <c r="EO86" s="15"/>
      <c r="EP86" s="15"/>
      <c r="EQ86" s="15"/>
      <c r="ER86" s="15"/>
      <c r="ES86" s="15"/>
      <c r="ET86" s="15"/>
      <c r="EU86" s="15"/>
      <c r="EV86" s="15"/>
      <c r="EW86" s="15"/>
      <c r="EX86" s="15"/>
      <c r="EY86" s="15"/>
      <c r="EZ86" s="15"/>
      <c r="FA86" s="15"/>
      <c r="FB86" s="15"/>
      <c r="FC86" s="15"/>
      <c r="FD86" s="15"/>
      <c r="FE86" s="15"/>
      <c r="FF86" s="15"/>
      <c r="FG86" s="15"/>
      <c r="FH86" s="15"/>
      <c r="FI86" s="15"/>
      <c r="FJ86" s="15"/>
      <c r="FK86" s="15"/>
      <c r="FL86" s="15"/>
      <c r="FM86" s="15"/>
      <c r="FN86" s="15"/>
      <c r="FO86" s="15"/>
      <c r="FP86" s="15"/>
      <c r="FQ86" s="15"/>
      <c r="FR86" s="15"/>
      <c r="FS86" s="15"/>
      <c r="FT86" s="15"/>
      <c r="FU86" s="15"/>
      <c r="FV86" s="15"/>
      <c r="FW86" s="15"/>
      <c r="FX86" s="15"/>
      <c r="FY86" s="15"/>
      <c r="FZ86" s="15"/>
      <c r="GA86" s="15"/>
      <c r="GB86" s="15"/>
      <c r="GC86" s="15"/>
      <c r="GD86" s="15"/>
      <c r="GE86" s="15"/>
      <c r="GF86" s="15"/>
      <c r="GG86" s="15"/>
      <c r="GH86" s="15"/>
      <c r="GI86" s="15"/>
      <c r="GJ86" s="15"/>
      <c r="GK86" s="15"/>
      <c r="GL86" s="15"/>
      <c r="GM86" s="15"/>
      <c r="GN86" s="15"/>
      <c r="GO86" s="15"/>
      <c r="GP86" s="15"/>
      <c r="GQ86" s="15"/>
      <c r="GR86" s="15"/>
      <c r="GS86" s="15"/>
      <c r="GT86" s="15"/>
      <c r="GU86" s="15"/>
      <c r="GV86" s="15"/>
      <c r="GW86" s="15"/>
      <c r="GX86" s="15"/>
      <c r="GY86" s="15"/>
      <c r="GZ86" s="15"/>
      <c r="HA86" s="15"/>
      <c r="HB86" s="15"/>
      <c r="HC86" s="15"/>
      <c r="HD86" s="15"/>
      <c r="HE86" s="15"/>
      <c r="HF86" s="15"/>
      <c r="HG86" s="15"/>
      <c r="HH86" s="15"/>
      <c r="HI86" s="15"/>
      <c r="HJ86" s="15"/>
      <c r="HK86" s="15"/>
      <c r="HL86" s="15"/>
      <c r="HM86" s="15"/>
      <c r="HN86" s="15"/>
      <c r="HO86" s="15"/>
      <c r="HP86" s="15"/>
      <c r="HQ86" s="15"/>
      <c r="HR86" s="15"/>
      <c r="HS86" s="15"/>
      <c r="HT86" s="15"/>
      <c r="HU86" s="15"/>
      <c r="HV86" s="15"/>
      <c r="HW86" s="15"/>
      <c r="HX86" s="15"/>
      <c r="HY86" s="15"/>
      <c r="HZ86" s="15"/>
      <c r="IA86" s="15"/>
      <c r="IB86" s="15"/>
      <c r="IC86" s="15"/>
      <c r="ID86" s="15"/>
      <c r="IE86" s="15"/>
      <c r="IF86" s="15"/>
      <c r="IG86" s="15"/>
      <c r="IH86" s="15"/>
      <c r="II86" s="15"/>
      <c r="IJ86" s="15"/>
      <c r="IK86" s="15"/>
      <c r="IL86" s="15"/>
      <c r="IM86" s="15"/>
      <c r="IN86" s="15"/>
      <c r="IO86" s="15"/>
      <c r="IP86" s="15"/>
      <c r="IQ86" s="15"/>
      <c r="IR86" s="15"/>
      <c r="IS86" s="15"/>
      <c r="IT86" s="15"/>
      <c r="IU86" s="15"/>
      <c r="IV86" s="15"/>
    </row>
    <row r="87" spans="1:256" ht="15.75" customHeight="1">
      <c r="A87" s="53" t="s">
        <v>69</v>
      </c>
      <c r="B87" s="12" t="s">
        <v>95</v>
      </c>
      <c r="C87" s="12"/>
      <c r="D87" s="12"/>
      <c r="E87" s="12"/>
      <c r="F87" s="12"/>
      <c r="G87" s="12"/>
      <c r="H87" s="54"/>
      <c r="I87" s="5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  <c r="DA87" s="15"/>
      <c r="DB87" s="15"/>
      <c r="DC87" s="15"/>
      <c r="DD87" s="15"/>
      <c r="DE87" s="15"/>
      <c r="DF87" s="15"/>
      <c r="DG87" s="15"/>
      <c r="DH87" s="15"/>
      <c r="DI87" s="15"/>
      <c r="DJ87" s="15"/>
      <c r="DK87" s="15"/>
      <c r="DL87" s="15"/>
      <c r="DM87" s="15"/>
      <c r="DN87" s="15"/>
      <c r="DO87" s="15"/>
      <c r="DP87" s="15"/>
      <c r="DQ87" s="15"/>
      <c r="DR87" s="15"/>
      <c r="DS87" s="15"/>
      <c r="DT87" s="15"/>
      <c r="DU87" s="15"/>
      <c r="DV87" s="15"/>
      <c r="DW87" s="15"/>
      <c r="DX87" s="15"/>
      <c r="DY87" s="15"/>
      <c r="DZ87" s="15"/>
      <c r="EA87" s="15"/>
      <c r="EB87" s="15"/>
      <c r="EC87" s="15"/>
      <c r="ED87" s="15"/>
      <c r="EE87" s="15"/>
      <c r="EF87" s="15"/>
      <c r="EG87" s="15"/>
      <c r="EH87" s="15"/>
      <c r="EI87" s="15"/>
      <c r="EJ87" s="15"/>
      <c r="EK87" s="15"/>
      <c r="EL87" s="15"/>
      <c r="EM87" s="15"/>
      <c r="EN87" s="15"/>
      <c r="EO87" s="15"/>
      <c r="EP87" s="15"/>
      <c r="EQ87" s="15"/>
      <c r="ER87" s="15"/>
      <c r="ES87" s="15"/>
      <c r="ET87" s="15"/>
      <c r="EU87" s="15"/>
      <c r="EV87" s="15"/>
      <c r="EW87" s="15"/>
      <c r="EX87" s="15"/>
      <c r="EY87" s="15"/>
      <c r="EZ87" s="15"/>
      <c r="FA87" s="15"/>
      <c r="FB87" s="15"/>
      <c r="FC87" s="15"/>
      <c r="FD87" s="15"/>
      <c r="FE87" s="15"/>
      <c r="FF87" s="15"/>
      <c r="FG87" s="15"/>
      <c r="FH87" s="15"/>
      <c r="FI87" s="15"/>
      <c r="FJ87" s="15"/>
      <c r="FK87" s="15"/>
      <c r="FL87" s="15"/>
      <c r="FM87" s="15"/>
      <c r="FN87" s="15"/>
      <c r="FO87" s="15"/>
      <c r="FP87" s="15"/>
      <c r="FQ87" s="15"/>
      <c r="FR87" s="15"/>
      <c r="FS87" s="15"/>
      <c r="FT87" s="15"/>
      <c r="FU87" s="15"/>
      <c r="FV87" s="15"/>
      <c r="FW87" s="15"/>
      <c r="FX87" s="15"/>
      <c r="FY87" s="15"/>
      <c r="FZ87" s="15"/>
      <c r="GA87" s="15"/>
      <c r="GB87" s="15"/>
      <c r="GC87" s="15"/>
      <c r="GD87" s="15"/>
      <c r="GE87" s="15"/>
      <c r="GF87" s="15"/>
      <c r="GG87" s="15"/>
      <c r="GH87" s="15"/>
      <c r="GI87" s="15"/>
      <c r="GJ87" s="15"/>
      <c r="GK87" s="15"/>
      <c r="GL87" s="15"/>
      <c r="GM87" s="15"/>
      <c r="GN87" s="15"/>
      <c r="GO87" s="15"/>
      <c r="GP87" s="15"/>
      <c r="GQ87" s="15"/>
      <c r="GR87" s="15"/>
      <c r="GS87" s="15"/>
      <c r="GT87" s="15"/>
      <c r="GU87" s="15"/>
      <c r="GV87" s="15"/>
      <c r="GW87" s="15"/>
      <c r="GX87" s="15"/>
      <c r="GY87" s="15"/>
      <c r="GZ87" s="15"/>
      <c r="HA87" s="15"/>
      <c r="HB87" s="15"/>
      <c r="HC87" s="15"/>
      <c r="HD87" s="15"/>
      <c r="HE87" s="15"/>
      <c r="HF87" s="15"/>
      <c r="HG87" s="15"/>
      <c r="HH87" s="15"/>
      <c r="HI87" s="15"/>
      <c r="HJ87" s="15"/>
      <c r="HK87" s="15"/>
      <c r="HL87" s="15"/>
      <c r="HM87" s="15"/>
      <c r="HN87" s="15"/>
      <c r="HO87" s="15"/>
      <c r="HP87" s="15"/>
      <c r="HQ87" s="15"/>
      <c r="HR87" s="15"/>
      <c r="HS87" s="15"/>
      <c r="HT87" s="15"/>
      <c r="HU87" s="15"/>
      <c r="HV87" s="15"/>
      <c r="HW87" s="15"/>
      <c r="HX87" s="15"/>
      <c r="HY87" s="15"/>
      <c r="HZ87" s="15"/>
      <c r="IA87" s="15"/>
      <c r="IB87" s="15"/>
      <c r="IC87" s="15"/>
      <c r="ID87" s="15"/>
      <c r="IE87" s="15"/>
      <c r="IF87" s="15"/>
      <c r="IG87" s="15"/>
      <c r="IH87" s="15"/>
      <c r="II87" s="15"/>
      <c r="IJ87" s="15"/>
      <c r="IK87" s="15"/>
      <c r="IL87" s="15"/>
      <c r="IM87" s="15"/>
      <c r="IN87" s="15"/>
      <c r="IO87" s="15"/>
      <c r="IP87" s="15"/>
      <c r="IQ87" s="15"/>
      <c r="IR87" s="15"/>
      <c r="IS87" s="15"/>
      <c r="IT87" s="15"/>
      <c r="IU87" s="15"/>
      <c r="IV87" s="15"/>
    </row>
    <row r="88" spans="1:256" ht="15.75" customHeight="1">
      <c r="A88" s="53" t="s">
        <v>71</v>
      </c>
      <c r="B88" s="12" t="s">
        <v>96</v>
      </c>
      <c r="C88" s="12"/>
      <c r="D88" s="12"/>
      <c r="E88" s="12"/>
      <c r="F88" s="12"/>
      <c r="G88" s="12"/>
      <c r="H88" s="54"/>
      <c r="I88" s="5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  <c r="DA88" s="15"/>
      <c r="DB88" s="15"/>
      <c r="DC88" s="15"/>
      <c r="DD88" s="15"/>
      <c r="DE88" s="15"/>
      <c r="DF88" s="15"/>
      <c r="DG88" s="15"/>
      <c r="DH88" s="15"/>
      <c r="DI88" s="15"/>
      <c r="DJ88" s="15"/>
      <c r="DK88" s="15"/>
      <c r="DL88" s="15"/>
      <c r="DM88" s="15"/>
      <c r="DN88" s="15"/>
      <c r="DO88" s="15"/>
      <c r="DP88" s="15"/>
      <c r="DQ88" s="15"/>
      <c r="DR88" s="15"/>
      <c r="DS88" s="15"/>
      <c r="DT88" s="15"/>
      <c r="DU88" s="15"/>
      <c r="DV88" s="15"/>
      <c r="DW88" s="15"/>
      <c r="DX88" s="15"/>
      <c r="DY88" s="15"/>
      <c r="DZ88" s="15"/>
      <c r="EA88" s="15"/>
      <c r="EB88" s="15"/>
      <c r="EC88" s="15"/>
      <c r="ED88" s="15"/>
      <c r="EE88" s="15"/>
      <c r="EF88" s="15"/>
      <c r="EG88" s="15"/>
      <c r="EH88" s="15"/>
      <c r="EI88" s="15"/>
      <c r="EJ88" s="15"/>
      <c r="EK88" s="15"/>
      <c r="EL88" s="15"/>
      <c r="EM88" s="15"/>
      <c r="EN88" s="15"/>
      <c r="EO88" s="15"/>
      <c r="EP88" s="15"/>
      <c r="EQ88" s="15"/>
      <c r="ER88" s="15"/>
      <c r="ES88" s="15"/>
      <c r="ET88" s="15"/>
      <c r="EU88" s="15"/>
      <c r="EV88" s="15"/>
      <c r="EW88" s="15"/>
      <c r="EX88" s="15"/>
      <c r="EY88" s="15"/>
      <c r="EZ88" s="15"/>
      <c r="FA88" s="15"/>
      <c r="FB88" s="15"/>
      <c r="FC88" s="15"/>
      <c r="FD88" s="15"/>
      <c r="FE88" s="15"/>
      <c r="FF88" s="15"/>
      <c r="FG88" s="15"/>
      <c r="FH88" s="15"/>
      <c r="FI88" s="15"/>
      <c r="FJ88" s="15"/>
      <c r="FK88" s="15"/>
      <c r="FL88" s="15"/>
      <c r="FM88" s="15"/>
      <c r="FN88" s="15"/>
      <c r="FO88" s="15"/>
      <c r="FP88" s="15"/>
      <c r="FQ88" s="15"/>
      <c r="FR88" s="15"/>
      <c r="FS88" s="15"/>
      <c r="FT88" s="15"/>
      <c r="FU88" s="15"/>
      <c r="FV88" s="15"/>
      <c r="FW88" s="15"/>
      <c r="FX88" s="15"/>
      <c r="FY88" s="15"/>
      <c r="FZ88" s="15"/>
      <c r="GA88" s="15"/>
      <c r="GB88" s="15"/>
      <c r="GC88" s="15"/>
      <c r="GD88" s="15"/>
      <c r="GE88" s="15"/>
      <c r="GF88" s="15"/>
      <c r="GG88" s="15"/>
      <c r="GH88" s="15"/>
      <c r="GI88" s="15"/>
      <c r="GJ88" s="15"/>
      <c r="GK88" s="15"/>
      <c r="GL88" s="15"/>
      <c r="GM88" s="15"/>
      <c r="GN88" s="15"/>
      <c r="GO88" s="15"/>
      <c r="GP88" s="15"/>
      <c r="GQ88" s="15"/>
      <c r="GR88" s="15"/>
      <c r="GS88" s="15"/>
      <c r="GT88" s="15"/>
      <c r="GU88" s="15"/>
      <c r="GV88" s="15"/>
      <c r="GW88" s="15"/>
      <c r="GX88" s="15"/>
      <c r="GY88" s="15"/>
      <c r="GZ88" s="15"/>
      <c r="HA88" s="15"/>
      <c r="HB88" s="15"/>
      <c r="HC88" s="15"/>
      <c r="HD88" s="15"/>
      <c r="HE88" s="15"/>
      <c r="HF88" s="15"/>
      <c r="HG88" s="15"/>
      <c r="HH88" s="15"/>
      <c r="HI88" s="15"/>
      <c r="HJ88" s="15"/>
      <c r="HK88" s="15"/>
      <c r="HL88" s="15"/>
      <c r="HM88" s="15"/>
      <c r="HN88" s="15"/>
      <c r="HO88" s="15"/>
      <c r="HP88" s="15"/>
      <c r="HQ88" s="15"/>
      <c r="HR88" s="15"/>
      <c r="HS88" s="15"/>
      <c r="HT88" s="15"/>
      <c r="HU88" s="15"/>
      <c r="HV88" s="15"/>
      <c r="HW88" s="15"/>
      <c r="HX88" s="15"/>
      <c r="HY88" s="15"/>
      <c r="HZ88" s="15"/>
      <c r="IA88" s="15"/>
      <c r="IB88" s="15"/>
      <c r="IC88" s="15"/>
      <c r="ID88" s="15"/>
      <c r="IE88" s="15"/>
      <c r="IF88" s="15"/>
      <c r="IG88" s="15"/>
      <c r="IH88" s="15"/>
      <c r="II88" s="15"/>
      <c r="IJ88" s="15"/>
      <c r="IK88" s="15"/>
      <c r="IL88" s="15"/>
      <c r="IM88" s="15"/>
      <c r="IN88" s="15"/>
      <c r="IO88" s="15"/>
      <c r="IP88" s="15"/>
      <c r="IQ88" s="15"/>
      <c r="IR88" s="15"/>
      <c r="IS88" s="15"/>
      <c r="IT88" s="15"/>
      <c r="IU88" s="15"/>
      <c r="IV88" s="15"/>
    </row>
    <row r="89" spans="1:256" ht="20.25" customHeight="1">
      <c r="A89" s="53" t="s">
        <v>97</v>
      </c>
      <c r="B89" s="12" t="s">
        <v>338</v>
      </c>
      <c r="C89" s="12"/>
      <c r="D89" s="12"/>
      <c r="E89" s="12"/>
      <c r="F89" s="12"/>
      <c r="G89" s="12"/>
      <c r="H89" s="54"/>
      <c r="I89" s="5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  <c r="DA89" s="15"/>
      <c r="DB89" s="15"/>
      <c r="DC89" s="15"/>
      <c r="DD89" s="15"/>
      <c r="DE89" s="15"/>
      <c r="DF89" s="15"/>
      <c r="DG89" s="15"/>
      <c r="DH89" s="15"/>
      <c r="DI89" s="15"/>
      <c r="DJ89" s="15"/>
      <c r="DK89" s="15"/>
      <c r="DL89" s="15"/>
      <c r="DM89" s="15"/>
      <c r="DN89" s="15"/>
      <c r="DO89" s="15"/>
      <c r="DP89" s="15"/>
      <c r="DQ89" s="15"/>
      <c r="DR89" s="15"/>
      <c r="DS89" s="15"/>
      <c r="DT89" s="15"/>
      <c r="DU89" s="15"/>
      <c r="DV89" s="15"/>
      <c r="DW89" s="15"/>
      <c r="DX89" s="15"/>
      <c r="DY89" s="15"/>
      <c r="DZ89" s="15"/>
      <c r="EA89" s="15"/>
      <c r="EB89" s="15"/>
      <c r="EC89" s="15"/>
      <c r="ED89" s="15"/>
      <c r="EE89" s="15"/>
      <c r="EF89" s="15"/>
      <c r="EG89" s="15"/>
      <c r="EH89" s="15"/>
      <c r="EI89" s="15"/>
      <c r="EJ89" s="15"/>
      <c r="EK89" s="15"/>
      <c r="EL89" s="15"/>
      <c r="EM89" s="15"/>
      <c r="EN89" s="15"/>
      <c r="EO89" s="15"/>
      <c r="EP89" s="15"/>
      <c r="EQ89" s="15"/>
      <c r="ER89" s="15"/>
      <c r="ES89" s="15"/>
      <c r="ET89" s="15"/>
      <c r="EU89" s="15"/>
      <c r="EV89" s="15"/>
      <c r="EW89" s="15"/>
      <c r="EX89" s="15"/>
      <c r="EY89" s="15"/>
      <c r="EZ89" s="15"/>
      <c r="FA89" s="15"/>
      <c r="FB89" s="15"/>
      <c r="FC89" s="15"/>
      <c r="FD89" s="15"/>
      <c r="FE89" s="15"/>
      <c r="FF89" s="15"/>
      <c r="FG89" s="15"/>
      <c r="FH89" s="15"/>
      <c r="FI89" s="15"/>
      <c r="FJ89" s="15"/>
      <c r="FK89" s="15"/>
      <c r="FL89" s="15"/>
      <c r="FM89" s="15"/>
      <c r="FN89" s="15"/>
      <c r="FO89" s="15"/>
      <c r="FP89" s="15"/>
      <c r="FQ89" s="15"/>
      <c r="FR89" s="15"/>
      <c r="FS89" s="15"/>
      <c r="FT89" s="15"/>
      <c r="FU89" s="15"/>
      <c r="FV89" s="15"/>
      <c r="FW89" s="15"/>
      <c r="FX89" s="15"/>
      <c r="FY89" s="15"/>
      <c r="FZ89" s="15"/>
      <c r="GA89" s="15"/>
      <c r="GB89" s="15"/>
      <c r="GC89" s="15"/>
      <c r="GD89" s="15"/>
      <c r="GE89" s="15"/>
      <c r="GF89" s="15"/>
      <c r="GG89" s="15"/>
      <c r="GH89" s="15"/>
      <c r="GI89" s="15"/>
      <c r="GJ89" s="15"/>
      <c r="GK89" s="15"/>
      <c r="GL89" s="15"/>
      <c r="GM89" s="15"/>
      <c r="GN89" s="15"/>
      <c r="GO89" s="15"/>
      <c r="GP89" s="15"/>
      <c r="GQ89" s="15"/>
      <c r="GR89" s="15"/>
      <c r="GS89" s="15"/>
      <c r="GT89" s="15"/>
      <c r="GU89" s="15"/>
      <c r="GV89" s="15"/>
      <c r="GW89" s="15"/>
      <c r="GX89" s="15"/>
      <c r="GY89" s="15"/>
      <c r="GZ89" s="15"/>
      <c r="HA89" s="15"/>
      <c r="HB89" s="15"/>
      <c r="HC89" s="15"/>
      <c r="HD89" s="15"/>
      <c r="HE89" s="15"/>
      <c r="HF89" s="15"/>
      <c r="HG89" s="15"/>
      <c r="HH89" s="15"/>
      <c r="HI89" s="15"/>
      <c r="HJ89" s="15"/>
      <c r="HK89" s="15"/>
      <c r="HL89" s="15"/>
      <c r="HM89" s="15"/>
      <c r="HN89" s="15"/>
      <c r="HO89" s="15"/>
      <c r="HP89" s="15"/>
      <c r="HQ89" s="15"/>
      <c r="HR89" s="15"/>
      <c r="HS89" s="15"/>
      <c r="HT89" s="15"/>
      <c r="HU89" s="15"/>
      <c r="HV89" s="15"/>
      <c r="HW89" s="15"/>
      <c r="HX89" s="15"/>
      <c r="HY89" s="15"/>
      <c r="HZ89" s="15"/>
      <c r="IA89" s="15"/>
      <c r="IB89" s="15"/>
      <c r="IC89" s="15"/>
      <c r="ID89" s="15"/>
      <c r="IE89" s="15"/>
      <c r="IF89" s="15"/>
      <c r="IG89" s="15"/>
      <c r="IH89" s="15"/>
      <c r="II89" s="15"/>
      <c r="IJ89" s="15"/>
      <c r="IK89" s="15"/>
      <c r="IL89" s="15"/>
      <c r="IM89" s="15"/>
      <c r="IN89" s="15"/>
      <c r="IO89" s="15"/>
      <c r="IP89" s="15"/>
      <c r="IQ89" s="15"/>
      <c r="IR89" s="15"/>
      <c r="IS89" s="15"/>
      <c r="IT89" s="15"/>
      <c r="IU89" s="15"/>
      <c r="IV89" s="15"/>
    </row>
    <row r="90" spans="1:256" ht="15.75" customHeight="1">
      <c r="A90" s="53" t="s">
        <v>98</v>
      </c>
      <c r="B90" s="12" t="s">
        <v>99</v>
      </c>
      <c r="C90" s="12"/>
      <c r="D90" s="12"/>
      <c r="E90" s="12"/>
      <c r="F90" s="12"/>
      <c r="G90" s="12"/>
      <c r="H90" s="54">
        <v>0.08</v>
      </c>
      <c r="I90" s="55">
        <f>ROUND(($I$68+$I$77)*H90,2)</f>
        <v>149.07</v>
      </c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5"/>
      <c r="BT90" s="15"/>
      <c r="BU90" s="15"/>
      <c r="BV90" s="15"/>
      <c r="BW90" s="15"/>
      <c r="BX90" s="15"/>
      <c r="BY90" s="15"/>
      <c r="BZ90" s="15"/>
      <c r="CA90" s="15"/>
      <c r="CB90" s="15"/>
      <c r="CC90" s="15"/>
      <c r="CD90" s="15"/>
      <c r="CE90" s="15"/>
      <c r="CF90" s="15"/>
      <c r="CG90" s="15"/>
      <c r="CH90" s="15"/>
      <c r="CI90" s="15"/>
      <c r="CJ90" s="15"/>
      <c r="CK90" s="15"/>
      <c r="CL90" s="15"/>
      <c r="CM90" s="15"/>
      <c r="CN90" s="15"/>
      <c r="CO90" s="15"/>
      <c r="CP90" s="15"/>
      <c r="CQ90" s="15"/>
      <c r="CR90" s="15"/>
      <c r="CS90" s="15"/>
      <c r="CT90" s="15"/>
      <c r="CU90" s="15"/>
      <c r="CV90" s="15"/>
      <c r="CW90" s="15"/>
      <c r="CX90" s="15"/>
      <c r="CY90" s="15"/>
      <c r="CZ90" s="15"/>
      <c r="DA90" s="15"/>
      <c r="DB90" s="15"/>
      <c r="DC90" s="15"/>
      <c r="DD90" s="15"/>
      <c r="DE90" s="15"/>
      <c r="DF90" s="15"/>
      <c r="DG90" s="15"/>
      <c r="DH90" s="15"/>
      <c r="DI90" s="15"/>
      <c r="DJ90" s="15"/>
      <c r="DK90" s="15"/>
      <c r="DL90" s="15"/>
      <c r="DM90" s="15"/>
      <c r="DN90" s="15"/>
      <c r="DO90" s="15"/>
      <c r="DP90" s="15"/>
      <c r="DQ90" s="15"/>
      <c r="DR90" s="15"/>
      <c r="DS90" s="15"/>
      <c r="DT90" s="15"/>
      <c r="DU90" s="15"/>
      <c r="DV90" s="15"/>
      <c r="DW90" s="15"/>
      <c r="DX90" s="15"/>
      <c r="DY90" s="15"/>
      <c r="DZ90" s="15"/>
      <c r="EA90" s="15"/>
      <c r="EB90" s="15"/>
      <c r="EC90" s="15"/>
      <c r="ED90" s="15"/>
      <c r="EE90" s="15"/>
      <c r="EF90" s="15"/>
      <c r="EG90" s="15"/>
      <c r="EH90" s="15"/>
      <c r="EI90" s="15"/>
      <c r="EJ90" s="15"/>
      <c r="EK90" s="15"/>
      <c r="EL90" s="15"/>
      <c r="EM90" s="15"/>
      <c r="EN90" s="15"/>
      <c r="EO90" s="15"/>
      <c r="EP90" s="15"/>
      <c r="EQ90" s="15"/>
      <c r="ER90" s="15"/>
      <c r="ES90" s="15"/>
      <c r="ET90" s="15"/>
      <c r="EU90" s="15"/>
      <c r="EV90" s="15"/>
      <c r="EW90" s="15"/>
      <c r="EX90" s="15"/>
      <c r="EY90" s="15"/>
      <c r="EZ90" s="15"/>
      <c r="FA90" s="15"/>
      <c r="FB90" s="15"/>
      <c r="FC90" s="15"/>
      <c r="FD90" s="15"/>
      <c r="FE90" s="15"/>
      <c r="FF90" s="15"/>
      <c r="FG90" s="15"/>
      <c r="FH90" s="15"/>
      <c r="FI90" s="15"/>
      <c r="FJ90" s="15"/>
      <c r="FK90" s="15"/>
      <c r="FL90" s="15"/>
      <c r="FM90" s="15"/>
      <c r="FN90" s="15"/>
      <c r="FO90" s="15"/>
      <c r="FP90" s="15"/>
      <c r="FQ90" s="15"/>
      <c r="FR90" s="15"/>
      <c r="FS90" s="15"/>
      <c r="FT90" s="15"/>
      <c r="FU90" s="15"/>
      <c r="FV90" s="15"/>
      <c r="FW90" s="15"/>
      <c r="FX90" s="15"/>
      <c r="FY90" s="15"/>
      <c r="FZ90" s="15"/>
      <c r="GA90" s="15"/>
      <c r="GB90" s="15"/>
      <c r="GC90" s="15"/>
      <c r="GD90" s="15"/>
      <c r="GE90" s="15"/>
      <c r="GF90" s="15"/>
      <c r="GG90" s="15"/>
      <c r="GH90" s="15"/>
      <c r="GI90" s="15"/>
      <c r="GJ90" s="15"/>
      <c r="GK90" s="15"/>
      <c r="GL90" s="15"/>
      <c r="GM90" s="15"/>
      <c r="GN90" s="15"/>
      <c r="GO90" s="15"/>
      <c r="GP90" s="15"/>
      <c r="GQ90" s="15"/>
      <c r="GR90" s="15"/>
      <c r="GS90" s="15"/>
      <c r="GT90" s="15"/>
      <c r="GU90" s="15"/>
      <c r="GV90" s="15"/>
      <c r="GW90" s="15"/>
      <c r="GX90" s="15"/>
      <c r="GY90" s="15"/>
      <c r="GZ90" s="15"/>
      <c r="HA90" s="15"/>
      <c r="HB90" s="15"/>
      <c r="HC90" s="15"/>
      <c r="HD90" s="15"/>
      <c r="HE90" s="15"/>
      <c r="HF90" s="15"/>
      <c r="HG90" s="15"/>
      <c r="HH90" s="15"/>
      <c r="HI90" s="15"/>
      <c r="HJ90" s="15"/>
      <c r="HK90" s="15"/>
      <c r="HL90" s="15"/>
      <c r="HM90" s="15"/>
      <c r="HN90" s="15"/>
      <c r="HO90" s="15"/>
      <c r="HP90" s="15"/>
      <c r="HQ90" s="15"/>
      <c r="HR90" s="15"/>
      <c r="HS90" s="15"/>
      <c r="HT90" s="15"/>
      <c r="HU90" s="15"/>
      <c r="HV90" s="15"/>
      <c r="HW90" s="15"/>
      <c r="HX90" s="15"/>
      <c r="HY90" s="15"/>
      <c r="HZ90" s="15"/>
      <c r="IA90" s="15"/>
      <c r="IB90" s="15"/>
      <c r="IC90" s="15"/>
      <c r="ID90" s="15"/>
      <c r="IE90" s="15"/>
      <c r="IF90" s="15"/>
      <c r="IG90" s="15"/>
      <c r="IH90" s="15"/>
      <c r="II90" s="15"/>
      <c r="IJ90" s="15"/>
      <c r="IK90" s="15"/>
      <c r="IL90" s="15"/>
      <c r="IM90" s="15"/>
      <c r="IN90" s="15"/>
      <c r="IO90" s="15"/>
      <c r="IP90" s="15"/>
      <c r="IQ90" s="15"/>
      <c r="IR90" s="15"/>
      <c r="IS90" s="15"/>
      <c r="IT90" s="15"/>
      <c r="IU90" s="15"/>
      <c r="IV90" s="15"/>
    </row>
    <row r="91" spans="1:256" ht="15.75" customHeight="1">
      <c r="A91" s="510" t="s">
        <v>82</v>
      </c>
      <c r="B91" s="510"/>
      <c r="C91" s="510"/>
      <c r="D91" s="510"/>
      <c r="E91" s="510"/>
      <c r="F91" s="510"/>
      <c r="G91" s="510"/>
      <c r="H91" s="60">
        <f>SUM(H83:H90)</f>
        <v>0.31</v>
      </c>
      <c r="I91" s="61">
        <f>SUM(I83:I90)</f>
        <v>577.64</v>
      </c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15"/>
      <c r="DC91" s="15"/>
      <c r="DD91" s="15"/>
      <c r="DE91" s="15"/>
      <c r="DF91" s="15"/>
      <c r="DG91" s="15"/>
      <c r="DH91" s="15"/>
      <c r="DI91" s="15"/>
      <c r="DJ91" s="15"/>
      <c r="DK91" s="15"/>
      <c r="DL91" s="15"/>
      <c r="DM91" s="15"/>
      <c r="DN91" s="15"/>
      <c r="DO91" s="15"/>
      <c r="DP91" s="15"/>
      <c r="DQ91" s="15"/>
      <c r="DR91" s="15"/>
      <c r="DS91" s="15"/>
      <c r="DT91" s="15"/>
      <c r="DU91" s="15"/>
      <c r="DV91" s="15"/>
      <c r="DW91" s="15"/>
      <c r="DX91" s="15"/>
      <c r="DY91" s="15"/>
      <c r="DZ91" s="15"/>
      <c r="EA91" s="15"/>
      <c r="EB91" s="15"/>
      <c r="EC91" s="15"/>
      <c r="ED91" s="15"/>
      <c r="EE91" s="15"/>
      <c r="EF91" s="15"/>
      <c r="EG91" s="15"/>
      <c r="EH91" s="15"/>
      <c r="EI91" s="15"/>
      <c r="EJ91" s="15"/>
      <c r="EK91" s="15"/>
      <c r="EL91" s="15"/>
      <c r="EM91" s="15"/>
      <c r="EN91" s="15"/>
      <c r="EO91" s="15"/>
      <c r="EP91" s="15"/>
      <c r="EQ91" s="15"/>
      <c r="ER91" s="15"/>
      <c r="ES91" s="15"/>
      <c r="ET91" s="15"/>
      <c r="EU91" s="15"/>
      <c r="EV91" s="15"/>
      <c r="EW91" s="15"/>
      <c r="EX91" s="15"/>
      <c r="EY91" s="15"/>
      <c r="EZ91" s="15"/>
      <c r="FA91" s="15"/>
      <c r="FB91" s="15"/>
      <c r="FC91" s="15"/>
      <c r="FD91" s="15"/>
      <c r="FE91" s="15"/>
      <c r="FF91" s="15"/>
      <c r="FG91" s="15"/>
      <c r="FH91" s="15"/>
      <c r="FI91" s="15"/>
      <c r="FJ91" s="15"/>
      <c r="FK91" s="15"/>
      <c r="FL91" s="15"/>
      <c r="FM91" s="15"/>
      <c r="FN91" s="15"/>
      <c r="FO91" s="15"/>
      <c r="FP91" s="15"/>
      <c r="FQ91" s="15"/>
      <c r="FR91" s="15"/>
      <c r="FS91" s="15"/>
      <c r="FT91" s="15"/>
      <c r="FU91" s="15"/>
      <c r="FV91" s="15"/>
      <c r="FW91" s="15"/>
      <c r="FX91" s="15"/>
      <c r="FY91" s="15"/>
      <c r="FZ91" s="15"/>
      <c r="GA91" s="15"/>
      <c r="GB91" s="15"/>
      <c r="GC91" s="15"/>
      <c r="GD91" s="15"/>
      <c r="GE91" s="15"/>
      <c r="GF91" s="15"/>
      <c r="GG91" s="15"/>
      <c r="GH91" s="15"/>
      <c r="GI91" s="15"/>
      <c r="GJ91" s="15"/>
      <c r="GK91" s="15"/>
      <c r="GL91" s="15"/>
      <c r="GM91" s="15"/>
      <c r="GN91" s="15"/>
      <c r="GO91" s="15"/>
      <c r="GP91" s="15"/>
      <c r="GQ91" s="15"/>
      <c r="GR91" s="15"/>
      <c r="GS91" s="15"/>
      <c r="GT91" s="15"/>
      <c r="GU91" s="15"/>
      <c r="GV91" s="15"/>
      <c r="GW91" s="15"/>
      <c r="GX91" s="15"/>
      <c r="GY91" s="15"/>
      <c r="GZ91" s="15"/>
      <c r="HA91" s="15"/>
      <c r="HB91" s="15"/>
      <c r="HC91" s="15"/>
      <c r="HD91" s="15"/>
      <c r="HE91" s="15"/>
      <c r="HF91" s="15"/>
      <c r="HG91" s="15"/>
      <c r="HH91" s="15"/>
      <c r="HI91" s="15"/>
      <c r="HJ91" s="15"/>
      <c r="HK91" s="15"/>
      <c r="HL91" s="15"/>
      <c r="HM91" s="15"/>
      <c r="HN91" s="15"/>
      <c r="HO91" s="15"/>
      <c r="HP91" s="15"/>
      <c r="HQ91" s="15"/>
      <c r="HR91" s="15"/>
      <c r="HS91" s="15"/>
      <c r="HT91" s="15"/>
      <c r="HU91" s="15"/>
      <c r="HV91" s="15"/>
      <c r="HW91" s="15"/>
      <c r="HX91" s="15"/>
      <c r="HY91" s="15"/>
      <c r="HZ91" s="15"/>
      <c r="IA91" s="15"/>
      <c r="IB91" s="15"/>
      <c r="IC91" s="15"/>
      <c r="ID91" s="15"/>
      <c r="IE91" s="15"/>
      <c r="IF91" s="15"/>
      <c r="IG91" s="15"/>
      <c r="IH91" s="15"/>
      <c r="II91" s="15"/>
      <c r="IJ91" s="15"/>
      <c r="IK91" s="15"/>
      <c r="IL91" s="15"/>
      <c r="IM91" s="15"/>
      <c r="IN91" s="15"/>
      <c r="IO91" s="15"/>
      <c r="IP91" s="15"/>
      <c r="IQ91" s="15"/>
      <c r="IR91" s="15"/>
      <c r="IS91" s="15"/>
      <c r="IT91" s="15"/>
      <c r="IU91" s="15"/>
      <c r="IV91" s="15"/>
    </row>
    <row r="92" spans="1:256" ht="8.25" customHeight="1">
      <c r="A92" s="62"/>
      <c r="B92" s="63"/>
      <c r="C92" s="63"/>
      <c r="D92" s="63"/>
      <c r="E92" s="63"/>
      <c r="F92" s="63"/>
      <c r="G92" s="63"/>
      <c r="H92" s="64"/>
      <c r="I92" s="6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  <c r="DA92" s="15"/>
      <c r="DB92" s="15"/>
      <c r="DC92" s="15"/>
      <c r="DD92" s="15"/>
      <c r="DE92" s="15"/>
      <c r="DF92" s="15"/>
      <c r="DG92" s="15"/>
      <c r="DH92" s="15"/>
      <c r="DI92" s="15"/>
      <c r="DJ92" s="15"/>
      <c r="DK92" s="15"/>
      <c r="DL92" s="15"/>
      <c r="DM92" s="15"/>
      <c r="DN92" s="15"/>
      <c r="DO92" s="15"/>
      <c r="DP92" s="15"/>
      <c r="DQ92" s="15"/>
      <c r="DR92" s="15"/>
      <c r="DS92" s="15"/>
      <c r="DT92" s="15"/>
      <c r="DU92" s="15"/>
      <c r="DV92" s="15"/>
      <c r="DW92" s="15"/>
      <c r="DX92" s="15"/>
      <c r="DY92" s="15"/>
      <c r="DZ92" s="15"/>
      <c r="EA92" s="15"/>
      <c r="EB92" s="15"/>
      <c r="EC92" s="15"/>
      <c r="ED92" s="15"/>
      <c r="EE92" s="15"/>
      <c r="EF92" s="15"/>
      <c r="EG92" s="15"/>
      <c r="EH92" s="15"/>
      <c r="EI92" s="15"/>
      <c r="EJ92" s="15"/>
      <c r="EK92" s="15"/>
      <c r="EL92" s="15"/>
      <c r="EM92" s="15"/>
      <c r="EN92" s="15"/>
      <c r="EO92" s="15"/>
      <c r="EP92" s="15"/>
      <c r="EQ92" s="15"/>
      <c r="ER92" s="15"/>
      <c r="ES92" s="15"/>
      <c r="ET92" s="15"/>
      <c r="EU92" s="15"/>
      <c r="EV92" s="15"/>
      <c r="EW92" s="15"/>
      <c r="EX92" s="15"/>
      <c r="EY92" s="15"/>
      <c r="EZ92" s="15"/>
      <c r="FA92" s="15"/>
      <c r="FB92" s="15"/>
      <c r="FC92" s="15"/>
      <c r="FD92" s="15"/>
      <c r="FE92" s="15"/>
      <c r="FF92" s="15"/>
      <c r="FG92" s="15"/>
      <c r="FH92" s="15"/>
      <c r="FI92" s="15"/>
      <c r="FJ92" s="15"/>
      <c r="FK92" s="15"/>
      <c r="FL92" s="15"/>
      <c r="FM92" s="15"/>
      <c r="FN92" s="15"/>
      <c r="FO92" s="15"/>
      <c r="FP92" s="15"/>
      <c r="FQ92" s="15"/>
      <c r="FR92" s="15"/>
      <c r="FS92" s="15"/>
      <c r="FT92" s="15"/>
      <c r="FU92" s="15"/>
      <c r="FV92" s="15"/>
      <c r="FW92" s="15"/>
      <c r="FX92" s="15"/>
      <c r="FY92" s="15"/>
      <c r="FZ92" s="15"/>
      <c r="GA92" s="15"/>
      <c r="GB92" s="15"/>
      <c r="GC92" s="15"/>
      <c r="GD92" s="15"/>
      <c r="GE92" s="15"/>
      <c r="GF92" s="15"/>
      <c r="GG92" s="15"/>
      <c r="GH92" s="15"/>
      <c r="GI92" s="15"/>
      <c r="GJ92" s="15"/>
      <c r="GK92" s="15"/>
      <c r="GL92" s="15"/>
      <c r="GM92" s="15"/>
      <c r="GN92" s="15"/>
      <c r="GO92" s="15"/>
      <c r="GP92" s="15"/>
      <c r="GQ92" s="15"/>
      <c r="GR92" s="15"/>
      <c r="GS92" s="15"/>
      <c r="GT92" s="15"/>
      <c r="GU92" s="15"/>
      <c r="GV92" s="15"/>
      <c r="GW92" s="15"/>
      <c r="GX92" s="15"/>
      <c r="GY92" s="15"/>
      <c r="GZ92" s="15"/>
      <c r="HA92" s="15"/>
      <c r="HB92" s="15"/>
      <c r="HC92" s="15"/>
      <c r="HD92" s="15"/>
      <c r="HE92" s="15"/>
      <c r="HF92" s="15"/>
      <c r="HG92" s="15"/>
      <c r="HH92" s="15"/>
      <c r="HI92" s="15"/>
      <c r="HJ92" s="15"/>
      <c r="HK92" s="15"/>
      <c r="HL92" s="15"/>
      <c r="HM92" s="15"/>
      <c r="HN92" s="15"/>
      <c r="HO92" s="15"/>
      <c r="HP92" s="15"/>
      <c r="HQ92" s="15"/>
      <c r="HR92" s="15"/>
      <c r="HS92" s="15"/>
      <c r="HT92" s="15"/>
      <c r="HU92" s="15"/>
      <c r="HV92" s="15"/>
      <c r="HW92" s="15"/>
      <c r="HX92" s="15"/>
      <c r="HY92" s="15"/>
      <c r="HZ92" s="15"/>
      <c r="IA92" s="15"/>
      <c r="IB92" s="15"/>
      <c r="IC92" s="15"/>
      <c r="ID92" s="15"/>
      <c r="IE92" s="15"/>
      <c r="IF92" s="15"/>
      <c r="IG92" s="15"/>
      <c r="IH92" s="15"/>
      <c r="II92" s="15"/>
      <c r="IJ92" s="15"/>
      <c r="IK92" s="15"/>
      <c r="IL92" s="15"/>
      <c r="IM92" s="15"/>
      <c r="IN92" s="15"/>
      <c r="IO92" s="15"/>
      <c r="IP92" s="15"/>
      <c r="IQ92" s="15"/>
      <c r="IR92" s="15"/>
      <c r="IS92" s="15"/>
      <c r="IT92" s="15"/>
      <c r="IU92" s="15"/>
      <c r="IV92" s="15"/>
    </row>
    <row r="93" spans="1:256" ht="35.25" customHeight="1">
      <c r="A93" s="492" t="s">
        <v>100</v>
      </c>
      <c r="B93" s="492"/>
      <c r="C93" s="492"/>
      <c r="D93" s="492"/>
      <c r="E93" s="492"/>
      <c r="F93" s="492"/>
      <c r="G93" s="492"/>
      <c r="H93" s="492"/>
      <c r="I93" s="492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  <c r="BO93" s="15"/>
      <c r="BP93" s="15"/>
      <c r="BQ93" s="15"/>
      <c r="BR93" s="15"/>
      <c r="BS93" s="15"/>
      <c r="BT93" s="15"/>
      <c r="BU93" s="15"/>
      <c r="BV93" s="15"/>
      <c r="BW93" s="15"/>
      <c r="BX93" s="15"/>
      <c r="BY93" s="15"/>
      <c r="BZ93" s="15"/>
      <c r="CA93" s="15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  <c r="DG93" s="15"/>
      <c r="DH93" s="15"/>
      <c r="DI93" s="15"/>
      <c r="DJ93" s="15"/>
      <c r="DK93" s="15"/>
      <c r="DL93" s="15"/>
      <c r="DM93" s="15"/>
      <c r="DN93" s="15"/>
      <c r="DO93" s="15"/>
      <c r="DP93" s="15"/>
      <c r="DQ93" s="15"/>
      <c r="DR93" s="15"/>
      <c r="DS93" s="15"/>
      <c r="DT93" s="15"/>
      <c r="DU93" s="15"/>
      <c r="DV93" s="15"/>
      <c r="DW93" s="15"/>
      <c r="DX93" s="15"/>
      <c r="DY93" s="15"/>
      <c r="DZ93" s="15"/>
      <c r="EA93" s="15"/>
      <c r="EB93" s="15"/>
      <c r="EC93" s="15"/>
      <c r="ED93" s="15"/>
      <c r="EE93" s="15"/>
      <c r="EF93" s="15"/>
      <c r="EG93" s="15"/>
      <c r="EH93" s="15"/>
      <c r="EI93" s="15"/>
      <c r="EJ93" s="15"/>
      <c r="EK93" s="15"/>
      <c r="EL93" s="15"/>
      <c r="EM93" s="15"/>
      <c r="EN93" s="15"/>
      <c r="EO93" s="15"/>
      <c r="EP93" s="15"/>
      <c r="EQ93" s="15"/>
      <c r="ER93" s="15"/>
      <c r="ES93" s="15"/>
      <c r="ET93" s="15"/>
      <c r="EU93" s="15"/>
      <c r="EV93" s="15"/>
      <c r="EW93" s="15"/>
      <c r="EX93" s="15"/>
      <c r="EY93" s="15"/>
      <c r="EZ93" s="15"/>
      <c r="FA93" s="15"/>
      <c r="FB93" s="15"/>
      <c r="FC93" s="15"/>
      <c r="FD93" s="15"/>
      <c r="FE93" s="15"/>
      <c r="FF93" s="15"/>
      <c r="FG93" s="15"/>
      <c r="FH93" s="15"/>
      <c r="FI93" s="15"/>
      <c r="FJ93" s="15"/>
      <c r="FK93" s="15"/>
      <c r="FL93" s="15"/>
      <c r="FM93" s="15"/>
      <c r="FN93" s="15"/>
      <c r="FO93" s="15"/>
      <c r="FP93" s="15"/>
      <c r="FQ93" s="15"/>
      <c r="FR93" s="15"/>
      <c r="FS93" s="15"/>
      <c r="FT93" s="15"/>
      <c r="FU93" s="15"/>
      <c r="FV93" s="15"/>
      <c r="FW93" s="15"/>
      <c r="FX93" s="15"/>
      <c r="FY93" s="15"/>
      <c r="FZ93" s="15"/>
      <c r="GA93" s="15"/>
      <c r="GB93" s="15"/>
      <c r="GC93" s="15"/>
      <c r="GD93" s="15"/>
      <c r="GE93" s="15"/>
      <c r="GF93" s="15"/>
      <c r="GG93" s="15"/>
      <c r="GH93" s="15"/>
      <c r="GI93" s="15"/>
      <c r="GJ93" s="15"/>
      <c r="GK93" s="15"/>
      <c r="GL93" s="15"/>
      <c r="GM93" s="15"/>
      <c r="GN93" s="15"/>
      <c r="GO93" s="15"/>
      <c r="GP93" s="15"/>
      <c r="GQ93" s="15"/>
      <c r="GR93" s="15"/>
      <c r="GS93" s="15"/>
      <c r="GT93" s="15"/>
      <c r="GU93" s="15"/>
      <c r="GV93" s="15"/>
      <c r="GW93" s="15"/>
      <c r="GX93" s="15"/>
      <c r="GY93" s="15"/>
      <c r="GZ93" s="15"/>
      <c r="HA93" s="15"/>
      <c r="HB93" s="15"/>
      <c r="HC93" s="15"/>
      <c r="HD93" s="15"/>
      <c r="HE93" s="15"/>
      <c r="HF93" s="15"/>
      <c r="HG93" s="15"/>
      <c r="HH93" s="15"/>
      <c r="HI93" s="15"/>
      <c r="HJ93" s="15"/>
      <c r="HK93" s="15"/>
      <c r="HL93" s="15"/>
      <c r="HM93" s="15"/>
      <c r="HN93" s="15"/>
      <c r="HO93" s="15"/>
      <c r="HP93" s="15"/>
      <c r="HQ93" s="15"/>
      <c r="HR93" s="15"/>
      <c r="HS93" s="15"/>
      <c r="HT93" s="15"/>
      <c r="HU93" s="15"/>
      <c r="HV93" s="15"/>
      <c r="HW93" s="15"/>
      <c r="HX93" s="15"/>
      <c r="HY93" s="15"/>
      <c r="HZ93" s="15"/>
      <c r="IA93" s="15"/>
      <c r="IB93" s="15"/>
      <c r="IC93" s="15"/>
      <c r="ID93" s="15"/>
      <c r="IE93" s="15"/>
      <c r="IF93" s="15"/>
      <c r="IG93" s="15"/>
      <c r="IH93" s="15"/>
      <c r="II93" s="15"/>
      <c r="IJ93" s="15"/>
      <c r="IK93" s="15"/>
      <c r="IL93" s="15"/>
      <c r="IM93" s="15"/>
      <c r="IN93" s="15"/>
      <c r="IO93" s="15"/>
      <c r="IP93" s="15"/>
      <c r="IQ93" s="15"/>
      <c r="IR93" s="15"/>
      <c r="IS93" s="15"/>
      <c r="IT93" s="15"/>
      <c r="IU93" s="15"/>
      <c r="IV93" s="15"/>
    </row>
    <row r="94" spans="1:256" ht="7.5" customHeight="1">
      <c r="A94" s="491"/>
      <c r="B94" s="491"/>
      <c r="C94" s="491"/>
      <c r="D94" s="491"/>
      <c r="E94" s="491"/>
      <c r="F94" s="491"/>
      <c r="G94" s="491"/>
      <c r="H94" s="491"/>
      <c r="I94" s="491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  <c r="CS94" s="15"/>
      <c r="CT94" s="15"/>
      <c r="CU94" s="15"/>
      <c r="CV94" s="15"/>
      <c r="CW94" s="15"/>
      <c r="CX94" s="15"/>
      <c r="CY94" s="15"/>
      <c r="CZ94" s="15"/>
      <c r="DA94" s="15"/>
      <c r="DB94" s="15"/>
      <c r="DC94" s="15"/>
      <c r="DD94" s="15"/>
      <c r="DE94" s="15"/>
      <c r="DF94" s="15"/>
      <c r="DG94" s="15"/>
      <c r="DH94" s="15"/>
      <c r="DI94" s="15"/>
      <c r="DJ94" s="15"/>
      <c r="DK94" s="15"/>
      <c r="DL94" s="15"/>
      <c r="DM94" s="15"/>
      <c r="DN94" s="15"/>
      <c r="DO94" s="15"/>
      <c r="DP94" s="15"/>
      <c r="DQ94" s="15"/>
      <c r="DR94" s="15"/>
      <c r="DS94" s="15"/>
      <c r="DT94" s="15"/>
      <c r="DU94" s="15"/>
      <c r="DV94" s="15"/>
      <c r="DW94" s="15"/>
      <c r="DX94" s="15"/>
      <c r="DY94" s="15"/>
      <c r="DZ94" s="15"/>
      <c r="EA94" s="15"/>
      <c r="EB94" s="15"/>
      <c r="EC94" s="15"/>
      <c r="ED94" s="15"/>
      <c r="EE94" s="15"/>
      <c r="EF94" s="15"/>
      <c r="EG94" s="15"/>
      <c r="EH94" s="15"/>
      <c r="EI94" s="15"/>
      <c r="EJ94" s="15"/>
      <c r="EK94" s="15"/>
      <c r="EL94" s="15"/>
      <c r="EM94" s="15"/>
      <c r="EN94" s="15"/>
      <c r="EO94" s="15"/>
      <c r="EP94" s="15"/>
      <c r="EQ94" s="15"/>
      <c r="ER94" s="15"/>
      <c r="ES94" s="15"/>
      <c r="ET94" s="15"/>
      <c r="EU94" s="15"/>
      <c r="EV94" s="15"/>
      <c r="EW94" s="15"/>
      <c r="EX94" s="15"/>
      <c r="EY94" s="15"/>
      <c r="EZ94" s="15"/>
      <c r="FA94" s="15"/>
      <c r="FB94" s="15"/>
      <c r="FC94" s="15"/>
      <c r="FD94" s="15"/>
      <c r="FE94" s="15"/>
      <c r="FF94" s="15"/>
      <c r="FG94" s="15"/>
      <c r="FH94" s="15"/>
      <c r="FI94" s="15"/>
      <c r="FJ94" s="15"/>
      <c r="FK94" s="15"/>
      <c r="FL94" s="15"/>
      <c r="FM94" s="15"/>
      <c r="FN94" s="15"/>
      <c r="FO94" s="15"/>
      <c r="FP94" s="15"/>
      <c r="FQ94" s="15"/>
      <c r="FR94" s="15"/>
      <c r="FS94" s="15"/>
      <c r="FT94" s="15"/>
      <c r="FU94" s="15"/>
      <c r="FV94" s="15"/>
      <c r="FW94" s="15"/>
      <c r="FX94" s="15"/>
      <c r="FY94" s="15"/>
      <c r="FZ94" s="15"/>
      <c r="GA94" s="15"/>
      <c r="GB94" s="15"/>
      <c r="GC94" s="15"/>
      <c r="GD94" s="15"/>
      <c r="GE94" s="15"/>
      <c r="GF94" s="15"/>
      <c r="GG94" s="15"/>
      <c r="GH94" s="15"/>
      <c r="GI94" s="15"/>
      <c r="GJ94" s="15"/>
      <c r="GK94" s="15"/>
      <c r="GL94" s="15"/>
      <c r="GM94" s="15"/>
      <c r="GN94" s="15"/>
      <c r="GO94" s="15"/>
      <c r="GP94" s="15"/>
      <c r="GQ94" s="15"/>
      <c r="GR94" s="15"/>
      <c r="GS94" s="15"/>
      <c r="GT94" s="15"/>
      <c r="GU94" s="15"/>
      <c r="GV94" s="15"/>
      <c r="GW94" s="15"/>
      <c r="GX94" s="15"/>
      <c r="GY94" s="15"/>
      <c r="GZ94" s="15"/>
      <c r="HA94" s="15"/>
      <c r="HB94" s="15"/>
      <c r="HC94" s="15"/>
      <c r="HD94" s="15"/>
      <c r="HE94" s="15"/>
      <c r="HF94" s="15"/>
      <c r="HG94" s="15"/>
      <c r="HH94" s="15"/>
      <c r="HI94" s="15"/>
      <c r="HJ94" s="15"/>
      <c r="HK94" s="15"/>
      <c r="HL94" s="15"/>
      <c r="HM94" s="15"/>
      <c r="HN94" s="15"/>
      <c r="HO94" s="15"/>
      <c r="HP94" s="15"/>
      <c r="HQ94" s="15"/>
      <c r="HR94" s="15"/>
      <c r="HS94" s="15"/>
      <c r="HT94" s="15"/>
      <c r="HU94" s="15"/>
      <c r="HV94" s="15"/>
      <c r="HW94" s="15"/>
      <c r="HX94" s="15"/>
      <c r="HY94" s="15"/>
      <c r="HZ94" s="15"/>
      <c r="IA94" s="15"/>
      <c r="IB94" s="15"/>
      <c r="IC94" s="15"/>
      <c r="ID94" s="15"/>
      <c r="IE94" s="15"/>
      <c r="IF94" s="15"/>
      <c r="IG94" s="15"/>
      <c r="IH94" s="15"/>
      <c r="II94" s="15"/>
      <c r="IJ94" s="15"/>
      <c r="IK94" s="15"/>
      <c r="IL94" s="15"/>
      <c r="IM94" s="15"/>
      <c r="IN94" s="15"/>
      <c r="IO94" s="15"/>
      <c r="IP94" s="15"/>
      <c r="IQ94" s="15"/>
      <c r="IR94" s="15"/>
      <c r="IS94" s="15"/>
      <c r="IT94" s="15"/>
      <c r="IU94" s="15"/>
      <c r="IV94" s="15"/>
    </row>
    <row r="95" spans="1:256" ht="18" customHeight="1">
      <c r="A95" s="514" t="s">
        <v>101</v>
      </c>
      <c r="B95" s="514"/>
      <c r="C95" s="514"/>
      <c r="D95" s="514"/>
      <c r="E95" s="514"/>
      <c r="F95" s="514"/>
      <c r="G95" s="514"/>
      <c r="H95" s="514"/>
      <c r="I95" s="514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  <c r="DA95" s="15"/>
      <c r="DB95" s="15"/>
      <c r="DC95" s="15"/>
      <c r="DD95" s="15"/>
      <c r="DE95" s="15"/>
      <c r="DF95" s="15"/>
      <c r="DG95" s="15"/>
      <c r="DH95" s="15"/>
      <c r="DI95" s="15"/>
      <c r="DJ95" s="15"/>
      <c r="DK95" s="15"/>
      <c r="DL95" s="15"/>
      <c r="DM95" s="15"/>
      <c r="DN95" s="15"/>
      <c r="DO95" s="15"/>
      <c r="DP95" s="15"/>
      <c r="DQ95" s="15"/>
      <c r="DR95" s="15"/>
      <c r="DS95" s="15"/>
      <c r="DT95" s="15"/>
      <c r="DU95" s="15"/>
      <c r="DV95" s="15"/>
      <c r="DW95" s="15"/>
      <c r="DX95" s="15"/>
      <c r="DY95" s="15"/>
      <c r="DZ95" s="15"/>
      <c r="EA95" s="15"/>
      <c r="EB95" s="15"/>
      <c r="EC95" s="15"/>
      <c r="ED95" s="15"/>
      <c r="EE95" s="15"/>
      <c r="EF95" s="15"/>
      <c r="EG95" s="15"/>
      <c r="EH95" s="15"/>
      <c r="EI95" s="15"/>
      <c r="EJ95" s="15"/>
      <c r="EK95" s="15"/>
      <c r="EL95" s="15"/>
      <c r="EM95" s="15"/>
      <c r="EN95" s="15"/>
      <c r="EO95" s="15"/>
      <c r="EP95" s="15"/>
      <c r="EQ95" s="15"/>
      <c r="ER95" s="15"/>
      <c r="ES95" s="15"/>
      <c r="ET95" s="15"/>
      <c r="EU95" s="15"/>
      <c r="EV95" s="15"/>
      <c r="EW95" s="15"/>
      <c r="EX95" s="15"/>
      <c r="EY95" s="15"/>
      <c r="EZ95" s="15"/>
      <c r="FA95" s="15"/>
      <c r="FB95" s="15"/>
      <c r="FC95" s="15"/>
      <c r="FD95" s="15"/>
      <c r="FE95" s="15"/>
      <c r="FF95" s="15"/>
      <c r="FG95" s="15"/>
      <c r="FH95" s="15"/>
      <c r="FI95" s="15"/>
      <c r="FJ95" s="15"/>
      <c r="FK95" s="15"/>
      <c r="FL95" s="15"/>
      <c r="FM95" s="15"/>
      <c r="FN95" s="15"/>
      <c r="FO95" s="15"/>
      <c r="FP95" s="15"/>
      <c r="FQ95" s="15"/>
      <c r="FR95" s="15"/>
      <c r="FS95" s="15"/>
      <c r="FT95" s="15"/>
      <c r="FU95" s="15"/>
      <c r="FV95" s="15"/>
      <c r="FW95" s="15"/>
      <c r="FX95" s="15"/>
      <c r="FY95" s="15"/>
      <c r="FZ95" s="15"/>
      <c r="GA95" s="15"/>
      <c r="GB95" s="15"/>
      <c r="GC95" s="15"/>
      <c r="GD95" s="15"/>
      <c r="GE95" s="15"/>
      <c r="GF95" s="15"/>
      <c r="GG95" s="15"/>
      <c r="GH95" s="15"/>
      <c r="GI95" s="15"/>
      <c r="GJ95" s="15"/>
      <c r="GK95" s="15"/>
      <c r="GL95" s="15"/>
      <c r="GM95" s="15"/>
      <c r="GN95" s="15"/>
      <c r="GO95" s="15"/>
      <c r="GP95" s="15"/>
      <c r="GQ95" s="15"/>
      <c r="GR95" s="15"/>
      <c r="GS95" s="15"/>
      <c r="GT95" s="15"/>
      <c r="GU95" s="15"/>
      <c r="GV95" s="15"/>
      <c r="GW95" s="15"/>
      <c r="GX95" s="15"/>
      <c r="GY95" s="15"/>
      <c r="GZ95" s="15"/>
      <c r="HA95" s="15"/>
      <c r="HB95" s="15"/>
      <c r="HC95" s="15"/>
      <c r="HD95" s="15"/>
      <c r="HE95" s="15"/>
      <c r="HF95" s="15"/>
      <c r="HG95" s="15"/>
      <c r="HH95" s="15"/>
      <c r="HI95" s="15"/>
      <c r="HJ95" s="15"/>
      <c r="HK95" s="15"/>
      <c r="HL95" s="15"/>
      <c r="HM95" s="15"/>
      <c r="HN95" s="15"/>
      <c r="HO95" s="15"/>
      <c r="HP95" s="15"/>
      <c r="HQ95" s="15"/>
      <c r="HR95" s="15"/>
      <c r="HS95" s="15"/>
      <c r="HT95" s="15"/>
      <c r="HU95" s="15"/>
      <c r="HV95" s="15"/>
      <c r="HW95" s="15"/>
      <c r="HX95" s="15"/>
      <c r="HY95" s="15"/>
      <c r="HZ95" s="15"/>
      <c r="IA95" s="15"/>
      <c r="IB95" s="15"/>
      <c r="IC95" s="15"/>
      <c r="ID95" s="15"/>
      <c r="IE95" s="15"/>
      <c r="IF95" s="15"/>
      <c r="IG95" s="15"/>
      <c r="IH95" s="15"/>
      <c r="II95" s="15"/>
      <c r="IJ95" s="15"/>
      <c r="IK95" s="15"/>
      <c r="IL95" s="15"/>
      <c r="IM95" s="15"/>
      <c r="IN95" s="15"/>
      <c r="IO95" s="15"/>
      <c r="IP95" s="15"/>
      <c r="IQ95" s="15"/>
      <c r="IR95" s="15"/>
      <c r="IS95" s="15"/>
      <c r="IT95" s="15"/>
      <c r="IU95" s="15"/>
      <c r="IV95" s="15"/>
    </row>
    <row r="96" spans="1:256" ht="18.75" customHeight="1">
      <c r="A96" s="66" t="s">
        <v>102</v>
      </c>
      <c r="B96" s="501" t="s">
        <v>103</v>
      </c>
      <c r="C96" s="501"/>
      <c r="D96" s="501"/>
      <c r="E96" s="501"/>
      <c r="F96" s="501"/>
      <c r="G96" s="501"/>
      <c r="H96" s="501"/>
      <c r="I96" s="40" t="s">
        <v>79</v>
      </c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  <c r="DA96" s="15"/>
      <c r="DB96" s="15"/>
      <c r="DC96" s="15"/>
      <c r="DD96" s="15"/>
      <c r="DE96" s="15"/>
      <c r="DF96" s="15"/>
      <c r="DG96" s="15"/>
      <c r="DH96" s="15"/>
      <c r="DI96" s="15"/>
      <c r="DJ96" s="15"/>
      <c r="DK96" s="15"/>
      <c r="DL96" s="15"/>
      <c r="DM96" s="15"/>
      <c r="DN96" s="15"/>
      <c r="DO96" s="15"/>
      <c r="DP96" s="15"/>
      <c r="DQ96" s="15"/>
      <c r="DR96" s="15"/>
      <c r="DS96" s="15"/>
      <c r="DT96" s="15"/>
      <c r="DU96" s="15"/>
      <c r="DV96" s="15"/>
      <c r="DW96" s="15"/>
      <c r="DX96" s="15"/>
      <c r="DY96" s="15"/>
      <c r="DZ96" s="15"/>
      <c r="EA96" s="15"/>
      <c r="EB96" s="15"/>
      <c r="EC96" s="15"/>
      <c r="ED96" s="15"/>
      <c r="EE96" s="15"/>
      <c r="EF96" s="15"/>
      <c r="EG96" s="15"/>
      <c r="EH96" s="15"/>
      <c r="EI96" s="15"/>
      <c r="EJ96" s="15"/>
      <c r="EK96" s="15"/>
      <c r="EL96" s="15"/>
      <c r="EM96" s="15"/>
      <c r="EN96" s="15"/>
      <c r="EO96" s="15"/>
      <c r="EP96" s="15"/>
      <c r="EQ96" s="15"/>
      <c r="ER96" s="15"/>
      <c r="ES96" s="15"/>
      <c r="ET96" s="15"/>
      <c r="EU96" s="15"/>
      <c r="EV96" s="15"/>
      <c r="EW96" s="15"/>
      <c r="EX96" s="15"/>
      <c r="EY96" s="15"/>
      <c r="EZ96" s="15"/>
      <c r="FA96" s="15"/>
      <c r="FB96" s="15"/>
      <c r="FC96" s="15"/>
      <c r="FD96" s="15"/>
      <c r="FE96" s="15"/>
      <c r="FF96" s="15"/>
      <c r="FG96" s="15"/>
      <c r="FH96" s="15"/>
      <c r="FI96" s="15"/>
      <c r="FJ96" s="15"/>
      <c r="FK96" s="15"/>
      <c r="FL96" s="15"/>
      <c r="FM96" s="15"/>
      <c r="FN96" s="15"/>
      <c r="FO96" s="15"/>
      <c r="FP96" s="15"/>
      <c r="FQ96" s="15"/>
      <c r="FR96" s="15"/>
      <c r="FS96" s="15"/>
      <c r="FT96" s="15"/>
      <c r="FU96" s="15"/>
      <c r="FV96" s="15"/>
      <c r="FW96" s="15"/>
      <c r="FX96" s="15"/>
      <c r="FY96" s="15"/>
      <c r="FZ96" s="15"/>
      <c r="GA96" s="15"/>
      <c r="GB96" s="15"/>
      <c r="GC96" s="15"/>
      <c r="GD96" s="15"/>
      <c r="GE96" s="15"/>
      <c r="GF96" s="15"/>
      <c r="GG96" s="15"/>
      <c r="GH96" s="15"/>
      <c r="GI96" s="15"/>
      <c r="GJ96" s="15"/>
      <c r="GK96" s="15"/>
      <c r="GL96" s="15"/>
      <c r="GM96" s="15"/>
      <c r="GN96" s="15"/>
      <c r="GO96" s="15"/>
      <c r="GP96" s="15"/>
      <c r="GQ96" s="15"/>
      <c r="GR96" s="15"/>
      <c r="GS96" s="15"/>
      <c r="GT96" s="15"/>
      <c r="GU96" s="15"/>
      <c r="GV96" s="15"/>
      <c r="GW96" s="15"/>
      <c r="GX96" s="15"/>
      <c r="GY96" s="15"/>
      <c r="GZ96" s="15"/>
      <c r="HA96" s="15"/>
      <c r="HB96" s="15"/>
      <c r="HC96" s="15"/>
      <c r="HD96" s="15"/>
      <c r="HE96" s="15"/>
      <c r="HF96" s="15"/>
      <c r="HG96" s="15"/>
      <c r="HH96" s="15"/>
      <c r="HI96" s="15"/>
      <c r="HJ96" s="15"/>
      <c r="HK96" s="15"/>
      <c r="HL96" s="15"/>
      <c r="HM96" s="15"/>
      <c r="HN96" s="15"/>
      <c r="HO96" s="15"/>
      <c r="HP96" s="15"/>
      <c r="HQ96" s="15"/>
      <c r="HR96" s="15"/>
      <c r="HS96" s="15"/>
      <c r="HT96" s="15"/>
      <c r="HU96" s="15"/>
      <c r="HV96" s="15"/>
      <c r="HW96" s="15"/>
      <c r="HX96" s="15"/>
      <c r="HY96" s="15"/>
      <c r="HZ96" s="15"/>
      <c r="IA96" s="15"/>
      <c r="IB96" s="15"/>
      <c r="IC96" s="15"/>
      <c r="ID96" s="15"/>
      <c r="IE96" s="15"/>
      <c r="IF96" s="15"/>
      <c r="IG96" s="15"/>
      <c r="IH96" s="15"/>
      <c r="II96" s="15"/>
      <c r="IJ96" s="15"/>
      <c r="IK96" s="15"/>
      <c r="IL96" s="15"/>
      <c r="IM96" s="15"/>
      <c r="IN96" s="15"/>
      <c r="IO96" s="15"/>
      <c r="IP96" s="15"/>
      <c r="IQ96" s="15"/>
      <c r="IR96" s="15"/>
      <c r="IS96" s="15"/>
      <c r="IT96" s="15"/>
      <c r="IU96" s="15"/>
      <c r="IV96" s="15"/>
    </row>
    <row r="97" spans="1:256" ht="15.75" customHeight="1">
      <c r="A97" s="48" t="s">
        <v>8</v>
      </c>
      <c r="B97" s="515" t="s">
        <v>104</v>
      </c>
      <c r="C97" s="515"/>
      <c r="D97" s="515"/>
      <c r="E97" s="515"/>
      <c r="F97" s="515"/>
      <c r="G97" s="515"/>
      <c r="H97" s="515"/>
      <c r="I97" s="55">
        <f>IF(ROUND((H100*H98*H99)-(I62*H101),2)&lt;0,0,ROUND((H100*H98*H99)-(I62*H101),2))</f>
        <v>133.19999999999999</v>
      </c>
      <c r="J97" s="15"/>
      <c r="K97" s="15">
        <f>2*22*2.7</f>
        <v>118.80000000000001</v>
      </c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  <c r="DH97" s="15"/>
      <c r="DI97" s="15"/>
      <c r="DJ97" s="15"/>
      <c r="DK97" s="15"/>
      <c r="DL97" s="15"/>
      <c r="DM97" s="15"/>
      <c r="DN97" s="15"/>
      <c r="DO97" s="15"/>
      <c r="DP97" s="15"/>
      <c r="DQ97" s="15"/>
      <c r="DR97" s="15"/>
      <c r="DS97" s="15"/>
      <c r="DT97" s="15"/>
      <c r="DU97" s="15"/>
      <c r="DV97" s="15"/>
      <c r="DW97" s="15"/>
      <c r="DX97" s="15"/>
      <c r="DY97" s="15"/>
      <c r="DZ97" s="15"/>
      <c r="EA97" s="15"/>
      <c r="EB97" s="15"/>
      <c r="EC97" s="15"/>
      <c r="ED97" s="15"/>
      <c r="EE97" s="15"/>
      <c r="EF97" s="15"/>
      <c r="EG97" s="15"/>
      <c r="EH97" s="15"/>
      <c r="EI97" s="15"/>
      <c r="EJ97" s="15"/>
      <c r="EK97" s="15"/>
      <c r="EL97" s="15"/>
      <c r="EM97" s="15"/>
      <c r="EN97" s="15"/>
      <c r="EO97" s="15"/>
      <c r="EP97" s="15"/>
      <c r="EQ97" s="15"/>
      <c r="ER97" s="15"/>
      <c r="ES97" s="15"/>
      <c r="ET97" s="15"/>
      <c r="EU97" s="15"/>
      <c r="EV97" s="15"/>
      <c r="EW97" s="15"/>
      <c r="EX97" s="15"/>
      <c r="EY97" s="15"/>
      <c r="EZ97" s="15"/>
      <c r="FA97" s="15"/>
      <c r="FB97" s="15"/>
      <c r="FC97" s="15"/>
      <c r="FD97" s="15"/>
      <c r="FE97" s="15"/>
      <c r="FF97" s="15"/>
      <c r="FG97" s="15"/>
      <c r="FH97" s="15"/>
      <c r="FI97" s="15"/>
      <c r="FJ97" s="15"/>
      <c r="FK97" s="15"/>
      <c r="FL97" s="15"/>
      <c r="FM97" s="15"/>
      <c r="FN97" s="15"/>
      <c r="FO97" s="15"/>
      <c r="FP97" s="15"/>
      <c r="FQ97" s="15"/>
      <c r="FR97" s="15"/>
      <c r="FS97" s="15"/>
      <c r="FT97" s="15"/>
      <c r="FU97" s="15"/>
      <c r="FV97" s="15"/>
      <c r="FW97" s="15"/>
      <c r="FX97" s="15"/>
      <c r="FY97" s="15"/>
      <c r="FZ97" s="15"/>
      <c r="GA97" s="15"/>
      <c r="GB97" s="15"/>
      <c r="GC97" s="15"/>
      <c r="GD97" s="15"/>
      <c r="GE97" s="15"/>
      <c r="GF97" s="15"/>
      <c r="GG97" s="15"/>
      <c r="GH97" s="15"/>
      <c r="GI97" s="15"/>
      <c r="GJ97" s="15"/>
      <c r="GK97" s="15"/>
      <c r="GL97" s="15"/>
      <c r="GM97" s="15"/>
      <c r="GN97" s="15"/>
      <c r="GO97" s="15"/>
      <c r="GP97" s="15"/>
      <c r="GQ97" s="15"/>
      <c r="GR97" s="15"/>
      <c r="GS97" s="15"/>
      <c r="GT97" s="15"/>
      <c r="GU97" s="15"/>
      <c r="GV97" s="15"/>
      <c r="GW97" s="15"/>
      <c r="GX97" s="15"/>
      <c r="GY97" s="15"/>
      <c r="GZ97" s="15"/>
      <c r="HA97" s="15"/>
      <c r="HB97" s="15"/>
      <c r="HC97" s="15"/>
      <c r="HD97" s="15"/>
      <c r="HE97" s="15"/>
      <c r="HF97" s="15"/>
      <c r="HG97" s="15"/>
      <c r="HH97" s="15"/>
      <c r="HI97" s="15"/>
      <c r="HJ97" s="15"/>
      <c r="HK97" s="15"/>
      <c r="HL97" s="15"/>
      <c r="HM97" s="15"/>
      <c r="HN97" s="15"/>
      <c r="HO97" s="15"/>
      <c r="HP97" s="15"/>
      <c r="HQ97" s="15"/>
      <c r="HR97" s="15"/>
      <c r="HS97" s="15"/>
      <c r="HT97" s="15"/>
      <c r="HU97" s="15"/>
      <c r="HV97" s="15"/>
      <c r="HW97" s="15"/>
      <c r="HX97" s="15"/>
      <c r="HY97" s="15"/>
      <c r="HZ97" s="15"/>
      <c r="IA97" s="15"/>
      <c r="IB97" s="15"/>
      <c r="IC97" s="15"/>
      <c r="ID97" s="15"/>
      <c r="IE97" s="15"/>
      <c r="IF97" s="15"/>
      <c r="IG97" s="15"/>
      <c r="IH97" s="15"/>
      <c r="II97" s="15"/>
      <c r="IJ97" s="15"/>
      <c r="IK97" s="15"/>
      <c r="IL97" s="15"/>
      <c r="IM97" s="15"/>
      <c r="IN97" s="15"/>
      <c r="IO97" s="15"/>
      <c r="IP97" s="15"/>
      <c r="IQ97" s="15"/>
      <c r="IR97" s="15"/>
      <c r="IS97" s="15"/>
      <c r="IT97" s="15"/>
      <c r="IU97" s="15"/>
      <c r="IV97" s="15"/>
    </row>
    <row r="98" spans="1:256" ht="25.5" customHeight="1">
      <c r="A98" s="48"/>
      <c r="B98" s="516" t="s">
        <v>105</v>
      </c>
      <c r="C98" s="516"/>
      <c r="D98" s="516"/>
      <c r="E98" s="516"/>
      <c r="F98" s="516"/>
      <c r="G98" s="516"/>
      <c r="H98" s="67">
        <v>4.8</v>
      </c>
      <c r="I98" s="68" t="s">
        <v>106</v>
      </c>
      <c r="J98" s="15"/>
      <c r="K98" s="15">
        <f>0.06*572*(22/30)</f>
        <v>25.167999999999999</v>
      </c>
      <c r="L98" s="15">
        <f>K97-K98</f>
        <v>93.632000000000005</v>
      </c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  <c r="CR98" s="15"/>
      <c r="CS98" s="15"/>
      <c r="CT98" s="15"/>
      <c r="CU98" s="15"/>
      <c r="CV98" s="15"/>
      <c r="CW98" s="15"/>
      <c r="CX98" s="15"/>
      <c r="CY98" s="15"/>
      <c r="CZ98" s="15"/>
      <c r="DA98" s="15"/>
      <c r="DB98" s="15"/>
      <c r="DC98" s="15"/>
      <c r="DD98" s="15"/>
      <c r="DE98" s="15"/>
      <c r="DF98" s="15"/>
      <c r="DG98" s="15"/>
      <c r="DH98" s="15"/>
      <c r="DI98" s="15"/>
      <c r="DJ98" s="15"/>
      <c r="DK98" s="15"/>
      <c r="DL98" s="15"/>
      <c r="DM98" s="15"/>
      <c r="DN98" s="15"/>
      <c r="DO98" s="15"/>
      <c r="DP98" s="15"/>
      <c r="DQ98" s="15"/>
      <c r="DR98" s="15"/>
      <c r="DS98" s="15"/>
      <c r="DT98" s="15"/>
      <c r="DU98" s="15"/>
      <c r="DV98" s="15"/>
      <c r="DW98" s="15"/>
      <c r="DX98" s="15"/>
      <c r="DY98" s="15"/>
      <c r="DZ98" s="15"/>
      <c r="EA98" s="15"/>
      <c r="EB98" s="15"/>
      <c r="EC98" s="15"/>
      <c r="ED98" s="15"/>
      <c r="EE98" s="15"/>
      <c r="EF98" s="15"/>
      <c r="EG98" s="15"/>
      <c r="EH98" s="15"/>
      <c r="EI98" s="15"/>
      <c r="EJ98" s="15"/>
      <c r="EK98" s="15"/>
      <c r="EL98" s="15"/>
      <c r="EM98" s="15"/>
      <c r="EN98" s="15"/>
      <c r="EO98" s="15"/>
      <c r="EP98" s="15"/>
      <c r="EQ98" s="15"/>
      <c r="ER98" s="15"/>
      <c r="ES98" s="15"/>
      <c r="ET98" s="15"/>
      <c r="EU98" s="15"/>
      <c r="EV98" s="15"/>
      <c r="EW98" s="15"/>
      <c r="EX98" s="15"/>
      <c r="EY98" s="15"/>
      <c r="EZ98" s="15"/>
      <c r="FA98" s="15"/>
      <c r="FB98" s="15"/>
      <c r="FC98" s="15"/>
      <c r="FD98" s="15"/>
      <c r="FE98" s="15"/>
      <c r="FF98" s="15"/>
      <c r="FG98" s="15"/>
      <c r="FH98" s="15"/>
      <c r="FI98" s="15"/>
      <c r="FJ98" s="15"/>
      <c r="FK98" s="15"/>
      <c r="FL98" s="15"/>
      <c r="FM98" s="15"/>
      <c r="FN98" s="15"/>
      <c r="FO98" s="15"/>
      <c r="FP98" s="15"/>
      <c r="FQ98" s="15"/>
      <c r="FR98" s="15"/>
      <c r="FS98" s="15"/>
      <c r="FT98" s="15"/>
      <c r="FU98" s="15"/>
      <c r="FV98" s="15"/>
      <c r="FW98" s="15"/>
      <c r="FX98" s="15"/>
      <c r="FY98" s="15"/>
      <c r="FZ98" s="15"/>
      <c r="GA98" s="15"/>
      <c r="GB98" s="15"/>
      <c r="GC98" s="15"/>
      <c r="GD98" s="15"/>
      <c r="GE98" s="15"/>
      <c r="GF98" s="15"/>
      <c r="GG98" s="15"/>
      <c r="GH98" s="15"/>
      <c r="GI98" s="15"/>
      <c r="GJ98" s="15"/>
      <c r="GK98" s="15"/>
      <c r="GL98" s="15"/>
      <c r="GM98" s="15"/>
      <c r="GN98" s="15"/>
      <c r="GO98" s="15"/>
      <c r="GP98" s="15"/>
      <c r="GQ98" s="15"/>
      <c r="GR98" s="15"/>
      <c r="GS98" s="15"/>
      <c r="GT98" s="15"/>
      <c r="GU98" s="15"/>
      <c r="GV98" s="15"/>
      <c r="GW98" s="15"/>
      <c r="GX98" s="15"/>
      <c r="GY98" s="15"/>
      <c r="GZ98" s="15"/>
      <c r="HA98" s="15"/>
      <c r="HB98" s="15"/>
      <c r="HC98" s="15"/>
      <c r="HD98" s="15"/>
      <c r="HE98" s="15"/>
      <c r="HF98" s="15"/>
      <c r="HG98" s="15"/>
      <c r="HH98" s="15"/>
      <c r="HI98" s="15"/>
      <c r="HJ98" s="15"/>
      <c r="HK98" s="15"/>
      <c r="HL98" s="15"/>
      <c r="HM98" s="15"/>
      <c r="HN98" s="15"/>
      <c r="HO98" s="15"/>
      <c r="HP98" s="15"/>
      <c r="HQ98" s="15"/>
      <c r="HR98" s="15"/>
      <c r="HS98" s="15"/>
      <c r="HT98" s="15"/>
      <c r="HU98" s="15"/>
      <c r="HV98" s="15"/>
      <c r="HW98" s="15"/>
      <c r="HX98" s="15"/>
      <c r="HY98" s="15"/>
      <c r="HZ98" s="15"/>
      <c r="IA98" s="15"/>
      <c r="IB98" s="15"/>
      <c r="IC98" s="15"/>
      <c r="ID98" s="15"/>
      <c r="IE98" s="15"/>
      <c r="IF98" s="15"/>
      <c r="IG98" s="15"/>
      <c r="IH98" s="15"/>
      <c r="II98" s="15"/>
      <c r="IJ98" s="15"/>
      <c r="IK98" s="15"/>
      <c r="IL98" s="15"/>
      <c r="IM98" s="15"/>
      <c r="IN98" s="15"/>
      <c r="IO98" s="15"/>
      <c r="IP98" s="15"/>
      <c r="IQ98" s="15"/>
      <c r="IR98" s="15"/>
      <c r="IS98" s="15"/>
      <c r="IT98" s="15"/>
      <c r="IU98" s="15"/>
      <c r="IV98" s="15"/>
    </row>
    <row r="99" spans="1:256" ht="17.25" customHeight="1">
      <c r="A99" s="48"/>
      <c r="B99" s="517" t="s">
        <v>339</v>
      </c>
      <c r="C99" s="517"/>
      <c r="D99" s="517"/>
      <c r="E99" s="517"/>
      <c r="F99" s="517"/>
      <c r="G99" s="517"/>
      <c r="H99" s="70">
        <v>2</v>
      </c>
      <c r="I99" s="68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  <c r="DA99" s="15"/>
      <c r="DB99" s="15"/>
      <c r="DC99" s="15"/>
      <c r="DD99" s="15"/>
      <c r="DE99" s="15"/>
      <c r="DF99" s="15"/>
      <c r="DG99" s="15"/>
      <c r="DH99" s="15"/>
      <c r="DI99" s="15"/>
      <c r="DJ99" s="15"/>
      <c r="DK99" s="15"/>
      <c r="DL99" s="15"/>
      <c r="DM99" s="15"/>
      <c r="DN99" s="15"/>
      <c r="DO99" s="15"/>
      <c r="DP99" s="15"/>
      <c r="DQ99" s="15"/>
      <c r="DR99" s="15"/>
      <c r="DS99" s="15"/>
      <c r="DT99" s="15"/>
      <c r="DU99" s="15"/>
      <c r="DV99" s="15"/>
      <c r="DW99" s="15"/>
      <c r="DX99" s="15"/>
      <c r="DY99" s="15"/>
      <c r="DZ99" s="15"/>
      <c r="EA99" s="15"/>
      <c r="EB99" s="15"/>
      <c r="EC99" s="15"/>
      <c r="ED99" s="15"/>
      <c r="EE99" s="15"/>
      <c r="EF99" s="15"/>
      <c r="EG99" s="15"/>
      <c r="EH99" s="15"/>
      <c r="EI99" s="15"/>
      <c r="EJ99" s="15"/>
      <c r="EK99" s="15"/>
      <c r="EL99" s="15"/>
      <c r="EM99" s="15"/>
      <c r="EN99" s="15"/>
      <c r="EO99" s="15"/>
      <c r="EP99" s="15"/>
      <c r="EQ99" s="15"/>
      <c r="ER99" s="15"/>
      <c r="ES99" s="15"/>
      <c r="ET99" s="15"/>
      <c r="EU99" s="15"/>
      <c r="EV99" s="15"/>
      <c r="EW99" s="15"/>
      <c r="EX99" s="15"/>
      <c r="EY99" s="15"/>
      <c r="EZ99" s="15"/>
      <c r="FA99" s="15"/>
      <c r="FB99" s="15"/>
      <c r="FC99" s="15"/>
      <c r="FD99" s="15"/>
      <c r="FE99" s="15"/>
      <c r="FF99" s="15"/>
      <c r="FG99" s="15"/>
      <c r="FH99" s="15"/>
      <c r="FI99" s="15"/>
      <c r="FJ99" s="15"/>
      <c r="FK99" s="15"/>
      <c r="FL99" s="15"/>
      <c r="FM99" s="15"/>
      <c r="FN99" s="15"/>
      <c r="FO99" s="15"/>
      <c r="FP99" s="15"/>
      <c r="FQ99" s="15"/>
      <c r="FR99" s="15"/>
      <c r="FS99" s="15"/>
      <c r="FT99" s="15"/>
      <c r="FU99" s="15"/>
      <c r="FV99" s="15"/>
      <c r="FW99" s="15"/>
      <c r="FX99" s="15"/>
      <c r="FY99" s="15"/>
      <c r="FZ99" s="15"/>
      <c r="GA99" s="15"/>
      <c r="GB99" s="15"/>
      <c r="GC99" s="15"/>
      <c r="GD99" s="15"/>
      <c r="GE99" s="15"/>
      <c r="GF99" s="15"/>
      <c r="GG99" s="15"/>
      <c r="GH99" s="15"/>
      <c r="GI99" s="15"/>
      <c r="GJ99" s="15"/>
      <c r="GK99" s="15"/>
      <c r="GL99" s="15"/>
      <c r="GM99" s="15"/>
      <c r="GN99" s="15"/>
      <c r="GO99" s="15"/>
      <c r="GP99" s="15"/>
      <c r="GQ99" s="15"/>
      <c r="GR99" s="15"/>
      <c r="GS99" s="15"/>
      <c r="GT99" s="15"/>
      <c r="GU99" s="15"/>
      <c r="GV99" s="15"/>
      <c r="GW99" s="15"/>
      <c r="GX99" s="15"/>
      <c r="GY99" s="15"/>
      <c r="GZ99" s="15"/>
      <c r="HA99" s="15"/>
      <c r="HB99" s="15"/>
      <c r="HC99" s="15"/>
      <c r="HD99" s="15"/>
      <c r="HE99" s="15"/>
      <c r="HF99" s="15"/>
      <c r="HG99" s="15"/>
      <c r="HH99" s="15"/>
      <c r="HI99" s="15"/>
      <c r="HJ99" s="15"/>
      <c r="HK99" s="15"/>
      <c r="HL99" s="15"/>
      <c r="HM99" s="15"/>
      <c r="HN99" s="15"/>
      <c r="HO99" s="15"/>
      <c r="HP99" s="15"/>
      <c r="HQ99" s="15"/>
      <c r="HR99" s="15"/>
      <c r="HS99" s="15"/>
      <c r="HT99" s="15"/>
      <c r="HU99" s="15"/>
      <c r="HV99" s="15"/>
      <c r="HW99" s="15"/>
      <c r="HX99" s="15"/>
      <c r="HY99" s="15"/>
      <c r="HZ99" s="15"/>
      <c r="IA99" s="15"/>
      <c r="IB99" s="15"/>
      <c r="IC99" s="15"/>
      <c r="ID99" s="15"/>
      <c r="IE99" s="15"/>
      <c r="IF99" s="15"/>
      <c r="IG99" s="15"/>
      <c r="IH99" s="15"/>
      <c r="II99" s="15"/>
      <c r="IJ99" s="15"/>
      <c r="IK99" s="15"/>
      <c r="IL99" s="15"/>
      <c r="IM99" s="15"/>
      <c r="IN99" s="15"/>
      <c r="IO99" s="15"/>
      <c r="IP99" s="15"/>
      <c r="IQ99" s="15"/>
      <c r="IR99" s="15"/>
      <c r="IS99" s="15"/>
      <c r="IT99" s="15"/>
      <c r="IU99" s="15"/>
      <c r="IV99" s="15"/>
    </row>
    <row r="100" spans="1:256" ht="15" customHeight="1">
      <c r="A100" s="48"/>
      <c r="B100" s="517" t="s">
        <v>108</v>
      </c>
      <c r="C100" s="517"/>
      <c r="D100" s="517"/>
      <c r="E100" s="517"/>
      <c r="F100" s="517"/>
      <c r="G100" s="517"/>
      <c r="H100" s="71">
        <v>22</v>
      </c>
      <c r="I100" s="68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  <c r="DA100" s="15"/>
      <c r="DB100" s="15"/>
      <c r="DC100" s="15"/>
      <c r="DD100" s="15"/>
      <c r="DE100" s="15"/>
      <c r="DF100" s="15"/>
      <c r="DG100" s="15"/>
      <c r="DH100" s="15"/>
      <c r="DI100" s="15"/>
      <c r="DJ100" s="15"/>
      <c r="DK100" s="15"/>
      <c r="DL100" s="15"/>
      <c r="DM100" s="15"/>
      <c r="DN100" s="15"/>
      <c r="DO100" s="15"/>
      <c r="DP100" s="15"/>
      <c r="DQ100" s="15"/>
      <c r="DR100" s="15"/>
      <c r="DS100" s="15"/>
      <c r="DT100" s="15"/>
      <c r="DU100" s="15"/>
      <c r="DV100" s="15"/>
      <c r="DW100" s="15"/>
      <c r="DX100" s="15"/>
      <c r="DY100" s="15"/>
      <c r="DZ100" s="15"/>
      <c r="EA100" s="15"/>
      <c r="EB100" s="15"/>
      <c r="EC100" s="15"/>
      <c r="ED100" s="15"/>
      <c r="EE100" s="15"/>
      <c r="EF100" s="15"/>
      <c r="EG100" s="15"/>
      <c r="EH100" s="15"/>
      <c r="EI100" s="15"/>
      <c r="EJ100" s="15"/>
      <c r="EK100" s="15"/>
      <c r="EL100" s="15"/>
      <c r="EM100" s="15"/>
      <c r="EN100" s="15"/>
      <c r="EO100" s="15"/>
      <c r="EP100" s="15"/>
      <c r="EQ100" s="15"/>
      <c r="ER100" s="15"/>
      <c r="ES100" s="15"/>
      <c r="ET100" s="15"/>
      <c r="EU100" s="15"/>
      <c r="EV100" s="15"/>
      <c r="EW100" s="15"/>
      <c r="EX100" s="15"/>
      <c r="EY100" s="15"/>
      <c r="EZ100" s="15"/>
      <c r="FA100" s="15"/>
      <c r="FB100" s="15"/>
      <c r="FC100" s="15"/>
      <c r="FD100" s="15"/>
      <c r="FE100" s="15"/>
      <c r="FF100" s="15"/>
      <c r="FG100" s="15"/>
      <c r="FH100" s="15"/>
      <c r="FI100" s="15"/>
      <c r="FJ100" s="15"/>
      <c r="FK100" s="15"/>
      <c r="FL100" s="15"/>
      <c r="FM100" s="15"/>
      <c r="FN100" s="15"/>
      <c r="FO100" s="15"/>
      <c r="FP100" s="15"/>
      <c r="FQ100" s="15"/>
      <c r="FR100" s="15"/>
      <c r="FS100" s="15"/>
      <c r="FT100" s="15"/>
      <c r="FU100" s="15"/>
      <c r="FV100" s="15"/>
      <c r="FW100" s="15"/>
      <c r="FX100" s="15"/>
      <c r="FY100" s="15"/>
      <c r="FZ100" s="15"/>
      <c r="GA100" s="15"/>
      <c r="GB100" s="15"/>
      <c r="GC100" s="15"/>
      <c r="GD100" s="15"/>
      <c r="GE100" s="15"/>
      <c r="GF100" s="15"/>
      <c r="GG100" s="15"/>
      <c r="GH100" s="15"/>
      <c r="GI100" s="15"/>
      <c r="GJ100" s="15"/>
      <c r="GK100" s="15"/>
      <c r="GL100" s="15"/>
      <c r="GM100" s="15"/>
      <c r="GN100" s="15"/>
      <c r="GO100" s="15"/>
      <c r="GP100" s="15"/>
      <c r="GQ100" s="15"/>
      <c r="GR100" s="15"/>
      <c r="GS100" s="15"/>
      <c r="GT100" s="15"/>
      <c r="GU100" s="15"/>
      <c r="GV100" s="15"/>
      <c r="GW100" s="15"/>
      <c r="GX100" s="15"/>
      <c r="GY100" s="15"/>
      <c r="GZ100" s="15"/>
      <c r="HA100" s="15"/>
      <c r="HB100" s="15"/>
      <c r="HC100" s="15"/>
      <c r="HD100" s="15"/>
      <c r="HE100" s="15"/>
      <c r="HF100" s="15"/>
      <c r="HG100" s="15"/>
      <c r="HH100" s="15"/>
      <c r="HI100" s="15"/>
      <c r="HJ100" s="15"/>
      <c r="HK100" s="15"/>
      <c r="HL100" s="15"/>
      <c r="HM100" s="15"/>
      <c r="HN100" s="15"/>
      <c r="HO100" s="15"/>
      <c r="HP100" s="15"/>
      <c r="HQ100" s="15"/>
      <c r="HR100" s="15"/>
      <c r="HS100" s="15"/>
      <c r="HT100" s="15"/>
      <c r="HU100" s="15"/>
      <c r="HV100" s="15"/>
      <c r="HW100" s="15"/>
      <c r="HX100" s="15"/>
      <c r="HY100" s="15"/>
      <c r="HZ100" s="15"/>
      <c r="IA100" s="15"/>
      <c r="IB100" s="15"/>
      <c r="IC100" s="15"/>
      <c r="ID100" s="15"/>
      <c r="IE100" s="15"/>
      <c r="IF100" s="15"/>
      <c r="IG100" s="15"/>
      <c r="IH100" s="15"/>
      <c r="II100" s="15"/>
      <c r="IJ100" s="15"/>
      <c r="IK100" s="15"/>
      <c r="IL100" s="15"/>
      <c r="IM100" s="15"/>
      <c r="IN100" s="15"/>
      <c r="IO100" s="15"/>
      <c r="IP100" s="15"/>
      <c r="IQ100" s="15"/>
      <c r="IR100" s="15"/>
      <c r="IS100" s="15"/>
      <c r="IT100" s="15"/>
      <c r="IU100" s="15"/>
      <c r="IV100" s="15"/>
    </row>
    <row r="101" spans="1:256" ht="15" customHeight="1">
      <c r="A101" s="48"/>
      <c r="B101" s="518" t="s">
        <v>109</v>
      </c>
      <c r="C101" s="518"/>
      <c r="D101" s="518"/>
      <c r="E101" s="518"/>
      <c r="F101" s="518"/>
      <c r="G101" s="518"/>
      <c r="H101" s="72">
        <v>0.06</v>
      </c>
      <c r="I101" s="69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5"/>
      <c r="DC101" s="15"/>
      <c r="DD101" s="15"/>
      <c r="DE101" s="15"/>
      <c r="DF101" s="15"/>
      <c r="DG101" s="15"/>
      <c r="DH101" s="15"/>
      <c r="DI101" s="15"/>
      <c r="DJ101" s="15"/>
      <c r="DK101" s="15"/>
      <c r="DL101" s="15"/>
      <c r="DM101" s="15"/>
      <c r="DN101" s="15"/>
      <c r="DO101" s="15"/>
      <c r="DP101" s="15"/>
      <c r="DQ101" s="15"/>
      <c r="DR101" s="15"/>
      <c r="DS101" s="15"/>
      <c r="DT101" s="15"/>
      <c r="DU101" s="15"/>
      <c r="DV101" s="15"/>
      <c r="DW101" s="15"/>
      <c r="DX101" s="15"/>
      <c r="DY101" s="15"/>
      <c r="DZ101" s="15"/>
      <c r="EA101" s="15"/>
      <c r="EB101" s="15"/>
      <c r="EC101" s="15"/>
      <c r="ED101" s="15"/>
      <c r="EE101" s="15"/>
      <c r="EF101" s="15"/>
      <c r="EG101" s="15"/>
      <c r="EH101" s="15"/>
      <c r="EI101" s="15"/>
      <c r="EJ101" s="15"/>
      <c r="EK101" s="15"/>
      <c r="EL101" s="15"/>
      <c r="EM101" s="15"/>
      <c r="EN101" s="15"/>
      <c r="EO101" s="15"/>
      <c r="EP101" s="15"/>
      <c r="EQ101" s="15"/>
      <c r="ER101" s="15"/>
      <c r="ES101" s="15"/>
      <c r="ET101" s="15"/>
      <c r="EU101" s="15"/>
      <c r="EV101" s="15"/>
      <c r="EW101" s="15"/>
      <c r="EX101" s="15"/>
      <c r="EY101" s="15"/>
      <c r="EZ101" s="15"/>
      <c r="FA101" s="15"/>
      <c r="FB101" s="15"/>
      <c r="FC101" s="15"/>
      <c r="FD101" s="15"/>
      <c r="FE101" s="15"/>
      <c r="FF101" s="15"/>
      <c r="FG101" s="15"/>
      <c r="FH101" s="15"/>
      <c r="FI101" s="15"/>
      <c r="FJ101" s="15"/>
      <c r="FK101" s="15"/>
      <c r="FL101" s="15"/>
      <c r="FM101" s="15"/>
      <c r="FN101" s="15"/>
      <c r="FO101" s="15"/>
      <c r="FP101" s="15"/>
      <c r="FQ101" s="15"/>
      <c r="FR101" s="15"/>
      <c r="FS101" s="15"/>
      <c r="FT101" s="15"/>
      <c r="FU101" s="15"/>
      <c r="FV101" s="15"/>
      <c r="FW101" s="15"/>
      <c r="FX101" s="15"/>
      <c r="FY101" s="15"/>
      <c r="FZ101" s="15"/>
      <c r="GA101" s="15"/>
      <c r="GB101" s="15"/>
      <c r="GC101" s="15"/>
      <c r="GD101" s="15"/>
      <c r="GE101" s="15"/>
      <c r="GF101" s="15"/>
      <c r="GG101" s="15"/>
      <c r="GH101" s="15"/>
      <c r="GI101" s="15"/>
      <c r="GJ101" s="15"/>
      <c r="GK101" s="15"/>
      <c r="GL101" s="15"/>
      <c r="GM101" s="15"/>
      <c r="GN101" s="15"/>
      <c r="GO101" s="15"/>
      <c r="GP101" s="15"/>
      <c r="GQ101" s="15"/>
      <c r="GR101" s="15"/>
      <c r="GS101" s="15"/>
      <c r="GT101" s="15"/>
      <c r="GU101" s="15"/>
      <c r="GV101" s="15"/>
      <c r="GW101" s="15"/>
      <c r="GX101" s="15"/>
      <c r="GY101" s="15"/>
      <c r="GZ101" s="15"/>
      <c r="HA101" s="15"/>
      <c r="HB101" s="15"/>
      <c r="HC101" s="15"/>
      <c r="HD101" s="15"/>
      <c r="HE101" s="15"/>
      <c r="HF101" s="15"/>
      <c r="HG101" s="15"/>
      <c r="HH101" s="15"/>
      <c r="HI101" s="15"/>
      <c r="HJ101" s="15"/>
      <c r="HK101" s="15"/>
      <c r="HL101" s="15"/>
      <c r="HM101" s="15"/>
      <c r="HN101" s="15"/>
      <c r="HO101" s="15"/>
      <c r="HP101" s="15"/>
      <c r="HQ101" s="15"/>
      <c r="HR101" s="15"/>
      <c r="HS101" s="15"/>
      <c r="HT101" s="15"/>
      <c r="HU101" s="15"/>
      <c r="HV101" s="15"/>
      <c r="HW101" s="15"/>
      <c r="HX101" s="15"/>
      <c r="HY101" s="15"/>
      <c r="HZ101" s="15"/>
      <c r="IA101" s="15"/>
      <c r="IB101" s="15"/>
      <c r="IC101" s="15"/>
      <c r="ID101" s="15"/>
      <c r="IE101" s="15"/>
      <c r="IF101" s="15"/>
      <c r="IG101" s="15"/>
      <c r="IH101" s="15"/>
      <c r="II101" s="15"/>
      <c r="IJ101" s="15"/>
      <c r="IK101" s="15"/>
      <c r="IL101" s="15"/>
      <c r="IM101" s="15"/>
      <c r="IN101" s="15"/>
      <c r="IO101" s="15"/>
      <c r="IP101" s="15"/>
      <c r="IQ101" s="15"/>
      <c r="IR101" s="15"/>
      <c r="IS101" s="15"/>
      <c r="IT101" s="15"/>
      <c r="IU101" s="15"/>
      <c r="IV101" s="15"/>
    </row>
    <row r="102" spans="1:256" ht="15.75" customHeight="1">
      <c r="A102" s="48" t="s">
        <v>10</v>
      </c>
      <c r="B102" s="515" t="s">
        <v>110</v>
      </c>
      <c r="C102" s="515"/>
      <c r="D102" s="515"/>
      <c r="E102" s="515"/>
      <c r="F102" s="515"/>
      <c r="G102" s="515"/>
      <c r="H102" s="515"/>
      <c r="I102" s="55">
        <f>ROUND(H104*H103*(1-H105),2)</f>
        <v>392.04</v>
      </c>
      <c r="J102" s="15"/>
      <c r="K102" s="15">
        <f>2.95*21*2</f>
        <v>123.9</v>
      </c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15"/>
      <c r="CN102" s="15"/>
      <c r="CO102" s="15"/>
      <c r="CP102" s="15"/>
      <c r="CQ102" s="15"/>
      <c r="CR102" s="15"/>
      <c r="CS102" s="15"/>
      <c r="CT102" s="15"/>
      <c r="CU102" s="15"/>
      <c r="CV102" s="15"/>
      <c r="CW102" s="15"/>
      <c r="CX102" s="15"/>
      <c r="CY102" s="15"/>
      <c r="CZ102" s="15"/>
      <c r="DA102" s="15"/>
      <c r="DB102" s="15"/>
      <c r="DC102" s="15"/>
      <c r="DD102" s="15"/>
      <c r="DE102" s="15"/>
      <c r="DF102" s="15"/>
      <c r="DG102" s="15"/>
      <c r="DH102" s="15"/>
      <c r="DI102" s="15"/>
      <c r="DJ102" s="15"/>
      <c r="DK102" s="15"/>
      <c r="DL102" s="15"/>
      <c r="DM102" s="15"/>
      <c r="DN102" s="15"/>
      <c r="DO102" s="15"/>
      <c r="DP102" s="15"/>
      <c r="DQ102" s="15"/>
      <c r="DR102" s="15"/>
      <c r="DS102" s="15"/>
      <c r="DT102" s="15"/>
      <c r="DU102" s="15"/>
      <c r="DV102" s="15"/>
      <c r="DW102" s="15"/>
      <c r="DX102" s="15"/>
      <c r="DY102" s="15"/>
      <c r="DZ102" s="15"/>
      <c r="EA102" s="15"/>
      <c r="EB102" s="15"/>
      <c r="EC102" s="15"/>
      <c r="ED102" s="15"/>
      <c r="EE102" s="15"/>
      <c r="EF102" s="15"/>
      <c r="EG102" s="15"/>
      <c r="EH102" s="15"/>
      <c r="EI102" s="15"/>
      <c r="EJ102" s="15"/>
      <c r="EK102" s="15"/>
      <c r="EL102" s="15"/>
      <c r="EM102" s="15"/>
      <c r="EN102" s="15"/>
      <c r="EO102" s="15"/>
      <c r="EP102" s="15"/>
      <c r="EQ102" s="15"/>
      <c r="ER102" s="15"/>
      <c r="ES102" s="15"/>
      <c r="ET102" s="15"/>
      <c r="EU102" s="15"/>
      <c r="EV102" s="15"/>
      <c r="EW102" s="15"/>
      <c r="EX102" s="15"/>
      <c r="EY102" s="15"/>
      <c r="EZ102" s="15"/>
      <c r="FA102" s="15"/>
      <c r="FB102" s="15"/>
      <c r="FC102" s="15"/>
      <c r="FD102" s="15"/>
      <c r="FE102" s="15"/>
      <c r="FF102" s="15"/>
      <c r="FG102" s="15"/>
      <c r="FH102" s="15"/>
      <c r="FI102" s="15"/>
      <c r="FJ102" s="15"/>
      <c r="FK102" s="15"/>
      <c r="FL102" s="15"/>
      <c r="FM102" s="15"/>
      <c r="FN102" s="15"/>
      <c r="FO102" s="15"/>
      <c r="FP102" s="15"/>
      <c r="FQ102" s="15"/>
      <c r="FR102" s="15"/>
      <c r="FS102" s="15"/>
      <c r="FT102" s="15"/>
      <c r="FU102" s="15"/>
      <c r="FV102" s="15"/>
      <c r="FW102" s="15"/>
      <c r="FX102" s="15"/>
      <c r="FY102" s="15"/>
      <c r="FZ102" s="15"/>
      <c r="GA102" s="15"/>
      <c r="GB102" s="15"/>
      <c r="GC102" s="15"/>
      <c r="GD102" s="15"/>
      <c r="GE102" s="15"/>
      <c r="GF102" s="15"/>
      <c r="GG102" s="15"/>
      <c r="GH102" s="15"/>
      <c r="GI102" s="15"/>
      <c r="GJ102" s="15"/>
      <c r="GK102" s="15"/>
      <c r="GL102" s="15"/>
      <c r="GM102" s="15"/>
      <c r="GN102" s="15"/>
      <c r="GO102" s="15"/>
      <c r="GP102" s="15"/>
      <c r="GQ102" s="15"/>
      <c r="GR102" s="15"/>
      <c r="GS102" s="15"/>
      <c r="GT102" s="15"/>
      <c r="GU102" s="15"/>
      <c r="GV102" s="15"/>
      <c r="GW102" s="15"/>
      <c r="GX102" s="15"/>
      <c r="GY102" s="15"/>
      <c r="GZ102" s="15"/>
      <c r="HA102" s="15"/>
      <c r="HB102" s="15"/>
      <c r="HC102" s="15"/>
      <c r="HD102" s="15"/>
      <c r="HE102" s="15"/>
      <c r="HF102" s="15"/>
      <c r="HG102" s="15"/>
      <c r="HH102" s="15"/>
      <c r="HI102" s="15"/>
      <c r="HJ102" s="15"/>
      <c r="HK102" s="15"/>
      <c r="HL102" s="15"/>
      <c r="HM102" s="15"/>
      <c r="HN102" s="15"/>
      <c r="HO102" s="15"/>
      <c r="HP102" s="15"/>
      <c r="HQ102" s="15"/>
      <c r="HR102" s="15"/>
      <c r="HS102" s="15"/>
      <c r="HT102" s="15"/>
      <c r="HU102" s="15"/>
      <c r="HV102" s="15"/>
      <c r="HW102" s="15"/>
      <c r="HX102" s="15"/>
      <c r="HY102" s="15"/>
      <c r="HZ102" s="15"/>
      <c r="IA102" s="15"/>
      <c r="IB102" s="15"/>
      <c r="IC102" s="15"/>
      <c r="ID102" s="15"/>
      <c r="IE102" s="15"/>
      <c r="IF102" s="15"/>
      <c r="IG102" s="15"/>
      <c r="IH102" s="15"/>
      <c r="II102" s="15"/>
      <c r="IJ102" s="15"/>
      <c r="IK102" s="15"/>
      <c r="IL102" s="15"/>
      <c r="IM102" s="15"/>
      <c r="IN102" s="15"/>
      <c r="IO102" s="15"/>
      <c r="IP102" s="15"/>
      <c r="IQ102" s="15"/>
      <c r="IR102" s="15"/>
      <c r="IS102" s="15"/>
      <c r="IT102" s="15"/>
      <c r="IU102" s="15"/>
      <c r="IV102" s="15"/>
    </row>
    <row r="103" spans="1:256" ht="15.75" customHeight="1">
      <c r="A103" s="48"/>
      <c r="B103" s="516" t="s">
        <v>111</v>
      </c>
      <c r="C103" s="516"/>
      <c r="D103" s="516"/>
      <c r="E103" s="516"/>
      <c r="F103" s="516"/>
      <c r="G103" s="516"/>
      <c r="H103" s="67">
        <v>22</v>
      </c>
      <c r="I103" s="68" t="s">
        <v>106</v>
      </c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  <c r="DA103" s="15"/>
      <c r="DB103" s="15"/>
      <c r="DC103" s="15"/>
      <c r="DD103" s="15"/>
      <c r="DE103" s="15"/>
      <c r="DF103" s="15"/>
      <c r="DG103" s="15"/>
      <c r="DH103" s="15"/>
      <c r="DI103" s="15"/>
      <c r="DJ103" s="15"/>
      <c r="DK103" s="15"/>
      <c r="DL103" s="15"/>
      <c r="DM103" s="15"/>
      <c r="DN103" s="15"/>
      <c r="DO103" s="15"/>
      <c r="DP103" s="15"/>
      <c r="DQ103" s="15"/>
      <c r="DR103" s="15"/>
      <c r="DS103" s="15"/>
      <c r="DT103" s="15"/>
      <c r="DU103" s="15"/>
      <c r="DV103" s="15"/>
      <c r="DW103" s="15"/>
      <c r="DX103" s="15"/>
      <c r="DY103" s="15"/>
      <c r="DZ103" s="15"/>
      <c r="EA103" s="15"/>
      <c r="EB103" s="15"/>
      <c r="EC103" s="15"/>
      <c r="ED103" s="15"/>
      <c r="EE103" s="15"/>
      <c r="EF103" s="15"/>
      <c r="EG103" s="15"/>
      <c r="EH103" s="15"/>
      <c r="EI103" s="15"/>
      <c r="EJ103" s="15"/>
      <c r="EK103" s="15"/>
      <c r="EL103" s="15"/>
      <c r="EM103" s="15"/>
      <c r="EN103" s="15"/>
      <c r="EO103" s="15"/>
      <c r="EP103" s="15"/>
      <c r="EQ103" s="15"/>
      <c r="ER103" s="15"/>
      <c r="ES103" s="15"/>
      <c r="ET103" s="15"/>
      <c r="EU103" s="15"/>
      <c r="EV103" s="15"/>
      <c r="EW103" s="15"/>
      <c r="EX103" s="15"/>
      <c r="EY103" s="15"/>
      <c r="EZ103" s="15"/>
      <c r="FA103" s="15"/>
      <c r="FB103" s="15"/>
      <c r="FC103" s="15"/>
      <c r="FD103" s="15"/>
      <c r="FE103" s="15"/>
      <c r="FF103" s="15"/>
      <c r="FG103" s="15"/>
      <c r="FH103" s="15"/>
      <c r="FI103" s="15"/>
      <c r="FJ103" s="15"/>
      <c r="FK103" s="15"/>
      <c r="FL103" s="15"/>
      <c r="FM103" s="15"/>
      <c r="FN103" s="15"/>
      <c r="FO103" s="15"/>
      <c r="FP103" s="15"/>
      <c r="FQ103" s="15"/>
      <c r="FR103" s="15"/>
      <c r="FS103" s="15"/>
      <c r="FT103" s="15"/>
      <c r="FU103" s="15"/>
      <c r="FV103" s="15"/>
      <c r="FW103" s="15"/>
      <c r="FX103" s="15"/>
      <c r="FY103" s="15"/>
      <c r="FZ103" s="15"/>
      <c r="GA103" s="15"/>
      <c r="GB103" s="15"/>
      <c r="GC103" s="15"/>
      <c r="GD103" s="15"/>
      <c r="GE103" s="15"/>
      <c r="GF103" s="15"/>
      <c r="GG103" s="15"/>
      <c r="GH103" s="15"/>
      <c r="GI103" s="15"/>
      <c r="GJ103" s="15"/>
      <c r="GK103" s="15"/>
      <c r="GL103" s="15"/>
      <c r="GM103" s="15"/>
      <c r="GN103" s="15"/>
      <c r="GO103" s="15"/>
      <c r="GP103" s="15"/>
      <c r="GQ103" s="15"/>
      <c r="GR103" s="15"/>
      <c r="GS103" s="15"/>
      <c r="GT103" s="15"/>
      <c r="GU103" s="15"/>
      <c r="GV103" s="15"/>
      <c r="GW103" s="15"/>
      <c r="GX103" s="15"/>
      <c r="GY103" s="15"/>
      <c r="GZ103" s="15"/>
      <c r="HA103" s="15"/>
      <c r="HB103" s="15"/>
      <c r="HC103" s="15"/>
      <c r="HD103" s="15"/>
      <c r="HE103" s="15"/>
      <c r="HF103" s="15"/>
      <c r="HG103" s="15"/>
      <c r="HH103" s="15"/>
      <c r="HI103" s="15"/>
      <c r="HJ103" s="15"/>
      <c r="HK103" s="15"/>
      <c r="HL103" s="15"/>
      <c r="HM103" s="15"/>
      <c r="HN103" s="15"/>
      <c r="HO103" s="15"/>
      <c r="HP103" s="15"/>
      <c r="HQ103" s="15"/>
      <c r="HR103" s="15"/>
      <c r="HS103" s="15"/>
      <c r="HT103" s="15"/>
      <c r="HU103" s="15"/>
      <c r="HV103" s="15"/>
      <c r="HW103" s="15"/>
      <c r="HX103" s="15"/>
      <c r="HY103" s="15"/>
      <c r="HZ103" s="15"/>
      <c r="IA103" s="15"/>
      <c r="IB103" s="15"/>
      <c r="IC103" s="15"/>
      <c r="ID103" s="15"/>
      <c r="IE103" s="15"/>
      <c r="IF103" s="15"/>
      <c r="IG103" s="15"/>
      <c r="IH103" s="15"/>
      <c r="II103" s="15"/>
      <c r="IJ103" s="15"/>
      <c r="IK103" s="15"/>
      <c r="IL103" s="15"/>
      <c r="IM103" s="15"/>
      <c r="IN103" s="15"/>
      <c r="IO103" s="15"/>
      <c r="IP103" s="15"/>
      <c r="IQ103" s="15"/>
      <c r="IR103" s="15"/>
      <c r="IS103" s="15"/>
      <c r="IT103" s="15"/>
      <c r="IU103" s="15"/>
      <c r="IV103" s="15"/>
    </row>
    <row r="104" spans="1:256" ht="15.75" customHeight="1">
      <c r="A104" s="73"/>
      <c r="B104" s="516" t="s">
        <v>112</v>
      </c>
      <c r="C104" s="516"/>
      <c r="D104" s="516"/>
      <c r="E104" s="516"/>
      <c r="F104" s="516"/>
      <c r="G104" s="516"/>
      <c r="H104" s="71">
        <v>22</v>
      </c>
      <c r="I104" s="68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15"/>
      <c r="CC104" s="15"/>
      <c r="CD104" s="15"/>
      <c r="CE104" s="15"/>
      <c r="CF104" s="15"/>
      <c r="CG104" s="15"/>
      <c r="CH104" s="15"/>
      <c r="CI104" s="15"/>
      <c r="CJ104" s="15"/>
      <c r="CK104" s="15"/>
      <c r="CL104" s="15"/>
      <c r="CM104" s="15"/>
      <c r="CN104" s="15"/>
      <c r="CO104" s="15"/>
      <c r="CP104" s="15"/>
      <c r="CQ104" s="15"/>
      <c r="CR104" s="15"/>
      <c r="CS104" s="15"/>
      <c r="CT104" s="15"/>
      <c r="CU104" s="15"/>
      <c r="CV104" s="15"/>
      <c r="CW104" s="15"/>
      <c r="CX104" s="15"/>
      <c r="CY104" s="15"/>
      <c r="CZ104" s="15"/>
      <c r="DA104" s="15"/>
      <c r="DB104" s="15"/>
      <c r="DC104" s="15"/>
      <c r="DD104" s="15"/>
      <c r="DE104" s="15"/>
      <c r="DF104" s="15"/>
      <c r="DG104" s="15"/>
      <c r="DH104" s="15"/>
      <c r="DI104" s="15"/>
      <c r="DJ104" s="15"/>
      <c r="DK104" s="15"/>
      <c r="DL104" s="15"/>
      <c r="DM104" s="15"/>
      <c r="DN104" s="15"/>
      <c r="DO104" s="15"/>
      <c r="DP104" s="15"/>
      <c r="DQ104" s="15"/>
      <c r="DR104" s="15"/>
      <c r="DS104" s="15"/>
      <c r="DT104" s="15"/>
      <c r="DU104" s="15"/>
      <c r="DV104" s="15"/>
      <c r="DW104" s="15"/>
      <c r="DX104" s="15"/>
      <c r="DY104" s="15"/>
      <c r="DZ104" s="15"/>
      <c r="EA104" s="15"/>
      <c r="EB104" s="15"/>
      <c r="EC104" s="15"/>
      <c r="ED104" s="15"/>
      <c r="EE104" s="15"/>
      <c r="EF104" s="15"/>
      <c r="EG104" s="15"/>
      <c r="EH104" s="15"/>
      <c r="EI104" s="15"/>
      <c r="EJ104" s="15"/>
      <c r="EK104" s="15"/>
      <c r="EL104" s="15"/>
      <c r="EM104" s="15"/>
      <c r="EN104" s="15"/>
      <c r="EO104" s="15"/>
      <c r="EP104" s="15"/>
      <c r="EQ104" s="15"/>
      <c r="ER104" s="15"/>
      <c r="ES104" s="15"/>
      <c r="ET104" s="15"/>
      <c r="EU104" s="15"/>
      <c r="EV104" s="15"/>
      <c r="EW104" s="15"/>
      <c r="EX104" s="15"/>
      <c r="EY104" s="15"/>
      <c r="EZ104" s="15"/>
      <c r="FA104" s="15"/>
      <c r="FB104" s="15"/>
      <c r="FC104" s="15"/>
      <c r="FD104" s="15"/>
      <c r="FE104" s="15"/>
      <c r="FF104" s="15"/>
      <c r="FG104" s="15"/>
      <c r="FH104" s="15"/>
      <c r="FI104" s="15"/>
      <c r="FJ104" s="15"/>
      <c r="FK104" s="15"/>
      <c r="FL104" s="15"/>
      <c r="FM104" s="15"/>
      <c r="FN104" s="15"/>
      <c r="FO104" s="15"/>
      <c r="FP104" s="15"/>
      <c r="FQ104" s="15"/>
      <c r="FR104" s="15"/>
      <c r="FS104" s="15"/>
      <c r="FT104" s="15"/>
      <c r="FU104" s="15"/>
      <c r="FV104" s="15"/>
      <c r="FW104" s="15"/>
      <c r="FX104" s="15"/>
      <c r="FY104" s="15"/>
      <c r="FZ104" s="15"/>
      <c r="GA104" s="15"/>
      <c r="GB104" s="15"/>
      <c r="GC104" s="15"/>
      <c r="GD104" s="15"/>
      <c r="GE104" s="15"/>
      <c r="GF104" s="15"/>
      <c r="GG104" s="15"/>
      <c r="GH104" s="15"/>
      <c r="GI104" s="15"/>
      <c r="GJ104" s="15"/>
      <c r="GK104" s="15"/>
      <c r="GL104" s="15"/>
      <c r="GM104" s="15"/>
      <c r="GN104" s="15"/>
      <c r="GO104" s="15"/>
      <c r="GP104" s="15"/>
      <c r="GQ104" s="15"/>
      <c r="GR104" s="15"/>
      <c r="GS104" s="15"/>
      <c r="GT104" s="15"/>
      <c r="GU104" s="15"/>
      <c r="GV104" s="15"/>
      <c r="GW104" s="15"/>
      <c r="GX104" s="15"/>
      <c r="GY104" s="15"/>
      <c r="GZ104" s="15"/>
      <c r="HA104" s="15"/>
      <c r="HB104" s="15"/>
      <c r="HC104" s="15"/>
      <c r="HD104" s="15"/>
      <c r="HE104" s="15"/>
      <c r="HF104" s="15"/>
      <c r="HG104" s="15"/>
      <c r="HH104" s="15"/>
      <c r="HI104" s="15"/>
      <c r="HJ104" s="15"/>
      <c r="HK104" s="15"/>
      <c r="HL104" s="15"/>
      <c r="HM104" s="15"/>
      <c r="HN104" s="15"/>
      <c r="HO104" s="15"/>
      <c r="HP104" s="15"/>
      <c r="HQ104" s="15"/>
      <c r="HR104" s="15"/>
      <c r="HS104" s="15"/>
      <c r="HT104" s="15"/>
      <c r="HU104" s="15"/>
      <c r="HV104" s="15"/>
      <c r="HW104" s="15"/>
      <c r="HX104" s="15"/>
      <c r="HY104" s="15"/>
      <c r="HZ104" s="15"/>
      <c r="IA104" s="15"/>
      <c r="IB104" s="15"/>
      <c r="IC104" s="15"/>
      <c r="ID104" s="15"/>
      <c r="IE104" s="15"/>
      <c r="IF104" s="15"/>
      <c r="IG104" s="15"/>
      <c r="IH104" s="15"/>
      <c r="II104" s="15"/>
      <c r="IJ104" s="15"/>
      <c r="IK104" s="15"/>
      <c r="IL104" s="15"/>
      <c r="IM104" s="15"/>
      <c r="IN104" s="15"/>
      <c r="IO104" s="15"/>
      <c r="IP104" s="15"/>
      <c r="IQ104" s="15"/>
      <c r="IR104" s="15"/>
      <c r="IS104" s="15"/>
      <c r="IT104" s="15"/>
      <c r="IU104" s="15"/>
      <c r="IV104" s="15"/>
    </row>
    <row r="105" spans="1:256" ht="15.75" customHeight="1">
      <c r="A105" s="73"/>
      <c r="B105" s="519" t="s">
        <v>113</v>
      </c>
      <c r="C105" s="519"/>
      <c r="D105" s="519"/>
      <c r="E105" s="519"/>
      <c r="F105" s="519"/>
      <c r="G105" s="519"/>
      <c r="H105" s="74">
        <v>0.19</v>
      </c>
      <c r="I105" s="68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  <c r="BO105" s="15"/>
      <c r="BP105" s="15"/>
      <c r="BQ105" s="15"/>
      <c r="BR105" s="15"/>
      <c r="BS105" s="15"/>
      <c r="BT105" s="15"/>
      <c r="BU105" s="15"/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  <c r="CS105" s="15"/>
      <c r="CT105" s="15"/>
      <c r="CU105" s="15"/>
      <c r="CV105" s="15"/>
      <c r="CW105" s="15"/>
      <c r="CX105" s="15"/>
      <c r="CY105" s="15"/>
      <c r="CZ105" s="15"/>
      <c r="DA105" s="15"/>
      <c r="DB105" s="15"/>
      <c r="DC105" s="15"/>
      <c r="DD105" s="15"/>
      <c r="DE105" s="15"/>
      <c r="DF105" s="15"/>
      <c r="DG105" s="15"/>
      <c r="DH105" s="15"/>
      <c r="DI105" s="15"/>
      <c r="DJ105" s="15"/>
      <c r="DK105" s="15"/>
      <c r="DL105" s="15"/>
      <c r="DM105" s="15"/>
      <c r="DN105" s="15"/>
      <c r="DO105" s="15"/>
      <c r="DP105" s="15"/>
      <c r="DQ105" s="15"/>
      <c r="DR105" s="15"/>
      <c r="DS105" s="15"/>
      <c r="DT105" s="15"/>
      <c r="DU105" s="15"/>
      <c r="DV105" s="15"/>
      <c r="DW105" s="15"/>
      <c r="DX105" s="15"/>
      <c r="DY105" s="15"/>
      <c r="DZ105" s="15"/>
      <c r="EA105" s="15"/>
      <c r="EB105" s="15"/>
      <c r="EC105" s="15"/>
      <c r="ED105" s="15"/>
      <c r="EE105" s="15"/>
      <c r="EF105" s="15"/>
      <c r="EG105" s="15"/>
      <c r="EH105" s="15"/>
      <c r="EI105" s="15"/>
      <c r="EJ105" s="15"/>
      <c r="EK105" s="15"/>
      <c r="EL105" s="15"/>
      <c r="EM105" s="15"/>
      <c r="EN105" s="15"/>
      <c r="EO105" s="15"/>
      <c r="EP105" s="15"/>
      <c r="EQ105" s="15"/>
      <c r="ER105" s="15"/>
      <c r="ES105" s="15"/>
      <c r="ET105" s="15"/>
      <c r="EU105" s="15"/>
      <c r="EV105" s="15"/>
      <c r="EW105" s="15"/>
      <c r="EX105" s="15"/>
      <c r="EY105" s="15"/>
      <c r="EZ105" s="15"/>
      <c r="FA105" s="15"/>
      <c r="FB105" s="15"/>
      <c r="FC105" s="15"/>
      <c r="FD105" s="15"/>
      <c r="FE105" s="15"/>
      <c r="FF105" s="15"/>
      <c r="FG105" s="15"/>
      <c r="FH105" s="15"/>
      <c r="FI105" s="15"/>
      <c r="FJ105" s="15"/>
      <c r="FK105" s="15"/>
      <c r="FL105" s="15"/>
      <c r="FM105" s="15"/>
      <c r="FN105" s="15"/>
      <c r="FO105" s="15"/>
      <c r="FP105" s="15"/>
      <c r="FQ105" s="15"/>
      <c r="FR105" s="15"/>
      <c r="FS105" s="15"/>
      <c r="FT105" s="15"/>
      <c r="FU105" s="15"/>
      <c r="FV105" s="15"/>
      <c r="FW105" s="15"/>
      <c r="FX105" s="15"/>
      <c r="FY105" s="15"/>
      <c r="FZ105" s="15"/>
      <c r="GA105" s="15"/>
      <c r="GB105" s="15"/>
      <c r="GC105" s="15"/>
      <c r="GD105" s="15"/>
      <c r="GE105" s="15"/>
      <c r="GF105" s="15"/>
      <c r="GG105" s="15"/>
      <c r="GH105" s="15"/>
      <c r="GI105" s="15"/>
      <c r="GJ105" s="15"/>
      <c r="GK105" s="15"/>
      <c r="GL105" s="15"/>
      <c r="GM105" s="15"/>
      <c r="GN105" s="15"/>
      <c r="GO105" s="15"/>
      <c r="GP105" s="15"/>
      <c r="GQ105" s="15"/>
      <c r="GR105" s="15"/>
      <c r="GS105" s="15"/>
      <c r="GT105" s="15"/>
      <c r="GU105" s="15"/>
      <c r="GV105" s="15"/>
      <c r="GW105" s="15"/>
      <c r="GX105" s="15"/>
      <c r="GY105" s="15"/>
      <c r="GZ105" s="15"/>
      <c r="HA105" s="15"/>
      <c r="HB105" s="15"/>
      <c r="HC105" s="15"/>
      <c r="HD105" s="15"/>
      <c r="HE105" s="15"/>
      <c r="HF105" s="15"/>
      <c r="HG105" s="15"/>
      <c r="HH105" s="15"/>
      <c r="HI105" s="15"/>
      <c r="HJ105" s="15"/>
      <c r="HK105" s="15"/>
      <c r="HL105" s="15"/>
      <c r="HM105" s="15"/>
      <c r="HN105" s="15"/>
      <c r="HO105" s="15"/>
      <c r="HP105" s="15"/>
      <c r="HQ105" s="15"/>
      <c r="HR105" s="15"/>
      <c r="HS105" s="15"/>
      <c r="HT105" s="15"/>
      <c r="HU105" s="15"/>
      <c r="HV105" s="15"/>
      <c r="HW105" s="15"/>
      <c r="HX105" s="15"/>
      <c r="HY105" s="15"/>
      <c r="HZ105" s="15"/>
      <c r="IA105" s="15"/>
      <c r="IB105" s="15"/>
      <c r="IC105" s="15"/>
      <c r="ID105" s="15"/>
      <c r="IE105" s="15"/>
      <c r="IF105" s="15"/>
      <c r="IG105" s="15"/>
      <c r="IH105" s="15"/>
      <c r="II105" s="15"/>
      <c r="IJ105" s="15"/>
      <c r="IK105" s="15"/>
      <c r="IL105" s="15"/>
      <c r="IM105" s="15"/>
      <c r="IN105" s="15"/>
      <c r="IO105" s="15"/>
      <c r="IP105" s="15"/>
      <c r="IQ105" s="15"/>
      <c r="IR105" s="15"/>
      <c r="IS105" s="15"/>
      <c r="IT105" s="15"/>
      <c r="IU105" s="15"/>
      <c r="IV105" s="15"/>
    </row>
    <row r="106" spans="1:256" ht="15.75" customHeight="1">
      <c r="A106" s="48" t="s">
        <v>13</v>
      </c>
      <c r="B106" s="515" t="s">
        <v>114</v>
      </c>
      <c r="C106" s="515"/>
      <c r="D106" s="515"/>
      <c r="E106" s="515"/>
      <c r="F106" s="515"/>
      <c r="G106" s="515"/>
      <c r="H106" s="515"/>
      <c r="I106" s="55">
        <v>0</v>
      </c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  <c r="CR106" s="15"/>
      <c r="CS106" s="15"/>
      <c r="CT106" s="15"/>
      <c r="CU106" s="15"/>
      <c r="CV106" s="15"/>
      <c r="CW106" s="15"/>
      <c r="CX106" s="15"/>
      <c r="CY106" s="15"/>
      <c r="CZ106" s="15"/>
      <c r="DA106" s="15"/>
      <c r="DB106" s="15"/>
      <c r="DC106" s="15"/>
      <c r="DD106" s="15"/>
      <c r="DE106" s="15"/>
      <c r="DF106" s="15"/>
      <c r="DG106" s="15"/>
      <c r="DH106" s="15"/>
      <c r="DI106" s="15"/>
      <c r="DJ106" s="15"/>
      <c r="DK106" s="15"/>
      <c r="DL106" s="15"/>
      <c r="DM106" s="15"/>
      <c r="DN106" s="15"/>
      <c r="DO106" s="15"/>
      <c r="DP106" s="15"/>
      <c r="DQ106" s="15"/>
      <c r="DR106" s="15"/>
      <c r="DS106" s="15"/>
      <c r="DT106" s="15"/>
      <c r="DU106" s="15"/>
      <c r="DV106" s="15"/>
      <c r="DW106" s="15"/>
      <c r="DX106" s="15"/>
      <c r="DY106" s="15"/>
      <c r="DZ106" s="15"/>
      <c r="EA106" s="15"/>
      <c r="EB106" s="15"/>
      <c r="EC106" s="15"/>
      <c r="ED106" s="15"/>
      <c r="EE106" s="15"/>
      <c r="EF106" s="15"/>
      <c r="EG106" s="15"/>
      <c r="EH106" s="15"/>
      <c r="EI106" s="15"/>
      <c r="EJ106" s="15"/>
      <c r="EK106" s="15"/>
      <c r="EL106" s="15"/>
      <c r="EM106" s="15"/>
      <c r="EN106" s="15"/>
      <c r="EO106" s="15"/>
      <c r="EP106" s="15"/>
      <c r="EQ106" s="15"/>
      <c r="ER106" s="15"/>
      <c r="ES106" s="15"/>
      <c r="ET106" s="15"/>
      <c r="EU106" s="15"/>
      <c r="EV106" s="15"/>
      <c r="EW106" s="15"/>
      <c r="EX106" s="15"/>
      <c r="EY106" s="15"/>
      <c r="EZ106" s="15"/>
      <c r="FA106" s="15"/>
      <c r="FB106" s="15"/>
      <c r="FC106" s="15"/>
      <c r="FD106" s="15"/>
      <c r="FE106" s="15"/>
      <c r="FF106" s="15"/>
      <c r="FG106" s="15"/>
      <c r="FH106" s="15"/>
      <c r="FI106" s="15"/>
      <c r="FJ106" s="15"/>
      <c r="FK106" s="15"/>
      <c r="FL106" s="15"/>
      <c r="FM106" s="15"/>
      <c r="FN106" s="15"/>
      <c r="FO106" s="15"/>
      <c r="FP106" s="15"/>
      <c r="FQ106" s="15"/>
      <c r="FR106" s="15"/>
      <c r="FS106" s="15"/>
      <c r="FT106" s="15"/>
      <c r="FU106" s="15"/>
      <c r="FV106" s="15"/>
      <c r="FW106" s="15"/>
      <c r="FX106" s="15"/>
      <c r="FY106" s="15"/>
      <c r="FZ106" s="15"/>
      <c r="GA106" s="15"/>
      <c r="GB106" s="15"/>
      <c r="GC106" s="15"/>
      <c r="GD106" s="15"/>
      <c r="GE106" s="15"/>
      <c r="GF106" s="15"/>
      <c r="GG106" s="15"/>
      <c r="GH106" s="15"/>
      <c r="GI106" s="15"/>
      <c r="GJ106" s="15"/>
      <c r="GK106" s="15"/>
      <c r="GL106" s="15"/>
      <c r="GM106" s="15"/>
      <c r="GN106" s="15"/>
      <c r="GO106" s="15"/>
      <c r="GP106" s="15"/>
      <c r="GQ106" s="15"/>
      <c r="GR106" s="15"/>
      <c r="GS106" s="15"/>
      <c r="GT106" s="15"/>
      <c r="GU106" s="15"/>
      <c r="GV106" s="15"/>
      <c r="GW106" s="15"/>
      <c r="GX106" s="15"/>
      <c r="GY106" s="15"/>
      <c r="GZ106" s="15"/>
      <c r="HA106" s="15"/>
      <c r="HB106" s="15"/>
      <c r="HC106" s="15"/>
      <c r="HD106" s="15"/>
      <c r="HE106" s="15"/>
      <c r="HF106" s="15"/>
      <c r="HG106" s="15"/>
      <c r="HH106" s="15"/>
      <c r="HI106" s="15"/>
      <c r="HJ106" s="15"/>
      <c r="HK106" s="15"/>
      <c r="HL106" s="15"/>
      <c r="HM106" s="15"/>
      <c r="HN106" s="15"/>
      <c r="HO106" s="15"/>
      <c r="HP106" s="15"/>
      <c r="HQ106" s="15"/>
      <c r="HR106" s="15"/>
      <c r="HS106" s="15"/>
      <c r="HT106" s="15"/>
      <c r="HU106" s="15"/>
      <c r="HV106" s="15"/>
      <c r="HW106" s="15"/>
      <c r="HX106" s="15"/>
      <c r="HY106" s="15"/>
      <c r="HZ106" s="15"/>
      <c r="IA106" s="15"/>
      <c r="IB106" s="15"/>
      <c r="IC106" s="15"/>
      <c r="ID106" s="15"/>
      <c r="IE106" s="15"/>
      <c r="IF106" s="15"/>
      <c r="IG106" s="15"/>
      <c r="IH106" s="15"/>
      <c r="II106" s="15"/>
      <c r="IJ106" s="15"/>
      <c r="IK106" s="15"/>
      <c r="IL106" s="15"/>
      <c r="IM106" s="15"/>
      <c r="IN106" s="15"/>
      <c r="IO106" s="15"/>
      <c r="IP106" s="15"/>
      <c r="IQ106" s="15"/>
      <c r="IR106" s="15"/>
      <c r="IS106" s="15"/>
      <c r="IT106" s="15"/>
      <c r="IU106" s="15"/>
      <c r="IV106" s="15"/>
    </row>
    <row r="107" spans="1:256" ht="15.75" customHeight="1">
      <c r="A107" s="73" t="s">
        <v>16</v>
      </c>
      <c r="B107" s="520" t="s">
        <v>115</v>
      </c>
      <c r="C107" s="520"/>
      <c r="D107" s="520"/>
      <c r="E107" s="520"/>
      <c r="F107" s="520"/>
      <c r="G107" s="520"/>
      <c r="H107" s="520"/>
      <c r="I107" s="75" t="s">
        <v>116</v>
      </c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  <c r="CS107" s="15"/>
      <c r="CT107" s="15"/>
      <c r="CU107" s="15"/>
      <c r="CV107" s="15"/>
      <c r="CW107" s="15"/>
      <c r="CX107" s="15"/>
      <c r="CY107" s="15"/>
      <c r="CZ107" s="15"/>
      <c r="DA107" s="15"/>
      <c r="DB107" s="15"/>
      <c r="DC107" s="15"/>
      <c r="DD107" s="15"/>
      <c r="DE107" s="15"/>
      <c r="DF107" s="15"/>
      <c r="DG107" s="15"/>
      <c r="DH107" s="15"/>
      <c r="DI107" s="15"/>
      <c r="DJ107" s="15"/>
      <c r="DK107" s="15"/>
      <c r="DL107" s="15"/>
      <c r="DM107" s="15"/>
      <c r="DN107" s="15"/>
      <c r="DO107" s="15"/>
      <c r="DP107" s="15"/>
      <c r="DQ107" s="15"/>
      <c r="DR107" s="15"/>
      <c r="DS107" s="15"/>
      <c r="DT107" s="15"/>
      <c r="DU107" s="15"/>
      <c r="DV107" s="15"/>
      <c r="DW107" s="15"/>
      <c r="DX107" s="15"/>
      <c r="DY107" s="15"/>
      <c r="DZ107" s="15"/>
      <c r="EA107" s="15"/>
      <c r="EB107" s="15"/>
      <c r="EC107" s="15"/>
      <c r="ED107" s="15"/>
      <c r="EE107" s="15"/>
      <c r="EF107" s="15"/>
      <c r="EG107" s="15"/>
      <c r="EH107" s="15"/>
      <c r="EI107" s="15"/>
      <c r="EJ107" s="15"/>
      <c r="EK107" s="15"/>
      <c r="EL107" s="15"/>
      <c r="EM107" s="15"/>
      <c r="EN107" s="15"/>
      <c r="EO107" s="15"/>
      <c r="EP107" s="15"/>
      <c r="EQ107" s="15"/>
      <c r="ER107" s="15"/>
      <c r="ES107" s="15"/>
      <c r="ET107" s="15"/>
      <c r="EU107" s="15"/>
      <c r="EV107" s="15"/>
      <c r="EW107" s="15"/>
      <c r="EX107" s="15"/>
      <c r="EY107" s="15"/>
      <c r="EZ107" s="15"/>
      <c r="FA107" s="15"/>
      <c r="FB107" s="15"/>
      <c r="FC107" s="15"/>
      <c r="FD107" s="15"/>
      <c r="FE107" s="15"/>
      <c r="FF107" s="15"/>
      <c r="FG107" s="15"/>
      <c r="FH107" s="15"/>
      <c r="FI107" s="15"/>
      <c r="FJ107" s="15"/>
      <c r="FK107" s="15"/>
      <c r="FL107" s="15"/>
      <c r="FM107" s="15"/>
      <c r="FN107" s="15"/>
      <c r="FO107" s="15"/>
      <c r="FP107" s="15"/>
      <c r="FQ107" s="15"/>
      <c r="FR107" s="15"/>
      <c r="FS107" s="15"/>
      <c r="FT107" s="15"/>
      <c r="FU107" s="15"/>
      <c r="FV107" s="15"/>
      <c r="FW107" s="15"/>
      <c r="FX107" s="15"/>
      <c r="FY107" s="15"/>
      <c r="FZ107" s="15"/>
      <c r="GA107" s="15"/>
      <c r="GB107" s="15"/>
      <c r="GC107" s="15"/>
      <c r="GD107" s="15"/>
      <c r="GE107" s="15"/>
      <c r="GF107" s="15"/>
      <c r="GG107" s="15"/>
      <c r="GH107" s="15"/>
      <c r="GI107" s="15"/>
      <c r="GJ107" s="15"/>
      <c r="GK107" s="15"/>
      <c r="GL107" s="15"/>
      <c r="GM107" s="15"/>
      <c r="GN107" s="15"/>
      <c r="GO107" s="15"/>
      <c r="GP107" s="15"/>
      <c r="GQ107" s="15"/>
      <c r="GR107" s="15"/>
      <c r="GS107" s="15"/>
      <c r="GT107" s="15"/>
      <c r="GU107" s="15"/>
      <c r="GV107" s="15"/>
      <c r="GW107" s="15"/>
      <c r="GX107" s="15"/>
      <c r="GY107" s="15"/>
      <c r="GZ107" s="15"/>
      <c r="HA107" s="15"/>
      <c r="HB107" s="15"/>
      <c r="HC107" s="15"/>
      <c r="HD107" s="15"/>
      <c r="HE107" s="15"/>
      <c r="HF107" s="15"/>
      <c r="HG107" s="15"/>
      <c r="HH107" s="15"/>
      <c r="HI107" s="15"/>
      <c r="HJ107" s="15"/>
      <c r="HK107" s="15"/>
      <c r="HL107" s="15"/>
      <c r="HM107" s="15"/>
      <c r="HN107" s="15"/>
      <c r="HO107" s="15"/>
      <c r="HP107" s="15"/>
      <c r="HQ107" s="15"/>
      <c r="HR107" s="15"/>
      <c r="HS107" s="15"/>
      <c r="HT107" s="15"/>
      <c r="HU107" s="15"/>
      <c r="HV107" s="15"/>
      <c r="HW107" s="15"/>
      <c r="HX107" s="15"/>
      <c r="HY107" s="15"/>
      <c r="HZ107" s="15"/>
      <c r="IA107" s="15"/>
      <c r="IB107" s="15"/>
      <c r="IC107" s="15"/>
      <c r="ID107" s="15"/>
      <c r="IE107" s="15"/>
      <c r="IF107" s="15"/>
      <c r="IG107" s="15"/>
      <c r="IH107" s="15"/>
      <c r="II107" s="15"/>
      <c r="IJ107" s="15"/>
      <c r="IK107" s="15"/>
      <c r="IL107" s="15"/>
      <c r="IM107" s="15"/>
      <c r="IN107" s="15"/>
      <c r="IO107" s="15"/>
      <c r="IP107" s="15"/>
      <c r="IQ107" s="15"/>
      <c r="IR107" s="15"/>
      <c r="IS107" s="15"/>
      <c r="IT107" s="15"/>
      <c r="IU107" s="15"/>
      <c r="IV107" s="15"/>
    </row>
    <row r="108" spans="1:256" ht="30.75" customHeight="1">
      <c r="A108" s="48" t="s">
        <v>16</v>
      </c>
      <c r="B108" s="12" t="s">
        <v>367</v>
      </c>
      <c r="C108" s="12"/>
      <c r="D108" s="12"/>
      <c r="E108" s="12"/>
      <c r="F108" s="12"/>
      <c r="G108" s="12"/>
      <c r="H108" s="12"/>
      <c r="I108" s="23">
        <v>18.5</v>
      </c>
      <c r="J108" s="15"/>
      <c r="K108" s="15" t="e">
        <f>K102-#REF!</f>
        <v>#REF!</v>
      </c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5"/>
      <c r="BR108" s="15"/>
      <c r="BS108" s="15"/>
      <c r="BT108" s="15"/>
      <c r="BU108" s="15"/>
      <c r="BV108" s="15"/>
      <c r="BW108" s="15"/>
      <c r="BX108" s="15"/>
      <c r="BY108" s="15"/>
      <c r="BZ108" s="15"/>
      <c r="CA108" s="15"/>
      <c r="CB108" s="15"/>
      <c r="CC108" s="15"/>
      <c r="CD108" s="15"/>
      <c r="CE108" s="15"/>
      <c r="CF108" s="15"/>
      <c r="CG108" s="15"/>
      <c r="CH108" s="15"/>
      <c r="CI108" s="15"/>
      <c r="CJ108" s="15"/>
      <c r="CK108" s="15"/>
      <c r="CL108" s="15"/>
      <c r="CM108" s="15"/>
      <c r="CN108" s="15"/>
      <c r="CO108" s="15"/>
      <c r="CP108" s="15"/>
      <c r="CQ108" s="15"/>
      <c r="CR108" s="15"/>
      <c r="CS108" s="15"/>
      <c r="CT108" s="15"/>
      <c r="CU108" s="15"/>
      <c r="CV108" s="15"/>
      <c r="CW108" s="15"/>
      <c r="CX108" s="15"/>
      <c r="CY108" s="15"/>
      <c r="CZ108" s="15"/>
      <c r="DA108" s="15"/>
      <c r="DB108" s="15"/>
      <c r="DC108" s="15"/>
      <c r="DD108" s="15"/>
      <c r="DE108" s="15"/>
      <c r="DF108" s="15"/>
      <c r="DG108" s="15"/>
      <c r="DH108" s="15"/>
      <c r="DI108" s="15"/>
      <c r="DJ108" s="15"/>
      <c r="DK108" s="15"/>
      <c r="DL108" s="15"/>
      <c r="DM108" s="15"/>
      <c r="DN108" s="15"/>
      <c r="DO108" s="15"/>
      <c r="DP108" s="15"/>
      <c r="DQ108" s="15"/>
      <c r="DR108" s="15"/>
      <c r="DS108" s="15"/>
      <c r="DT108" s="15"/>
      <c r="DU108" s="15"/>
      <c r="DV108" s="15"/>
      <c r="DW108" s="15"/>
      <c r="DX108" s="15"/>
      <c r="DY108" s="15"/>
      <c r="DZ108" s="15"/>
      <c r="EA108" s="15"/>
      <c r="EB108" s="15"/>
      <c r="EC108" s="15"/>
      <c r="ED108" s="15"/>
      <c r="EE108" s="15"/>
      <c r="EF108" s="15"/>
      <c r="EG108" s="15"/>
      <c r="EH108" s="15"/>
      <c r="EI108" s="15"/>
      <c r="EJ108" s="15"/>
      <c r="EK108" s="15"/>
      <c r="EL108" s="15"/>
      <c r="EM108" s="15"/>
      <c r="EN108" s="15"/>
      <c r="EO108" s="15"/>
      <c r="EP108" s="15"/>
      <c r="EQ108" s="15"/>
      <c r="ER108" s="15"/>
      <c r="ES108" s="15"/>
      <c r="ET108" s="15"/>
      <c r="EU108" s="15"/>
      <c r="EV108" s="15"/>
      <c r="EW108" s="15"/>
      <c r="EX108" s="15"/>
      <c r="EY108" s="15"/>
      <c r="EZ108" s="15"/>
      <c r="FA108" s="15"/>
      <c r="FB108" s="15"/>
      <c r="FC108" s="15"/>
      <c r="FD108" s="15"/>
      <c r="FE108" s="15"/>
      <c r="FF108" s="15"/>
      <c r="FG108" s="15"/>
      <c r="FH108" s="15"/>
      <c r="FI108" s="15"/>
      <c r="FJ108" s="15"/>
      <c r="FK108" s="15"/>
      <c r="FL108" s="15"/>
      <c r="FM108" s="15"/>
      <c r="FN108" s="15"/>
      <c r="FO108" s="15"/>
      <c r="FP108" s="15"/>
      <c r="FQ108" s="15"/>
      <c r="FR108" s="15"/>
      <c r="FS108" s="15"/>
      <c r="FT108" s="15"/>
      <c r="FU108" s="15"/>
      <c r="FV108" s="15"/>
      <c r="FW108" s="15"/>
      <c r="FX108" s="15"/>
      <c r="FY108" s="15"/>
      <c r="FZ108" s="15"/>
      <c r="GA108" s="15"/>
      <c r="GB108" s="15"/>
      <c r="GC108" s="15"/>
      <c r="GD108" s="15"/>
      <c r="GE108" s="15"/>
      <c r="GF108" s="15"/>
      <c r="GG108" s="15"/>
      <c r="GH108" s="15"/>
      <c r="GI108" s="15"/>
      <c r="GJ108" s="15"/>
      <c r="GK108" s="15"/>
      <c r="GL108" s="15"/>
      <c r="GM108" s="15"/>
      <c r="GN108" s="15"/>
      <c r="GO108" s="15"/>
      <c r="GP108" s="15"/>
      <c r="GQ108" s="15"/>
      <c r="GR108" s="15"/>
      <c r="GS108" s="15"/>
      <c r="GT108" s="15"/>
      <c r="GU108" s="15"/>
      <c r="GV108" s="15"/>
      <c r="GW108" s="15"/>
      <c r="GX108" s="15"/>
      <c r="GY108" s="15"/>
      <c r="GZ108" s="15"/>
      <c r="HA108" s="15"/>
      <c r="HB108" s="15"/>
      <c r="HC108" s="15"/>
      <c r="HD108" s="15"/>
      <c r="HE108" s="15"/>
      <c r="HF108" s="15"/>
      <c r="HG108" s="15"/>
      <c r="HH108" s="15"/>
      <c r="HI108" s="15"/>
      <c r="HJ108" s="15"/>
      <c r="HK108" s="15"/>
      <c r="HL108" s="15"/>
      <c r="HM108" s="15"/>
      <c r="HN108" s="15"/>
      <c r="HO108" s="15"/>
      <c r="HP108" s="15"/>
      <c r="HQ108" s="15"/>
      <c r="HR108" s="15"/>
      <c r="HS108" s="15"/>
      <c r="HT108" s="15"/>
      <c r="HU108" s="15"/>
      <c r="HV108" s="15"/>
      <c r="HW108" s="15"/>
      <c r="HX108" s="15"/>
      <c r="HY108" s="15"/>
      <c r="HZ108" s="15"/>
      <c r="IA108" s="15"/>
      <c r="IB108" s="15"/>
      <c r="IC108" s="15"/>
      <c r="ID108" s="15"/>
      <c r="IE108" s="15"/>
      <c r="IF108" s="15"/>
      <c r="IG108" s="15"/>
      <c r="IH108" s="15"/>
      <c r="II108" s="15"/>
      <c r="IJ108" s="15"/>
      <c r="IK108" s="15"/>
      <c r="IL108" s="15"/>
      <c r="IM108" s="15"/>
      <c r="IN108" s="15"/>
      <c r="IO108" s="15"/>
      <c r="IP108" s="15"/>
      <c r="IQ108" s="15"/>
      <c r="IR108" s="15"/>
      <c r="IS108" s="15"/>
      <c r="IT108" s="15"/>
      <c r="IU108" s="15"/>
      <c r="IV108" s="15"/>
    </row>
    <row r="109" spans="1:256" ht="15.75" customHeight="1">
      <c r="A109" s="48" t="s">
        <v>69</v>
      </c>
      <c r="B109" s="521" t="s">
        <v>118</v>
      </c>
      <c r="C109" s="521"/>
      <c r="D109" s="521"/>
      <c r="E109" s="521"/>
      <c r="F109" s="521"/>
      <c r="G109" s="521"/>
      <c r="H109" s="521"/>
      <c r="I109" s="76" t="s">
        <v>106</v>
      </c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5"/>
      <c r="BR109" s="15"/>
      <c r="BS109" s="15"/>
      <c r="BT109" s="15"/>
      <c r="BU109" s="15"/>
      <c r="BV109" s="15"/>
      <c r="BW109" s="15"/>
      <c r="BX109" s="15"/>
      <c r="BY109" s="15"/>
      <c r="BZ109" s="15"/>
      <c r="CA109" s="15"/>
      <c r="CB109" s="15"/>
      <c r="CC109" s="15"/>
      <c r="CD109" s="15"/>
      <c r="CE109" s="15"/>
      <c r="CF109" s="15"/>
      <c r="CG109" s="15"/>
      <c r="CH109" s="15"/>
      <c r="CI109" s="15"/>
      <c r="CJ109" s="15"/>
      <c r="CK109" s="15"/>
      <c r="CL109" s="15"/>
      <c r="CM109" s="15"/>
      <c r="CN109" s="15"/>
      <c r="CO109" s="15"/>
      <c r="CP109" s="15"/>
      <c r="CQ109" s="15"/>
      <c r="CR109" s="15"/>
      <c r="CS109" s="15"/>
      <c r="CT109" s="15"/>
      <c r="CU109" s="15"/>
      <c r="CV109" s="15"/>
      <c r="CW109" s="15"/>
      <c r="CX109" s="15"/>
      <c r="CY109" s="15"/>
      <c r="CZ109" s="15"/>
      <c r="DA109" s="15"/>
      <c r="DB109" s="15"/>
      <c r="DC109" s="15"/>
      <c r="DD109" s="15"/>
      <c r="DE109" s="15"/>
      <c r="DF109" s="15"/>
      <c r="DG109" s="15"/>
      <c r="DH109" s="15"/>
      <c r="DI109" s="15"/>
      <c r="DJ109" s="15"/>
      <c r="DK109" s="15"/>
      <c r="DL109" s="15"/>
      <c r="DM109" s="15"/>
      <c r="DN109" s="15"/>
      <c r="DO109" s="15"/>
      <c r="DP109" s="15"/>
      <c r="DQ109" s="15"/>
      <c r="DR109" s="15"/>
      <c r="DS109" s="15"/>
      <c r="DT109" s="15"/>
      <c r="DU109" s="15"/>
      <c r="DV109" s="15"/>
      <c r="DW109" s="15"/>
      <c r="DX109" s="15"/>
      <c r="DY109" s="15"/>
      <c r="DZ109" s="15"/>
      <c r="EA109" s="15"/>
      <c r="EB109" s="15"/>
      <c r="EC109" s="15"/>
      <c r="ED109" s="15"/>
      <c r="EE109" s="15"/>
      <c r="EF109" s="15"/>
      <c r="EG109" s="15"/>
      <c r="EH109" s="15"/>
      <c r="EI109" s="15"/>
      <c r="EJ109" s="15"/>
      <c r="EK109" s="15"/>
      <c r="EL109" s="15"/>
      <c r="EM109" s="15"/>
      <c r="EN109" s="15"/>
      <c r="EO109" s="15"/>
      <c r="EP109" s="15"/>
      <c r="EQ109" s="15"/>
      <c r="ER109" s="15"/>
      <c r="ES109" s="15"/>
      <c r="ET109" s="15"/>
      <c r="EU109" s="15"/>
      <c r="EV109" s="15"/>
      <c r="EW109" s="15"/>
      <c r="EX109" s="15"/>
      <c r="EY109" s="15"/>
      <c r="EZ109" s="15"/>
      <c r="FA109" s="15"/>
      <c r="FB109" s="15"/>
      <c r="FC109" s="15"/>
      <c r="FD109" s="15"/>
      <c r="FE109" s="15"/>
      <c r="FF109" s="15"/>
      <c r="FG109" s="15"/>
      <c r="FH109" s="15"/>
      <c r="FI109" s="15"/>
      <c r="FJ109" s="15"/>
      <c r="FK109" s="15"/>
      <c r="FL109" s="15"/>
      <c r="FM109" s="15"/>
      <c r="FN109" s="15"/>
      <c r="FO109" s="15"/>
      <c r="FP109" s="15"/>
      <c r="FQ109" s="15"/>
      <c r="FR109" s="15"/>
      <c r="FS109" s="15"/>
      <c r="FT109" s="15"/>
      <c r="FU109" s="15"/>
      <c r="FV109" s="15"/>
      <c r="FW109" s="15"/>
      <c r="FX109" s="15"/>
      <c r="FY109" s="15"/>
      <c r="FZ109" s="15"/>
      <c r="GA109" s="15"/>
      <c r="GB109" s="15"/>
      <c r="GC109" s="15"/>
      <c r="GD109" s="15"/>
      <c r="GE109" s="15"/>
      <c r="GF109" s="15"/>
      <c r="GG109" s="15"/>
      <c r="GH109" s="15"/>
      <c r="GI109" s="15"/>
      <c r="GJ109" s="15"/>
      <c r="GK109" s="15"/>
      <c r="GL109" s="15"/>
      <c r="GM109" s="15"/>
      <c r="GN109" s="15"/>
      <c r="GO109" s="15"/>
      <c r="GP109" s="15"/>
      <c r="GQ109" s="15"/>
      <c r="GR109" s="15"/>
      <c r="GS109" s="15"/>
      <c r="GT109" s="15"/>
      <c r="GU109" s="15"/>
      <c r="GV109" s="15"/>
      <c r="GW109" s="15"/>
      <c r="GX109" s="15"/>
      <c r="GY109" s="15"/>
      <c r="GZ109" s="15"/>
      <c r="HA109" s="15"/>
      <c r="HB109" s="15"/>
      <c r="HC109" s="15"/>
      <c r="HD109" s="15"/>
      <c r="HE109" s="15"/>
      <c r="HF109" s="15"/>
      <c r="HG109" s="15"/>
      <c r="HH109" s="15"/>
      <c r="HI109" s="15"/>
      <c r="HJ109" s="15"/>
      <c r="HK109" s="15"/>
      <c r="HL109" s="15"/>
      <c r="HM109" s="15"/>
      <c r="HN109" s="15"/>
      <c r="HO109" s="15"/>
      <c r="HP109" s="15"/>
      <c r="HQ109" s="15"/>
      <c r="HR109" s="15"/>
      <c r="HS109" s="15"/>
      <c r="HT109" s="15"/>
      <c r="HU109" s="15"/>
      <c r="HV109" s="15"/>
      <c r="HW109" s="15"/>
      <c r="HX109" s="15"/>
      <c r="HY109" s="15"/>
      <c r="HZ109" s="15"/>
      <c r="IA109" s="15"/>
      <c r="IB109" s="15"/>
      <c r="IC109" s="15"/>
      <c r="ID109" s="15"/>
      <c r="IE109" s="15"/>
      <c r="IF109" s="15"/>
      <c r="IG109" s="15"/>
      <c r="IH109" s="15"/>
      <c r="II109" s="15"/>
      <c r="IJ109" s="15"/>
      <c r="IK109" s="15"/>
      <c r="IL109" s="15"/>
      <c r="IM109" s="15"/>
      <c r="IN109" s="15"/>
      <c r="IO109" s="15"/>
      <c r="IP109" s="15"/>
      <c r="IQ109" s="15"/>
      <c r="IR109" s="15"/>
      <c r="IS109" s="15"/>
      <c r="IT109" s="15"/>
      <c r="IU109" s="15"/>
      <c r="IV109" s="15"/>
    </row>
    <row r="110" spans="1:256" ht="15.75" customHeight="1">
      <c r="A110" s="77"/>
      <c r="B110" s="510" t="s">
        <v>119</v>
      </c>
      <c r="C110" s="510"/>
      <c r="D110" s="510"/>
      <c r="E110" s="510"/>
      <c r="F110" s="510"/>
      <c r="G110" s="510"/>
      <c r="H110" s="510"/>
      <c r="I110" s="61">
        <f>SUM(I97:I108)</f>
        <v>543.74</v>
      </c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5"/>
      <c r="BR110" s="15"/>
      <c r="BS110" s="15"/>
      <c r="BT110" s="15"/>
      <c r="BU110" s="15"/>
      <c r="BV110" s="15"/>
      <c r="BW110" s="15"/>
      <c r="BX110" s="15"/>
      <c r="BY110" s="15"/>
      <c r="BZ110" s="15"/>
      <c r="CA110" s="15"/>
      <c r="CB110" s="15"/>
      <c r="CC110" s="15"/>
      <c r="CD110" s="15"/>
      <c r="CE110" s="15"/>
      <c r="CF110" s="15"/>
      <c r="CG110" s="15"/>
      <c r="CH110" s="15"/>
      <c r="CI110" s="15"/>
      <c r="CJ110" s="15"/>
      <c r="CK110" s="15"/>
      <c r="CL110" s="15"/>
      <c r="CM110" s="15"/>
      <c r="CN110" s="15"/>
      <c r="CO110" s="15"/>
      <c r="CP110" s="15"/>
      <c r="CQ110" s="15"/>
      <c r="CR110" s="15"/>
      <c r="CS110" s="15"/>
      <c r="CT110" s="15"/>
      <c r="CU110" s="15"/>
      <c r="CV110" s="15"/>
      <c r="CW110" s="15"/>
      <c r="CX110" s="15"/>
      <c r="CY110" s="15"/>
      <c r="CZ110" s="15"/>
      <c r="DA110" s="15"/>
      <c r="DB110" s="15"/>
      <c r="DC110" s="15"/>
      <c r="DD110" s="15"/>
      <c r="DE110" s="15"/>
      <c r="DF110" s="15"/>
      <c r="DG110" s="15"/>
      <c r="DH110" s="15"/>
      <c r="DI110" s="15"/>
      <c r="DJ110" s="15"/>
      <c r="DK110" s="15"/>
      <c r="DL110" s="15"/>
      <c r="DM110" s="15"/>
      <c r="DN110" s="15"/>
      <c r="DO110" s="15"/>
      <c r="DP110" s="15"/>
      <c r="DQ110" s="15"/>
      <c r="DR110" s="15"/>
      <c r="DS110" s="15"/>
      <c r="DT110" s="15"/>
      <c r="DU110" s="15"/>
      <c r="DV110" s="15"/>
      <c r="DW110" s="15"/>
      <c r="DX110" s="15"/>
      <c r="DY110" s="15"/>
      <c r="DZ110" s="15"/>
      <c r="EA110" s="15"/>
      <c r="EB110" s="15"/>
      <c r="EC110" s="15"/>
      <c r="ED110" s="15"/>
      <c r="EE110" s="15"/>
      <c r="EF110" s="15"/>
      <c r="EG110" s="15"/>
      <c r="EH110" s="15"/>
      <c r="EI110" s="15"/>
      <c r="EJ110" s="15"/>
      <c r="EK110" s="15"/>
      <c r="EL110" s="15"/>
      <c r="EM110" s="15"/>
      <c r="EN110" s="15"/>
      <c r="EO110" s="15"/>
      <c r="EP110" s="15"/>
      <c r="EQ110" s="15"/>
      <c r="ER110" s="15"/>
      <c r="ES110" s="15"/>
      <c r="ET110" s="15"/>
      <c r="EU110" s="15"/>
      <c r="EV110" s="15"/>
      <c r="EW110" s="15"/>
      <c r="EX110" s="15"/>
      <c r="EY110" s="15"/>
      <c r="EZ110" s="15"/>
      <c r="FA110" s="15"/>
      <c r="FB110" s="15"/>
      <c r="FC110" s="15"/>
      <c r="FD110" s="15"/>
      <c r="FE110" s="15"/>
      <c r="FF110" s="15"/>
      <c r="FG110" s="15"/>
      <c r="FH110" s="15"/>
      <c r="FI110" s="15"/>
      <c r="FJ110" s="15"/>
      <c r="FK110" s="15"/>
      <c r="FL110" s="15"/>
      <c r="FM110" s="15"/>
      <c r="FN110" s="15"/>
      <c r="FO110" s="15"/>
      <c r="FP110" s="15"/>
      <c r="FQ110" s="15"/>
      <c r="FR110" s="15"/>
      <c r="FS110" s="15"/>
      <c r="FT110" s="15"/>
      <c r="FU110" s="15"/>
      <c r="FV110" s="15"/>
      <c r="FW110" s="15"/>
      <c r="FX110" s="15"/>
      <c r="FY110" s="15"/>
      <c r="FZ110" s="15"/>
      <c r="GA110" s="15"/>
      <c r="GB110" s="15"/>
      <c r="GC110" s="15"/>
      <c r="GD110" s="15"/>
      <c r="GE110" s="15"/>
      <c r="GF110" s="15"/>
      <c r="GG110" s="15"/>
      <c r="GH110" s="15"/>
      <c r="GI110" s="15"/>
      <c r="GJ110" s="15"/>
      <c r="GK110" s="15"/>
      <c r="GL110" s="15"/>
      <c r="GM110" s="15"/>
      <c r="GN110" s="15"/>
      <c r="GO110" s="15"/>
      <c r="GP110" s="15"/>
      <c r="GQ110" s="15"/>
      <c r="GR110" s="15"/>
      <c r="GS110" s="15"/>
      <c r="GT110" s="15"/>
      <c r="GU110" s="15"/>
      <c r="GV110" s="15"/>
      <c r="GW110" s="15"/>
      <c r="GX110" s="15"/>
      <c r="GY110" s="15"/>
      <c r="GZ110" s="15"/>
      <c r="HA110" s="15"/>
      <c r="HB110" s="15"/>
      <c r="HC110" s="15"/>
      <c r="HD110" s="15"/>
      <c r="HE110" s="15"/>
      <c r="HF110" s="15"/>
      <c r="HG110" s="15"/>
      <c r="HH110" s="15"/>
      <c r="HI110" s="15"/>
      <c r="HJ110" s="15"/>
      <c r="HK110" s="15"/>
      <c r="HL110" s="15"/>
      <c r="HM110" s="15"/>
      <c r="HN110" s="15"/>
      <c r="HO110" s="15"/>
      <c r="HP110" s="15"/>
      <c r="HQ110" s="15"/>
      <c r="HR110" s="15"/>
      <c r="HS110" s="15"/>
      <c r="HT110" s="15"/>
      <c r="HU110" s="15"/>
      <c r="HV110" s="15"/>
      <c r="HW110" s="15"/>
      <c r="HX110" s="15"/>
      <c r="HY110" s="15"/>
      <c r="HZ110" s="15"/>
      <c r="IA110" s="15"/>
      <c r="IB110" s="15"/>
      <c r="IC110" s="15"/>
      <c r="ID110" s="15"/>
      <c r="IE110" s="15"/>
      <c r="IF110" s="15"/>
      <c r="IG110" s="15"/>
      <c r="IH110" s="15"/>
      <c r="II110" s="15"/>
      <c r="IJ110" s="15"/>
      <c r="IK110" s="15"/>
      <c r="IL110" s="15"/>
      <c r="IM110" s="15"/>
      <c r="IN110" s="15"/>
      <c r="IO110" s="15"/>
      <c r="IP110" s="15"/>
      <c r="IQ110" s="15"/>
      <c r="IR110" s="15"/>
      <c r="IS110" s="15"/>
      <c r="IT110" s="15"/>
      <c r="IU110" s="15"/>
      <c r="IV110" s="15"/>
    </row>
    <row r="111" spans="1:256" ht="7.5" customHeight="1">
      <c r="A111" s="491"/>
      <c r="B111" s="491"/>
      <c r="C111" s="491"/>
      <c r="D111" s="491"/>
      <c r="E111" s="491"/>
      <c r="F111" s="491"/>
      <c r="G111" s="491"/>
      <c r="H111" s="491"/>
      <c r="I111" s="491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5"/>
      <c r="BS111" s="15"/>
      <c r="BT111" s="15"/>
      <c r="BU111" s="15"/>
      <c r="BV111" s="15"/>
      <c r="BW111" s="15"/>
      <c r="BX111" s="15"/>
      <c r="BY111" s="15"/>
      <c r="BZ111" s="15"/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  <c r="DA111" s="15"/>
      <c r="DB111" s="15"/>
      <c r="DC111" s="15"/>
      <c r="DD111" s="15"/>
      <c r="DE111" s="15"/>
      <c r="DF111" s="15"/>
      <c r="DG111" s="15"/>
      <c r="DH111" s="15"/>
      <c r="DI111" s="15"/>
      <c r="DJ111" s="15"/>
      <c r="DK111" s="15"/>
      <c r="DL111" s="15"/>
      <c r="DM111" s="15"/>
      <c r="DN111" s="15"/>
      <c r="DO111" s="15"/>
      <c r="DP111" s="15"/>
      <c r="DQ111" s="15"/>
      <c r="DR111" s="15"/>
      <c r="DS111" s="15"/>
      <c r="DT111" s="15"/>
      <c r="DU111" s="15"/>
      <c r="DV111" s="15"/>
      <c r="DW111" s="15"/>
      <c r="DX111" s="15"/>
      <c r="DY111" s="15"/>
      <c r="DZ111" s="15"/>
      <c r="EA111" s="15"/>
      <c r="EB111" s="15"/>
      <c r="EC111" s="15"/>
      <c r="ED111" s="15"/>
      <c r="EE111" s="15"/>
      <c r="EF111" s="15"/>
      <c r="EG111" s="15"/>
      <c r="EH111" s="15"/>
      <c r="EI111" s="15"/>
      <c r="EJ111" s="15"/>
      <c r="EK111" s="15"/>
      <c r="EL111" s="15"/>
      <c r="EM111" s="15"/>
      <c r="EN111" s="15"/>
      <c r="EO111" s="15"/>
      <c r="EP111" s="15"/>
      <c r="EQ111" s="15"/>
      <c r="ER111" s="15"/>
      <c r="ES111" s="15"/>
      <c r="ET111" s="15"/>
      <c r="EU111" s="15"/>
      <c r="EV111" s="15"/>
      <c r="EW111" s="15"/>
      <c r="EX111" s="15"/>
      <c r="EY111" s="15"/>
      <c r="EZ111" s="15"/>
      <c r="FA111" s="15"/>
      <c r="FB111" s="15"/>
      <c r="FC111" s="15"/>
      <c r="FD111" s="15"/>
      <c r="FE111" s="15"/>
      <c r="FF111" s="15"/>
      <c r="FG111" s="15"/>
      <c r="FH111" s="15"/>
      <c r="FI111" s="15"/>
      <c r="FJ111" s="15"/>
      <c r="FK111" s="15"/>
      <c r="FL111" s="15"/>
      <c r="FM111" s="15"/>
      <c r="FN111" s="15"/>
      <c r="FO111" s="15"/>
      <c r="FP111" s="15"/>
      <c r="FQ111" s="15"/>
      <c r="FR111" s="15"/>
      <c r="FS111" s="15"/>
      <c r="FT111" s="15"/>
      <c r="FU111" s="15"/>
      <c r="FV111" s="15"/>
      <c r="FW111" s="15"/>
      <c r="FX111" s="15"/>
      <c r="FY111" s="15"/>
      <c r="FZ111" s="15"/>
      <c r="GA111" s="15"/>
      <c r="GB111" s="15"/>
      <c r="GC111" s="15"/>
      <c r="GD111" s="15"/>
      <c r="GE111" s="15"/>
      <c r="GF111" s="15"/>
      <c r="GG111" s="15"/>
      <c r="GH111" s="15"/>
      <c r="GI111" s="15"/>
      <c r="GJ111" s="15"/>
      <c r="GK111" s="15"/>
      <c r="GL111" s="15"/>
      <c r="GM111" s="15"/>
      <c r="GN111" s="15"/>
      <c r="GO111" s="15"/>
      <c r="GP111" s="15"/>
      <c r="GQ111" s="15"/>
      <c r="GR111" s="15"/>
      <c r="GS111" s="15"/>
      <c r="GT111" s="15"/>
      <c r="GU111" s="15"/>
      <c r="GV111" s="15"/>
      <c r="GW111" s="15"/>
      <c r="GX111" s="15"/>
      <c r="GY111" s="15"/>
      <c r="GZ111" s="15"/>
      <c r="HA111" s="15"/>
      <c r="HB111" s="15"/>
      <c r="HC111" s="15"/>
      <c r="HD111" s="15"/>
      <c r="HE111" s="15"/>
      <c r="HF111" s="15"/>
      <c r="HG111" s="15"/>
      <c r="HH111" s="15"/>
      <c r="HI111" s="15"/>
      <c r="HJ111" s="15"/>
      <c r="HK111" s="15"/>
      <c r="HL111" s="15"/>
      <c r="HM111" s="15"/>
      <c r="HN111" s="15"/>
      <c r="HO111" s="15"/>
      <c r="HP111" s="15"/>
      <c r="HQ111" s="15"/>
      <c r="HR111" s="15"/>
      <c r="HS111" s="15"/>
      <c r="HT111" s="15"/>
      <c r="HU111" s="15"/>
      <c r="HV111" s="15"/>
      <c r="HW111" s="15"/>
      <c r="HX111" s="15"/>
      <c r="HY111" s="15"/>
      <c r="HZ111" s="15"/>
      <c r="IA111" s="15"/>
      <c r="IB111" s="15"/>
      <c r="IC111" s="15"/>
      <c r="ID111" s="15"/>
      <c r="IE111" s="15"/>
      <c r="IF111" s="15"/>
      <c r="IG111" s="15"/>
      <c r="IH111" s="15"/>
      <c r="II111" s="15"/>
      <c r="IJ111" s="15"/>
      <c r="IK111" s="15"/>
      <c r="IL111" s="15"/>
      <c r="IM111" s="15"/>
      <c r="IN111" s="15"/>
      <c r="IO111" s="15"/>
      <c r="IP111" s="15"/>
      <c r="IQ111" s="15"/>
      <c r="IR111" s="15"/>
      <c r="IS111" s="15"/>
      <c r="IT111" s="15"/>
      <c r="IU111" s="15"/>
      <c r="IV111" s="15"/>
    </row>
    <row r="112" spans="1:256" ht="36" customHeight="1">
      <c r="A112" s="492" t="s">
        <v>120</v>
      </c>
      <c r="B112" s="492"/>
      <c r="C112" s="492"/>
      <c r="D112" s="492"/>
      <c r="E112" s="492"/>
      <c r="F112" s="492"/>
      <c r="G112" s="492"/>
      <c r="H112" s="492"/>
      <c r="I112" s="492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5"/>
      <c r="CO112" s="15"/>
      <c r="CP112" s="15"/>
      <c r="CQ112" s="15"/>
      <c r="CR112" s="15"/>
      <c r="CS112" s="15"/>
      <c r="CT112" s="15"/>
      <c r="CU112" s="15"/>
      <c r="CV112" s="15"/>
      <c r="CW112" s="15"/>
      <c r="CX112" s="15"/>
      <c r="CY112" s="15"/>
      <c r="CZ112" s="15"/>
      <c r="DA112" s="15"/>
      <c r="DB112" s="15"/>
      <c r="DC112" s="15"/>
      <c r="DD112" s="15"/>
      <c r="DE112" s="15"/>
      <c r="DF112" s="15"/>
      <c r="DG112" s="15"/>
      <c r="DH112" s="15"/>
      <c r="DI112" s="15"/>
      <c r="DJ112" s="15"/>
      <c r="DK112" s="15"/>
      <c r="DL112" s="15"/>
      <c r="DM112" s="15"/>
      <c r="DN112" s="15"/>
      <c r="DO112" s="15"/>
      <c r="DP112" s="15"/>
      <c r="DQ112" s="15"/>
      <c r="DR112" s="15"/>
      <c r="DS112" s="15"/>
      <c r="DT112" s="15"/>
      <c r="DU112" s="15"/>
      <c r="DV112" s="15"/>
      <c r="DW112" s="15"/>
      <c r="DX112" s="15"/>
      <c r="DY112" s="15"/>
      <c r="DZ112" s="15"/>
      <c r="EA112" s="15"/>
      <c r="EB112" s="15"/>
      <c r="EC112" s="15"/>
      <c r="ED112" s="15"/>
      <c r="EE112" s="15"/>
      <c r="EF112" s="15"/>
      <c r="EG112" s="15"/>
      <c r="EH112" s="15"/>
      <c r="EI112" s="15"/>
      <c r="EJ112" s="15"/>
      <c r="EK112" s="15"/>
      <c r="EL112" s="15"/>
      <c r="EM112" s="15"/>
      <c r="EN112" s="15"/>
      <c r="EO112" s="15"/>
      <c r="EP112" s="15"/>
      <c r="EQ112" s="15"/>
      <c r="ER112" s="15"/>
      <c r="ES112" s="15"/>
      <c r="ET112" s="15"/>
      <c r="EU112" s="15"/>
      <c r="EV112" s="15"/>
      <c r="EW112" s="15"/>
      <c r="EX112" s="15"/>
      <c r="EY112" s="15"/>
      <c r="EZ112" s="15"/>
      <c r="FA112" s="15"/>
      <c r="FB112" s="15"/>
      <c r="FC112" s="15"/>
      <c r="FD112" s="15"/>
      <c r="FE112" s="15"/>
      <c r="FF112" s="15"/>
      <c r="FG112" s="15"/>
      <c r="FH112" s="15"/>
      <c r="FI112" s="15"/>
      <c r="FJ112" s="15"/>
      <c r="FK112" s="15"/>
      <c r="FL112" s="15"/>
      <c r="FM112" s="15"/>
      <c r="FN112" s="15"/>
      <c r="FO112" s="15"/>
      <c r="FP112" s="15"/>
      <c r="FQ112" s="15"/>
      <c r="FR112" s="15"/>
      <c r="FS112" s="15"/>
      <c r="FT112" s="15"/>
      <c r="FU112" s="15"/>
      <c r="FV112" s="15"/>
      <c r="FW112" s="15"/>
      <c r="FX112" s="15"/>
      <c r="FY112" s="15"/>
      <c r="FZ112" s="15"/>
      <c r="GA112" s="15"/>
      <c r="GB112" s="15"/>
      <c r="GC112" s="15"/>
      <c r="GD112" s="15"/>
      <c r="GE112" s="15"/>
      <c r="GF112" s="15"/>
      <c r="GG112" s="15"/>
      <c r="GH112" s="15"/>
      <c r="GI112" s="15"/>
      <c r="GJ112" s="15"/>
      <c r="GK112" s="15"/>
      <c r="GL112" s="15"/>
      <c r="GM112" s="15"/>
      <c r="GN112" s="15"/>
      <c r="GO112" s="15"/>
      <c r="GP112" s="15"/>
      <c r="GQ112" s="15"/>
      <c r="GR112" s="15"/>
      <c r="GS112" s="15"/>
      <c r="GT112" s="15"/>
      <c r="GU112" s="15"/>
      <c r="GV112" s="15"/>
      <c r="GW112" s="15"/>
      <c r="GX112" s="15"/>
      <c r="GY112" s="15"/>
      <c r="GZ112" s="15"/>
      <c r="HA112" s="15"/>
      <c r="HB112" s="15"/>
      <c r="HC112" s="15"/>
      <c r="HD112" s="15"/>
      <c r="HE112" s="15"/>
      <c r="HF112" s="15"/>
      <c r="HG112" s="15"/>
      <c r="HH112" s="15"/>
      <c r="HI112" s="15"/>
      <c r="HJ112" s="15"/>
      <c r="HK112" s="15"/>
      <c r="HL112" s="15"/>
      <c r="HM112" s="15"/>
      <c r="HN112" s="15"/>
      <c r="HO112" s="15"/>
      <c r="HP112" s="15"/>
      <c r="HQ112" s="15"/>
      <c r="HR112" s="15"/>
      <c r="HS112" s="15"/>
      <c r="HT112" s="15"/>
      <c r="HU112" s="15"/>
      <c r="HV112" s="15"/>
      <c r="HW112" s="15"/>
      <c r="HX112" s="15"/>
      <c r="HY112" s="15"/>
      <c r="HZ112" s="15"/>
      <c r="IA112" s="15"/>
      <c r="IB112" s="15"/>
      <c r="IC112" s="15"/>
      <c r="ID112" s="15"/>
      <c r="IE112" s="15"/>
      <c r="IF112" s="15"/>
      <c r="IG112" s="15"/>
      <c r="IH112" s="15"/>
      <c r="II112" s="15"/>
      <c r="IJ112" s="15"/>
      <c r="IK112" s="15"/>
      <c r="IL112" s="15"/>
      <c r="IM112" s="15"/>
      <c r="IN112" s="15"/>
      <c r="IO112" s="15"/>
      <c r="IP112" s="15"/>
      <c r="IQ112" s="15"/>
      <c r="IR112" s="15"/>
      <c r="IS112" s="15"/>
      <c r="IT112" s="15"/>
      <c r="IU112" s="15"/>
      <c r="IV112" s="15"/>
    </row>
    <row r="113" spans="1:256" ht="7.5" customHeight="1">
      <c r="A113" s="475"/>
      <c r="B113" s="475"/>
      <c r="C113" s="475"/>
      <c r="D113" s="475"/>
      <c r="E113" s="475"/>
      <c r="F113" s="475"/>
      <c r="G113" s="475"/>
      <c r="H113" s="475"/>
      <c r="I113" s="47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  <c r="BT113" s="15"/>
      <c r="BU113" s="15"/>
      <c r="BV113" s="15"/>
      <c r="BW113" s="15"/>
      <c r="BX113" s="15"/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  <c r="DA113" s="15"/>
      <c r="DB113" s="15"/>
      <c r="DC113" s="15"/>
      <c r="DD113" s="15"/>
      <c r="DE113" s="15"/>
      <c r="DF113" s="15"/>
      <c r="DG113" s="15"/>
      <c r="DH113" s="15"/>
      <c r="DI113" s="15"/>
      <c r="DJ113" s="15"/>
      <c r="DK113" s="15"/>
      <c r="DL113" s="15"/>
      <c r="DM113" s="15"/>
      <c r="DN113" s="15"/>
      <c r="DO113" s="15"/>
      <c r="DP113" s="15"/>
      <c r="DQ113" s="15"/>
      <c r="DR113" s="15"/>
      <c r="DS113" s="15"/>
      <c r="DT113" s="15"/>
      <c r="DU113" s="15"/>
      <c r="DV113" s="15"/>
      <c r="DW113" s="15"/>
      <c r="DX113" s="15"/>
      <c r="DY113" s="15"/>
      <c r="DZ113" s="15"/>
      <c r="EA113" s="15"/>
      <c r="EB113" s="15"/>
      <c r="EC113" s="15"/>
      <c r="ED113" s="15"/>
      <c r="EE113" s="15"/>
      <c r="EF113" s="15"/>
      <c r="EG113" s="15"/>
      <c r="EH113" s="15"/>
      <c r="EI113" s="15"/>
      <c r="EJ113" s="15"/>
      <c r="EK113" s="15"/>
      <c r="EL113" s="15"/>
      <c r="EM113" s="15"/>
      <c r="EN113" s="15"/>
      <c r="EO113" s="15"/>
      <c r="EP113" s="15"/>
      <c r="EQ113" s="15"/>
      <c r="ER113" s="15"/>
      <c r="ES113" s="15"/>
      <c r="ET113" s="15"/>
      <c r="EU113" s="15"/>
      <c r="EV113" s="15"/>
      <c r="EW113" s="15"/>
      <c r="EX113" s="15"/>
      <c r="EY113" s="15"/>
      <c r="EZ113" s="15"/>
      <c r="FA113" s="15"/>
      <c r="FB113" s="15"/>
      <c r="FC113" s="15"/>
      <c r="FD113" s="15"/>
      <c r="FE113" s="15"/>
      <c r="FF113" s="15"/>
      <c r="FG113" s="15"/>
      <c r="FH113" s="15"/>
      <c r="FI113" s="15"/>
      <c r="FJ113" s="15"/>
      <c r="FK113" s="15"/>
      <c r="FL113" s="15"/>
      <c r="FM113" s="15"/>
      <c r="FN113" s="15"/>
      <c r="FO113" s="15"/>
      <c r="FP113" s="15"/>
      <c r="FQ113" s="15"/>
      <c r="FR113" s="15"/>
      <c r="FS113" s="15"/>
      <c r="FT113" s="15"/>
      <c r="FU113" s="15"/>
      <c r="FV113" s="15"/>
      <c r="FW113" s="15"/>
      <c r="FX113" s="15"/>
      <c r="FY113" s="15"/>
      <c r="FZ113" s="15"/>
      <c r="GA113" s="15"/>
      <c r="GB113" s="15"/>
      <c r="GC113" s="15"/>
      <c r="GD113" s="15"/>
      <c r="GE113" s="15"/>
      <c r="GF113" s="15"/>
      <c r="GG113" s="15"/>
      <c r="GH113" s="15"/>
      <c r="GI113" s="15"/>
      <c r="GJ113" s="15"/>
      <c r="GK113" s="15"/>
      <c r="GL113" s="15"/>
      <c r="GM113" s="15"/>
      <c r="GN113" s="15"/>
      <c r="GO113" s="15"/>
      <c r="GP113" s="15"/>
      <c r="GQ113" s="15"/>
      <c r="GR113" s="15"/>
      <c r="GS113" s="15"/>
      <c r="GT113" s="15"/>
      <c r="GU113" s="15"/>
      <c r="GV113" s="15"/>
      <c r="GW113" s="15"/>
      <c r="GX113" s="15"/>
      <c r="GY113" s="15"/>
      <c r="GZ113" s="15"/>
      <c r="HA113" s="15"/>
      <c r="HB113" s="15"/>
      <c r="HC113" s="15"/>
      <c r="HD113" s="15"/>
      <c r="HE113" s="15"/>
      <c r="HF113" s="15"/>
      <c r="HG113" s="15"/>
      <c r="HH113" s="15"/>
      <c r="HI113" s="15"/>
      <c r="HJ113" s="15"/>
      <c r="HK113" s="15"/>
      <c r="HL113" s="15"/>
      <c r="HM113" s="15"/>
      <c r="HN113" s="15"/>
      <c r="HO113" s="15"/>
      <c r="HP113" s="15"/>
      <c r="HQ113" s="15"/>
      <c r="HR113" s="15"/>
      <c r="HS113" s="15"/>
      <c r="HT113" s="15"/>
      <c r="HU113" s="15"/>
      <c r="HV113" s="15"/>
      <c r="HW113" s="15"/>
      <c r="HX113" s="15"/>
      <c r="HY113" s="15"/>
      <c r="HZ113" s="15"/>
      <c r="IA113" s="15"/>
      <c r="IB113" s="15"/>
      <c r="IC113" s="15"/>
      <c r="ID113" s="15"/>
      <c r="IE113" s="15"/>
      <c r="IF113" s="15"/>
      <c r="IG113" s="15"/>
      <c r="IH113" s="15"/>
      <c r="II113" s="15"/>
      <c r="IJ113" s="15"/>
      <c r="IK113" s="15"/>
      <c r="IL113" s="15"/>
      <c r="IM113" s="15"/>
      <c r="IN113" s="15"/>
      <c r="IO113" s="15"/>
      <c r="IP113" s="15"/>
      <c r="IQ113" s="15"/>
      <c r="IR113" s="15"/>
      <c r="IS113" s="15"/>
      <c r="IT113" s="15"/>
      <c r="IU113" s="15"/>
      <c r="IV113" s="15"/>
    </row>
    <row r="114" spans="1:256" ht="21.75" customHeight="1">
      <c r="A114" s="500" t="s">
        <v>121</v>
      </c>
      <c r="B114" s="500"/>
      <c r="C114" s="500"/>
      <c r="D114" s="500"/>
      <c r="E114" s="500"/>
      <c r="F114" s="500"/>
      <c r="G114" s="500"/>
      <c r="H114" s="500"/>
      <c r="I114" s="500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5"/>
      <c r="BR114" s="15"/>
      <c r="BS114" s="15"/>
      <c r="BT114" s="15"/>
      <c r="BU114" s="15"/>
      <c r="BV114" s="15"/>
      <c r="BW114" s="15"/>
      <c r="BX114" s="15"/>
      <c r="BY114" s="15"/>
      <c r="BZ114" s="15"/>
      <c r="CA114" s="15"/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5"/>
      <c r="CO114" s="15"/>
      <c r="CP114" s="15"/>
      <c r="CQ114" s="15"/>
      <c r="CR114" s="15"/>
      <c r="CS114" s="15"/>
      <c r="CT114" s="15"/>
      <c r="CU114" s="15"/>
      <c r="CV114" s="15"/>
      <c r="CW114" s="15"/>
      <c r="CX114" s="15"/>
      <c r="CY114" s="15"/>
      <c r="CZ114" s="15"/>
      <c r="DA114" s="15"/>
      <c r="DB114" s="15"/>
      <c r="DC114" s="15"/>
      <c r="DD114" s="15"/>
      <c r="DE114" s="15"/>
      <c r="DF114" s="15"/>
      <c r="DG114" s="15"/>
      <c r="DH114" s="15"/>
      <c r="DI114" s="15"/>
      <c r="DJ114" s="15"/>
      <c r="DK114" s="15"/>
      <c r="DL114" s="15"/>
      <c r="DM114" s="15"/>
      <c r="DN114" s="15"/>
      <c r="DO114" s="15"/>
      <c r="DP114" s="15"/>
      <c r="DQ114" s="15"/>
      <c r="DR114" s="15"/>
      <c r="DS114" s="15"/>
      <c r="DT114" s="15"/>
      <c r="DU114" s="15"/>
      <c r="DV114" s="15"/>
      <c r="DW114" s="15"/>
      <c r="DX114" s="15"/>
      <c r="DY114" s="15"/>
      <c r="DZ114" s="15"/>
      <c r="EA114" s="15"/>
      <c r="EB114" s="15"/>
      <c r="EC114" s="15"/>
      <c r="ED114" s="15"/>
      <c r="EE114" s="15"/>
      <c r="EF114" s="15"/>
      <c r="EG114" s="15"/>
      <c r="EH114" s="15"/>
      <c r="EI114" s="15"/>
      <c r="EJ114" s="15"/>
      <c r="EK114" s="15"/>
      <c r="EL114" s="15"/>
      <c r="EM114" s="15"/>
      <c r="EN114" s="15"/>
      <c r="EO114" s="15"/>
      <c r="EP114" s="15"/>
      <c r="EQ114" s="15"/>
      <c r="ER114" s="15"/>
      <c r="ES114" s="15"/>
      <c r="ET114" s="15"/>
      <c r="EU114" s="15"/>
      <c r="EV114" s="15"/>
      <c r="EW114" s="15"/>
      <c r="EX114" s="15"/>
      <c r="EY114" s="15"/>
      <c r="EZ114" s="15"/>
      <c r="FA114" s="15"/>
      <c r="FB114" s="15"/>
      <c r="FC114" s="15"/>
      <c r="FD114" s="15"/>
      <c r="FE114" s="15"/>
      <c r="FF114" s="15"/>
      <c r="FG114" s="15"/>
      <c r="FH114" s="15"/>
      <c r="FI114" s="15"/>
      <c r="FJ114" s="15"/>
      <c r="FK114" s="15"/>
      <c r="FL114" s="15"/>
      <c r="FM114" s="15"/>
      <c r="FN114" s="15"/>
      <c r="FO114" s="15"/>
      <c r="FP114" s="15"/>
      <c r="FQ114" s="15"/>
      <c r="FR114" s="15"/>
      <c r="FS114" s="15"/>
      <c r="FT114" s="15"/>
      <c r="FU114" s="15"/>
      <c r="FV114" s="15"/>
      <c r="FW114" s="15"/>
      <c r="FX114" s="15"/>
      <c r="FY114" s="15"/>
      <c r="FZ114" s="15"/>
      <c r="GA114" s="15"/>
      <c r="GB114" s="15"/>
      <c r="GC114" s="15"/>
      <c r="GD114" s="15"/>
      <c r="GE114" s="15"/>
      <c r="GF114" s="15"/>
      <c r="GG114" s="15"/>
      <c r="GH114" s="15"/>
      <c r="GI114" s="15"/>
      <c r="GJ114" s="15"/>
      <c r="GK114" s="15"/>
      <c r="GL114" s="15"/>
      <c r="GM114" s="15"/>
      <c r="GN114" s="15"/>
      <c r="GO114" s="15"/>
      <c r="GP114" s="15"/>
      <c r="GQ114" s="15"/>
      <c r="GR114" s="15"/>
      <c r="GS114" s="15"/>
      <c r="GT114" s="15"/>
      <c r="GU114" s="15"/>
      <c r="GV114" s="15"/>
      <c r="GW114" s="15"/>
      <c r="GX114" s="15"/>
      <c r="GY114" s="15"/>
      <c r="GZ114" s="15"/>
      <c r="HA114" s="15"/>
      <c r="HB114" s="15"/>
      <c r="HC114" s="15"/>
      <c r="HD114" s="15"/>
      <c r="HE114" s="15"/>
      <c r="HF114" s="15"/>
      <c r="HG114" s="15"/>
      <c r="HH114" s="15"/>
      <c r="HI114" s="15"/>
      <c r="HJ114" s="15"/>
      <c r="HK114" s="15"/>
      <c r="HL114" s="15"/>
      <c r="HM114" s="15"/>
      <c r="HN114" s="15"/>
      <c r="HO114" s="15"/>
      <c r="HP114" s="15"/>
      <c r="HQ114" s="15"/>
      <c r="HR114" s="15"/>
      <c r="HS114" s="15"/>
      <c r="HT114" s="15"/>
      <c r="HU114" s="15"/>
      <c r="HV114" s="15"/>
      <c r="HW114" s="15"/>
      <c r="HX114" s="15"/>
      <c r="HY114" s="15"/>
      <c r="HZ114" s="15"/>
      <c r="IA114" s="15"/>
      <c r="IB114" s="15"/>
      <c r="IC114" s="15"/>
      <c r="ID114" s="15"/>
      <c r="IE114" s="15"/>
      <c r="IF114" s="15"/>
      <c r="IG114" s="15"/>
      <c r="IH114" s="15"/>
      <c r="II114" s="15"/>
      <c r="IJ114" s="15"/>
      <c r="IK114" s="15"/>
      <c r="IL114" s="15"/>
      <c r="IM114" s="15"/>
      <c r="IN114" s="15"/>
      <c r="IO114" s="15"/>
      <c r="IP114" s="15"/>
      <c r="IQ114" s="15"/>
      <c r="IR114" s="15"/>
      <c r="IS114" s="15"/>
      <c r="IT114" s="15"/>
      <c r="IU114" s="15"/>
      <c r="IV114" s="15"/>
    </row>
    <row r="115" spans="1:256" ht="29.25" customHeight="1">
      <c r="A115" s="40">
        <v>2</v>
      </c>
      <c r="B115" s="501" t="s">
        <v>122</v>
      </c>
      <c r="C115" s="501"/>
      <c r="D115" s="501"/>
      <c r="E115" s="501"/>
      <c r="F115" s="501"/>
      <c r="G115" s="501"/>
      <c r="H115" s="501"/>
      <c r="I115" s="40" t="s">
        <v>79</v>
      </c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  <c r="BO115" s="15"/>
      <c r="BP115" s="15"/>
      <c r="BQ115" s="15"/>
      <c r="BR115" s="15"/>
      <c r="BS115" s="15"/>
      <c r="BT115" s="15"/>
      <c r="BU115" s="15"/>
      <c r="BV115" s="15"/>
      <c r="BW115" s="15"/>
      <c r="BX115" s="15"/>
      <c r="BY115" s="15"/>
      <c r="BZ115" s="15"/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  <c r="CQ115" s="15"/>
      <c r="CR115" s="15"/>
      <c r="CS115" s="15"/>
      <c r="CT115" s="15"/>
      <c r="CU115" s="15"/>
      <c r="CV115" s="15"/>
      <c r="CW115" s="15"/>
      <c r="CX115" s="15"/>
      <c r="CY115" s="15"/>
      <c r="CZ115" s="15"/>
      <c r="DA115" s="15"/>
      <c r="DB115" s="15"/>
      <c r="DC115" s="15"/>
      <c r="DD115" s="15"/>
      <c r="DE115" s="15"/>
      <c r="DF115" s="15"/>
      <c r="DG115" s="15"/>
      <c r="DH115" s="15"/>
      <c r="DI115" s="15"/>
      <c r="DJ115" s="15"/>
      <c r="DK115" s="15"/>
      <c r="DL115" s="15"/>
      <c r="DM115" s="15"/>
      <c r="DN115" s="15"/>
      <c r="DO115" s="15"/>
      <c r="DP115" s="15"/>
      <c r="DQ115" s="15"/>
      <c r="DR115" s="15"/>
      <c r="DS115" s="15"/>
      <c r="DT115" s="15"/>
      <c r="DU115" s="15"/>
      <c r="DV115" s="15"/>
      <c r="DW115" s="15"/>
      <c r="DX115" s="15"/>
      <c r="DY115" s="15"/>
      <c r="DZ115" s="15"/>
      <c r="EA115" s="15"/>
      <c r="EB115" s="15"/>
      <c r="EC115" s="15"/>
      <c r="ED115" s="15"/>
      <c r="EE115" s="15"/>
      <c r="EF115" s="15"/>
      <c r="EG115" s="15"/>
      <c r="EH115" s="15"/>
      <c r="EI115" s="15"/>
      <c r="EJ115" s="15"/>
      <c r="EK115" s="15"/>
      <c r="EL115" s="15"/>
      <c r="EM115" s="15"/>
      <c r="EN115" s="15"/>
      <c r="EO115" s="15"/>
      <c r="EP115" s="15"/>
      <c r="EQ115" s="15"/>
      <c r="ER115" s="15"/>
      <c r="ES115" s="15"/>
      <c r="ET115" s="15"/>
      <c r="EU115" s="15"/>
      <c r="EV115" s="15"/>
      <c r="EW115" s="15"/>
      <c r="EX115" s="15"/>
      <c r="EY115" s="15"/>
      <c r="EZ115" s="15"/>
      <c r="FA115" s="15"/>
      <c r="FB115" s="15"/>
      <c r="FC115" s="15"/>
      <c r="FD115" s="15"/>
      <c r="FE115" s="15"/>
      <c r="FF115" s="15"/>
      <c r="FG115" s="15"/>
      <c r="FH115" s="15"/>
      <c r="FI115" s="15"/>
      <c r="FJ115" s="15"/>
      <c r="FK115" s="15"/>
      <c r="FL115" s="15"/>
      <c r="FM115" s="15"/>
      <c r="FN115" s="15"/>
      <c r="FO115" s="15"/>
      <c r="FP115" s="15"/>
      <c r="FQ115" s="15"/>
      <c r="FR115" s="15"/>
      <c r="FS115" s="15"/>
      <c r="FT115" s="15"/>
      <c r="FU115" s="15"/>
      <c r="FV115" s="15"/>
      <c r="FW115" s="15"/>
      <c r="FX115" s="15"/>
      <c r="FY115" s="15"/>
      <c r="FZ115" s="15"/>
      <c r="GA115" s="15"/>
      <c r="GB115" s="15"/>
      <c r="GC115" s="15"/>
      <c r="GD115" s="15"/>
      <c r="GE115" s="15"/>
      <c r="GF115" s="15"/>
      <c r="GG115" s="15"/>
      <c r="GH115" s="15"/>
      <c r="GI115" s="15"/>
      <c r="GJ115" s="15"/>
      <c r="GK115" s="15"/>
      <c r="GL115" s="15"/>
      <c r="GM115" s="15"/>
      <c r="GN115" s="15"/>
      <c r="GO115" s="15"/>
      <c r="GP115" s="15"/>
      <c r="GQ115" s="15"/>
      <c r="GR115" s="15"/>
      <c r="GS115" s="15"/>
      <c r="GT115" s="15"/>
      <c r="GU115" s="15"/>
      <c r="GV115" s="15"/>
      <c r="GW115" s="15"/>
      <c r="GX115" s="15"/>
      <c r="GY115" s="15"/>
      <c r="GZ115" s="15"/>
      <c r="HA115" s="15"/>
      <c r="HB115" s="15"/>
      <c r="HC115" s="15"/>
      <c r="HD115" s="15"/>
      <c r="HE115" s="15"/>
      <c r="HF115" s="15"/>
      <c r="HG115" s="15"/>
      <c r="HH115" s="15"/>
      <c r="HI115" s="15"/>
      <c r="HJ115" s="15"/>
      <c r="HK115" s="15"/>
      <c r="HL115" s="15"/>
      <c r="HM115" s="15"/>
      <c r="HN115" s="15"/>
      <c r="HO115" s="15"/>
      <c r="HP115" s="15"/>
      <c r="HQ115" s="15"/>
      <c r="HR115" s="15"/>
      <c r="HS115" s="15"/>
      <c r="HT115" s="15"/>
      <c r="HU115" s="15"/>
      <c r="HV115" s="15"/>
      <c r="HW115" s="15"/>
      <c r="HX115" s="15"/>
      <c r="HY115" s="15"/>
      <c r="HZ115" s="15"/>
      <c r="IA115" s="15"/>
      <c r="IB115" s="15"/>
      <c r="IC115" s="15"/>
      <c r="ID115" s="15"/>
      <c r="IE115" s="15"/>
      <c r="IF115" s="15"/>
      <c r="IG115" s="15"/>
      <c r="IH115" s="15"/>
      <c r="II115" s="15"/>
      <c r="IJ115" s="15"/>
      <c r="IK115" s="15"/>
      <c r="IL115" s="15"/>
      <c r="IM115" s="15"/>
      <c r="IN115" s="15"/>
      <c r="IO115" s="15"/>
      <c r="IP115" s="15"/>
      <c r="IQ115" s="15"/>
      <c r="IR115" s="15"/>
      <c r="IS115" s="15"/>
      <c r="IT115" s="15"/>
      <c r="IU115" s="15"/>
      <c r="IV115" s="15"/>
    </row>
    <row r="116" spans="1:256" ht="21.75" customHeight="1">
      <c r="A116" s="17" t="s">
        <v>77</v>
      </c>
      <c r="B116" s="12" t="s">
        <v>123</v>
      </c>
      <c r="C116" s="12"/>
      <c r="D116" s="12"/>
      <c r="E116" s="12"/>
      <c r="F116" s="12"/>
      <c r="G116" s="12"/>
      <c r="H116" s="12"/>
      <c r="I116" s="21">
        <f>I77</f>
        <v>303.33000000000004</v>
      </c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  <c r="BO116" s="15"/>
      <c r="BP116" s="15"/>
      <c r="BQ116" s="15"/>
      <c r="BR116" s="15"/>
      <c r="BS116" s="15"/>
      <c r="BT116" s="15"/>
      <c r="BU116" s="15"/>
      <c r="BV116" s="15"/>
      <c r="BW116" s="15"/>
      <c r="BX116" s="15"/>
      <c r="BY116" s="15"/>
      <c r="BZ116" s="15"/>
      <c r="CA116" s="15"/>
      <c r="CB116" s="15"/>
      <c r="CC116" s="15"/>
      <c r="CD116" s="15"/>
      <c r="CE116" s="15"/>
      <c r="CF116" s="15"/>
      <c r="CG116" s="15"/>
      <c r="CH116" s="15"/>
      <c r="CI116" s="15"/>
      <c r="CJ116" s="15"/>
      <c r="CK116" s="15"/>
      <c r="CL116" s="15"/>
      <c r="CM116" s="15"/>
      <c r="CN116" s="15"/>
      <c r="CO116" s="15"/>
      <c r="CP116" s="15"/>
      <c r="CQ116" s="15"/>
      <c r="CR116" s="15"/>
      <c r="CS116" s="15"/>
      <c r="CT116" s="15"/>
      <c r="CU116" s="15"/>
      <c r="CV116" s="15"/>
      <c r="CW116" s="15"/>
      <c r="CX116" s="15"/>
      <c r="CY116" s="15"/>
      <c r="CZ116" s="15"/>
      <c r="DA116" s="15"/>
      <c r="DB116" s="15"/>
      <c r="DC116" s="15"/>
      <c r="DD116" s="15"/>
      <c r="DE116" s="15"/>
      <c r="DF116" s="15"/>
      <c r="DG116" s="15"/>
      <c r="DH116" s="15"/>
      <c r="DI116" s="15"/>
      <c r="DJ116" s="15"/>
      <c r="DK116" s="15"/>
      <c r="DL116" s="15"/>
      <c r="DM116" s="15"/>
      <c r="DN116" s="15"/>
      <c r="DO116" s="15"/>
      <c r="DP116" s="15"/>
      <c r="DQ116" s="15"/>
      <c r="DR116" s="15"/>
      <c r="DS116" s="15"/>
      <c r="DT116" s="15"/>
      <c r="DU116" s="15"/>
      <c r="DV116" s="15"/>
      <c r="DW116" s="15"/>
      <c r="DX116" s="15"/>
      <c r="DY116" s="15"/>
      <c r="DZ116" s="15"/>
      <c r="EA116" s="15"/>
      <c r="EB116" s="15"/>
      <c r="EC116" s="15"/>
      <c r="ED116" s="15"/>
      <c r="EE116" s="15"/>
      <c r="EF116" s="15"/>
      <c r="EG116" s="15"/>
      <c r="EH116" s="15"/>
      <c r="EI116" s="15"/>
      <c r="EJ116" s="15"/>
      <c r="EK116" s="15"/>
      <c r="EL116" s="15"/>
      <c r="EM116" s="15"/>
      <c r="EN116" s="15"/>
      <c r="EO116" s="15"/>
      <c r="EP116" s="15"/>
      <c r="EQ116" s="15"/>
      <c r="ER116" s="15"/>
      <c r="ES116" s="15"/>
      <c r="ET116" s="15"/>
      <c r="EU116" s="15"/>
      <c r="EV116" s="15"/>
      <c r="EW116" s="15"/>
      <c r="EX116" s="15"/>
      <c r="EY116" s="15"/>
      <c r="EZ116" s="15"/>
      <c r="FA116" s="15"/>
      <c r="FB116" s="15"/>
      <c r="FC116" s="15"/>
      <c r="FD116" s="15"/>
      <c r="FE116" s="15"/>
      <c r="FF116" s="15"/>
      <c r="FG116" s="15"/>
      <c r="FH116" s="15"/>
      <c r="FI116" s="15"/>
      <c r="FJ116" s="15"/>
      <c r="FK116" s="15"/>
      <c r="FL116" s="15"/>
      <c r="FM116" s="15"/>
      <c r="FN116" s="15"/>
      <c r="FO116" s="15"/>
      <c r="FP116" s="15"/>
      <c r="FQ116" s="15"/>
      <c r="FR116" s="15"/>
      <c r="FS116" s="15"/>
      <c r="FT116" s="15"/>
      <c r="FU116" s="15"/>
      <c r="FV116" s="15"/>
      <c r="FW116" s="15"/>
      <c r="FX116" s="15"/>
      <c r="FY116" s="15"/>
      <c r="FZ116" s="15"/>
      <c r="GA116" s="15"/>
      <c r="GB116" s="15"/>
      <c r="GC116" s="15"/>
      <c r="GD116" s="15"/>
      <c r="GE116" s="15"/>
      <c r="GF116" s="15"/>
      <c r="GG116" s="15"/>
      <c r="GH116" s="15"/>
      <c r="GI116" s="15"/>
      <c r="GJ116" s="15"/>
      <c r="GK116" s="15"/>
      <c r="GL116" s="15"/>
      <c r="GM116" s="15"/>
      <c r="GN116" s="15"/>
      <c r="GO116" s="15"/>
      <c r="GP116" s="15"/>
      <c r="GQ116" s="15"/>
      <c r="GR116" s="15"/>
      <c r="GS116" s="15"/>
      <c r="GT116" s="15"/>
      <c r="GU116" s="15"/>
      <c r="GV116" s="15"/>
      <c r="GW116" s="15"/>
      <c r="GX116" s="15"/>
      <c r="GY116" s="15"/>
      <c r="GZ116" s="15"/>
      <c r="HA116" s="15"/>
      <c r="HB116" s="15"/>
      <c r="HC116" s="15"/>
      <c r="HD116" s="15"/>
      <c r="HE116" s="15"/>
      <c r="HF116" s="15"/>
      <c r="HG116" s="15"/>
      <c r="HH116" s="15"/>
      <c r="HI116" s="15"/>
      <c r="HJ116" s="15"/>
      <c r="HK116" s="15"/>
      <c r="HL116" s="15"/>
      <c r="HM116" s="15"/>
      <c r="HN116" s="15"/>
      <c r="HO116" s="15"/>
      <c r="HP116" s="15"/>
      <c r="HQ116" s="15"/>
      <c r="HR116" s="15"/>
      <c r="HS116" s="15"/>
      <c r="HT116" s="15"/>
      <c r="HU116" s="15"/>
      <c r="HV116" s="15"/>
      <c r="HW116" s="15"/>
      <c r="HX116" s="15"/>
      <c r="HY116" s="15"/>
      <c r="HZ116" s="15"/>
      <c r="IA116" s="15"/>
      <c r="IB116" s="15"/>
      <c r="IC116" s="15"/>
      <c r="ID116" s="15"/>
      <c r="IE116" s="15"/>
      <c r="IF116" s="15"/>
      <c r="IG116" s="15"/>
      <c r="IH116" s="15"/>
      <c r="II116" s="15"/>
      <c r="IJ116" s="15"/>
      <c r="IK116" s="15"/>
      <c r="IL116" s="15"/>
      <c r="IM116" s="15"/>
      <c r="IN116" s="15"/>
      <c r="IO116" s="15"/>
      <c r="IP116" s="15"/>
      <c r="IQ116" s="15"/>
      <c r="IR116" s="15"/>
      <c r="IS116" s="15"/>
      <c r="IT116" s="15"/>
      <c r="IU116" s="15"/>
      <c r="IV116" s="15"/>
    </row>
    <row r="117" spans="1:256" ht="18.75" customHeight="1">
      <c r="A117" s="17" t="s">
        <v>85</v>
      </c>
      <c r="B117" s="12" t="s">
        <v>86</v>
      </c>
      <c r="C117" s="12"/>
      <c r="D117" s="12"/>
      <c r="E117" s="12"/>
      <c r="F117" s="12"/>
      <c r="G117" s="12"/>
      <c r="H117" s="12"/>
      <c r="I117" s="21">
        <f>I91</f>
        <v>577.64</v>
      </c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  <c r="BO117" s="15"/>
      <c r="BP117" s="15"/>
      <c r="BQ117" s="15"/>
      <c r="BR117" s="15"/>
      <c r="BS117" s="15"/>
      <c r="BT117" s="15"/>
      <c r="BU117" s="15"/>
      <c r="BV117" s="15"/>
      <c r="BW117" s="15"/>
      <c r="BX117" s="15"/>
      <c r="BY117" s="15"/>
      <c r="BZ117" s="15"/>
      <c r="CA117" s="15"/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  <c r="CP117" s="15"/>
      <c r="CQ117" s="15"/>
      <c r="CR117" s="15"/>
      <c r="CS117" s="15"/>
      <c r="CT117" s="15"/>
      <c r="CU117" s="15"/>
      <c r="CV117" s="15"/>
      <c r="CW117" s="15"/>
      <c r="CX117" s="15"/>
      <c r="CY117" s="15"/>
      <c r="CZ117" s="15"/>
      <c r="DA117" s="15"/>
      <c r="DB117" s="15"/>
      <c r="DC117" s="15"/>
      <c r="DD117" s="15"/>
      <c r="DE117" s="15"/>
      <c r="DF117" s="15"/>
      <c r="DG117" s="15"/>
      <c r="DH117" s="15"/>
      <c r="DI117" s="15"/>
      <c r="DJ117" s="15"/>
      <c r="DK117" s="15"/>
      <c r="DL117" s="15"/>
      <c r="DM117" s="15"/>
      <c r="DN117" s="15"/>
      <c r="DO117" s="15"/>
      <c r="DP117" s="15"/>
      <c r="DQ117" s="15"/>
      <c r="DR117" s="15"/>
      <c r="DS117" s="15"/>
      <c r="DT117" s="15"/>
      <c r="DU117" s="15"/>
      <c r="DV117" s="15"/>
      <c r="DW117" s="15"/>
      <c r="DX117" s="15"/>
      <c r="DY117" s="15"/>
      <c r="DZ117" s="15"/>
      <c r="EA117" s="15"/>
      <c r="EB117" s="15"/>
      <c r="EC117" s="15"/>
      <c r="ED117" s="15"/>
      <c r="EE117" s="15"/>
      <c r="EF117" s="15"/>
      <c r="EG117" s="15"/>
      <c r="EH117" s="15"/>
      <c r="EI117" s="15"/>
      <c r="EJ117" s="15"/>
      <c r="EK117" s="15"/>
      <c r="EL117" s="15"/>
      <c r="EM117" s="15"/>
      <c r="EN117" s="15"/>
      <c r="EO117" s="15"/>
      <c r="EP117" s="15"/>
      <c r="EQ117" s="15"/>
      <c r="ER117" s="15"/>
      <c r="ES117" s="15"/>
      <c r="ET117" s="15"/>
      <c r="EU117" s="15"/>
      <c r="EV117" s="15"/>
      <c r="EW117" s="15"/>
      <c r="EX117" s="15"/>
      <c r="EY117" s="15"/>
      <c r="EZ117" s="15"/>
      <c r="FA117" s="15"/>
      <c r="FB117" s="15"/>
      <c r="FC117" s="15"/>
      <c r="FD117" s="15"/>
      <c r="FE117" s="15"/>
      <c r="FF117" s="15"/>
      <c r="FG117" s="15"/>
      <c r="FH117" s="15"/>
      <c r="FI117" s="15"/>
      <c r="FJ117" s="15"/>
      <c r="FK117" s="15"/>
      <c r="FL117" s="15"/>
      <c r="FM117" s="15"/>
      <c r="FN117" s="15"/>
      <c r="FO117" s="15"/>
      <c r="FP117" s="15"/>
      <c r="FQ117" s="15"/>
      <c r="FR117" s="15"/>
      <c r="FS117" s="15"/>
      <c r="FT117" s="15"/>
      <c r="FU117" s="15"/>
      <c r="FV117" s="15"/>
      <c r="FW117" s="15"/>
      <c r="FX117" s="15"/>
      <c r="FY117" s="15"/>
      <c r="FZ117" s="15"/>
      <c r="GA117" s="15"/>
      <c r="GB117" s="15"/>
      <c r="GC117" s="15"/>
      <c r="GD117" s="15"/>
      <c r="GE117" s="15"/>
      <c r="GF117" s="15"/>
      <c r="GG117" s="15"/>
      <c r="GH117" s="15"/>
      <c r="GI117" s="15"/>
      <c r="GJ117" s="15"/>
      <c r="GK117" s="15"/>
      <c r="GL117" s="15"/>
      <c r="GM117" s="15"/>
      <c r="GN117" s="15"/>
      <c r="GO117" s="15"/>
      <c r="GP117" s="15"/>
      <c r="GQ117" s="15"/>
      <c r="GR117" s="15"/>
      <c r="GS117" s="15"/>
      <c r="GT117" s="15"/>
      <c r="GU117" s="15"/>
      <c r="GV117" s="15"/>
      <c r="GW117" s="15"/>
      <c r="GX117" s="15"/>
      <c r="GY117" s="15"/>
      <c r="GZ117" s="15"/>
      <c r="HA117" s="15"/>
      <c r="HB117" s="15"/>
      <c r="HC117" s="15"/>
      <c r="HD117" s="15"/>
      <c r="HE117" s="15"/>
      <c r="HF117" s="15"/>
      <c r="HG117" s="15"/>
      <c r="HH117" s="15"/>
      <c r="HI117" s="15"/>
      <c r="HJ117" s="15"/>
      <c r="HK117" s="15"/>
      <c r="HL117" s="15"/>
      <c r="HM117" s="15"/>
      <c r="HN117" s="15"/>
      <c r="HO117" s="15"/>
      <c r="HP117" s="15"/>
      <c r="HQ117" s="15"/>
      <c r="HR117" s="15"/>
      <c r="HS117" s="15"/>
      <c r="HT117" s="15"/>
      <c r="HU117" s="15"/>
      <c r="HV117" s="15"/>
      <c r="HW117" s="15"/>
      <c r="HX117" s="15"/>
      <c r="HY117" s="15"/>
      <c r="HZ117" s="15"/>
      <c r="IA117" s="15"/>
      <c r="IB117" s="15"/>
      <c r="IC117" s="15"/>
      <c r="ID117" s="15"/>
      <c r="IE117" s="15"/>
      <c r="IF117" s="15"/>
      <c r="IG117" s="15"/>
      <c r="IH117" s="15"/>
      <c r="II117" s="15"/>
      <c r="IJ117" s="15"/>
      <c r="IK117" s="15"/>
      <c r="IL117" s="15"/>
      <c r="IM117" s="15"/>
      <c r="IN117" s="15"/>
      <c r="IO117" s="15"/>
      <c r="IP117" s="15"/>
      <c r="IQ117" s="15"/>
      <c r="IR117" s="15"/>
      <c r="IS117" s="15"/>
      <c r="IT117" s="15"/>
      <c r="IU117" s="15"/>
      <c r="IV117" s="15"/>
    </row>
    <row r="118" spans="1:256" ht="21.75" customHeight="1">
      <c r="A118" s="17" t="s">
        <v>102</v>
      </c>
      <c r="B118" s="12" t="s">
        <v>103</v>
      </c>
      <c r="C118" s="12"/>
      <c r="D118" s="12"/>
      <c r="E118" s="12"/>
      <c r="F118" s="12"/>
      <c r="G118" s="12"/>
      <c r="H118" s="12"/>
      <c r="I118" s="21">
        <f>I110</f>
        <v>543.74</v>
      </c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5"/>
      <c r="BT118" s="15"/>
      <c r="BU118" s="15"/>
      <c r="BV118" s="15"/>
      <c r="BW118" s="15"/>
      <c r="BX118" s="15"/>
      <c r="BY118" s="15"/>
      <c r="BZ118" s="15"/>
      <c r="CA118" s="15"/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  <c r="CP118" s="15"/>
      <c r="CQ118" s="15"/>
      <c r="CR118" s="15"/>
      <c r="CS118" s="15"/>
      <c r="CT118" s="15"/>
      <c r="CU118" s="15"/>
      <c r="CV118" s="15"/>
      <c r="CW118" s="15"/>
      <c r="CX118" s="15"/>
      <c r="CY118" s="15"/>
      <c r="CZ118" s="15"/>
      <c r="DA118" s="15"/>
      <c r="DB118" s="15"/>
      <c r="DC118" s="15"/>
      <c r="DD118" s="15"/>
      <c r="DE118" s="15"/>
      <c r="DF118" s="15"/>
      <c r="DG118" s="15"/>
      <c r="DH118" s="15"/>
      <c r="DI118" s="15"/>
      <c r="DJ118" s="15"/>
      <c r="DK118" s="15"/>
      <c r="DL118" s="15"/>
      <c r="DM118" s="15"/>
      <c r="DN118" s="15"/>
      <c r="DO118" s="15"/>
      <c r="DP118" s="15"/>
      <c r="DQ118" s="15"/>
      <c r="DR118" s="15"/>
      <c r="DS118" s="15"/>
      <c r="DT118" s="15"/>
      <c r="DU118" s="15"/>
      <c r="DV118" s="15"/>
      <c r="DW118" s="15"/>
      <c r="DX118" s="15"/>
      <c r="DY118" s="15"/>
      <c r="DZ118" s="15"/>
      <c r="EA118" s="15"/>
      <c r="EB118" s="15"/>
      <c r="EC118" s="15"/>
      <c r="ED118" s="15"/>
      <c r="EE118" s="15"/>
      <c r="EF118" s="15"/>
      <c r="EG118" s="15"/>
      <c r="EH118" s="15"/>
      <c r="EI118" s="15"/>
      <c r="EJ118" s="15"/>
      <c r="EK118" s="15"/>
      <c r="EL118" s="15"/>
      <c r="EM118" s="15"/>
      <c r="EN118" s="15"/>
      <c r="EO118" s="15"/>
      <c r="EP118" s="15"/>
      <c r="EQ118" s="15"/>
      <c r="ER118" s="15"/>
      <c r="ES118" s="15"/>
      <c r="ET118" s="15"/>
      <c r="EU118" s="15"/>
      <c r="EV118" s="15"/>
      <c r="EW118" s="15"/>
      <c r="EX118" s="15"/>
      <c r="EY118" s="15"/>
      <c r="EZ118" s="15"/>
      <c r="FA118" s="15"/>
      <c r="FB118" s="15"/>
      <c r="FC118" s="15"/>
      <c r="FD118" s="15"/>
      <c r="FE118" s="15"/>
      <c r="FF118" s="15"/>
      <c r="FG118" s="15"/>
      <c r="FH118" s="15"/>
      <c r="FI118" s="15"/>
      <c r="FJ118" s="15"/>
      <c r="FK118" s="15"/>
      <c r="FL118" s="15"/>
      <c r="FM118" s="15"/>
      <c r="FN118" s="15"/>
      <c r="FO118" s="15"/>
      <c r="FP118" s="15"/>
      <c r="FQ118" s="15"/>
      <c r="FR118" s="15"/>
      <c r="FS118" s="15"/>
      <c r="FT118" s="15"/>
      <c r="FU118" s="15"/>
      <c r="FV118" s="15"/>
      <c r="FW118" s="15"/>
      <c r="FX118" s="15"/>
      <c r="FY118" s="15"/>
      <c r="FZ118" s="15"/>
      <c r="GA118" s="15"/>
      <c r="GB118" s="15"/>
      <c r="GC118" s="15"/>
      <c r="GD118" s="15"/>
      <c r="GE118" s="15"/>
      <c r="GF118" s="15"/>
      <c r="GG118" s="15"/>
      <c r="GH118" s="15"/>
      <c r="GI118" s="15"/>
      <c r="GJ118" s="15"/>
      <c r="GK118" s="15"/>
      <c r="GL118" s="15"/>
      <c r="GM118" s="15"/>
      <c r="GN118" s="15"/>
      <c r="GO118" s="15"/>
      <c r="GP118" s="15"/>
      <c r="GQ118" s="15"/>
      <c r="GR118" s="15"/>
      <c r="GS118" s="15"/>
      <c r="GT118" s="15"/>
      <c r="GU118" s="15"/>
      <c r="GV118" s="15"/>
      <c r="GW118" s="15"/>
      <c r="GX118" s="15"/>
      <c r="GY118" s="15"/>
      <c r="GZ118" s="15"/>
      <c r="HA118" s="15"/>
      <c r="HB118" s="15"/>
      <c r="HC118" s="15"/>
      <c r="HD118" s="15"/>
      <c r="HE118" s="15"/>
      <c r="HF118" s="15"/>
      <c r="HG118" s="15"/>
      <c r="HH118" s="15"/>
      <c r="HI118" s="15"/>
      <c r="HJ118" s="15"/>
      <c r="HK118" s="15"/>
      <c r="HL118" s="15"/>
      <c r="HM118" s="15"/>
      <c r="HN118" s="15"/>
      <c r="HO118" s="15"/>
      <c r="HP118" s="15"/>
      <c r="HQ118" s="15"/>
      <c r="HR118" s="15"/>
      <c r="HS118" s="15"/>
      <c r="HT118" s="15"/>
      <c r="HU118" s="15"/>
      <c r="HV118" s="15"/>
      <c r="HW118" s="15"/>
      <c r="HX118" s="15"/>
      <c r="HY118" s="15"/>
      <c r="HZ118" s="15"/>
      <c r="IA118" s="15"/>
      <c r="IB118" s="15"/>
      <c r="IC118" s="15"/>
      <c r="ID118" s="15"/>
      <c r="IE118" s="15"/>
      <c r="IF118" s="15"/>
      <c r="IG118" s="15"/>
      <c r="IH118" s="15"/>
      <c r="II118" s="15"/>
      <c r="IJ118" s="15"/>
      <c r="IK118" s="15"/>
      <c r="IL118" s="15"/>
      <c r="IM118" s="15"/>
      <c r="IN118" s="15"/>
      <c r="IO118" s="15"/>
      <c r="IP118" s="15"/>
      <c r="IQ118" s="15"/>
      <c r="IR118" s="15"/>
      <c r="IS118" s="15"/>
      <c r="IT118" s="15"/>
      <c r="IU118" s="15"/>
      <c r="IV118" s="15"/>
    </row>
    <row r="119" spans="1:256" ht="21.75" customHeight="1">
      <c r="A119" s="522" t="s">
        <v>82</v>
      </c>
      <c r="B119" s="522"/>
      <c r="C119" s="522"/>
      <c r="D119" s="522"/>
      <c r="E119" s="522"/>
      <c r="F119" s="522"/>
      <c r="G119" s="522"/>
      <c r="H119" s="522"/>
      <c r="I119" s="78">
        <f>SUM(I116+I117+I118)</f>
        <v>1424.71</v>
      </c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5"/>
      <c r="DF119" s="15"/>
      <c r="DG119" s="15"/>
      <c r="DH119" s="15"/>
      <c r="DI119" s="15"/>
      <c r="DJ119" s="15"/>
      <c r="DK119" s="15"/>
      <c r="DL119" s="15"/>
      <c r="DM119" s="15"/>
      <c r="DN119" s="15"/>
      <c r="DO119" s="15"/>
      <c r="DP119" s="15"/>
      <c r="DQ119" s="15"/>
      <c r="DR119" s="15"/>
      <c r="DS119" s="15"/>
      <c r="DT119" s="15"/>
      <c r="DU119" s="15"/>
      <c r="DV119" s="15"/>
      <c r="DW119" s="15"/>
      <c r="DX119" s="15"/>
      <c r="DY119" s="15"/>
      <c r="DZ119" s="15"/>
      <c r="EA119" s="15"/>
      <c r="EB119" s="15"/>
      <c r="EC119" s="15"/>
      <c r="ED119" s="15"/>
      <c r="EE119" s="15"/>
      <c r="EF119" s="15"/>
      <c r="EG119" s="15"/>
      <c r="EH119" s="15"/>
      <c r="EI119" s="15"/>
      <c r="EJ119" s="15"/>
      <c r="EK119" s="15"/>
      <c r="EL119" s="15"/>
      <c r="EM119" s="15"/>
      <c r="EN119" s="15"/>
      <c r="EO119" s="15"/>
      <c r="EP119" s="15"/>
      <c r="EQ119" s="15"/>
      <c r="ER119" s="15"/>
      <c r="ES119" s="15"/>
      <c r="ET119" s="15"/>
      <c r="EU119" s="15"/>
      <c r="EV119" s="15"/>
      <c r="EW119" s="15"/>
      <c r="EX119" s="15"/>
      <c r="EY119" s="15"/>
      <c r="EZ119" s="15"/>
      <c r="FA119" s="15"/>
      <c r="FB119" s="15"/>
      <c r="FC119" s="15"/>
      <c r="FD119" s="15"/>
      <c r="FE119" s="15"/>
      <c r="FF119" s="15"/>
      <c r="FG119" s="15"/>
      <c r="FH119" s="15"/>
      <c r="FI119" s="15"/>
      <c r="FJ119" s="15"/>
      <c r="FK119" s="15"/>
      <c r="FL119" s="15"/>
      <c r="FM119" s="15"/>
      <c r="FN119" s="15"/>
      <c r="FO119" s="15"/>
      <c r="FP119" s="15"/>
      <c r="FQ119" s="15"/>
      <c r="FR119" s="15"/>
      <c r="FS119" s="15"/>
      <c r="FT119" s="15"/>
      <c r="FU119" s="15"/>
      <c r="FV119" s="15"/>
      <c r="FW119" s="15"/>
      <c r="FX119" s="15"/>
      <c r="FY119" s="15"/>
      <c r="FZ119" s="15"/>
      <c r="GA119" s="15"/>
      <c r="GB119" s="15"/>
      <c r="GC119" s="15"/>
      <c r="GD119" s="15"/>
      <c r="GE119" s="15"/>
      <c r="GF119" s="15"/>
      <c r="GG119" s="15"/>
      <c r="GH119" s="15"/>
      <c r="GI119" s="15"/>
      <c r="GJ119" s="15"/>
      <c r="GK119" s="15"/>
      <c r="GL119" s="15"/>
      <c r="GM119" s="15"/>
      <c r="GN119" s="15"/>
      <c r="GO119" s="15"/>
      <c r="GP119" s="15"/>
      <c r="GQ119" s="15"/>
      <c r="GR119" s="15"/>
      <c r="GS119" s="15"/>
      <c r="GT119" s="15"/>
      <c r="GU119" s="15"/>
      <c r="GV119" s="15"/>
      <c r="GW119" s="15"/>
      <c r="GX119" s="15"/>
      <c r="GY119" s="15"/>
      <c r="GZ119" s="15"/>
      <c r="HA119" s="15"/>
      <c r="HB119" s="15"/>
      <c r="HC119" s="15"/>
      <c r="HD119" s="15"/>
      <c r="HE119" s="15"/>
      <c r="HF119" s="15"/>
      <c r="HG119" s="15"/>
      <c r="HH119" s="15"/>
      <c r="HI119" s="15"/>
      <c r="HJ119" s="15"/>
      <c r="HK119" s="15"/>
      <c r="HL119" s="15"/>
      <c r="HM119" s="15"/>
      <c r="HN119" s="15"/>
      <c r="HO119" s="15"/>
      <c r="HP119" s="15"/>
      <c r="HQ119" s="15"/>
      <c r="HR119" s="15"/>
      <c r="HS119" s="15"/>
      <c r="HT119" s="15"/>
      <c r="HU119" s="15"/>
      <c r="HV119" s="15"/>
      <c r="HW119" s="15"/>
      <c r="HX119" s="15"/>
      <c r="HY119" s="15"/>
      <c r="HZ119" s="15"/>
      <c r="IA119" s="15"/>
      <c r="IB119" s="15"/>
      <c r="IC119" s="15"/>
      <c r="ID119" s="15"/>
      <c r="IE119" s="15"/>
      <c r="IF119" s="15"/>
      <c r="IG119" s="15"/>
      <c r="IH119" s="15"/>
      <c r="II119" s="15"/>
      <c r="IJ119" s="15"/>
      <c r="IK119" s="15"/>
      <c r="IL119" s="15"/>
      <c r="IM119" s="15"/>
      <c r="IN119" s="15"/>
      <c r="IO119" s="15"/>
      <c r="IP119" s="15"/>
      <c r="IQ119" s="15"/>
      <c r="IR119" s="15"/>
      <c r="IS119" s="15"/>
      <c r="IT119" s="15"/>
      <c r="IU119" s="15"/>
      <c r="IV119" s="15"/>
    </row>
    <row r="120" spans="1:256" ht="12" customHeight="1">
      <c r="A120" s="523"/>
      <c r="B120" s="523"/>
      <c r="C120" s="523"/>
      <c r="D120" s="523"/>
      <c r="E120" s="523"/>
      <c r="F120" s="523"/>
      <c r="G120" s="523"/>
      <c r="H120" s="523"/>
      <c r="I120" s="523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  <c r="DA120" s="15"/>
      <c r="DB120" s="15"/>
      <c r="DC120" s="15"/>
      <c r="DD120" s="15"/>
      <c r="DE120" s="15"/>
      <c r="DF120" s="15"/>
      <c r="DG120" s="15"/>
      <c r="DH120" s="15"/>
      <c r="DI120" s="15"/>
      <c r="DJ120" s="15"/>
      <c r="DK120" s="15"/>
      <c r="DL120" s="15"/>
      <c r="DM120" s="15"/>
      <c r="DN120" s="15"/>
      <c r="DO120" s="15"/>
      <c r="DP120" s="15"/>
      <c r="DQ120" s="15"/>
      <c r="DR120" s="15"/>
      <c r="DS120" s="15"/>
      <c r="DT120" s="15"/>
      <c r="DU120" s="15"/>
      <c r="DV120" s="15"/>
      <c r="DW120" s="15"/>
      <c r="DX120" s="15"/>
      <c r="DY120" s="15"/>
      <c r="DZ120" s="15"/>
      <c r="EA120" s="15"/>
      <c r="EB120" s="15"/>
      <c r="EC120" s="15"/>
      <c r="ED120" s="15"/>
      <c r="EE120" s="15"/>
      <c r="EF120" s="15"/>
      <c r="EG120" s="15"/>
      <c r="EH120" s="15"/>
      <c r="EI120" s="15"/>
      <c r="EJ120" s="15"/>
      <c r="EK120" s="15"/>
      <c r="EL120" s="15"/>
      <c r="EM120" s="15"/>
      <c r="EN120" s="15"/>
      <c r="EO120" s="15"/>
      <c r="EP120" s="15"/>
      <c r="EQ120" s="15"/>
      <c r="ER120" s="15"/>
      <c r="ES120" s="15"/>
      <c r="ET120" s="15"/>
      <c r="EU120" s="15"/>
      <c r="EV120" s="15"/>
      <c r="EW120" s="15"/>
      <c r="EX120" s="15"/>
      <c r="EY120" s="15"/>
      <c r="EZ120" s="15"/>
      <c r="FA120" s="15"/>
      <c r="FB120" s="15"/>
      <c r="FC120" s="15"/>
      <c r="FD120" s="15"/>
      <c r="FE120" s="15"/>
      <c r="FF120" s="15"/>
      <c r="FG120" s="15"/>
      <c r="FH120" s="15"/>
      <c r="FI120" s="15"/>
      <c r="FJ120" s="15"/>
      <c r="FK120" s="15"/>
      <c r="FL120" s="15"/>
      <c r="FM120" s="15"/>
      <c r="FN120" s="15"/>
      <c r="FO120" s="15"/>
      <c r="FP120" s="15"/>
      <c r="FQ120" s="15"/>
      <c r="FR120" s="15"/>
      <c r="FS120" s="15"/>
      <c r="FT120" s="15"/>
      <c r="FU120" s="15"/>
      <c r="FV120" s="15"/>
      <c r="FW120" s="15"/>
      <c r="FX120" s="15"/>
      <c r="FY120" s="15"/>
      <c r="FZ120" s="15"/>
      <c r="GA120" s="15"/>
      <c r="GB120" s="15"/>
      <c r="GC120" s="15"/>
      <c r="GD120" s="15"/>
      <c r="GE120" s="15"/>
      <c r="GF120" s="15"/>
      <c r="GG120" s="15"/>
      <c r="GH120" s="15"/>
      <c r="GI120" s="15"/>
      <c r="GJ120" s="15"/>
      <c r="GK120" s="15"/>
      <c r="GL120" s="15"/>
      <c r="GM120" s="15"/>
      <c r="GN120" s="15"/>
      <c r="GO120" s="15"/>
      <c r="GP120" s="15"/>
      <c r="GQ120" s="15"/>
      <c r="GR120" s="15"/>
      <c r="GS120" s="15"/>
      <c r="GT120" s="15"/>
      <c r="GU120" s="15"/>
      <c r="GV120" s="15"/>
      <c r="GW120" s="15"/>
      <c r="GX120" s="15"/>
      <c r="GY120" s="15"/>
      <c r="GZ120" s="15"/>
      <c r="HA120" s="15"/>
      <c r="HB120" s="15"/>
      <c r="HC120" s="15"/>
      <c r="HD120" s="15"/>
      <c r="HE120" s="15"/>
      <c r="HF120" s="15"/>
      <c r="HG120" s="15"/>
      <c r="HH120" s="15"/>
      <c r="HI120" s="15"/>
      <c r="HJ120" s="15"/>
      <c r="HK120" s="15"/>
      <c r="HL120" s="15"/>
      <c r="HM120" s="15"/>
      <c r="HN120" s="15"/>
      <c r="HO120" s="15"/>
      <c r="HP120" s="15"/>
      <c r="HQ120" s="15"/>
      <c r="HR120" s="15"/>
      <c r="HS120" s="15"/>
      <c r="HT120" s="15"/>
      <c r="HU120" s="15"/>
      <c r="HV120" s="15"/>
      <c r="HW120" s="15"/>
      <c r="HX120" s="15"/>
      <c r="HY120" s="15"/>
      <c r="HZ120" s="15"/>
      <c r="IA120" s="15"/>
      <c r="IB120" s="15"/>
      <c r="IC120" s="15"/>
      <c r="ID120" s="15"/>
      <c r="IE120" s="15"/>
      <c r="IF120" s="15"/>
      <c r="IG120" s="15"/>
      <c r="IH120" s="15"/>
      <c r="II120" s="15"/>
      <c r="IJ120" s="15"/>
      <c r="IK120" s="15"/>
      <c r="IL120" s="15"/>
      <c r="IM120" s="15"/>
      <c r="IN120" s="15"/>
      <c r="IO120" s="15"/>
      <c r="IP120" s="15"/>
      <c r="IQ120" s="15"/>
      <c r="IR120" s="15"/>
      <c r="IS120" s="15"/>
      <c r="IT120" s="15"/>
      <c r="IU120" s="15"/>
      <c r="IV120" s="15"/>
    </row>
    <row r="121" spans="1:256" ht="26.25" customHeight="1">
      <c r="A121" s="506" t="s">
        <v>124</v>
      </c>
      <c r="B121" s="506"/>
      <c r="C121" s="506"/>
      <c r="D121" s="506"/>
      <c r="E121" s="506"/>
      <c r="F121" s="506"/>
      <c r="G121" s="506"/>
      <c r="H121" s="506"/>
      <c r="I121" s="506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  <c r="CQ121" s="15"/>
      <c r="CR121" s="15"/>
      <c r="CS121" s="15"/>
      <c r="CT121" s="15"/>
      <c r="CU121" s="15"/>
      <c r="CV121" s="15"/>
      <c r="CW121" s="15"/>
      <c r="CX121" s="15"/>
      <c r="CY121" s="15"/>
      <c r="CZ121" s="15"/>
      <c r="DA121" s="15"/>
      <c r="DB121" s="15"/>
      <c r="DC121" s="15"/>
      <c r="DD121" s="15"/>
      <c r="DE121" s="15"/>
      <c r="DF121" s="15"/>
      <c r="DG121" s="15"/>
      <c r="DH121" s="15"/>
      <c r="DI121" s="15"/>
      <c r="DJ121" s="15"/>
      <c r="DK121" s="15"/>
      <c r="DL121" s="15"/>
      <c r="DM121" s="15"/>
      <c r="DN121" s="15"/>
      <c r="DO121" s="15"/>
      <c r="DP121" s="15"/>
      <c r="DQ121" s="15"/>
      <c r="DR121" s="15"/>
      <c r="DS121" s="15"/>
      <c r="DT121" s="15"/>
      <c r="DU121" s="15"/>
      <c r="DV121" s="15"/>
      <c r="DW121" s="15"/>
      <c r="DX121" s="15"/>
      <c r="DY121" s="15"/>
      <c r="DZ121" s="15"/>
      <c r="EA121" s="15"/>
      <c r="EB121" s="15"/>
      <c r="EC121" s="15"/>
      <c r="ED121" s="15"/>
      <c r="EE121" s="15"/>
      <c r="EF121" s="15"/>
      <c r="EG121" s="15"/>
      <c r="EH121" s="15"/>
      <c r="EI121" s="15"/>
      <c r="EJ121" s="15"/>
      <c r="EK121" s="15"/>
      <c r="EL121" s="15"/>
      <c r="EM121" s="15"/>
      <c r="EN121" s="15"/>
      <c r="EO121" s="15"/>
      <c r="EP121" s="15"/>
      <c r="EQ121" s="15"/>
      <c r="ER121" s="15"/>
      <c r="ES121" s="15"/>
      <c r="ET121" s="15"/>
      <c r="EU121" s="15"/>
      <c r="EV121" s="15"/>
      <c r="EW121" s="15"/>
      <c r="EX121" s="15"/>
      <c r="EY121" s="15"/>
      <c r="EZ121" s="15"/>
      <c r="FA121" s="15"/>
      <c r="FB121" s="15"/>
      <c r="FC121" s="15"/>
      <c r="FD121" s="15"/>
      <c r="FE121" s="15"/>
      <c r="FF121" s="15"/>
      <c r="FG121" s="15"/>
      <c r="FH121" s="15"/>
      <c r="FI121" s="15"/>
      <c r="FJ121" s="15"/>
      <c r="FK121" s="15"/>
      <c r="FL121" s="15"/>
      <c r="FM121" s="15"/>
      <c r="FN121" s="15"/>
      <c r="FO121" s="15"/>
      <c r="FP121" s="15"/>
      <c r="FQ121" s="15"/>
      <c r="FR121" s="15"/>
      <c r="FS121" s="15"/>
      <c r="FT121" s="15"/>
      <c r="FU121" s="15"/>
      <c r="FV121" s="15"/>
      <c r="FW121" s="15"/>
      <c r="FX121" s="15"/>
      <c r="FY121" s="15"/>
      <c r="FZ121" s="15"/>
      <c r="GA121" s="15"/>
      <c r="GB121" s="15"/>
      <c r="GC121" s="15"/>
      <c r="GD121" s="15"/>
      <c r="GE121" s="15"/>
      <c r="GF121" s="15"/>
      <c r="GG121" s="15"/>
      <c r="GH121" s="15"/>
      <c r="GI121" s="15"/>
      <c r="GJ121" s="15"/>
      <c r="GK121" s="15"/>
      <c r="GL121" s="15"/>
      <c r="GM121" s="15"/>
      <c r="GN121" s="15"/>
      <c r="GO121" s="15"/>
      <c r="GP121" s="15"/>
      <c r="GQ121" s="15"/>
      <c r="GR121" s="15"/>
      <c r="GS121" s="15"/>
      <c r="GT121" s="15"/>
      <c r="GU121" s="15"/>
      <c r="GV121" s="15"/>
      <c r="GW121" s="15"/>
      <c r="GX121" s="15"/>
      <c r="GY121" s="15"/>
      <c r="GZ121" s="15"/>
      <c r="HA121" s="15"/>
      <c r="HB121" s="15"/>
      <c r="HC121" s="15"/>
      <c r="HD121" s="15"/>
      <c r="HE121" s="15"/>
      <c r="HF121" s="15"/>
      <c r="HG121" s="15"/>
      <c r="HH121" s="15"/>
      <c r="HI121" s="15"/>
      <c r="HJ121" s="15"/>
      <c r="HK121" s="15"/>
      <c r="HL121" s="15"/>
      <c r="HM121" s="15"/>
      <c r="HN121" s="15"/>
      <c r="HO121" s="15"/>
      <c r="HP121" s="15"/>
      <c r="HQ121" s="15"/>
      <c r="HR121" s="15"/>
      <c r="HS121" s="15"/>
      <c r="HT121" s="15"/>
      <c r="HU121" s="15"/>
      <c r="HV121" s="15"/>
      <c r="HW121" s="15"/>
      <c r="HX121" s="15"/>
      <c r="HY121" s="15"/>
      <c r="HZ121" s="15"/>
      <c r="IA121" s="15"/>
      <c r="IB121" s="15"/>
      <c r="IC121" s="15"/>
      <c r="ID121" s="15"/>
      <c r="IE121" s="15"/>
      <c r="IF121" s="15"/>
      <c r="IG121" s="15"/>
      <c r="IH121" s="15"/>
      <c r="II121" s="15"/>
      <c r="IJ121" s="15"/>
      <c r="IK121" s="15"/>
      <c r="IL121" s="15"/>
      <c r="IM121" s="15"/>
      <c r="IN121" s="15"/>
      <c r="IO121" s="15"/>
      <c r="IP121" s="15"/>
      <c r="IQ121" s="15"/>
      <c r="IR121" s="15"/>
      <c r="IS121" s="15"/>
      <c r="IT121" s="15"/>
      <c r="IU121" s="15"/>
      <c r="IV121" s="15"/>
    </row>
    <row r="122" spans="1:256" ht="28.5" customHeight="1">
      <c r="A122" s="66">
        <v>3</v>
      </c>
      <c r="B122" s="524" t="s">
        <v>125</v>
      </c>
      <c r="C122" s="524"/>
      <c r="D122" s="524"/>
      <c r="E122" s="524"/>
      <c r="F122" s="524"/>
      <c r="G122" s="524"/>
      <c r="H122" s="524"/>
      <c r="I122" s="66" t="s">
        <v>126</v>
      </c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5"/>
      <c r="BR122" s="15"/>
      <c r="BS122" s="15"/>
      <c r="BT122" s="15"/>
      <c r="BU122" s="15"/>
      <c r="BV122" s="15"/>
      <c r="BW122" s="15"/>
      <c r="BX122" s="15"/>
      <c r="BY122" s="15"/>
      <c r="BZ122" s="15"/>
      <c r="CA122" s="15"/>
      <c r="CB122" s="15"/>
      <c r="CC122" s="15"/>
      <c r="CD122" s="15"/>
      <c r="CE122" s="15"/>
      <c r="CF122" s="15"/>
      <c r="CG122" s="15"/>
      <c r="CH122" s="15"/>
      <c r="CI122" s="15"/>
      <c r="CJ122" s="15"/>
      <c r="CK122" s="15"/>
      <c r="CL122" s="15"/>
      <c r="CM122" s="15"/>
      <c r="CN122" s="15"/>
      <c r="CO122" s="15"/>
      <c r="CP122" s="15"/>
      <c r="CQ122" s="15"/>
      <c r="CR122" s="15"/>
      <c r="CS122" s="15"/>
      <c r="CT122" s="15"/>
      <c r="CU122" s="15"/>
      <c r="CV122" s="15"/>
      <c r="CW122" s="15"/>
      <c r="CX122" s="15"/>
      <c r="CY122" s="15"/>
      <c r="CZ122" s="15"/>
      <c r="DA122" s="15"/>
      <c r="DB122" s="15"/>
      <c r="DC122" s="15"/>
      <c r="DD122" s="15"/>
      <c r="DE122" s="15"/>
      <c r="DF122" s="15"/>
      <c r="DG122" s="15"/>
      <c r="DH122" s="15"/>
      <c r="DI122" s="15"/>
      <c r="DJ122" s="15"/>
      <c r="DK122" s="15"/>
      <c r="DL122" s="15"/>
      <c r="DM122" s="15"/>
      <c r="DN122" s="15"/>
      <c r="DO122" s="15"/>
      <c r="DP122" s="15"/>
      <c r="DQ122" s="15"/>
      <c r="DR122" s="15"/>
      <c r="DS122" s="15"/>
      <c r="DT122" s="15"/>
      <c r="DU122" s="15"/>
      <c r="DV122" s="15"/>
      <c r="DW122" s="15"/>
      <c r="DX122" s="15"/>
      <c r="DY122" s="15"/>
      <c r="DZ122" s="15"/>
      <c r="EA122" s="15"/>
      <c r="EB122" s="15"/>
      <c r="EC122" s="15"/>
      <c r="ED122" s="15"/>
      <c r="EE122" s="15"/>
      <c r="EF122" s="15"/>
      <c r="EG122" s="15"/>
      <c r="EH122" s="15"/>
      <c r="EI122" s="15"/>
      <c r="EJ122" s="15"/>
      <c r="EK122" s="15"/>
      <c r="EL122" s="15"/>
      <c r="EM122" s="15"/>
      <c r="EN122" s="15"/>
      <c r="EO122" s="15"/>
      <c r="EP122" s="15"/>
      <c r="EQ122" s="15"/>
      <c r="ER122" s="15"/>
      <c r="ES122" s="15"/>
      <c r="ET122" s="15"/>
      <c r="EU122" s="15"/>
      <c r="EV122" s="15"/>
      <c r="EW122" s="15"/>
      <c r="EX122" s="15"/>
      <c r="EY122" s="15"/>
      <c r="EZ122" s="15"/>
      <c r="FA122" s="15"/>
      <c r="FB122" s="15"/>
      <c r="FC122" s="15"/>
      <c r="FD122" s="15"/>
      <c r="FE122" s="15"/>
      <c r="FF122" s="15"/>
      <c r="FG122" s="15"/>
      <c r="FH122" s="15"/>
      <c r="FI122" s="15"/>
      <c r="FJ122" s="15"/>
      <c r="FK122" s="15"/>
      <c r="FL122" s="15"/>
      <c r="FM122" s="15"/>
      <c r="FN122" s="15"/>
      <c r="FO122" s="15"/>
      <c r="FP122" s="15"/>
      <c r="FQ122" s="15"/>
      <c r="FR122" s="15"/>
      <c r="FS122" s="15"/>
      <c r="FT122" s="15"/>
      <c r="FU122" s="15"/>
      <c r="FV122" s="15"/>
      <c r="FW122" s="15"/>
      <c r="FX122" s="15"/>
      <c r="FY122" s="15"/>
      <c r="FZ122" s="15"/>
      <c r="GA122" s="15"/>
      <c r="GB122" s="15"/>
      <c r="GC122" s="15"/>
      <c r="GD122" s="15"/>
      <c r="GE122" s="15"/>
      <c r="GF122" s="15"/>
      <c r="GG122" s="15"/>
      <c r="GH122" s="15"/>
      <c r="GI122" s="15"/>
      <c r="GJ122" s="15"/>
      <c r="GK122" s="15"/>
      <c r="GL122" s="15"/>
      <c r="GM122" s="15"/>
      <c r="GN122" s="15"/>
      <c r="GO122" s="15"/>
      <c r="GP122" s="15"/>
      <c r="GQ122" s="15"/>
      <c r="GR122" s="15"/>
      <c r="GS122" s="15"/>
      <c r="GT122" s="15"/>
      <c r="GU122" s="15"/>
      <c r="GV122" s="15"/>
      <c r="GW122" s="15"/>
      <c r="GX122" s="15"/>
      <c r="GY122" s="15"/>
      <c r="GZ122" s="15"/>
      <c r="HA122" s="15"/>
      <c r="HB122" s="15"/>
      <c r="HC122" s="15"/>
      <c r="HD122" s="15"/>
      <c r="HE122" s="15"/>
      <c r="HF122" s="15"/>
      <c r="HG122" s="15"/>
      <c r="HH122" s="15"/>
      <c r="HI122" s="15"/>
      <c r="HJ122" s="15"/>
      <c r="HK122" s="15"/>
      <c r="HL122" s="15"/>
      <c r="HM122" s="15"/>
      <c r="HN122" s="15"/>
      <c r="HO122" s="15"/>
      <c r="HP122" s="15"/>
      <c r="HQ122" s="15"/>
      <c r="HR122" s="15"/>
      <c r="HS122" s="15"/>
      <c r="HT122" s="15"/>
      <c r="HU122" s="15"/>
      <c r="HV122" s="15"/>
      <c r="HW122" s="15"/>
      <c r="HX122" s="15"/>
      <c r="HY122" s="15"/>
      <c r="HZ122" s="15"/>
      <c r="IA122" s="15"/>
      <c r="IB122" s="15"/>
      <c r="IC122" s="15"/>
      <c r="ID122" s="15"/>
      <c r="IE122" s="15"/>
      <c r="IF122" s="15"/>
      <c r="IG122" s="15"/>
      <c r="IH122" s="15"/>
      <c r="II122" s="15"/>
      <c r="IJ122" s="15"/>
      <c r="IK122" s="15"/>
      <c r="IL122" s="15"/>
      <c r="IM122" s="15"/>
      <c r="IN122" s="15"/>
      <c r="IO122" s="15"/>
      <c r="IP122" s="15"/>
      <c r="IQ122" s="15"/>
      <c r="IR122" s="15"/>
      <c r="IS122" s="15"/>
      <c r="IT122" s="15"/>
      <c r="IU122" s="15"/>
      <c r="IV122" s="15"/>
    </row>
    <row r="123" spans="1:256" ht="38.25" customHeight="1">
      <c r="A123" s="48" t="s">
        <v>8</v>
      </c>
      <c r="B123" s="12" t="s">
        <v>459</v>
      </c>
      <c r="C123" s="12"/>
      <c r="D123" s="12"/>
      <c r="E123" s="12"/>
      <c r="F123" s="12"/>
      <c r="G123" s="12"/>
      <c r="H123" s="12"/>
      <c r="I123" s="55">
        <v>7.76</v>
      </c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5"/>
      <c r="BR123" s="15"/>
      <c r="BS123" s="15"/>
      <c r="BT123" s="15"/>
      <c r="BU123" s="15"/>
      <c r="BV123" s="15"/>
      <c r="BW123" s="15"/>
      <c r="BX123" s="15"/>
      <c r="BY123" s="15"/>
      <c r="BZ123" s="15"/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  <c r="DA123" s="15"/>
      <c r="DB123" s="15"/>
      <c r="DC123" s="15"/>
      <c r="DD123" s="15"/>
      <c r="DE123" s="15"/>
      <c r="DF123" s="15"/>
      <c r="DG123" s="15"/>
      <c r="DH123" s="15"/>
      <c r="DI123" s="15"/>
      <c r="DJ123" s="15"/>
      <c r="DK123" s="15"/>
      <c r="DL123" s="15"/>
      <c r="DM123" s="15"/>
      <c r="DN123" s="15"/>
      <c r="DO123" s="15"/>
      <c r="DP123" s="15"/>
      <c r="DQ123" s="15"/>
      <c r="DR123" s="15"/>
      <c r="DS123" s="15"/>
      <c r="DT123" s="15"/>
      <c r="DU123" s="15"/>
      <c r="DV123" s="15"/>
      <c r="DW123" s="15"/>
      <c r="DX123" s="15"/>
      <c r="DY123" s="15"/>
      <c r="DZ123" s="15"/>
      <c r="EA123" s="15"/>
      <c r="EB123" s="15"/>
      <c r="EC123" s="15"/>
      <c r="ED123" s="15"/>
      <c r="EE123" s="15"/>
      <c r="EF123" s="15"/>
      <c r="EG123" s="15"/>
      <c r="EH123" s="15"/>
      <c r="EI123" s="15"/>
      <c r="EJ123" s="15"/>
      <c r="EK123" s="15"/>
      <c r="EL123" s="15"/>
      <c r="EM123" s="15"/>
      <c r="EN123" s="15"/>
      <c r="EO123" s="15"/>
      <c r="EP123" s="15"/>
      <c r="EQ123" s="15"/>
      <c r="ER123" s="15"/>
      <c r="ES123" s="15"/>
      <c r="ET123" s="15"/>
      <c r="EU123" s="15"/>
      <c r="EV123" s="15"/>
      <c r="EW123" s="15"/>
      <c r="EX123" s="15"/>
      <c r="EY123" s="15"/>
      <c r="EZ123" s="15"/>
      <c r="FA123" s="15"/>
      <c r="FB123" s="15"/>
      <c r="FC123" s="15"/>
      <c r="FD123" s="15"/>
      <c r="FE123" s="15"/>
      <c r="FF123" s="15"/>
      <c r="FG123" s="15"/>
      <c r="FH123" s="15"/>
      <c r="FI123" s="15"/>
      <c r="FJ123" s="15"/>
      <c r="FK123" s="15"/>
      <c r="FL123" s="15"/>
      <c r="FM123" s="15"/>
      <c r="FN123" s="15"/>
      <c r="FO123" s="15"/>
      <c r="FP123" s="15"/>
      <c r="FQ123" s="15"/>
      <c r="FR123" s="15"/>
      <c r="FS123" s="15"/>
      <c r="FT123" s="15"/>
      <c r="FU123" s="15"/>
      <c r="FV123" s="15"/>
      <c r="FW123" s="15"/>
      <c r="FX123" s="15"/>
      <c r="FY123" s="15"/>
      <c r="FZ123" s="15"/>
      <c r="GA123" s="15"/>
      <c r="GB123" s="15"/>
      <c r="GC123" s="15"/>
      <c r="GD123" s="15"/>
      <c r="GE123" s="15"/>
      <c r="GF123" s="15"/>
      <c r="GG123" s="15"/>
      <c r="GH123" s="15"/>
      <c r="GI123" s="15"/>
      <c r="GJ123" s="15"/>
      <c r="GK123" s="15"/>
      <c r="GL123" s="15"/>
      <c r="GM123" s="15"/>
      <c r="GN123" s="15"/>
      <c r="GO123" s="15"/>
      <c r="GP123" s="15"/>
      <c r="GQ123" s="15"/>
      <c r="GR123" s="15"/>
      <c r="GS123" s="15"/>
      <c r="GT123" s="15"/>
      <c r="GU123" s="15"/>
      <c r="GV123" s="15"/>
      <c r="GW123" s="15"/>
      <c r="GX123" s="15"/>
      <c r="GY123" s="15"/>
      <c r="GZ123" s="15"/>
      <c r="HA123" s="15"/>
      <c r="HB123" s="15"/>
      <c r="HC123" s="15"/>
      <c r="HD123" s="15"/>
      <c r="HE123" s="15"/>
      <c r="HF123" s="15"/>
      <c r="HG123" s="15"/>
      <c r="HH123" s="15"/>
      <c r="HI123" s="15"/>
      <c r="HJ123" s="15"/>
      <c r="HK123" s="15"/>
      <c r="HL123" s="15"/>
      <c r="HM123" s="15"/>
      <c r="HN123" s="15"/>
      <c r="HO123" s="15"/>
      <c r="HP123" s="15"/>
      <c r="HQ123" s="15"/>
      <c r="HR123" s="15"/>
      <c r="HS123" s="15"/>
      <c r="HT123" s="15"/>
      <c r="HU123" s="15"/>
      <c r="HV123" s="15"/>
      <c r="HW123" s="15"/>
      <c r="HX123" s="15"/>
      <c r="HY123" s="15"/>
      <c r="HZ123" s="15"/>
      <c r="IA123" s="15"/>
      <c r="IB123" s="15"/>
      <c r="IC123" s="15"/>
      <c r="ID123" s="15"/>
      <c r="IE123" s="15"/>
      <c r="IF123" s="15"/>
      <c r="IG123" s="15"/>
      <c r="IH123" s="15"/>
      <c r="II123" s="15"/>
      <c r="IJ123" s="15"/>
      <c r="IK123" s="15"/>
      <c r="IL123" s="15"/>
      <c r="IM123" s="15"/>
      <c r="IN123" s="15"/>
      <c r="IO123" s="15"/>
      <c r="IP123" s="15"/>
      <c r="IQ123" s="15"/>
      <c r="IR123" s="15"/>
      <c r="IS123" s="15"/>
      <c r="IT123" s="15"/>
      <c r="IU123" s="15"/>
      <c r="IV123" s="15"/>
    </row>
    <row r="124" spans="1:256" ht="15.75" customHeight="1">
      <c r="A124" s="48" t="s">
        <v>10</v>
      </c>
      <c r="B124" s="509" t="s">
        <v>128</v>
      </c>
      <c r="C124" s="509"/>
      <c r="D124" s="509"/>
      <c r="E124" s="509"/>
      <c r="F124" s="509"/>
      <c r="G124" s="509"/>
      <c r="H124" s="509"/>
      <c r="I124" s="55">
        <f>ROUND($I$123*H90,2)</f>
        <v>0.62</v>
      </c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5"/>
      <c r="BR124" s="15"/>
      <c r="BS124" s="15"/>
      <c r="BT124" s="15"/>
      <c r="BU124" s="15"/>
      <c r="BV124" s="15"/>
      <c r="BW124" s="15"/>
      <c r="BX124" s="15"/>
      <c r="BY124" s="15"/>
      <c r="BZ124" s="15"/>
      <c r="CA124" s="15"/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5"/>
      <c r="CQ124" s="15"/>
      <c r="CR124" s="15"/>
      <c r="CS124" s="15"/>
      <c r="CT124" s="15"/>
      <c r="CU124" s="15"/>
      <c r="CV124" s="15"/>
      <c r="CW124" s="15"/>
      <c r="CX124" s="15"/>
      <c r="CY124" s="15"/>
      <c r="CZ124" s="15"/>
      <c r="DA124" s="15"/>
      <c r="DB124" s="15"/>
      <c r="DC124" s="15"/>
      <c r="DD124" s="15"/>
      <c r="DE124" s="15"/>
      <c r="DF124" s="15"/>
      <c r="DG124" s="15"/>
      <c r="DH124" s="15"/>
      <c r="DI124" s="15"/>
      <c r="DJ124" s="15"/>
      <c r="DK124" s="15"/>
      <c r="DL124" s="15"/>
      <c r="DM124" s="15"/>
      <c r="DN124" s="15"/>
      <c r="DO124" s="15"/>
      <c r="DP124" s="15"/>
      <c r="DQ124" s="15"/>
      <c r="DR124" s="15"/>
      <c r="DS124" s="15"/>
      <c r="DT124" s="15"/>
      <c r="DU124" s="15"/>
      <c r="DV124" s="15"/>
      <c r="DW124" s="15"/>
      <c r="DX124" s="15"/>
      <c r="DY124" s="15"/>
      <c r="DZ124" s="15"/>
      <c r="EA124" s="15"/>
      <c r="EB124" s="15"/>
      <c r="EC124" s="15"/>
      <c r="ED124" s="15"/>
      <c r="EE124" s="15"/>
      <c r="EF124" s="15"/>
      <c r="EG124" s="15"/>
      <c r="EH124" s="15"/>
      <c r="EI124" s="15"/>
      <c r="EJ124" s="15"/>
      <c r="EK124" s="15"/>
      <c r="EL124" s="15"/>
      <c r="EM124" s="15"/>
      <c r="EN124" s="15"/>
      <c r="EO124" s="15"/>
      <c r="EP124" s="15"/>
      <c r="EQ124" s="15"/>
      <c r="ER124" s="15"/>
      <c r="ES124" s="15"/>
      <c r="ET124" s="15"/>
      <c r="EU124" s="15"/>
      <c r="EV124" s="15"/>
      <c r="EW124" s="15"/>
      <c r="EX124" s="15"/>
      <c r="EY124" s="15"/>
      <c r="EZ124" s="15"/>
      <c r="FA124" s="15"/>
      <c r="FB124" s="15"/>
      <c r="FC124" s="15"/>
      <c r="FD124" s="15"/>
      <c r="FE124" s="15"/>
      <c r="FF124" s="15"/>
      <c r="FG124" s="15"/>
      <c r="FH124" s="15"/>
      <c r="FI124" s="15"/>
      <c r="FJ124" s="15"/>
      <c r="FK124" s="15"/>
      <c r="FL124" s="15"/>
      <c r="FM124" s="15"/>
      <c r="FN124" s="15"/>
      <c r="FO124" s="15"/>
      <c r="FP124" s="15"/>
      <c r="FQ124" s="15"/>
      <c r="FR124" s="15"/>
      <c r="FS124" s="15"/>
      <c r="FT124" s="15"/>
      <c r="FU124" s="15"/>
      <c r="FV124" s="15"/>
      <c r="FW124" s="15"/>
      <c r="FX124" s="15"/>
      <c r="FY124" s="15"/>
      <c r="FZ124" s="15"/>
      <c r="GA124" s="15"/>
      <c r="GB124" s="15"/>
      <c r="GC124" s="15"/>
      <c r="GD124" s="15"/>
      <c r="GE124" s="15"/>
      <c r="GF124" s="15"/>
      <c r="GG124" s="15"/>
      <c r="GH124" s="15"/>
      <c r="GI124" s="15"/>
      <c r="GJ124" s="15"/>
      <c r="GK124" s="15"/>
      <c r="GL124" s="15"/>
      <c r="GM124" s="15"/>
      <c r="GN124" s="15"/>
      <c r="GO124" s="15"/>
      <c r="GP124" s="15"/>
      <c r="GQ124" s="15"/>
      <c r="GR124" s="15"/>
      <c r="GS124" s="15"/>
      <c r="GT124" s="15"/>
      <c r="GU124" s="15"/>
      <c r="GV124" s="15"/>
      <c r="GW124" s="15"/>
      <c r="GX124" s="15"/>
      <c r="GY124" s="15"/>
      <c r="GZ124" s="15"/>
      <c r="HA124" s="15"/>
      <c r="HB124" s="15"/>
      <c r="HC124" s="15"/>
      <c r="HD124" s="15"/>
      <c r="HE124" s="15"/>
      <c r="HF124" s="15"/>
      <c r="HG124" s="15"/>
      <c r="HH124" s="15"/>
      <c r="HI124" s="15"/>
      <c r="HJ124" s="15"/>
      <c r="HK124" s="15"/>
      <c r="HL124" s="15"/>
      <c r="HM124" s="15"/>
      <c r="HN124" s="15"/>
      <c r="HO124" s="15"/>
      <c r="HP124" s="15"/>
      <c r="HQ124" s="15"/>
      <c r="HR124" s="15"/>
      <c r="HS124" s="15"/>
      <c r="HT124" s="15"/>
      <c r="HU124" s="15"/>
      <c r="HV124" s="15"/>
      <c r="HW124" s="15"/>
      <c r="HX124" s="15"/>
      <c r="HY124" s="15"/>
      <c r="HZ124" s="15"/>
      <c r="IA124" s="15"/>
      <c r="IB124" s="15"/>
      <c r="IC124" s="15"/>
      <c r="ID124" s="15"/>
      <c r="IE124" s="15"/>
      <c r="IF124" s="15"/>
      <c r="IG124" s="15"/>
      <c r="IH124" s="15"/>
      <c r="II124" s="15"/>
      <c r="IJ124" s="15"/>
      <c r="IK124" s="15"/>
      <c r="IL124" s="15"/>
      <c r="IM124" s="15"/>
      <c r="IN124" s="15"/>
      <c r="IO124" s="15"/>
      <c r="IP124" s="15"/>
      <c r="IQ124" s="15"/>
      <c r="IR124" s="15"/>
      <c r="IS124" s="15"/>
      <c r="IT124" s="15"/>
      <c r="IU124" s="15"/>
      <c r="IV124" s="15"/>
    </row>
    <row r="125" spans="1:256" ht="27" customHeight="1">
      <c r="A125" s="48" t="s">
        <v>13</v>
      </c>
      <c r="B125" s="12" t="s">
        <v>129</v>
      </c>
      <c r="C125" s="12"/>
      <c r="D125" s="12"/>
      <c r="E125" s="12"/>
      <c r="F125" s="12"/>
      <c r="G125" s="12"/>
      <c r="H125" s="12"/>
      <c r="I125" s="55">
        <f>ROUND(0.08*0.4*($I$68+$I$75+$I$76)*0.05,2)</f>
        <v>2.98</v>
      </c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5"/>
      <c r="BR125" s="15"/>
      <c r="BS125" s="15"/>
      <c r="BT125" s="15"/>
      <c r="BU125" s="15"/>
      <c r="BV125" s="15"/>
      <c r="BW125" s="15"/>
      <c r="BX125" s="15"/>
      <c r="BY125" s="15"/>
      <c r="BZ125" s="15"/>
      <c r="CA125" s="15"/>
      <c r="CB125" s="15"/>
      <c r="CC125" s="15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  <c r="CP125" s="15"/>
      <c r="CQ125" s="15"/>
      <c r="CR125" s="15"/>
      <c r="CS125" s="15"/>
      <c r="CT125" s="15"/>
      <c r="CU125" s="15"/>
      <c r="CV125" s="15"/>
      <c r="CW125" s="15"/>
      <c r="CX125" s="15"/>
      <c r="CY125" s="15"/>
      <c r="CZ125" s="15"/>
      <c r="DA125" s="15"/>
      <c r="DB125" s="15"/>
      <c r="DC125" s="15"/>
      <c r="DD125" s="15"/>
      <c r="DE125" s="15"/>
      <c r="DF125" s="15"/>
      <c r="DG125" s="15"/>
      <c r="DH125" s="15"/>
      <c r="DI125" s="15"/>
      <c r="DJ125" s="15"/>
      <c r="DK125" s="15"/>
      <c r="DL125" s="15"/>
      <c r="DM125" s="15"/>
      <c r="DN125" s="15"/>
      <c r="DO125" s="15"/>
      <c r="DP125" s="15"/>
      <c r="DQ125" s="15"/>
      <c r="DR125" s="15"/>
      <c r="DS125" s="15"/>
      <c r="DT125" s="15"/>
      <c r="DU125" s="15"/>
      <c r="DV125" s="15"/>
      <c r="DW125" s="15"/>
      <c r="DX125" s="15"/>
      <c r="DY125" s="15"/>
      <c r="DZ125" s="15"/>
      <c r="EA125" s="15"/>
      <c r="EB125" s="15"/>
      <c r="EC125" s="15"/>
      <c r="ED125" s="15"/>
      <c r="EE125" s="15"/>
      <c r="EF125" s="15"/>
      <c r="EG125" s="15"/>
      <c r="EH125" s="15"/>
      <c r="EI125" s="15"/>
      <c r="EJ125" s="15"/>
      <c r="EK125" s="15"/>
      <c r="EL125" s="15"/>
      <c r="EM125" s="15"/>
      <c r="EN125" s="15"/>
      <c r="EO125" s="15"/>
      <c r="EP125" s="15"/>
      <c r="EQ125" s="15"/>
      <c r="ER125" s="15"/>
      <c r="ES125" s="15"/>
      <c r="ET125" s="15"/>
      <c r="EU125" s="15"/>
      <c r="EV125" s="15"/>
      <c r="EW125" s="15"/>
      <c r="EX125" s="15"/>
      <c r="EY125" s="15"/>
      <c r="EZ125" s="15"/>
      <c r="FA125" s="15"/>
      <c r="FB125" s="15"/>
      <c r="FC125" s="15"/>
      <c r="FD125" s="15"/>
      <c r="FE125" s="15"/>
      <c r="FF125" s="15"/>
      <c r="FG125" s="15"/>
      <c r="FH125" s="15"/>
      <c r="FI125" s="15"/>
      <c r="FJ125" s="15"/>
      <c r="FK125" s="15"/>
      <c r="FL125" s="15"/>
      <c r="FM125" s="15"/>
      <c r="FN125" s="15"/>
      <c r="FO125" s="15"/>
      <c r="FP125" s="15"/>
      <c r="FQ125" s="15"/>
      <c r="FR125" s="15"/>
      <c r="FS125" s="15"/>
      <c r="FT125" s="15"/>
      <c r="FU125" s="15"/>
      <c r="FV125" s="15"/>
      <c r="FW125" s="15"/>
      <c r="FX125" s="15"/>
      <c r="FY125" s="15"/>
      <c r="FZ125" s="15"/>
      <c r="GA125" s="15"/>
      <c r="GB125" s="15"/>
      <c r="GC125" s="15"/>
      <c r="GD125" s="15"/>
      <c r="GE125" s="15"/>
      <c r="GF125" s="15"/>
      <c r="GG125" s="15"/>
      <c r="GH125" s="15"/>
      <c r="GI125" s="15"/>
      <c r="GJ125" s="15"/>
      <c r="GK125" s="15"/>
      <c r="GL125" s="15"/>
      <c r="GM125" s="15"/>
      <c r="GN125" s="15"/>
      <c r="GO125" s="15"/>
      <c r="GP125" s="15"/>
      <c r="GQ125" s="15"/>
      <c r="GR125" s="15"/>
      <c r="GS125" s="15"/>
      <c r="GT125" s="15"/>
      <c r="GU125" s="15"/>
      <c r="GV125" s="15"/>
      <c r="GW125" s="15"/>
      <c r="GX125" s="15"/>
      <c r="GY125" s="15"/>
      <c r="GZ125" s="15"/>
      <c r="HA125" s="15"/>
      <c r="HB125" s="15"/>
      <c r="HC125" s="15"/>
      <c r="HD125" s="15"/>
      <c r="HE125" s="15"/>
      <c r="HF125" s="15"/>
      <c r="HG125" s="15"/>
      <c r="HH125" s="15"/>
      <c r="HI125" s="15"/>
      <c r="HJ125" s="15"/>
      <c r="HK125" s="15"/>
      <c r="HL125" s="15"/>
      <c r="HM125" s="15"/>
      <c r="HN125" s="15"/>
      <c r="HO125" s="15"/>
      <c r="HP125" s="15"/>
      <c r="HQ125" s="15"/>
      <c r="HR125" s="15"/>
      <c r="HS125" s="15"/>
      <c r="HT125" s="15"/>
      <c r="HU125" s="15"/>
      <c r="HV125" s="15"/>
      <c r="HW125" s="15"/>
      <c r="HX125" s="15"/>
      <c r="HY125" s="15"/>
      <c r="HZ125" s="15"/>
      <c r="IA125" s="15"/>
      <c r="IB125" s="15"/>
      <c r="IC125" s="15"/>
      <c r="ID125" s="15"/>
      <c r="IE125" s="15"/>
      <c r="IF125" s="15"/>
      <c r="IG125" s="15"/>
      <c r="IH125" s="15"/>
      <c r="II125" s="15"/>
      <c r="IJ125" s="15"/>
      <c r="IK125" s="15"/>
      <c r="IL125" s="15"/>
      <c r="IM125" s="15"/>
      <c r="IN125" s="15"/>
      <c r="IO125" s="15"/>
      <c r="IP125" s="15"/>
      <c r="IQ125" s="15"/>
      <c r="IR125" s="15"/>
      <c r="IS125" s="15"/>
      <c r="IT125" s="15"/>
      <c r="IU125" s="15"/>
      <c r="IV125" s="15"/>
    </row>
    <row r="126" spans="1:256" ht="29.25" customHeight="1">
      <c r="A126" s="48" t="s">
        <v>16</v>
      </c>
      <c r="B126" s="12" t="s">
        <v>460</v>
      </c>
      <c r="C126" s="12"/>
      <c r="D126" s="12"/>
      <c r="E126" s="12"/>
      <c r="F126" s="12"/>
      <c r="G126" s="12"/>
      <c r="H126" s="12"/>
      <c r="I126" s="55">
        <f>ROUND(((($I$68/30)*7)/$H$11)*1,2)</f>
        <v>30.33</v>
      </c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15"/>
      <c r="BN126" s="15"/>
      <c r="BO126" s="15"/>
      <c r="BP126" s="15"/>
      <c r="BQ126" s="15"/>
      <c r="BR126" s="15"/>
      <c r="BS126" s="15"/>
      <c r="BT126" s="15"/>
      <c r="BU126" s="15"/>
      <c r="BV126" s="15"/>
      <c r="BW126" s="15"/>
      <c r="BX126" s="15"/>
      <c r="BY126" s="15"/>
      <c r="BZ126" s="15"/>
      <c r="CA126" s="15"/>
      <c r="CB126" s="15"/>
      <c r="CC126" s="15"/>
      <c r="CD126" s="15"/>
      <c r="CE126" s="15"/>
      <c r="CF126" s="15"/>
      <c r="CG126" s="15"/>
      <c r="CH126" s="15"/>
      <c r="CI126" s="15"/>
      <c r="CJ126" s="15"/>
      <c r="CK126" s="15"/>
      <c r="CL126" s="15"/>
      <c r="CM126" s="15"/>
      <c r="CN126" s="15"/>
      <c r="CO126" s="15"/>
      <c r="CP126" s="15"/>
      <c r="CQ126" s="15"/>
      <c r="CR126" s="15"/>
      <c r="CS126" s="15"/>
      <c r="CT126" s="15"/>
      <c r="CU126" s="15"/>
      <c r="CV126" s="15"/>
      <c r="CW126" s="15"/>
      <c r="CX126" s="15"/>
      <c r="CY126" s="15"/>
      <c r="CZ126" s="15"/>
      <c r="DA126" s="15"/>
      <c r="DB126" s="15"/>
      <c r="DC126" s="15"/>
      <c r="DD126" s="15"/>
      <c r="DE126" s="15"/>
      <c r="DF126" s="15"/>
      <c r="DG126" s="15"/>
      <c r="DH126" s="15"/>
      <c r="DI126" s="15"/>
      <c r="DJ126" s="15"/>
      <c r="DK126" s="15"/>
      <c r="DL126" s="15"/>
      <c r="DM126" s="15"/>
      <c r="DN126" s="15"/>
      <c r="DO126" s="15"/>
      <c r="DP126" s="15"/>
      <c r="DQ126" s="15"/>
      <c r="DR126" s="15"/>
      <c r="DS126" s="15"/>
      <c r="DT126" s="15"/>
      <c r="DU126" s="15"/>
      <c r="DV126" s="15"/>
      <c r="DW126" s="15"/>
      <c r="DX126" s="15"/>
      <c r="DY126" s="15"/>
      <c r="DZ126" s="15"/>
      <c r="EA126" s="15"/>
      <c r="EB126" s="15"/>
      <c r="EC126" s="15"/>
      <c r="ED126" s="15"/>
      <c r="EE126" s="15"/>
      <c r="EF126" s="15"/>
      <c r="EG126" s="15"/>
      <c r="EH126" s="15"/>
      <c r="EI126" s="15"/>
      <c r="EJ126" s="15"/>
      <c r="EK126" s="15"/>
      <c r="EL126" s="15"/>
      <c r="EM126" s="15"/>
      <c r="EN126" s="15"/>
      <c r="EO126" s="15"/>
      <c r="EP126" s="15"/>
      <c r="EQ126" s="15"/>
      <c r="ER126" s="15"/>
      <c r="ES126" s="15"/>
      <c r="ET126" s="15"/>
      <c r="EU126" s="15"/>
      <c r="EV126" s="15"/>
      <c r="EW126" s="15"/>
      <c r="EX126" s="15"/>
      <c r="EY126" s="15"/>
      <c r="EZ126" s="15"/>
      <c r="FA126" s="15"/>
      <c r="FB126" s="15"/>
      <c r="FC126" s="15"/>
      <c r="FD126" s="15"/>
      <c r="FE126" s="15"/>
      <c r="FF126" s="15"/>
      <c r="FG126" s="15"/>
      <c r="FH126" s="15"/>
      <c r="FI126" s="15"/>
      <c r="FJ126" s="15"/>
      <c r="FK126" s="15"/>
      <c r="FL126" s="15"/>
      <c r="FM126" s="15"/>
      <c r="FN126" s="15"/>
      <c r="FO126" s="15"/>
      <c r="FP126" s="15"/>
      <c r="FQ126" s="15"/>
      <c r="FR126" s="15"/>
      <c r="FS126" s="15"/>
      <c r="FT126" s="15"/>
      <c r="FU126" s="15"/>
      <c r="FV126" s="15"/>
      <c r="FW126" s="15"/>
      <c r="FX126" s="15"/>
      <c r="FY126" s="15"/>
      <c r="FZ126" s="15"/>
      <c r="GA126" s="15"/>
      <c r="GB126" s="15"/>
      <c r="GC126" s="15"/>
      <c r="GD126" s="15"/>
      <c r="GE126" s="15"/>
      <c r="GF126" s="15"/>
      <c r="GG126" s="15"/>
      <c r="GH126" s="15"/>
      <c r="GI126" s="15"/>
      <c r="GJ126" s="15"/>
      <c r="GK126" s="15"/>
      <c r="GL126" s="15"/>
      <c r="GM126" s="15"/>
      <c r="GN126" s="15"/>
      <c r="GO126" s="15"/>
      <c r="GP126" s="15"/>
      <c r="GQ126" s="15"/>
      <c r="GR126" s="15"/>
      <c r="GS126" s="15"/>
      <c r="GT126" s="15"/>
      <c r="GU126" s="15"/>
      <c r="GV126" s="15"/>
      <c r="GW126" s="15"/>
      <c r="GX126" s="15"/>
      <c r="GY126" s="15"/>
      <c r="GZ126" s="15"/>
      <c r="HA126" s="15"/>
      <c r="HB126" s="15"/>
      <c r="HC126" s="15"/>
      <c r="HD126" s="15"/>
      <c r="HE126" s="15"/>
      <c r="HF126" s="15"/>
      <c r="HG126" s="15"/>
      <c r="HH126" s="15"/>
      <c r="HI126" s="15"/>
      <c r="HJ126" s="15"/>
      <c r="HK126" s="15"/>
      <c r="HL126" s="15"/>
      <c r="HM126" s="15"/>
      <c r="HN126" s="15"/>
      <c r="HO126" s="15"/>
      <c r="HP126" s="15"/>
      <c r="HQ126" s="15"/>
      <c r="HR126" s="15"/>
      <c r="HS126" s="15"/>
      <c r="HT126" s="15"/>
      <c r="HU126" s="15"/>
      <c r="HV126" s="15"/>
      <c r="HW126" s="15"/>
      <c r="HX126" s="15"/>
      <c r="HY126" s="15"/>
      <c r="HZ126" s="15"/>
      <c r="IA126" s="15"/>
      <c r="IB126" s="15"/>
      <c r="IC126" s="15"/>
      <c r="ID126" s="15"/>
      <c r="IE126" s="15"/>
      <c r="IF126" s="15"/>
      <c r="IG126" s="15"/>
      <c r="IH126" s="15"/>
      <c r="II126" s="15"/>
      <c r="IJ126" s="15"/>
      <c r="IK126" s="15"/>
      <c r="IL126" s="15"/>
      <c r="IM126" s="15"/>
      <c r="IN126" s="15"/>
      <c r="IO126" s="15"/>
      <c r="IP126" s="15"/>
      <c r="IQ126" s="15"/>
      <c r="IR126" s="15"/>
      <c r="IS126" s="15"/>
      <c r="IT126" s="15"/>
      <c r="IU126" s="15"/>
      <c r="IV126" s="15"/>
    </row>
    <row r="127" spans="1:256" ht="15.75" customHeight="1">
      <c r="A127" s="48" t="s">
        <v>69</v>
      </c>
      <c r="B127" s="509" t="s">
        <v>131</v>
      </c>
      <c r="C127" s="509"/>
      <c r="D127" s="509"/>
      <c r="E127" s="509"/>
      <c r="F127" s="509"/>
      <c r="G127" s="509"/>
      <c r="H127" s="509"/>
      <c r="I127" s="55">
        <f>ROUND($H$91*I126,2)</f>
        <v>9.4</v>
      </c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  <c r="BO127" s="15"/>
      <c r="BP127" s="15"/>
      <c r="BQ127" s="15"/>
      <c r="BR127" s="15"/>
      <c r="BS127" s="15"/>
      <c r="BT127" s="15"/>
      <c r="BU127" s="15"/>
      <c r="BV127" s="15"/>
      <c r="BW127" s="15"/>
      <c r="BX127" s="15"/>
      <c r="BY127" s="15"/>
      <c r="BZ127" s="15"/>
      <c r="CA127" s="15"/>
      <c r="CB127" s="15"/>
      <c r="CC127" s="15"/>
      <c r="CD127" s="15"/>
      <c r="CE127" s="15"/>
      <c r="CF127" s="15"/>
      <c r="CG127" s="15"/>
      <c r="CH127" s="15"/>
      <c r="CI127" s="15"/>
      <c r="CJ127" s="15"/>
      <c r="CK127" s="15"/>
      <c r="CL127" s="15"/>
      <c r="CM127" s="15"/>
      <c r="CN127" s="15"/>
      <c r="CO127" s="15"/>
      <c r="CP127" s="15"/>
      <c r="CQ127" s="15"/>
      <c r="CR127" s="15"/>
      <c r="CS127" s="15"/>
      <c r="CT127" s="15"/>
      <c r="CU127" s="15"/>
      <c r="CV127" s="15"/>
      <c r="CW127" s="15"/>
      <c r="CX127" s="15"/>
      <c r="CY127" s="15"/>
      <c r="CZ127" s="15"/>
      <c r="DA127" s="15"/>
      <c r="DB127" s="15"/>
      <c r="DC127" s="15"/>
      <c r="DD127" s="15"/>
      <c r="DE127" s="15"/>
      <c r="DF127" s="15"/>
      <c r="DG127" s="15"/>
      <c r="DH127" s="15"/>
      <c r="DI127" s="15"/>
      <c r="DJ127" s="15"/>
      <c r="DK127" s="15"/>
      <c r="DL127" s="15"/>
      <c r="DM127" s="15"/>
      <c r="DN127" s="15"/>
      <c r="DO127" s="15"/>
      <c r="DP127" s="15"/>
      <c r="DQ127" s="15"/>
      <c r="DR127" s="15"/>
      <c r="DS127" s="15"/>
      <c r="DT127" s="15"/>
      <c r="DU127" s="15"/>
      <c r="DV127" s="15"/>
      <c r="DW127" s="15"/>
      <c r="DX127" s="15"/>
      <c r="DY127" s="15"/>
      <c r="DZ127" s="15"/>
      <c r="EA127" s="15"/>
      <c r="EB127" s="15"/>
      <c r="EC127" s="15"/>
      <c r="ED127" s="15"/>
      <c r="EE127" s="15"/>
      <c r="EF127" s="15"/>
      <c r="EG127" s="15"/>
      <c r="EH127" s="15"/>
      <c r="EI127" s="15"/>
      <c r="EJ127" s="15"/>
      <c r="EK127" s="15"/>
      <c r="EL127" s="15"/>
      <c r="EM127" s="15"/>
      <c r="EN127" s="15"/>
      <c r="EO127" s="15"/>
      <c r="EP127" s="15"/>
      <c r="EQ127" s="15"/>
      <c r="ER127" s="15"/>
      <c r="ES127" s="15"/>
      <c r="ET127" s="15"/>
      <c r="EU127" s="15"/>
      <c r="EV127" s="15"/>
      <c r="EW127" s="15"/>
      <c r="EX127" s="15"/>
      <c r="EY127" s="15"/>
      <c r="EZ127" s="15"/>
      <c r="FA127" s="15"/>
      <c r="FB127" s="15"/>
      <c r="FC127" s="15"/>
      <c r="FD127" s="15"/>
      <c r="FE127" s="15"/>
      <c r="FF127" s="15"/>
      <c r="FG127" s="15"/>
      <c r="FH127" s="15"/>
      <c r="FI127" s="15"/>
      <c r="FJ127" s="15"/>
      <c r="FK127" s="15"/>
      <c r="FL127" s="15"/>
      <c r="FM127" s="15"/>
      <c r="FN127" s="15"/>
      <c r="FO127" s="15"/>
      <c r="FP127" s="15"/>
      <c r="FQ127" s="15"/>
      <c r="FR127" s="15"/>
      <c r="FS127" s="15"/>
      <c r="FT127" s="15"/>
      <c r="FU127" s="15"/>
      <c r="FV127" s="15"/>
      <c r="FW127" s="15"/>
      <c r="FX127" s="15"/>
      <c r="FY127" s="15"/>
      <c r="FZ127" s="15"/>
      <c r="GA127" s="15"/>
      <c r="GB127" s="15"/>
      <c r="GC127" s="15"/>
      <c r="GD127" s="15"/>
      <c r="GE127" s="15"/>
      <c r="GF127" s="15"/>
      <c r="GG127" s="15"/>
      <c r="GH127" s="15"/>
      <c r="GI127" s="15"/>
      <c r="GJ127" s="15"/>
      <c r="GK127" s="15"/>
      <c r="GL127" s="15"/>
      <c r="GM127" s="15"/>
      <c r="GN127" s="15"/>
      <c r="GO127" s="15"/>
      <c r="GP127" s="15"/>
      <c r="GQ127" s="15"/>
      <c r="GR127" s="15"/>
      <c r="GS127" s="15"/>
      <c r="GT127" s="15"/>
      <c r="GU127" s="15"/>
      <c r="GV127" s="15"/>
      <c r="GW127" s="15"/>
      <c r="GX127" s="15"/>
      <c r="GY127" s="15"/>
      <c r="GZ127" s="15"/>
      <c r="HA127" s="15"/>
      <c r="HB127" s="15"/>
      <c r="HC127" s="15"/>
      <c r="HD127" s="15"/>
      <c r="HE127" s="15"/>
      <c r="HF127" s="15"/>
      <c r="HG127" s="15"/>
      <c r="HH127" s="15"/>
      <c r="HI127" s="15"/>
      <c r="HJ127" s="15"/>
      <c r="HK127" s="15"/>
      <c r="HL127" s="15"/>
      <c r="HM127" s="15"/>
      <c r="HN127" s="15"/>
      <c r="HO127" s="15"/>
      <c r="HP127" s="15"/>
      <c r="HQ127" s="15"/>
      <c r="HR127" s="15"/>
      <c r="HS127" s="15"/>
      <c r="HT127" s="15"/>
      <c r="HU127" s="15"/>
      <c r="HV127" s="15"/>
      <c r="HW127" s="15"/>
      <c r="HX127" s="15"/>
      <c r="HY127" s="15"/>
      <c r="HZ127" s="15"/>
      <c r="IA127" s="15"/>
      <c r="IB127" s="15"/>
      <c r="IC127" s="15"/>
      <c r="ID127" s="15"/>
      <c r="IE127" s="15"/>
      <c r="IF127" s="15"/>
      <c r="IG127" s="15"/>
      <c r="IH127" s="15"/>
      <c r="II127" s="15"/>
      <c r="IJ127" s="15"/>
      <c r="IK127" s="15"/>
      <c r="IL127" s="15"/>
      <c r="IM127" s="15"/>
      <c r="IN127" s="15"/>
      <c r="IO127" s="15"/>
      <c r="IP127" s="15"/>
      <c r="IQ127" s="15"/>
      <c r="IR127" s="15"/>
      <c r="IS127" s="15"/>
      <c r="IT127" s="15"/>
      <c r="IU127" s="15"/>
      <c r="IV127" s="15"/>
    </row>
    <row r="128" spans="1:256" ht="27.75" customHeight="1">
      <c r="A128" s="48" t="s">
        <v>71</v>
      </c>
      <c r="B128" s="12" t="s">
        <v>132</v>
      </c>
      <c r="C128" s="12"/>
      <c r="D128" s="12"/>
      <c r="E128" s="12"/>
      <c r="F128" s="12"/>
      <c r="G128" s="12"/>
      <c r="H128" s="12"/>
      <c r="I128" s="55">
        <f>ROUND(0.08*0.4*($I$68+$I$75+$I$76)*1,2)</f>
        <v>59.63</v>
      </c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  <c r="BO128" s="15"/>
      <c r="BP128" s="15"/>
      <c r="BQ128" s="15"/>
      <c r="BR128" s="15"/>
      <c r="BS128" s="15"/>
      <c r="BT128" s="15"/>
      <c r="BU128" s="15"/>
      <c r="BV128" s="15"/>
      <c r="BW128" s="15"/>
      <c r="BX128" s="15"/>
      <c r="BY128" s="15"/>
      <c r="BZ128" s="15"/>
      <c r="CA128" s="15"/>
      <c r="CB128" s="15"/>
      <c r="CC128" s="15"/>
      <c r="CD128" s="15"/>
      <c r="CE128" s="15"/>
      <c r="CF128" s="15"/>
      <c r="CG128" s="15"/>
      <c r="CH128" s="15"/>
      <c r="CI128" s="15"/>
      <c r="CJ128" s="15"/>
      <c r="CK128" s="15"/>
      <c r="CL128" s="15"/>
      <c r="CM128" s="15"/>
      <c r="CN128" s="15"/>
      <c r="CO128" s="15"/>
      <c r="CP128" s="15"/>
      <c r="CQ128" s="15"/>
      <c r="CR128" s="15"/>
      <c r="CS128" s="15"/>
      <c r="CT128" s="15"/>
      <c r="CU128" s="15"/>
      <c r="CV128" s="15"/>
      <c r="CW128" s="15"/>
      <c r="CX128" s="15"/>
      <c r="CY128" s="15"/>
      <c r="CZ128" s="15"/>
      <c r="DA128" s="15"/>
      <c r="DB128" s="15"/>
      <c r="DC128" s="15"/>
      <c r="DD128" s="15"/>
      <c r="DE128" s="15"/>
      <c r="DF128" s="15"/>
      <c r="DG128" s="15"/>
      <c r="DH128" s="15"/>
      <c r="DI128" s="15"/>
      <c r="DJ128" s="15"/>
      <c r="DK128" s="15"/>
      <c r="DL128" s="15"/>
      <c r="DM128" s="15"/>
      <c r="DN128" s="15"/>
      <c r="DO128" s="15"/>
      <c r="DP128" s="15"/>
      <c r="DQ128" s="15"/>
      <c r="DR128" s="15"/>
      <c r="DS128" s="15"/>
      <c r="DT128" s="15"/>
      <c r="DU128" s="15"/>
      <c r="DV128" s="15"/>
      <c r="DW128" s="15"/>
      <c r="DX128" s="15"/>
      <c r="DY128" s="15"/>
      <c r="DZ128" s="15"/>
      <c r="EA128" s="15"/>
      <c r="EB128" s="15"/>
      <c r="EC128" s="15"/>
      <c r="ED128" s="15"/>
      <c r="EE128" s="15"/>
      <c r="EF128" s="15"/>
      <c r="EG128" s="15"/>
      <c r="EH128" s="15"/>
      <c r="EI128" s="15"/>
      <c r="EJ128" s="15"/>
      <c r="EK128" s="15"/>
      <c r="EL128" s="15"/>
      <c r="EM128" s="15"/>
      <c r="EN128" s="15"/>
      <c r="EO128" s="15"/>
      <c r="EP128" s="15"/>
      <c r="EQ128" s="15"/>
      <c r="ER128" s="15"/>
      <c r="ES128" s="15"/>
      <c r="ET128" s="15"/>
      <c r="EU128" s="15"/>
      <c r="EV128" s="15"/>
      <c r="EW128" s="15"/>
      <c r="EX128" s="15"/>
      <c r="EY128" s="15"/>
      <c r="EZ128" s="15"/>
      <c r="FA128" s="15"/>
      <c r="FB128" s="15"/>
      <c r="FC128" s="15"/>
      <c r="FD128" s="15"/>
      <c r="FE128" s="15"/>
      <c r="FF128" s="15"/>
      <c r="FG128" s="15"/>
      <c r="FH128" s="15"/>
      <c r="FI128" s="15"/>
      <c r="FJ128" s="15"/>
      <c r="FK128" s="15"/>
      <c r="FL128" s="15"/>
      <c r="FM128" s="15"/>
      <c r="FN128" s="15"/>
      <c r="FO128" s="15"/>
      <c r="FP128" s="15"/>
      <c r="FQ128" s="15"/>
      <c r="FR128" s="15"/>
      <c r="FS128" s="15"/>
      <c r="FT128" s="15"/>
      <c r="FU128" s="15"/>
      <c r="FV128" s="15"/>
      <c r="FW128" s="15"/>
      <c r="FX128" s="15"/>
      <c r="FY128" s="15"/>
      <c r="FZ128" s="15"/>
      <c r="GA128" s="15"/>
      <c r="GB128" s="15"/>
      <c r="GC128" s="15"/>
      <c r="GD128" s="15"/>
      <c r="GE128" s="15"/>
      <c r="GF128" s="15"/>
      <c r="GG128" s="15"/>
      <c r="GH128" s="15"/>
      <c r="GI128" s="15"/>
      <c r="GJ128" s="15"/>
      <c r="GK128" s="15"/>
      <c r="GL128" s="15"/>
      <c r="GM128" s="15"/>
      <c r="GN128" s="15"/>
      <c r="GO128" s="15"/>
      <c r="GP128" s="15"/>
      <c r="GQ128" s="15"/>
      <c r="GR128" s="15"/>
      <c r="GS128" s="15"/>
      <c r="GT128" s="15"/>
      <c r="GU128" s="15"/>
      <c r="GV128" s="15"/>
      <c r="GW128" s="15"/>
      <c r="GX128" s="15"/>
      <c r="GY128" s="15"/>
      <c r="GZ128" s="15"/>
      <c r="HA128" s="15"/>
      <c r="HB128" s="15"/>
      <c r="HC128" s="15"/>
      <c r="HD128" s="15"/>
      <c r="HE128" s="15"/>
      <c r="HF128" s="15"/>
      <c r="HG128" s="15"/>
      <c r="HH128" s="15"/>
      <c r="HI128" s="15"/>
      <c r="HJ128" s="15"/>
      <c r="HK128" s="15"/>
      <c r="HL128" s="15"/>
      <c r="HM128" s="15"/>
      <c r="HN128" s="15"/>
      <c r="HO128" s="15"/>
      <c r="HP128" s="15"/>
      <c r="HQ128" s="15"/>
      <c r="HR128" s="15"/>
      <c r="HS128" s="15"/>
      <c r="HT128" s="15"/>
      <c r="HU128" s="15"/>
      <c r="HV128" s="15"/>
      <c r="HW128" s="15"/>
      <c r="HX128" s="15"/>
      <c r="HY128" s="15"/>
      <c r="HZ128" s="15"/>
      <c r="IA128" s="15"/>
      <c r="IB128" s="15"/>
      <c r="IC128" s="15"/>
      <c r="ID128" s="15"/>
      <c r="IE128" s="15"/>
      <c r="IF128" s="15"/>
      <c r="IG128" s="15"/>
      <c r="IH128" s="15"/>
      <c r="II128" s="15"/>
      <c r="IJ128" s="15"/>
      <c r="IK128" s="15"/>
      <c r="IL128" s="15"/>
      <c r="IM128" s="15"/>
      <c r="IN128" s="15"/>
      <c r="IO128" s="15"/>
      <c r="IP128" s="15"/>
      <c r="IQ128" s="15"/>
      <c r="IR128" s="15"/>
      <c r="IS128" s="15"/>
      <c r="IT128" s="15"/>
      <c r="IU128" s="15"/>
      <c r="IV128" s="15"/>
    </row>
    <row r="129" spans="1:256" ht="15.75" customHeight="1">
      <c r="A129" s="510" t="s">
        <v>82</v>
      </c>
      <c r="B129" s="510"/>
      <c r="C129" s="510"/>
      <c r="D129" s="510"/>
      <c r="E129" s="510"/>
      <c r="F129" s="510"/>
      <c r="G129" s="510"/>
      <c r="H129" s="510"/>
      <c r="I129" s="61">
        <f>SUM(I123:I128)</f>
        <v>110.72</v>
      </c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  <c r="CS129" s="15"/>
      <c r="CT129" s="15"/>
      <c r="CU129" s="15"/>
      <c r="CV129" s="15"/>
      <c r="CW129" s="15"/>
      <c r="CX129" s="15"/>
      <c r="CY129" s="15"/>
      <c r="CZ129" s="15"/>
      <c r="DA129" s="15"/>
      <c r="DB129" s="15"/>
      <c r="DC129" s="15"/>
      <c r="DD129" s="15"/>
      <c r="DE129" s="15"/>
      <c r="DF129" s="15"/>
      <c r="DG129" s="15"/>
      <c r="DH129" s="15"/>
      <c r="DI129" s="15"/>
      <c r="DJ129" s="15"/>
      <c r="DK129" s="15"/>
      <c r="DL129" s="15"/>
      <c r="DM129" s="15"/>
      <c r="DN129" s="15"/>
      <c r="DO129" s="15"/>
      <c r="DP129" s="15"/>
      <c r="DQ129" s="15"/>
      <c r="DR129" s="15"/>
      <c r="DS129" s="15"/>
      <c r="DT129" s="15"/>
      <c r="DU129" s="15"/>
      <c r="DV129" s="15"/>
      <c r="DW129" s="15"/>
      <c r="DX129" s="15"/>
      <c r="DY129" s="15"/>
      <c r="DZ129" s="15"/>
      <c r="EA129" s="15"/>
      <c r="EB129" s="15"/>
      <c r="EC129" s="15"/>
      <c r="ED129" s="15"/>
      <c r="EE129" s="15"/>
      <c r="EF129" s="15"/>
      <c r="EG129" s="15"/>
      <c r="EH129" s="15"/>
      <c r="EI129" s="15"/>
      <c r="EJ129" s="15"/>
      <c r="EK129" s="15"/>
      <c r="EL129" s="15"/>
      <c r="EM129" s="15"/>
      <c r="EN129" s="15"/>
      <c r="EO129" s="15"/>
      <c r="EP129" s="15"/>
      <c r="EQ129" s="15"/>
      <c r="ER129" s="15"/>
      <c r="ES129" s="15"/>
      <c r="ET129" s="15"/>
      <c r="EU129" s="15"/>
      <c r="EV129" s="15"/>
      <c r="EW129" s="15"/>
      <c r="EX129" s="15"/>
      <c r="EY129" s="15"/>
      <c r="EZ129" s="15"/>
      <c r="FA129" s="15"/>
      <c r="FB129" s="15"/>
      <c r="FC129" s="15"/>
      <c r="FD129" s="15"/>
      <c r="FE129" s="15"/>
      <c r="FF129" s="15"/>
      <c r="FG129" s="15"/>
      <c r="FH129" s="15"/>
      <c r="FI129" s="15"/>
      <c r="FJ129" s="15"/>
      <c r="FK129" s="15"/>
      <c r="FL129" s="15"/>
      <c r="FM129" s="15"/>
      <c r="FN129" s="15"/>
      <c r="FO129" s="15"/>
      <c r="FP129" s="15"/>
      <c r="FQ129" s="15"/>
      <c r="FR129" s="15"/>
      <c r="FS129" s="15"/>
      <c r="FT129" s="15"/>
      <c r="FU129" s="15"/>
      <c r="FV129" s="15"/>
      <c r="FW129" s="15"/>
      <c r="FX129" s="15"/>
      <c r="FY129" s="15"/>
      <c r="FZ129" s="15"/>
      <c r="GA129" s="15"/>
      <c r="GB129" s="15"/>
      <c r="GC129" s="15"/>
      <c r="GD129" s="15"/>
      <c r="GE129" s="15"/>
      <c r="GF129" s="15"/>
      <c r="GG129" s="15"/>
      <c r="GH129" s="15"/>
      <c r="GI129" s="15"/>
      <c r="GJ129" s="15"/>
      <c r="GK129" s="15"/>
      <c r="GL129" s="15"/>
      <c r="GM129" s="15"/>
      <c r="GN129" s="15"/>
      <c r="GO129" s="15"/>
      <c r="GP129" s="15"/>
      <c r="GQ129" s="15"/>
      <c r="GR129" s="15"/>
      <c r="GS129" s="15"/>
      <c r="GT129" s="15"/>
      <c r="GU129" s="15"/>
      <c r="GV129" s="15"/>
      <c r="GW129" s="15"/>
      <c r="GX129" s="15"/>
      <c r="GY129" s="15"/>
      <c r="GZ129" s="15"/>
      <c r="HA129" s="15"/>
      <c r="HB129" s="15"/>
      <c r="HC129" s="15"/>
      <c r="HD129" s="15"/>
      <c r="HE129" s="15"/>
      <c r="HF129" s="15"/>
      <c r="HG129" s="15"/>
      <c r="HH129" s="15"/>
      <c r="HI129" s="15"/>
      <c r="HJ129" s="15"/>
      <c r="HK129" s="15"/>
      <c r="HL129" s="15"/>
      <c r="HM129" s="15"/>
      <c r="HN129" s="15"/>
      <c r="HO129" s="15"/>
      <c r="HP129" s="15"/>
      <c r="HQ129" s="15"/>
      <c r="HR129" s="15"/>
      <c r="HS129" s="15"/>
      <c r="HT129" s="15"/>
      <c r="HU129" s="15"/>
      <c r="HV129" s="15"/>
      <c r="HW129" s="15"/>
      <c r="HX129" s="15"/>
      <c r="HY129" s="15"/>
      <c r="HZ129" s="15"/>
      <c r="IA129" s="15"/>
      <c r="IB129" s="15"/>
      <c r="IC129" s="15"/>
      <c r="ID129" s="15"/>
      <c r="IE129" s="15"/>
      <c r="IF129" s="15"/>
      <c r="IG129" s="15"/>
      <c r="IH129" s="15"/>
      <c r="II129" s="15"/>
      <c r="IJ129" s="15"/>
      <c r="IK129" s="15"/>
      <c r="IL129" s="15"/>
      <c r="IM129" s="15"/>
      <c r="IN129" s="15"/>
      <c r="IO129" s="15"/>
      <c r="IP129" s="15"/>
      <c r="IQ129" s="15"/>
      <c r="IR129" s="15"/>
      <c r="IS129" s="15"/>
      <c r="IT129" s="15"/>
      <c r="IU129" s="15"/>
      <c r="IV129" s="15"/>
    </row>
    <row r="130" spans="1:256" ht="10.5" customHeight="1">
      <c r="A130" s="484"/>
      <c r="B130" s="484"/>
      <c r="C130" s="484"/>
      <c r="D130" s="484"/>
      <c r="E130" s="484"/>
      <c r="F130" s="484"/>
      <c r="G130" s="484"/>
      <c r="H130" s="484"/>
      <c r="I130" s="484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5"/>
      <c r="BR130" s="15"/>
      <c r="BS130" s="15"/>
      <c r="BT130" s="15"/>
      <c r="BU130" s="15"/>
      <c r="BV130" s="15"/>
      <c r="BW130" s="15"/>
      <c r="BX130" s="15"/>
      <c r="BY130" s="15"/>
      <c r="BZ130" s="15"/>
      <c r="CA130" s="15"/>
      <c r="CB130" s="15"/>
      <c r="CC130" s="15"/>
      <c r="CD130" s="15"/>
      <c r="CE130" s="15"/>
      <c r="CF130" s="15"/>
      <c r="CG130" s="15"/>
      <c r="CH130" s="15"/>
      <c r="CI130" s="15"/>
      <c r="CJ130" s="15"/>
      <c r="CK130" s="15"/>
      <c r="CL130" s="15"/>
      <c r="CM130" s="15"/>
      <c r="CN130" s="15"/>
      <c r="CO130" s="15"/>
      <c r="CP130" s="15"/>
      <c r="CQ130" s="15"/>
      <c r="CR130" s="15"/>
      <c r="CS130" s="15"/>
      <c r="CT130" s="15"/>
      <c r="CU130" s="15"/>
      <c r="CV130" s="15"/>
      <c r="CW130" s="15"/>
      <c r="CX130" s="15"/>
      <c r="CY130" s="15"/>
      <c r="CZ130" s="15"/>
      <c r="DA130" s="15"/>
      <c r="DB130" s="15"/>
      <c r="DC130" s="15"/>
      <c r="DD130" s="15"/>
      <c r="DE130" s="15"/>
      <c r="DF130" s="15"/>
      <c r="DG130" s="15"/>
      <c r="DH130" s="15"/>
      <c r="DI130" s="15"/>
      <c r="DJ130" s="15"/>
      <c r="DK130" s="15"/>
      <c r="DL130" s="15"/>
      <c r="DM130" s="15"/>
      <c r="DN130" s="15"/>
      <c r="DO130" s="15"/>
      <c r="DP130" s="15"/>
      <c r="DQ130" s="15"/>
      <c r="DR130" s="15"/>
      <c r="DS130" s="15"/>
      <c r="DT130" s="15"/>
      <c r="DU130" s="15"/>
      <c r="DV130" s="15"/>
      <c r="DW130" s="15"/>
      <c r="DX130" s="15"/>
      <c r="DY130" s="15"/>
      <c r="DZ130" s="15"/>
      <c r="EA130" s="15"/>
      <c r="EB130" s="15"/>
      <c r="EC130" s="15"/>
      <c r="ED130" s="15"/>
      <c r="EE130" s="15"/>
      <c r="EF130" s="15"/>
      <c r="EG130" s="15"/>
      <c r="EH130" s="15"/>
      <c r="EI130" s="15"/>
      <c r="EJ130" s="15"/>
      <c r="EK130" s="15"/>
      <c r="EL130" s="15"/>
      <c r="EM130" s="15"/>
      <c r="EN130" s="15"/>
      <c r="EO130" s="15"/>
      <c r="EP130" s="15"/>
      <c r="EQ130" s="15"/>
      <c r="ER130" s="15"/>
      <c r="ES130" s="15"/>
      <c r="ET130" s="15"/>
      <c r="EU130" s="15"/>
      <c r="EV130" s="15"/>
      <c r="EW130" s="15"/>
      <c r="EX130" s="15"/>
      <c r="EY130" s="15"/>
      <c r="EZ130" s="15"/>
      <c r="FA130" s="15"/>
      <c r="FB130" s="15"/>
      <c r="FC130" s="15"/>
      <c r="FD130" s="15"/>
      <c r="FE130" s="15"/>
      <c r="FF130" s="15"/>
      <c r="FG130" s="15"/>
      <c r="FH130" s="15"/>
      <c r="FI130" s="15"/>
      <c r="FJ130" s="15"/>
      <c r="FK130" s="15"/>
      <c r="FL130" s="15"/>
      <c r="FM130" s="15"/>
      <c r="FN130" s="15"/>
      <c r="FO130" s="15"/>
      <c r="FP130" s="15"/>
      <c r="FQ130" s="15"/>
      <c r="FR130" s="15"/>
      <c r="FS130" s="15"/>
      <c r="FT130" s="15"/>
      <c r="FU130" s="15"/>
      <c r="FV130" s="15"/>
      <c r="FW130" s="15"/>
      <c r="FX130" s="15"/>
      <c r="FY130" s="15"/>
      <c r="FZ130" s="15"/>
      <c r="GA130" s="15"/>
      <c r="GB130" s="15"/>
      <c r="GC130" s="15"/>
      <c r="GD130" s="15"/>
      <c r="GE130" s="15"/>
      <c r="GF130" s="15"/>
      <c r="GG130" s="15"/>
      <c r="GH130" s="15"/>
      <c r="GI130" s="15"/>
      <c r="GJ130" s="15"/>
      <c r="GK130" s="15"/>
      <c r="GL130" s="15"/>
      <c r="GM130" s="15"/>
      <c r="GN130" s="15"/>
      <c r="GO130" s="15"/>
      <c r="GP130" s="15"/>
      <c r="GQ130" s="15"/>
      <c r="GR130" s="15"/>
      <c r="GS130" s="15"/>
      <c r="GT130" s="15"/>
      <c r="GU130" s="15"/>
      <c r="GV130" s="15"/>
      <c r="GW130" s="15"/>
      <c r="GX130" s="15"/>
      <c r="GY130" s="15"/>
      <c r="GZ130" s="15"/>
      <c r="HA130" s="15"/>
      <c r="HB130" s="15"/>
      <c r="HC130" s="15"/>
      <c r="HD130" s="15"/>
      <c r="HE130" s="15"/>
      <c r="HF130" s="15"/>
      <c r="HG130" s="15"/>
      <c r="HH130" s="15"/>
      <c r="HI130" s="15"/>
      <c r="HJ130" s="15"/>
      <c r="HK130" s="15"/>
      <c r="HL130" s="15"/>
      <c r="HM130" s="15"/>
      <c r="HN130" s="15"/>
      <c r="HO130" s="15"/>
      <c r="HP130" s="15"/>
      <c r="HQ130" s="15"/>
      <c r="HR130" s="15"/>
      <c r="HS130" s="15"/>
      <c r="HT130" s="15"/>
      <c r="HU130" s="15"/>
      <c r="HV130" s="15"/>
      <c r="HW130" s="15"/>
      <c r="HX130" s="15"/>
      <c r="HY130" s="15"/>
      <c r="HZ130" s="15"/>
      <c r="IA130" s="15"/>
      <c r="IB130" s="15"/>
      <c r="IC130" s="15"/>
      <c r="ID130" s="15"/>
      <c r="IE130" s="15"/>
      <c r="IF130" s="15"/>
      <c r="IG130" s="15"/>
      <c r="IH130" s="15"/>
      <c r="II130" s="15"/>
      <c r="IJ130" s="15"/>
      <c r="IK130" s="15"/>
      <c r="IL130" s="15"/>
      <c r="IM130" s="15"/>
      <c r="IN130" s="15"/>
      <c r="IO130" s="15"/>
      <c r="IP130" s="15"/>
      <c r="IQ130" s="15"/>
      <c r="IR130" s="15"/>
      <c r="IS130" s="15"/>
      <c r="IT130" s="15"/>
      <c r="IU130" s="15"/>
      <c r="IV130" s="15"/>
    </row>
    <row r="131" spans="1:256" ht="24" customHeight="1">
      <c r="A131" s="500" t="s">
        <v>133</v>
      </c>
      <c r="B131" s="500"/>
      <c r="C131" s="500"/>
      <c r="D131" s="500"/>
      <c r="E131" s="500"/>
      <c r="F131" s="500"/>
      <c r="G131" s="500"/>
      <c r="H131" s="500"/>
      <c r="I131" s="500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5"/>
      <c r="BR131" s="15"/>
      <c r="BS131" s="15"/>
      <c r="BT131" s="15"/>
      <c r="BU131" s="15"/>
      <c r="BV131" s="15"/>
      <c r="BW131" s="15"/>
      <c r="BX131" s="15"/>
      <c r="BY131" s="15"/>
      <c r="BZ131" s="15"/>
      <c r="CA131" s="15"/>
      <c r="CB131" s="15"/>
      <c r="CC131" s="15"/>
      <c r="CD131" s="15"/>
      <c r="CE131" s="15"/>
      <c r="CF131" s="15"/>
      <c r="CG131" s="15"/>
      <c r="CH131" s="15"/>
      <c r="CI131" s="15"/>
      <c r="CJ131" s="15"/>
      <c r="CK131" s="15"/>
      <c r="CL131" s="15"/>
      <c r="CM131" s="15"/>
      <c r="CN131" s="15"/>
      <c r="CO131" s="15"/>
      <c r="CP131" s="15"/>
      <c r="CQ131" s="15"/>
      <c r="CR131" s="15"/>
      <c r="CS131" s="15"/>
      <c r="CT131" s="15"/>
      <c r="CU131" s="15"/>
      <c r="CV131" s="15"/>
      <c r="CW131" s="15"/>
      <c r="CX131" s="15"/>
      <c r="CY131" s="15"/>
      <c r="CZ131" s="15"/>
      <c r="DA131" s="15"/>
      <c r="DB131" s="15"/>
      <c r="DC131" s="15"/>
      <c r="DD131" s="15"/>
      <c r="DE131" s="15"/>
      <c r="DF131" s="15"/>
      <c r="DG131" s="15"/>
      <c r="DH131" s="15"/>
      <c r="DI131" s="15"/>
      <c r="DJ131" s="15"/>
      <c r="DK131" s="15"/>
      <c r="DL131" s="15"/>
      <c r="DM131" s="15"/>
      <c r="DN131" s="15"/>
      <c r="DO131" s="15"/>
      <c r="DP131" s="15"/>
      <c r="DQ131" s="15"/>
      <c r="DR131" s="15"/>
      <c r="DS131" s="15"/>
      <c r="DT131" s="15"/>
      <c r="DU131" s="15"/>
      <c r="DV131" s="15"/>
      <c r="DW131" s="15"/>
      <c r="DX131" s="15"/>
      <c r="DY131" s="15"/>
      <c r="DZ131" s="15"/>
      <c r="EA131" s="15"/>
      <c r="EB131" s="15"/>
      <c r="EC131" s="15"/>
      <c r="ED131" s="15"/>
      <c r="EE131" s="15"/>
      <c r="EF131" s="15"/>
      <c r="EG131" s="15"/>
      <c r="EH131" s="15"/>
      <c r="EI131" s="15"/>
      <c r="EJ131" s="15"/>
      <c r="EK131" s="15"/>
      <c r="EL131" s="15"/>
      <c r="EM131" s="15"/>
      <c r="EN131" s="15"/>
      <c r="EO131" s="15"/>
      <c r="EP131" s="15"/>
      <c r="EQ131" s="15"/>
      <c r="ER131" s="15"/>
      <c r="ES131" s="15"/>
      <c r="ET131" s="15"/>
      <c r="EU131" s="15"/>
      <c r="EV131" s="15"/>
      <c r="EW131" s="15"/>
      <c r="EX131" s="15"/>
      <c r="EY131" s="15"/>
      <c r="EZ131" s="15"/>
      <c r="FA131" s="15"/>
      <c r="FB131" s="15"/>
      <c r="FC131" s="15"/>
      <c r="FD131" s="15"/>
      <c r="FE131" s="15"/>
      <c r="FF131" s="15"/>
      <c r="FG131" s="15"/>
      <c r="FH131" s="15"/>
      <c r="FI131" s="15"/>
      <c r="FJ131" s="15"/>
      <c r="FK131" s="15"/>
      <c r="FL131" s="15"/>
      <c r="FM131" s="15"/>
      <c r="FN131" s="15"/>
      <c r="FO131" s="15"/>
      <c r="FP131" s="15"/>
      <c r="FQ131" s="15"/>
      <c r="FR131" s="15"/>
      <c r="FS131" s="15"/>
      <c r="FT131" s="15"/>
      <c r="FU131" s="15"/>
      <c r="FV131" s="15"/>
      <c r="FW131" s="15"/>
      <c r="FX131" s="15"/>
      <c r="FY131" s="15"/>
      <c r="FZ131" s="15"/>
      <c r="GA131" s="15"/>
      <c r="GB131" s="15"/>
      <c r="GC131" s="15"/>
      <c r="GD131" s="15"/>
      <c r="GE131" s="15"/>
      <c r="GF131" s="15"/>
      <c r="GG131" s="15"/>
      <c r="GH131" s="15"/>
      <c r="GI131" s="15"/>
      <c r="GJ131" s="15"/>
      <c r="GK131" s="15"/>
      <c r="GL131" s="15"/>
      <c r="GM131" s="15"/>
      <c r="GN131" s="15"/>
      <c r="GO131" s="15"/>
      <c r="GP131" s="15"/>
      <c r="GQ131" s="15"/>
      <c r="GR131" s="15"/>
      <c r="GS131" s="15"/>
      <c r="GT131" s="15"/>
      <c r="GU131" s="15"/>
      <c r="GV131" s="15"/>
      <c r="GW131" s="15"/>
      <c r="GX131" s="15"/>
      <c r="GY131" s="15"/>
      <c r="GZ131" s="15"/>
      <c r="HA131" s="15"/>
      <c r="HB131" s="15"/>
      <c r="HC131" s="15"/>
      <c r="HD131" s="15"/>
      <c r="HE131" s="15"/>
      <c r="HF131" s="15"/>
      <c r="HG131" s="15"/>
      <c r="HH131" s="15"/>
      <c r="HI131" s="15"/>
      <c r="HJ131" s="15"/>
      <c r="HK131" s="15"/>
      <c r="HL131" s="15"/>
      <c r="HM131" s="15"/>
      <c r="HN131" s="15"/>
      <c r="HO131" s="15"/>
      <c r="HP131" s="15"/>
      <c r="HQ131" s="15"/>
      <c r="HR131" s="15"/>
      <c r="HS131" s="15"/>
      <c r="HT131" s="15"/>
      <c r="HU131" s="15"/>
      <c r="HV131" s="15"/>
      <c r="HW131" s="15"/>
      <c r="HX131" s="15"/>
      <c r="HY131" s="15"/>
      <c r="HZ131" s="15"/>
      <c r="IA131" s="15"/>
      <c r="IB131" s="15"/>
      <c r="IC131" s="15"/>
      <c r="ID131" s="15"/>
      <c r="IE131" s="15"/>
      <c r="IF131" s="15"/>
      <c r="IG131" s="15"/>
      <c r="IH131" s="15"/>
      <c r="II131" s="15"/>
      <c r="IJ131" s="15"/>
      <c r="IK131" s="15"/>
      <c r="IL131" s="15"/>
      <c r="IM131" s="15"/>
      <c r="IN131" s="15"/>
      <c r="IO131" s="15"/>
      <c r="IP131" s="15"/>
      <c r="IQ131" s="15"/>
      <c r="IR131" s="15"/>
      <c r="IS131" s="15"/>
      <c r="IT131" s="15"/>
      <c r="IU131" s="15"/>
      <c r="IV131" s="15"/>
    </row>
    <row r="132" spans="1:256" ht="27.75" customHeight="1">
      <c r="A132" s="492" t="s">
        <v>134</v>
      </c>
      <c r="B132" s="492"/>
      <c r="C132" s="492"/>
      <c r="D132" s="492"/>
      <c r="E132" s="492"/>
      <c r="F132" s="492"/>
      <c r="G132" s="492"/>
      <c r="H132" s="492"/>
      <c r="I132" s="492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5"/>
      <c r="BR132" s="15"/>
      <c r="BS132" s="15"/>
      <c r="BT132" s="15"/>
      <c r="BU132" s="15"/>
      <c r="BV132" s="15"/>
      <c r="BW132" s="15"/>
      <c r="BX132" s="15"/>
      <c r="BY132" s="15"/>
      <c r="BZ132" s="15"/>
      <c r="CA132" s="15"/>
      <c r="CB132" s="15"/>
      <c r="CC132" s="15"/>
      <c r="CD132" s="15"/>
      <c r="CE132" s="15"/>
      <c r="CF132" s="15"/>
      <c r="CG132" s="15"/>
      <c r="CH132" s="15"/>
      <c r="CI132" s="15"/>
      <c r="CJ132" s="15"/>
      <c r="CK132" s="15"/>
      <c r="CL132" s="15"/>
      <c r="CM132" s="15"/>
      <c r="CN132" s="15"/>
      <c r="CO132" s="15"/>
      <c r="CP132" s="15"/>
      <c r="CQ132" s="15"/>
      <c r="CR132" s="15"/>
      <c r="CS132" s="15"/>
      <c r="CT132" s="15"/>
      <c r="CU132" s="15"/>
      <c r="CV132" s="15"/>
      <c r="CW132" s="15"/>
      <c r="CX132" s="15"/>
      <c r="CY132" s="15"/>
      <c r="CZ132" s="15"/>
      <c r="DA132" s="15"/>
      <c r="DB132" s="15"/>
      <c r="DC132" s="15"/>
      <c r="DD132" s="15"/>
      <c r="DE132" s="15"/>
      <c r="DF132" s="15"/>
      <c r="DG132" s="15"/>
      <c r="DH132" s="15"/>
      <c r="DI132" s="15"/>
      <c r="DJ132" s="15"/>
      <c r="DK132" s="15"/>
      <c r="DL132" s="15"/>
      <c r="DM132" s="15"/>
      <c r="DN132" s="15"/>
      <c r="DO132" s="15"/>
      <c r="DP132" s="15"/>
      <c r="DQ132" s="15"/>
      <c r="DR132" s="15"/>
      <c r="DS132" s="15"/>
      <c r="DT132" s="15"/>
      <c r="DU132" s="15"/>
      <c r="DV132" s="15"/>
      <c r="DW132" s="15"/>
      <c r="DX132" s="15"/>
      <c r="DY132" s="15"/>
      <c r="DZ132" s="15"/>
      <c r="EA132" s="15"/>
      <c r="EB132" s="15"/>
      <c r="EC132" s="15"/>
      <c r="ED132" s="15"/>
      <c r="EE132" s="15"/>
      <c r="EF132" s="15"/>
      <c r="EG132" s="15"/>
      <c r="EH132" s="15"/>
      <c r="EI132" s="15"/>
      <c r="EJ132" s="15"/>
      <c r="EK132" s="15"/>
      <c r="EL132" s="15"/>
      <c r="EM132" s="15"/>
      <c r="EN132" s="15"/>
      <c r="EO132" s="15"/>
      <c r="EP132" s="15"/>
      <c r="EQ132" s="15"/>
      <c r="ER132" s="15"/>
      <c r="ES132" s="15"/>
      <c r="ET132" s="15"/>
      <c r="EU132" s="15"/>
      <c r="EV132" s="15"/>
      <c r="EW132" s="15"/>
      <c r="EX132" s="15"/>
      <c r="EY132" s="15"/>
      <c r="EZ132" s="15"/>
      <c r="FA132" s="15"/>
      <c r="FB132" s="15"/>
      <c r="FC132" s="15"/>
      <c r="FD132" s="15"/>
      <c r="FE132" s="15"/>
      <c r="FF132" s="15"/>
      <c r="FG132" s="15"/>
      <c r="FH132" s="15"/>
      <c r="FI132" s="15"/>
      <c r="FJ132" s="15"/>
      <c r="FK132" s="15"/>
      <c r="FL132" s="15"/>
      <c r="FM132" s="15"/>
      <c r="FN132" s="15"/>
      <c r="FO132" s="15"/>
      <c r="FP132" s="15"/>
      <c r="FQ132" s="15"/>
      <c r="FR132" s="15"/>
      <c r="FS132" s="15"/>
      <c r="FT132" s="15"/>
      <c r="FU132" s="15"/>
      <c r="FV132" s="15"/>
      <c r="FW132" s="15"/>
      <c r="FX132" s="15"/>
      <c r="FY132" s="15"/>
      <c r="FZ132" s="15"/>
      <c r="GA132" s="15"/>
      <c r="GB132" s="15"/>
      <c r="GC132" s="15"/>
      <c r="GD132" s="15"/>
      <c r="GE132" s="15"/>
      <c r="GF132" s="15"/>
      <c r="GG132" s="15"/>
      <c r="GH132" s="15"/>
      <c r="GI132" s="15"/>
      <c r="GJ132" s="15"/>
      <c r="GK132" s="15"/>
      <c r="GL132" s="15"/>
      <c r="GM132" s="15"/>
      <c r="GN132" s="15"/>
      <c r="GO132" s="15"/>
      <c r="GP132" s="15"/>
      <c r="GQ132" s="15"/>
      <c r="GR132" s="15"/>
      <c r="GS132" s="15"/>
      <c r="GT132" s="15"/>
      <c r="GU132" s="15"/>
      <c r="GV132" s="15"/>
      <c r="GW132" s="15"/>
      <c r="GX132" s="15"/>
      <c r="GY132" s="15"/>
      <c r="GZ132" s="15"/>
      <c r="HA132" s="15"/>
      <c r="HB132" s="15"/>
      <c r="HC132" s="15"/>
      <c r="HD132" s="15"/>
      <c r="HE132" s="15"/>
      <c r="HF132" s="15"/>
      <c r="HG132" s="15"/>
      <c r="HH132" s="15"/>
      <c r="HI132" s="15"/>
      <c r="HJ132" s="15"/>
      <c r="HK132" s="15"/>
      <c r="HL132" s="15"/>
      <c r="HM132" s="15"/>
      <c r="HN132" s="15"/>
      <c r="HO132" s="15"/>
      <c r="HP132" s="15"/>
      <c r="HQ132" s="15"/>
      <c r="HR132" s="15"/>
      <c r="HS132" s="15"/>
      <c r="HT132" s="15"/>
      <c r="HU132" s="15"/>
      <c r="HV132" s="15"/>
      <c r="HW132" s="15"/>
      <c r="HX132" s="15"/>
      <c r="HY132" s="15"/>
      <c r="HZ132" s="15"/>
      <c r="IA132" s="15"/>
      <c r="IB132" s="15"/>
      <c r="IC132" s="15"/>
      <c r="ID132" s="15"/>
      <c r="IE132" s="15"/>
      <c r="IF132" s="15"/>
      <c r="IG132" s="15"/>
      <c r="IH132" s="15"/>
      <c r="II132" s="15"/>
      <c r="IJ132" s="15"/>
      <c r="IK132" s="15"/>
      <c r="IL132" s="15"/>
      <c r="IM132" s="15"/>
      <c r="IN132" s="15"/>
      <c r="IO132" s="15"/>
      <c r="IP132" s="15"/>
      <c r="IQ132" s="15"/>
      <c r="IR132" s="15"/>
      <c r="IS132" s="15"/>
      <c r="IT132" s="15"/>
      <c r="IU132" s="15"/>
      <c r="IV132" s="15"/>
    </row>
    <row r="133" spans="1:256" ht="47.25" customHeight="1">
      <c r="A133" s="513" t="s">
        <v>461</v>
      </c>
      <c r="B133" s="513"/>
      <c r="C133" s="513"/>
      <c r="D133" s="513"/>
      <c r="E133" s="513"/>
      <c r="F133" s="513"/>
      <c r="G133" s="513"/>
      <c r="H133" s="513"/>
      <c r="I133" s="513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5"/>
      <c r="BR133" s="15"/>
      <c r="BS133" s="15"/>
      <c r="BT133" s="15"/>
      <c r="BU133" s="15"/>
      <c r="BV133" s="15"/>
      <c r="BW133" s="15"/>
      <c r="BX133" s="15"/>
      <c r="BY133" s="15"/>
      <c r="BZ133" s="15"/>
      <c r="CA133" s="15"/>
      <c r="CB133" s="15"/>
      <c r="CC133" s="15"/>
      <c r="CD133" s="15"/>
      <c r="CE133" s="15"/>
      <c r="CF133" s="15"/>
      <c r="CG133" s="15"/>
      <c r="CH133" s="15"/>
      <c r="CI133" s="15"/>
      <c r="CJ133" s="15"/>
      <c r="CK133" s="15"/>
      <c r="CL133" s="15"/>
      <c r="CM133" s="15"/>
      <c r="CN133" s="15"/>
      <c r="CO133" s="15"/>
      <c r="CP133" s="15"/>
      <c r="CQ133" s="15"/>
      <c r="CR133" s="15"/>
      <c r="CS133" s="15"/>
      <c r="CT133" s="15"/>
      <c r="CU133" s="15"/>
      <c r="CV133" s="15"/>
      <c r="CW133" s="15"/>
      <c r="CX133" s="15"/>
      <c r="CY133" s="15"/>
      <c r="CZ133" s="15"/>
      <c r="DA133" s="15"/>
      <c r="DB133" s="15"/>
      <c r="DC133" s="15"/>
      <c r="DD133" s="15"/>
      <c r="DE133" s="15"/>
      <c r="DF133" s="15"/>
      <c r="DG133" s="15"/>
      <c r="DH133" s="15"/>
      <c r="DI133" s="15"/>
      <c r="DJ133" s="15"/>
      <c r="DK133" s="15"/>
      <c r="DL133" s="15"/>
      <c r="DM133" s="15"/>
      <c r="DN133" s="15"/>
      <c r="DO133" s="15"/>
      <c r="DP133" s="15"/>
      <c r="DQ133" s="15"/>
      <c r="DR133" s="15"/>
      <c r="DS133" s="15"/>
      <c r="DT133" s="15"/>
      <c r="DU133" s="15"/>
      <c r="DV133" s="15"/>
      <c r="DW133" s="15"/>
      <c r="DX133" s="15"/>
      <c r="DY133" s="15"/>
      <c r="DZ133" s="15"/>
      <c r="EA133" s="15"/>
      <c r="EB133" s="15"/>
      <c r="EC133" s="15"/>
      <c r="ED133" s="15"/>
      <c r="EE133" s="15"/>
      <c r="EF133" s="15"/>
      <c r="EG133" s="15"/>
      <c r="EH133" s="15"/>
      <c r="EI133" s="15"/>
      <c r="EJ133" s="15"/>
      <c r="EK133" s="15"/>
      <c r="EL133" s="15"/>
      <c r="EM133" s="15"/>
      <c r="EN133" s="15"/>
      <c r="EO133" s="15"/>
      <c r="EP133" s="15"/>
      <c r="EQ133" s="15"/>
      <c r="ER133" s="15"/>
      <c r="ES133" s="15"/>
      <c r="ET133" s="15"/>
      <c r="EU133" s="15"/>
      <c r="EV133" s="15"/>
      <c r="EW133" s="15"/>
      <c r="EX133" s="15"/>
      <c r="EY133" s="15"/>
      <c r="EZ133" s="15"/>
      <c r="FA133" s="15"/>
      <c r="FB133" s="15"/>
      <c r="FC133" s="15"/>
      <c r="FD133" s="15"/>
      <c r="FE133" s="15"/>
      <c r="FF133" s="15"/>
      <c r="FG133" s="15"/>
      <c r="FH133" s="15"/>
      <c r="FI133" s="15"/>
      <c r="FJ133" s="15"/>
      <c r="FK133" s="15"/>
      <c r="FL133" s="15"/>
      <c r="FM133" s="15"/>
      <c r="FN133" s="15"/>
      <c r="FO133" s="15"/>
      <c r="FP133" s="15"/>
      <c r="FQ133" s="15"/>
      <c r="FR133" s="15"/>
      <c r="FS133" s="15"/>
      <c r="FT133" s="15"/>
      <c r="FU133" s="15"/>
      <c r="FV133" s="15"/>
      <c r="FW133" s="15"/>
      <c r="FX133" s="15"/>
      <c r="FY133" s="15"/>
      <c r="FZ133" s="15"/>
      <c r="GA133" s="15"/>
      <c r="GB133" s="15"/>
      <c r="GC133" s="15"/>
      <c r="GD133" s="15"/>
      <c r="GE133" s="15"/>
      <c r="GF133" s="15"/>
      <c r="GG133" s="15"/>
      <c r="GH133" s="15"/>
      <c r="GI133" s="15"/>
      <c r="GJ133" s="15"/>
      <c r="GK133" s="15"/>
      <c r="GL133" s="15"/>
      <c r="GM133" s="15"/>
      <c r="GN133" s="15"/>
      <c r="GO133" s="15"/>
      <c r="GP133" s="15"/>
      <c r="GQ133" s="15"/>
      <c r="GR133" s="15"/>
      <c r="GS133" s="15"/>
      <c r="GT133" s="15"/>
      <c r="GU133" s="15"/>
      <c r="GV133" s="15"/>
      <c r="GW133" s="15"/>
      <c r="GX133" s="15"/>
      <c r="GY133" s="15"/>
      <c r="GZ133" s="15"/>
      <c r="HA133" s="15"/>
      <c r="HB133" s="15"/>
      <c r="HC133" s="15"/>
      <c r="HD133" s="15"/>
      <c r="HE133" s="15"/>
      <c r="HF133" s="15"/>
      <c r="HG133" s="15"/>
      <c r="HH133" s="15"/>
      <c r="HI133" s="15"/>
      <c r="HJ133" s="15"/>
      <c r="HK133" s="15"/>
      <c r="HL133" s="15"/>
      <c r="HM133" s="15"/>
      <c r="HN133" s="15"/>
      <c r="HO133" s="15"/>
      <c r="HP133" s="15"/>
      <c r="HQ133" s="15"/>
      <c r="HR133" s="15"/>
      <c r="HS133" s="15"/>
      <c r="HT133" s="15"/>
      <c r="HU133" s="15"/>
      <c r="HV133" s="15"/>
      <c r="HW133" s="15"/>
      <c r="HX133" s="15"/>
      <c r="HY133" s="15"/>
      <c r="HZ133" s="15"/>
      <c r="IA133" s="15"/>
      <c r="IB133" s="15"/>
      <c r="IC133" s="15"/>
      <c r="ID133" s="15"/>
      <c r="IE133" s="15"/>
      <c r="IF133" s="15"/>
      <c r="IG133" s="15"/>
      <c r="IH133" s="15"/>
      <c r="II133" s="15"/>
      <c r="IJ133" s="15"/>
      <c r="IK133" s="15"/>
      <c r="IL133" s="15"/>
      <c r="IM133" s="15"/>
      <c r="IN133" s="15"/>
      <c r="IO133" s="15"/>
      <c r="IP133" s="15"/>
      <c r="IQ133" s="15"/>
      <c r="IR133" s="15"/>
      <c r="IS133" s="15"/>
      <c r="IT133" s="15"/>
      <c r="IU133" s="15"/>
      <c r="IV133" s="15"/>
    </row>
    <row r="134" spans="1:256" ht="8.25" customHeight="1">
      <c r="A134" s="525"/>
      <c r="B134" s="525"/>
      <c r="C134" s="525"/>
      <c r="D134" s="525"/>
      <c r="E134" s="525"/>
      <c r="F134" s="525"/>
      <c r="G134" s="525"/>
      <c r="H134" s="525"/>
      <c r="I134" s="52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  <c r="CR134" s="15"/>
      <c r="CS134" s="15"/>
      <c r="CT134" s="15"/>
      <c r="CU134" s="15"/>
      <c r="CV134" s="15"/>
      <c r="CW134" s="15"/>
      <c r="CX134" s="15"/>
      <c r="CY134" s="15"/>
      <c r="CZ134" s="15"/>
      <c r="DA134" s="15"/>
      <c r="DB134" s="15"/>
      <c r="DC134" s="15"/>
      <c r="DD134" s="15"/>
      <c r="DE134" s="15"/>
      <c r="DF134" s="15"/>
      <c r="DG134" s="15"/>
      <c r="DH134" s="15"/>
      <c r="DI134" s="15"/>
      <c r="DJ134" s="15"/>
      <c r="DK134" s="15"/>
      <c r="DL134" s="15"/>
      <c r="DM134" s="15"/>
      <c r="DN134" s="15"/>
      <c r="DO134" s="15"/>
      <c r="DP134" s="15"/>
      <c r="DQ134" s="15"/>
      <c r="DR134" s="15"/>
      <c r="DS134" s="15"/>
      <c r="DT134" s="15"/>
      <c r="DU134" s="15"/>
      <c r="DV134" s="15"/>
      <c r="DW134" s="15"/>
      <c r="DX134" s="15"/>
      <c r="DY134" s="15"/>
      <c r="DZ134" s="15"/>
      <c r="EA134" s="15"/>
      <c r="EB134" s="15"/>
      <c r="EC134" s="15"/>
      <c r="ED134" s="15"/>
      <c r="EE134" s="15"/>
      <c r="EF134" s="15"/>
      <c r="EG134" s="15"/>
      <c r="EH134" s="15"/>
      <c r="EI134" s="15"/>
      <c r="EJ134" s="15"/>
      <c r="EK134" s="15"/>
      <c r="EL134" s="15"/>
      <c r="EM134" s="15"/>
      <c r="EN134" s="15"/>
      <c r="EO134" s="15"/>
      <c r="EP134" s="15"/>
      <c r="EQ134" s="15"/>
      <c r="ER134" s="15"/>
      <c r="ES134" s="15"/>
      <c r="ET134" s="15"/>
      <c r="EU134" s="15"/>
      <c r="EV134" s="15"/>
      <c r="EW134" s="15"/>
      <c r="EX134" s="15"/>
      <c r="EY134" s="15"/>
      <c r="EZ134" s="15"/>
      <c r="FA134" s="15"/>
      <c r="FB134" s="15"/>
      <c r="FC134" s="15"/>
      <c r="FD134" s="15"/>
      <c r="FE134" s="15"/>
      <c r="FF134" s="15"/>
      <c r="FG134" s="15"/>
      <c r="FH134" s="15"/>
      <c r="FI134" s="15"/>
      <c r="FJ134" s="15"/>
      <c r="FK134" s="15"/>
      <c r="FL134" s="15"/>
      <c r="FM134" s="15"/>
      <c r="FN134" s="15"/>
      <c r="FO134" s="15"/>
      <c r="FP134" s="15"/>
      <c r="FQ134" s="15"/>
      <c r="FR134" s="15"/>
      <c r="FS134" s="15"/>
      <c r="FT134" s="15"/>
      <c r="FU134" s="15"/>
      <c r="FV134" s="15"/>
      <c r="FW134" s="15"/>
      <c r="FX134" s="15"/>
      <c r="FY134" s="15"/>
      <c r="FZ134" s="15"/>
      <c r="GA134" s="15"/>
      <c r="GB134" s="15"/>
      <c r="GC134" s="15"/>
      <c r="GD134" s="15"/>
      <c r="GE134" s="15"/>
      <c r="GF134" s="15"/>
      <c r="GG134" s="15"/>
      <c r="GH134" s="15"/>
      <c r="GI134" s="15"/>
      <c r="GJ134" s="15"/>
      <c r="GK134" s="15"/>
      <c r="GL134" s="15"/>
      <c r="GM134" s="15"/>
      <c r="GN134" s="15"/>
      <c r="GO134" s="15"/>
      <c r="GP134" s="15"/>
      <c r="GQ134" s="15"/>
      <c r="GR134" s="15"/>
      <c r="GS134" s="15"/>
      <c r="GT134" s="15"/>
      <c r="GU134" s="15"/>
      <c r="GV134" s="15"/>
      <c r="GW134" s="15"/>
      <c r="GX134" s="15"/>
      <c r="GY134" s="15"/>
      <c r="GZ134" s="15"/>
      <c r="HA134" s="15"/>
      <c r="HB134" s="15"/>
      <c r="HC134" s="15"/>
      <c r="HD134" s="15"/>
      <c r="HE134" s="15"/>
      <c r="HF134" s="15"/>
      <c r="HG134" s="15"/>
      <c r="HH134" s="15"/>
      <c r="HI134" s="15"/>
      <c r="HJ134" s="15"/>
      <c r="HK134" s="15"/>
      <c r="HL134" s="15"/>
      <c r="HM134" s="15"/>
      <c r="HN134" s="15"/>
      <c r="HO134" s="15"/>
      <c r="HP134" s="15"/>
      <c r="HQ134" s="15"/>
      <c r="HR134" s="15"/>
      <c r="HS134" s="15"/>
      <c r="HT134" s="15"/>
      <c r="HU134" s="15"/>
      <c r="HV134" s="15"/>
      <c r="HW134" s="15"/>
      <c r="HX134" s="15"/>
      <c r="HY134" s="15"/>
      <c r="HZ134" s="15"/>
      <c r="IA134" s="15"/>
      <c r="IB134" s="15"/>
      <c r="IC134" s="15"/>
      <c r="ID134" s="15"/>
      <c r="IE134" s="15"/>
      <c r="IF134" s="15"/>
      <c r="IG134" s="15"/>
      <c r="IH134" s="15"/>
      <c r="II134" s="15"/>
      <c r="IJ134" s="15"/>
      <c r="IK134" s="15"/>
      <c r="IL134" s="15"/>
      <c r="IM134" s="15"/>
      <c r="IN134" s="15"/>
      <c r="IO134" s="15"/>
      <c r="IP134" s="15"/>
      <c r="IQ134" s="15"/>
      <c r="IR134" s="15"/>
      <c r="IS134" s="15"/>
      <c r="IT134" s="15"/>
      <c r="IU134" s="15"/>
      <c r="IV134" s="15"/>
    </row>
    <row r="135" spans="1:256" ht="30" customHeight="1">
      <c r="A135" s="79" t="s">
        <v>136</v>
      </c>
      <c r="B135" s="80">
        <f>I68</f>
        <v>1560</v>
      </c>
      <c r="C135" s="81"/>
      <c r="D135" s="79" t="s">
        <v>137</v>
      </c>
      <c r="E135" s="80">
        <f>I119</f>
        <v>1424.71</v>
      </c>
      <c r="F135" s="82"/>
      <c r="G135" s="79" t="s">
        <v>138</v>
      </c>
      <c r="H135" s="80">
        <f>I129</f>
        <v>110.72</v>
      </c>
      <c r="I135" s="83">
        <f>B135+E135+H135</f>
        <v>3095.43</v>
      </c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5"/>
      <c r="BR135" s="15"/>
      <c r="BS135" s="15"/>
      <c r="BT135" s="15"/>
      <c r="BU135" s="15"/>
      <c r="BV135" s="15"/>
      <c r="BW135" s="15"/>
      <c r="BX135" s="15"/>
      <c r="BY135" s="15"/>
      <c r="BZ135" s="15"/>
      <c r="CA135" s="15"/>
      <c r="CB135" s="15"/>
      <c r="CC135" s="15"/>
      <c r="CD135" s="15"/>
      <c r="CE135" s="15"/>
      <c r="CF135" s="15"/>
      <c r="CG135" s="15"/>
      <c r="CH135" s="15"/>
      <c r="CI135" s="15"/>
      <c r="CJ135" s="15"/>
      <c r="CK135" s="15"/>
      <c r="CL135" s="15"/>
      <c r="CM135" s="15"/>
      <c r="CN135" s="15"/>
      <c r="CO135" s="15"/>
      <c r="CP135" s="15"/>
      <c r="CQ135" s="15"/>
      <c r="CR135" s="15"/>
      <c r="CS135" s="15"/>
      <c r="CT135" s="15"/>
      <c r="CU135" s="15"/>
      <c r="CV135" s="15"/>
      <c r="CW135" s="15"/>
      <c r="CX135" s="15"/>
      <c r="CY135" s="15"/>
      <c r="CZ135" s="15"/>
      <c r="DA135" s="15"/>
      <c r="DB135" s="15"/>
      <c r="DC135" s="15"/>
      <c r="DD135" s="15"/>
      <c r="DE135" s="15"/>
      <c r="DF135" s="15"/>
      <c r="DG135" s="15"/>
      <c r="DH135" s="15"/>
      <c r="DI135" s="15"/>
      <c r="DJ135" s="15"/>
      <c r="DK135" s="15"/>
      <c r="DL135" s="15"/>
      <c r="DM135" s="15"/>
      <c r="DN135" s="15"/>
      <c r="DO135" s="15"/>
      <c r="DP135" s="15"/>
      <c r="DQ135" s="15"/>
      <c r="DR135" s="15"/>
      <c r="DS135" s="15"/>
      <c r="DT135" s="15"/>
      <c r="DU135" s="15"/>
      <c r="DV135" s="15"/>
      <c r="DW135" s="15"/>
      <c r="DX135" s="15"/>
      <c r="DY135" s="15"/>
      <c r="DZ135" s="15"/>
      <c r="EA135" s="15"/>
      <c r="EB135" s="15"/>
      <c r="EC135" s="15"/>
      <c r="ED135" s="15"/>
      <c r="EE135" s="15"/>
      <c r="EF135" s="15"/>
      <c r="EG135" s="15"/>
      <c r="EH135" s="15"/>
      <c r="EI135" s="15"/>
      <c r="EJ135" s="15"/>
      <c r="EK135" s="15"/>
      <c r="EL135" s="15"/>
      <c r="EM135" s="15"/>
      <c r="EN135" s="15"/>
      <c r="EO135" s="15"/>
      <c r="EP135" s="15"/>
      <c r="EQ135" s="15"/>
      <c r="ER135" s="15"/>
      <c r="ES135" s="15"/>
      <c r="ET135" s="15"/>
      <c r="EU135" s="15"/>
      <c r="EV135" s="15"/>
      <c r="EW135" s="15"/>
      <c r="EX135" s="15"/>
      <c r="EY135" s="15"/>
      <c r="EZ135" s="15"/>
      <c r="FA135" s="15"/>
      <c r="FB135" s="15"/>
      <c r="FC135" s="15"/>
      <c r="FD135" s="15"/>
      <c r="FE135" s="15"/>
      <c r="FF135" s="15"/>
      <c r="FG135" s="15"/>
      <c r="FH135" s="15"/>
      <c r="FI135" s="15"/>
      <c r="FJ135" s="15"/>
      <c r="FK135" s="15"/>
      <c r="FL135" s="15"/>
      <c r="FM135" s="15"/>
      <c r="FN135" s="15"/>
      <c r="FO135" s="15"/>
      <c r="FP135" s="15"/>
      <c r="FQ135" s="15"/>
      <c r="FR135" s="15"/>
      <c r="FS135" s="15"/>
      <c r="FT135" s="15"/>
      <c r="FU135" s="15"/>
      <c r="FV135" s="15"/>
      <c r="FW135" s="15"/>
      <c r="FX135" s="15"/>
      <c r="FY135" s="15"/>
      <c r="FZ135" s="15"/>
      <c r="GA135" s="15"/>
      <c r="GB135" s="15"/>
      <c r="GC135" s="15"/>
      <c r="GD135" s="15"/>
      <c r="GE135" s="15"/>
      <c r="GF135" s="15"/>
      <c r="GG135" s="15"/>
      <c r="GH135" s="15"/>
      <c r="GI135" s="15"/>
      <c r="GJ135" s="15"/>
      <c r="GK135" s="15"/>
      <c r="GL135" s="15"/>
      <c r="GM135" s="15"/>
      <c r="GN135" s="15"/>
      <c r="GO135" s="15"/>
      <c r="GP135" s="15"/>
      <c r="GQ135" s="15"/>
      <c r="GR135" s="15"/>
      <c r="GS135" s="15"/>
      <c r="GT135" s="15"/>
      <c r="GU135" s="15"/>
      <c r="GV135" s="15"/>
      <c r="GW135" s="15"/>
      <c r="GX135" s="15"/>
      <c r="GY135" s="15"/>
      <c r="GZ135" s="15"/>
      <c r="HA135" s="15"/>
      <c r="HB135" s="15"/>
      <c r="HC135" s="15"/>
      <c r="HD135" s="15"/>
      <c r="HE135" s="15"/>
      <c r="HF135" s="15"/>
      <c r="HG135" s="15"/>
      <c r="HH135" s="15"/>
      <c r="HI135" s="15"/>
      <c r="HJ135" s="15"/>
      <c r="HK135" s="15"/>
      <c r="HL135" s="15"/>
      <c r="HM135" s="15"/>
      <c r="HN135" s="15"/>
      <c r="HO135" s="15"/>
      <c r="HP135" s="15"/>
      <c r="HQ135" s="15"/>
      <c r="HR135" s="15"/>
      <c r="HS135" s="15"/>
      <c r="HT135" s="15"/>
      <c r="HU135" s="15"/>
      <c r="HV135" s="15"/>
      <c r="HW135" s="15"/>
      <c r="HX135" s="15"/>
      <c r="HY135" s="15"/>
      <c r="HZ135" s="15"/>
      <c r="IA135" s="15"/>
      <c r="IB135" s="15"/>
      <c r="IC135" s="15"/>
      <c r="ID135" s="15"/>
      <c r="IE135" s="15"/>
      <c r="IF135" s="15"/>
      <c r="IG135" s="15"/>
      <c r="IH135" s="15"/>
      <c r="II135" s="15"/>
      <c r="IJ135" s="15"/>
      <c r="IK135" s="15"/>
      <c r="IL135" s="15"/>
      <c r="IM135" s="15"/>
      <c r="IN135" s="15"/>
      <c r="IO135" s="15"/>
      <c r="IP135" s="15"/>
      <c r="IQ135" s="15"/>
      <c r="IR135" s="15"/>
      <c r="IS135" s="15"/>
      <c r="IT135" s="15"/>
      <c r="IU135" s="15"/>
      <c r="IV135" s="15"/>
    </row>
    <row r="136" spans="1:256" ht="7.5" customHeight="1">
      <c r="A136" s="526"/>
      <c r="B136" s="526"/>
      <c r="C136" s="526"/>
      <c r="D136" s="526"/>
      <c r="E136" s="526"/>
      <c r="F136" s="526"/>
      <c r="G136" s="526"/>
      <c r="H136" s="526"/>
      <c r="I136" s="526"/>
      <c r="J136" s="15" t="s">
        <v>139</v>
      </c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  <c r="CS136" s="15"/>
      <c r="CT136" s="15"/>
      <c r="CU136" s="15"/>
      <c r="CV136" s="15"/>
      <c r="CW136" s="15"/>
      <c r="CX136" s="15"/>
      <c r="CY136" s="15"/>
      <c r="CZ136" s="15"/>
      <c r="DA136" s="15"/>
      <c r="DB136" s="15"/>
      <c r="DC136" s="15"/>
      <c r="DD136" s="15"/>
      <c r="DE136" s="15"/>
      <c r="DF136" s="15"/>
      <c r="DG136" s="15"/>
      <c r="DH136" s="15"/>
      <c r="DI136" s="15"/>
      <c r="DJ136" s="15"/>
      <c r="DK136" s="15"/>
      <c r="DL136" s="15"/>
      <c r="DM136" s="15"/>
      <c r="DN136" s="15"/>
      <c r="DO136" s="15"/>
      <c r="DP136" s="15"/>
      <c r="DQ136" s="15"/>
      <c r="DR136" s="15"/>
      <c r="DS136" s="15"/>
      <c r="DT136" s="15"/>
      <c r="DU136" s="15"/>
      <c r="DV136" s="15"/>
      <c r="DW136" s="15"/>
      <c r="DX136" s="15"/>
      <c r="DY136" s="15"/>
      <c r="DZ136" s="15"/>
      <c r="EA136" s="15"/>
      <c r="EB136" s="15"/>
      <c r="EC136" s="15"/>
      <c r="ED136" s="15"/>
      <c r="EE136" s="15"/>
      <c r="EF136" s="15"/>
      <c r="EG136" s="15"/>
      <c r="EH136" s="15"/>
      <c r="EI136" s="15"/>
      <c r="EJ136" s="15"/>
      <c r="EK136" s="15"/>
      <c r="EL136" s="15"/>
      <c r="EM136" s="15"/>
      <c r="EN136" s="15"/>
      <c r="EO136" s="15"/>
      <c r="EP136" s="15"/>
      <c r="EQ136" s="15"/>
      <c r="ER136" s="15"/>
      <c r="ES136" s="15"/>
      <c r="ET136" s="15"/>
      <c r="EU136" s="15"/>
      <c r="EV136" s="15"/>
      <c r="EW136" s="15"/>
      <c r="EX136" s="15"/>
      <c r="EY136" s="15"/>
      <c r="EZ136" s="15"/>
      <c r="FA136" s="15"/>
      <c r="FB136" s="15"/>
      <c r="FC136" s="15"/>
      <c r="FD136" s="15"/>
      <c r="FE136" s="15"/>
      <c r="FF136" s="15"/>
      <c r="FG136" s="15"/>
      <c r="FH136" s="15"/>
      <c r="FI136" s="15"/>
      <c r="FJ136" s="15"/>
      <c r="FK136" s="15"/>
      <c r="FL136" s="15"/>
      <c r="FM136" s="15"/>
      <c r="FN136" s="15"/>
      <c r="FO136" s="15"/>
      <c r="FP136" s="15"/>
      <c r="FQ136" s="15"/>
      <c r="FR136" s="15"/>
      <c r="FS136" s="15"/>
      <c r="FT136" s="15"/>
      <c r="FU136" s="15"/>
      <c r="FV136" s="15"/>
      <c r="FW136" s="15"/>
      <c r="FX136" s="15"/>
      <c r="FY136" s="15"/>
      <c r="FZ136" s="15"/>
      <c r="GA136" s="15"/>
      <c r="GB136" s="15"/>
      <c r="GC136" s="15"/>
      <c r="GD136" s="15"/>
      <c r="GE136" s="15"/>
      <c r="GF136" s="15"/>
      <c r="GG136" s="15"/>
      <c r="GH136" s="15"/>
      <c r="GI136" s="15"/>
      <c r="GJ136" s="15"/>
      <c r="GK136" s="15"/>
      <c r="GL136" s="15"/>
      <c r="GM136" s="15"/>
      <c r="GN136" s="15"/>
      <c r="GO136" s="15"/>
      <c r="GP136" s="15"/>
      <c r="GQ136" s="15"/>
      <c r="GR136" s="15"/>
      <c r="GS136" s="15"/>
      <c r="GT136" s="15"/>
      <c r="GU136" s="15"/>
      <c r="GV136" s="15"/>
      <c r="GW136" s="15"/>
      <c r="GX136" s="15"/>
      <c r="GY136" s="15"/>
      <c r="GZ136" s="15"/>
      <c r="HA136" s="15"/>
      <c r="HB136" s="15"/>
      <c r="HC136" s="15"/>
      <c r="HD136" s="15"/>
      <c r="HE136" s="15"/>
      <c r="HF136" s="15"/>
      <c r="HG136" s="15"/>
      <c r="HH136" s="15"/>
      <c r="HI136" s="15"/>
      <c r="HJ136" s="15"/>
      <c r="HK136" s="15"/>
      <c r="HL136" s="15"/>
      <c r="HM136" s="15"/>
      <c r="HN136" s="15"/>
      <c r="HO136" s="15"/>
      <c r="HP136" s="15"/>
      <c r="HQ136" s="15"/>
      <c r="HR136" s="15"/>
      <c r="HS136" s="15"/>
      <c r="HT136" s="15"/>
      <c r="HU136" s="15"/>
      <c r="HV136" s="15"/>
      <c r="HW136" s="15"/>
      <c r="HX136" s="15"/>
      <c r="HY136" s="15"/>
      <c r="HZ136" s="15"/>
      <c r="IA136" s="15"/>
      <c r="IB136" s="15"/>
      <c r="IC136" s="15"/>
      <c r="ID136" s="15"/>
      <c r="IE136" s="15"/>
      <c r="IF136" s="15"/>
      <c r="IG136" s="15"/>
      <c r="IH136" s="15"/>
      <c r="II136" s="15"/>
      <c r="IJ136" s="15"/>
      <c r="IK136" s="15"/>
      <c r="IL136" s="15"/>
      <c r="IM136" s="15"/>
      <c r="IN136" s="15"/>
      <c r="IO136" s="15"/>
      <c r="IP136" s="15"/>
      <c r="IQ136" s="15"/>
      <c r="IR136" s="15"/>
      <c r="IS136" s="15"/>
      <c r="IT136" s="15"/>
      <c r="IU136" s="15"/>
      <c r="IV136" s="15"/>
    </row>
    <row r="137" spans="1:256" ht="46.5" customHeight="1">
      <c r="A137" s="8" t="s">
        <v>140</v>
      </c>
      <c r="B137" s="8"/>
      <c r="C137" s="8"/>
      <c r="D137" s="8"/>
      <c r="E137" s="8"/>
      <c r="F137" s="8"/>
      <c r="G137" s="637" t="s">
        <v>141</v>
      </c>
      <c r="H137" s="637"/>
      <c r="I137" s="84">
        <f>ROUND(I135/30,2)</f>
        <v>103.18</v>
      </c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5"/>
      <c r="BO137" s="15"/>
      <c r="BP137" s="15"/>
      <c r="BQ137" s="15"/>
      <c r="BR137" s="15"/>
      <c r="BS137" s="15"/>
      <c r="BT137" s="15"/>
      <c r="BU137" s="15"/>
      <c r="BV137" s="15"/>
      <c r="BW137" s="15"/>
      <c r="BX137" s="15"/>
      <c r="BY137" s="15"/>
      <c r="BZ137" s="15"/>
      <c r="CA137" s="15"/>
      <c r="CB137" s="15"/>
      <c r="CC137" s="15"/>
      <c r="CD137" s="15"/>
      <c r="CE137" s="15"/>
      <c r="CF137" s="15"/>
      <c r="CG137" s="15"/>
      <c r="CH137" s="15"/>
      <c r="CI137" s="15"/>
      <c r="CJ137" s="15"/>
      <c r="CK137" s="15"/>
      <c r="CL137" s="15"/>
      <c r="CM137" s="15"/>
      <c r="CN137" s="15"/>
      <c r="CO137" s="15"/>
      <c r="CP137" s="15"/>
      <c r="CQ137" s="15"/>
      <c r="CR137" s="15"/>
      <c r="CS137" s="15"/>
      <c r="CT137" s="15"/>
      <c r="CU137" s="15"/>
      <c r="CV137" s="15"/>
      <c r="CW137" s="15"/>
      <c r="CX137" s="15"/>
      <c r="CY137" s="15"/>
      <c r="CZ137" s="15"/>
      <c r="DA137" s="15"/>
      <c r="DB137" s="15"/>
      <c r="DC137" s="15"/>
      <c r="DD137" s="15"/>
      <c r="DE137" s="15"/>
      <c r="DF137" s="15"/>
      <c r="DG137" s="15"/>
      <c r="DH137" s="15"/>
      <c r="DI137" s="15"/>
      <c r="DJ137" s="15"/>
      <c r="DK137" s="15"/>
      <c r="DL137" s="15"/>
      <c r="DM137" s="15"/>
      <c r="DN137" s="15"/>
      <c r="DO137" s="15"/>
      <c r="DP137" s="15"/>
      <c r="DQ137" s="15"/>
      <c r="DR137" s="15"/>
      <c r="DS137" s="15"/>
      <c r="DT137" s="15"/>
      <c r="DU137" s="15"/>
      <c r="DV137" s="15"/>
      <c r="DW137" s="15"/>
      <c r="DX137" s="15"/>
      <c r="DY137" s="15"/>
      <c r="DZ137" s="15"/>
      <c r="EA137" s="15"/>
      <c r="EB137" s="15"/>
      <c r="EC137" s="15"/>
      <c r="ED137" s="15"/>
      <c r="EE137" s="15"/>
      <c r="EF137" s="15"/>
      <c r="EG137" s="15"/>
      <c r="EH137" s="15"/>
      <c r="EI137" s="15"/>
      <c r="EJ137" s="15"/>
      <c r="EK137" s="15"/>
      <c r="EL137" s="15"/>
      <c r="EM137" s="15"/>
      <c r="EN137" s="15"/>
      <c r="EO137" s="15"/>
      <c r="EP137" s="15"/>
      <c r="EQ137" s="15"/>
      <c r="ER137" s="15"/>
      <c r="ES137" s="15"/>
      <c r="ET137" s="15"/>
      <c r="EU137" s="15"/>
      <c r="EV137" s="15"/>
      <c r="EW137" s="15"/>
      <c r="EX137" s="15"/>
      <c r="EY137" s="15"/>
      <c r="EZ137" s="15"/>
      <c r="FA137" s="15"/>
      <c r="FB137" s="15"/>
      <c r="FC137" s="15"/>
      <c r="FD137" s="15"/>
      <c r="FE137" s="15"/>
      <c r="FF137" s="15"/>
      <c r="FG137" s="15"/>
      <c r="FH137" s="15"/>
      <c r="FI137" s="15"/>
      <c r="FJ137" s="15"/>
      <c r="FK137" s="15"/>
      <c r="FL137" s="15"/>
      <c r="FM137" s="15"/>
      <c r="FN137" s="15"/>
      <c r="FO137" s="15"/>
      <c r="FP137" s="15"/>
      <c r="FQ137" s="15"/>
      <c r="FR137" s="15"/>
      <c r="FS137" s="15"/>
      <c r="FT137" s="15"/>
      <c r="FU137" s="15"/>
      <c r="FV137" s="15"/>
      <c r="FW137" s="15"/>
      <c r="FX137" s="15"/>
      <c r="FY137" s="15"/>
      <c r="FZ137" s="15"/>
      <c r="GA137" s="15"/>
      <c r="GB137" s="15"/>
      <c r="GC137" s="15"/>
      <c r="GD137" s="15"/>
      <c r="GE137" s="15"/>
      <c r="GF137" s="15"/>
      <c r="GG137" s="15"/>
      <c r="GH137" s="15"/>
      <c r="GI137" s="15"/>
      <c r="GJ137" s="15"/>
      <c r="GK137" s="15"/>
      <c r="GL137" s="15"/>
      <c r="GM137" s="15"/>
      <c r="GN137" s="15"/>
      <c r="GO137" s="15"/>
      <c r="GP137" s="15"/>
      <c r="GQ137" s="15"/>
      <c r="GR137" s="15"/>
      <c r="GS137" s="15"/>
      <c r="GT137" s="15"/>
      <c r="GU137" s="15"/>
      <c r="GV137" s="15"/>
      <c r="GW137" s="15"/>
      <c r="GX137" s="15"/>
      <c r="GY137" s="15"/>
      <c r="GZ137" s="15"/>
      <c r="HA137" s="15"/>
      <c r="HB137" s="15"/>
      <c r="HC137" s="15"/>
      <c r="HD137" s="15"/>
      <c r="HE137" s="15"/>
      <c r="HF137" s="15"/>
      <c r="HG137" s="15"/>
      <c r="HH137" s="15"/>
      <c r="HI137" s="15"/>
      <c r="HJ137" s="15"/>
      <c r="HK137" s="15"/>
      <c r="HL137" s="15"/>
      <c r="HM137" s="15"/>
      <c r="HN137" s="15"/>
      <c r="HO137" s="15"/>
      <c r="HP137" s="15"/>
      <c r="HQ137" s="15"/>
      <c r="HR137" s="15"/>
      <c r="HS137" s="15"/>
      <c r="HT137" s="15"/>
      <c r="HU137" s="15"/>
      <c r="HV137" s="15"/>
      <c r="HW137" s="15"/>
      <c r="HX137" s="15"/>
      <c r="HY137" s="15"/>
      <c r="HZ137" s="15"/>
      <c r="IA137" s="15"/>
      <c r="IB137" s="15"/>
      <c r="IC137" s="15"/>
      <c r="ID137" s="15"/>
      <c r="IE137" s="15"/>
      <c r="IF137" s="15"/>
      <c r="IG137" s="15"/>
      <c r="IH137" s="15"/>
      <c r="II137" s="15"/>
      <c r="IJ137" s="15"/>
      <c r="IK137" s="15"/>
      <c r="IL137" s="15"/>
      <c r="IM137" s="15"/>
      <c r="IN137" s="15"/>
      <c r="IO137" s="15"/>
      <c r="IP137" s="15"/>
      <c r="IQ137" s="15"/>
      <c r="IR137" s="15"/>
      <c r="IS137" s="15"/>
      <c r="IT137" s="15"/>
      <c r="IU137" s="15"/>
      <c r="IV137" s="15"/>
    </row>
    <row r="138" spans="1:256" ht="15.75" customHeight="1">
      <c r="A138" s="85" t="s">
        <v>142</v>
      </c>
      <c r="B138" s="528" t="s">
        <v>143</v>
      </c>
      <c r="C138" s="528"/>
      <c r="D138" s="528"/>
      <c r="E138" s="528"/>
      <c r="F138" s="528"/>
      <c r="G138" s="528"/>
      <c r="H138" s="528"/>
      <c r="I138" s="86" t="s">
        <v>79</v>
      </c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  <c r="CS138" s="15"/>
      <c r="CT138" s="15"/>
      <c r="CU138" s="15"/>
      <c r="CV138" s="15"/>
      <c r="CW138" s="15"/>
      <c r="CX138" s="15"/>
      <c r="CY138" s="15"/>
      <c r="CZ138" s="15"/>
      <c r="DA138" s="15"/>
      <c r="DB138" s="15"/>
      <c r="DC138" s="15"/>
      <c r="DD138" s="15"/>
      <c r="DE138" s="15"/>
      <c r="DF138" s="15"/>
      <c r="DG138" s="15"/>
      <c r="DH138" s="15"/>
      <c r="DI138" s="15"/>
      <c r="DJ138" s="15"/>
      <c r="DK138" s="15"/>
      <c r="DL138" s="15"/>
      <c r="DM138" s="15"/>
      <c r="DN138" s="15"/>
      <c r="DO138" s="15"/>
      <c r="DP138" s="15"/>
      <c r="DQ138" s="15"/>
      <c r="DR138" s="15"/>
      <c r="DS138" s="15"/>
      <c r="DT138" s="15"/>
      <c r="DU138" s="15"/>
      <c r="DV138" s="15"/>
      <c r="DW138" s="15"/>
      <c r="DX138" s="15"/>
      <c r="DY138" s="15"/>
      <c r="DZ138" s="15"/>
      <c r="EA138" s="15"/>
      <c r="EB138" s="15"/>
      <c r="EC138" s="15"/>
      <c r="ED138" s="15"/>
      <c r="EE138" s="15"/>
      <c r="EF138" s="15"/>
      <c r="EG138" s="15"/>
      <c r="EH138" s="15"/>
      <c r="EI138" s="15"/>
      <c r="EJ138" s="15"/>
      <c r="EK138" s="15"/>
      <c r="EL138" s="15"/>
      <c r="EM138" s="15"/>
      <c r="EN138" s="15"/>
      <c r="EO138" s="15"/>
      <c r="EP138" s="15"/>
      <c r="EQ138" s="15"/>
      <c r="ER138" s="15"/>
      <c r="ES138" s="15"/>
      <c r="ET138" s="15"/>
      <c r="EU138" s="15"/>
      <c r="EV138" s="15"/>
      <c r="EW138" s="15"/>
      <c r="EX138" s="15"/>
      <c r="EY138" s="15"/>
      <c r="EZ138" s="15"/>
      <c r="FA138" s="15"/>
      <c r="FB138" s="15"/>
      <c r="FC138" s="15"/>
      <c r="FD138" s="15"/>
      <c r="FE138" s="15"/>
      <c r="FF138" s="15"/>
      <c r="FG138" s="15"/>
      <c r="FH138" s="15"/>
      <c r="FI138" s="15"/>
      <c r="FJ138" s="15"/>
      <c r="FK138" s="15"/>
      <c r="FL138" s="15"/>
      <c r="FM138" s="15"/>
      <c r="FN138" s="15"/>
      <c r="FO138" s="15"/>
      <c r="FP138" s="15"/>
      <c r="FQ138" s="15"/>
      <c r="FR138" s="15"/>
      <c r="FS138" s="15"/>
      <c r="FT138" s="15"/>
      <c r="FU138" s="15"/>
      <c r="FV138" s="15"/>
      <c r="FW138" s="15"/>
      <c r="FX138" s="15"/>
      <c r="FY138" s="15"/>
      <c r="FZ138" s="15"/>
      <c r="GA138" s="15"/>
      <c r="GB138" s="15"/>
      <c r="GC138" s="15"/>
      <c r="GD138" s="15"/>
      <c r="GE138" s="15"/>
      <c r="GF138" s="15"/>
      <c r="GG138" s="15"/>
      <c r="GH138" s="15"/>
      <c r="GI138" s="15"/>
      <c r="GJ138" s="15"/>
      <c r="GK138" s="15"/>
      <c r="GL138" s="15"/>
      <c r="GM138" s="15"/>
      <c r="GN138" s="15"/>
      <c r="GO138" s="15"/>
      <c r="GP138" s="15"/>
      <c r="GQ138" s="15"/>
      <c r="GR138" s="15"/>
      <c r="GS138" s="15"/>
      <c r="GT138" s="15"/>
      <c r="GU138" s="15"/>
      <c r="GV138" s="15"/>
      <c r="GW138" s="15"/>
      <c r="GX138" s="15"/>
      <c r="GY138" s="15"/>
      <c r="GZ138" s="15"/>
      <c r="HA138" s="15"/>
      <c r="HB138" s="15"/>
      <c r="HC138" s="15"/>
      <c r="HD138" s="15"/>
      <c r="HE138" s="15"/>
      <c r="HF138" s="15"/>
      <c r="HG138" s="15"/>
      <c r="HH138" s="15"/>
      <c r="HI138" s="15"/>
      <c r="HJ138" s="15"/>
      <c r="HK138" s="15"/>
      <c r="HL138" s="15"/>
      <c r="HM138" s="15"/>
      <c r="HN138" s="15"/>
      <c r="HO138" s="15"/>
      <c r="HP138" s="15"/>
      <c r="HQ138" s="15"/>
      <c r="HR138" s="15"/>
      <c r="HS138" s="15"/>
      <c r="HT138" s="15"/>
      <c r="HU138" s="15"/>
      <c r="HV138" s="15"/>
      <c r="HW138" s="15"/>
      <c r="HX138" s="15"/>
      <c r="HY138" s="15"/>
      <c r="HZ138" s="15"/>
      <c r="IA138" s="15"/>
      <c r="IB138" s="15"/>
      <c r="IC138" s="15"/>
      <c r="ID138" s="15"/>
      <c r="IE138" s="15"/>
      <c r="IF138" s="15"/>
      <c r="IG138" s="15"/>
      <c r="IH138" s="15"/>
      <c r="II138" s="15"/>
      <c r="IJ138" s="15"/>
      <c r="IK138" s="15"/>
      <c r="IL138" s="15"/>
      <c r="IM138" s="15"/>
      <c r="IN138" s="15"/>
      <c r="IO138" s="15"/>
      <c r="IP138" s="15"/>
      <c r="IQ138" s="15"/>
      <c r="IR138" s="15"/>
      <c r="IS138" s="15"/>
      <c r="IT138" s="15"/>
      <c r="IU138" s="15"/>
      <c r="IV138" s="15"/>
    </row>
    <row r="139" spans="1:256" ht="47.25" customHeight="1">
      <c r="A139" s="48" t="s">
        <v>8</v>
      </c>
      <c r="B139" s="500" t="s">
        <v>144</v>
      </c>
      <c r="C139" s="500"/>
      <c r="D139" s="500"/>
      <c r="E139" s="500"/>
      <c r="F139" s="500"/>
      <c r="G139" s="500"/>
      <c r="H139" s="500"/>
      <c r="I139" s="55">
        <f>ROUND(($I$135/12),2)</f>
        <v>257.95</v>
      </c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  <c r="CL139" s="15"/>
      <c r="CM139" s="15"/>
      <c r="CN139" s="15"/>
      <c r="CO139" s="15"/>
      <c r="CP139" s="15"/>
      <c r="CQ139" s="15"/>
      <c r="CR139" s="15"/>
      <c r="CS139" s="15"/>
      <c r="CT139" s="15"/>
      <c r="CU139" s="15"/>
      <c r="CV139" s="15"/>
      <c r="CW139" s="15"/>
      <c r="CX139" s="15"/>
      <c r="CY139" s="15"/>
      <c r="CZ139" s="15"/>
      <c r="DA139" s="15"/>
      <c r="DB139" s="15"/>
      <c r="DC139" s="15"/>
      <c r="DD139" s="15"/>
      <c r="DE139" s="15"/>
      <c r="DF139" s="15"/>
      <c r="DG139" s="15"/>
      <c r="DH139" s="15"/>
      <c r="DI139" s="15"/>
      <c r="DJ139" s="15"/>
      <c r="DK139" s="15"/>
      <c r="DL139" s="15"/>
      <c r="DM139" s="15"/>
      <c r="DN139" s="15"/>
      <c r="DO139" s="15"/>
      <c r="DP139" s="15"/>
      <c r="DQ139" s="15"/>
      <c r="DR139" s="15"/>
      <c r="DS139" s="15"/>
      <c r="DT139" s="15"/>
      <c r="DU139" s="15"/>
      <c r="DV139" s="15"/>
      <c r="DW139" s="15"/>
      <c r="DX139" s="15"/>
      <c r="DY139" s="15"/>
      <c r="DZ139" s="15"/>
      <c r="EA139" s="15"/>
      <c r="EB139" s="15"/>
      <c r="EC139" s="15"/>
      <c r="ED139" s="15"/>
      <c r="EE139" s="15"/>
      <c r="EF139" s="15"/>
      <c r="EG139" s="15"/>
      <c r="EH139" s="15"/>
      <c r="EI139" s="15"/>
      <c r="EJ139" s="15"/>
      <c r="EK139" s="15"/>
      <c r="EL139" s="15"/>
      <c r="EM139" s="15"/>
      <c r="EN139" s="15"/>
      <c r="EO139" s="15"/>
      <c r="EP139" s="15"/>
      <c r="EQ139" s="15"/>
      <c r="ER139" s="15"/>
      <c r="ES139" s="15"/>
      <c r="ET139" s="15"/>
      <c r="EU139" s="15"/>
      <c r="EV139" s="15"/>
      <c r="EW139" s="15"/>
      <c r="EX139" s="15"/>
      <c r="EY139" s="15"/>
      <c r="EZ139" s="15"/>
      <c r="FA139" s="15"/>
      <c r="FB139" s="15"/>
      <c r="FC139" s="15"/>
      <c r="FD139" s="15"/>
      <c r="FE139" s="15"/>
      <c r="FF139" s="15"/>
      <c r="FG139" s="15"/>
      <c r="FH139" s="15"/>
      <c r="FI139" s="15"/>
      <c r="FJ139" s="15"/>
      <c r="FK139" s="15"/>
      <c r="FL139" s="15"/>
      <c r="FM139" s="15"/>
      <c r="FN139" s="15"/>
      <c r="FO139" s="15"/>
      <c r="FP139" s="15"/>
      <c r="FQ139" s="15"/>
      <c r="FR139" s="15"/>
      <c r="FS139" s="15"/>
      <c r="FT139" s="15"/>
      <c r="FU139" s="15"/>
      <c r="FV139" s="15"/>
      <c r="FW139" s="15"/>
      <c r="FX139" s="15"/>
      <c r="FY139" s="15"/>
      <c r="FZ139" s="15"/>
      <c r="GA139" s="15"/>
      <c r="GB139" s="15"/>
      <c r="GC139" s="15"/>
      <c r="GD139" s="15"/>
      <c r="GE139" s="15"/>
      <c r="GF139" s="15"/>
      <c r="GG139" s="15"/>
      <c r="GH139" s="15"/>
      <c r="GI139" s="15"/>
      <c r="GJ139" s="15"/>
      <c r="GK139" s="15"/>
      <c r="GL139" s="15"/>
      <c r="GM139" s="15"/>
      <c r="GN139" s="15"/>
      <c r="GO139" s="15"/>
      <c r="GP139" s="15"/>
      <c r="GQ139" s="15"/>
      <c r="GR139" s="15"/>
      <c r="GS139" s="15"/>
      <c r="GT139" s="15"/>
      <c r="GU139" s="15"/>
      <c r="GV139" s="15"/>
      <c r="GW139" s="15"/>
      <c r="GX139" s="15"/>
      <c r="GY139" s="15"/>
      <c r="GZ139" s="15"/>
      <c r="HA139" s="15"/>
      <c r="HB139" s="15"/>
      <c r="HC139" s="15"/>
      <c r="HD139" s="15"/>
      <c r="HE139" s="15"/>
      <c r="HF139" s="15"/>
      <c r="HG139" s="15"/>
      <c r="HH139" s="15"/>
      <c r="HI139" s="15"/>
      <c r="HJ139" s="15"/>
      <c r="HK139" s="15"/>
      <c r="HL139" s="15"/>
      <c r="HM139" s="15"/>
      <c r="HN139" s="15"/>
      <c r="HO139" s="15"/>
      <c r="HP139" s="15"/>
      <c r="HQ139" s="15"/>
      <c r="HR139" s="15"/>
      <c r="HS139" s="15"/>
      <c r="HT139" s="15"/>
      <c r="HU139" s="15"/>
      <c r="HV139" s="15"/>
      <c r="HW139" s="15"/>
      <c r="HX139" s="15"/>
      <c r="HY139" s="15"/>
      <c r="HZ139" s="15"/>
      <c r="IA139" s="15"/>
      <c r="IB139" s="15"/>
      <c r="IC139" s="15"/>
      <c r="ID139" s="15"/>
      <c r="IE139" s="15"/>
      <c r="IF139" s="15"/>
      <c r="IG139" s="15"/>
      <c r="IH139" s="15"/>
      <c r="II139" s="15"/>
      <c r="IJ139" s="15"/>
      <c r="IK139" s="15"/>
      <c r="IL139" s="15"/>
      <c r="IM139" s="15"/>
      <c r="IN139" s="15"/>
      <c r="IO139" s="15"/>
      <c r="IP139" s="15"/>
      <c r="IQ139" s="15"/>
      <c r="IR139" s="15"/>
      <c r="IS139" s="15"/>
      <c r="IT139" s="15"/>
      <c r="IU139" s="15"/>
      <c r="IV139" s="15"/>
    </row>
    <row r="140" spans="1:256" ht="25.5" customHeight="1">
      <c r="A140" s="48" t="s">
        <v>10</v>
      </c>
      <c r="B140" s="500" t="s">
        <v>145</v>
      </c>
      <c r="C140" s="500"/>
      <c r="D140" s="500"/>
      <c r="E140" s="500"/>
      <c r="F140" s="500"/>
      <c r="G140" s="500"/>
      <c r="H140" s="500"/>
      <c r="I140" s="55">
        <f>ROUND((($I$135/30)*1)/12,2)</f>
        <v>8.6</v>
      </c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  <c r="BO140" s="15"/>
      <c r="BP140" s="15"/>
      <c r="BQ140" s="15"/>
      <c r="BR140" s="15"/>
      <c r="BS140" s="15"/>
      <c r="BT140" s="15"/>
      <c r="BU140" s="15"/>
      <c r="BV140" s="15"/>
      <c r="BW140" s="15"/>
      <c r="BX140" s="15"/>
      <c r="BY140" s="15"/>
      <c r="BZ140" s="15"/>
      <c r="CA140" s="15"/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  <c r="CP140" s="15"/>
      <c r="CQ140" s="15"/>
      <c r="CR140" s="15"/>
      <c r="CS140" s="15"/>
      <c r="CT140" s="15"/>
      <c r="CU140" s="15"/>
      <c r="CV140" s="15"/>
      <c r="CW140" s="15"/>
      <c r="CX140" s="15"/>
      <c r="CY140" s="15"/>
      <c r="CZ140" s="15"/>
      <c r="DA140" s="15"/>
      <c r="DB140" s="15"/>
      <c r="DC140" s="15"/>
      <c r="DD140" s="15"/>
      <c r="DE140" s="15"/>
      <c r="DF140" s="15"/>
      <c r="DG140" s="15"/>
      <c r="DH140" s="15"/>
      <c r="DI140" s="15"/>
      <c r="DJ140" s="15"/>
      <c r="DK140" s="15"/>
      <c r="DL140" s="15"/>
      <c r="DM140" s="15"/>
      <c r="DN140" s="15"/>
      <c r="DO140" s="15"/>
      <c r="DP140" s="15"/>
      <c r="DQ140" s="15"/>
      <c r="DR140" s="15"/>
      <c r="DS140" s="15"/>
      <c r="DT140" s="15"/>
      <c r="DU140" s="15"/>
      <c r="DV140" s="15"/>
      <c r="DW140" s="15"/>
      <c r="DX140" s="15"/>
      <c r="DY140" s="15"/>
      <c r="DZ140" s="15"/>
      <c r="EA140" s="15"/>
      <c r="EB140" s="15"/>
      <c r="EC140" s="15"/>
      <c r="ED140" s="15"/>
      <c r="EE140" s="15"/>
      <c r="EF140" s="15"/>
      <c r="EG140" s="15"/>
      <c r="EH140" s="15"/>
      <c r="EI140" s="15"/>
      <c r="EJ140" s="15"/>
      <c r="EK140" s="15"/>
      <c r="EL140" s="15"/>
      <c r="EM140" s="15"/>
      <c r="EN140" s="15"/>
      <c r="EO140" s="15"/>
      <c r="EP140" s="15"/>
      <c r="EQ140" s="15"/>
      <c r="ER140" s="15"/>
      <c r="ES140" s="15"/>
      <c r="ET140" s="15"/>
      <c r="EU140" s="15"/>
      <c r="EV140" s="15"/>
      <c r="EW140" s="15"/>
      <c r="EX140" s="15"/>
      <c r="EY140" s="15"/>
      <c r="EZ140" s="15"/>
      <c r="FA140" s="15"/>
      <c r="FB140" s="15"/>
      <c r="FC140" s="15"/>
      <c r="FD140" s="15"/>
      <c r="FE140" s="15"/>
      <c r="FF140" s="15"/>
      <c r="FG140" s="15"/>
      <c r="FH140" s="15"/>
      <c r="FI140" s="15"/>
      <c r="FJ140" s="15"/>
      <c r="FK140" s="15"/>
      <c r="FL140" s="15"/>
      <c r="FM140" s="15"/>
      <c r="FN140" s="15"/>
      <c r="FO140" s="15"/>
      <c r="FP140" s="15"/>
      <c r="FQ140" s="15"/>
      <c r="FR140" s="15"/>
      <c r="FS140" s="15"/>
      <c r="FT140" s="15"/>
      <c r="FU140" s="15"/>
      <c r="FV140" s="15"/>
      <c r="FW140" s="15"/>
      <c r="FX140" s="15"/>
      <c r="FY140" s="15"/>
      <c r="FZ140" s="15"/>
      <c r="GA140" s="15"/>
      <c r="GB140" s="15"/>
      <c r="GC140" s="15"/>
      <c r="GD140" s="15"/>
      <c r="GE140" s="15"/>
      <c r="GF140" s="15"/>
      <c r="GG140" s="15"/>
      <c r="GH140" s="15"/>
      <c r="GI140" s="15"/>
      <c r="GJ140" s="15"/>
      <c r="GK140" s="15"/>
      <c r="GL140" s="15"/>
      <c r="GM140" s="15"/>
      <c r="GN140" s="15"/>
      <c r="GO140" s="15"/>
      <c r="GP140" s="15"/>
      <c r="GQ140" s="15"/>
      <c r="GR140" s="15"/>
      <c r="GS140" s="15"/>
      <c r="GT140" s="15"/>
      <c r="GU140" s="15"/>
      <c r="GV140" s="15"/>
      <c r="GW140" s="15"/>
      <c r="GX140" s="15"/>
      <c r="GY140" s="15"/>
      <c r="GZ140" s="15"/>
      <c r="HA140" s="15"/>
      <c r="HB140" s="15"/>
      <c r="HC140" s="15"/>
      <c r="HD140" s="15"/>
      <c r="HE140" s="15"/>
      <c r="HF140" s="15"/>
      <c r="HG140" s="15"/>
      <c r="HH140" s="15"/>
      <c r="HI140" s="15"/>
      <c r="HJ140" s="15"/>
      <c r="HK140" s="15"/>
      <c r="HL140" s="15"/>
      <c r="HM140" s="15"/>
      <c r="HN140" s="15"/>
      <c r="HO140" s="15"/>
      <c r="HP140" s="15"/>
      <c r="HQ140" s="15"/>
      <c r="HR140" s="15"/>
      <c r="HS140" s="15"/>
      <c r="HT140" s="15"/>
      <c r="HU140" s="15"/>
      <c r="HV140" s="15"/>
      <c r="HW140" s="15"/>
      <c r="HX140" s="15"/>
      <c r="HY140" s="15"/>
      <c r="HZ140" s="15"/>
      <c r="IA140" s="15"/>
      <c r="IB140" s="15"/>
      <c r="IC140" s="15"/>
      <c r="ID140" s="15"/>
      <c r="IE140" s="15"/>
      <c r="IF140" s="15"/>
      <c r="IG140" s="15"/>
      <c r="IH140" s="15"/>
      <c r="II140" s="15"/>
      <c r="IJ140" s="15"/>
      <c r="IK140" s="15"/>
      <c r="IL140" s="15"/>
      <c r="IM140" s="15"/>
      <c r="IN140" s="15"/>
      <c r="IO140" s="15"/>
      <c r="IP140" s="15"/>
      <c r="IQ140" s="15"/>
      <c r="IR140" s="15"/>
      <c r="IS140" s="15"/>
      <c r="IT140" s="15"/>
      <c r="IU140" s="15"/>
      <c r="IV140" s="15"/>
    </row>
    <row r="141" spans="1:256" ht="30.75" customHeight="1">
      <c r="A141" s="48" t="s">
        <v>13</v>
      </c>
      <c r="B141" s="658" t="s">
        <v>462</v>
      </c>
      <c r="C141" s="658"/>
      <c r="D141" s="658"/>
      <c r="E141" s="658"/>
      <c r="F141" s="658"/>
      <c r="G141" s="658"/>
      <c r="H141" s="658"/>
      <c r="I141" s="55">
        <f>ROUND(((($I$135/30)*5)/12)*0.015,2)</f>
        <v>0.64</v>
      </c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  <c r="BX141" s="15"/>
      <c r="BY141" s="15"/>
      <c r="BZ141" s="15"/>
      <c r="CA141" s="15"/>
      <c r="CB141" s="15"/>
      <c r="CC141" s="15"/>
      <c r="CD141" s="15"/>
      <c r="CE141" s="15"/>
      <c r="CF141" s="15"/>
      <c r="CG141" s="15"/>
      <c r="CH141" s="15"/>
      <c r="CI141" s="15"/>
      <c r="CJ141" s="15"/>
      <c r="CK141" s="15"/>
      <c r="CL141" s="15"/>
      <c r="CM141" s="15"/>
      <c r="CN141" s="15"/>
      <c r="CO141" s="15"/>
      <c r="CP141" s="15"/>
      <c r="CQ141" s="15"/>
      <c r="CR141" s="15"/>
      <c r="CS141" s="15"/>
      <c r="CT141" s="15"/>
      <c r="CU141" s="15"/>
      <c r="CV141" s="15"/>
      <c r="CW141" s="15"/>
      <c r="CX141" s="15"/>
      <c r="CY141" s="15"/>
      <c r="CZ141" s="15"/>
      <c r="DA141" s="15"/>
      <c r="DB141" s="15"/>
      <c r="DC141" s="15"/>
      <c r="DD141" s="15"/>
      <c r="DE141" s="15"/>
      <c r="DF141" s="15"/>
      <c r="DG141" s="15"/>
      <c r="DH141" s="15"/>
      <c r="DI141" s="15"/>
      <c r="DJ141" s="15"/>
      <c r="DK141" s="15"/>
      <c r="DL141" s="15"/>
      <c r="DM141" s="15"/>
      <c r="DN141" s="15"/>
      <c r="DO141" s="15"/>
      <c r="DP141" s="15"/>
      <c r="DQ141" s="15"/>
      <c r="DR141" s="15"/>
      <c r="DS141" s="15"/>
      <c r="DT141" s="15"/>
      <c r="DU141" s="15"/>
      <c r="DV141" s="15"/>
      <c r="DW141" s="15"/>
      <c r="DX141" s="15"/>
      <c r="DY141" s="15"/>
      <c r="DZ141" s="15"/>
      <c r="EA141" s="15"/>
      <c r="EB141" s="15"/>
      <c r="EC141" s="15"/>
      <c r="ED141" s="15"/>
      <c r="EE141" s="15"/>
      <c r="EF141" s="15"/>
      <c r="EG141" s="15"/>
      <c r="EH141" s="15"/>
      <c r="EI141" s="15"/>
      <c r="EJ141" s="15"/>
      <c r="EK141" s="15"/>
      <c r="EL141" s="15"/>
      <c r="EM141" s="15"/>
      <c r="EN141" s="15"/>
      <c r="EO141" s="15"/>
      <c r="EP141" s="15"/>
      <c r="EQ141" s="15"/>
      <c r="ER141" s="15"/>
      <c r="ES141" s="15"/>
      <c r="ET141" s="15"/>
      <c r="EU141" s="15"/>
      <c r="EV141" s="15"/>
      <c r="EW141" s="15"/>
      <c r="EX141" s="15"/>
      <c r="EY141" s="15"/>
      <c r="EZ141" s="15"/>
      <c r="FA141" s="15"/>
      <c r="FB141" s="15"/>
      <c r="FC141" s="15"/>
      <c r="FD141" s="15"/>
      <c r="FE141" s="15"/>
      <c r="FF141" s="15"/>
      <c r="FG141" s="15"/>
      <c r="FH141" s="15"/>
      <c r="FI141" s="15"/>
      <c r="FJ141" s="15"/>
      <c r="FK141" s="15"/>
      <c r="FL141" s="15"/>
      <c r="FM141" s="15"/>
      <c r="FN141" s="15"/>
      <c r="FO141" s="15"/>
      <c r="FP141" s="15"/>
      <c r="FQ141" s="15"/>
      <c r="FR141" s="15"/>
      <c r="FS141" s="15"/>
      <c r="FT141" s="15"/>
      <c r="FU141" s="15"/>
      <c r="FV141" s="15"/>
      <c r="FW141" s="15"/>
      <c r="FX141" s="15"/>
      <c r="FY141" s="15"/>
      <c r="FZ141" s="15"/>
      <c r="GA141" s="15"/>
      <c r="GB141" s="15"/>
      <c r="GC141" s="15"/>
      <c r="GD141" s="15"/>
      <c r="GE141" s="15"/>
      <c r="GF141" s="15"/>
      <c r="GG141" s="15"/>
      <c r="GH141" s="15"/>
      <c r="GI141" s="15"/>
      <c r="GJ141" s="15"/>
      <c r="GK141" s="15"/>
      <c r="GL141" s="15"/>
      <c r="GM141" s="15"/>
      <c r="GN141" s="15"/>
      <c r="GO141" s="15"/>
      <c r="GP141" s="15"/>
      <c r="GQ141" s="15"/>
      <c r="GR141" s="15"/>
      <c r="GS141" s="15"/>
      <c r="GT141" s="15"/>
      <c r="GU141" s="15"/>
      <c r="GV141" s="15"/>
      <c r="GW141" s="15"/>
      <c r="GX141" s="15"/>
      <c r="GY141" s="15"/>
      <c r="GZ141" s="15"/>
      <c r="HA141" s="15"/>
      <c r="HB141" s="15"/>
      <c r="HC141" s="15"/>
      <c r="HD141" s="15"/>
      <c r="HE141" s="15"/>
      <c r="HF141" s="15"/>
      <c r="HG141" s="15"/>
      <c r="HH141" s="15"/>
      <c r="HI141" s="15"/>
      <c r="HJ141" s="15"/>
      <c r="HK141" s="15"/>
      <c r="HL141" s="15"/>
      <c r="HM141" s="15"/>
      <c r="HN141" s="15"/>
      <c r="HO141" s="15"/>
      <c r="HP141" s="15"/>
      <c r="HQ141" s="15"/>
      <c r="HR141" s="15"/>
      <c r="HS141" s="15"/>
      <c r="HT141" s="15"/>
      <c r="HU141" s="15"/>
      <c r="HV141" s="15"/>
      <c r="HW141" s="15"/>
      <c r="HX141" s="15"/>
      <c r="HY141" s="15"/>
      <c r="HZ141" s="15"/>
      <c r="IA141" s="15"/>
      <c r="IB141" s="15"/>
      <c r="IC141" s="15"/>
      <c r="ID141" s="15"/>
      <c r="IE141" s="15"/>
      <c r="IF141" s="15"/>
      <c r="IG141" s="15"/>
      <c r="IH141" s="15"/>
      <c r="II141" s="15"/>
      <c r="IJ141" s="15"/>
      <c r="IK141" s="15"/>
      <c r="IL141" s="15"/>
      <c r="IM141" s="15"/>
      <c r="IN141" s="15"/>
      <c r="IO141" s="15"/>
      <c r="IP141" s="15"/>
      <c r="IQ141" s="15"/>
      <c r="IR141" s="15"/>
      <c r="IS141" s="15"/>
      <c r="IT141" s="15"/>
      <c r="IU141" s="15"/>
      <c r="IV141" s="15"/>
    </row>
    <row r="142" spans="1:256" ht="29.25" customHeight="1">
      <c r="A142" s="48" t="s">
        <v>16</v>
      </c>
      <c r="B142" s="500" t="s">
        <v>147</v>
      </c>
      <c r="C142" s="500"/>
      <c r="D142" s="500"/>
      <c r="E142" s="500"/>
      <c r="F142" s="500"/>
      <c r="G142" s="500"/>
      <c r="H142" s="500"/>
      <c r="I142" s="55">
        <f>ROUND((((($I$135)/30)*0.97)/12),2)</f>
        <v>8.34</v>
      </c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  <c r="BX142" s="15"/>
      <c r="BY142" s="15"/>
      <c r="BZ142" s="15"/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  <c r="CR142" s="15"/>
      <c r="CS142" s="15"/>
      <c r="CT142" s="15"/>
      <c r="CU142" s="15"/>
      <c r="CV142" s="15"/>
      <c r="CW142" s="15"/>
      <c r="CX142" s="15"/>
      <c r="CY142" s="15"/>
      <c r="CZ142" s="15"/>
      <c r="DA142" s="15"/>
      <c r="DB142" s="15"/>
      <c r="DC142" s="15"/>
      <c r="DD142" s="15"/>
      <c r="DE142" s="15"/>
      <c r="DF142" s="15"/>
      <c r="DG142" s="15"/>
      <c r="DH142" s="15"/>
      <c r="DI142" s="15"/>
      <c r="DJ142" s="15"/>
      <c r="DK142" s="15"/>
      <c r="DL142" s="15"/>
      <c r="DM142" s="15"/>
      <c r="DN142" s="15"/>
      <c r="DO142" s="15"/>
      <c r="DP142" s="15"/>
      <c r="DQ142" s="15"/>
      <c r="DR142" s="15"/>
      <c r="DS142" s="15"/>
      <c r="DT142" s="15"/>
      <c r="DU142" s="15"/>
      <c r="DV142" s="15"/>
      <c r="DW142" s="15"/>
      <c r="DX142" s="15"/>
      <c r="DY142" s="15"/>
      <c r="DZ142" s="15"/>
      <c r="EA142" s="15"/>
      <c r="EB142" s="15"/>
      <c r="EC142" s="15"/>
      <c r="ED142" s="15"/>
      <c r="EE142" s="15"/>
      <c r="EF142" s="15"/>
      <c r="EG142" s="15"/>
      <c r="EH142" s="15"/>
      <c r="EI142" s="15"/>
      <c r="EJ142" s="15"/>
      <c r="EK142" s="15"/>
      <c r="EL142" s="15"/>
      <c r="EM142" s="15"/>
      <c r="EN142" s="15"/>
      <c r="EO142" s="15"/>
      <c r="EP142" s="15"/>
      <c r="EQ142" s="15"/>
      <c r="ER142" s="15"/>
      <c r="ES142" s="15"/>
      <c r="ET142" s="15"/>
      <c r="EU142" s="15"/>
      <c r="EV142" s="15"/>
      <c r="EW142" s="15"/>
      <c r="EX142" s="15"/>
      <c r="EY142" s="15"/>
      <c r="EZ142" s="15"/>
      <c r="FA142" s="15"/>
      <c r="FB142" s="15"/>
      <c r="FC142" s="15"/>
      <c r="FD142" s="15"/>
      <c r="FE142" s="15"/>
      <c r="FF142" s="15"/>
      <c r="FG142" s="15"/>
      <c r="FH142" s="15"/>
      <c r="FI142" s="15"/>
      <c r="FJ142" s="15"/>
      <c r="FK142" s="15"/>
      <c r="FL142" s="15"/>
      <c r="FM142" s="15"/>
      <c r="FN142" s="15"/>
      <c r="FO142" s="15"/>
      <c r="FP142" s="15"/>
      <c r="FQ142" s="15"/>
      <c r="FR142" s="15"/>
      <c r="FS142" s="15"/>
      <c r="FT142" s="15"/>
      <c r="FU142" s="15"/>
      <c r="FV142" s="15"/>
      <c r="FW142" s="15"/>
      <c r="FX142" s="15"/>
      <c r="FY142" s="15"/>
      <c r="FZ142" s="15"/>
      <c r="GA142" s="15"/>
      <c r="GB142" s="15"/>
      <c r="GC142" s="15"/>
      <c r="GD142" s="15"/>
      <c r="GE142" s="15"/>
      <c r="GF142" s="15"/>
      <c r="GG142" s="15"/>
      <c r="GH142" s="15"/>
      <c r="GI142" s="15"/>
      <c r="GJ142" s="15"/>
      <c r="GK142" s="15"/>
      <c r="GL142" s="15"/>
      <c r="GM142" s="15"/>
      <c r="GN142" s="15"/>
      <c r="GO142" s="15"/>
      <c r="GP142" s="15"/>
      <c r="GQ142" s="15"/>
      <c r="GR142" s="15"/>
      <c r="GS142" s="15"/>
      <c r="GT142" s="15"/>
      <c r="GU142" s="15"/>
      <c r="GV142" s="15"/>
      <c r="GW142" s="15"/>
      <c r="GX142" s="15"/>
      <c r="GY142" s="15"/>
      <c r="GZ142" s="15"/>
      <c r="HA142" s="15"/>
      <c r="HB142" s="15"/>
      <c r="HC142" s="15"/>
      <c r="HD142" s="15"/>
      <c r="HE142" s="15"/>
      <c r="HF142" s="15"/>
      <c r="HG142" s="15"/>
      <c r="HH142" s="15"/>
      <c r="HI142" s="15"/>
      <c r="HJ142" s="15"/>
      <c r="HK142" s="15"/>
      <c r="HL142" s="15"/>
      <c r="HM142" s="15"/>
      <c r="HN142" s="15"/>
      <c r="HO142" s="15"/>
      <c r="HP142" s="15"/>
      <c r="HQ142" s="15"/>
      <c r="HR142" s="15"/>
      <c r="HS142" s="15"/>
      <c r="HT142" s="15"/>
      <c r="HU142" s="15"/>
      <c r="HV142" s="15"/>
      <c r="HW142" s="15"/>
      <c r="HX142" s="15"/>
      <c r="HY142" s="15"/>
      <c r="HZ142" s="15"/>
      <c r="IA142" s="15"/>
      <c r="IB142" s="15"/>
      <c r="IC142" s="15"/>
      <c r="ID142" s="15"/>
      <c r="IE142" s="15"/>
      <c r="IF142" s="15"/>
      <c r="IG142" s="15"/>
      <c r="IH142" s="15"/>
      <c r="II142" s="15"/>
      <c r="IJ142" s="15"/>
      <c r="IK142" s="15"/>
      <c r="IL142" s="15"/>
      <c r="IM142" s="15"/>
      <c r="IN142" s="15"/>
      <c r="IO142" s="15"/>
      <c r="IP142" s="15"/>
      <c r="IQ142" s="15"/>
      <c r="IR142" s="15"/>
      <c r="IS142" s="15"/>
      <c r="IT142" s="15"/>
      <c r="IU142" s="15"/>
      <c r="IV142" s="15"/>
    </row>
    <row r="143" spans="1:256" ht="51.75" customHeight="1">
      <c r="A143" s="87" t="s">
        <v>69</v>
      </c>
      <c r="B143" s="529" t="s">
        <v>148</v>
      </c>
      <c r="C143" s="529"/>
      <c r="D143" s="529"/>
      <c r="E143" s="529"/>
      <c r="F143" s="529"/>
      <c r="G143" s="529"/>
      <c r="H143" s="529"/>
      <c r="I143" s="88">
        <f>ROUND(($I$135)*(4/12)*0.02,2)</f>
        <v>20.64</v>
      </c>
      <c r="J143" s="15">
        <f>7.74</f>
        <v>7.74</v>
      </c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  <c r="BX143" s="15"/>
      <c r="BY143" s="15"/>
      <c r="BZ143" s="15"/>
      <c r="CA143" s="15"/>
      <c r="CB143" s="15"/>
      <c r="CC143" s="15"/>
      <c r="CD143" s="15"/>
      <c r="CE143" s="15"/>
      <c r="CF143" s="15"/>
      <c r="CG143" s="15"/>
      <c r="CH143" s="15"/>
      <c r="CI143" s="15"/>
      <c r="CJ143" s="15"/>
      <c r="CK143" s="15"/>
      <c r="CL143" s="15"/>
      <c r="CM143" s="15"/>
      <c r="CN143" s="15"/>
      <c r="CO143" s="15"/>
      <c r="CP143" s="15"/>
      <c r="CQ143" s="15"/>
      <c r="CR143" s="15"/>
      <c r="CS143" s="15"/>
      <c r="CT143" s="15"/>
      <c r="CU143" s="15"/>
      <c r="CV143" s="15"/>
      <c r="CW143" s="15"/>
      <c r="CX143" s="15"/>
      <c r="CY143" s="15"/>
      <c r="CZ143" s="15"/>
      <c r="DA143" s="15"/>
      <c r="DB143" s="15"/>
      <c r="DC143" s="15"/>
      <c r="DD143" s="15"/>
      <c r="DE143" s="15"/>
      <c r="DF143" s="15"/>
      <c r="DG143" s="15"/>
      <c r="DH143" s="15"/>
      <c r="DI143" s="15"/>
      <c r="DJ143" s="15"/>
      <c r="DK143" s="15"/>
      <c r="DL143" s="15"/>
      <c r="DM143" s="15"/>
      <c r="DN143" s="15"/>
      <c r="DO143" s="15"/>
      <c r="DP143" s="15"/>
      <c r="DQ143" s="15"/>
      <c r="DR143" s="15"/>
      <c r="DS143" s="15"/>
      <c r="DT143" s="15"/>
      <c r="DU143" s="15"/>
      <c r="DV143" s="15"/>
      <c r="DW143" s="15"/>
      <c r="DX143" s="15"/>
      <c r="DY143" s="15"/>
      <c r="DZ143" s="15"/>
      <c r="EA143" s="15"/>
      <c r="EB143" s="15"/>
      <c r="EC143" s="15"/>
      <c r="ED143" s="15"/>
      <c r="EE143" s="15"/>
      <c r="EF143" s="15"/>
      <c r="EG143" s="15"/>
      <c r="EH143" s="15"/>
      <c r="EI143" s="15"/>
      <c r="EJ143" s="15"/>
      <c r="EK143" s="15"/>
      <c r="EL143" s="15"/>
      <c r="EM143" s="15"/>
      <c r="EN143" s="15"/>
      <c r="EO143" s="15"/>
      <c r="EP143" s="15"/>
      <c r="EQ143" s="15"/>
      <c r="ER143" s="15"/>
      <c r="ES143" s="15"/>
      <c r="ET143" s="15"/>
      <c r="EU143" s="15"/>
      <c r="EV143" s="15"/>
      <c r="EW143" s="15"/>
      <c r="EX143" s="15"/>
      <c r="EY143" s="15"/>
      <c r="EZ143" s="15"/>
      <c r="FA143" s="15"/>
      <c r="FB143" s="15"/>
      <c r="FC143" s="15"/>
      <c r="FD143" s="15"/>
      <c r="FE143" s="15"/>
      <c r="FF143" s="15"/>
      <c r="FG143" s="15"/>
      <c r="FH143" s="15"/>
      <c r="FI143" s="15"/>
      <c r="FJ143" s="15"/>
      <c r="FK143" s="15"/>
      <c r="FL143" s="15"/>
      <c r="FM143" s="15"/>
      <c r="FN143" s="15"/>
      <c r="FO143" s="15"/>
      <c r="FP143" s="15"/>
      <c r="FQ143" s="15"/>
      <c r="FR143" s="15"/>
      <c r="FS143" s="15"/>
      <c r="FT143" s="15"/>
      <c r="FU143" s="15"/>
      <c r="FV143" s="15"/>
      <c r="FW143" s="15"/>
      <c r="FX143" s="15"/>
      <c r="FY143" s="15"/>
      <c r="FZ143" s="15"/>
      <c r="GA143" s="15"/>
      <c r="GB143" s="15"/>
      <c r="GC143" s="15"/>
      <c r="GD143" s="15"/>
      <c r="GE143" s="15"/>
      <c r="GF143" s="15"/>
      <c r="GG143" s="15"/>
      <c r="GH143" s="15"/>
      <c r="GI143" s="15"/>
      <c r="GJ143" s="15"/>
      <c r="GK143" s="15"/>
      <c r="GL143" s="15"/>
      <c r="GM143" s="15"/>
      <c r="GN143" s="15"/>
      <c r="GO143" s="15"/>
      <c r="GP143" s="15"/>
      <c r="GQ143" s="15"/>
      <c r="GR143" s="15"/>
      <c r="GS143" s="15"/>
      <c r="GT143" s="15"/>
      <c r="GU143" s="15"/>
      <c r="GV143" s="15"/>
      <c r="GW143" s="15"/>
      <c r="GX143" s="15"/>
      <c r="GY143" s="15"/>
      <c r="GZ143" s="15"/>
      <c r="HA143" s="15"/>
      <c r="HB143" s="15"/>
      <c r="HC143" s="15"/>
      <c r="HD143" s="15"/>
      <c r="HE143" s="15"/>
      <c r="HF143" s="15"/>
      <c r="HG143" s="15"/>
      <c r="HH143" s="15"/>
      <c r="HI143" s="15"/>
      <c r="HJ143" s="15"/>
      <c r="HK143" s="15"/>
      <c r="HL143" s="15"/>
      <c r="HM143" s="15"/>
      <c r="HN143" s="15"/>
      <c r="HO143" s="15"/>
      <c r="HP143" s="15"/>
      <c r="HQ143" s="15"/>
      <c r="HR143" s="15"/>
      <c r="HS143" s="15"/>
      <c r="HT143" s="15"/>
      <c r="HU143" s="15"/>
      <c r="HV143" s="15"/>
      <c r="HW143" s="15"/>
      <c r="HX143" s="15"/>
      <c r="HY143" s="15"/>
      <c r="HZ143" s="15"/>
      <c r="IA143" s="15"/>
      <c r="IB143" s="15"/>
      <c r="IC143" s="15"/>
      <c r="ID143" s="15"/>
      <c r="IE143" s="15"/>
      <c r="IF143" s="15"/>
      <c r="IG143" s="15"/>
      <c r="IH143" s="15"/>
      <c r="II143" s="15"/>
      <c r="IJ143" s="15"/>
      <c r="IK143" s="15"/>
      <c r="IL143" s="15"/>
      <c r="IM143" s="15"/>
      <c r="IN143" s="15"/>
      <c r="IO143" s="15"/>
      <c r="IP143" s="15"/>
      <c r="IQ143" s="15"/>
      <c r="IR143" s="15"/>
      <c r="IS143" s="15"/>
      <c r="IT143" s="15"/>
      <c r="IU143" s="15"/>
      <c r="IV143" s="15"/>
    </row>
    <row r="144" spans="1:256" ht="37.5" customHeight="1">
      <c r="A144" s="48" t="s">
        <v>71</v>
      </c>
      <c r="B144" s="12" t="s">
        <v>463</v>
      </c>
      <c r="C144" s="12"/>
      <c r="D144" s="12"/>
      <c r="E144" s="12"/>
      <c r="F144" s="12"/>
      <c r="G144" s="12"/>
      <c r="H144" s="12"/>
      <c r="I144" s="55">
        <f>ROUND((((($I$135)/30)*3)/12),2)</f>
        <v>25.8</v>
      </c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5"/>
      <c r="BR144" s="15"/>
      <c r="BS144" s="15"/>
      <c r="BT144" s="15"/>
      <c r="BU144" s="15"/>
      <c r="BV144" s="15"/>
      <c r="BW144" s="15"/>
      <c r="BX144" s="15"/>
      <c r="BY144" s="15"/>
      <c r="BZ144" s="15"/>
      <c r="CA144" s="15"/>
      <c r="CB144" s="15"/>
      <c r="CC144" s="15"/>
      <c r="CD144" s="15"/>
      <c r="CE144" s="15"/>
      <c r="CF144" s="15"/>
      <c r="CG144" s="15"/>
      <c r="CH144" s="15"/>
      <c r="CI144" s="15"/>
      <c r="CJ144" s="15"/>
      <c r="CK144" s="15"/>
      <c r="CL144" s="15"/>
      <c r="CM144" s="15"/>
      <c r="CN144" s="15"/>
      <c r="CO144" s="15"/>
      <c r="CP144" s="15"/>
      <c r="CQ144" s="15"/>
      <c r="CR144" s="15"/>
      <c r="CS144" s="15"/>
      <c r="CT144" s="15"/>
      <c r="CU144" s="15"/>
      <c r="CV144" s="15"/>
      <c r="CW144" s="15"/>
      <c r="CX144" s="15"/>
      <c r="CY144" s="15"/>
      <c r="CZ144" s="15"/>
      <c r="DA144" s="15"/>
      <c r="DB144" s="15"/>
      <c r="DC144" s="15"/>
      <c r="DD144" s="15"/>
      <c r="DE144" s="15"/>
      <c r="DF144" s="15"/>
      <c r="DG144" s="15"/>
      <c r="DH144" s="15"/>
      <c r="DI144" s="15"/>
      <c r="DJ144" s="15"/>
      <c r="DK144" s="15"/>
      <c r="DL144" s="15"/>
      <c r="DM144" s="15"/>
      <c r="DN144" s="15"/>
      <c r="DO144" s="15"/>
      <c r="DP144" s="15"/>
      <c r="DQ144" s="15"/>
      <c r="DR144" s="15"/>
      <c r="DS144" s="15"/>
      <c r="DT144" s="15"/>
      <c r="DU144" s="15"/>
      <c r="DV144" s="15"/>
      <c r="DW144" s="15"/>
      <c r="DX144" s="15"/>
      <c r="DY144" s="15"/>
      <c r="DZ144" s="15"/>
      <c r="EA144" s="15"/>
      <c r="EB144" s="15"/>
      <c r="EC144" s="15"/>
      <c r="ED144" s="15"/>
      <c r="EE144" s="15"/>
      <c r="EF144" s="15"/>
      <c r="EG144" s="15"/>
      <c r="EH144" s="15"/>
      <c r="EI144" s="15"/>
      <c r="EJ144" s="15"/>
      <c r="EK144" s="15"/>
      <c r="EL144" s="15"/>
      <c r="EM144" s="15"/>
      <c r="EN144" s="15"/>
      <c r="EO144" s="15"/>
      <c r="EP144" s="15"/>
      <c r="EQ144" s="15"/>
      <c r="ER144" s="15"/>
      <c r="ES144" s="15"/>
      <c r="ET144" s="15"/>
      <c r="EU144" s="15"/>
      <c r="EV144" s="15"/>
      <c r="EW144" s="15"/>
      <c r="EX144" s="15"/>
      <c r="EY144" s="15"/>
      <c r="EZ144" s="15"/>
      <c r="FA144" s="15"/>
      <c r="FB144" s="15"/>
      <c r="FC144" s="15"/>
      <c r="FD144" s="15"/>
      <c r="FE144" s="15"/>
      <c r="FF144" s="15"/>
      <c r="FG144" s="15"/>
      <c r="FH144" s="15"/>
      <c r="FI144" s="15"/>
      <c r="FJ144" s="15"/>
      <c r="FK144" s="15"/>
      <c r="FL144" s="15"/>
      <c r="FM144" s="15"/>
      <c r="FN144" s="15"/>
      <c r="FO144" s="15"/>
      <c r="FP144" s="15"/>
      <c r="FQ144" s="15"/>
      <c r="FR144" s="15"/>
      <c r="FS144" s="15"/>
      <c r="FT144" s="15"/>
      <c r="FU144" s="15"/>
      <c r="FV144" s="15"/>
      <c r="FW144" s="15"/>
      <c r="FX144" s="15"/>
      <c r="FY144" s="15"/>
      <c r="FZ144" s="15"/>
      <c r="GA144" s="15"/>
      <c r="GB144" s="15"/>
      <c r="GC144" s="15"/>
      <c r="GD144" s="15"/>
      <c r="GE144" s="15"/>
      <c r="GF144" s="15"/>
      <c r="GG144" s="15"/>
      <c r="GH144" s="15"/>
      <c r="GI144" s="15"/>
      <c r="GJ144" s="15"/>
      <c r="GK144" s="15"/>
      <c r="GL144" s="15"/>
      <c r="GM144" s="15"/>
      <c r="GN144" s="15"/>
      <c r="GO144" s="15"/>
      <c r="GP144" s="15"/>
      <c r="GQ144" s="15"/>
      <c r="GR144" s="15"/>
      <c r="GS144" s="15"/>
      <c r="GT144" s="15"/>
      <c r="GU144" s="15"/>
      <c r="GV144" s="15"/>
      <c r="GW144" s="15"/>
      <c r="GX144" s="15"/>
      <c r="GY144" s="15"/>
      <c r="GZ144" s="15"/>
      <c r="HA144" s="15"/>
      <c r="HB144" s="15"/>
      <c r="HC144" s="15"/>
      <c r="HD144" s="15"/>
      <c r="HE144" s="15"/>
      <c r="HF144" s="15"/>
      <c r="HG144" s="15"/>
      <c r="HH144" s="15"/>
      <c r="HI144" s="15"/>
      <c r="HJ144" s="15"/>
      <c r="HK144" s="15"/>
      <c r="HL144" s="15"/>
      <c r="HM144" s="15"/>
      <c r="HN144" s="15"/>
      <c r="HO144" s="15"/>
      <c r="HP144" s="15"/>
      <c r="HQ144" s="15"/>
      <c r="HR144" s="15"/>
      <c r="HS144" s="15"/>
      <c r="HT144" s="15"/>
      <c r="HU144" s="15"/>
      <c r="HV144" s="15"/>
      <c r="HW144" s="15"/>
      <c r="HX144" s="15"/>
      <c r="HY144" s="15"/>
      <c r="HZ144" s="15"/>
      <c r="IA144" s="15"/>
      <c r="IB144" s="15"/>
      <c r="IC144" s="15"/>
      <c r="ID144" s="15"/>
      <c r="IE144" s="15"/>
      <c r="IF144" s="15"/>
      <c r="IG144" s="15"/>
      <c r="IH144" s="15"/>
      <c r="II144" s="15"/>
      <c r="IJ144" s="15"/>
      <c r="IK144" s="15"/>
      <c r="IL144" s="15"/>
      <c r="IM144" s="15"/>
      <c r="IN144" s="15"/>
      <c r="IO144" s="15"/>
      <c r="IP144" s="15"/>
      <c r="IQ144" s="15"/>
      <c r="IR144" s="15"/>
      <c r="IS144" s="15"/>
      <c r="IT144" s="15"/>
      <c r="IU144" s="15"/>
      <c r="IV144" s="15"/>
    </row>
    <row r="145" spans="1:256" ht="15.75" customHeight="1">
      <c r="A145" s="510" t="s">
        <v>82</v>
      </c>
      <c r="B145" s="510"/>
      <c r="C145" s="510"/>
      <c r="D145" s="510"/>
      <c r="E145" s="510"/>
      <c r="F145" s="510"/>
      <c r="G145" s="510"/>
      <c r="H145" s="510"/>
      <c r="I145" s="89">
        <f>SUM(I139:I144)</f>
        <v>321.96999999999997</v>
      </c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15"/>
      <c r="BS145" s="15"/>
      <c r="BT145" s="15"/>
      <c r="BU145" s="15"/>
      <c r="BV145" s="15"/>
      <c r="BW145" s="15"/>
      <c r="BX145" s="15"/>
      <c r="BY145" s="15"/>
      <c r="BZ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  <c r="CQ145" s="15"/>
      <c r="CR145" s="15"/>
      <c r="CS145" s="15"/>
      <c r="CT145" s="15"/>
      <c r="CU145" s="15"/>
      <c r="CV145" s="15"/>
      <c r="CW145" s="15"/>
      <c r="CX145" s="15"/>
      <c r="CY145" s="15"/>
      <c r="CZ145" s="15"/>
      <c r="DA145" s="15"/>
      <c r="DB145" s="15"/>
      <c r="DC145" s="15"/>
      <c r="DD145" s="15"/>
      <c r="DE145" s="15"/>
      <c r="DF145" s="15"/>
      <c r="DG145" s="15"/>
      <c r="DH145" s="15"/>
      <c r="DI145" s="15"/>
      <c r="DJ145" s="15"/>
      <c r="DK145" s="15"/>
      <c r="DL145" s="15"/>
      <c r="DM145" s="15"/>
      <c r="DN145" s="15"/>
      <c r="DO145" s="15"/>
      <c r="DP145" s="15"/>
      <c r="DQ145" s="15"/>
      <c r="DR145" s="15"/>
      <c r="DS145" s="15"/>
      <c r="DT145" s="15"/>
      <c r="DU145" s="15"/>
      <c r="DV145" s="15"/>
      <c r="DW145" s="15"/>
      <c r="DX145" s="15"/>
      <c r="DY145" s="15"/>
      <c r="DZ145" s="15"/>
      <c r="EA145" s="15"/>
      <c r="EB145" s="15"/>
      <c r="EC145" s="15"/>
      <c r="ED145" s="15"/>
      <c r="EE145" s="15"/>
      <c r="EF145" s="15"/>
      <c r="EG145" s="15"/>
      <c r="EH145" s="15"/>
      <c r="EI145" s="15"/>
      <c r="EJ145" s="15"/>
      <c r="EK145" s="15"/>
      <c r="EL145" s="15"/>
      <c r="EM145" s="15"/>
      <c r="EN145" s="15"/>
      <c r="EO145" s="15"/>
      <c r="EP145" s="15"/>
      <c r="EQ145" s="15"/>
      <c r="ER145" s="15"/>
      <c r="ES145" s="15"/>
      <c r="ET145" s="15"/>
      <c r="EU145" s="15"/>
      <c r="EV145" s="15"/>
      <c r="EW145" s="15"/>
      <c r="EX145" s="15"/>
      <c r="EY145" s="15"/>
      <c r="EZ145" s="15"/>
      <c r="FA145" s="15"/>
      <c r="FB145" s="15"/>
      <c r="FC145" s="15"/>
      <c r="FD145" s="15"/>
      <c r="FE145" s="15"/>
      <c r="FF145" s="15"/>
      <c r="FG145" s="15"/>
      <c r="FH145" s="15"/>
      <c r="FI145" s="15"/>
      <c r="FJ145" s="15"/>
      <c r="FK145" s="15"/>
      <c r="FL145" s="15"/>
      <c r="FM145" s="15"/>
      <c r="FN145" s="15"/>
      <c r="FO145" s="15"/>
      <c r="FP145" s="15"/>
      <c r="FQ145" s="15"/>
      <c r="FR145" s="15"/>
      <c r="FS145" s="15"/>
      <c r="FT145" s="15"/>
      <c r="FU145" s="15"/>
      <c r="FV145" s="15"/>
      <c r="FW145" s="15"/>
      <c r="FX145" s="15"/>
      <c r="FY145" s="15"/>
      <c r="FZ145" s="15"/>
      <c r="GA145" s="15"/>
      <c r="GB145" s="15"/>
      <c r="GC145" s="15"/>
      <c r="GD145" s="15"/>
      <c r="GE145" s="15"/>
      <c r="GF145" s="15"/>
      <c r="GG145" s="15"/>
      <c r="GH145" s="15"/>
      <c r="GI145" s="15"/>
      <c r="GJ145" s="15"/>
      <c r="GK145" s="15"/>
      <c r="GL145" s="15"/>
      <c r="GM145" s="15"/>
      <c r="GN145" s="15"/>
      <c r="GO145" s="15"/>
      <c r="GP145" s="15"/>
      <c r="GQ145" s="15"/>
      <c r="GR145" s="15"/>
      <c r="GS145" s="15"/>
      <c r="GT145" s="15"/>
      <c r="GU145" s="15"/>
      <c r="GV145" s="15"/>
      <c r="GW145" s="15"/>
      <c r="GX145" s="15"/>
      <c r="GY145" s="15"/>
      <c r="GZ145" s="15"/>
      <c r="HA145" s="15"/>
      <c r="HB145" s="15"/>
      <c r="HC145" s="15"/>
      <c r="HD145" s="15"/>
      <c r="HE145" s="15"/>
      <c r="HF145" s="15"/>
      <c r="HG145" s="15"/>
      <c r="HH145" s="15"/>
      <c r="HI145" s="15"/>
      <c r="HJ145" s="15"/>
      <c r="HK145" s="15"/>
      <c r="HL145" s="15"/>
      <c r="HM145" s="15"/>
      <c r="HN145" s="15"/>
      <c r="HO145" s="15"/>
      <c r="HP145" s="15"/>
      <c r="HQ145" s="15"/>
      <c r="HR145" s="15"/>
      <c r="HS145" s="15"/>
      <c r="HT145" s="15"/>
      <c r="HU145" s="15"/>
      <c r="HV145" s="15"/>
      <c r="HW145" s="15"/>
      <c r="HX145" s="15"/>
      <c r="HY145" s="15"/>
      <c r="HZ145" s="15"/>
      <c r="IA145" s="15"/>
      <c r="IB145" s="15"/>
      <c r="IC145" s="15"/>
      <c r="ID145" s="15"/>
      <c r="IE145" s="15"/>
      <c r="IF145" s="15"/>
      <c r="IG145" s="15"/>
      <c r="IH145" s="15"/>
      <c r="II145" s="15"/>
      <c r="IJ145" s="15"/>
      <c r="IK145" s="15"/>
      <c r="IL145" s="15"/>
      <c r="IM145" s="15"/>
      <c r="IN145" s="15"/>
      <c r="IO145" s="15"/>
      <c r="IP145" s="15"/>
      <c r="IQ145" s="15"/>
      <c r="IR145" s="15"/>
      <c r="IS145" s="15"/>
      <c r="IT145" s="15"/>
      <c r="IU145" s="15"/>
      <c r="IV145" s="15"/>
    </row>
    <row r="146" spans="1:256" ht="9" customHeight="1">
      <c r="A146" s="491"/>
      <c r="B146" s="491"/>
      <c r="C146" s="491"/>
      <c r="D146" s="491"/>
      <c r="E146" s="491"/>
      <c r="F146" s="491"/>
      <c r="G146" s="491"/>
      <c r="H146" s="491"/>
      <c r="I146" s="491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5"/>
      <c r="BR146" s="15"/>
      <c r="BS146" s="15"/>
      <c r="BT146" s="15"/>
      <c r="BU146" s="15"/>
      <c r="BV146" s="15"/>
      <c r="BW146" s="15"/>
      <c r="BX146" s="15"/>
      <c r="BY146" s="15"/>
      <c r="BZ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15"/>
      <c r="CR146" s="15"/>
      <c r="CS146" s="15"/>
      <c r="CT146" s="15"/>
      <c r="CU146" s="15"/>
      <c r="CV146" s="15"/>
      <c r="CW146" s="15"/>
      <c r="CX146" s="15"/>
      <c r="CY146" s="15"/>
      <c r="CZ146" s="15"/>
      <c r="DA146" s="15"/>
      <c r="DB146" s="15"/>
      <c r="DC146" s="15"/>
      <c r="DD146" s="15"/>
      <c r="DE146" s="15"/>
      <c r="DF146" s="15"/>
      <c r="DG146" s="15"/>
      <c r="DH146" s="15"/>
      <c r="DI146" s="15"/>
      <c r="DJ146" s="15"/>
      <c r="DK146" s="15"/>
      <c r="DL146" s="15"/>
      <c r="DM146" s="15"/>
      <c r="DN146" s="15"/>
      <c r="DO146" s="15"/>
      <c r="DP146" s="15"/>
      <c r="DQ146" s="15"/>
      <c r="DR146" s="15"/>
      <c r="DS146" s="15"/>
      <c r="DT146" s="15"/>
      <c r="DU146" s="15"/>
      <c r="DV146" s="15"/>
      <c r="DW146" s="15"/>
      <c r="DX146" s="15"/>
      <c r="DY146" s="15"/>
      <c r="DZ146" s="15"/>
      <c r="EA146" s="15"/>
      <c r="EB146" s="15"/>
      <c r="EC146" s="15"/>
      <c r="ED146" s="15"/>
      <c r="EE146" s="15"/>
      <c r="EF146" s="15"/>
      <c r="EG146" s="15"/>
      <c r="EH146" s="15"/>
      <c r="EI146" s="15"/>
      <c r="EJ146" s="15"/>
      <c r="EK146" s="15"/>
      <c r="EL146" s="15"/>
      <c r="EM146" s="15"/>
      <c r="EN146" s="15"/>
      <c r="EO146" s="15"/>
      <c r="EP146" s="15"/>
      <c r="EQ146" s="15"/>
      <c r="ER146" s="15"/>
      <c r="ES146" s="15"/>
      <c r="ET146" s="15"/>
      <c r="EU146" s="15"/>
      <c r="EV146" s="15"/>
      <c r="EW146" s="15"/>
      <c r="EX146" s="15"/>
      <c r="EY146" s="15"/>
      <c r="EZ146" s="15"/>
      <c r="FA146" s="15"/>
      <c r="FB146" s="15"/>
      <c r="FC146" s="15"/>
      <c r="FD146" s="15"/>
      <c r="FE146" s="15"/>
      <c r="FF146" s="15"/>
      <c r="FG146" s="15"/>
      <c r="FH146" s="15"/>
      <c r="FI146" s="15"/>
      <c r="FJ146" s="15"/>
      <c r="FK146" s="15"/>
      <c r="FL146" s="15"/>
      <c r="FM146" s="15"/>
      <c r="FN146" s="15"/>
      <c r="FO146" s="15"/>
      <c r="FP146" s="15"/>
      <c r="FQ146" s="15"/>
      <c r="FR146" s="15"/>
      <c r="FS146" s="15"/>
      <c r="FT146" s="15"/>
      <c r="FU146" s="15"/>
      <c r="FV146" s="15"/>
      <c r="FW146" s="15"/>
      <c r="FX146" s="15"/>
      <c r="FY146" s="15"/>
      <c r="FZ146" s="15"/>
      <c r="GA146" s="15"/>
      <c r="GB146" s="15"/>
      <c r="GC146" s="15"/>
      <c r="GD146" s="15"/>
      <c r="GE146" s="15"/>
      <c r="GF146" s="15"/>
      <c r="GG146" s="15"/>
      <c r="GH146" s="15"/>
      <c r="GI146" s="15"/>
      <c r="GJ146" s="15"/>
      <c r="GK146" s="15"/>
      <c r="GL146" s="15"/>
      <c r="GM146" s="15"/>
      <c r="GN146" s="15"/>
      <c r="GO146" s="15"/>
      <c r="GP146" s="15"/>
      <c r="GQ146" s="15"/>
      <c r="GR146" s="15"/>
      <c r="GS146" s="15"/>
      <c r="GT146" s="15"/>
      <c r="GU146" s="15"/>
      <c r="GV146" s="15"/>
      <c r="GW146" s="15"/>
      <c r="GX146" s="15"/>
      <c r="GY146" s="15"/>
      <c r="GZ146" s="15"/>
      <c r="HA146" s="15"/>
      <c r="HB146" s="15"/>
      <c r="HC146" s="15"/>
      <c r="HD146" s="15"/>
      <c r="HE146" s="15"/>
      <c r="HF146" s="15"/>
      <c r="HG146" s="15"/>
      <c r="HH146" s="15"/>
      <c r="HI146" s="15"/>
      <c r="HJ146" s="15"/>
      <c r="HK146" s="15"/>
      <c r="HL146" s="15"/>
      <c r="HM146" s="15"/>
      <c r="HN146" s="15"/>
      <c r="HO146" s="15"/>
      <c r="HP146" s="15"/>
      <c r="HQ146" s="15"/>
      <c r="HR146" s="15"/>
      <c r="HS146" s="15"/>
      <c r="HT146" s="15"/>
      <c r="HU146" s="15"/>
      <c r="HV146" s="15"/>
      <c r="HW146" s="15"/>
      <c r="HX146" s="15"/>
      <c r="HY146" s="15"/>
      <c r="HZ146" s="15"/>
      <c r="IA146" s="15"/>
      <c r="IB146" s="15"/>
      <c r="IC146" s="15"/>
      <c r="ID146" s="15"/>
      <c r="IE146" s="15"/>
      <c r="IF146" s="15"/>
      <c r="IG146" s="15"/>
      <c r="IH146" s="15"/>
      <c r="II146" s="15"/>
      <c r="IJ146" s="15"/>
      <c r="IK146" s="15"/>
      <c r="IL146" s="15"/>
      <c r="IM146" s="15"/>
      <c r="IN146" s="15"/>
      <c r="IO146" s="15"/>
      <c r="IP146" s="15"/>
      <c r="IQ146" s="15"/>
      <c r="IR146" s="15"/>
      <c r="IS146" s="15"/>
      <c r="IT146" s="15"/>
      <c r="IU146" s="15"/>
      <c r="IV146" s="15"/>
    </row>
    <row r="147" spans="1:256" ht="36.75" customHeight="1">
      <c r="A147" s="530" t="s">
        <v>150</v>
      </c>
      <c r="B147" s="530"/>
      <c r="C147" s="530"/>
      <c r="D147" s="530"/>
      <c r="E147" s="530"/>
      <c r="F147" s="530"/>
      <c r="G147" s="530"/>
      <c r="H147" s="530"/>
      <c r="I147" s="92">
        <f>ROUND((12*I145)/I137,2)</f>
        <v>37.450000000000003</v>
      </c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5"/>
      <c r="BR147" s="15"/>
      <c r="BS147" s="15"/>
      <c r="BT147" s="15"/>
      <c r="BU147" s="15"/>
      <c r="BV147" s="15"/>
      <c r="BW147" s="15"/>
      <c r="BX147" s="15"/>
      <c r="BY147" s="15"/>
      <c r="BZ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5"/>
      <c r="CQ147" s="15"/>
      <c r="CR147" s="15"/>
      <c r="CS147" s="15"/>
      <c r="CT147" s="15"/>
      <c r="CU147" s="15"/>
      <c r="CV147" s="15"/>
      <c r="CW147" s="15"/>
      <c r="CX147" s="15"/>
      <c r="CY147" s="15"/>
      <c r="CZ147" s="15"/>
      <c r="DA147" s="15"/>
      <c r="DB147" s="15"/>
      <c r="DC147" s="15"/>
      <c r="DD147" s="15"/>
      <c r="DE147" s="15"/>
      <c r="DF147" s="15"/>
      <c r="DG147" s="15"/>
      <c r="DH147" s="15"/>
      <c r="DI147" s="15"/>
      <c r="DJ147" s="15"/>
      <c r="DK147" s="15"/>
      <c r="DL147" s="15"/>
      <c r="DM147" s="15"/>
      <c r="DN147" s="15"/>
      <c r="DO147" s="15"/>
      <c r="DP147" s="15"/>
      <c r="DQ147" s="15"/>
      <c r="DR147" s="15"/>
      <c r="DS147" s="15"/>
      <c r="DT147" s="15"/>
      <c r="DU147" s="15"/>
      <c r="DV147" s="15"/>
      <c r="DW147" s="15"/>
      <c r="DX147" s="15"/>
      <c r="DY147" s="15"/>
      <c r="DZ147" s="15"/>
      <c r="EA147" s="15"/>
      <c r="EB147" s="15"/>
      <c r="EC147" s="15"/>
      <c r="ED147" s="15"/>
      <c r="EE147" s="15"/>
      <c r="EF147" s="15"/>
      <c r="EG147" s="15"/>
      <c r="EH147" s="15"/>
      <c r="EI147" s="15"/>
      <c r="EJ147" s="15"/>
      <c r="EK147" s="15"/>
      <c r="EL147" s="15"/>
      <c r="EM147" s="15"/>
      <c r="EN147" s="15"/>
      <c r="EO147" s="15"/>
      <c r="EP147" s="15"/>
      <c r="EQ147" s="15"/>
      <c r="ER147" s="15"/>
      <c r="ES147" s="15"/>
      <c r="ET147" s="15"/>
      <c r="EU147" s="15"/>
      <c r="EV147" s="15"/>
      <c r="EW147" s="15"/>
      <c r="EX147" s="15"/>
      <c r="EY147" s="15"/>
      <c r="EZ147" s="15"/>
      <c r="FA147" s="15"/>
      <c r="FB147" s="15"/>
      <c r="FC147" s="15"/>
      <c r="FD147" s="15"/>
      <c r="FE147" s="15"/>
      <c r="FF147" s="15"/>
      <c r="FG147" s="15"/>
      <c r="FH147" s="15"/>
      <c r="FI147" s="15"/>
      <c r="FJ147" s="15"/>
      <c r="FK147" s="15"/>
      <c r="FL147" s="15"/>
      <c r="FM147" s="15"/>
      <c r="FN147" s="15"/>
      <c r="FO147" s="15"/>
      <c r="FP147" s="15"/>
      <c r="FQ147" s="15"/>
      <c r="FR147" s="15"/>
      <c r="FS147" s="15"/>
      <c r="FT147" s="15"/>
      <c r="FU147" s="15"/>
      <c r="FV147" s="15"/>
      <c r="FW147" s="15"/>
      <c r="FX147" s="15"/>
      <c r="FY147" s="15"/>
      <c r="FZ147" s="15"/>
      <c r="GA147" s="15"/>
      <c r="GB147" s="15"/>
      <c r="GC147" s="15"/>
      <c r="GD147" s="15"/>
      <c r="GE147" s="15"/>
      <c r="GF147" s="15"/>
      <c r="GG147" s="15"/>
      <c r="GH147" s="15"/>
      <c r="GI147" s="15"/>
      <c r="GJ147" s="15"/>
      <c r="GK147" s="15"/>
      <c r="GL147" s="15"/>
      <c r="GM147" s="15"/>
      <c r="GN147" s="15"/>
      <c r="GO147" s="15"/>
      <c r="GP147" s="15"/>
      <c r="GQ147" s="15"/>
      <c r="GR147" s="15"/>
      <c r="GS147" s="15"/>
      <c r="GT147" s="15"/>
      <c r="GU147" s="15"/>
      <c r="GV147" s="15"/>
      <c r="GW147" s="15"/>
      <c r="GX147" s="15"/>
      <c r="GY147" s="15"/>
      <c r="GZ147" s="15"/>
      <c r="HA147" s="15"/>
      <c r="HB147" s="15"/>
      <c r="HC147" s="15"/>
      <c r="HD147" s="15"/>
      <c r="HE147" s="15"/>
      <c r="HF147" s="15"/>
      <c r="HG147" s="15"/>
      <c r="HH147" s="15"/>
      <c r="HI147" s="15"/>
      <c r="HJ147" s="15"/>
      <c r="HK147" s="15"/>
      <c r="HL147" s="15"/>
      <c r="HM147" s="15"/>
      <c r="HN147" s="15"/>
      <c r="HO147" s="15"/>
      <c r="HP147" s="15"/>
      <c r="HQ147" s="15"/>
      <c r="HR147" s="15"/>
      <c r="HS147" s="15"/>
      <c r="HT147" s="15"/>
      <c r="HU147" s="15"/>
      <c r="HV147" s="15"/>
      <c r="HW147" s="15"/>
      <c r="HX147" s="15"/>
      <c r="HY147" s="15"/>
      <c r="HZ147" s="15"/>
      <c r="IA147" s="15"/>
      <c r="IB147" s="15"/>
      <c r="IC147" s="15"/>
      <c r="ID147" s="15"/>
      <c r="IE147" s="15"/>
      <c r="IF147" s="15"/>
      <c r="IG147" s="15"/>
      <c r="IH147" s="15"/>
      <c r="II147" s="15"/>
      <c r="IJ147" s="15"/>
      <c r="IK147" s="15"/>
      <c r="IL147" s="15"/>
      <c r="IM147" s="15"/>
      <c r="IN147" s="15"/>
      <c r="IO147" s="15"/>
      <c r="IP147" s="15"/>
      <c r="IQ147" s="15"/>
      <c r="IR147" s="15"/>
      <c r="IS147" s="15"/>
      <c r="IT147" s="15"/>
      <c r="IU147" s="15"/>
      <c r="IV147" s="15"/>
    </row>
    <row r="148" spans="1:256" ht="9.75" customHeight="1">
      <c r="A148" s="531"/>
      <c r="B148" s="531"/>
      <c r="C148" s="531"/>
      <c r="D148" s="531"/>
      <c r="E148" s="531"/>
      <c r="F148" s="531"/>
      <c r="G148" s="531"/>
      <c r="H148" s="531"/>
      <c r="I148" s="531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  <c r="BM148" s="15"/>
      <c r="BN148" s="15"/>
      <c r="BO148" s="15"/>
      <c r="BP148" s="15"/>
      <c r="BQ148" s="15"/>
      <c r="BR148" s="15"/>
      <c r="BS148" s="15"/>
      <c r="BT148" s="15"/>
      <c r="BU148" s="15"/>
      <c r="BV148" s="15"/>
      <c r="BW148" s="15"/>
      <c r="BX148" s="15"/>
      <c r="BY148" s="15"/>
      <c r="BZ148" s="15"/>
      <c r="CA148" s="15"/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15"/>
      <c r="CR148" s="15"/>
      <c r="CS148" s="15"/>
      <c r="CT148" s="15"/>
      <c r="CU148" s="15"/>
      <c r="CV148" s="15"/>
      <c r="CW148" s="15"/>
      <c r="CX148" s="15"/>
      <c r="CY148" s="15"/>
      <c r="CZ148" s="15"/>
      <c r="DA148" s="15"/>
      <c r="DB148" s="15"/>
      <c r="DC148" s="15"/>
      <c r="DD148" s="15"/>
      <c r="DE148" s="15"/>
      <c r="DF148" s="15"/>
      <c r="DG148" s="15"/>
      <c r="DH148" s="15"/>
      <c r="DI148" s="15"/>
      <c r="DJ148" s="15"/>
      <c r="DK148" s="15"/>
      <c r="DL148" s="15"/>
      <c r="DM148" s="15"/>
      <c r="DN148" s="15"/>
      <c r="DO148" s="15"/>
      <c r="DP148" s="15"/>
      <c r="DQ148" s="15"/>
      <c r="DR148" s="15"/>
      <c r="DS148" s="15"/>
      <c r="DT148" s="15"/>
      <c r="DU148" s="15"/>
      <c r="DV148" s="15"/>
      <c r="DW148" s="15"/>
      <c r="DX148" s="15"/>
      <c r="DY148" s="15"/>
      <c r="DZ148" s="15"/>
      <c r="EA148" s="15"/>
      <c r="EB148" s="15"/>
      <c r="EC148" s="15"/>
      <c r="ED148" s="15"/>
      <c r="EE148" s="15"/>
      <c r="EF148" s="15"/>
      <c r="EG148" s="15"/>
      <c r="EH148" s="15"/>
      <c r="EI148" s="15"/>
      <c r="EJ148" s="15"/>
      <c r="EK148" s="15"/>
      <c r="EL148" s="15"/>
      <c r="EM148" s="15"/>
      <c r="EN148" s="15"/>
      <c r="EO148" s="15"/>
      <c r="EP148" s="15"/>
      <c r="EQ148" s="15"/>
      <c r="ER148" s="15"/>
      <c r="ES148" s="15"/>
      <c r="ET148" s="15"/>
      <c r="EU148" s="15"/>
      <c r="EV148" s="15"/>
      <c r="EW148" s="15"/>
      <c r="EX148" s="15"/>
      <c r="EY148" s="15"/>
      <c r="EZ148" s="15"/>
      <c r="FA148" s="15"/>
      <c r="FB148" s="15"/>
      <c r="FC148" s="15"/>
      <c r="FD148" s="15"/>
      <c r="FE148" s="15"/>
      <c r="FF148" s="15"/>
      <c r="FG148" s="15"/>
      <c r="FH148" s="15"/>
      <c r="FI148" s="15"/>
      <c r="FJ148" s="15"/>
      <c r="FK148" s="15"/>
      <c r="FL148" s="15"/>
      <c r="FM148" s="15"/>
      <c r="FN148" s="15"/>
      <c r="FO148" s="15"/>
      <c r="FP148" s="15"/>
      <c r="FQ148" s="15"/>
      <c r="FR148" s="15"/>
      <c r="FS148" s="15"/>
      <c r="FT148" s="15"/>
      <c r="FU148" s="15"/>
      <c r="FV148" s="15"/>
      <c r="FW148" s="15"/>
      <c r="FX148" s="15"/>
      <c r="FY148" s="15"/>
      <c r="FZ148" s="15"/>
      <c r="GA148" s="15"/>
      <c r="GB148" s="15"/>
      <c r="GC148" s="15"/>
      <c r="GD148" s="15"/>
      <c r="GE148" s="15"/>
      <c r="GF148" s="15"/>
      <c r="GG148" s="15"/>
      <c r="GH148" s="15"/>
      <c r="GI148" s="15"/>
      <c r="GJ148" s="15"/>
      <c r="GK148" s="15"/>
      <c r="GL148" s="15"/>
      <c r="GM148" s="15"/>
      <c r="GN148" s="15"/>
      <c r="GO148" s="15"/>
      <c r="GP148" s="15"/>
      <c r="GQ148" s="15"/>
      <c r="GR148" s="15"/>
      <c r="GS148" s="15"/>
      <c r="GT148" s="15"/>
      <c r="GU148" s="15"/>
      <c r="GV148" s="15"/>
      <c r="GW148" s="15"/>
      <c r="GX148" s="15"/>
      <c r="GY148" s="15"/>
      <c r="GZ148" s="15"/>
      <c r="HA148" s="15"/>
      <c r="HB148" s="15"/>
      <c r="HC148" s="15"/>
      <c r="HD148" s="15"/>
      <c r="HE148" s="15"/>
      <c r="HF148" s="15"/>
      <c r="HG148" s="15"/>
      <c r="HH148" s="15"/>
      <c r="HI148" s="15"/>
      <c r="HJ148" s="15"/>
      <c r="HK148" s="15"/>
      <c r="HL148" s="15"/>
      <c r="HM148" s="15"/>
      <c r="HN148" s="15"/>
      <c r="HO148" s="15"/>
      <c r="HP148" s="15"/>
      <c r="HQ148" s="15"/>
      <c r="HR148" s="15"/>
      <c r="HS148" s="15"/>
      <c r="HT148" s="15"/>
      <c r="HU148" s="15"/>
      <c r="HV148" s="15"/>
      <c r="HW148" s="15"/>
      <c r="HX148" s="15"/>
      <c r="HY148" s="15"/>
      <c r="HZ148" s="15"/>
      <c r="IA148" s="15"/>
      <c r="IB148" s="15"/>
      <c r="IC148" s="15"/>
      <c r="ID148" s="15"/>
      <c r="IE148" s="15"/>
      <c r="IF148" s="15"/>
      <c r="IG148" s="15"/>
      <c r="IH148" s="15"/>
      <c r="II148" s="15"/>
      <c r="IJ148" s="15"/>
      <c r="IK148" s="15"/>
      <c r="IL148" s="15"/>
      <c r="IM148" s="15"/>
      <c r="IN148" s="15"/>
      <c r="IO148" s="15"/>
      <c r="IP148" s="15"/>
      <c r="IQ148" s="15"/>
      <c r="IR148" s="15"/>
      <c r="IS148" s="15"/>
      <c r="IT148" s="15"/>
      <c r="IU148" s="15"/>
      <c r="IV148" s="15"/>
    </row>
    <row r="149" spans="1:256" ht="20.25" customHeight="1">
      <c r="A149" s="514" t="s">
        <v>151</v>
      </c>
      <c r="B149" s="514"/>
      <c r="C149" s="514"/>
      <c r="D149" s="514"/>
      <c r="E149" s="514"/>
      <c r="F149" s="514"/>
      <c r="G149" s="514"/>
      <c r="H149" s="514"/>
      <c r="I149" s="514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  <c r="BM149" s="15"/>
      <c r="BN149" s="15"/>
      <c r="BO149" s="15"/>
      <c r="BP149" s="15"/>
      <c r="BQ149" s="15"/>
      <c r="BR149" s="15"/>
      <c r="BS149" s="15"/>
      <c r="BT149" s="15"/>
      <c r="BU149" s="15"/>
      <c r="BV149" s="15"/>
      <c r="BW149" s="15"/>
      <c r="BX149" s="15"/>
      <c r="BY149" s="15"/>
      <c r="BZ149" s="15"/>
      <c r="CA149" s="15"/>
      <c r="CB149" s="15"/>
      <c r="CC149" s="15"/>
      <c r="CD149" s="15"/>
      <c r="CE149" s="15"/>
      <c r="CF149" s="15"/>
      <c r="CG149" s="15"/>
      <c r="CH149" s="15"/>
      <c r="CI149" s="15"/>
      <c r="CJ149" s="15"/>
      <c r="CK149" s="15"/>
      <c r="CL149" s="15"/>
      <c r="CM149" s="15"/>
      <c r="CN149" s="15"/>
      <c r="CO149" s="15"/>
      <c r="CP149" s="15"/>
      <c r="CQ149" s="15"/>
      <c r="CR149" s="15"/>
      <c r="CS149" s="15"/>
      <c r="CT149" s="15"/>
      <c r="CU149" s="15"/>
      <c r="CV149" s="15"/>
      <c r="CW149" s="15"/>
      <c r="CX149" s="15"/>
      <c r="CY149" s="15"/>
      <c r="CZ149" s="15"/>
      <c r="DA149" s="15"/>
      <c r="DB149" s="15"/>
      <c r="DC149" s="15"/>
      <c r="DD149" s="15"/>
      <c r="DE149" s="15"/>
      <c r="DF149" s="15"/>
      <c r="DG149" s="15"/>
      <c r="DH149" s="15"/>
      <c r="DI149" s="15"/>
      <c r="DJ149" s="15"/>
      <c r="DK149" s="15"/>
      <c r="DL149" s="15"/>
      <c r="DM149" s="15"/>
      <c r="DN149" s="15"/>
      <c r="DO149" s="15"/>
      <c r="DP149" s="15"/>
      <c r="DQ149" s="15"/>
      <c r="DR149" s="15"/>
      <c r="DS149" s="15"/>
      <c r="DT149" s="15"/>
      <c r="DU149" s="15"/>
      <c r="DV149" s="15"/>
      <c r="DW149" s="15"/>
      <c r="DX149" s="15"/>
      <c r="DY149" s="15"/>
      <c r="DZ149" s="15"/>
      <c r="EA149" s="15"/>
      <c r="EB149" s="15"/>
      <c r="EC149" s="15"/>
      <c r="ED149" s="15"/>
      <c r="EE149" s="15"/>
      <c r="EF149" s="15"/>
      <c r="EG149" s="15"/>
      <c r="EH149" s="15"/>
      <c r="EI149" s="15"/>
      <c r="EJ149" s="15"/>
      <c r="EK149" s="15"/>
      <c r="EL149" s="15"/>
      <c r="EM149" s="15"/>
      <c r="EN149" s="15"/>
      <c r="EO149" s="15"/>
      <c r="EP149" s="15"/>
      <c r="EQ149" s="15"/>
      <c r="ER149" s="15"/>
      <c r="ES149" s="15"/>
      <c r="ET149" s="15"/>
      <c r="EU149" s="15"/>
      <c r="EV149" s="15"/>
      <c r="EW149" s="15"/>
      <c r="EX149" s="15"/>
      <c r="EY149" s="15"/>
      <c r="EZ149" s="15"/>
      <c r="FA149" s="15"/>
      <c r="FB149" s="15"/>
      <c r="FC149" s="15"/>
      <c r="FD149" s="15"/>
      <c r="FE149" s="15"/>
      <c r="FF149" s="15"/>
      <c r="FG149" s="15"/>
      <c r="FH149" s="15"/>
      <c r="FI149" s="15"/>
      <c r="FJ149" s="15"/>
      <c r="FK149" s="15"/>
      <c r="FL149" s="15"/>
      <c r="FM149" s="15"/>
      <c r="FN149" s="15"/>
      <c r="FO149" s="15"/>
      <c r="FP149" s="15"/>
      <c r="FQ149" s="15"/>
      <c r="FR149" s="15"/>
      <c r="FS149" s="15"/>
      <c r="FT149" s="15"/>
      <c r="FU149" s="15"/>
      <c r="FV149" s="15"/>
      <c r="FW149" s="15"/>
      <c r="FX149" s="15"/>
      <c r="FY149" s="15"/>
      <c r="FZ149" s="15"/>
      <c r="GA149" s="15"/>
      <c r="GB149" s="15"/>
      <c r="GC149" s="15"/>
      <c r="GD149" s="15"/>
      <c r="GE149" s="15"/>
      <c r="GF149" s="15"/>
      <c r="GG149" s="15"/>
      <c r="GH149" s="15"/>
      <c r="GI149" s="15"/>
      <c r="GJ149" s="15"/>
      <c r="GK149" s="15"/>
      <c r="GL149" s="15"/>
      <c r="GM149" s="15"/>
      <c r="GN149" s="15"/>
      <c r="GO149" s="15"/>
      <c r="GP149" s="15"/>
      <c r="GQ149" s="15"/>
      <c r="GR149" s="15"/>
      <c r="GS149" s="15"/>
      <c r="GT149" s="15"/>
      <c r="GU149" s="15"/>
      <c r="GV149" s="15"/>
      <c r="GW149" s="15"/>
      <c r="GX149" s="15"/>
      <c r="GY149" s="15"/>
      <c r="GZ149" s="15"/>
      <c r="HA149" s="15"/>
      <c r="HB149" s="15"/>
      <c r="HC149" s="15"/>
      <c r="HD149" s="15"/>
      <c r="HE149" s="15"/>
      <c r="HF149" s="15"/>
      <c r="HG149" s="15"/>
      <c r="HH149" s="15"/>
      <c r="HI149" s="15"/>
      <c r="HJ149" s="15"/>
      <c r="HK149" s="15"/>
      <c r="HL149" s="15"/>
      <c r="HM149" s="15"/>
      <c r="HN149" s="15"/>
      <c r="HO149" s="15"/>
      <c r="HP149" s="15"/>
      <c r="HQ149" s="15"/>
      <c r="HR149" s="15"/>
      <c r="HS149" s="15"/>
      <c r="HT149" s="15"/>
      <c r="HU149" s="15"/>
      <c r="HV149" s="15"/>
      <c r="HW149" s="15"/>
      <c r="HX149" s="15"/>
      <c r="HY149" s="15"/>
      <c r="HZ149" s="15"/>
      <c r="IA149" s="15"/>
      <c r="IB149" s="15"/>
      <c r="IC149" s="15"/>
      <c r="ID149" s="15"/>
      <c r="IE149" s="15"/>
      <c r="IF149" s="15"/>
      <c r="IG149" s="15"/>
      <c r="IH149" s="15"/>
      <c r="II149" s="15"/>
      <c r="IJ149" s="15"/>
      <c r="IK149" s="15"/>
      <c r="IL149" s="15"/>
      <c r="IM149" s="15"/>
      <c r="IN149" s="15"/>
      <c r="IO149" s="15"/>
      <c r="IP149" s="15"/>
      <c r="IQ149" s="15"/>
      <c r="IR149" s="15"/>
      <c r="IS149" s="15"/>
      <c r="IT149" s="15"/>
      <c r="IU149" s="15"/>
      <c r="IV149" s="15"/>
    </row>
    <row r="150" spans="1:256" ht="25.5" customHeight="1">
      <c r="A150" s="66" t="s">
        <v>152</v>
      </c>
      <c r="B150" s="524" t="s">
        <v>153</v>
      </c>
      <c r="C150" s="524"/>
      <c r="D150" s="524"/>
      <c r="E150" s="524"/>
      <c r="F150" s="524"/>
      <c r="G150" s="524"/>
      <c r="H150" s="524"/>
      <c r="I150" s="93" t="s">
        <v>79</v>
      </c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  <c r="BM150" s="15"/>
      <c r="BN150" s="15"/>
      <c r="BO150" s="15"/>
      <c r="BP150" s="15"/>
      <c r="BQ150" s="15"/>
      <c r="BR150" s="15"/>
      <c r="BS150" s="15"/>
      <c r="BT150" s="15"/>
      <c r="BU150" s="15"/>
      <c r="BV150" s="15"/>
      <c r="BW150" s="15"/>
      <c r="BX150" s="15"/>
      <c r="BY150" s="15"/>
      <c r="BZ150" s="15"/>
      <c r="CA150" s="15"/>
      <c r="CB150" s="15"/>
      <c r="CC150" s="1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15"/>
      <c r="CR150" s="15"/>
      <c r="CS150" s="15"/>
      <c r="CT150" s="15"/>
      <c r="CU150" s="15"/>
      <c r="CV150" s="15"/>
      <c r="CW150" s="15"/>
      <c r="CX150" s="15"/>
      <c r="CY150" s="15"/>
      <c r="CZ150" s="15"/>
      <c r="DA150" s="15"/>
      <c r="DB150" s="15"/>
      <c r="DC150" s="15"/>
      <c r="DD150" s="15"/>
      <c r="DE150" s="15"/>
      <c r="DF150" s="15"/>
      <c r="DG150" s="15"/>
      <c r="DH150" s="15"/>
      <c r="DI150" s="15"/>
      <c r="DJ150" s="15"/>
      <c r="DK150" s="15"/>
      <c r="DL150" s="15"/>
      <c r="DM150" s="15"/>
      <c r="DN150" s="15"/>
      <c r="DO150" s="15"/>
      <c r="DP150" s="15"/>
      <c r="DQ150" s="15"/>
      <c r="DR150" s="15"/>
      <c r="DS150" s="15"/>
      <c r="DT150" s="15"/>
      <c r="DU150" s="15"/>
      <c r="DV150" s="15"/>
      <c r="DW150" s="15"/>
      <c r="DX150" s="15"/>
      <c r="DY150" s="15"/>
      <c r="DZ150" s="15"/>
      <c r="EA150" s="15"/>
      <c r="EB150" s="15"/>
      <c r="EC150" s="15"/>
      <c r="ED150" s="15"/>
      <c r="EE150" s="15"/>
      <c r="EF150" s="15"/>
      <c r="EG150" s="15"/>
      <c r="EH150" s="15"/>
      <c r="EI150" s="15"/>
      <c r="EJ150" s="15"/>
      <c r="EK150" s="15"/>
      <c r="EL150" s="15"/>
      <c r="EM150" s="15"/>
      <c r="EN150" s="15"/>
      <c r="EO150" s="15"/>
      <c r="EP150" s="15"/>
      <c r="EQ150" s="15"/>
      <c r="ER150" s="15"/>
      <c r="ES150" s="15"/>
      <c r="ET150" s="15"/>
      <c r="EU150" s="15"/>
      <c r="EV150" s="15"/>
      <c r="EW150" s="15"/>
      <c r="EX150" s="15"/>
      <c r="EY150" s="15"/>
      <c r="EZ150" s="15"/>
      <c r="FA150" s="15"/>
      <c r="FB150" s="15"/>
      <c r="FC150" s="15"/>
      <c r="FD150" s="15"/>
      <c r="FE150" s="15"/>
      <c r="FF150" s="15"/>
      <c r="FG150" s="15"/>
      <c r="FH150" s="15"/>
      <c r="FI150" s="15"/>
      <c r="FJ150" s="15"/>
      <c r="FK150" s="15"/>
      <c r="FL150" s="15"/>
      <c r="FM150" s="15"/>
      <c r="FN150" s="15"/>
      <c r="FO150" s="15"/>
      <c r="FP150" s="15"/>
      <c r="FQ150" s="15"/>
      <c r="FR150" s="15"/>
      <c r="FS150" s="15"/>
      <c r="FT150" s="15"/>
      <c r="FU150" s="15"/>
      <c r="FV150" s="15"/>
      <c r="FW150" s="15"/>
      <c r="FX150" s="15"/>
      <c r="FY150" s="15"/>
      <c r="FZ150" s="15"/>
      <c r="GA150" s="15"/>
      <c r="GB150" s="15"/>
      <c r="GC150" s="15"/>
      <c r="GD150" s="15"/>
      <c r="GE150" s="15"/>
      <c r="GF150" s="15"/>
      <c r="GG150" s="15"/>
      <c r="GH150" s="15"/>
      <c r="GI150" s="15"/>
      <c r="GJ150" s="15"/>
      <c r="GK150" s="15"/>
      <c r="GL150" s="15"/>
      <c r="GM150" s="15"/>
      <c r="GN150" s="15"/>
      <c r="GO150" s="15"/>
      <c r="GP150" s="15"/>
      <c r="GQ150" s="15"/>
      <c r="GR150" s="15"/>
      <c r="GS150" s="15"/>
      <c r="GT150" s="15"/>
      <c r="GU150" s="15"/>
      <c r="GV150" s="15"/>
      <c r="GW150" s="15"/>
      <c r="GX150" s="15"/>
      <c r="GY150" s="15"/>
      <c r="GZ150" s="15"/>
      <c r="HA150" s="15"/>
      <c r="HB150" s="15"/>
      <c r="HC150" s="15"/>
      <c r="HD150" s="15"/>
      <c r="HE150" s="15"/>
      <c r="HF150" s="15"/>
      <c r="HG150" s="15"/>
      <c r="HH150" s="15"/>
      <c r="HI150" s="15"/>
      <c r="HJ150" s="15"/>
      <c r="HK150" s="15"/>
      <c r="HL150" s="15"/>
      <c r="HM150" s="15"/>
      <c r="HN150" s="15"/>
      <c r="HO150" s="15"/>
      <c r="HP150" s="15"/>
      <c r="HQ150" s="15"/>
      <c r="HR150" s="15"/>
      <c r="HS150" s="15"/>
      <c r="HT150" s="15"/>
      <c r="HU150" s="15"/>
      <c r="HV150" s="15"/>
      <c r="HW150" s="15"/>
      <c r="HX150" s="15"/>
      <c r="HY150" s="15"/>
      <c r="HZ150" s="15"/>
      <c r="IA150" s="15"/>
      <c r="IB150" s="15"/>
      <c r="IC150" s="15"/>
      <c r="ID150" s="15"/>
      <c r="IE150" s="15"/>
      <c r="IF150" s="15"/>
      <c r="IG150" s="15"/>
      <c r="IH150" s="15"/>
      <c r="II150" s="15"/>
      <c r="IJ150" s="15"/>
      <c r="IK150" s="15"/>
      <c r="IL150" s="15"/>
      <c r="IM150" s="15"/>
      <c r="IN150" s="15"/>
      <c r="IO150" s="15"/>
      <c r="IP150" s="15"/>
      <c r="IQ150" s="15"/>
      <c r="IR150" s="15"/>
      <c r="IS150" s="15"/>
      <c r="IT150" s="15"/>
      <c r="IU150" s="15"/>
      <c r="IV150" s="15"/>
    </row>
    <row r="151" spans="1:256" ht="13.5" customHeight="1">
      <c r="A151" s="48" t="s">
        <v>8</v>
      </c>
      <c r="B151" s="509" t="s">
        <v>154</v>
      </c>
      <c r="C151" s="509"/>
      <c r="D151" s="509"/>
      <c r="E151" s="509"/>
      <c r="F151" s="509"/>
      <c r="G151" s="509"/>
      <c r="H151" s="509"/>
      <c r="I151" s="55">
        <v>0</v>
      </c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  <c r="BM151" s="15"/>
      <c r="BN151" s="15"/>
      <c r="BO151" s="15"/>
      <c r="BP151" s="15"/>
      <c r="BQ151" s="15"/>
      <c r="BR151" s="15"/>
      <c r="BS151" s="15"/>
      <c r="BT151" s="15"/>
      <c r="BU151" s="15"/>
      <c r="BV151" s="15"/>
      <c r="BW151" s="15"/>
      <c r="BX151" s="15"/>
      <c r="BY151" s="15"/>
      <c r="BZ151" s="15"/>
      <c r="CA151" s="15"/>
      <c r="CB151" s="15"/>
      <c r="CC151" s="15"/>
      <c r="CD151" s="15"/>
      <c r="CE151" s="15"/>
      <c r="CF151" s="15"/>
      <c r="CG151" s="15"/>
      <c r="CH151" s="15"/>
      <c r="CI151" s="15"/>
      <c r="CJ151" s="15"/>
      <c r="CK151" s="15"/>
      <c r="CL151" s="15"/>
      <c r="CM151" s="15"/>
      <c r="CN151" s="15"/>
      <c r="CO151" s="15"/>
      <c r="CP151" s="15"/>
      <c r="CQ151" s="15"/>
      <c r="CR151" s="15"/>
      <c r="CS151" s="15"/>
      <c r="CT151" s="15"/>
      <c r="CU151" s="15"/>
      <c r="CV151" s="15"/>
      <c r="CW151" s="15"/>
      <c r="CX151" s="15"/>
      <c r="CY151" s="15"/>
      <c r="CZ151" s="15"/>
      <c r="DA151" s="15"/>
      <c r="DB151" s="15"/>
      <c r="DC151" s="15"/>
      <c r="DD151" s="15"/>
      <c r="DE151" s="15"/>
      <c r="DF151" s="15"/>
      <c r="DG151" s="15"/>
      <c r="DH151" s="15"/>
      <c r="DI151" s="15"/>
      <c r="DJ151" s="15"/>
      <c r="DK151" s="15"/>
      <c r="DL151" s="15"/>
      <c r="DM151" s="15"/>
      <c r="DN151" s="15"/>
      <c r="DO151" s="15"/>
      <c r="DP151" s="15"/>
      <c r="DQ151" s="15"/>
      <c r="DR151" s="15"/>
      <c r="DS151" s="15"/>
      <c r="DT151" s="15"/>
      <c r="DU151" s="15"/>
      <c r="DV151" s="15"/>
      <c r="DW151" s="15"/>
      <c r="DX151" s="15"/>
      <c r="DY151" s="15"/>
      <c r="DZ151" s="15"/>
      <c r="EA151" s="15"/>
      <c r="EB151" s="15"/>
      <c r="EC151" s="15"/>
      <c r="ED151" s="15"/>
      <c r="EE151" s="15"/>
      <c r="EF151" s="15"/>
      <c r="EG151" s="15"/>
      <c r="EH151" s="15"/>
      <c r="EI151" s="15"/>
      <c r="EJ151" s="15"/>
      <c r="EK151" s="15"/>
      <c r="EL151" s="15"/>
      <c r="EM151" s="15"/>
      <c r="EN151" s="15"/>
      <c r="EO151" s="15"/>
      <c r="EP151" s="15"/>
      <c r="EQ151" s="15"/>
      <c r="ER151" s="15"/>
      <c r="ES151" s="15"/>
      <c r="ET151" s="15"/>
      <c r="EU151" s="15"/>
      <c r="EV151" s="15"/>
      <c r="EW151" s="15"/>
      <c r="EX151" s="15"/>
      <c r="EY151" s="15"/>
      <c r="EZ151" s="15"/>
      <c r="FA151" s="15"/>
      <c r="FB151" s="15"/>
      <c r="FC151" s="15"/>
      <c r="FD151" s="15"/>
      <c r="FE151" s="15"/>
      <c r="FF151" s="15"/>
      <c r="FG151" s="15"/>
      <c r="FH151" s="15"/>
      <c r="FI151" s="15"/>
      <c r="FJ151" s="15"/>
      <c r="FK151" s="15"/>
      <c r="FL151" s="15"/>
      <c r="FM151" s="15"/>
      <c r="FN151" s="15"/>
      <c r="FO151" s="15"/>
      <c r="FP151" s="15"/>
      <c r="FQ151" s="15"/>
      <c r="FR151" s="15"/>
      <c r="FS151" s="15"/>
      <c r="FT151" s="15"/>
      <c r="FU151" s="15"/>
      <c r="FV151" s="15"/>
      <c r="FW151" s="15"/>
      <c r="FX151" s="15"/>
      <c r="FY151" s="15"/>
      <c r="FZ151" s="15"/>
      <c r="GA151" s="15"/>
      <c r="GB151" s="15"/>
      <c r="GC151" s="15"/>
      <c r="GD151" s="15"/>
      <c r="GE151" s="15"/>
      <c r="GF151" s="15"/>
      <c r="GG151" s="15"/>
      <c r="GH151" s="15"/>
      <c r="GI151" s="15"/>
      <c r="GJ151" s="15"/>
      <c r="GK151" s="15"/>
      <c r="GL151" s="15"/>
      <c r="GM151" s="15"/>
      <c r="GN151" s="15"/>
      <c r="GO151" s="15"/>
      <c r="GP151" s="15"/>
      <c r="GQ151" s="15"/>
      <c r="GR151" s="15"/>
      <c r="GS151" s="15"/>
      <c r="GT151" s="15"/>
      <c r="GU151" s="15"/>
      <c r="GV151" s="15"/>
      <c r="GW151" s="15"/>
      <c r="GX151" s="15"/>
      <c r="GY151" s="15"/>
      <c r="GZ151" s="15"/>
      <c r="HA151" s="15"/>
      <c r="HB151" s="15"/>
      <c r="HC151" s="15"/>
      <c r="HD151" s="15"/>
      <c r="HE151" s="15"/>
      <c r="HF151" s="15"/>
      <c r="HG151" s="15"/>
      <c r="HH151" s="15"/>
      <c r="HI151" s="15"/>
      <c r="HJ151" s="15"/>
      <c r="HK151" s="15"/>
      <c r="HL151" s="15"/>
      <c r="HM151" s="15"/>
      <c r="HN151" s="15"/>
      <c r="HO151" s="15"/>
      <c r="HP151" s="15"/>
      <c r="HQ151" s="15"/>
      <c r="HR151" s="15"/>
      <c r="HS151" s="15"/>
      <c r="HT151" s="15"/>
      <c r="HU151" s="15"/>
      <c r="HV151" s="15"/>
      <c r="HW151" s="15"/>
      <c r="HX151" s="15"/>
      <c r="HY151" s="15"/>
      <c r="HZ151" s="15"/>
      <c r="IA151" s="15"/>
      <c r="IB151" s="15"/>
      <c r="IC151" s="15"/>
      <c r="ID151" s="15"/>
      <c r="IE151" s="15"/>
      <c r="IF151" s="15"/>
      <c r="IG151" s="15"/>
      <c r="IH151" s="15"/>
      <c r="II151" s="15"/>
      <c r="IJ151" s="15"/>
      <c r="IK151" s="15"/>
      <c r="IL151" s="15"/>
      <c r="IM151" s="15"/>
      <c r="IN151" s="15"/>
      <c r="IO151" s="15"/>
      <c r="IP151" s="15"/>
      <c r="IQ151" s="15"/>
      <c r="IR151" s="15"/>
      <c r="IS151" s="15"/>
      <c r="IT151" s="15"/>
      <c r="IU151" s="15"/>
      <c r="IV151" s="15"/>
    </row>
    <row r="152" spans="1:256" ht="15.75" customHeight="1">
      <c r="A152" s="532" t="s">
        <v>82</v>
      </c>
      <c r="B152" s="532"/>
      <c r="C152" s="532"/>
      <c r="D152" s="532"/>
      <c r="E152" s="532"/>
      <c r="F152" s="532"/>
      <c r="G152" s="532"/>
      <c r="H152" s="532"/>
      <c r="I152" s="55">
        <v>0</v>
      </c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5"/>
      <c r="BR152" s="15"/>
      <c r="BS152" s="15"/>
      <c r="BT152" s="15"/>
      <c r="BU152" s="15"/>
      <c r="BV152" s="15"/>
      <c r="BW152" s="15"/>
      <c r="BX152" s="15"/>
      <c r="BY152" s="15"/>
      <c r="BZ152" s="15"/>
      <c r="CA152" s="15"/>
      <c r="CB152" s="15"/>
      <c r="CC152" s="1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15"/>
      <c r="CR152" s="15"/>
      <c r="CS152" s="15"/>
      <c r="CT152" s="15"/>
      <c r="CU152" s="15"/>
      <c r="CV152" s="15"/>
      <c r="CW152" s="15"/>
      <c r="CX152" s="15"/>
      <c r="CY152" s="15"/>
      <c r="CZ152" s="15"/>
      <c r="DA152" s="15"/>
      <c r="DB152" s="15"/>
      <c r="DC152" s="15"/>
      <c r="DD152" s="15"/>
      <c r="DE152" s="15"/>
      <c r="DF152" s="15"/>
      <c r="DG152" s="15"/>
      <c r="DH152" s="15"/>
      <c r="DI152" s="15"/>
      <c r="DJ152" s="15"/>
      <c r="DK152" s="15"/>
      <c r="DL152" s="15"/>
      <c r="DM152" s="15"/>
      <c r="DN152" s="15"/>
      <c r="DO152" s="15"/>
      <c r="DP152" s="15"/>
      <c r="DQ152" s="15"/>
      <c r="DR152" s="15"/>
      <c r="DS152" s="15"/>
      <c r="DT152" s="15"/>
      <c r="DU152" s="15"/>
      <c r="DV152" s="15"/>
      <c r="DW152" s="15"/>
      <c r="DX152" s="15"/>
      <c r="DY152" s="15"/>
      <c r="DZ152" s="15"/>
      <c r="EA152" s="15"/>
      <c r="EB152" s="15"/>
      <c r="EC152" s="15"/>
      <c r="ED152" s="15"/>
      <c r="EE152" s="15"/>
      <c r="EF152" s="15"/>
      <c r="EG152" s="15"/>
      <c r="EH152" s="15"/>
      <c r="EI152" s="15"/>
      <c r="EJ152" s="15"/>
      <c r="EK152" s="15"/>
      <c r="EL152" s="15"/>
      <c r="EM152" s="15"/>
      <c r="EN152" s="15"/>
      <c r="EO152" s="15"/>
      <c r="EP152" s="15"/>
      <c r="EQ152" s="15"/>
      <c r="ER152" s="15"/>
      <c r="ES152" s="15"/>
      <c r="ET152" s="15"/>
      <c r="EU152" s="15"/>
      <c r="EV152" s="15"/>
      <c r="EW152" s="15"/>
      <c r="EX152" s="15"/>
      <c r="EY152" s="15"/>
      <c r="EZ152" s="15"/>
      <c r="FA152" s="15"/>
      <c r="FB152" s="15"/>
      <c r="FC152" s="15"/>
      <c r="FD152" s="15"/>
      <c r="FE152" s="15"/>
      <c r="FF152" s="15"/>
      <c r="FG152" s="15"/>
      <c r="FH152" s="15"/>
      <c r="FI152" s="15"/>
      <c r="FJ152" s="15"/>
      <c r="FK152" s="15"/>
      <c r="FL152" s="15"/>
      <c r="FM152" s="15"/>
      <c r="FN152" s="15"/>
      <c r="FO152" s="15"/>
      <c r="FP152" s="15"/>
      <c r="FQ152" s="15"/>
      <c r="FR152" s="15"/>
      <c r="FS152" s="15"/>
      <c r="FT152" s="15"/>
      <c r="FU152" s="15"/>
      <c r="FV152" s="15"/>
      <c r="FW152" s="15"/>
      <c r="FX152" s="15"/>
      <c r="FY152" s="15"/>
      <c r="FZ152" s="15"/>
      <c r="GA152" s="15"/>
      <c r="GB152" s="15"/>
      <c r="GC152" s="15"/>
      <c r="GD152" s="15"/>
      <c r="GE152" s="15"/>
      <c r="GF152" s="15"/>
      <c r="GG152" s="15"/>
      <c r="GH152" s="15"/>
      <c r="GI152" s="15"/>
      <c r="GJ152" s="15"/>
      <c r="GK152" s="15"/>
      <c r="GL152" s="15"/>
      <c r="GM152" s="15"/>
      <c r="GN152" s="15"/>
      <c r="GO152" s="15"/>
      <c r="GP152" s="15"/>
      <c r="GQ152" s="15"/>
      <c r="GR152" s="15"/>
      <c r="GS152" s="15"/>
      <c r="GT152" s="15"/>
      <c r="GU152" s="15"/>
      <c r="GV152" s="15"/>
      <c r="GW152" s="15"/>
      <c r="GX152" s="15"/>
      <c r="GY152" s="15"/>
      <c r="GZ152" s="15"/>
      <c r="HA152" s="15"/>
      <c r="HB152" s="15"/>
      <c r="HC152" s="15"/>
      <c r="HD152" s="15"/>
      <c r="HE152" s="15"/>
      <c r="HF152" s="15"/>
      <c r="HG152" s="15"/>
      <c r="HH152" s="15"/>
      <c r="HI152" s="15"/>
      <c r="HJ152" s="15"/>
      <c r="HK152" s="15"/>
      <c r="HL152" s="15"/>
      <c r="HM152" s="15"/>
      <c r="HN152" s="15"/>
      <c r="HO152" s="15"/>
      <c r="HP152" s="15"/>
      <c r="HQ152" s="15"/>
      <c r="HR152" s="15"/>
      <c r="HS152" s="15"/>
      <c r="HT152" s="15"/>
      <c r="HU152" s="15"/>
      <c r="HV152" s="15"/>
      <c r="HW152" s="15"/>
      <c r="HX152" s="15"/>
      <c r="HY152" s="15"/>
      <c r="HZ152" s="15"/>
      <c r="IA152" s="15"/>
      <c r="IB152" s="15"/>
      <c r="IC152" s="15"/>
      <c r="ID152" s="15"/>
      <c r="IE152" s="15"/>
      <c r="IF152" s="15"/>
      <c r="IG152" s="15"/>
      <c r="IH152" s="15"/>
      <c r="II152" s="15"/>
      <c r="IJ152" s="15"/>
      <c r="IK152" s="15"/>
      <c r="IL152" s="15"/>
      <c r="IM152" s="15"/>
      <c r="IN152" s="15"/>
      <c r="IO152" s="15"/>
      <c r="IP152" s="15"/>
      <c r="IQ152" s="15"/>
      <c r="IR152" s="15"/>
      <c r="IS152" s="15"/>
      <c r="IT152" s="15"/>
      <c r="IU152" s="15"/>
      <c r="IV152" s="15"/>
    </row>
    <row r="153" spans="1:256" ht="7.5" customHeight="1">
      <c r="A153" s="533"/>
      <c r="B153" s="533"/>
      <c r="C153" s="533"/>
      <c r="D153" s="533"/>
      <c r="E153" s="533"/>
      <c r="F153" s="533"/>
      <c r="G153" s="533"/>
      <c r="H153" s="533"/>
      <c r="I153" s="533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5"/>
      <c r="BR153" s="15"/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  <c r="DA153" s="15"/>
      <c r="DB153" s="15"/>
      <c r="DC153" s="15"/>
      <c r="DD153" s="15"/>
      <c r="DE153" s="15"/>
      <c r="DF153" s="15"/>
      <c r="DG153" s="15"/>
      <c r="DH153" s="15"/>
      <c r="DI153" s="15"/>
      <c r="DJ153" s="15"/>
      <c r="DK153" s="15"/>
      <c r="DL153" s="15"/>
      <c r="DM153" s="15"/>
      <c r="DN153" s="15"/>
      <c r="DO153" s="15"/>
      <c r="DP153" s="15"/>
      <c r="DQ153" s="15"/>
      <c r="DR153" s="15"/>
      <c r="DS153" s="15"/>
      <c r="DT153" s="15"/>
      <c r="DU153" s="15"/>
      <c r="DV153" s="15"/>
      <c r="DW153" s="15"/>
      <c r="DX153" s="15"/>
      <c r="DY153" s="15"/>
      <c r="DZ153" s="15"/>
      <c r="EA153" s="15"/>
      <c r="EB153" s="15"/>
      <c r="EC153" s="15"/>
      <c r="ED153" s="15"/>
      <c r="EE153" s="15"/>
      <c r="EF153" s="15"/>
      <c r="EG153" s="15"/>
      <c r="EH153" s="15"/>
      <c r="EI153" s="15"/>
      <c r="EJ153" s="15"/>
      <c r="EK153" s="15"/>
      <c r="EL153" s="15"/>
      <c r="EM153" s="15"/>
      <c r="EN153" s="15"/>
      <c r="EO153" s="15"/>
      <c r="EP153" s="15"/>
      <c r="EQ153" s="15"/>
      <c r="ER153" s="15"/>
      <c r="ES153" s="15"/>
      <c r="ET153" s="15"/>
      <c r="EU153" s="15"/>
      <c r="EV153" s="15"/>
      <c r="EW153" s="15"/>
      <c r="EX153" s="15"/>
      <c r="EY153" s="15"/>
      <c r="EZ153" s="15"/>
      <c r="FA153" s="15"/>
      <c r="FB153" s="15"/>
      <c r="FC153" s="15"/>
      <c r="FD153" s="15"/>
      <c r="FE153" s="15"/>
      <c r="FF153" s="15"/>
      <c r="FG153" s="15"/>
      <c r="FH153" s="15"/>
      <c r="FI153" s="15"/>
      <c r="FJ153" s="15"/>
      <c r="FK153" s="15"/>
      <c r="FL153" s="15"/>
      <c r="FM153" s="15"/>
      <c r="FN153" s="15"/>
      <c r="FO153" s="15"/>
      <c r="FP153" s="15"/>
      <c r="FQ153" s="15"/>
      <c r="FR153" s="15"/>
      <c r="FS153" s="15"/>
      <c r="FT153" s="15"/>
      <c r="FU153" s="15"/>
      <c r="FV153" s="15"/>
      <c r="FW153" s="15"/>
      <c r="FX153" s="15"/>
      <c r="FY153" s="15"/>
      <c r="FZ153" s="15"/>
      <c r="GA153" s="15"/>
      <c r="GB153" s="15"/>
      <c r="GC153" s="15"/>
      <c r="GD153" s="15"/>
      <c r="GE153" s="15"/>
      <c r="GF153" s="15"/>
      <c r="GG153" s="15"/>
      <c r="GH153" s="15"/>
      <c r="GI153" s="15"/>
      <c r="GJ153" s="15"/>
      <c r="GK153" s="15"/>
      <c r="GL153" s="15"/>
      <c r="GM153" s="15"/>
      <c r="GN153" s="15"/>
      <c r="GO153" s="15"/>
      <c r="GP153" s="15"/>
      <c r="GQ153" s="15"/>
      <c r="GR153" s="15"/>
      <c r="GS153" s="15"/>
      <c r="GT153" s="15"/>
      <c r="GU153" s="15"/>
      <c r="GV153" s="15"/>
      <c r="GW153" s="15"/>
      <c r="GX153" s="15"/>
      <c r="GY153" s="15"/>
      <c r="GZ153" s="15"/>
      <c r="HA153" s="15"/>
      <c r="HB153" s="15"/>
      <c r="HC153" s="15"/>
      <c r="HD153" s="15"/>
      <c r="HE153" s="15"/>
      <c r="HF153" s="15"/>
      <c r="HG153" s="15"/>
      <c r="HH153" s="15"/>
      <c r="HI153" s="15"/>
      <c r="HJ153" s="15"/>
      <c r="HK153" s="15"/>
      <c r="HL153" s="15"/>
      <c r="HM153" s="15"/>
      <c r="HN153" s="15"/>
      <c r="HO153" s="15"/>
      <c r="HP153" s="15"/>
      <c r="HQ153" s="15"/>
      <c r="HR153" s="15"/>
      <c r="HS153" s="15"/>
      <c r="HT153" s="15"/>
      <c r="HU153" s="15"/>
      <c r="HV153" s="15"/>
      <c r="HW153" s="15"/>
      <c r="HX153" s="15"/>
      <c r="HY153" s="15"/>
      <c r="HZ153" s="15"/>
      <c r="IA153" s="15"/>
      <c r="IB153" s="15"/>
      <c r="IC153" s="15"/>
      <c r="ID153" s="15"/>
      <c r="IE153" s="15"/>
      <c r="IF153" s="15"/>
      <c r="IG153" s="15"/>
      <c r="IH153" s="15"/>
      <c r="II153" s="15"/>
      <c r="IJ153" s="15"/>
      <c r="IK153" s="15"/>
      <c r="IL153" s="15"/>
      <c r="IM153" s="15"/>
      <c r="IN153" s="15"/>
      <c r="IO153" s="15"/>
      <c r="IP153" s="15"/>
      <c r="IQ153" s="15"/>
      <c r="IR153" s="15"/>
      <c r="IS153" s="15"/>
      <c r="IT153" s="15"/>
      <c r="IU153" s="15"/>
      <c r="IV153" s="15"/>
    </row>
    <row r="154" spans="1:256" ht="23.25" customHeight="1">
      <c r="A154" s="500" t="s">
        <v>155</v>
      </c>
      <c r="B154" s="500"/>
      <c r="C154" s="500"/>
      <c r="D154" s="500"/>
      <c r="E154" s="500"/>
      <c r="F154" s="500"/>
      <c r="G154" s="500"/>
      <c r="H154" s="500"/>
      <c r="I154" s="500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5"/>
      <c r="BR154" s="15"/>
      <c r="BS154" s="15"/>
      <c r="BT154" s="15"/>
      <c r="BU154" s="15"/>
      <c r="BV154" s="15"/>
      <c r="BW154" s="15"/>
      <c r="BX154" s="15"/>
      <c r="BY154" s="15"/>
      <c r="BZ154" s="15"/>
      <c r="CA154" s="15"/>
      <c r="CB154" s="15"/>
      <c r="CC154" s="1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  <c r="CQ154" s="15"/>
      <c r="CR154" s="15"/>
      <c r="CS154" s="15"/>
      <c r="CT154" s="15"/>
      <c r="CU154" s="15"/>
      <c r="CV154" s="15"/>
      <c r="CW154" s="15"/>
      <c r="CX154" s="15"/>
      <c r="CY154" s="15"/>
      <c r="CZ154" s="15"/>
      <c r="DA154" s="15"/>
      <c r="DB154" s="15"/>
      <c r="DC154" s="15"/>
      <c r="DD154" s="15"/>
      <c r="DE154" s="15"/>
      <c r="DF154" s="15"/>
      <c r="DG154" s="15"/>
      <c r="DH154" s="15"/>
      <c r="DI154" s="15"/>
      <c r="DJ154" s="15"/>
      <c r="DK154" s="15"/>
      <c r="DL154" s="15"/>
      <c r="DM154" s="15"/>
      <c r="DN154" s="15"/>
      <c r="DO154" s="15"/>
      <c r="DP154" s="15"/>
      <c r="DQ154" s="15"/>
      <c r="DR154" s="15"/>
      <c r="DS154" s="15"/>
      <c r="DT154" s="15"/>
      <c r="DU154" s="15"/>
      <c r="DV154" s="15"/>
      <c r="DW154" s="15"/>
      <c r="DX154" s="15"/>
      <c r="DY154" s="15"/>
      <c r="DZ154" s="15"/>
      <c r="EA154" s="15"/>
      <c r="EB154" s="15"/>
      <c r="EC154" s="15"/>
      <c r="ED154" s="15"/>
      <c r="EE154" s="15"/>
      <c r="EF154" s="15"/>
      <c r="EG154" s="15"/>
      <c r="EH154" s="15"/>
      <c r="EI154" s="15"/>
      <c r="EJ154" s="15"/>
      <c r="EK154" s="15"/>
      <c r="EL154" s="15"/>
      <c r="EM154" s="15"/>
      <c r="EN154" s="15"/>
      <c r="EO154" s="15"/>
      <c r="EP154" s="15"/>
      <c r="EQ154" s="15"/>
      <c r="ER154" s="15"/>
      <c r="ES154" s="15"/>
      <c r="ET154" s="15"/>
      <c r="EU154" s="15"/>
      <c r="EV154" s="15"/>
      <c r="EW154" s="15"/>
      <c r="EX154" s="15"/>
      <c r="EY154" s="15"/>
      <c r="EZ154" s="15"/>
      <c r="FA154" s="15"/>
      <c r="FB154" s="15"/>
      <c r="FC154" s="15"/>
      <c r="FD154" s="15"/>
      <c r="FE154" s="15"/>
      <c r="FF154" s="15"/>
      <c r="FG154" s="15"/>
      <c r="FH154" s="15"/>
      <c r="FI154" s="15"/>
      <c r="FJ154" s="15"/>
      <c r="FK154" s="15"/>
      <c r="FL154" s="15"/>
      <c r="FM154" s="15"/>
      <c r="FN154" s="15"/>
      <c r="FO154" s="15"/>
      <c r="FP154" s="15"/>
      <c r="FQ154" s="15"/>
      <c r="FR154" s="15"/>
      <c r="FS154" s="15"/>
      <c r="FT154" s="15"/>
      <c r="FU154" s="15"/>
      <c r="FV154" s="15"/>
      <c r="FW154" s="15"/>
      <c r="FX154" s="15"/>
      <c r="FY154" s="15"/>
      <c r="FZ154" s="15"/>
      <c r="GA154" s="15"/>
      <c r="GB154" s="15"/>
      <c r="GC154" s="15"/>
      <c r="GD154" s="15"/>
      <c r="GE154" s="15"/>
      <c r="GF154" s="15"/>
      <c r="GG154" s="15"/>
      <c r="GH154" s="15"/>
      <c r="GI154" s="15"/>
      <c r="GJ154" s="15"/>
      <c r="GK154" s="15"/>
      <c r="GL154" s="15"/>
      <c r="GM154" s="15"/>
      <c r="GN154" s="15"/>
      <c r="GO154" s="15"/>
      <c r="GP154" s="15"/>
      <c r="GQ154" s="15"/>
      <c r="GR154" s="15"/>
      <c r="GS154" s="15"/>
      <c r="GT154" s="15"/>
      <c r="GU154" s="15"/>
      <c r="GV154" s="15"/>
      <c r="GW154" s="15"/>
      <c r="GX154" s="15"/>
      <c r="GY154" s="15"/>
      <c r="GZ154" s="15"/>
      <c r="HA154" s="15"/>
      <c r="HB154" s="15"/>
      <c r="HC154" s="15"/>
      <c r="HD154" s="15"/>
      <c r="HE154" s="15"/>
      <c r="HF154" s="15"/>
      <c r="HG154" s="15"/>
      <c r="HH154" s="15"/>
      <c r="HI154" s="15"/>
      <c r="HJ154" s="15"/>
      <c r="HK154" s="15"/>
      <c r="HL154" s="15"/>
      <c r="HM154" s="15"/>
      <c r="HN154" s="15"/>
      <c r="HO154" s="15"/>
      <c r="HP154" s="15"/>
      <c r="HQ154" s="15"/>
      <c r="HR154" s="15"/>
      <c r="HS154" s="15"/>
      <c r="HT154" s="15"/>
      <c r="HU154" s="15"/>
      <c r="HV154" s="15"/>
      <c r="HW154" s="15"/>
      <c r="HX154" s="15"/>
      <c r="HY154" s="15"/>
      <c r="HZ154" s="15"/>
      <c r="IA154" s="15"/>
      <c r="IB154" s="15"/>
      <c r="IC154" s="15"/>
      <c r="ID154" s="15"/>
      <c r="IE154" s="15"/>
      <c r="IF154" s="15"/>
      <c r="IG154" s="15"/>
      <c r="IH154" s="15"/>
      <c r="II154" s="15"/>
      <c r="IJ154" s="15"/>
      <c r="IK154" s="15"/>
      <c r="IL154" s="15"/>
      <c r="IM154" s="15"/>
      <c r="IN154" s="15"/>
      <c r="IO154" s="15"/>
      <c r="IP154" s="15"/>
      <c r="IQ154" s="15"/>
      <c r="IR154" s="15"/>
      <c r="IS154" s="15"/>
      <c r="IT154" s="15"/>
      <c r="IU154" s="15"/>
      <c r="IV154" s="15"/>
    </row>
    <row r="155" spans="1:256" ht="27.75" customHeight="1">
      <c r="A155" s="40">
        <v>4</v>
      </c>
      <c r="B155" s="524" t="s">
        <v>156</v>
      </c>
      <c r="C155" s="524"/>
      <c r="D155" s="524"/>
      <c r="E155" s="524"/>
      <c r="F155" s="524"/>
      <c r="G155" s="524"/>
      <c r="H155" s="524"/>
      <c r="I155" s="93" t="s">
        <v>79</v>
      </c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5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15"/>
      <c r="CR155" s="15"/>
      <c r="CS155" s="15"/>
      <c r="CT155" s="15"/>
      <c r="CU155" s="15"/>
      <c r="CV155" s="15"/>
      <c r="CW155" s="15"/>
      <c r="CX155" s="15"/>
      <c r="CY155" s="15"/>
      <c r="CZ155" s="15"/>
      <c r="DA155" s="15"/>
      <c r="DB155" s="15"/>
      <c r="DC155" s="15"/>
      <c r="DD155" s="15"/>
      <c r="DE155" s="15"/>
      <c r="DF155" s="15"/>
      <c r="DG155" s="15"/>
      <c r="DH155" s="15"/>
      <c r="DI155" s="15"/>
      <c r="DJ155" s="15"/>
      <c r="DK155" s="15"/>
      <c r="DL155" s="15"/>
      <c r="DM155" s="15"/>
      <c r="DN155" s="15"/>
      <c r="DO155" s="15"/>
      <c r="DP155" s="15"/>
      <c r="DQ155" s="15"/>
      <c r="DR155" s="15"/>
      <c r="DS155" s="15"/>
      <c r="DT155" s="15"/>
      <c r="DU155" s="15"/>
      <c r="DV155" s="15"/>
      <c r="DW155" s="15"/>
      <c r="DX155" s="15"/>
      <c r="DY155" s="15"/>
      <c r="DZ155" s="15"/>
      <c r="EA155" s="15"/>
      <c r="EB155" s="15"/>
      <c r="EC155" s="15"/>
      <c r="ED155" s="15"/>
      <c r="EE155" s="15"/>
      <c r="EF155" s="15"/>
      <c r="EG155" s="15"/>
      <c r="EH155" s="15"/>
      <c r="EI155" s="15"/>
      <c r="EJ155" s="15"/>
      <c r="EK155" s="15"/>
      <c r="EL155" s="15"/>
      <c r="EM155" s="15"/>
      <c r="EN155" s="15"/>
      <c r="EO155" s="15"/>
      <c r="EP155" s="15"/>
      <c r="EQ155" s="15"/>
      <c r="ER155" s="15"/>
      <c r="ES155" s="15"/>
      <c r="ET155" s="15"/>
      <c r="EU155" s="15"/>
      <c r="EV155" s="15"/>
      <c r="EW155" s="15"/>
      <c r="EX155" s="15"/>
      <c r="EY155" s="15"/>
      <c r="EZ155" s="15"/>
      <c r="FA155" s="15"/>
      <c r="FB155" s="15"/>
      <c r="FC155" s="15"/>
      <c r="FD155" s="15"/>
      <c r="FE155" s="15"/>
      <c r="FF155" s="15"/>
      <c r="FG155" s="15"/>
      <c r="FH155" s="15"/>
      <c r="FI155" s="15"/>
      <c r="FJ155" s="15"/>
      <c r="FK155" s="15"/>
      <c r="FL155" s="15"/>
      <c r="FM155" s="15"/>
      <c r="FN155" s="15"/>
      <c r="FO155" s="15"/>
      <c r="FP155" s="15"/>
      <c r="FQ155" s="15"/>
      <c r="FR155" s="15"/>
      <c r="FS155" s="15"/>
      <c r="FT155" s="15"/>
      <c r="FU155" s="15"/>
      <c r="FV155" s="15"/>
      <c r="FW155" s="15"/>
      <c r="FX155" s="15"/>
      <c r="FY155" s="15"/>
      <c r="FZ155" s="15"/>
      <c r="GA155" s="15"/>
      <c r="GB155" s="15"/>
      <c r="GC155" s="15"/>
      <c r="GD155" s="15"/>
      <c r="GE155" s="15"/>
      <c r="GF155" s="15"/>
      <c r="GG155" s="15"/>
      <c r="GH155" s="15"/>
      <c r="GI155" s="15"/>
      <c r="GJ155" s="15"/>
      <c r="GK155" s="15"/>
      <c r="GL155" s="15"/>
      <c r="GM155" s="15"/>
      <c r="GN155" s="15"/>
      <c r="GO155" s="15"/>
      <c r="GP155" s="15"/>
      <c r="GQ155" s="15"/>
      <c r="GR155" s="15"/>
      <c r="GS155" s="15"/>
      <c r="GT155" s="15"/>
      <c r="GU155" s="15"/>
      <c r="GV155" s="15"/>
      <c r="GW155" s="15"/>
      <c r="GX155" s="15"/>
      <c r="GY155" s="15"/>
      <c r="GZ155" s="15"/>
      <c r="HA155" s="15"/>
      <c r="HB155" s="15"/>
      <c r="HC155" s="15"/>
      <c r="HD155" s="15"/>
      <c r="HE155" s="15"/>
      <c r="HF155" s="15"/>
      <c r="HG155" s="15"/>
      <c r="HH155" s="15"/>
      <c r="HI155" s="15"/>
      <c r="HJ155" s="15"/>
      <c r="HK155" s="15"/>
      <c r="HL155" s="15"/>
      <c r="HM155" s="15"/>
      <c r="HN155" s="15"/>
      <c r="HO155" s="15"/>
      <c r="HP155" s="15"/>
      <c r="HQ155" s="15"/>
      <c r="HR155" s="15"/>
      <c r="HS155" s="15"/>
      <c r="HT155" s="15"/>
      <c r="HU155" s="15"/>
      <c r="HV155" s="15"/>
      <c r="HW155" s="15"/>
      <c r="HX155" s="15"/>
      <c r="HY155" s="15"/>
      <c r="HZ155" s="15"/>
      <c r="IA155" s="15"/>
      <c r="IB155" s="15"/>
      <c r="IC155" s="15"/>
      <c r="ID155" s="15"/>
      <c r="IE155" s="15"/>
      <c r="IF155" s="15"/>
      <c r="IG155" s="15"/>
      <c r="IH155" s="15"/>
      <c r="II155" s="15"/>
      <c r="IJ155" s="15"/>
      <c r="IK155" s="15"/>
      <c r="IL155" s="15"/>
      <c r="IM155" s="15"/>
      <c r="IN155" s="15"/>
      <c r="IO155" s="15"/>
      <c r="IP155" s="15"/>
      <c r="IQ155" s="15"/>
      <c r="IR155" s="15"/>
      <c r="IS155" s="15"/>
      <c r="IT155" s="15"/>
      <c r="IU155" s="15"/>
      <c r="IV155" s="15"/>
    </row>
    <row r="156" spans="1:256" ht="19.5" customHeight="1">
      <c r="A156" s="17" t="s">
        <v>142</v>
      </c>
      <c r="B156" s="509" t="s">
        <v>143</v>
      </c>
      <c r="C156" s="509"/>
      <c r="D156" s="509"/>
      <c r="E156" s="509"/>
      <c r="F156" s="509"/>
      <c r="G156" s="509"/>
      <c r="H156" s="509"/>
      <c r="I156" s="55">
        <f>I145</f>
        <v>321.96999999999997</v>
      </c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5"/>
      <c r="BR156" s="15"/>
      <c r="BS156" s="15"/>
      <c r="BT156" s="15"/>
      <c r="BU156" s="15"/>
      <c r="BV156" s="15"/>
      <c r="BW156" s="15"/>
      <c r="BX156" s="15"/>
      <c r="BY156" s="15"/>
      <c r="BZ156" s="15"/>
      <c r="CA156" s="15"/>
      <c r="CB156" s="15"/>
      <c r="CC156" s="1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  <c r="CQ156" s="15"/>
      <c r="CR156" s="15"/>
      <c r="CS156" s="15"/>
      <c r="CT156" s="15"/>
      <c r="CU156" s="15"/>
      <c r="CV156" s="15"/>
      <c r="CW156" s="15"/>
      <c r="CX156" s="15"/>
      <c r="CY156" s="15"/>
      <c r="CZ156" s="15"/>
      <c r="DA156" s="15"/>
      <c r="DB156" s="15"/>
      <c r="DC156" s="15"/>
      <c r="DD156" s="15"/>
      <c r="DE156" s="15"/>
      <c r="DF156" s="15"/>
      <c r="DG156" s="15"/>
      <c r="DH156" s="15"/>
      <c r="DI156" s="15"/>
      <c r="DJ156" s="15"/>
      <c r="DK156" s="15"/>
      <c r="DL156" s="15"/>
      <c r="DM156" s="15"/>
      <c r="DN156" s="15"/>
      <c r="DO156" s="15"/>
      <c r="DP156" s="15"/>
      <c r="DQ156" s="15"/>
      <c r="DR156" s="15"/>
      <c r="DS156" s="15"/>
      <c r="DT156" s="15"/>
      <c r="DU156" s="15"/>
      <c r="DV156" s="15"/>
      <c r="DW156" s="15"/>
      <c r="DX156" s="15"/>
      <c r="DY156" s="15"/>
      <c r="DZ156" s="15"/>
      <c r="EA156" s="15"/>
      <c r="EB156" s="15"/>
      <c r="EC156" s="15"/>
      <c r="ED156" s="15"/>
      <c r="EE156" s="15"/>
      <c r="EF156" s="15"/>
      <c r="EG156" s="15"/>
      <c r="EH156" s="15"/>
      <c r="EI156" s="15"/>
      <c r="EJ156" s="15"/>
      <c r="EK156" s="15"/>
      <c r="EL156" s="15"/>
      <c r="EM156" s="15"/>
      <c r="EN156" s="15"/>
      <c r="EO156" s="15"/>
      <c r="EP156" s="15"/>
      <c r="EQ156" s="15"/>
      <c r="ER156" s="15"/>
      <c r="ES156" s="15"/>
      <c r="ET156" s="15"/>
      <c r="EU156" s="15"/>
      <c r="EV156" s="15"/>
      <c r="EW156" s="15"/>
      <c r="EX156" s="15"/>
      <c r="EY156" s="15"/>
      <c r="EZ156" s="15"/>
      <c r="FA156" s="15"/>
      <c r="FB156" s="15"/>
      <c r="FC156" s="15"/>
      <c r="FD156" s="15"/>
      <c r="FE156" s="15"/>
      <c r="FF156" s="15"/>
      <c r="FG156" s="15"/>
      <c r="FH156" s="15"/>
      <c r="FI156" s="15"/>
      <c r="FJ156" s="15"/>
      <c r="FK156" s="15"/>
      <c r="FL156" s="15"/>
      <c r="FM156" s="15"/>
      <c r="FN156" s="15"/>
      <c r="FO156" s="15"/>
      <c r="FP156" s="15"/>
      <c r="FQ156" s="15"/>
      <c r="FR156" s="15"/>
      <c r="FS156" s="15"/>
      <c r="FT156" s="15"/>
      <c r="FU156" s="15"/>
      <c r="FV156" s="15"/>
      <c r="FW156" s="15"/>
      <c r="FX156" s="15"/>
      <c r="FY156" s="15"/>
      <c r="FZ156" s="15"/>
      <c r="GA156" s="15"/>
      <c r="GB156" s="15"/>
      <c r="GC156" s="15"/>
      <c r="GD156" s="15"/>
      <c r="GE156" s="15"/>
      <c r="GF156" s="15"/>
      <c r="GG156" s="15"/>
      <c r="GH156" s="15"/>
      <c r="GI156" s="15"/>
      <c r="GJ156" s="15"/>
      <c r="GK156" s="15"/>
      <c r="GL156" s="15"/>
      <c r="GM156" s="15"/>
      <c r="GN156" s="15"/>
      <c r="GO156" s="15"/>
      <c r="GP156" s="15"/>
      <c r="GQ156" s="15"/>
      <c r="GR156" s="15"/>
      <c r="GS156" s="15"/>
      <c r="GT156" s="15"/>
      <c r="GU156" s="15"/>
      <c r="GV156" s="15"/>
      <c r="GW156" s="15"/>
      <c r="GX156" s="15"/>
      <c r="GY156" s="15"/>
      <c r="GZ156" s="15"/>
      <c r="HA156" s="15"/>
      <c r="HB156" s="15"/>
      <c r="HC156" s="15"/>
      <c r="HD156" s="15"/>
      <c r="HE156" s="15"/>
      <c r="HF156" s="15"/>
      <c r="HG156" s="15"/>
      <c r="HH156" s="15"/>
      <c r="HI156" s="15"/>
      <c r="HJ156" s="15"/>
      <c r="HK156" s="15"/>
      <c r="HL156" s="15"/>
      <c r="HM156" s="15"/>
      <c r="HN156" s="15"/>
      <c r="HO156" s="15"/>
      <c r="HP156" s="15"/>
      <c r="HQ156" s="15"/>
      <c r="HR156" s="15"/>
      <c r="HS156" s="15"/>
      <c r="HT156" s="15"/>
      <c r="HU156" s="15"/>
      <c r="HV156" s="15"/>
      <c r="HW156" s="15"/>
      <c r="HX156" s="15"/>
      <c r="HY156" s="15"/>
      <c r="HZ156" s="15"/>
      <c r="IA156" s="15"/>
      <c r="IB156" s="15"/>
      <c r="IC156" s="15"/>
      <c r="ID156" s="15"/>
      <c r="IE156" s="15"/>
      <c r="IF156" s="15"/>
      <c r="IG156" s="15"/>
      <c r="IH156" s="15"/>
      <c r="II156" s="15"/>
      <c r="IJ156" s="15"/>
      <c r="IK156" s="15"/>
      <c r="IL156" s="15"/>
      <c r="IM156" s="15"/>
      <c r="IN156" s="15"/>
      <c r="IO156" s="15"/>
      <c r="IP156" s="15"/>
      <c r="IQ156" s="15"/>
      <c r="IR156" s="15"/>
      <c r="IS156" s="15"/>
      <c r="IT156" s="15"/>
      <c r="IU156" s="15"/>
      <c r="IV156" s="15"/>
    </row>
    <row r="157" spans="1:256" ht="19.5" customHeight="1">
      <c r="A157" s="17" t="s">
        <v>157</v>
      </c>
      <c r="B157" s="509" t="s">
        <v>153</v>
      </c>
      <c r="C157" s="509"/>
      <c r="D157" s="509"/>
      <c r="E157" s="509"/>
      <c r="F157" s="509"/>
      <c r="G157" s="509"/>
      <c r="H157" s="509"/>
      <c r="I157" s="55">
        <f>I152</f>
        <v>0</v>
      </c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5"/>
      <c r="BR157" s="15"/>
      <c r="BS157" s="15"/>
      <c r="BT157" s="15"/>
      <c r="BU157" s="15"/>
      <c r="BV157" s="15"/>
      <c r="BW157" s="15"/>
      <c r="BX157" s="15"/>
      <c r="BY157" s="15"/>
      <c r="BZ157" s="15"/>
      <c r="CA157" s="15"/>
      <c r="CB157" s="15"/>
      <c r="CC157" s="1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15"/>
      <c r="CR157" s="15"/>
      <c r="CS157" s="15"/>
      <c r="CT157" s="15"/>
      <c r="CU157" s="15"/>
      <c r="CV157" s="15"/>
      <c r="CW157" s="15"/>
      <c r="CX157" s="15"/>
      <c r="CY157" s="15"/>
      <c r="CZ157" s="15"/>
      <c r="DA157" s="15"/>
      <c r="DB157" s="15"/>
      <c r="DC157" s="15"/>
      <c r="DD157" s="15"/>
      <c r="DE157" s="15"/>
      <c r="DF157" s="15"/>
      <c r="DG157" s="15"/>
      <c r="DH157" s="15"/>
      <c r="DI157" s="15"/>
      <c r="DJ157" s="15"/>
      <c r="DK157" s="15"/>
      <c r="DL157" s="15"/>
      <c r="DM157" s="15"/>
      <c r="DN157" s="15"/>
      <c r="DO157" s="15"/>
      <c r="DP157" s="15"/>
      <c r="DQ157" s="15"/>
      <c r="DR157" s="15"/>
      <c r="DS157" s="15"/>
      <c r="DT157" s="15"/>
      <c r="DU157" s="15"/>
      <c r="DV157" s="15"/>
      <c r="DW157" s="15"/>
      <c r="DX157" s="15"/>
      <c r="DY157" s="15"/>
      <c r="DZ157" s="15"/>
      <c r="EA157" s="15"/>
      <c r="EB157" s="15"/>
      <c r="EC157" s="15"/>
      <c r="ED157" s="15"/>
      <c r="EE157" s="15"/>
      <c r="EF157" s="15"/>
      <c r="EG157" s="15"/>
      <c r="EH157" s="15"/>
      <c r="EI157" s="15"/>
      <c r="EJ157" s="15"/>
      <c r="EK157" s="15"/>
      <c r="EL157" s="15"/>
      <c r="EM157" s="15"/>
      <c r="EN157" s="15"/>
      <c r="EO157" s="15"/>
      <c r="EP157" s="15"/>
      <c r="EQ157" s="15"/>
      <c r="ER157" s="15"/>
      <c r="ES157" s="15"/>
      <c r="ET157" s="15"/>
      <c r="EU157" s="15"/>
      <c r="EV157" s="15"/>
      <c r="EW157" s="15"/>
      <c r="EX157" s="15"/>
      <c r="EY157" s="15"/>
      <c r="EZ157" s="15"/>
      <c r="FA157" s="15"/>
      <c r="FB157" s="15"/>
      <c r="FC157" s="15"/>
      <c r="FD157" s="15"/>
      <c r="FE157" s="15"/>
      <c r="FF157" s="15"/>
      <c r="FG157" s="15"/>
      <c r="FH157" s="15"/>
      <c r="FI157" s="15"/>
      <c r="FJ157" s="15"/>
      <c r="FK157" s="15"/>
      <c r="FL157" s="15"/>
      <c r="FM157" s="15"/>
      <c r="FN157" s="15"/>
      <c r="FO157" s="15"/>
      <c r="FP157" s="15"/>
      <c r="FQ157" s="15"/>
      <c r="FR157" s="15"/>
      <c r="FS157" s="15"/>
      <c r="FT157" s="15"/>
      <c r="FU157" s="15"/>
      <c r="FV157" s="15"/>
      <c r="FW157" s="15"/>
      <c r="FX157" s="15"/>
      <c r="FY157" s="15"/>
      <c r="FZ157" s="15"/>
      <c r="GA157" s="15"/>
      <c r="GB157" s="15"/>
      <c r="GC157" s="15"/>
      <c r="GD157" s="15"/>
      <c r="GE157" s="15"/>
      <c r="GF157" s="15"/>
      <c r="GG157" s="15"/>
      <c r="GH157" s="15"/>
      <c r="GI157" s="15"/>
      <c r="GJ157" s="15"/>
      <c r="GK157" s="15"/>
      <c r="GL157" s="15"/>
      <c r="GM157" s="15"/>
      <c r="GN157" s="15"/>
      <c r="GO157" s="15"/>
      <c r="GP157" s="15"/>
      <c r="GQ157" s="15"/>
      <c r="GR157" s="15"/>
      <c r="GS157" s="15"/>
      <c r="GT157" s="15"/>
      <c r="GU157" s="15"/>
      <c r="GV157" s="15"/>
      <c r="GW157" s="15"/>
      <c r="GX157" s="15"/>
      <c r="GY157" s="15"/>
      <c r="GZ157" s="15"/>
      <c r="HA157" s="15"/>
      <c r="HB157" s="15"/>
      <c r="HC157" s="15"/>
      <c r="HD157" s="15"/>
      <c r="HE157" s="15"/>
      <c r="HF157" s="15"/>
      <c r="HG157" s="15"/>
      <c r="HH157" s="15"/>
      <c r="HI157" s="15"/>
      <c r="HJ157" s="15"/>
      <c r="HK157" s="15"/>
      <c r="HL157" s="15"/>
      <c r="HM157" s="15"/>
      <c r="HN157" s="15"/>
      <c r="HO157" s="15"/>
      <c r="HP157" s="15"/>
      <c r="HQ157" s="15"/>
      <c r="HR157" s="15"/>
      <c r="HS157" s="15"/>
      <c r="HT157" s="15"/>
      <c r="HU157" s="15"/>
      <c r="HV157" s="15"/>
      <c r="HW157" s="15"/>
      <c r="HX157" s="15"/>
      <c r="HY157" s="15"/>
      <c r="HZ157" s="15"/>
      <c r="IA157" s="15"/>
      <c r="IB157" s="15"/>
      <c r="IC157" s="15"/>
      <c r="ID157" s="15"/>
      <c r="IE157" s="15"/>
      <c r="IF157" s="15"/>
      <c r="IG157" s="15"/>
      <c r="IH157" s="15"/>
      <c r="II157" s="15"/>
      <c r="IJ157" s="15"/>
      <c r="IK157" s="15"/>
      <c r="IL157" s="15"/>
      <c r="IM157" s="15"/>
      <c r="IN157" s="15"/>
      <c r="IO157" s="15"/>
      <c r="IP157" s="15"/>
      <c r="IQ157" s="15"/>
      <c r="IR157" s="15"/>
      <c r="IS157" s="15"/>
      <c r="IT157" s="15"/>
      <c r="IU157" s="15"/>
      <c r="IV157" s="15"/>
    </row>
    <row r="158" spans="1:256" ht="19.5" customHeight="1">
      <c r="A158" s="522" t="s">
        <v>82</v>
      </c>
      <c r="B158" s="522"/>
      <c r="C158" s="522"/>
      <c r="D158" s="522"/>
      <c r="E158" s="522"/>
      <c r="F158" s="522"/>
      <c r="G158" s="522"/>
      <c r="H158" s="522"/>
      <c r="I158" s="61">
        <f>SUM(I156+I157)</f>
        <v>321.96999999999997</v>
      </c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5"/>
      <c r="BR158" s="15"/>
      <c r="BS158" s="15"/>
      <c r="BT158" s="15"/>
      <c r="BU158" s="15"/>
      <c r="BV158" s="15"/>
      <c r="BW158" s="15"/>
      <c r="BX158" s="15"/>
      <c r="BY158" s="15"/>
      <c r="BZ158" s="15"/>
      <c r="CA158" s="15"/>
      <c r="CB158" s="15"/>
      <c r="CC158" s="1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  <c r="CQ158" s="15"/>
      <c r="CR158" s="15"/>
      <c r="CS158" s="15"/>
      <c r="CT158" s="15"/>
      <c r="CU158" s="15"/>
      <c r="CV158" s="15"/>
      <c r="CW158" s="15"/>
      <c r="CX158" s="15"/>
      <c r="CY158" s="15"/>
      <c r="CZ158" s="15"/>
      <c r="DA158" s="15"/>
      <c r="DB158" s="15"/>
      <c r="DC158" s="15"/>
      <c r="DD158" s="15"/>
      <c r="DE158" s="15"/>
      <c r="DF158" s="15"/>
      <c r="DG158" s="15"/>
      <c r="DH158" s="15"/>
      <c r="DI158" s="15"/>
      <c r="DJ158" s="15"/>
      <c r="DK158" s="15"/>
      <c r="DL158" s="15"/>
      <c r="DM158" s="15"/>
      <c r="DN158" s="15"/>
      <c r="DO158" s="15"/>
      <c r="DP158" s="15"/>
      <c r="DQ158" s="15"/>
      <c r="DR158" s="15"/>
      <c r="DS158" s="15"/>
      <c r="DT158" s="15"/>
      <c r="DU158" s="15"/>
      <c r="DV158" s="15"/>
      <c r="DW158" s="15"/>
      <c r="DX158" s="15"/>
      <c r="DY158" s="15"/>
      <c r="DZ158" s="15"/>
      <c r="EA158" s="15"/>
      <c r="EB158" s="15"/>
      <c r="EC158" s="15"/>
      <c r="ED158" s="15"/>
      <c r="EE158" s="15"/>
      <c r="EF158" s="15"/>
      <c r="EG158" s="15"/>
      <c r="EH158" s="15"/>
      <c r="EI158" s="15"/>
      <c r="EJ158" s="15"/>
      <c r="EK158" s="15"/>
      <c r="EL158" s="15"/>
      <c r="EM158" s="15"/>
      <c r="EN158" s="15"/>
      <c r="EO158" s="15"/>
      <c r="EP158" s="15"/>
      <c r="EQ158" s="15"/>
      <c r="ER158" s="15"/>
      <c r="ES158" s="15"/>
      <c r="ET158" s="15"/>
      <c r="EU158" s="15"/>
      <c r="EV158" s="15"/>
      <c r="EW158" s="15"/>
      <c r="EX158" s="15"/>
      <c r="EY158" s="15"/>
      <c r="EZ158" s="15"/>
      <c r="FA158" s="15"/>
      <c r="FB158" s="15"/>
      <c r="FC158" s="15"/>
      <c r="FD158" s="15"/>
      <c r="FE158" s="15"/>
      <c r="FF158" s="15"/>
      <c r="FG158" s="15"/>
      <c r="FH158" s="15"/>
      <c r="FI158" s="15"/>
      <c r="FJ158" s="15"/>
      <c r="FK158" s="15"/>
      <c r="FL158" s="15"/>
      <c r="FM158" s="15"/>
      <c r="FN158" s="15"/>
      <c r="FO158" s="15"/>
      <c r="FP158" s="15"/>
      <c r="FQ158" s="15"/>
      <c r="FR158" s="15"/>
      <c r="FS158" s="15"/>
      <c r="FT158" s="15"/>
      <c r="FU158" s="15"/>
      <c r="FV158" s="15"/>
      <c r="FW158" s="15"/>
      <c r="FX158" s="15"/>
      <c r="FY158" s="15"/>
      <c r="FZ158" s="15"/>
      <c r="GA158" s="15"/>
      <c r="GB158" s="15"/>
      <c r="GC158" s="15"/>
      <c r="GD158" s="15"/>
      <c r="GE158" s="15"/>
      <c r="GF158" s="15"/>
      <c r="GG158" s="15"/>
      <c r="GH158" s="15"/>
      <c r="GI158" s="15"/>
      <c r="GJ158" s="15"/>
      <c r="GK158" s="15"/>
      <c r="GL158" s="15"/>
      <c r="GM158" s="15"/>
      <c r="GN158" s="15"/>
      <c r="GO158" s="15"/>
      <c r="GP158" s="15"/>
      <c r="GQ158" s="15"/>
      <c r="GR158" s="15"/>
      <c r="GS158" s="15"/>
      <c r="GT158" s="15"/>
      <c r="GU158" s="15"/>
      <c r="GV158" s="15"/>
      <c r="GW158" s="15"/>
      <c r="GX158" s="15"/>
      <c r="GY158" s="15"/>
      <c r="GZ158" s="15"/>
      <c r="HA158" s="15"/>
      <c r="HB158" s="15"/>
      <c r="HC158" s="15"/>
      <c r="HD158" s="15"/>
      <c r="HE158" s="15"/>
      <c r="HF158" s="15"/>
      <c r="HG158" s="15"/>
      <c r="HH158" s="15"/>
      <c r="HI158" s="15"/>
      <c r="HJ158" s="15"/>
      <c r="HK158" s="15"/>
      <c r="HL158" s="15"/>
      <c r="HM158" s="15"/>
      <c r="HN158" s="15"/>
      <c r="HO158" s="15"/>
      <c r="HP158" s="15"/>
      <c r="HQ158" s="15"/>
      <c r="HR158" s="15"/>
      <c r="HS158" s="15"/>
      <c r="HT158" s="15"/>
      <c r="HU158" s="15"/>
      <c r="HV158" s="15"/>
      <c r="HW158" s="15"/>
      <c r="HX158" s="15"/>
      <c r="HY158" s="15"/>
      <c r="HZ158" s="15"/>
      <c r="IA158" s="15"/>
      <c r="IB158" s="15"/>
      <c r="IC158" s="15"/>
      <c r="ID158" s="15"/>
      <c r="IE158" s="15"/>
      <c r="IF158" s="15"/>
      <c r="IG158" s="15"/>
      <c r="IH158" s="15"/>
      <c r="II158" s="15"/>
      <c r="IJ158" s="15"/>
      <c r="IK158" s="15"/>
      <c r="IL158" s="15"/>
      <c r="IM158" s="15"/>
      <c r="IN158" s="15"/>
      <c r="IO158" s="15"/>
      <c r="IP158" s="15"/>
      <c r="IQ158" s="15"/>
      <c r="IR158" s="15"/>
      <c r="IS158" s="15"/>
      <c r="IT158" s="15"/>
      <c r="IU158" s="15"/>
      <c r="IV158" s="15"/>
    </row>
    <row r="159" spans="1:256" ht="9" customHeight="1">
      <c r="A159" s="531"/>
      <c r="B159" s="531"/>
      <c r="C159" s="531"/>
      <c r="D159" s="531"/>
      <c r="E159" s="531"/>
      <c r="F159" s="531"/>
      <c r="G159" s="531"/>
      <c r="H159" s="531"/>
      <c r="I159" s="531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  <c r="BM159" s="15"/>
      <c r="BN159" s="15"/>
      <c r="BO159" s="15"/>
      <c r="BP159" s="15"/>
      <c r="BQ159" s="15"/>
      <c r="BR159" s="15"/>
      <c r="BS159" s="15"/>
      <c r="BT159" s="15"/>
      <c r="BU159" s="15"/>
      <c r="BV159" s="15"/>
      <c r="BW159" s="15"/>
      <c r="BX159" s="15"/>
      <c r="BY159" s="15"/>
      <c r="BZ159" s="15"/>
      <c r="CA159" s="15"/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15"/>
      <c r="CR159" s="15"/>
      <c r="CS159" s="15"/>
      <c r="CT159" s="15"/>
      <c r="CU159" s="15"/>
      <c r="CV159" s="15"/>
      <c r="CW159" s="15"/>
      <c r="CX159" s="15"/>
      <c r="CY159" s="15"/>
      <c r="CZ159" s="15"/>
      <c r="DA159" s="15"/>
      <c r="DB159" s="15"/>
      <c r="DC159" s="15"/>
      <c r="DD159" s="15"/>
      <c r="DE159" s="15"/>
      <c r="DF159" s="15"/>
      <c r="DG159" s="15"/>
      <c r="DH159" s="15"/>
      <c r="DI159" s="15"/>
      <c r="DJ159" s="15"/>
      <c r="DK159" s="15"/>
      <c r="DL159" s="15"/>
      <c r="DM159" s="15"/>
      <c r="DN159" s="15"/>
      <c r="DO159" s="15"/>
      <c r="DP159" s="15"/>
      <c r="DQ159" s="15"/>
      <c r="DR159" s="15"/>
      <c r="DS159" s="15"/>
      <c r="DT159" s="15"/>
      <c r="DU159" s="15"/>
      <c r="DV159" s="15"/>
      <c r="DW159" s="15"/>
      <c r="DX159" s="15"/>
      <c r="DY159" s="15"/>
      <c r="DZ159" s="15"/>
      <c r="EA159" s="15"/>
      <c r="EB159" s="15"/>
      <c r="EC159" s="15"/>
      <c r="ED159" s="15"/>
      <c r="EE159" s="15"/>
      <c r="EF159" s="15"/>
      <c r="EG159" s="15"/>
      <c r="EH159" s="15"/>
      <c r="EI159" s="15"/>
      <c r="EJ159" s="15"/>
      <c r="EK159" s="15"/>
      <c r="EL159" s="15"/>
      <c r="EM159" s="15"/>
      <c r="EN159" s="15"/>
      <c r="EO159" s="15"/>
      <c r="EP159" s="15"/>
      <c r="EQ159" s="15"/>
      <c r="ER159" s="15"/>
      <c r="ES159" s="15"/>
      <c r="ET159" s="15"/>
      <c r="EU159" s="15"/>
      <c r="EV159" s="15"/>
      <c r="EW159" s="15"/>
      <c r="EX159" s="15"/>
      <c r="EY159" s="15"/>
      <c r="EZ159" s="15"/>
      <c r="FA159" s="15"/>
      <c r="FB159" s="15"/>
      <c r="FC159" s="15"/>
      <c r="FD159" s="15"/>
      <c r="FE159" s="15"/>
      <c r="FF159" s="15"/>
      <c r="FG159" s="15"/>
      <c r="FH159" s="15"/>
      <c r="FI159" s="15"/>
      <c r="FJ159" s="15"/>
      <c r="FK159" s="15"/>
      <c r="FL159" s="15"/>
      <c r="FM159" s="15"/>
      <c r="FN159" s="15"/>
      <c r="FO159" s="15"/>
      <c r="FP159" s="15"/>
      <c r="FQ159" s="15"/>
      <c r="FR159" s="15"/>
      <c r="FS159" s="15"/>
      <c r="FT159" s="15"/>
      <c r="FU159" s="15"/>
      <c r="FV159" s="15"/>
      <c r="FW159" s="15"/>
      <c r="FX159" s="15"/>
      <c r="FY159" s="15"/>
      <c r="FZ159" s="15"/>
      <c r="GA159" s="15"/>
      <c r="GB159" s="15"/>
      <c r="GC159" s="15"/>
      <c r="GD159" s="15"/>
      <c r="GE159" s="15"/>
      <c r="GF159" s="15"/>
      <c r="GG159" s="15"/>
      <c r="GH159" s="15"/>
      <c r="GI159" s="15"/>
      <c r="GJ159" s="15"/>
      <c r="GK159" s="15"/>
      <c r="GL159" s="15"/>
      <c r="GM159" s="15"/>
      <c r="GN159" s="15"/>
      <c r="GO159" s="15"/>
      <c r="GP159" s="15"/>
      <c r="GQ159" s="15"/>
      <c r="GR159" s="15"/>
      <c r="GS159" s="15"/>
      <c r="GT159" s="15"/>
      <c r="GU159" s="15"/>
      <c r="GV159" s="15"/>
      <c r="GW159" s="15"/>
      <c r="GX159" s="15"/>
      <c r="GY159" s="15"/>
      <c r="GZ159" s="15"/>
      <c r="HA159" s="15"/>
      <c r="HB159" s="15"/>
      <c r="HC159" s="15"/>
      <c r="HD159" s="15"/>
      <c r="HE159" s="15"/>
      <c r="HF159" s="15"/>
      <c r="HG159" s="15"/>
      <c r="HH159" s="15"/>
      <c r="HI159" s="15"/>
      <c r="HJ159" s="15"/>
      <c r="HK159" s="15"/>
      <c r="HL159" s="15"/>
      <c r="HM159" s="15"/>
      <c r="HN159" s="15"/>
      <c r="HO159" s="15"/>
      <c r="HP159" s="15"/>
      <c r="HQ159" s="15"/>
      <c r="HR159" s="15"/>
      <c r="HS159" s="15"/>
      <c r="HT159" s="15"/>
      <c r="HU159" s="15"/>
      <c r="HV159" s="15"/>
      <c r="HW159" s="15"/>
      <c r="HX159" s="15"/>
      <c r="HY159" s="15"/>
      <c r="HZ159" s="15"/>
      <c r="IA159" s="15"/>
      <c r="IB159" s="15"/>
      <c r="IC159" s="15"/>
      <c r="ID159" s="15"/>
      <c r="IE159" s="15"/>
      <c r="IF159" s="15"/>
      <c r="IG159" s="15"/>
      <c r="IH159" s="15"/>
      <c r="II159" s="15"/>
      <c r="IJ159" s="15"/>
      <c r="IK159" s="15"/>
      <c r="IL159" s="15"/>
      <c r="IM159" s="15"/>
      <c r="IN159" s="15"/>
      <c r="IO159" s="15"/>
      <c r="IP159" s="15"/>
      <c r="IQ159" s="15"/>
      <c r="IR159" s="15"/>
      <c r="IS159" s="15"/>
      <c r="IT159" s="15"/>
      <c r="IU159" s="15"/>
      <c r="IV159" s="15"/>
    </row>
    <row r="160" spans="1:256" ht="30" customHeight="1">
      <c r="A160" s="500" t="s">
        <v>158</v>
      </c>
      <c r="B160" s="500"/>
      <c r="C160" s="500"/>
      <c r="D160" s="500"/>
      <c r="E160" s="500"/>
      <c r="F160" s="500"/>
      <c r="G160" s="500"/>
      <c r="H160" s="500"/>
      <c r="I160" s="500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  <c r="BM160" s="15"/>
      <c r="BN160" s="15"/>
      <c r="BO160" s="15"/>
      <c r="BP160" s="15"/>
      <c r="BQ160" s="15"/>
      <c r="BR160" s="15"/>
      <c r="BS160" s="15"/>
      <c r="BT160" s="15"/>
      <c r="BU160" s="15"/>
      <c r="BV160" s="15"/>
      <c r="BW160" s="15"/>
      <c r="BX160" s="15"/>
      <c r="BY160" s="15"/>
      <c r="BZ160" s="15"/>
      <c r="CA160" s="15"/>
      <c r="CB160" s="15"/>
      <c r="CC160" s="1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  <c r="CQ160" s="15"/>
      <c r="CR160" s="15"/>
      <c r="CS160" s="15"/>
      <c r="CT160" s="15"/>
      <c r="CU160" s="15"/>
      <c r="CV160" s="15"/>
      <c r="CW160" s="15"/>
      <c r="CX160" s="15"/>
      <c r="CY160" s="15"/>
      <c r="CZ160" s="15"/>
      <c r="DA160" s="15"/>
      <c r="DB160" s="15"/>
      <c r="DC160" s="15"/>
      <c r="DD160" s="15"/>
      <c r="DE160" s="15"/>
      <c r="DF160" s="15"/>
      <c r="DG160" s="15"/>
      <c r="DH160" s="15"/>
      <c r="DI160" s="15"/>
      <c r="DJ160" s="15"/>
      <c r="DK160" s="15"/>
      <c r="DL160" s="15"/>
      <c r="DM160" s="15"/>
      <c r="DN160" s="15"/>
      <c r="DO160" s="15"/>
      <c r="DP160" s="15"/>
      <c r="DQ160" s="15"/>
      <c r="DR160" s="15"/>
      <c r="DS160" s="15"/>
      <c r="DT160" s="15"/>
      <c r="DU160" s="15"/>
      <c r="DV160" s="15"/>
      <c r="DW160" s="15"/>
      <c r="DX160" s="15"/>
      <c r="DY160" s="15"/>
      <c r="DZ160" s="15"/>
      <c r="EA160" s="15"/>
      <c r="EB160" s="15"/>
      <c r="EC160" s="15"/>
      <c r="ED160" s="15"/>
      <c r="EE160" s="15"/>
      <c r="EF160" s="15"/>
      <c r="EG160" s="15"/>
      <c r="EH160" s="15"/>
      <c r="EI160" s="15"/>
      <c r="EJ160" s="15"/>
      <c r="EK160" s="15"/>
      <c r="EL160" s="15"/>
      <c r="EM160" s="15"/>
      <c r="EN160" s="15"/>
      <c r="EO160" s="15"/>
      <c r="EP160" s="15"/>
      <c r="EQ160" s="15"/>
      <c r="ER160" s="15"/>
      <c r="ES160" s="15"/>
      <c r="ET160" s="15"/>
      <c r="EU160" s="15"/>
      <c r="EV160" s="15"/>
      <c r="EW160" s="15"/>
      <c r="EX160" s="15"/>
      <c r="EY160" s="15"/>
      <c r="EZ160" s="15"/>
      <c r="FA160" s="15"/>
      <c r="FB160" s="15"/>
      <c r="FC160" s="15"/>
      <c r="FD160" s="15"/>
      <c r="FE160" s="15"/>
      <c r="FF160" s="15"/>
      <c r="FG160" s="15"/>
      <c r="FH160" s="15"/>
      <c r="FI160" s="15"/>
      <c r="FJ160" s="15"/>
      <c r="FK160" s="15"/>
      <c r="FL160" s="15"/>
      <c r="FM160" s="15"/>
      <c r="FN160" s="15"/>
      <c r="FO160" s="15"/>
      <c r="FP160" s="15"/>
      <c r="FQ160" s="15"/>
      <c r="FR160" s="15"/>
      <c r="FS160" s="15"/>
      <c r="FT160" s="15"/>
      <c r="FU160" s="15"/>
      <c r="FV160" s="15"/>
      <c r="FW160" s="15"/>
      <c r="FX160" s="15"/>
      <c r="FY160" s="15"/>
      <c r="FZ160" s="15"/>
      <c r="GA160" s="15"/>
      <c r="GB160" s="15"/>
      <c r="GC160" s="15"/>
      <c r="GD160" s="15"/>
      <c r="GE160" s="15"/>
      <c r="GF160" s="15"/>
      <c r="GG160" s="15"/>
      <c r="GH160" s="15"/>
      <c r="GI160" s="15"/>
      <c r="GJ160" s="15"/>
      <c r="GK160" s="15"/>
      <c r="GL160" s="15"/>
      <c r="GM160" s="15"/>
      <c r="GN160" s="15"/>
      <c r="GO160" s="15"/>
      <c r="GP160" s="15"/>
      <c r="GQ160" s="15"/>
      <c r="GR160" s="15"/>
      <c r="GS160" s="15"/>
      <c r="GT160" s="15"/>
      <c r="GU160" s="15"/>
      <c r="GV160" s="15"/>
      <c r="GW160" s="15"/>
      <c r="GX160" s="15"/>
      <c r="GY160" s="15"/>
      <c r="GZ160" s="15"/>
      <c r="HA160" s="15"/>
      <c r="HB160" s="15"/>
      <c r="HC160" s="15"/>
      <c r="HD160" s="15"/>
      <c r="HE160" s="15"/>
      <c r="HF160" s="15"/>
      <c r="HG160" s="15"/>
      <c r="HH160" s="15"/>
      <c r="HI160" s="15"/>
      <c r="HJ160" s="15"/>
      <c r="HK160" s="15"/>
      <c r="HL160" s="15"/>
      <c r="HM160" s="15"/>
      <c r="HN160" s="15"/>
      <c r="HO160" s="15"/>
      <c r="HP160" s="15"/>
      <c r="HQ160" s="15"/>
      <c r="HR160" s="15"/>
      <c r="HS160" s="15"/>
      <c r="HT160" s="15"/>
      <c r="HU160" s="15"/>
      <c r="HV160" s="15"/>
      <c r="HW160" s="15"/>
      <c r="HX160" s="15"/>
      <c r="HY160" s="15"/>
      <c r="HZ160" s="15"/>
      <c r="IA160" s="15"/>
      <c r="IB160" s="15"/>
      <c r="IC160" s="15"/>
      <c r="ID160" s="15"/>
      <c r="IE160" s="15"/>
      <c r="IF160" s="15"/>
      <c r="IG160" s="15"/>
      <c r="IH160" s="15"/>
      <c r="II160" s="15"/>
      <c r="IJ160" s="15"/>
      <c r="IK160" s="15"/>
      <c r="IL160" s="15"/>
      <c r="IM160" s="15"/>
      <c r="IN160" s="15"/>
      <c r="IO160" s="15"/>
      <c r="IP160" s="15"/>
      <c r="IQ160" s="15"/>
      <c r="IR160" s="15"/>
      <c r="IS160" s="15"/>
      <c r="IT160" s="15"/>
      <c r="IU160" s="15"/>
      <c r="IV160" s="15"/>
    </row>
    <row r="161" spans="1:256" ht="25.5" customHeight="1">
      <c r="A161" s="66">
        <v>5</v>
      </c>
      <c r="B161" s="501" t="s">
        <v>159</v>
      </c>
      <c r="C161" s="501"/>
      <c r="D161" s="501"/>
      <c r="E161" s="501"/>
      <c r="F161" s="501"/>
      <c r="G161" s="501"/>
      <c r="H161" s="501"/>
      <c r="I161" s="66" t="s">
        <v>79</v>
      </c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15"/>
      <c r="BS161" s="15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/>
      <c r="CG161" s="15"/>
      <c r="CH161" s="15"/>
      <c r="CI161" s="15"/>
      <c r="CJ161" s="15"/>
      <c r="CK161" s="15"/>
      <c r="CL161" s="15"/>
      <c r="CM161" s="15"/>
      <c r="CN161" s="15"/>
      <c r="CO161" s="15"/>
      <c r="CP161" s="15"/>
      <c r="CQ161" s="15"/>
      <c r="CR161" s="15"/>
      <c r="CS161" s="15"/>
      <c r="CT161" s="15"/>
      <c r="CU161" s="15"/>
      <c r="CV161" s="15"/>
      <c r="CW161" s="15"/>
      <c r="CX161" s="15"/>
      <c r="CY161" s="15"/>
      <c r="CZ161" s="15"/>
      <c r="DA161" s="15"/>
      <c r="DB161" s="15"/>
      <c r="DC161" s="15"/>
      <c r="DD161" s="15"/>
      <c r="DE161" s="15"/>
      <c r="DF161" s="15"/>
      <c r="DG161" s="15"/>
      <c r="DH161" s="15"/>
      <c r="DI161" s="15"/>
      <c r="DJ161" s="15"/>
      <c r="DK161" s="15"/>
      <c r="DL161" s="15"/>
      <c r="DM161" s="15"/>
      <c r="DN161" s="15"/>
      <c r="DO161" s="15"/>
      <c r="DP161" s="15"/>
      <c r="DQ161" s="15"/>
      <c r="DR161" s="15"/>
      <c r="DS161" s="15"/>
      <c r="DT161" s="15"/>
      <c r="DU161" s="15"/>
      <c r="DV161" s="15"/>
      <c r="DW161" s="15"/>
      <c r="DX161" s="15"/>
      <c r="DY161" s="15"/>
      <c r="DZ161" s="15"/>
      <c r="EA161" s="15"/>
      <c r="EB161" s="15"/>
      <c r="EC161" s="15"/>
      <c r="ED161" s="15"/>
      <c r="EE161" s="15"/>
      <c r="EF161" s="15"/>
      <c r="EG161" s="15"/>
      <c r="EH161" s="15"/>
      <c r="EI161" s="15"/>
      <c r="EJ161" s="15"/>
      <c r="EK161" s="15"/>
      <c r="EL161" s="15"/>
      <c r="EM161" s="15"/>
      <c r="EN161" s="15"/>
      <c r="EO161" s="15"/>
      <c r="EP161" s="15"/>
      <c r="EQ161" s="15"/>
      <c r="ER161" s="15"/>
      <c r="ES161" s="15"/>
      <c r="ET161" s="15"/>
      <c r="EU161" s="15"/>
      <c r="EV161" s="15"/>
      <c r="EW161" s="15"/>
      <c r="EX161" s="15"/>
      <c r="EY161" s="15"/>
      <c r="EZ161" s="15"/>
      <c r="FA161" s="15"/>
      <c r="FB161" s="15"/>
      <c r="FC161" s="15"/>
      <c r="FD161" s="15"/>
      <c r="FE161" s="15"/>
      <c r="FF161" s="15"/>
      <c r="FG161" s="15"/>
      <c r="FH161" s="15"/>
      <c r="FI161" s="15"/>
      <c r="FJ161" s="15"/>
      <c r="FK161" s="15"/>
      <c r="FL161" s="15"/>
      <c r="FM161" s="15"/>
      <c r="FN161" s="15"/>
      <c r="FO161" s="15"/>
      <c r="FP161" s="15"/>
      <c r="FQ161" s="15"/>
      <c r="FR161" s="15"/>
      <c r="FS161" s="15"/>
      <c r="FT161" s="15"/>
      <c r="FU161" s="15"/>
      <c r="FV161" s="15"/>
      <c r="FW161" s="15"/>
      <c r="FX161" s="15"/>
      <c r="FY161" s="15"/>
      <c r="FZ161" s="15"/>
      <c r="GA161" s="15"/>
      <c r="GB161" s="15"/>
      <c r="GC161" s="15"/>
      <c r="GD161" s="15"/>
      <c r="GE161" s="15"/>
      <c r="GF161" s="15"/>
      <c r="GG161" s="15"/>
      <c r="GH161" s="15"/>
      <c r="GI161" s="15"/>
      <c r="GJ161" s="15"/>
      <c r="GK161" s="15"/>
      <c r="GL161" s="15"/>
      <c r="GM161" s="15"/>
      <c r="GN161" s="15"/>
      <c r="GO161" s="15"/>
      <c r="GP161" s="15"/>
      <c r="GQ161" s="15"/>
      <c r="GR161" s="15"/>
      <c r="GS161" s="15"/>
      <c r="GT161" s="15"/>
      <c r="GU161" s="15"/>
      <c r="GV161" s="15"/>
      <c r="GW161" s="15"/>
      <c r="GX161" s="15"/>
      <c r="GY161" s="15"/>
      <c r="GZ161" s="15"/>
      <c r="HA161" s="15"/>
      <c r="HB161" s="15"/>
      <c r="HC161" s="15"/>
      <c r="HD161" s="15"/>
      <c r="HE161" s="15"/>
      <c r="HF161" s="15"/>
      <c r="HG161" s="15"/>
      <c r="HH161" s="15"/>
      <c r="HI161" s="15"/>
      <c r="HJ161" s="15"/>
      <c r="HK161" s="15"/>
      <c r="HL161" s="15"/>
      <c r="HM161" s="15"/>
      <c r="HN161" s="15"/>
      <c r="HO161" s="15"/>
      <c r="HP161" s="15"/>
      <c r="HQ161" s="15"/>
      <c r="HR161" s="15"/>
      <c r="HS161" s="15"/>
      <c r="HT161" s="15"/>
      <c r="HU161" s="15"/>
      <c r="HV161" s="15"/>
      <c r="HW161" s="15"/>
      <c r="HX161" s="15"/>
      <c r="HY161" s="15"/>
      <c r="HZ161" s="15"/>
      <c r="IA161" s="15"/>
      <c r="IB161" s="15"/>
      <c r="IC161" s="15"/>
      <c r="ID161" s="15"/>
      <c r="IE161" s="15"/>
      <c r="IF161" s="15"/>
      <c r="IG161" s="15"/>
      <c r="IH161" s="15"/>
      <c r="II161" s="15"/>
      <c r="IJ161" s="15"/>
      <c r="IK161" s="15"/>
      <c r="IL161" s="15"/>
      <c r="IM161" s="15"/>
      <c r="IN161" s="15"/>
      <c r="IO161" s="15"/>
      <c r="IP161" s="15"/>
      <c r="IQ161" s="15"/>
      <c r="IR161" s="15"/>
      <c r="IS161" s="15"/>
      <c r="IT161" s="15"/>
      <c r="IU161" s="15"/>
      <c r="IV161" s="15"/>
    </row>
    <row r="162" spans="1:256" ht="17.25" customHeight="1">
      <c r="A162" s="48" t="s">
        <v>8</v>
      </c>
      <c r="B162" s="12" t="s">
        <v>160</v>
      </c>
      <c r="C162" s="12"/>
      <c r="D162" s="12"/>
      <c r="E162" s="12"/>
      <c r="F162" s="12"/>
      <c r="G162" s="12"/>
      <c r="H162" s="12"/>
      <c r="I162" s="55">
        <v>56</v>
      </c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5"/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15"/>
      <c r="CR162" s="15"/>
      <c r="CS162" s="15"/>
      <c r="CT162" s="15"/>
      <c r="CU162" s="15"/>
      <c r="CV162" s="15"/>
      <c r="CW162" s="15"/>
      <c r="CX162" s="15"/>
      <c r="CY162" s="15"/>
      <c r="CZ162" s="15"/>
      <c r="DA162" s="15"/>
      <c r="DB162" s="15"/>
      <c r="DC162" s="15"/>
      <c r="DD162" s="15"/>
      <c r="DE162" s="15"/>
      <c r="DF162" s="15"/>
      <c r="DG162" s="15"/>
      <c r="DH162" s="15"/>
      <c r="DI162" s="15"/>
      <c r="DJ162" s="15"/>
      <c r="DK162" s="15"/>
      <c r="DL162" s="15"/>
      <c r="DM162" s="15"/>
      <c r="DN162" s="15"/>
      <c r="DO162" s="15"/>
      <c r="DP162" s="15"/>
      <c r="DQ162" s="15"/>
      <c r="DR162" s="15"/>
      <c r="DS162" s="15"/>
      <c r="DT162" s="15"/>
      <c r="DU162" s="15"/>
      <c r="DV162" s="15"/>
      <c r="DW162" s="15"/>
      <c r="DX162" s="15"/>
      <c r="DY162" s="15"/>
      <c r="DZ162" s="15"/>
      <c r="EA162" s="15"/>
      <c r="EB162" s="15"/>
      <c r="EC162" s="15"/>
      <c r="ED162" s="15"/>
      <c r="EE162" s="15"/>
      <c r="EF162" s="15"/>
      <c r="EG162" s="15"/>
      <c r="EH162" s="15"/>
      <c r="EI162" s="15"/>
      <c r="EJ162" s="15"/>
      <c r="EK162" s="15"/>
      <c r="EL162" s="15"/>
      <c r="EM162" s="15"/>
      <c r="EN162" s="15"/>
      <c r="EO162" s="15"/>
      <c r="EP162" s="15"/>
      <c r="EQ162" s="15"/>
      <c r="ER162" s="15"/>
      <c r="ES162" s="15"/>
      <c r="ET162" s="15"/>
      <c r="EU162" s="15"/>
      <c r="EV162" s="15"/>
      <c r="EW162" s="15"/>
      <c r="EX162" s="15"/>
      <c r="EY162" s="15"/>
      <c r="EZ162" s="15"/>
      <c r="FA162" s="15"/>
      <c r="FB162" s="15"/>
      <c r="FC162" s="15"/>
      <c r="FD162" s="15"/>
      <c r="FE162" s="15"/>
      <c r="FF162" s="15"/>
      <c r="FG162" s="15"/>
      <c r="FH162" s="15"/>
      <c r="FI162" s="15"/>
      <c r="FJ162" s="15"/>
      <c r="FK162" s="15"/>
      <c r="FL162" s="15"/>
      <c r="FM162" s="15"/>
      <c r="FN162" s="15"/>
      <c r="FO162" s="15"/>
      <c r="FP162" s="15"/>
      <c r="FQ162" s="15"/>
      <c r="FR162" s="15"/>
      <c r="FS162" s="15"/>
      <c r="FT162" s="15"/>
      <c r="FU162" s="15"/>
      <c r="FV162" s="15"/>
      <c r="FW162" s="15"/>
      <c r="FX162" s="15"/>
      <c r="FY162" s="15"/>
      <c r="FZ162" s="15"/>
      <c r="GA162" s="15"/>
      <c r="GB162" s="15"/>
      <c r="GC162" s="15"/>
      <c r="GD162" s="15"/>
      <c r="GE162" s="15"/>
      <c r="GF162" s="15"/>
      <c r="GG162" s="15"/>
      <c r="GH162" s="15"/>
      <c r="GI162" s="15"/>
      <c r="GJ162" s="15"/>
      <c r="GK162" s="15"/>
      <c r="GL162" s="15"/>
      <c r="GM162" s="15"/>
      <c r="GN162" s="15"/>
      <c r="GO162" s="15"/>
      <c r="GP162" s="15"/>
      <c r="GQ162" s="15"/>
      <c r="GR162" s="15"/>
      <c r="GS162" s="15"/>
      <c r="GT162" s="15"/>
      <c r="GU162" s="15"/>
      <c r="GV162" s="15"/>
      <c r="GW162" s="15"/>
      <c r="GX162" s="15"/>
      <c r="GY162" s="15"/>
      <c r="GZ162" s="15"/>
      <c r="HA162" s="15"/>
      <c r="HB162" s="15"/>
      <c r="HC162" s="15"/>
      <c r="HD162" s="15"/>
      <c r="HE162" s="15"/>
      <c r="HF162" s="15"/>
      <c r="HG162" s="15"/>
      <c r="HH162" s="15"/>
      <c r="HI162" s="15"/>
      <c r="HJ162" s="15"/>
      <c r="HK162" s="15"/>
      <c r="HL162" s="15"/>
      <c r="HM162" s="15"/>
      <c r="HN162" s="15"/>
      <c r="HO162" s="15"/>
      <c r="HP162" s="15"/>
      <c r="HQ162" s="15"/>
      <c r="HR162" s="15"/>
      <c r="HS162" s="15"/>
      <c r="HT162" s="15"/>
      <c r="HU162" s="15"/>
      <c r="HV162" s="15"/>
      <c r="HW162" s="15"/>
      <c r="HX162" s="15"/>
      <c r="HY162" s="15"/>
      <c r="HZ162" s="15"/>
      <c r="IA162" s="15"/>
      <c r="IB162" s="15"/>
      <c r="IC162" s="15"/>
      <c r="ID162" s="15"/>
      <c r="IE162" s="15"/>
      <c r="IF162" s="15"/>
      <c r="IG162" s="15"/>
      <c r="IH162" s="15"/>
      <c r="II162" s="15"/>
      <c r="IJ162" s="15"/>
      <c r="IK162" s="15"/>
      <c r="IL162" s="15"/>
      <c r="IM162" s="15"/>
      <c r="IN162" s="15"/>
      <c r="IO162" s="15"/>
      <c r="IP162" s="15"/>
      <c r="IQ162" s="15"/>
      <c r="IR162" s="15"/>
      <c r="IS162" s="15"/>
      <c r="IT162" s="15"/>
      <c r="IU162" s="15"/>
      <c r="IV162" s="15"/>
    </row>
    <row r="163" spans="1:256" ht="15.75" customHeight="1">
      <c r="A163" s="48" t="s">
        <v>10</v>
      </c>
      <c r="B163" s="12" t="s">
        <v>161</v>
      </c>
      <c r="C163" s="12"/>
      <c r="D163" s="12"/>
      <c r="E163" s="12"/>
      <c r="F163" s="12"/>
      <c r="G163" s="12"/>
      <c r="H163" s="12"/>
      <c r="I163" s="23">
        <v>400</v>
      </c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  <c r="CR163" s="15"/>
      <c r="CS163" s="15"/>
      <c r="CT163" s="15"/>
      <c r="CU163" s="15"/>
      <c r="CV163" s="15"/>
      <c r="CW163" s="15"/>
      <c r="CX163" s="15"/>
      <c r="CY163" s="15"/>
      <c r="CZ163" s="15"/>
      <c r="DA163" s="15"/>
      <c r="DB163" s="15"/>
      <c r="DC163" s="15"/>
      <c r="DD163" s="15"/>
      <c r="DE163" s="15"/>
      <c r="DF163" s="15"/>
      <c r="DG163" s="15"/>
      <c r="DH163" s="15"/>
      <c r="DI163" s="15"/>
      <c r="DJ163" s="15"/>
      <c r="DK163" s="15"/>
      <c r="DL163" s="15"/>
      <c r="DM163" s="15"/>
      <c r="DN163" s="15"/>
      <c r="DO163" s="15"/>
      <c r="DP163" s="15"/>
      <c r="DQ163" s="15"/>
      <c r="DR163" s="15"/>
      <c r="DS163" s="15"/>
      <c r="DT163" s="15"/>
      <c r="DU163" s="15"/>
      <c r="DV163" s="15"/>
      <c r="DW163" s="15"/>
      <c r="DX163" s="15"/>
      <c r="DY163" s="15"/>
      <c r="DZ163" s="15"/>
      <c r="EA163" s="15"/>
      <c r="EB163" s="15"/>
      <c r="EC163" s="15"/>
      <c r="ED163" s="15"/>
      <c r="EE163" s="15"/>
      <c r="EF163" s="15"/>
      <c r="EG163" s="15"/>
      <c r="EH163" s="15"/>
      <c r="EI163" s="15"/>
      <c r="EJ163" s="15"/>
      <c r="EK163" s="15"/>
      <c r="EL163" s="15"/>
      <c r="EM163" s="15"/>
      <c r="EN163" s="15"/>
      <c r="EO163" s="15"/>
      <c r="EP163" s="15"/>
      <c r="EQ163" s="15"/>
      <c r="ER163" s="15"/>
      <c r="ES163" s="15"/>
      <c r="ET163" s="15"/>
      <c r="EU163" s="15"/>
      <c r="EV163" s="15"/>
      <c r="EW163" s="15"/>
      <c r="EX163" s="15"/>
      <c r="EY163" s="15"/>
      <c r="EZ163" s="15"/>
      <c r="FA163" s="15"/>
      <c r="FB163" s="15"/>
      <c r="FC163" s="15"/>
      <c r="FD163" s="15"/>
      <c r="FE163" s="15"/>
      <c r="FF163" s="15"/>
      <c r="FG163" s="15"/>
      <c r="FH163" s="15"/>
      <c r="FI163" s="15"/>
      <c r="FJ163" s="15"/>
      <c r="FK163" s="15"/>
      <c r="FL163" s="15"/>
      <c r="FM163" s="15"/>
      <c r="FN163" s="15"/>
      <c r="FO163" s="15"/>
      <c r="FP163" s="15"/>
      <c r="FQ163" s="15"/>
      <c r="FR163" s="15"/>
      <c r="FS163" s="15"/>
      <c r="FT163" s="15"/>
      <c r="FU163" s="15"/>
      <c r="FV163" s="15"/>
      <c r="FW163" s="15"/>
      <c r="FX163" s="15"/>
      <c r="FY163" s="15"/>
      <c r="FZ163" s="15"/>
      <c r="GA163" s="15"/>
      <c r="GB163" s="15"/>
      <c r="GC163" s="15"/>
      <c r="GD163" s="15"/>
      <c r="GE163" s="15"/>
      <c r="GF163" s="15"/>
      <c r="GG163" s="15"/>
      <c r="GH163" s="15"/>
      <c r="GI163" s="15"/>
      <c r="GJ163" s="15"/>
      <c r="GK163" s="15"/>
      <c r="GL163" s="15"/>
      <c r="GM163" s="15"/>
      <c r="GN163" s="15"/>
      <c r="GO163" s="15"/>
      <c r="GP163" s="15"/>
      <c r="GQ163" s="15"/>
      <c r="GR163" s="15"/>
      <c r="GS163" s="15"/>
      <c r="GT163" s="15"/>
      <c r="GU163" s="15"/>
      <c r="GV163" s="15"/>
      <c r="GW163" s="15"/>
      <c r="GX163" s="15"/>
      <c r="GY163" s="15"/>
      <c r="GZ163" s="15"/>
      <c r="HA163" s="15"/>
      <c r="HB163" s="15"/>
      <c r="HC163" s="15"/>
      <c r="HD163" s="15"/>
      <c r="HE163" s="15"/>
      <c r="HF163" s="15"/>
      <c r="HG163" s="15"/>
      <c r="HH163" s="15"/>
      <c r="HI163" s="15"/>
      <c r="HJ163" s="15"/>
      <c r="HK163" s="15"/>
      <c r="HL163" s="15"/>
      <c r="HM163" s="15"/>
      <c r="HN163" s="15"/>
      <c r="HO163" s="15"/>
      <c r="HP163" s="15"/>
      <c r="HQ163" s="15"/>
      <c r="HR163" s="15"/>
      <c r="HS163" s="15"/>
      <c r="HT163" s="15"/>
      <c r="HU163" s="15"/>
      <c r="HV163" s="15"/>
      <c r="HW163" s="15"/>
      <c r="HX163" s="15"/>
      <c r="HY163" s="15"/>
      <c r="HZ163" s="15"/>
      <c r="IA163" s="15"/>
      <c r="IB163" s="15"/>
      <c r="IC163" s="15"/>
      <c r="ID163" s="15"/>
      <c r="IE163" s="15"/>
      <c r="IF163" s="15"/>
      <c r="IG163" s="15"/>
      <c r="IH163" s="15"/>
      <c r="II163" s="15"/>
      <c r="IJ163" s="15"/>
      <c r="IK163" s="15"/>
      <c r="IL163" s="15"/>
      <c r="IM163" s="15"/>
      <c r="IN163" s="15"/>
      <c r="IO163" s="15"/>
      <c r="IP163" s="15"/>
      <c r="IQ163" s="15"/>
      <c r="IR163" s="15"/>
      <c r="IS163" s="15"/>
      <c r="IT163" s="15"/>
      <c r="IU163" s="15"/>
      <c r="IV163" s="15"/>
    </row>
    <row r="164" spans="1:256" ht="15.75" customHeight="1">
      <c r="A164" s="48" t="s">
        <v>13</v>
      </c>
      <c r="B164" s="509" t="s">
        <v>162</v>
      </c>
      <c r="C164" s="509"/>
      <c r="D164" s="509"/>
      <c r="E164" s="509"/>
      <c r="F164" s="509"/>
      <c r="G164" s="509"/>
      <c r="H164" s="509"/>
      <c r="I164" s="23">
        <v>74</v>
      </c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15"/>
      <c r="CR164" s="15"/>
      <c r="CS164" s="15"/>
      <c r="CT164" s="15"/>
      <c r="CU164" s="15"/>
      <c r="CV164" s="15"/>
      <c r="CW164" s="15"/>
      <c r="CX164" s="15"/>
      <c r="CY164" s="15"/>
      <c r="CZ164" s="15"/>
      <c r="DA164" s="15"/>
      <c r="DB164" s="15"/>
      <c r="DC164" s="15"/>
      <c r="DD164" s="15"/>
      <c r="DE164" s="15"/>
      <c r="DF164" s="15"/>
      <c r="DG164" s="15"/>
      <c r="DH164" s="15"/>
      <c r="DI164" s="15"/>
      <c r="DJ164" s="15"/>
      <c r="DK164" s="15"/>
      <c r="DL164" s="15"/>
      <c r="DM164" s="15"/>
      <c r="DN164" s="15"/>
      <c r="DO164" s="15"/>
      <c r="DP164" s="15"/>
      <c r="DQ164" s="15"/>
      <c r="DR164" s="15"/>
      <c r="DS164" s="15"/>
      <c r="DT164" s="15"/>
      <c r="DU164" s="15"/>
      <c r="DV164" s="15"/>
      <c r="DW164" s="15"/>
      <c r="DX164" s="15"/>
      <c r="DY164" s="15"/>
      <c r="DZ164" s="15"/>
      <c r="EA164" s="15"/>
      <c r="EB164" s="15"/>
      <c r="EC164" s="15"/>
      <c r="ED164" s="15"/>
      <c r="EE164" s="15"/>
      <c r="EF164" s="15"/>
      <c r="EG164" s="15"/>
      <c r="EH164" s="15"/>
      <c r="EI164" s="15"/>
      <c r="EJ164" s="15"/>
      <c r="EK164" s="15"/>
      <c r="EL164" s="15"/>
      <c r="EM164" s="15"/>
      <c r="EN164" s="15"/>
      <c r="EO164" s="15"/>
      <c r="EP164" s="15"/>
      <c r="EQ164" s="15"/>
      <c r="ER164" s="15"/>
      <c r="ES164" s="15"/>
      <c r="ET164" s="15"/>
      <c r="EU164" s="15"/>
      <c r="EV164" s="15"/>
      <c r="EW164" s="15"/>
      <c r="EX164" s="15"/>
      <c r="EY164" s="15"/>
      <c r="EZ164" s="15"/>
      <c r="FA164" s="15"/>
      <c r="FB164" s="15"/>
      <c r="FC164" s="15"/>
      <c r="FD164" s="15"/>
      <c r="FE164" s="15"/>
      <c r="FF164" s="15"/>
      <c r="FG164" s="15"/>
      <c r="FH164" s="15"/>
      <c r="FI164" s="15"/>
      <c r="FJ164" s="15"/>
      <c r="FK164" s="15"/>
      <c r="FL164" s="15"/>
      <c r="FM164" s="15"/>
      <c r="FN164" s="15"/>
      <c r="FO164" s="15"/>
      <c r="FP164" s="15"/>
      <c r="FQ164" s="15"/>
      <c r="FR164" s="15"/>
      <c r="FS164" s="15"/>
      <c r="FT164" s="15"/>
      <c r="FU164" s="15"/>
      <c r="FV164" s="15"/>
      <c r="FW164" s="15"/>
      <c r="FX164" s="15"/>
      <c r="FY164" s="15"/>
      <c r="FZ164" s="15"/>
      <c r="GA164" s="15"/>
      <c r="GB164" s="15"/>
      <c r="GC164" s="15"/>
      <c r="GD164" s="15"/>
      <c r="GE164" s="15"/>
      <c r="GF164" s="15"/>
      <c r="GG164" s="15"/>
      <c r="GH164" s="15"/>
      <c r="GI164" s="15"/>
      <c r="GJ164" s="15"/>
      <c r="GK164" s="15"/>
      <c r="GL164" s="15"/>
      <c r="GM164" s="15"/>
      <c r="GN164" s="15"/>
      <c r="GO164" s="15"/>
      <c r="GP164" s="15"/>
      <c r="GQ164" s="15"/>
      <c r="GR164" s="15"/>
      <c r="GS164" s="15"/>
      <c r="GT164" s="15"/>
      <c r="GU164" s="15"/>
      <c r="GV164" s="15"/>
      <c r="GW164" s="15"/>
      <c r="GX164" s="15"/>
      <c r="GY164" s="15"/>
      <c r="GZ164" s="15"/>
      <c r="HA164" s="15"/>
      <c r="HB164" s="15"/>
      <c r="HC164" s="15"/>
      <c r="HD164" s="15"/>
      <c r="HE164" s="15"/>
      <c r="HF164" s="15"/>
      <c r="HG164" s="15"/>
      <c r="HH164" s="15"/>
      <c r="HI164" s="15"/>
      <c r="HJ164" s="15"/>
      <c r="HK164" s="15"/>
      <c r="HL164" s="15"/>
      <c r="HM164" s="15"/>
      <c r="HN164" s="15"/>
      <c r="HO164" s="15"/>
      <c r="HP164" s="15"/>
      <c r="HQ164" s="15"/>
      <c r="HR164" s="15"/>
      <c r="HS164" s="15"/>
      <c r="HT164" s="15"/>
      <c r="HU164" s="15"/>
      <c r="HV164" s="15"/>
      <c r="HW164" s="15"/>
      <c r="HX164" s="15"/>
      <c r="HY164" s="15"/>
      <c r="HZ164" s="15"/>
      <c r="IA164" s="15"/>
      <c r="IB164" s="15"/>
      <c r="IC164" s="15"/>
      <c r="ID164" s="15"/>
      <c r="IE164" s="15"/>
      <c r="IF164" s="15"/>
      <c r="IG164" s="15"/>
      <c r="IH164" s="15"/>
      <c r="II164" s="15"/>
      <c r="IJ164" s="15"/>
      <c r="IK164" s="15"/>
      <c r="IL164" s="15"/>
      <c r="IM164" s="15"/>
      <c r="IN164" s="15"/>
      <c r="IO164" s="15"/>
      <c r="IP164" s="15"/>
      <c r="IQ164" s="15"/>
      <c r="IR164" s="15"/>
      <c r="IS164" s="15"/>
      <c r="IT164" s="15"/>
      <c r="IU164" s="15"/>
      <c r="IV164" s="15"/>
    </row>
    <row r="165" spans="1:256" ht="15.75" customHeight="1">
      <c r="A165" s="48" t="s">
        <v>16</v>
      </c>
      <c r="B165" s="12" t="s">
        <v>163</v>
      </c>
      <c r="C165" s="12"/>
      <c r="D165" s="12"/>
      <c r="E165" s="12"/>
      <c r="F165" s="12"/>
      <c r="G165" s="12"/>
      <c r="H165" s="12"/>
      <c r="I165" s="23" t="s">
        <v>164</v>
      </c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5"/>
      <c r="BT165" s="15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15"/>
      <c r="CR165" s="15"/>
      <c r="CS165" s="15"/>
      <c r="CT165" s="15"/>
      <c r="CU165" s="15"/>
      <c r="CV165" s="15"/>
      <c r="CW165" s="15"/>
      <c r="CX165" s="15"/>
      <c r="CY165" s="15"/>
      <c r="CZ165" s="15"/>
      <c r="DA165" s="15"/>
      <c r="DB165" s="15"/>
      <c r="DC165" s="15"/>
      <c r="DD165" s="15"/>
      <c r="DE165" s="15"/>
      <c r="DF165" s="15"/>
      <c r="DG165" s="15"/>
      <c r="DH165" s="15"/>
      <c r="DI165" s="15"/>
      <c r="DJ165" s="15"/>
      <c r="DK165" s="15"/>
      <c r="DL165" s="15"/>
      <c r="DM165" s="15"/>
      <c r="DN165" s="15"/>
      <c r="DO165" s="15"/>
      <c r="DP165" s="15"/>
      <c r="DQ165" s="15"/>
      <c r="DR165" s="15"/>
      <c r="DS165" s="15"/>
      <c r="DT165" s="15"/>
      <c r="DU165" s="15"/>
      <c r="DV165" s="15"/>
      <c r="DW165" s="15"/>
      <c r="DX165" s="15"/>
      <c r="DY165" s="15"/>
      <c r="DZ165" s="15"/>
      <c r="EA165" s="15"/>
      <c r="EB165" s="15"/>
      <c r="EC165" s="15"/>
      <c r="ED165" s="15"/>
      <c r="EE165" s="15"/>
      <c r="EF165" s="15"/>
      <c r="EG165" s="15"/>
      <c r="EH165" s="15"/>
      <c r="EI165" s="15"/>
      <c r="EJ165" s="15"/>
      <c r="EK165" s="15"/>
      <c r="EL165" s="15"/>
      <c r="EM165" s="15"/>
      <c r="EN165" s="15"/>
      <c r="EO165" s="15"/>
      <c r="EP165" s="15"/>
      <c r="EQ165" s="15"/>
      <c r="ER165" s="15"/>
      <c r="ES165" s="15"/>
      <c r="ET165" s="15"/>
      <c r="EU165" s="15"/>
      <c r="EV165" s="15"/>
      <c r="EW165" s="15"/>
      <c r="EX165" s="15"/>
      <c r="EY165" s="15"/>
      <c r="EZ165" s="15"/>
      <c r="FA165" s="15"/>
      <c r="FB165" s="15"/>
      <c r="FC165" s="15"/>
      <c r="FD165" s="15"/>
      <c r="FE165" s="15"/>
      <c r="FF165" s="15"/>
      <c r="FG165" s="15"/>
      <c r="FH165" s="15"/>
      <c r="FI165" s="15"/>
      <c r="FJ165" s="15"/>
      <c r="FK165" s="15"/>
      <c r="FL165" s="15"/>
      <c r="FM165" s="15"/>
      <c r="FN165" s="15"/>
      <c r="FO165" s="15"/>
      <c r="FP165" s="15"/>
      <c r="FQ165" s="15"/>
      <c r="FR165" s="15"/>
      <c r="FS165" s="15"/>
      <c r="FT165" s="15"/>
      <c r="FU165" s="15"/>
      <c r="FV165" s="15"/>
      <c r="FW165" s="15"/>
      <c r="FX165" s="15"/>
      <c r="FY165" s="15"/>
      <c r="FZ165" s="15"/>
      <c r="GA165" s="15"/>
      <c r="GB165" s="15"/>
      <c r="GC165" s="15"/>
      <c r="GD165" s="15"/>
      <c r="GE165" s="15"/>
      <c r="GF165" s="15"/>
      <c r="GG165" s="15"/>
      <c r="GH165" s="15"/>
      <c r="GI165" s="15"/>
      <c r="GJ165" s="15"/>
      <c r="GK165" s="15"/>
      <c r="GL165" s="15"/>
      <c r="GM165" s="15"/>
      <c r="GN165" s="15"/>
      <c r="GO165" s="15"/>
      <c r="GP165" s="15"/>
      <c r="GQ165" s="15"/>
      <c r="GR165" s="15"/>
      <c r="GS165" s="15"/>
      <c r="GT165" s="15"/>
      <c r="GU165" s="15"/>
      <c r="GV165" s="15"/>
      <c r="GW165" s="15"/>
      <c r="GX165" s="15"/>
      <c r="GY165" s="15"/>
      <c r="GZ165" s="15"/>
      <c r="HA165" s="15"/>
      <c r="HB165" s="15"/>
      <c r="HC165" s="15"/>
      <c r="HD165" s="15"/>
      <c r="HE165" s="15"/>
      <c r="HF165" s="15"/>
      <c r="HG165" s="15"/>
      <c r="HH165" s="15"/>
      <c r="HI165" s="15"/>
      <c r="HJ165" s="15"/>
      <c r="HK165" s="15"/>
      <c r="HL165" s="15"/>
      <c r="HM165" s="15"/>
      <c r="HN165" s="15"/>
      <c r="HO165" s="15"/>
      <c r="HP165" s="15"/>
      <c r="HQ165" s="15"/>
      <c r="HR165" s="15"/>
      <c r="HS165" s="15"/>
      <c r="HT165" s="15"/>
      <c r="HU165" s="15"/>
      <c r="HV165" s="15"/>
      <c r="HW165" s="15"/>
      <c r="HX165" s="15"/>
      <c r="HY165" s="15"/>
      <c r="HZ165" s="15"/>
      <c r="IA165" s="15"/>
      <c r="IB165" s="15"/>
      <c r="IC165" s="15"/>
      <c r="ID165" s="15"/>
      <c r="IE165" s="15"/>
      <c r="IF165" s="15"/>
      <c r="IG165" s="15"/>
      <c r="IH165" s="15"/>
      <c r="II165" s="15"/>
      <c r="IJ165" s="15"/>
      <c r="IK165" s="15"/>
      <c r="IL165" s="15"/>
      <c r="IM165" s="15"/>
      <c r="IN165" s="15"/>
      <c r="IO165" s="15"/>
      <c r="IP165" s="15"/>
      <c r="IQ165" s="15"/>
      <c r="IR165" s="15"/>
      <c r="IS165" s="15"/>
      <c r="IT165" s="15"/>
      <c r="IU165" s="15"/>
      <c r="IV165" s="15"/>
    </row>
    <row r="166" spans="1:256" ht="15.75" customHeight="1">
      <c r="A166" s="510" t="s">
        <v>119</v>
      </c>
      <c r="B166" s="510"/>
      <c r="C166" s="510"/>
      <c r="D166" s="510"/>
      <c r="E166" s="510"/>
      <c r="F166" s="510"/>
      <c r="G166" s="510"/>
      <c r="H166" s="510"/>
      <c r="I166" s="78">
        <f>SUM(I162:I165)</f>
        <v>530</v>
      </c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5"/>
      <c r="BR166" s="15"/>
      <c r="BS166" s="15"/>
      <c r="BT166" s="15"/>
      <c r="BU166" s="15"/>
      <c r="BV166" s="15"/>
      <c r="BW166" s="15"/>
      <c r="BX166" s="15"/>
      <c r="BY166" s="15"/>
      <c r="BZ166" s="15"/>
      <c r="CA166" s="15"/>
      <c r="CB166" s="15"/>
      <c r="CC166" s="1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  <c r="CQ166" s="15"/>
      <c r="CR166" s="15"/>
      <c r="CS166" s="15"/>
      <c r="CT166" s="15"/>
      <c r="CU166" s="15"/>
      <c r="CV166" s="15"/>
      <c r="CW166" s="15"/>
      <c r="CX166" s="15"/>
      <c r="CY166" s="15"/>
      <c r="CZ166" s="15"/>
      <c r="DA166" s="15"/>
      <c r="DB166" s="15"/>
      <c r="DC166" s="15"/>
      <c r="DD166" s="15"/>
      <c r="DE166" s="15"/>
      <c r="DF166" s="15"/>
      <c r="DG166" s="15"/>
      <c r="DH166" s="15"/>
      <c r="DI166" s="15"/>
      <c r="DJ166" s="15"/>
      <c r="DK166" s="15"/>
      <c r="DL166" s="15"/>
      <c r="DM166" s="15"/>
      <c r="DN166" s="15"/>
      <c r="DO166" s="15"/>
      <c r="DP166" s="15"/>
      <c r="DQ166" s="15"/>
      <c r="DR166" s="15"/>
      <c r="DS166" s="15"/>
      <c r="DT166" s="15"/>
      <c r="DU166" s="15"/>
      <c r="DV166" s="15"/>
      <c r="DW166" s="15"/>
      <c r="DX166" s="15"/>
      <c r="DY166" s="15"/>
      <c r="DZ166" s="15"/>
      <c r="EA166" s="15"/>
      <c r="EB166" s="15"/>
      <c r="EC166" s="15"/>
      <c r="ED166" s="15"/>
      <c r="EE166" s="15"/>
      <c r="EF166" s="15"/>
      <c r="EG166" s="15"/>
      <c r="EH166" s="15"/>
      <c r="EI166" s="15"/>
      <c r="EJ166" s="15"/>
      <c r="EK166" s="15"/>
      <c r="EL166" s="15"/>
      <c r="EM166" s="15"/>
      <c r="EN166" s="15"/>
      <c r="EO166" s="15"/>
      <c r="EP166" s="15"/>
      <c r="EQ166" s="15"/>
      <c r="ER166" s="15"/>
      <c r="ES166" s="15"/>
      <c r="ET166" s="15"/>
      <c r="EU166" s="15"/>
      <c r="EV166" s="15"/>
      <c r="EW166" s="15"/>
      <c r="EX166" s="15"/>
      <c r="EY166" s="15"/>
      <c r="EZ166" s="15"/>
      <c r="FA166" s="15"/>
      <c r="FB166" s="15"/>
      <c r="FC166" s="15"/>
      <c r="FD166" s="15"/>
      <c r="FE166" s="15"/>
      <c r="FF166" s="15"/>
      <c r="FG166" s="15"/>
      <c r="FH166" s="15"/>
      <c r="FI166" s="15"/>
      <c r="FJ166" s="15"/>
      <c r="FK166" s="15"/>
      <c r="FL166" s="15"/>
      <c r="FM166" s="15"/>
      <c r="FN166" s="15"/>
      <c r="FO166" s="15"/>
      <c r="FP166" s="15"/>
      <c r="FQ166" s="15"/>
      <c r="FR166" s="15"/>
      <c r="FS166" s="15"/>
      <c r="FT166" s="15"/>
      <c r="FU166" s="15"/>
      <c r="FV166" s="15"/>
      <c r="FW166" s="15"/>
      <c r="FX166" s="15"/>
      <c r="FY166" s="15"/>
      <c r="FZ166" s="15"/>
      <c r="GA166" s="15"/>
      <c r="GB166" s="15"/>
      <c r="GC166" s="15"/>
      <c r="GD166" s="15"/>
      <c r="GE166" s="15"/>
      <c r="GF166" s="15"/>
      <c r="GG166" s="15"/>
      <c r="GH166" s="15"/>
      <c r="GI166" s="15"/>
      <c r="GJ166" s="15"/>
      <c r="GK166" s="15"/>
      <c r="GL166" s="15"/>
      <c r="GM166" s="15"/>
      <c r="GN166" s="15"/>
      <c r="GO166" s="15"/>
      <c r="GP166" s="15"/>
      <c r="GQ166" s="15"/>
      <c r="GR166" s="15"/>
      <c r="GS166" s="15"/>
      <c r="GT166" s="15"/>
      <c r="GU166" s="15"/>
      <c r="GV166" s="15"/>
      <c r="GW166" s="15"/>
      <c r="GX166" s="15"/>
      <c r="GY166" s="15"/>
      <c r="GZ166" s="15"/>
      <c r="HA166" s="15"/>
      <c r="HB166" s="15"/>
      <c r="HC166" s="15"/>
      <c r="HD166" s="15"/>
      <c r="HE166" s="15"/>
      <c r="HF166" s="15"/>
      <c r="HG166" s="15"/>
      <c r="HH166" s="15"/>
      <c r="HI166" s="15"/>
      <c r="HJ166" s="15"/>
      <c r="HK166" s="15"/>
      <c r="HL166" s="15"/>
      <c r="HM166" s="15"/>
      <c r="HN166" s="15"/>
      <c r="HO166" s="15"/>
      <c r="HP166" s="15"/>
      <c r="HQ166" s="15"/>
      <c r="HR166" s="15"/>
      <c r="HS166" s="15"/>
      <c r="HT166" s="15"/>
      <c r="HU166" s="15"/>
      <c r="HV166" s="15"/>
      <c r="HW166" s="15"/>
      <c r="HX166" s="15"/>
      <c r="HY166" s="15"/>
      <c r="HZ166" s="15"/>
      <c r="IA166" s="15"/>
      <c r="IB166" s="15"/>
      <c r="IC166" s="15"/>
      <c r="ID166" s="15"/>
      <c r="IE166" s="15"/>
      <c r="IF166" s="15"/>
      <c r="IG166" s="15"/>
      <c r="IH166" s="15"/>
      <c r="II166" s="15"/>
      <c r="IJ166" s="15"/>
      <c r="IK166" s="15"/>
      <c r="IL166" s="15"/>
      <c r="IM166" s="15"/>
      <c r="IN166" s="15"/>
      <c r="IO166" s="15"/>
      <c r="IP166" s="15"/>
      <c r="IQ166" s="15"/>
      <c r="IR166" s="15"/>
      <c r="IS166" s="15"/>
      <c r="IT166" s="15"/>
      <c r="IU166" s="15"/>
      <c r="IV166" s="15"/>
    </row>
    <row r="167" spans="1:256" ht="8.25" customHeight="1">
      <c r="A167" s="534"/>
      <c r="B167" s="534"/>
      <c r="C167" s="534"/>
      <c r="D167" s="534"/>
      <c r="E167" s="534"/>
      <c r="F167" s="534"/>
      <c r="G167" s="534"/>
      <c r="H167" s="534"/>
      <c r="I167" s="534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  <c r="CR167" s="15"/>
      <c r="CS167" s="15"/>
      <c r="CT167" s="15"/>
      <c r="CU167" s="15"/>
      <c r="CV167" s="15"/>
      <c r="CW167" s="15"/>
      <c r="CX167" s="15"/>
      <c r="CY167" s="15"/>
      <c r="CZ167" s="15"/>
      <c r="DA167" s="15"/>
      <c r="DB167" s="15"/>
      <c r="DC167" s="15"/>
      <c r="DD167" s="15"/>
      <c r="DE167" s="15"/>
      <c r="DF167" s="15"/>
      <c r="DG167" s="15"/>
      <c r="DH167" s="15"/>
      <c r="DI167" s="15"/>
      <c r="DJ167" s="15"/>
      <c r="DK167" s="15"/>
      <c r="DL167" s="15"/>
      <c r="DM167" s="15"/>
      <c r="DN167" s="15"/>
      <c r="DO167" s="15"/>
      <c r="DP167" s="15"/>
      <c r="DQ167" s="15"/>
      <c r="DR167" s="15"/>
      <c r="DS167" s="15"/>
      <c r="DT167" s="15"/>
      <c r="DU167" s="15"/>
      <c r="DV167" s="15"/>
      <c r="DW167" s="15"/>
      <c r="DX167" s="15"/>
      <c r="DY167" s="15"/>
      <c r="DZ167" s="15"/>
      <c r="EA167" s="15"/>
      <c r="EB167" s="15"/>
      <c r="EC167" s="15"/>
      <c r="ED167" s="15"/>
      <c r="EE167" s="15"/>
      <c r="EF167" s="15"/>
      <c r="EG167" s="15"/>
      <c r="EH167" s="15"/>
      <c r="EI167" s="15"/>
      <c r="EJ167" s="15"/>
      <c r="EK167" s="15"/>
      <c r="EL167" s="15"/>
      <c r="EM167" s="15"/>
      <c r="EN167" s="15"/>
      <c r="EO167" s="15"/>
      <c r="EP167" s="15"/>
      <c r="EQ167" s="15"/>
      <c r="ER167" s="15"/>
      <c r="ES167" s="15"/>
      <c r="ET167" s="15"/>
      <c r="EU167" s="15"/>
      <c r="EV167" s="15"/>
      <c r="EW167" s="15"/>
      <c r="EX167" s="15"/>
      <c r="EY167" s="15"/>
      <c r="EZ167" s="15"/>
      <c r="FA167" s="15"/>
      <c r="FB167" s="15"/>
      <c r="FC167" s="15"/>
      <c r="FD167" s="15"/>
      <c r="FE167" s="15"/>
      <c r="FF167" s="15"/>
      <c r="FG167" s="15"/>
      <c r="FH167" s="15"/>
      <c r="FI167" s="15"/>
      <c r="FJ167" s="15"/>
      <c r="FK167" s="15"/>
      <c r="FL167" s="15"/>
      <c r="FM167" s="15"/>
      <c r="FN167" s="15"/>
      <c r="FO167" s="15"/>
      <c r="FP167" s="15"/>
      <c r="FQ167" s="15"/>
      <c r="FR167" s="15"/>
      <c r="FS167" s="15"/>
      <c r="FT167" s="15"/>
      <c r="FU167" s="15"/>
      <c r="FV167" s="15"/>
      <c r="FW167" s="15"/>
      <c r="FX167" s="15"/>
      <c r="FY167" s="15"/>
      <c r="FZ167" s="15"/>
      <c r="GA167" s="15"/>
      <c r="GB167" s="15"/>
      <c r="GC167" s="15"/>
      <c r="GD167" s="15"/>
      <c r="GE167" s="15"/>
      <c r="GF167" s="15"/>
      <c r="GG167" s="15"/>
      <c r="GH167" s="15"/>
      <c r="GI167" s="15"/>
      <c r="GJ167" s="15"/>
      <c r="GK167" s="15"/>
      <c r="GL167" s="15"/>
      <c r="GM167" s="15"/>
      <c r="GN167" s="15"/>
      <c r="GO167" s="15"/>
      <c r="GP167" s="15"/>
      <c r="GQ167" s="15"/>
      <c r="GR167" s="15"/>
      <c r="GS167" s="15"/>
      <c r="GT167" s="15"/>
      <c r="GU167" s="15"/>
      <c r="GV167" s="15"/>
      <c r="GW167" s="15"/>
      <c r="GX167" s="15"/>
      <c r="GY167" s="15"/>
      <c r="GZ167" s="15"/>
      <c r="HA167" s="15"/>
      <c r="HB167" s="15"/>
      <c r="HC167" s="15"/>
      <c r="HD167" s="15"/>
      <c r="HE167" s="15"/>
      <c r="HF167" s="15"/>
      <c r="HG167" s="15"/>
      <c r="HH167" s="15"/>
      <c r="HI167" s="15"/>
      <c r="HJ167" s="15"/>
      <c r="HK167" s="15"/>
      <c r="HL167" s="15"/>
      <c r="HM167" s="15"/>
      <c r="HN167" s="15"/>
      <c r="HO167" s="15"/>
      <c r="HP167" s="15"/>
      <c r="HQ167" s="15"/>
      <c r="HR167" s="15"/>
      <c r="HS167" s="15"/>
      <c r="HT167" s="15"/>
      <c r="HU167" s="15"/>
      <c r="HV167" s="15"/>
      <c r="HW167" s="15"/>
      <c r="HX167" s="15"/>
      <c r="HY167" s="15"/>
      <c r="HZ167" s="15"/>
      <c r="IA167" s="15"/>
      <c r="IB167" s="15"/>
      <c r="IC167" s="15"/>
      <c r="ID167" s="15"/>
      <c r="IE167" s="15"/>
      <c r="IF167" s="15"/>
      <c r="IG167" s="15"/>
      <c r="IH167" s="15"/>
      <c r="II167" s="15"/>
      <c r="IJ167" s="15"/>
      <c r="IK167" s="15"/>
      <c r="IL167" s="15"/>
      <c r="IM167" s="15"/>
      <c r="IN167" s="15"/>
      <c r="IO167" s="15"/>
      <c r="IP167" s="15"/>
      <c r="IQ167" s="15"/>
      <c r="IR167" s="15"/>
      <c r="IS167" s="15"/>
      <c r="IT167" s="15"/>
      <c r="IU167" s="15"/>
      <c r="IV167" s="15"/>
    </row>
    <row r="168" spans="1:256" ht="14.25" customHeight="1">
      <c r="A168" s="535" t="s">
        <v>165</v>
      </c>
      <c r="B168" s="535"/>
      <c r="C168" s="535"/>
      <c r="D168" s="535"/>
      <c r="E168" s="535"/>
      <c r="F168" s="535"/>
      <c r="G168" s="535"/>
      <c r="H168" s="535"/>
      <c r="I168" s="53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5"/>
      <c r="BT168" s="15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15"/>
      <c r="CR168" s="15"/>
      <c r="CS168" s="15"/>
      <c r="CT168" s="15"/>
      <c r="CU168" s="15"/>
      <c r="CV168" s="15"/>
      <c r="CW168" s="15"/>
      <c r="CX168" s="15"/>
      <c r="CY168" s="15"/>
      <c r="CZ168" s="15"/>
      <c r="DA168" s="15"/>
      <c r="DB168" s="15"/>
      <c r="DC168" s="15"/>
      <c r="DD168" s="15"/>
      <c r="DE168" s="15"/>
      <c r="DF168" s="15"/>
      <c r="DG168" s="15"/>
      <c r="DH168" s="15"/>
      <c r="DI168" s="15"/>
      <c r="DJ168" s="15"/>
      <c r="DK168" s="15"/>
      <c r="DL168" s="15"/>
      <c r="DM168" s="15"/>
      <c r="DN168" s="15"/>
      <c r="DO168" s="15"/>
      <c r="DP168" s="15"/>
      <c r="DQ168" s="15"/>
      <c r="DR168" s="15"/>
      <c r="DS168" s="15"/>
      <c r="DT168" s="15"/>
      <c r="DU168" s="15"/>
      <c r="DV168" s="15"/>
      <c r="DW168" s="15"/>
      <c r="DX168" s="15"/>
      <c r="DY168" s="15"/>
      <c r="DZ168" s="15"/>
      <c r="EA168" s="15"/>
      <c r="EB168" s="15"/>
      <c r="EC168" s="15"/>
      <c r="ED168" s="15"/>
      <c r="EE168" s="15"/>
      <c r="EF168" s="15"/>
      <c r="EG168" s="15"/>
      <c r="EH168" s="15"/>
      <c r="EI168" s="15"/>
      <c r="EJ168" s="15"/>
      <c r="EK168" s="15"/>
      <c r="EL168" s="15"/>
      <c r="EM168" s="15"/>
      <c r="EN168" s="15"/>
      <c r="EO168" s="15"/>
      <c r="EP168" s="15"/>
      <c r="EQ168" s="15"/>
      <c r="ER168" s="15"/>
      <c r="ES168" s="15"/>
      <c r="ET168" s="15"/>
      <c r="EU168" s="15"/>
      <c r="EV168" s="15"/>
      <c r="EW168" s="15"/>
      <c r="EX168" s="15"/>
      <c r="EY168" s="15"/>
      <c r="EZ168" s="15"/>
      <c r="FA168" s="15"/>
      <c r="FB168" s="15"/>
      <c r="FC168" s="15"/>
      <c r="FD168" s="15"/>
      <c r="FE168" s="15"/>
      <c r="FF168" s="15"/>
      <c r="FG168" s="15"/>
      <c r="FH168" s="15"/>
      <c r="FI168" s="15"/>
      <c r="FJ168" s="15"/>
      <c r="FK168" s="15"/>
      <c r="FL168" s="15"/>
      <c r="FM168" s="15"/>
      <c r="FN168" s="15"/>
      <c r="FO168" s="15"/>
      <c r="FP168" s="15"/>
      <c r="FQ168" s="15"/>
      <c r="FR168" s="15"/>
      <c r="FS168" s="15"/>
      <c r="FT168" s="15"/>
      <c r="FU168" s="15"/>
      <c r="FV168" s="15"/>
      <c r="FW168" s="15"/>
      <c r="FX168" s="15"/>
      <c r="FY168" s="15"/>
      <c r="FZ168" s="15"/>
      <c r="GA168" s="15"/>
      <c r="GB168" s="15"/>
      <c r="GC168" s="15"/>
      <c r="GD168" s="15"/>
      <c r="GE168" s="15"/>
      <c r="GF168" s="15"/>
      <c r="GG168" s="15"/>
      <c r="GH168" s="15"/>
      <c r="GI168" s="15"/>
      <c r="GJ168" s="15"/>
      <c r="GK168" s="15"/>
      <c r="GL168" s="15"/>
      <c r="GM168" s="15"/>
      <c r="GN168" s="15"/>
      <c r="GO168" s="15"/>
      <c r="GP168" s="15"/>
      <c r="GQ168" s="15"/>
      <c r="GR168" s="15"/>
      <c r="GS168" s="15"/>
      <c r="GT168" s="15"/>
      <c r="GU168" s="15"/>
      <c r="GV168" s="15"/>
      <c r="GW168" s="15"/>
      <c r="GX168" s="15"/>
      <c r="GY168" s="15"/>
      <c r="GZ168" s="15"/>
      <c r="HA168" s="15"/>
      <c r="HB168" s="15"/>
      <c r="HC168" s="15"/>
      <c r="HD168" s="15"/>
      <c r="HE168" s="15"/>
      <c r="HF168" s="15"/>
      <c r="HG168" s="15"/>
      <c r="HH168" s="15"/>
      <c r="HI168" s="15"/>
      <c r="HJ168" s="15"/>
      <c r="HK168" s="15"/>
      <c r="HL168" s="15"/>
      <c r="HM168" s="15"/>
      <c r="HN168" s="15"/>
      <c r="HO168" s="15"/>
      <c r="HP168" s="15"/>
      <c r="HQ168" s="15"/>
      <c r="HR168" s="15"/>
      <c r="HS168" s="15"/>
      <c r="HT168" s="15"/>
      <c r="HU168" s="15"/>
      <c r="HV168" s="15"/>
      <c r="HW168" s="15"/>
      <c r="HX168" s="15"/>
      <c r="HY168" s="15"/>
      <c r="HZ168" s="15"/>
      <c r="IA168" s="15"/>
      <c r="IB168" s="15"/>
      <c r="IC168" s="15"/>
      <c r="ID168" s="15"/>
      <c r="IE168" s="15"/>
      <c r="IF168" s="15"/>
      <c r="IG168" s="15"/>
      <c r="IH168" s="15"/>
      <c r="II168" s="15"/>
      <c r="IJ168" s="15"/>
      <c r="IK168" s="15"/>
      <c r="IL168" s="15"/>
      <c r="IM168" s="15"/>
      <c r="IN168" s="15"/>
      <c r="IO168" s="15"/>
      <c r="IP168" s="15"/>
      <c r="IQ168" s="15"/>
      <c r="IR168" s="15"/>
      <c r="IS168" s="15"/>
      <c r="IT168" s="15"/>
      <c r="IU168" s="15"/>
      <c r="IV168" s="15"/>
    </row>
    <row r="169" spans="1:256" ht="8.25" customHeight="1">
      <c r="A169" s="94"/>
      <c r="B169" s="95"/>
      <c r="C169" s="95"/>
      <c r="D169" s="95"/>
      <c r="E169" s="95"/>
      <c r="F169" s="95"/>
      <c r="G169" s="95"/>
      <c r="H169" s="95"/>
      <c r="I169" s="96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5"/>
      <c r="BS169" s="15"/>
      <c r="BT169" s="15"/>
      <c r="BU169" s="15"/>
      <c r="BV169" s="15"/>
      <c r="BW169" s="15"/>
      <c r="BX169" s="15"/>
      <c r="BY169" s="15"/>
      <c r="BZ169" s="15"/>
      <c r="CA169" s="15"/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15"/>
      <c r="CR169" s="15"/>
      <c r="CS169" s="15"/>
      <c r="CT169" s="15"/>
      <c r="CU169" s="15"/>
      <c r="CV169" s="15"/>
      <c r="CW169" s="15"/>
      <c r="CX169" s="15"/>
      <c r="CY169" s="15"/>
      <c r="CZ169" s="15"/>
      <c r="DA169" s="15"/>
      <c r="DB169" s="15"/>
      <c r="DC169" s="15"/>
      <c r="DD169" s="15"/>
      <c r="DE169" s="15"/>
      <c r="DF169" s="15"/>
      <c r="DG169" s="15"/>
      <c r="DH169" s="15"/>
      <c r="DI169" s="15"/>
      <c r="DJ169" s="15"/>
      <c r="DK169" s="15"/>
      <c r="DL169" s="15"/>
      <c r="DM169" s="15"/>
      <c r="DN169" s="15"/>
      <c r="DO169" s="15"/>
      <c r="DP169" s="15"/>
      <c r="DQ169" s="15"/>
      <c r="DR169" s="15"/>
      <c r="DS169" s="15"/>
      <c r="DT169" s="15"/>
      <c r="DU169" s="15"/>
      <c r="DV169" s="15"/>
      <c r="DW169" s="15"/>
      <c r="DX169" s="15"/>
      <c r="DY169" s="15"/>
      <c r="DZ169" s="15"/>
      <c r="EA169" s="15"/>
      <c r="EB169" s="15"/>
      <c r="EC169" s="15"/>
      <c r="ED169" s="15"/>
      <c r="EE169" s="15"/>
      <c r="EF169" s="15"/>
      <c r="EG169" s="15"/>
      <c r="EH169" s="15"/>
      <c r="EI169" s="15"/>
      <c r="EJ169" s="15"/>
      <c r="EK169" s="15"/>
      <c r="EL169" s="15"/>
      <c r="EM169" s="15"/>
      <c r="EN169" s="15"/>
      <c r="EO169" s="15"/>
      <c r="EP169" s="15"/>
      <c r="EQ169" s="15"/>
      <c r="ER169" s="15"/>
      <c r="ES169" s="15"/>
      <c r="ET169" s="15"/>
      <c r="EU169" s="15"/>
      <c r="EV169" s="15"/>
      <c r="EW169" s="15"/>
      <c r="EX169" s="15"/>
      <c r="EY169" s="15"/>
      <c r="EZ169" s="15"/>
      <c r="FA169" s="15"/>
      <c r="FB169" s="15"/>
      <c r="FC169" s="15"/>
      <c r="FD169" s="15"/>
      <c r="FE169" s="15"/>
      <c r="FF169" s="15"/>
      <c r="FG169" s="15"/>
      <c r="FH169" s="15"/>
      <c r="FI169" s="15"/>
      <c r="FJ169" s="15"/>
      <c r="FK169" s="15"/>
      <c r="FL169" s="15"/>
      <c r="FM169" s="15"/>
      <c r="FN169" s="15"/>
      <c r="FO169" s="15"/>
      <c r="FP169" s="15"/>
      <c r="FQ169" s="15"/>
      <c r="FR169" s="15"/>
      <c r="FS169" s="15"/>
      <c r="FT169" s="15"/>
      <c r="FU169" s="15"/>
      <c r="FV169" s="15"/>
      <c r="FW169" s="15"/>
      <c r="FX169" s="15"/>
      <c r="FY169" s="15"/>
      <c r="FZ169" s="15"/>
      <c r="GA169" s="15"/>
      <c r="GB169" s="15"/>
      <c r="GC169" s="15"/>
      <c r="GD169" s="15"/>
      <c r="GE169" s="15"/>
      <c r="GF169" s="15"/>
      <c r="GG169" s="15"/>
      <c r="GH169" s="15"/>
      <c r="GI169" s="15"/>
      <c r="GJ169" s="15"/>
      <c r="GK169" s="15"/>
      <c r="GL169" s="15"/>
      <c r="GM169" s="15"/>
      <c r="GN169" s="15"/>
      <c r="GO169" s="15"/>
      <c r="GP169" s="15"/>
      <c r="GQ169" s="15"/>
      <c r="GR169" s="15"/>
      <c r="GS169" s="15"/>
      <c r="GT169" s="15"/>
      <c r="GU169" s="15"/>
      <c r="GV169" s="15"/>
      <c r="GW169" s="15"/>
      <c r="GX169" s="15"/>
      <c r="GY169" s="15"/>
      <c r="GZ169" s="15"/>
      <c r="HA169" s="15"/>
      <c r="HB169" s="15"/>
      <c r="HC169" s="15"/>
      <c r="HD169" s="15"/>
      <c r="HE169" s="15"/>
      <c r="HF169" s="15"/>
      <c r="HG169" s="15"/>
      <c r="HH169" s="15"/>
      <c r="HI169" s="15"/>
      <c r="HJ169" s="15"/>
      <c r="HK169" s="15"/>
      <c r="HL169" s="15"/>
      <c r="HM169" s="15"/>
      <c r="HN169" s="15"/>
      <c r="HO169" s="15"/>
      <c r="HP169" s="15"/>
      <c r="HQ169" s="15"/>
      <c r="HR169" s="15"/>
      <c r="HS169" s="15"/>
      <c r="HT169" s="15"/>
      <c r="HU169" s="15"/>
      <c r="HV169" s="15"/>
      <c r="HW169" s="15"/>
      <c r="HX169" s="15"/>
      <c r="HY169" s="15"/>
      <c r="HZ169" s="15"/>
      <c r="IA169" s="15"/>
      <c r="IB169" s="15"/>
      <c r="IC169" s="15"/>
      <c r="ID169" s="15"/>
      <c r="IE169" s="15"/>
      <c r="IF169" s="15"/>
      <c r="IG169" s="15"/>
      <c r="IH169" s="15"/>
      <c r="II169" s="15"/>
      <c r="IJ169" s="15"/>
      <c r="IK169" s="15"/>
      <c r="IL169" s="15"/>
      <c r="IM169" s="15"/>
      <c r="IN169" s="15"/>
      <c r="IO169" s="15"/>
      <c r="IP169" s="15"/>
      <c r="IQ169" s="15"/>
      <c r="IR169" s="15"/>
      <c r="IS169" s="15"/>
      <c r="IT169" s="15"/>
      <c r="IU169" s="15"/>
      <c r="IV169" s="15"/>
    </row>
    <row r="170" spans="1:256" ht="29.25" customHeight="1">
      <c r="A170" s="506" t="s">
        <v>166</v>
      </c>
      <c r="B170" s="506"/>
      <c r="C170" s="506"/>
      <c r="D170" s="506"/>
      <c r="E170" s="506"/>
      <c r="F170" s="506"/>
      <c r="G170" s="506"/>
      <c r="H170" s="506"/>
      <c r="I170" s="506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15"/>
      <c r="BN170" s="15"/>
      <c r="BO170" s="15"/>
      <c r="BP170" s="15"/>
      <c r="BQ170" s="15"/>
      <c r="BR170" s="15"/>
      <c r="BS170" s="15"/>
      <c r="BT170" s="15"/>
      <c r="BU170" s="15"/>
      <c r="BV170" s="15"/>
      <c r="BW170" s="15"/>
      <c r="BX170" s="15"/>
      <c r="BY170" s="15"/>
      <c r="BZ170" s="15"/>
      <c r="CA170" s="15"/>
      <c r="CB170" s="15"/>
      <c r="CC170" s="1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15"/>
      <c r="CR170" s="15"/>
      <c r="CS170" s="15"/>
      <c r="CT170" s="15"/>
      <c r="CU170" s="15"/>
      <c r="CV170" s="15"/>
      <c r="CW170" s="15"/>
      <c r="CX170" s="15"/>
      <c r="CY170" s="15"/>
      <c r="CZ170" s="15"/>
      <c r="DA170" s="15"/>
      <c r="DB170" s="15"/>
      <c r="DC170" s="15"/>
      <c r="DD170" s="15"/>
      <c r="DE170" s="15"/>
      <c r="DF170" s="15"/>
      <c r="DG170" s="15"/>
      <c r="DH170" s="15"/>
      <c r="DI170" s="15"/>
      <c r="DJ170" s="15"/>
      <c r="DK170" s="15"/>
      <c r="DL170" s="15"/>
      <c r="DM170" s="15"/>
      <c r="DN170" s="15"/>
      <c r="DO170" s="15"/>
      <c r="DP170" s="15"/>
      <c r="DQ170" s="15"/>
      <c r="DR170" s="15"/>
      <c r="DS170" s="15"/>
      <c r="DT170" s="15"/>
      <c r="DU170" s="15"/>
      <c r="DV170" s="15"/>
      <c r="DW170" s="15"/>
      <c r="DX170" s="15"/>
      <c r="DY170" s="15"/>
      <c r="DZ170" s="15"/>
      <c r="EA170" s="15"/>
      <c r="EB170" s="15"/>
      <c r="EC170" s="15"/>
      <c r="ED170" s="15"/>
      <c r="EE170" s="15"/>
      <c r="EF170" s="15"/>
      <c r="EG170" s="15"/>
      <c r="EH170" s="15"/>
      <c r="EI170" s="15"/>
      <c r="EJ170" s="15"/>
      <c r="EK170" s="15"/>
      <c r="EL170" s="15"/>
      <c r="EM170" s="15"/>
      <c r="EN170" s="15"/>
      <c r="EO170" s="15"/>
      <c r="EP170" s="15"/>
      <c r="EQ170" s="15"/>
      <c r="ER170" s="15"/>
      <c r="ES170" s="15"/>
      <c r="ET170" s="15"/>
      <c r="EU170" s="15"/>
      <c r="EV170" s="15"/>
      <c r="EW170" s="15"/>
      <c r="EX170" s="15"/>
      <c r="EY170" s="15"/>
      <c r="EZ170" s="15"/>
      <c r="FA170" s="15"/>
      <c r="FB170" s="15"/>
      <c r="FC170" s="15"/>
      <c r="FD170" s="15"/>
      <c r="FE170" s="15"/>
      <c r="FF170" s="15"/>
      <c r="FG170" s="15"/>
      <c r="FH170" s="15"/>
      <c r="FI170" s="15"/>
      <c r="FJ170" s="15"/>
      <c r="FK170" s="15"/>
      <c r="FL170" s="15"/>
      <c r="FM170" s="15"/>
      <c r="FN170" s="15"/>
      <c r="FO170" s="15"/>
      <c r="FP170" s="15"/>
      <c r="FQ170" s="15"/>
      <c r="FR170" s="15"/>
      <c r="FS170" s="15"/>
      <c r="FT170" s="15"/>
      <c r="FU170" s="15"/>
      <c r="FV170" s="15"/>
      <c r="FW170" s="15"/>
      <c r="FX170" s="15"/>
      <c r="FY170" s="15"/>
      <c r="FZ170" s="15"/>
      <c r="GA170" s="15"/>
      <c r="GB170" s="15"/>
      <c r="GC170" s="15"/>
      <c r="GD170" s="15"/>
      <c r="GE170" s="15"/>
      <c r="GF170" s="15"/>
      <c r="GG170" s="15"/>
      <c r="GH170" s="15"/>
      <c r="GI170" s="15"/>
      <c r="GJ170" s="15"/>
      <c r="GK170" s="15"/>
      <c r="GL170" s="15"/>
      <c r="GM170" s="15"/>
      <c r="GN170" s="15"/>
      <c r="GO170" s="15"/>
      <c r="GP170" s="15"/>
      <c r="GQ170" s="15"/>
      <c r="GR170" s="15"/>
      <c r="GS170" s="15"/>
      <c r="GT170" s="15"/>
      <c r="GU170" s="15"/>
      <c r="GV170" s="15"/>
      <c r="GW170" s="15"/>
      <c r="GX170" s="15"/>
      <c r="GY170" s="15"/>
      <c r="GZ170" s="15"/>
      <c r="HA170" s="15"/>
      <c r="HB170" s="15"/>
      <c r="HC170" s="15"/>
      <c r="HD170" s="15"/>
      <c r="HE170" s="15"/>
      <c r="HF170" s="15"/>
      <c r="HG170" s="15"/>
      <c r="HH170" s="15"/>
      <c r="HI170" s="15"/>
      <c r="HJ170" s="15"/>
      <c r="HK170" s="15"/>
      <c r="HL170" s="15"/>
      <c r="HM170" s="15"/>
      <c r="HN170" s="15"/>
      <c r="HO170" s="15"/>
      <c r="HP170" s="15"/>
      <c r="HQ170" s="15"/>
      <c r="HR170" s="15"/>
      <c r="HS170" s="15"/>
      <c r="HT170" s="15"/>
      <c r="HU170" s="15"/>
      <c r="HV170" s="15"/>
      <c r="HW170" s="15"/>
      <c r="HX170" s="15"/>
      <c r="HY170" s="15"/>
      <c r="HZ170" s="15"/>
      <c r="IA170" s="15"/>
      <c r="IB170" s="15"/>
      <c r="IC170" s="15"/>
      <c r="ID170" s="15"/>
      <c r="IE170" s="15"/>
      <c r="IF170" s="15"/>
      <c r="IG170" s="15"/>
      <c r="IH170" s="15"/>
      <c r="II170" s="15"/>
      <c r="IJ170" s="15"/>
      <c r="IK170" s="15"/>
      <c r="IL170" s="15"/>
      <c r="IM170" s="15"/>
      <c r="IN170" s="15"/>
      <c r="IO170" s="15"/>
      <c r="IP170" s="15"/>
      <c r="IQ170" s="15"/>
      <c r="IR170" s="15"/>
      <c r="IS170" s="15"/>
      <c r="IT170" s="15"/>
      <c r="IU170" s="15"/>
      <c r="IV170" s="15"/>
    </row>
    <row r="171" spans="1:256" ht="32.25" customHeight="1">
      <c r="A171" s="66">
        <v>6</v>
      </c>
      <c r="B171" s="524" t="s">
        <v>167</v>
      </c>
      <c r="C171" s="524"/>
      <c r="D171" s="524"/>
      <c r="E171" s="524"/>
      <c r="F171" s="524"/>
      <c r="G171" s="524"/>
      <c r="H171" s="40" t="s">
        <v>87</v>
      </c>
      <c r="I171" s="97" t="s">
        <v>168</v>
      </c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15"/>
      <c r="BS171" s="15"/>
      <c r="BT171" s="15"/>
      <c r="BU171" s="15"/>
      <c r="BV171" s="15"/>
      <c r="BW171" s="15"/>
      <c r="BX171" s="15"/>
      <c r="BY171" s="15"/>
      <c r="BZ171" s="15"/>
      <c r="CA171" s="15"/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15"/>
      <c r="CR171" s="15"/>
      <c r="CS171" s="15"/>
      <c r="CT171" s="15"/>
      <c r="CU171" s="15"/>
      <c r="CV171" s="15"/>
      <c r="CW171" s="15"/>
      <c r="CX171" s="15"/>
      <c r="CY171" s="15"/>
      <c r="CZ171" s="15"/>
      <c r="DA171" s="15"/>
      <c r="DB171" s="15"/>
      <c r="DC171" s="15"/>
      <c r="DD171" s="15"/>
      <c r="DE171" s="15"/>
      <c r="DF171" s="15"/>
      <c r="DG171" s="15"/>
      <c r="DH171" s="15"/>
      <c r="DI171" s="15"/>
      <c r="DJ171" s="15"/>
      <c r="DK171" s="15"/>
      <c r="DL171" s="15"/>
      <c r="DM171" s="15"/>
      <c r="DN171" s="15"/>
      <c r="DO171" s="15"/>
      <c r="DP171" s="15"/>
      <c r="DQ171" s="15"/>
      <c r="DR171" s="15"/>
      <c r="DS171" s="15"/>
      <c r="DT171" s="15"/>
      <c r="DU171" s="15"/>
      <c r="DV171" s="15"/>
      <c r="DW171" s="15"/>
      <c r="DX171" s="15"/>
      <c r="DY171" s="15"/>
      <c r="DZ171" s="15"/>
      <c r="EA171" s="15"/>
      <c r="EB171" s="15"/>
      <c r="EC171" s="15"/>
      <c r="ED171" s="15"/>
      <c r="EE171" s="15"/>
      <c r="EF171" s="15"/>
      <c r="EG171" s="15"/>
      <c r="EH171" s="15"/>
      <c r="EI171" s="15"/>
      <c r="EJ171" s="15"/>
      <c r="EK171" s="15"/>
      <c r="EL171" s="15"/>
      <c r="EM171" s="15"/>
      <c r="EN171" s="15"/>
      <c r="EO171" s="15"/>
      <c r="EP171" s="15"/>
      <c r="EQ171" s="15"/>
      <c r="ER171" s="15"/>
      <c r="ES171" s="15"/>
      <c r="ET171" s="15"/>
      <c r="EU171" s="15"/>
      <c r="EV171" s="15"/>
      <c r="EW171" s="15"/>
      <c r="EX171" s="15"/>
      <c r="EY171" s="15"/>
      <c r="EZ171" s="15"/>
      <c r="FA171" s="15"/>
      <c r="FB171" s="15"/>
      <c r="FC171" s="15"/>
      <c r="FD171" s="15"/>
      <c r="FE171" s="15"/>
      <c r="FF171" s="15"/>
      <c r="FG171" s="15"/>
      <c r="FH171" s="15"/>
      <c r="FI171" s="15"/>
      <c r="FJ171" s="15"/>
      <c r="FK171" s="15"/>
      <c r="FL171" s="15"/>
      <c r="FM171" s="15"/>
      <c r="FN171" s="15"/>
      <c r="FO171" s="15"/>
      <c r="FP171" s="15"/>
      <c r="FQ171" s="15"/>
      <c r="FR171" s="15"/>
      <c r="FS171" s="15"/>
      <c r="FT171" s="15"/>
      <c r="FU171" s="15"/>
      <c r="FV171" s="15"/>
      <c r="FW171" s="15"/>
      <c r="FX171" s="15"/>
      <c r="FY171" s="15"/>
      <c r="FZ171" s="15"/>
      <c r="GA171" s="15"/>
      <c r="GB171" s="15"/>
      <c r="GC171" s="15"/>
      <c r="GD171" s="15"/>
      <c r="GE171" s="15"/>
      <c r="GF171" s="15"/>
      <c r="GG171" s="15"/>
      <c r="GH171" s="15"/>
      <c r="GI171" s="15"/>
      <c r="GJ171" s="15"/>
      <c r="GK171" s="15"/>
      <c r="GL171" s="15"/>
      <c r="GM171" s="15"/>
      <c r="GN171" s="15"/>
      <c r="GO171" s="15"/>
      <c r="GP171" s="15"/>
      <c r="GQ171" s="15"/>
      <c r="GR171" s="15"/>
      <c r="GS171" s="15"/>
      <c r="GT171" s="15"/>
      <c r="GU171" s="15"/>
      <c r="GV171" s="15"/>
      <c r="GW171" s="15"/>
      <c r="GX171" s="15"/>
      <c r="GY171" s="15"/>
      <c r="GZ171" s="15"/>
      <c r="HA171" s="15"/>
      <c r="HB171" s="15"/>
      <c r="HC171" s="15"/>
      <c r="HD171" s="15"/>
      <c r="HE171" s="15"/>
      <c r="HF171" s="15"/>
      <c r="HG171" s="15"/>
      <c r="HH171" s="15"/>
      <c r="HI171" s="15"/>
      <c r="HJ171" s="15"/>
      <c r="HK171" s="15"/>
      <c r="HL171" s="15"/>
      <c r="HM171" s="15"/>
      <c r="HN171" s="15"/>
      <c r="HO171" s="15"/>
      <c r="HP171" s="15"/>
      <c r="HQ171" s="15"/>
      <c r="HR171" s="15"/>
      <c r="HS171" s="15"/>
      <c r="HT171" s="15"/>
      <c r="HU171" s="15"/>
      <c r="HV171" s="15"/>
      <c r="HW171" s="15"/>
      <c r="HX171" s="15"/>
      <c r="HY171" s="15"/>
      <c r="HZ171" s="15"/>
      <c r="IA171" s="15"/>
      <c r="IB171" s="15"/>
      <c r="IC171" s="15"/>
      <c r="ID171" s="15"/>
      <c r="IE171" s="15"/>
      <c r="IF171" s="15"/>
      <c r="IG171" s="15"/>
      <c r="IH171" s="15"/>
      <c r="II171" s="15"/>
      <c r="IJ171" s="15"/>
      <c r="IK171" s="15"/>
      <c r="IL171" s="15"/>
      <c r="IM171" s="15"/>
      <c r="IN171" s="15"/>
      <c r="IO171" s="15"/>
      <c r="IP171" s="15"/>
      <c r="IQ171" s="15"/>
      <c r="IR171" s="15"/>
      <c r="IS171" s="15"/>
      <c r="IT171" s="15"/>
      <c r="IU171" s="15"/>
      <c r="IV171" s="15"/>
    </row>
    <row r="172" spans="1:256" ht="47.25" customHeight="1">
      <c r="A172" s="536" t="s">
        <v>169</v>
      </c>
      <c r="B172" s="536"/>
      <c r="C172" s="536"/>
      <c r="D172" s="536"/>
      <c r="E172" s="536"/>
      <c r="F172" s="536"/>
      <c r="G172" s="536"/>
      <c r="H172" s="98" t="s">
        <v>106</v>
      </c>
      <c r="I172" s="35">
        <f>SUM(I68+I119+I129+I158+I166)</f>
        <v>3947.3999999999996</v>
      </c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15"/>
      <c r="BN172" s="15"/>
      <c r="BO172" s="15"/>
      <c r="BP172" s="15"/>
      <c r="BQ172" s="15"/>
      <c r="BR172" s="15"/>
      <c r="BS172" s="15"/>
      <c r="BT172" s="15"/>
      <c r="BU172" s="15"/>
      <c r="BV172" s="15"/>
      <c r="BW172" s="15"/>
      <c r="BX172" s="15"/>
      <c r="BY172" s="15"/>
      <c r="BZ172" s="15"/>
      <c r="CA172" s="15"/>
      <c r="CB172" s="15"/>
      <c r="CC172" s="1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15"/>
      <c r="CR172" s="15"/>
      <c r="CS172" s="15"/>
      <c r="CT172" s="15"/>
      <c r="CU172" s="15"/>
      <c r="CV172" s="15"/>
      <c r="CW172" s="15"/>
      <c r="CX172" s="15"/>
      <c r="CY172" s="15"/>
      <c r="CZ172" s="15"/>
      <c r="DA172" s="15"/>
      <c r="DB172" s="15"/>
      <c r="DC172" s="15"/>
      <c r="DD172" s="15"/>
      <c r="DE172" s="15"/>
      <c r="DF172" s="15"/>
      <c r="DG172" s="15"/>
      <c r="DH172" s="15"/>
      <c r="DI172" s="15"/>
      <c r="DJ172" s="15"/>
      <c r="DK172" s="15"/>
      <c r="DL172" s="15"/>
      <c r="DM172" s="15"/>
      <c r="DN172" s="15"/>
      <c r="DO172" s="15"/>
      <c r="DP172" s="15"/>
      <c r="DQ172" s="15"/>
      <c r="DR172" s="15"/>
      <c r="DS172" s="15"/>
      <c r="DT172" s="15"/>
      <c r="DU172" s="15"/>
      <c r="DV172" s="15"/>
      <c r="DW172" s="15"/>
      <c r="DX172" s="15"/>
      <c r="DY172" s="15"/>
      <c r="DZ172" s="15"/>
      <c r="EA172" s="15"/>
      <c r="EB172" s="15"/>
      <c r="EC172" s="15"/>
      <c r="ED172" s="15"/>
      <c r="EE172" s="15"/>
      <c r="EF172" s="15"/>
      <c r="EG172" s="15"/>
      <c r="EH172" s="15"/>
      <c r="EI172" s="15"/>
      <c r="EJ172" s="15"/>
      <c r="EK172" s="15"/>
      <c r="EL172" s="15"/>
      <c r="EM172" s="15"/>
      <c r="EN172" s="15"/>
      <c r="EO172" s="15"/>
      <c r="EP172" s="15"/>
      <c r="EQ172" s="15"/>
      <c r="ER172" s="15"/>
      <c r="ES172" s="15"/>
      <c r="ET172" s="15"/>
      <c r="EU172" s="15"/>
      <c r="EV172" s="15"/>
      <c r="EW172" s="15"/>
      <c r="EX172" s="15"/>
      <c r="EY172" s="15"/>
      <c r="EZ172" s="15"/>
      <c r="FA172" s="15"/>
      <c r="FB172" s="15"/>
      <c r="FC172" s="15"/>
      <c r="FD172" s="15"/>
      <c r="FE172" s="15"/>
      <c r="FF172" s="15"/>
      <c r="FG172" s="15"/>
      <c r="FH172" s="15"/>
      <c r="FI172" s="15"/>
      <c r="FJ172" s="15"/>
      <c r="FK172" s="15"/>
      <c r="FL172" s="15"/>
      <c r="FM172" s="15"/>
      <c r="FN172" s="15"/>
      <c r="FO172" s="15"/>
      <c r="FP172" s="15"/>
      <c r="FQ172" s="15"/>
      <c r="FR172" s="15"/>
      <c r="FS172" s="15"/>
      <c r="FT172" s="15"/>
      <c r="FU172" s="15"/>
      <c r="FV172" s="15"/>
      <c r="FW172" s="15"/>
      <c r="FX172" s="15"/>
      <c r="FY172" s="15"/>
      <c r="FZ172" s="15"/>
      <c r="GA172" s="15"/>
      <c r="GB172" s="15"/>
      <c r="GC172" s="15"/>
      <c r="GD172" s="15"/>
      <c r="GE172" s="15"/>
      <c r="GF172" s="15"/>
      <c r="GG172" s="15"/>
      <c r="GH172" s="15"/>
      <c r="GI172" s="15"/>
      <c r="GJ172" s="15"/>
      <c r="GK172" s="15"/>
      <c r="GL172" s="15"/>
      <c r="GM172" s="15"/>
      <c r="GN172" s="15"/>
      <c r="GO172" s="15"/>
      <c r="GP172" s="15"/>
      <c r="GQ172" s="15"/>
      <c r="GR172" s="15"/>
      <c r="GS172" s="15"/>
      <c r="GT172" s="15"/>
      <c r="GU172" s="15"/>
      <c r="GV172" s="15"/>
      <c r="GW172" s="15"/>
      <c r="GX172" s="15"/>
      <c r="GY172" s="15"/>
      <c r="GZ172" s="15"/>
      <c r="HA172" s="15"/>
      <c r="HB172" s="15"/>
      <c r="HC172" s="15"/>
      <c r="HD172" s="15"/>
      <c r="HE172" s="15"/>
      <c r="HF172" s="15"/>
      <c r="HG172" s="15"/>
      <c r="HH172" s="15"/>
      <c r="HI172" s="15"/>
      <c r="HJ172" s="15"/>
      <c r="HK172" s="15"/>
      <c r="HL172" s="15"/>
      <c r="HM172" s="15"/>
      <c r="HN172" s="15"/>
      <c r="HO172" s="15"/>
      <c r="HP172" s="15"/>
      <c r="HQ172" s="15"/>
      <c r="HR172" s="15"/>
      <c r="HS172" s="15"/>
      <c r="HT172" s="15"/>
      <c r="HU172" s="15"/>
      <c r="HV172" s="15"/>
      <c r="HW172" s="15"/>
      <c r="HX172" s="15"/>
      <c r="HY172" s="15"/>
      <c r="HZ172" s="15"/>
      <c r="IA172" s="15"/>
      <c r="IB172" s="15"/>
      <c r="IC172" s="15"/>
      <c r="ID172" s="15"/>
      <c r="IE172" s="15"/>
      <c r="IF172" s="15"/>
      <c r="IG172" s="15"/>
      <c r="IH172" s="15"/>
      <c r="II172" s="15"/>
      <c r="IJ172" s="15"/>
      <c r="IK172" s="15"/>
      <c r="IL172" s="15"/>
      <c r="IM172" s="15"/>
      <c r="IN172" s="15"/>
      <c r="IO172" s="15"/>
      <c r="IP172" s="15"/>
      <c r="IQ172" s="15"/>
      <c r="IR172" s="15"/>
      <c r="IS172" s="15"/>
      <c r="IT172" s="15"/>
      <c r="IU172" s="15"/>
      <c r="IV172" s="15"/>
    </row>
    <row r="173" spans="1:256" ht="15.75" customHeight="1">
      <c r="A173" s="99" t="s">
        <v>8</v>
      </c>
      <c r="B173" s="506" t="s">
        <v>170</v>
      </c>
      <c r="C173" s="506"/>
      <c r="D173" s="506"/>
      <c r="E173" s="506"/>
      <c r="F173" s="506"/>
      <c r="G173" s="506"/>
      <c r="H173" s="54">
        <v>0.03</v>
      </c>
      <c r="I173" s="55">
        <f>ROUND(H173*I172,2)</f>
        <v>118.42</v>
      </c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15"/>
      <c r="CR173" s="15"/>
      <c r="CS173" s="15"/>
      <c r="CT173" s="15"/>
      <c r="CU173" s="15"/>
      <c r="CV173" s="15"/>
      <c r="CW173" s="15"/>
      <c r="CX173" s="15"/>
      <c r="CY173" s="15"/>
      <c r="CZ173" s="15"/>
      <c r="DA173" s="15"/>
      <c r="DB173" s="15"/>
      <c r="DC173" s="15"/>
      <c r="DD173" s="15"/>
      <c r="DE173" s="15"/>
      <c r="DF173" s="15"/>
      <c r="DG173" s="15"/>
      <c r="DH173" s="15"/>
      <c r="DI173" s="15"/>
      <c r="DJ173" s="15"/>
      <c r="DK173" s="15"/>
      <c r="DL173" s="15"/>
      <c r="DM173" s="15"/>
      <c r="DN173" s="15"/>
      <c r="DO173" s="15"/>
      <c r="DP173" s="15"/>
      <c r="DQ173" s="15"/>
      <c r="DR173" s="15"/>
      <c r="DS173" s="15"/>
      <c r="DT173" s="15"/>
      <c r="DU173" s="15"/>
      <c r="DV173" s="15"/>
      <c r="DW173" s="15"/>
      <c r="DX173" s="15"/>
      <c r="DY173" s="15"/>
      <c r="DZ173" s="15"/>
      <c r="EA173" s="15"/>
      <c r="EB173" s="15"/>
      <c r="EC173" s="15"/>
      <c r="ED173" s="15"/>
      <c r="EE173" s="15"/>
      <c r="EF173" s="15"/>
      <c r="EG173" s="15"/>
      <c r="EH173" s="15"/>
      <c r="EI173" s="15"/>
      <c r="EJ173" s="15"/>
      <c r="EK173" s="15"/>
      <c r="EL173" s="15"/>
      <c r="EM173" s="15"/>
      <c r="EN173" s="15"/>
      <c r="EO173" s="15"/>
      <c r="EP173" s="15"/>
      <c r="EQ173" s="15"/>
      <c r="ER173" s="15"/>
      <c r="ES173" s="15"/>
      <c r="ET173" s="15"/>
      <c r="EU173" s="15"/>
      <c r="EV173" s="15"/>
      <c r="EW173" s="15"/>
      <c r="EX173" s="15"/>
      <c r="EY173" s="15"/>
      <c r="EZ173" s="15"/>
      <c r="FA173" s="15"/>
      <c r="FB173" s="15"/>
      <c r="FC173" s="15"/>
      <c r="FD173" s="15"/>
      <c r="FE173" s="15"/>
      <c r="FF173" s="15"/>
      <c r="FG173" s="15"/>
      <c r="FH173" s="15"/>
      <c r="FI173" s="15"/>
      <c r="FJ173" s="15"/>
      <c r="FK173" s="15"/>
      <c r="FL173" s="15"/>
      <c r="FM173" s="15"/>
      <c r="FN173" s="15"/>
      <c r="FO173" s="15"/>
      <c r="FP173" s="15"/>
      <c r="FQ173" s="15"/>
      <c r="FR173" s="15"/>
      <c r="FS173" s="15"/>
      <c r="FT173" s="15"/>
      <c r="FU173" s="15"/>
      <c r="FV173" s="15"/>
      <c r="FW173" s="15"/>
      <c r="FX173" s="15"/>
      <c r="FY173" s="15"/>
      <c r="FZ173" s="15"/>
      <c r="GA173" s="15"/>
      <c r="GB173" s="15"/>
      <c r="GC173" s="15"/>
      <c r="GD173" s="15"/>
      <c r="GE173" s="15"/>
      <c r="GF173" s="15"/>
      <c r="GG173" s="15"/>
      <c r="GH173" s="15"/>
      <c r="GI173" s="15"/>
      <c r="GJ173" s="15"/>
      <c r="GK173" s="15"/>
      <c r="GL173" s="15"/>
      <c r="GM173" s="15"/>
      <c r="GN173" s="15"/>
      <c r="GO173" s="15"/>
      <c r="GP173" s="15"/>
      <c r="GQ173" s="15"/>
      <c r="GR173" s="15"/>
      <c r="GS173" s="15"/>
      <c r="GT173" s="15"/>
      <c r="GU173" s="15"/>
      <c r="GV173" s="15"/>
      <c r="GW173" s="15"/>
      <c r="GX173" s="15"/>
      <c r="GY173" s="15"/>
      <c r="GZ173" s="15"/>
      <c r="HA173" s="15"/>
      <c r="HB173" s="15"/>
      <c r="HC173" s="15"/>
      <c r="HD173" s="15"/>
      <c r="HE173" s="15"/>
      <c r="HF173" s="15"/>
      <c r="HG173" s="15"/>
      <c r="HH173" s="15"/>
      <c r="HI173" s="15"/>
      <c r="HJ173" s="15"/>
      <c r="HK173" s="15"/>
      <c r="HL173" s="15"/>
      <c r="HM173" s="15"/>
      <c r="HN173" s="15"/>
      <c r="HO173" s="15"/>
      <c r="HP173" s="15"/>
      <c r="HQ173" s="15"/>
      <c r="HR173" s="15"/>
      <c r="HS173" s="15"/>
      <c r="HT173" s="15"/>
      <c r="HU173" s="15"/>
      <c r="HV173" s="15"/>
      <c r="HW173" s="15"/>
      <c r="HX173" s="15"/>
      <c r="HY173" s="15"/>
      <c r="HZ173" s="15"/>
      <c r="IA173" s="15"/>
      <c r="IB173" s="15"/>
      <c r="IC173" s="15"/>
      <c r="ID173" s="15"/>
      <c r="IE173" s="15"/>
      <c r="IF173" s="15"/>
      <c r="IG173" s="15"/>
      <c r="IH173" s="15"/>
      <c r="II173" s="15"/>
      <c r="IJ173" s="15"/>
      <c r="IK173" s="15"/>
      <c r="IL173" s="15"/>
      <c r="IM173" s="15"/>
      <c r="IN173" s="15"/>
      <c r="IO173" s="15"/>
      <c r="IP173" s="15"/>
      <c r="IQ173" s="15"/>
      <c r="IR173" s="15"/>
      <c r="IS173" s="15"/>
      <c r="IT173" s="15"/>
      <c r="IU173" s="15"/>
      <c r="IV173" s="15"/>
    </row>
    <row r="174" spans="1:256" ht="48" customHeight="1">
      <c r="A174" s="536" t="s">
        <v>171</v>
      </c>
      <c r="B174" s="536"/>
      <c r="C174" s="536"/>
      <c r="D174" s="536"/>
      <c r="E174" s="536"/>
      <c r="F174" s="536"/>
      <c r="G174" s="536"/>
      <c r="H174" s="100" t="s">
        <v>106</v>
      </c>
      <c r="I174" s="35">
        <f>SUM(I68+I119+I129+I158+I166+I173)</f>
        <v>4065.8199999999997</v>
      </c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5"/>
      <c r="BR174" s="15"/>
      <c r="BS174" s="15"/>
      <c r="BT174" s="15"/>
      <c r="BU174" s="15"/>
      <c r="BV174" s="15"/>
      <c r="BW174" s="15"/>
      <c r="BX174" s="15"/>
      <c r="BY174" s="15"/>
      <c r="BZ174" s="15"/>
      <c r="CA174" s="15"/>
      <c r="CB174" s="15"/>
      <c r="CC174" s="1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  <c r="CQ174" s="15"/>
      <c r="CR174" s="15"/>
      <c r="CS174" s="15"/>
      <c r="CT174" s="15"/>
      <c r="CU174" s="15"/>
      <c r="CV174" s="15"/>
      <c r="CW174" s="15"/>
      <c r="CX174" s="15"/>
      <c r="CY174" s="15"/>
      <c r="CZ174" s="15"/>
      <c r="DA174" s="15"/>
      <c r="DB174" s="15"/>
      <c r="DC174" s="15"/>
      <c r="DD174" s="15"/>
      <c r="DE174" s="15"/>
      <c r="DF174" s="15"/>
      <c r="DG174" s="15"/>
      <c r="DH174" s="15"/>
      <c r="DI174" s="15"/>
      <c r="DJ174" s="15"/>
      <c r="DK174" s="15"/>
      <c r="DL174" s="15"/>
      <c r="DM174" s="15"/>
      <c r="DN174" s="15"/>
      <c r="DO174" s="15"/>
      <c r="DP174" s="15"/>
      <c r="DQ174" s="15"/>
      <c r="DR174" s="15"/>
      <c r="DS174" s="15"/>
      <c r="DT174" s="15"/>
      <c r="DU174" s="15"/>
      <c r="DV174" s="15"/>
      <c r="DW174" s="15"/>
      <c r="DX174" s="15"/>
      <c r="DY174" s="15"/>
      <c r="DZ174" s="15"/>
      <c r="EA174" s="15"/>
      <c r="EB174" s="15"/>
      <c r="EC174" s="15"/>
      <c r="ED174" s="15"/>
      <c r="EE174" s="15"/>
      <c r="EF174" s="15"/>
      <c r="EG174" s="15"/>
      <c r="EH174" s="15"/>
      <c r="EI174" s="15"/>
      <c r="EJ174" s="15"/>
      <c r="EK174" s="15"/>
      <c r="EL174" s="15"/>
      <c r="EM174" s="15"/>
      <c r="EN174" s="15"/>
      <c r="EO174" s="15"/>
      <c r="EP174" s="15"/>
      <c r="EQ174" s="15"/>
      <c r="ER174" s="15"/>
      <c r="ES174" s="15"/>
      <c r="ET174" s="15"/>
      <c r="EU174" s="15"/>
      <c r="EV174" s="15"/>
      <c r="EW174" s="15"/>
      <c r="EX174" s="15"/>
      <c r="EY174" s="15"/>
      <c r="EZ174" s="15"/>
      <c r="FA174" s="15"/>
      <c r="FB174" s="15"/>
      <c r="FC174" s="15"/>
      <c r="FD174" s="15"/>
      <c r="FE174" s="15"/>
      <c r="FF174" s="15"/>
      <c r="FG174" s="15"/>
      <c r="FH174" s="15"/>
      <c r="FI174" s="15"/>
      <c r="FJ174" s="15"/>
      <c r="FK174" s="15"/>
      <c r="FL174" s="15"/>
      <c r="FM174" s="15"/>
      <c r="FN174" s="15"/>
      <c r="FO174" s="15"/>
      <c r="FP174" s="15"/>
      <c r="FQ174" s="15"/>
      <c r="FR174" s="15"/>
      <c r="FS174" s="15"/>
      <c r="FT174" s="15"/>
      <c r="FU174" s="15"/>
      <c r="FV174" s="15"/>
      <c r="FW174" s="15"/>
      <c r="FX174" s="15"/>
      <c r="FY174" s="15"/>
      <c r="FZ174" s="15"/>
      <c r="GA174" s="15"/>
      <c r="GB174" s="15"/>
      <c r="GC174" s="15"/>
      <c r="GD174" s="15"/>
      <c r="GE174" s="15"/>
      <c r="GF174" s="15"/>
      <c r="GG174" s="15"/>
      <c r="GH174" s="15"/>
      <c r="GI174" s="15"/>
      <c r="GJ174" s="15"/>
      <c r="GK174" s="15"/>
      <c r="GL174" s="15"/>
      <c r="GM174" s="15"/>
      <c r="GN174" s="15"/>
      <c r="GO174" s="15"/>
      <c r="GP174" s="15"/>
      <c r="GQ174" s="15"/>
      <c r="GR174" s="15"/>
      <c r="GS174" s="15"/>
      <c r="GT174" s="15"/>
      <c r="GU174" s="15"/>
      <c r="GV174" s="15"/>
      <c r="GW174" s="15"/>
      <c r="GX174" s="15"/>
      <c r="GY174" s="15"/>
      <c r="GZ174" s="15"/>
      <c r="HA174" s="15"/>
      <c r="HB174" s="15"/>
      <c r="HC174" s="15"/>
      <c r="HD174" s="15"/>
      <c r="HE174" s="15"/>
      <c r="HF174" s="15"/>
      <c r="HG174" s="15"/>
      <c r="HH174" s="15"/>
      <c r="HI174" s="15"/>
      <c r="HJ174" s="15"/>
      <c r="HK174" s="15"/>
      <c r="HL174" s="15"/>
      <c r="HM174" s="15"/>
      <c r="HN174" s="15"/>
      <c r="HO174" s="15"/>
      <c r="HP174" s="15"/>
      <c r="HQ174" s="15"/>
      <c r="HR174" s="15"/>
      <c r="HS174" s="15"/>
      <c r="HT174" s="15"/>
      <c r="HU174" s="15"/>
      <c r="HV174" s="15"/>
      <c r="HW174" s="15"/>
      <c r="HX174" s="15"/>
      <c r="HY174" s="15"/>
      <c r="HZ174" s="15"/>
      <c r="IA174" s="15"/>
      <c r="IB174" s="15"/>
      <c r="IC174" s="15"/>
      <c r="ID174" s="15"/>
      <c r="IE174" s="15"/>
      <c r="IF174" s="15"/>
      <c r="IG174" s="15"/>
      <c r="IH174" s="15"/>
      <c r="II174" s="15"/>
      <c r="IJ174" s="15"/>
      <c r="IK174" s="15"/>
      <c r="IL174" s="15"/>
      <c r="IM174" s="15"/>
      <c r="IN174" s="15"/>
      <c r="IO174" s="15"/>
      <c r="IP174" s="15"/>
      <c r="IQ174" s="15"/>
      <c r="IR174" s="15"/>
      <c r="IS174" s="15"/>
      <c r="IT174" s="15"/>
      <c r="IU174" s="15"/>
      <c r="IV174" s="15"/>
    </row>
    <row r="175" spans="1:256" ht="15.75" customHeight="1">
      <c r="A175" s="99" t="s">
        <v>10</v>
      </c>
      <c r="B175" s="506" t="s">
        <v>172</v>
      </c>
      <c r="C175" s="506"/>
      <c r="D175" s="506"/>
      <c r="E175" s="506"/>
      <c r="F175" s="506"/>
      <c r="G175" s="506"/>
      <c r="H175" s="54">
        <v>6.7900000000000002E-2</v>
      </c>
      <c r="I175" s="55">
        <f>ROUND(H175*I174,2)</f>
        <v>276.07</v>
      </c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5"/>
      <c r="BR175" s="15"/>
      <c r="BS175" s="15"/>
      <c r="BT175" s="15"/>
      <c r="BU175" s="15"/>
      <c r="BV175" s="15"/>
      <c r="BW175" s="15"/>
      <c r="BX175" s="15"/>
      <c r="BY175" s="15"/>
      <c r="BZ175" s="15"/>
      <c r="CA175" s="15"/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15"/>
      <c r="CR175" s="15"/>
      <c r="CS175" s="15"/>
      <c r="CT175" s="15"/>
      <c r="CU175" s="15"/>
      <c r="CV175" s="15"/>
      <c r="CW175" s="15"/>
      <c r="CX175" s="15"/>
      <c r="CY175" s="15"/>
      <c r="CZ175" s="15"/>
      <c r="DA175" s="15"/>
      <c r="DB175" s="15"/>
      <c r="DC175" s="15"/>
      <c r="DD175" s="15"/>
      <c r="DE175" s="15"/>
      <c r="DF175" s="15"/>
      <c r="DG175" s="15"/>
      <c r="DH175" s="15"/>
      <c r="DI175" s="15"/>
      <c r="DJ175" s="15"/>
      <c r="DK175" s="15"/>
      <c r="DL175" s="15"/>
      <c r="DM175" s="15"/>
      <c r="DN175" s="15"/>
      <c r="DO175" s="15"/>
      <c r="DP175" s="15"/>
      <c r="DQ175" s="15"/>
      <c r="DR175" s="15"/>
      <c r="DS175" s="15"/>
      <c r="DT175" s="15"/>
      <c r="DU175" s="15"/>
      <c r="DV175" s="15"/>
      <c r="DW175" s="15"/>
      <c r="DX175" s="15"/>
      <c r="DY175" s="15"/>
      <c r="DZ175" s="15"/>
      <c r="EA175" s="15"/>
      <c r="EB175" s="15"/>
      <c r="EC175" s="15"/>
      <c r="ED175" s="15"/>
      <c r="EE175" s="15"/>
      <c r="EF175" s="15"/>
      <c r="EG175" s="15"/>
      <c r="EH175" s="15"/>
      <c r="EI175" s="15"/>
      <c r="EJ175" s="15"/>
      <c r="EK175" s="15"/>
      <c r="EL175" s="15"/>
      <c r="EM175" s="15"/>
      <c r="EN175" s="15"/>
      <c r="EO175" s="15"/>
      <c r="EP175" s="15"/>
      <c r="EQ175" s="15"/>
      <c r="ER175" s="15"/>
      <c r="ES175" s="15"/>
      <c r="ET175" s="15"/>
      <c r="EU175" s="15"/>
      <c r="EV175" s="15"/>
      <c r="EW175" s="15"/>
      <c r="EX175" s="15"/>
      <c r="EY175" s="15"/>
      <c r="EZ175" s="15"/>
      <c r="FA175" s="15"/>
      <c r="FB175" s="15"/>
      <c r="FC175" s="15"/>
      <c r="FD175" s="15"/>
      <c r="FE175" s="15"/>
      <c r="FF175" s="15"/>
      <c r="FG175" s="15"/>
      <c r="FH175" s="15"/>
      <c r="FI175" s="15"/>
      <c r="FJ175" s="15"/>
      <c r="FK175" s="15"/>
      <c r="FL175" s="15"/>
      <c r="FM175" s="15"/>
      <c r="FN175" s="15"/>
      <c r="FO175" s="15"/>
      <c r="FP175" s="15"/>
      <c r="FQ175" s="15"/>
      <c r="FR175" s="15"/>
      <c r="FS175" s="15"/>
      <c r="FT175" s="15"/>
      <c r="FU175" s="15"/>
      <c r="FV175" s="15"/>
      <c r="FW175" s="15"/>
      <c r="FX175" s="15"/>
      <c r="FY175" s="15"/>
      <c r="FZ175" s="15"/>
      <c r="GA175" s="15"/>
      <c r="GB175" s="15"/>
      <c r="GC175" s="15"/>
      <c r="GD175" s="15"/>
      <c r="GE175" s="15"/>
      <c r="GF175" s="15"/>
      <c r="GG175" s="15"/>
      <c r="GH175" s="15"/>
      <c r="GI175" s="15"/>
      <c r="GJ175" s="15"/>
      <c r="GK175" s="15"/>
      <c r="GL175" s="15"/>
      <c r="GM175" s="15"/>
      <c r="GN175" s="15"/>
      <c r="GO175" s="15"/>
      <c r="GP175" s="15"/>
      <c r="GQ175" s="15"/>
      <c r="GR175" s="15"/>
      <c r="GS175" s="15"/>
      <c r="GT175" s="15"/>
      <c r="GU175" s="15"/>
      <c r="GV175" s="15"/>
      <c r="GW175" s="15"/>
      <c r="GX175" s="15"/>
      <c r="GY175" s="15"/>
      <c r="GZ175" s="15"/>
      <c r="HA175" s="15"/>
      <c r="HB175" s="15"/>
      <c r="HC175" s="15"/>
      <c r="HD175" s="15"/>
      <c r="HE175" s="15"/>
      <c r="HF175" s="15"/>
      <c r="HG175" s="15"/>
      <c r="HH175" s="15"/>
      <c r="HI175" s="15"/>
      <c r="HJ175" s="15"/>
      <c r="HK175" s="15"/>
      <c r="HL175" s="15"/>
      <c r="HM175" s="15"/>
      <c r="HN175" s="15"/>
      <c r="HO175" s="15"/>
      <c r="HP175" s="15"/>
      <c r="HQ175" s="15"/>
      <c r="HR175" s="15"/>
      <c r="HS175" s="15"/>
      <c r="HT175" s="15"/>
      <c r="HU175" s="15"/>
      <c r="HV175" s="15"/>
      <c r="HW175" s="15"/>
      <c r="HX175" s="15"/>
      <c r="HY175" s="15"/>
      <c r="HZ175" s="15"/>
      <c r="IA175" s="15"/>
      <c r="IB175" s="15"/>
      <c r="IC175" s="15"/>
      <c r="ID175" s="15"/>
      <c r="IE175" s="15"/>
      <c r="IF175" s="15"/>
      <c r="IG175" s="15"/>
      <c r="IH175" s="15"/>
      <c r="II175" s="15"/>
      <c r="IJ175" s="15"/>
      <c r="IK175" s="15"/>
      <c r="IL175" s="15"/>
      <c r="IM175" s="15"/>
      <c r="IN175" s="15"/>
      <c r="IO175" s="15"/>
      <c r="IP175" s="15"/>
      <c r="IQ175" s="15"/>
      <c r="IR175" s="15"/>
      <c r="IS175" s="15"/>
      <c r="IT175" s="15"/>
      <c r="IU175" s="15"/>
      <c r="IV175" s="15"/>
    </row>
    <row r="176" spans="1:256" ht="49.5" customHeight="1">
      <c r="A176" s="536" t="s">
        <v>173</v>
      </c>
      <c r="B176" s="536"/>
      <c r="C176" s="536"/>
      <c r="D176" s="536"/>
      <c r="E176" s="536"/>
      <c r="F176" s="536"/>
      <c r="G176" s="536"/>
      <c r="H176" s="100" t="s">
        <v>106</v>
      </c>
      <c r="I176" s="35">
        <f>SUM(I172+I173+I175)</f>
        <v>4341.8899999999994</v>
      </c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5"/>
      <c r="BR176" s="15"/>
      <c r="BS176" s="15"/>
      <c r="BT176" s="15"/>
      <c r="BU176" s="15"/>
      <c r="BV176" s="15"/>
      <c r="BW176" s="15"/>
      <c r="BX176" s="15"/>
      <c r="BY176" s="15"/>
      <c r="BZ176" s="15"/>
      <c r="CA176" s="15"/>
      <c r="CB176" s="15"/>
      <c r="CC176" s="1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  <c r="CQ176" s="15"/>
      <c r="CR176" s="15"/>
      <c r="CS176" s="15"/>
      <c r="CT176" s="15"/>
      <c r="CU176" s="15"/>
      <c r="CV176" s="15"/>
      <c r="CW176" s="15"/>
      <c r="CX176" s="15"/>
      <c r="CY176" s="15"/>
      <c r="CZ176" s="15"/>
      <c r="DA176" s="15"/>
      <c r="DB176" s="15"/>
      <c r="DC176" s="15"/>
      <c r="DD176" s="15"/>
      <c r="DE176" s="15"/>
      <c r="DF176" s="15"/>
      <c r="DG176" s="15"/>
      <c r="DH176" s="15"/>
      <c r="DI176" s="15"/>
      <c r="DJ176" s="15"/>
      <c r="DK176" s="15"/>
      <c r="DL176" s="15"/>
      <c r="DM176" s="15"/>
      <c r="DN176" s="15"/>
      <c r="DO176" s="15"/>
      <c r="DP176" s="15"/>
      <c r="DQ176" s="15"/>
      <c r="DR176" s="15"/>
      <c r="DS176" s="15"/>
      <c r="DT176" s="15"/>
      <c r="DU176" s="15"/>
      <c r="DV176" s="15"/>
      <c r="DW176" s="15"/>
      <c r="DX176" s="15"/>
      <c r="DY176" s="15"/>
      <c r="DZ176" s="15"/>
      <c r="EA176" s="15"/>
      <c r="EB176" s="15"/>
      <c r="EC176" s="15"/>
      <c r="ED176" s="15"/>
      <c r="EE176" s="15"/>
      <c r="EF176" s="15"/>
      <c r="EG176" s="15"/>
      <c r="EH176" s="15"/>
      <c r="EI176" s="15"/>
      <c r="EJ176" s="15"/>
      <c r="EK176" s="15"/>
      <c r="EL176" s="15"/>
      <c r="EM176" s="15"/>
      <c r="EN176" s="15"/>
      <c r="EO176" s="15"/>
      <c r="EP176" s="15"/>
      <c r="EQ176" s="15"/>
      <c r="ER176" s="15"/>
      <c r="ES176" s="15"/>
      <c r="ET176" s="15"/>
      <c r="EU176" s="15"/>
      <c r="EV176" s="15"/>
      <c r="EW176" s="15"/>
      <c r="EX176" s="15"/>
      <c r="EY176" s="15"/>
      <c r="EZ176" s="15"/>
      <c r="FA176" s="15"/>
      <c r="FB176" s="15"/>
      <c r="FC176" s="15"/>
      <c r="FD176" s="15"/>
      <c r="FE176" s="15"/>
      <c r="FF176" s="15"/>
      <c r="FG176" s="15"/>
      <c r="FH176" s="15"/>
      <c r="FI176" s="15"/>
      <c r="FJ176" s="15"/>
      <c r="FK176" s="15"/>
      <c r="FL176" s="15"/>
      <c r="FM176" s="15"/>
      <c r="FN176" s="15"/>
      <c r="FO176" s="15"/>
      <c r="FP176" s="15"/>
      <c r="FQ176" s="15"/>
      <c r="FR176" s="15"/>
      <c r="FS176" s="15"/>
      <c r="FT176" s="15"/>
      <c r="FU176" s="15"/>
      <c r="FV176" s="15"/>
      <c r="FW176" s="15"/>
      <c r="FX176" s="15"/>
      <c r="FY176" s="15"/>
      <c r="FZ176" s="15"/>
      <c r="GA176" s="15"/>
      <c r="GB176" s="15"/>
      <c r="GC176" s="15"/>
      <c r="GD176" s="15"/>
      <c r="GE176" s="15"/>
      <c r="GF176" s="15"/>
      <c r="GG176" s="15"/>
      <c r="GH176" s="15"/>
      <c r="GI176" s="15"/>
      <c r="GJ176" s="15"/>
      <c r="GK176" s="15"/>
      <c r="GL176" s="15"/>
      <c r="GM176" s="15"/>
      <c r="GN176" s="15"/>
      <c r="GO176" s="15"/>
      <c r="GP176" s="15"/>
      <c r="GQ176" s="15"/>
      <c r="GR176" s="15"/>
      <c r="GS176" s="15"/>
      <c r="GT176" s="15"/>
      <c r="GU176" s="15"/>
      <c r="GV176" s="15"/>
      <c r="GW176" s="15"/>
      <c r="GX176" s="15"/>
      <c r="GY176" s="15"/>
      <c r="GZ176" s="15"/>
      <c r="HA176" s="15"/>
      <c r="HB176" s="15"/>
      <c r="HC176" s="15"/>
      <c r="HD176" s="15"/>
      <c r="HE176" s="15"/>
      <c r="HF176" s="15"/>
      <c r="HG176" s="15"/>
      <c r="HH176" s="15"/>
      <c r="HI176" s="15"/>
      <c r="HJ176" s="15"/>
      <c r="HK176" s="15"/>
      <c r="HL176" s="15"/>
      <c r="HM176" s="15"/>
      <c r="HN176" s="15"/>
      <c r="HO176" s="15"/>
      <c r="HP176" s="15"/>
      <c r="HQ176" s="15"/>
      <c r="HR176" s="15"/>
      <c r="HS176" s="15"/>
      <c r="HT176" s="15"/>
      <c r="HU176" s="15"/>
      <c r="HV176" s="15"/>
      <c r="HW176" s="15"/>
      <c r="HX176" s="15"/>
      <c r="HY176" s="15"/>
      <c r="HZ176" s="15"/>
      <c r="IA176" s="15"/>
      <c r="IB176" s="15"/>
      <c r="IC176" s="15"/>
      <c r="ID176" s="15"/>
      <c r="IE176" s="15"/>
      <c r="IF176" s="15"/>
      <c r="IG176" s="15"/>
      <c r="IH176" s="15"/>
      <c r="II176" s="15"/>
      <c r="IJ176" s="15"/>
      <c r="IK176" s="15"/>
      <c r="IL176" s="15"/>
      <c r="IM176" s="15"/>
      <c r="IN176" s="15"/>
      <c r="IO176" s="15"/>
      <c r="IP176" s="15"/>
      <c r="IQ176" s="15"/>
      <c r="IR176" s="15"/>
      <c r="IS176" s="15"/>
      <c r="IT176" s="15"/>
      <c r="IU176" s="15"/>
      <c r="IV176" s="15"/>
    </row>
    <row r="177" spans="1:256" ht="15.75" customHeight="1">
      <c r="A177" s="99" t="s">
        <v>13</v>
      </c>
      <c r="B177" s="506" t="s">
        <v>174</v>
      </c>
      <c r="C177" s="506"/>
      <c r="D177" s="506"/>
      <c r="E177" s="506"/>
      <c r="F177" s="506"/>
      <c r="G177" s="506"/>
      <c r="H177" s="43" t="s">
        <v>106</v>
      </c>
      <c r="I177" s="68" t="s">
        <v>106</v>
      </c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5"/>
      <c r="BR177" s="15"/>
      <c r="BS177" s="15"/>
      <c r="BT177" s="15"/>
      <c r="BU177" s="15"/>
      <c r="BV177" s="15"/>
      <c r="BW177" s="15"/>
      <c r="BX177" s="15"/>
      <c r="BY177" s="15"/>
      <c r="BZ177" s="15"/>
      <c r="CA177" s="15"/>
      <c r="CB177" s="15"/>
      <c r="CC177" s="1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15"/>
      <c r="CR177" s="15"/>
      <c r="CS177" s="15"/>
      <c r="CT177" s="15"/>
      <c r="CU177" s="15"/>
      <c r="CV177" s="15"/>
      <c r="CW177" s="15"/>
      <c r="CX177" s="15"/>
      <c r="CY177" s="15"/>
      <c r="CZ177" s="15"/>
      <c r="DA177" s="15"/>
      <c r="DB177" s="15"/>
      <c r="DC177" s="15"/>
      <c r="DD177" s="15"/>
      <c r="DE177" s="15"/>
      <c r="DF177" s="15"/>
      <c r="DG177" s="15"/>
      <c r="DH177" s="15"/>
      <c r="DI177" s="15"/>
      <c r="DJ177" s="15"/>
      <c r="DK177" s="15"/>
      <c r="DL177" s="15"/>
      <c r="DM177" s="15"/>
      <c r="DN177" s="15"/>
      <c r="DO177" s="15"/>
      <c r="DP177" s="15"/>
      <c r="DQ177" s="15"/>
      <c r="DR177" s="15"/>
      <c r="DS177" s="15"/>
      <c r="DT177" s="15"/>
      <c r="DU177" s="15"/>
      <c r="DV177" s="15"/>
      <c r="DW177" s="15"/>
      <c r="DX177" s="15"/>
      <c r="DY177" s="15"/>
      <c r="DZ177" s="15"/>
      <c r="EA177" s="15"/>
      <c r="EB177" s="15"/>
      <c r="EC177" s="15"/>
      <c r="ED177" s="15"/>
      <c r="EE177" s="15"/>
      <c r="EF177" s="15"/>
      <c r="EG177" s="15"/>
      <c r="EH177" s="15"/>
      <c r="EI177" s="15"/>
      <c r="EJ177" s="15"/>
      <c r="EK177" s="15"/>
      <c r="EL177" s="15"/>
      <c r="EM177" s="15"/>
      <c r="EN177" s="15"/>
      <c r="EO177" s="15"/>
      <c r="EP177" s="15"/>
      <c r="EQ177" s="15"/>
      <c r="ER177" s="15"/>
      <c r="ES177" s="15"/>
      <c r="ET177" s="15"/>
      <c r="EU177" s="15"/>
      <c r="EV177" s="15"/>
      <c r="EW177" s="15"/>
      <c r="EX177" s="15"/>
      <c r="EY177" s="15"/>
      <c r="EZ177" s="15"/>
      <c r="FA177" s="15"/>
      <c r="FB177" s="15"/>
      <c r="FC177" s="15"/>
      <c r="FD177" s="15"/>
      <c r="FE177" s="15"/>
      <c r="FF177" s="15"/>
      <c r="FG177" s="15"/>
      <c r="FH177" s="15"/>
      <c r="FI177" s="15"/>
      <c r="FJ177" s="15"/>
      <c r="FK177" s="15"/>
      <c r="FL177" s="15"/>
      <c r="FM177" s="15"/>
      <c r="FN177" s="15"/>
      <c r="FO177" s="15"/>
      <c r="FP177" s="15"/>
      <c r="FQ177" s="15"/>
      <c r="FR177" s="15"/>
      <c r="FS177" s="15"/>
      <c r="FT177" s="15"/>
      <c r="FU177" s="15"/>
      <c r="FV177" s="15"/>
      <c r="FW177" s="15"/>
      <c r="FX177" s="15"/>
      <c r="FY177" s="15"/>
      <c r="FZ177" s="15"/>
      <c r="GA177" s="15"/>
      <c r="GB177" s="15"/>
      <c r="GC177" s="15"/>
      <c r="GD177" s="15"/>
      <c r="GE177" s="15"/>
      <c r="GF177" s="15"/>
      <c r="GG177" s="15"/>
      <c r="GH177" s="15"/>
      <c r="GI177" s="15"/>
      <c r="GJ177" s="15"/>
      <c r="GK177" s="15"/>
      <c r="GL177" s="15"/>
      <c r="GM177" s="15"/>
      <c r="GN177" s="15"/>
      <c r="GO177" s="15"/>
      <c r="GP177" s="15"/>
      <c r="GQ177" s="15"/>
      <c r="GR177" s="15"/>
      <c r="GS177" s="15"/>
      <c r="GT177" s="15"/>
      <c r="GU177" s="15"/>
      <c r="GV177" s="15"/>
      <c r="GW177" s="15"/>
      <c r="GX177" s="15"/>
      <c r="GY177" s="15"/>
      <c r="GZ177" s="15"/>
      <c r="HA177" s="15"/>
      <c r="HB177" s="15"/>
      <c r="HC177" s="15"/>
      <c r="HD177" s="15"/>
      <c r="HE177" s="15"/>
      <c r="HF177" s="15"/>
      <c r="HG177" s="15"/>
      <c r="HH177" s="15"/>
      <c r="HI177" s="15"/>
      <c r="HJ177" s="15"/>
      <c r="HK177" s="15"/>
      <c r="HL177" s="15"/>
      <c r="HM177" s="15"/>
      <c r="HN177" s="15"/>
      <c r="HO177" s="15"/>
      <c r="HP177" s="15"/>
      <c r="HQ177" s="15"/>
      <c r="HR177" s="15"/>
      <c r="HS177" s="15"/>
      <c r="HT177" s="15"/>
      <c r="HU177" s="15"/>
      <c r="HV177" s="15"/>
      <c r="HW177" s="15"/>
      <c r="HX177" s="15"/>
      <c r="HY177" s="15"/>
      <c r="HZ177" s="15"/>
      <c r="IA177" s="15"/>
      <c r="IB177" s="15"/>
      <c r="IC177" s="15"/>
      <c r="ID177" s="15"/>
      <c r="IE177" s="15"/>
      <c r="IF177" s="15"/>
      <c r="IG177" s="15"/>
      <c r="IH177" s="15"/>
      <c r="II177" s="15"/>
      <c r="IJ177" s="15"/>
      <c r="IK177" s="15"/>
      <c r="IL177" s="15"/>
      <c r="IM177" s="15"/>
      <c r="IN177" s="15"/>
      <c r="IO177" s="15"/>
      <c r="IP177" s="15"/>
      <c r="IQ177" s="15"/>
      <c r="IR177" s="15"/>
      <c r="IS177" s="15"/>
      <c r="IT177" s="15"/>
      <c r="IU177" s="15"/>
      <c r="IV177" s="15"/>
    </row>
    <row r="178" spans="1:256" ht="15.75" customHeight="1">
      <c r="A178" s="48"/>
      <c r="B178" s="506" t="s">
        <v>175</v>
      </c>
      <c r="C178" s="506"/>
      <c r="D178" s="506"/>
      <c r="E178" s="506"/>
      <c r="F178" s="506"/>
      <c r="G178" s="506"/>
      <c r="H178" s="43" t="s">
        <v>106</v>
      </c>
      <c r="I178" s="68" t="s">
        <v>106</v>
      </c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5"/>
      <c r="BR178" s="15"/>
      <c r="BS178" s="15"/>
      <c r="BT178" s="15"/>
      <c r="BU178" s="15"/>
      <c r="BV178" s="15"/>
      <c r="BW178" s="15"/>
      <c r="BX178" s="15"/>
      <c r="BY178" s="15"/>
      <c r="BZ178" s="15"/>
      <c r="CA178" s="15"/>
      <c r="CB178" s="15"/>
      <c r="CC178" s="1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  <c r="CQ178" s="15"/>
      <c r="CR178" s="15"/>
      <c r="CS178" s="15"/>
      <c r="CT178" s="15"/>
      <c r="CU178" s="15"/>
      <c r="CV178" s="15"/>
      <c r="CW178" s="15"/>
      <c r="CX178" s="15"/>
      <c r="CY178" s="15"/>
      <c r="CZ178" s="15"/>
      <c r="DA178" s="15"/>
      <c r="DB178" s="15"/>
      <c r="DC178" s="15"/>
      <c r="DD178" s="15"/>
      <c r="DE178" s="15"/>
      <c r="DF178" s="15"/>
      <c r="DG178" s="15"/>
      <c r="DH178" s="15"/>
      <c r="DI178" s="15"/>
      <c r="DJ178" s="15"/>
      <c r="DK178" s="15"/>
      <c r="DL178" s="15"/>
      <c r="DM178" s="15"/>
      <c r="DN178" s="15"/>
      <c r="DO178" s="15"/>
      <c r="DP178" s="15"/>
      <c r="DQ178" s="15"/>
      <c r="DR178" s="15"/>
      <c r="DS178" s="15"/>
      <c r="DT178" s="15"/>
      <c r="DU178" s="15"/>
      <c r="DV178" s="15"/>
      <c r="DW178" s="15"/>
      <c r="DX178" s="15"/>
      <c r="DY178" s="15"/>
      <c r="DZ178" s="15"/>
      <c r="EA178" s="15"/>
      <c r="EB178" s="15"/>
      <c r="EC178" s="15"/>
      <c r="ED178" s="15"/>
      <c r="EE178" s="15"/>
      <c r="EF178" s="15"/>
      <c r="EG178" s="15"/>
      <c r="EH178" s="15"/>
      <c r="EI178" s="15"/>
      <c r="EJ178" s="15"/>
      <c r="EK178" s="15"/>
      <c r="EL178" s="15"/>
      <c r="EM178" s="15"/>
      <c r="EN178" s="15"/>
      <c r="EO178" s="15"/>
      <c r="EP178" s="15"/>
      <c r="EQ178" s="15"/>
      <c r="ER178" s="15"/>
      <c r="ES178" s="15"/>
      <c r="ET178" s="15"/>
      <c r="EU178" s="15"/>
      <c r="EV178" s="15"/>
      <c r="EW178" s="15"/>
      <c r="EX178" s="15"/>
      <c r="EY178" s="15"/>
      <c r="EZ178" s="15"/>
      <c r="FA178" s="15"/>
      <c r="FB178" s="15"/>
      <c r="FC178" s="15"/>
      <c r="FD178" s="15"/>
      <c r="FE178" s="15"/>
      <c r="FF178" s="15"/>
      <c r="FG178" s="15"/>
      <c r="FH178" s="15"/>
      <c r="FI178" s="15"/>
      <c r="FJ178" s="15"/>
      <c r="FK178" s="15"/>
      <c r="FL178" s="15"/>
      <c r="FM178" s="15"/>
      <c r="FN178" s="15"/>
      <c r="FO178" s="15"/>
      <c r="FP178" s="15"/>
      <c r="FQ178" s="15"/>
      <c r="FR178" s="15"/>
      <c r="FS178" s="15"/>
      <c r="FT178" s="15"/>
      <c r="FU178" s="15"/>
      <c r="FV178" s="15"/>
      <c r="FW178" s="15"/>
      <c r="FX178" s="15"/>
      <c r="FY178" s="15"/>
      <c r="FZ178" s="15"/>
      <c r="GA178" s="15"/>
      <c r="GB178" s="15"/>
      <c r="GC178" s="15"/>
      <c r="GD178" s="15"/>
      <c r="GE178" s="15"/>
      <c r="GF178" s="15"/>
      <c r="GG178" s="15"/>
      <c r="GH178" s="15"/>
      <c r="GI178" s="15"/>
      <c r="GJ178" s="15"/>
      <c r="GK178" s="15"/>
      <c r="GL178" s="15"/>
      <c r="GM178" s="15"/>
      <c r="GN178" s="15"/>
      <c r="GO178" s="15"/>
      <c r="GP178" s="15"/>
      <c r="GQ178" s="15"/>
      <c r="GR178" s="15"/>
      <c r="GS178" s="15"/>
      <c r="GT178" s="15"/>
      <c r="GU178" s="15"/>
      <c r="GV178" s="15"/>
      <c r="GW178" s="15"/>
      <c r="GX178" s="15"/>
      <c r="GY178" s="15"/>
      <c r="GZ178" s="15"/>
      <c r="HA178" s="15"/>
      <c r="HB178" s="15"/>
      <c r="HC178" s="15"/>
      <c r="HD178" s="15"/>
      <c r="HE178" s="15"/>
      <c r="HF178" s="15"/>
      <c r="HG178" s="15"/>
      <c r="HH178" s="15"/>
      <c r="HI178" s="15"/>
      <c r="HJ178" s="15"/>
      <c r="HK178" s="15"/>
      <c r="HL178" s="15"/>
      <c r="HM178" s="15"/>
      <c r="HN178" s="15"/>
      <c r="HO178" s="15"/>
      <c r="HP178" s="15"/>
      <c r="HQ178" s="15"/>
      <c r="HR178" s="15"/>
      <c r="HS178" s="15"/>
      <c r="HT178" s="15"/>
      <c r="HU178" s="15"/>
      <c r="HV178" s="15"/>
      <c r="HW178" s="15"/>
      <c r="HX178" s="15"/>
      <c r="HY178" s="15"/>
      <c r="HZ178" s="15"/>
      <c r="IA178" s="15"/>
      <c r="IB178" s="15"/>
      <c r="IC178" s="15"/>
      <c r="ID178" s="15"/>
      <c r="IE178" s="15"/>
      <c r="IF178" s="15"/>
      <c r="IG178" s="15"/>
      <c r="IH178" s="15"/>
      <c r="II178" s="15"/>
      <c r="IJ178" s="15"/>
      <c r="IK178" s="15"/>
      <c r="IL178" s="15"/>
      <c r="IM178" s="15"/>
      <c r="IN178" s="15"/>
      <c r="IO178" s="15"/>
      <c r="IP178" s="15"/>
      <c r="IQ178" s="15"/>
      <c r="IR178" s="15"/>
      <c r="IS178" s="15"/>
      <c r="IT178" s="15"/>
      <c r="IU178" s="15"/>
      <c r="IV178" s="15"/>
    </row>
    <row r="179" spans="1:256" ht="52.5" customHeight="1">
      <c r="A179" s="48"/>
      <c r="B179" s="537" t="s">
        <v>464</v>
      </c>
      <c r="C179" s="537"/>
      <c r="D179" s="537"/>
      <c r="E179" s="537"/>
      <c r="F179" s="537"/>
      <c r="G179" s="537"/>
      <c r="H179" s="101">
        <v>3.44E-2</v>
      </c>
      <c r="I179" s="55">
        <f>ROUND(($I$176/(1-$H$188))*H179,2)</f>
        <v>164.48</v>
      </c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5"/>
      <c r="BR179" s="15"/>
      <c r="BS179" s="15"/>
      <c r="BT179" s="15"/>
      <c r="BU179" s="15"/>
      <c r="BV179" s="15"/>
      <c r="BW179" s="15"/>
      <c r="BX179" s="15"/>
      <c r="BY179" s="15"/>
      <c r="BZ179" s="15"/>
      <c r="CA179" s="15"/>
      <c r="CB179" s="15"/>
      <c r="CC179" s="1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  <c r="CQ179" s="15"/>
      <c r="CR179" s="15"/>
      <c r="CS179" s="15"/>
      <c r="CT179" s="15"/>
      <c r="CU179" s="15"/>
      <c r="CV179" s="15"/>
      <c r="CW179" s="15"/>
      <c r="CX179" s="15"/>
      <c r="CY179" s="15"/>
      <c r="CZ179" s="15"/>
      <c r="DA179" s="15"/>
      <c r="DB179" s="15"/>
      <c r="DC179" s="15"/>
      <c r="DD179" s="15"/>
      <c r="DE179" s="15"/>
      <c r="DF179" s="15"/>
      <c r="DG179" s="15"/>
      <c r="DH179" s="15"/>
      <c r="DI179" s="15"/>
      <c r="DJ179" s="15"/>
      <c r="DK179" s="15"/>
      <c r="DL179" s="15"/>
      <c r="DM179" s="15"/>
      <c r="DN179" s="15"/>
      <c r="DO179" s="15"/>
      <c r="DP179" s="15"/>
      <c r="DQ179" s="15"/>
      <c r="DR179" s="15"/>
      <c r="DS179" s="15"/>
      <c r="DT179" s="15"/>
      <c r="DU179" s="15"/>
      <c r="DV179" s="15"/>
      <c r="DW179" s="15"/>
      <c r="DX179" s="15"/>
      <c r="DY179" s="15"/>
      <c r="DZ179" s="15"/>
      <c r="EA179" s="15"/>
      <c r="EB179" s="15"/>
      <c r="EC179" s="15"/>
      <c r="ED179" s="15"/>
      <c r="EE179" s="15"/>
      <c r="EF179" s="15"/>
      <c r="EG179" s="15"/>
      <c r="EH179" s="15"/>
      <c r="EI179" s="15"/>
      <c r="EJ179" s="15"/>
      <c r="EK179" s="15"/>
      <c r="EL179" s="15"/>
      <c r="EM179" s="15"/>
      <c r="EN179" s="15"/>
      <c r="EO179" s="15"/>
      <c r="EP179" s="15"/>
      <c r="EQ179" s="15"/>
      <c r="ER179" s="15"/>
      <c r="ES179" s="15"/>
      <c r="ET179" s="15"/>
      <c r="EU179" s="15"/>
      <c r="EV179" s="15"/>
      <c r="EW179" s="15"/>
      <c r="EX179" s="15"/>
      <c r="EY179" s="15"/>
      <c r="EZ179" s="15"/>
      <c r="FA179" s="15"/>
      <c r="FB179" s="15"/>
      <c r="FC179" s="15"/>
      <c r="FD179" s="15"/>
      <c r="FE179" s="15"/>
      <c r="FF179" s="15"/>
      <c r="FG179" s="15"/>
      <c r="FH179" s="15"/>
      <c r="FI179" s="15"/>
      <c r="FJ179" s="15"/>
      <c r="FK179" s="15"/>
      <c r="FL179" s="15"/>
      <c r="FM179" s="15"/>
      <c r="FN179" s="15"/>
      <c r="FO179" s="15"/>
      <c r="FP179" s="15"/>
      <c r="FQ179" s="15"/>
      <c r="FR179" s="15"/>
      <c r="FS179" s="15"/>
      <c r="FT179" s="15"/>
      <c r="FU179" s="15"/>
      <c r="FV179" s="15"/>
      <c r="FW179" s="15"/>
      <c r="FX179" s="15"/>
      <c r="FY179" s="15"/>
      <c r="FZ179" s="15"/>
      <c r="GA179" s="15"/>
      <c r="GB179" s="15"/>
      <c r="GC179" s="15"/>
      <c r="GD179" s="15"/>
      <c r="GE179" s="15"/>
      <c r="GF179" s="15"/>
      <c r="GG179" s="15"/>
      <c r="GH179" s="15"/>
      <c r="GI179" s="15"/>
      <c r="GJ179" s="15"/>
      <c r="GK179" s="15"/>
      <c r="GL179" s="15"/>
      <c r="GM179" s="15"/>
      <c r="GN179" s="15"/>
      <c r="GO179" s="15"/>
      <c r="GP179" s="15"/>
      <c r="GQ179" s="15"/>
      <c r="GR179" s="15"/>
      <c r="GS179" s="15"/>
      <c r="GT179" s="15"/>
      <c r="GU179" s="15"/>
      <c r="GV179" s="15"/>
      <c r="GW179" s="15"/>
      <c r="GX179" s="15"/>
      <c r="GY179" s="15"/>
      <c r="GZ179" s="15"/>
      <c r="HA179" s="15"/>
      <c r="HB179" s="15"/>
      <c r="HC179" s="15"/>
      <c r="HD179" s="15"/>
      <c r="HE179" s="15"/>
      <c r="HF179" s="15"/>
      <c r="HG179" s="15"/>
      <c r="HH179" s="15"/>
      <c r="HI179" s="15"/>
      <c r="HJ179" s="15"/>
      <c r="HK179" s="15"/>
      <c r="HL179" s="15"/>
      <c r="HM179" s="15"/>
      <c r="HN179" s="15"/>
      <c r="HO179" s="15"/>
      <c r="HP179" s="15"/>
      <c r="HQ179" s="15"/>
      <c r="HR179" s="15"/>
      <c r="HS179" s="15"/>
      <c r="HT179" s="15"/>
      <c r="HU179" s="15"/>
      <c r="HV179" s="15"/>
      <c r="HW179" s="15"/>
      <c r="HX179" s="15"/>
      <c r="HY179" s="15"/>
      <c r="HZ179" s="15"/>
      <c r="IA179" s="15"/>
      <c r="IB179" s="15"/>
      <c r="IC179" s="15"/>
      <c r="ID179" s="15"/>
      <c r="IE179" s="15"/>
      <c r="IF179" s="15"/>
      <c r="IG179" s="15"/>
      <c r="IH179" s="15"/>
      <c r="II179" s="15"/>
      <c r="IJ179" s="15"/>
      <c r="IK179" s="15"/>
      <c r="IL179" s="15"/>
      <c r="IM179" s="15"/>
      <c r="IN179" s="15"/>
      <c r="IO179" s="15"/>
      <c r="IP179" s="15"/>
      <c r="IQ179" s="15"/>
      <c r="IR179" s="15"/>
      <c r="IS179" s="15"/>
      <c r="IT179" s="15"/>
      <c r="IU179" s="15"/>
      <c r="IV179" s="15"/>
    </row>
    <row r="180" spans="1:256" ht="52.5" customHeight="1">
      <c r="A180" s="48"/>
      <c r="B180" s="537" t="s">
        <v>465</v>
      </c>
      <c r="C180" s="537"/>
      <c r="D180" s="537"/>
      <c r="E180" s="537"/>
      <c r="F180" s="537"/>
      <c r="G180" s="537"/>
      <c r="H180" s="101">
        <v>7.4999999999999997E-3</v>
      </c>
      <c r="I180" s="55">
        <f>ROUND(($I$176/(1-$H$188))*H180,2)</f>
        <v>35.86</v>
      </c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15"/>
      <c r="BT180" s="15"/>
      <c r="BU180" s="15"/>
      <c r="BV180" s="15"/>
      <c r="BW180" s="15"/>
      <c r="BX180" s="15"/>
      <c r="BY180" s="15"/>
      <c r="BZ180" s="15"/>
      <c r="CA180" s="15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15"/>
      <c r="CR180" s="15"/>
      <c r="CS180" s="15"/>
      <c r="CT180" s="15"/>
      <c r="CU180" s="15"/>
      <c r="CV180" s="15"/>
      <c r="CW180" s="15"/>
      <c r="CX180" s="15"/>
      <c r="CY180" s="15"/>
      <c r="CZ180" s="15"/>
      <c r="DA180" s="15"/>
      <c r="DB180" s="15"/>
      <c r="DC180" s="15"/>
      <c r="DD180" s="15"/>
      <c r="DE180" s="15"/>
      <c r="DF180" s="15"/>
      <c r="DG180" s="15"/>
      <c r="DH180" s="15"/>
      <c r="DI180" s="15"/>
      <c r="DJ180" s="15"/>
      <c r="DK180" s="15"/>
      <c r="DL180" s="15"/>
      <c r="DM180" s="15"/>
      <c r="DN180" s="15"/>
      <c r="DO180" s="15"/>
      <c r="DP180" s="15"/>
      <c r="DQ180" s="15"/>
      <c r="DR180" s="15"/>
      <c r="DS180" s="15"/>
      <c r="DT180" s="15"/>
      <c r="DU180" s="15"/>
      <c r="DV180" s="15"/>
      <c r="DW180" s="15"/>
      <c r="DX180" s="15"/>
      <c r="DY180" s="15"/>
      <c r="DZ180" s="15"/>
      <c r="EA180" s="15"/>
      <c r="EB180" s="15"/>
      <c r="EC180" s="15"/>
      <c r="ED180" s="15"/>
      <c r="EE180" s="15"/>
      <c r="EF180" s="15"/>
      <c r="EG180" s="15"/>
      <c r="EH180" s="15"/>
      <c r="EI180" s="15"/>
      <c r="EJ180" s="15"/>
      <c r="EK180" s="15"/>
      <c r="EL180" s="15"/>
      <c r="EM180" s="15"/>
      <c r="EN180" s="15"/>
      <c r="EO180" s="15"/>
      <c r="EP180" s="15"/>
      <c r="EQ180" s="15"/>
      <c r="ER180" s="15"/>
      <c r="ES180" s="15"/>
      <c r="ET180" s="15"/>
      <c r="EU180" s="15"/>
      <c r="EV180" s="15"/>
      <c r="EW180" s="15"/>
      <c r="EX180" s="15"/>
      <c r="EY180" s="15"/>
      <c r="EZ180" s="15"/>
      <c r="FA180" s="15"/>
      <c r="FB180" s="15"/>
      <c r="FC180" s="15"/>
      <c r="FD180" s="15"/>
      <c r="FE180" s="15"/>
      <c r="FF180" s="15"/>
      <c r="FG180" s="15"/>
      <c r="FH180" s="15"/>
      <c r="FI180" s="15"/>
      <c r="FJ180" s="15"/>
      <c r="FK180" s="15"/>
      <c r="FL180" s="15"/>
      <c r="FM180" s="15"/>
      <c r="FN180" s="15"/>
      <c r="FO180" s="15"/>
      <c r="FP180" s="15"/>
      <c r="FQ180" s="15"/>
      <c r="FR180" s="15"/>
      <c r="FS180" s="15"/>
      <c r="FT180" s="15"/>
      <c r="FU180" s="15"/>
      <c r="FV180" s="15"/>
      <c r="FW180" s="15"/>
      <c r="FX180" s="15"/>
      <c r="FY180" s="15"/>
      <c r="FZ180" s="15"/>
      <c r="GA180" s="15"/>
      <c r="GB180" s="15"/>
      <c r="GC180" s="15"/>
      <c r="GD180" s="15"/>
      <c r="GE180" s="15"/>
      <c r="GF180" s="15"/>
      <c r="GG180" s="15"/>
      <c r="GH180" s="15"/>
      <c r="GI180" s="15"/>
      <c r="GJ180" s="15"/>
      <c r="GK180" s="15"/>
      <c r="GL180" s="15"/>
      <c r="GM180" s="15"/>
      <c r="GN180" s="15"/>
      <c r="GO180" s="15"/>
      <c r="GP180" s="15"/>
      <c r="GQ180" s="15"/>
      <c r="GR180" s="15"/>
      <c r="GS180" s="15"/>
      <c r="GT180" s="15"/>
      <c r="GU180" s="15"/>
      <c r="GV180" s="15"/>
      <c r="GW180" s="15"/>
      <c r="GX180" s="15"/>
      <c r="GY180" s="15"/>
      <c r="GZ180" s="15"/>
      <c r="HA180" s="15"/>
      <c r="HB180" s="15"/>
      <c r="HC180" s="15"/>
      <c r="HD180" s="15"/>
      <c r="HE180" s="15"/>
      <c r="HF180" s="15"/>
      <c r="HG180" s="15"/>
      <c r="HH180" s="15"/>
      <c r="HI180" s="15"/>
      <c r="HJ180" s="15"/>
      <c r="HK180" s="15"/>
      <c r="HL180" s="15"/>
      <c r="HM180" s="15"/>
      <c r="HN180" s="15"/>
      <c r="HO180" s="15"/>
      <c r="HP180" s="15"/>
      <c r="HQ180" s="15"/>
      <c r="HR180" s="15"/>
      <c r="HS180" s="15"/>
      <c r="HT180" s="15"/>
      <c r="HU180" s="15"/>
      <c r="HV180" s="15"/>
      <c r="HW180" s="15"/>
      <c r="HX180" s="15"/>
      <c r="HY180" s="15"/>
      <c r="HZ180" s="15"/>
      <c r="IA180" s="15"/>
      <c r="IB180" s="15"/>
      <c r="IC180" s="15"/>
      <c r="ID180" s="15"/>
      <c r="IE180" s="15"/>
      <c r="IF180" s="15"/>
      <c r="IG180" s="15"/>
      <c r="IH180" s="15"/>
      <c r="II180" s="15"/>
      <c r="IJ180" s="15"/>
      <c r="IK180" s="15"/>
      <c r="IL180" s="15"/>
      <c r="IM180" s="15"/>
      <c r="IN180" s="15"/>
      <c r="IO180" s="15"/>
      <c r="IP180" s="15"/>
      <c r="IQ180" s="15"/>
      <c r="IR180" s="15"/>
      <c r="IS180" s="15"/>
      <c r="IT180" s="15"/>
      <c r="IU180" s="15"/>
      <c r="IV180" s="15"/>
    </row>
    <row r="181" spans="1:256" ht="27" customHeight="1">
      <c r="A181" s="48"/>
      <c r="B181" s="500" t="s">
        <v>178</v>
      </c>
      <c r="C181" s="500"/>
      <c r="D181" s="500"/>
      <c r="E181" s="500"/>
      <c r="F181" s="500"/>
      <c r="G181" s="500"/>
      <c r="H181" s="102" t="s">
        <v>106</v>
      </c>
      <c r="I181" s="68" t="s">
        <v>106</v>
      </c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  <c r="BM181" s="15"/>
      <c r="BN181" s="15"/>
      <c r="BO181" s="15"/>
      <c r="BP181" s="15"/>
      <c r="BQ181" s="15"/>
      <c r="BR181" s="15"/>
      <c r="BS181" s="15"/>
      <c r="BT181" s="15"/>
      <c r="BU181" s="15"/>
      <c r="BV181" s="15"/>
      <c r="BW181" s="15"/>
      <c r="BX181" s="15"/>
      <c r="BY181" s="15"/>
      <c r="BZ181" s="15"/>
      <c r="CA181" s="15"/>
      <c r="CB181" s="15"/>
      <c r="CC181" s="1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15"/>
      <c r="CR181" s="15"/>
      <c r="CS181" s="15"/>
      <c r="CT181" s="15"/>
      <c r="CU181" s="15"/>
      <c r="CV181" s="15"/>
      <c r="CW181" s="15"/>
      <c r="CX181" s="15"/>
      <c r="CY181" s="15"/>
      <c r="CZ181" s="15"/>
      <c r="DA181" s="15"/>
      <c r="DB181" s="15"/>
      <c r="DC181" s="15"/>
      <c r="DD181" s="15"/>
      <c r="DE181" s="15"/>
      <c r="DF181" s="15"/>
      <c r="DG181" s="15"/>
      <c r="DH181" s="15"/>
      <c r="DI181" s="15"/>
      <c r="DJ181" s="15"/>
      <c r="DK181" s="15"/>
      <c r="DL181" s="15"/>
      <c r="DM181" s="15"/>
      <c r="DN181" s="15"/>
      <c r="DO181" s="15"/>
      <c r="DP181" s="15"/>
      <c r="DQ181" s="15"/>
      <c r="DR181" s="15"/>
      <c r="DS181" s="15"/>
      <c r="DT181" s="15"/>
      <c r="DU181" s="15"/>
      <c r="DV181" s="15"/>
      <c r="DW181" s="15"/>
      <c r="DX181" s="15"/>
      <c r="DY181" s="15"/>
      <c r="DZ181" s="15"/>
      <c r="EA181" s="15"/>
      <c r="EB181" s="15"/>
      <c r="EC181" s="15"/>
      <c r="ED181" s="15"/>
      <c r="EE181" s="15"/>
      <c r="EF181" s="15"/>
      <c r="EG181" s="15"/>
      <c r="EH181" s="15"/>
      <c r="EI181" s="15"/>
      <c r="EJ181" s="15"/>
      <c r="EK181" s="15"/>
      <c r="EL181" s="15"/>
      <c r="EM181" s="15"/>
      <c r="EN181" s="15"/>
      <c r="EO181" s="15"/>
      <c r="EP181" s="15"/>
      <c r="EQ181" s="15"/>
      <c r="ER181" s="15"/>
      <c r="ES181" s="15"/>
      <c r="ET181" s="15"/>
      <c r="EU181" s="15"/>
      <c r="EV181" s="15"/>
      <c r="EW181" s="15"/>
      <c r="EX181" s="15"/>
      <c r="EY181" s="15"/>
      <c r="EZ181" s="15"/>
      <c r="FA181" s="15"/>
      <c r="FB181" s="15"/>
      <c r="FC181" s="15"/>
      <c r="FD181" s="15"/>
      <c r="FE181" s="15"/>
      <c r="FF181" s="15"/>
      <c r="FG181" s="15"/>
      <c r="FH181" s="15"/>
      <c r="FI181" s="15"/>
      <c r="FJ181" s="15"/>
      <c r="FK181" s="15"/>
      <c r="FL181" s="15"/>
      <c r="FM181" s="15"/>
      <c r="FN181" s="15"/>
      <c r="FO181" s="15"/>
      <c r="FP181" s="15"/>
      <c r="FQ181" s="15"/>
      <c r="FR181" s="15"/>
      <c r="FS181" s="15"/>
      <c r="FT181" s="15"/>
      <c r="FU181" s="15"/>
      <c r="FV181" s="15"/>
      <c r="FW181" s="15"/>
      <c r="FX181" s="15"/>
      <c r="FY181" s="15"/>
      <c r="FZ181" s="15"/>
      <c r="GA181" s="15"/>
      <c r="GB181" s="15"/>
      <c r="GC181" s="15"/>
      <c r="GD181" s="15"/>
      <c r="GE181" s="15"/>
      <c r="GF181" s="15"/>
      <c r="GG181" s="15"/>
      <c r="GH181" s="15"/>
      <c r="GI181" s="15"/>
      <c r="GJ181" s="15"/>
      <c r="GK181" s="15"/>
      <c r="GL181" s="15"/>
      <c r="GM181" s="15"/>
      <c r="GN181" s="15"/>
      <c r="GO181" s="15"/>
      <c r="GP181" s="15"/>
      <c r="GQ181" s="15"/>
      <c r="GR181" s="15"/>
      <c r="GS181" s="15"/>
      <c r="GT181" s="15"/>
      <c r="GU181" s="15"/>
      <c r="GV181" s="15"/>
      <c r="GW181" s="15"/>
      <c r="GX181" s="15"/>
      <c r="GY181" s="15"/>
      <c r="GZ181" s="15"/>
      <c r="HA181" s="15"/>
      <c r="HB181" s="15"/>
      <c r="HC181" s="15"/>
      <c r="HD181" s="15"/>
      <c r="HE181" s="15"/>
      <c r="HF181" s="15"/>
      <c r="HG181" s="15"/>
      <c r="HH181" s="15"/>
      <c r="HI181" s="15"/>
      <c r="HJ181" s="15"/>
      <c r="HK181" s="15"/>
      <c r="HL181" s="15"/>
      <c r="HM181" s="15"/>
      <c r="HN181" s="15"/>
      <c r="HO181" s="15"/>
      <c r="HP181" s="15"/>
      <c r="HQ181" s="15"/>
      <c r="HR181" s="15"/>
      <c r="HS181" s="15"/>
      <c r="HT181" s="15"/>
      <c r="HU181" s="15"/>
      <c r="HV181" s="15"/>
      <c r="HW181" s="15"/>
      <c r="HX181" s="15"/>
      <c r="HY181" s="15"/>
      <c r="HZ181" s="15"/>
      <c r="IA181" s="15"/>
      <c r="IB181" s="15"/>
      <c r="IC181" s="15"/>
      <c r="ID181" s="15"/>
      <c r="IE181" s="15"/>
      <c r="IF181" s="15"/>
      <c r="IG181" s="15"/>
      <c r="IH181" s="15"/>
      <c r="II181" s="15"/>
      <c r="IJ181" s="15"/>
      <c r="IK181" s="15"/>
      <c r="IL181" s="15"/>
      <c r="IM181" s="15"/>
      <c r="IN181" s="15"/>
      <c r="IO181" s="15"/>
      <c r="IP181" s="15"/>
      <c r="IQ181" s="15"/>
      <c r="IR181" s="15"/>
      <c r="IS181" s="15"/>
      <c r="IT181" s="15"/>
      <c r="IU181" s="15"/>
      <c r="IV181" s="15"/>
    </row>
    <row r="182" spans="1:256" ht="27" customHeight="1">
      <c r="A182" s="48"/>
      <c r="B182" s="500" t="s">
        <v>179</v>
      </c>
      <c r="C182" s="500"/>
      <c r="D182" s="500"/>
      <c r="E182" s="500"/>
      <c r="F182" s="500"/>
      <c r="G182" s="500"/>
      <c r="H182" s="102" t="s">
        <v>106</v>
      </c>
      <c r="I182" s="68" t="s">
        <v>106</v>
      </c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  <c r="CR182" s="15"/>
      <c r="CS182" s="15"/>
      <c r="CT182" s="15"/>
      <c r="CU182" s="15"/>
      <c r="CV182" s="15"/>
      <c r="CW182" s="15"/>
      <c r="CX182" s="15"/>
      <c r="CY182" s="15"/>
      <c r="CZ182" s="15"/>
      <c r="DA182" s="15"/>
      <c r="DB182" s="15"/>
      <c r="DC182" s="15"/>
      <c r="DD182" s="15"/>
      <c r="DE182" s="15"/>
      <c r="DF182" s="15"/>
      <c r="DG182" s="15"/>
      <c r="DH182" s="15"/>
      <c r="DI182" s="15"/>
      <c r="DJ182" s="15"/>
      <c r="DK182" s="15"/>
      <c r="DL182" s="15"/>
      <c r="DM182" s="15"/>
      <c r="DN182" s="15"/>
      <c r="DO182" s="15"/>
      <c r="DP182" s="15"/>
      <c r="DQ182" s="15"/>
      <c r="DR182" s="15"/>
      <c r="DS182" s="15"/>
      <c r="DT182" s="15"/>
      <c r="DU182" s="15"/>
      <c r="DV182" s="15"/>
      <c r="DW182" s="15"/>
      <c r="DX182" s="15"/>
      <c r="DY182" s="15"/>
      <c r="DZ182" s="15"/>
      <c r="EA182" s="15"/>
      <c r="EB182" s="15"/>
      <c r="EC182" s="15"/>
      <c r="ED182" s="15"/>
      <c r="EE182" s="15"/>
      <c r="EF182" s="15"/>
      <c r="EG182" s="15"/>
      <c r="EH182" s="15"/>
      <c r="EI182" s="15"/>
      <c r="EJ182" s="15"/>
      <c r="EK182" s="15"/>
      <c r="EL182" s="15"/>
      <c r="EM182" s="15"/>
      <c r="EN182" s="15"/>
      <c r="EO182" s="15"/>
      <c r="EP182" s="15"/>
      <c r="EQ182" s="15"/>
      <c r="ER182" s="15"/>
      <c r="ES182" s="15"/>
      <c r="ET182" s="15"/>
      <c r="EU182" s="15"/>
      <c r="EV182" s="15"/>
      <c r="EW182" s="15"/>
      <c r="EX182" s="15"/>
      <c r="EY182" s="15"/>
      <c r="EZ182" s="15"/>
      <c r="FA182" s="15"/>
      <c r="FB182" s="15"/>
      <c r="FC182" s="15"/>
      <c r="FD182" s="15"/>
      <c r="FE182" s="15"/>
      <c r="FF182" s="15"/>
      <c r="FG182" s="15"/>
      <c r="FH182" s="15"/>
      <c r="FI182" s="15"/>
      <c r="FJ182" s="15"/>
      <c r="FK182" s="15"/>
      <c r="FL182" s="15"/>
      <c r="FM182" s="15"/>
      <c r="FN182" s="15"/>
      <c r="FO182" s="15"/>
      <c r="FP182" s="15"/>
      <c r="FQ182" s="15"/>
      <c r="FR182" s="15"/>
      <c r="FS182" s="15"/>
      <c r="FT182" s="15"/>
      <c r="FU182" s="15"/>
      <c r="FV182" s="15"/>
      <c r="FW182" s="15"/>
      <c r="FX182" s="15"/>
      <c r="FY182" s="15"/>
      <c r="FZ182" s="15"/>
      <c r="GA182" s="15"/>
      <c r="GB182" s="15"/>
      <c r="GC182" s="15"/>
      <c r="GD182" s="15"/>
      <c r="GE182" s="15"/>
      <c r="GF182" s="15"/>
      <c r="GG182" s="15"/>
      <c r="GH182" s="15"/>
      <c r="GI182" s="15"/>
      <c r="GJ182" s="15"/>
      <c r="GK182" s="15"/>
      <c r="GL182" s="15"/>
      <c r="GM182" s="15"/>
      <c r="GN182" s="15"/>
      <c r="GO182" s="15"/>
      <c r="GP182" s="15"/>
      <c r="GQ182" s="15"/>
      <c r="GR182" s="15"/>
      <c r="GS182" s="15"/>
      <c r="GT182" s="15"/>
      <c r="GU182" s="15"/>
      <c r="GV182" s="15"/>
      <c r="GW182" s="15"/>
      <c r="GX182" s="15"/>
      <c r="GY182" s="15"/>
      <c r="GZ182" s="15"/>
      <c r="HA182" s="15"/>
      <c r="HB182" s="15"/>
      <c r="HC182" s="15"/>
      <c r="HD182" s="15"/>
      <c r="HE182" s="15"/>
      <c r="HF182" s="15"/>
      <c r="HG182" s="15"/>
      <c r="HH182" s="15"/>
      <c r="HI182" s="15"/>
      <c r="HJ182" s="15"/>
      <c r="HK182" s="15"/>
      <c r="HL182" s="15"/>
      <c r="HM182" s="15"/>
      <c r="HN182" s="15"/>
      <c r="HO182" s="15"/>
      <c r="HP182" s="15"/>
      <c r="HQ182" s="15"/>
      <c r="HR182" s="15"/>
      <c r="HS182" s="15"/>
      <c r="HT182" s="15"/>
      <c r="HU182" s="15"/>
      <c r="HV182" s="15"/>
      <c r="HW182" s="15"/>
      <c r="HX182" s="15"/>
      <c r="HY182" s="15"/>
      <c r="HZ182" s="15"/>
      <c r="IA182" s="15"/>
      <c r="IB182" s="15"/>
      <c r="IC182" s="15"/>
      <c r="ID182" s="15"/>
      <c r="IE182" s="15"/>
      <c r="IF182" s="15"/>
      <c r="IG182" s="15"/>
      <c r="IH182" s="15"/>
      <c r="II182" s="15"/>
      <c r="IJ182" s="15"/>
      <c r="IK182" s="15"/>
      <c r="IL182" s="15"/>
      <c r="IM182" s="15"/>
      <c r="IN182" s="15"/>
      <c r="IO182" s="15"/>
      <c r="IP182" s="15"/>
      <c r="IQ182" s="15"/>
      <c r="IR182" s="15"/>
      <c r="IS182" s="15"/>
      <c r="IT182" s="15"/>
      <c r="IU182" s="15"/>
      <c r="IV182" s="15"/>
    </row>
    <row r="183" spans="1:256" ht="18" customHeight="1">
      <c r="A183" s="48"/>
      <c r="B183" s="538" t="s">
        <v>180</v>
      </c>
      <c r="C183" s="538"/>
      <c r="D183" s="538"/>
      <c r="E183" s="538"/>
      <c r="F183" s="538"/>
      <c r="G183" s="538"/>
      <c r="H183" s="102" t="s">
        <v>106</v>
      </c>
      <c r="I183" s="68" t="s">
        <v>106</v>
      </c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  <c r="BM183" s="15"/>
      <c r="BN183" s="15"/>
      <c r="BO183" s="15"/>
      <c r="BP183" s="15"/>
      <c r="BQ183" s="15"/>
      <c r="BR183" s="15"/>
      <c r="BS183" s="15"/>
      <c r="BT183" s="15"/>
      <c r="BU183" s="15"/>
      <c r="BV183" s="15"/>
      <c r="BW183" s="15"/>
      <c r="BX183" s="15"/>
      <c r="BY183" s="15"/>
      <c r="BZ183" s="15"/>
      <c r="CA183" s="15"/>
      <c r="CB183" s="15"/>
      <c r="CC183" s="15"/>
      <c r="CD183" s="15"/>
      <c r="CE183" s="15"/>
      <c r="CF183" s="15"/>
      <c r="CG183" s="15"/>
      <c r="CH183" s="15"/>
      <c r="CI183" s="15"/>
      <c r="CJ183" s="15"/>
      <c r="CK183" s="15"/>
      <c r="CL183" s="15"/>
      <c r="CM183" s="15"/>
      <c r="CN183" s="15"/>
      <c r="CO183" s="15"/>
      <c r="CP183" s="15"/>
      <c r="CQ183" s="15"/>
      <c r="CR183" s="15"/>
      <c r="CS183" s="15"/>
      <c r="CT183" s="15"/>
      <c r="CU183" s="15"/>
      <c r="CV183" s="15"/>
      <c r="CW183" s="15"/>
      <c r="CX183" s="15"/>
      <c r="CY183" s="15"/>
      <c r="CZ183" s="15"/>
      <c r="DA183" s="15"/>
      <c r="DB183" s="15"/>
      <c r="DC183" s="15"/>
      <c r="DD183" s="15"/>
      <c r="DE183" s="15"/>
      <c r="DF183" s="15"/>
      <c r="DG183" s="15"/>
      <c r="DH183" s="15"/>
      <c r="DI183" s="15"/>
      <c r="DJ183" s="15"/>
      <c r="DK183" s="15"/>
      <c r="DL183" s="15"/>
      <c r="DM183" s="15"/>
      <c r="DN183" s="15"/>
      <c r="DO183" s="15"/>
      <c r="DP183" s="15"/>
      <c r="DQ183" s="15"/>
      <c r="DR183" s="15"/>
      <c r="DS183" s="15"/>
      <c r="DT183" s="15"/>
      <c r="DU183" s="15"/>
      <c r="DV183" s="15"/>
      <c r="DW183" s="15"/>
      <c r="DX183" s="15"/>
      <c r="DY183" s="15"/>
      <c r="DZ183" s="15"/>
      <c r="EA183" s="15"/>
      <c r="EB183" s="15"/>
      <c r="EC183" s="15"/>
      <c r="ED183" s="15"/>
      <c r="EE183" s="15"/>
      <c r="EF183" s="15"/>
      <c r="EG183" s="15"/>
      <c r="EH183" s="15"/>
      <c r="EI183" s="15"/>
      <c r="EJ183" s="15"/>
      <c r="EK183" s="15"/>
      <c r="EL183" s="15"/>
      <c r="EM183" s="15"/>
      <c r="EN183" s="15"/>
      <c r="EO183" s="15"/>
      <c r="EP183" s="15"/>
      <c r="EQ183" s="15"/>
      <c r="ER183" s="15"/>
      <c r="ES183" s="15"/>
      <c r="ET183" s="15"/>
      <c r="EU183" s="15"/>
      <c r="EV183" s="15"/>
      <c r="EW183" s="15"/>
      <c r="EX183" s="15"/>
      <c r="EY183" s="15"/>
      <c r="EZ183" s="15"/>
      <c r="FA183" s="15"/>
      <c r="FB183" s="15"/>
      <c r="FC183" s="15"/>
      <c r="FD183" s="15"/>
      <c r="FE183" s="15"/>
      <c r="FF183" s="15"/>
      <c r="FG183" s="15"/>
      <c r="FH183" s="15"/>
      <c r="FI183" s="15"/>
      <c r="FJ183" s="15"/>
      <c r="FK183" s="15"/>
      <c r="FL183" s="15"/>
      <c r="FM183" s="15"/>
      <c r="FN183" s="15"/>
      <c r="FO183" s="15"/>
      <c r="FP183" s="15"/>
      <c r="FQ183" s="15"/>
      <c r="FR183" s="15"/>
      <c r="FS183" s="15"/>
      <c r="FT183" s="15"/>
      <c r="FU183" s="15"/>
      <c r="FV183" s="15"/>
      <c r="FW183" s="15"/>
      <c r="FX183" s="15"/>
      <c r="FY183" s="15"/>
      <c r="FZ183" s="15"/>
      <c r="GA183" s="15"/>
      <c r="GB183" s="15"/>
      <c r="GC183" s="15"/>
      <c r="GD183" s="15"/>
      <c r="GE183" s="15"/>
      <c r="GF183" s="15"/>
      <c r="GG183" s="15"/>
      <c r="GH183" s="15"/>
      <c r="GI183" s="15"/>
      <c r="GJ183" s="15"/>
      <c r="GK183" s="15"/>
      <c r="GL183" s="15"/>
      <c r="GM183" s="15"/>
      <c r="GN183" s="15"/>
      <c r="GO183" s="15"/>
      <c r="GP183" s="15"/>
      <c r="GQ183" s="15"/>
      <c r="GR183" s="15"/>
      <c r="GS183" s="15"/>
      <c r="GT183" s="15"/>
      <c r="GU183" s="15"/>
      <c r="GV183" s="15"/>
      <c r="GW183" s="15"/>
      <c r="GX183" s="15"/>
      <c r="GY183" s="15"/>
      <c r="GZ183" s="15"/>
      <c r="HA183" s="15"/>
      <c r="HB183" s="15"/>
      <c r="HC183" s="15"/>
      <c r="HD183" s="15"/>
      <c r="HE183" s="15"/>
      <c r="HF183" s="15"/>
      <c r="HG183" s="15"/>
      <c r="HH183" s="15"/>
      <c r="HI183" s="15"/>
      <c r="HJ183" s="15"/>
      <c r="HK183" s="15"/>
      <c r="HL183" s="15"/>
      <c r="HM183" s="15"/>
      <c r="HN183" s="15"/>
      <c r="HO183" s="15"/>
      <c r="HP183" s="15"/>
      <c r="HQ183" s="15"/>
      <c r="HR183" s="15"/>
      <c r="HS183" s="15"/>
      <c r="HT183" s="15"/>
      <c r="HU183" s="15"/>
      <c r="HV183" s="15"/>
      <c r="HW183" s="15"/>
      <c r="HX183" s="15"/>
      <c r="HY183" s="15"/>
      <c r="HZ183" s="15"/>
      <c r="IA183" s="15"/>
      <c r="IB183" s="15"/>
      <c r="IC183" s="15"/>
      <c r="ID183" s="15"/>
      <c r="IE183" s="15"/>
      <c r="IF183" s="15"/>
      <c r="IG183" s="15"/>
      <c r="IH183" s="15"/>
      <c r="II183" s="15"/>
      <c r="IJ183" s="15"/>
      <c r="IK183" s="15"/>
      <c r="IL183" s="15"/>
      <c r="IM183" s="15"/>
      <c r="IN183" s="15"/>
      <c r="IO183" s="15"/>
      <c r="IP183" s="15"/>
      <c r="IQ183" s="15"/>
      <c r="IR183" s="15"/>
      <c r="IS183" s="15"/>
      <c r="IT183" s="15"/>
      <c r="IU183" s="15"/>
      <c r="IV183" s="15"/>
    </row>
    <row r="184" spans="1:256" ht="18" customHeight="1">
      <c r="A184" s="48"/>
      <c r="B184" s="539" t="s">
        <v>181</v>
      </c>
      <c r="C184" s="539"/>
      <c r="D184" s="539"/>
      <c r="E184" s="539"/>
      <c r="F184" s="539"/>
      <c r="G184" s="539"/>
      <c r="H184" s="102" t="s">
        <v>106</v>
      </c>
      <c r="I184" s="68" t="s">
        <v>106</v>
      </c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  <c r="BM184" s="15"/>
      <c r="BN184" s="15"/>
      <c r="BO184" s="15"/>
      <c r="BP184" s="15"/>
      <c r="BQ184" s="15"/>
      <c r="BR184" s="15"/>
      <c r="BS184" s="15"/>
      <c r="BT184" s="15"/>
      <c r="BU184" s="15"/>
      <c r="BV184" s="15"/>
      <c r="BW184" s="15"/>
      <c r="BX184" s="15"/>
      <c r="BY184" s="15"/>
      <c r="BZ184" s="15"/>
      <c r="CA184" s="15"/>
      <c r="CB184" s="15"/>
      <c r="CC184" s="15"/>
      <c r="CD184" s="15"/>
      <c r="CE184" s="15"/>
      <c r="CF184" s="15"/>
      <c r="CG184" s="15"/>
      <c r="CH184" s="15"/>
      <c r="CI184" s="15"/>
      <c r="CJ184" s="15"/>
      <c r="CK184" s="15"/>
      <c r="CL184" s="15"/>
      <c r="CM184" s="15"/>
      <c r="CN184" s="15"/>
      <c r="CO184" s="15"/>
      <c r="CP184" s="15"/>
      <c r="CQ184" s="15"/>
      <c r="CR184" s="15"/>
      <c r="CS184" s="15"/>
      <c r="CT184" s="15"/>
      <c r="CU184" s="15"/>
      <c r="CV184" s="15"/>
      <c r="CW184" s="15"/>
      <c r="CX184" s="15"/>
      <c r="CY184" s="15"/>
      <c r="CZ184" s="15"/>
      <c r="DA184" s="15"/>
      <c r="DB184" s="15"/>
      <c r="DC184" s="15"/>
      <c r="DD184" s="15"/>
      <c r="DE184" s="15"/>
      <c r="DF184" s="15"/>
      <c r="DG184" s="15"/>
      <c r="DH184" s="15"/>
      <c r="DI184" s="15"/>
      <c r="DJ184" s="15"/>
      <c r="DK184" s="15"/>
      <c r="DL184" s="15"/>
      <c r="DM184" s="15"/>
      <c r="DN184" s="15"/>
      <c r="DO184" s="15"/>
      <c r="DP184" s="15"/>
      <c r="DQ184" s="15"/>
      <c r="DR184" s="15"/>
      <c r="DS184" s="15"/>
      <c r="DT184" s="15"/>
      <c r="DU184" s="15"/>
      <c r="DV184" s="15"/>
      <c r="DW184" s="15"/>
      <c r="DX184" s="15"/>
      <c r="DY184" s="15"/>
      <c r="DZ184" s="15"/>
      <c r="EA184" s="15"/>
      <c r="EB184" s="15"/>
      <c r="EC184" s="15"/>
      <c r="ED184" s="15"/>
      <c r="EE184" s="15"/>
      <c r="EF184" s="15"/>
      <c r="EG184" s="15"/>
      <c r="EH184" s="15"/>
      <c r="EI184" s="15"/>
      <c r="EJ184" s="15"/>
      <c r="EK184" s="15"/>
      <c r="EL184" s="15"/>
      <c r="EM184" s="15"/>
      <c r="EN184" s="15"/>
      <c r="EO184" s="15"/>
      <c r="EP184" s="15"/>
      <c r="EQ184" s="15"/>
      <c r="ER184" s="15"/>
      <c r="ES184" s="15"/>
      <c r="ET184" s="15"/>
      <c r="EU184" s="15"/>
      <c r="EV184" s="15"/>
      <c r="EW184" s="15"/>
      <c r="EX184" s="15"/>
      <c r="EY184" s="15"/>
      <c r="EZ184" s="15"/>
      <c r="FA184" s="15"/>
      <c r="FB184" s="15"/>
      <c r="FC184" s="15"/>
      <c r="FD184" s="15"/>
      <c r="FE184" s="15"/>
      <c r="FF184" s="15"/>
      <c r="FG184" s="15"/>
      <c r="FH184" s="15"/>
      <c r="FI184" s="15"/>
      <c r="FJ184" s="15"/>
      <c r="FK184" s="15"/>
      <c r="FL184" s="15"/>
      <c r="FM184" s="15"/>
      <c r="FN184" s="15"/>
      <c r="FO184" s="15"/>
      <c r="FP184" s="15"/>
      <c r="FQ184" s="15"/>
      <c r="FR184" s="15"/>
      <c r="FS184" s="15"/>
      <c r="FT184" s="15"/>
      <c r="FU184" s="15"/>
      <c r="FV184" s="15"/>
      <c r="FW184" s="15"/>
      <c r="FX184" s="15"/>
      <c r="FY184" s="15"/>
      <c r="FZ184" s="15"/>
      <c r="GA184" s="15"/>
      <c r="GB184" s="15"/>
      <c r="GC184" s="15"/>
      <c r="GD184" s="15"/>
      <c r="GE184" s="15"/>
      <c r="GF184" s="15"/>
      <c r="GG184" s="15"/>
      <c r="GH184" s="15"/>
      <c r="GI184" s="15"/>
      <c r="GJ184" s="15"/>
      <c r="GK184" s="15"/>
      <c r="GL184" s="15"/>
      <c r="GM184" s="15"/>
      <c r="GN184" s="15"/>
      <c r="GO184" s="15"/>
      <c r="GP184" s="15"/>
      <c r="GQ184" s="15"/>
      <c r="GR184" s="15"/>
      <c r="GS184" s="15"/>
      <c r="GT184" s="15"/>
      <c r="GU184" s="15"/>
      <c r="GV184" s="15"/>
      <c r="GW184" s="15"/>
      <c r="GX184" s="15"/>
      <c r="GY184" s="15"/>
      <c r="GZ184" s="15"/>
      <c r="HA184" s="15"/>
      <c r="HB184" s="15"/>
      <c r="HC184" s="15"/>
      <c r="HD184" s="15"/>
      <c r="HE184" s="15"/>
      <c r="HF184" s="15"/>
      <c r="HG184" s="15"/>
      <c r="HH184" s="15"/>
      <c r="HI184" s="15"/>
      <c r="HJ184" s="15"/>
      <c r="HK184" s="15"/>
      <c r="HL184" s="15"/>
      <c r="HM184" s="15"/>
      <c r="HN184" s="15"/>
      <c r="HO184" s="15"/>
      <c r="HP184" s="15"/>
      <c r="HQ184" s="15"/>
      <c r="HR184" s="15"/>
      <c r="HS184" s="15"/>
      <c r="HT184" s="15"/>
      <c r="HU184" s="15"/>
      <c r="HV184" s="15"/>
      <c r="HW184" s="15"/>
      <c r="HX184" s="15"/>
      <c r="HY184" s="15"/>
      <c r="HZ184" s="15"/>
      <c r="IA184" s="15"/>
      <c r="IB184" s="15"/>
      <c r="IC184" s="15"/>
      <c r="ID184" s="15"/>
      <c r="IE184" s="15"/>
      <c r="IF184" s="15"/>
      <c r="IG184" s="15"/>
      <c r="IH184" s="15"/>
      <c r="II184" s="15"/>
      <c r="IJ184" s="15"/>
      <c r="IK184" s="15"/>
      <c r="IL184" s="15"/>
      <c r="IM184" s="15"/>
      <c r="IN184" s="15"/>
      <c r="IO184" s="15"/>
      <c r="IP184" s="15"/>
      <c r="IQ184" s="15"/>
      <c r="IR184" s="15"/>
      <c r="IS184" s="15"/>
      <c r="IT184" s="15"/>
      <c r="IU184" s="15"/>
      <c r="IV184" s="15"/>
    </row>
    <row r="185" spans="1:256" ht="15" customHeight="1">
      <c r="A185" s="48"/>
      <c r="B185" s="537" t="s">
        <v>466</v>
      </c>
      <c r="C185" s="537"/>
      <c r="D185" s="537"/>
      <c r="E185" s="537"/>
      <c r="F185" s="537"/>
      <c r="G185" s="537"/>
      <c r="H185" s="101">
        <v>0.05</v>
      </c>
      <c r="I185" s="55">
        <f>ROUND(($I$176/(1-$H$188))*H185,2)</f>
        <v>239.06</v>
      </c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5"/>
      <c r="BR185" s="15"/>
      <c r="BS185" s="15"/>
      <c r="BT185" s="15"/>
      <c r="BU185" s="15"/>
      <c r="BV185" s="15"/>
      <c r="BW185" s="15"/>
      <c r="BX185" s="15"/>
      <c r="BY185" s="15"/>
      <c r="BZ185" s="15"/>
      <c r="CA185" s="15"/>
      <c r="CB185" s="15"/>
      <c r="CC185" s="15"/>
      <c r="CD185" s="15"/>
      <c r="CE185" s="15"/>
      <c r="CF185" s="15"/>
      <c r="CG185" s="15"/>
      <c r="CH185" s="15"/>
      <c r="CI185" s="15"/>
      <c r="CJ185" s="15"/>
      <c r="CK185" s="15"/>
      <c r="CL185" s="15"/>
      <c r="CM185" s="15"/>
      <c r="CN185" s="15"/>
      <c r="CO185" s="15"/>
      <c r="CP185" s="15"/>
      <c r="CQ185" s="15"/>
      <c r="CR185" s="15"/>
      <c r="CS185" s="15"/>
      <c r="CT185" s="15"/>
      <c r="CU185" s="15"/>
      <c r="CV185" s="15"/>
      <c r="CW185" s="15"/>
      <c r="CX185" s="15"/>
      <c r="CY185" s="15"/>
      <c r="CZ185" s="15"/>
      <c r="DA185" s="15"/>
      <c r="DB185" s="15"/>
      <c r="DC185" s="15"/>
      <c r="DD185" s="15"/>
      <c r="DE185" s="15"/>
      <c r="DF185" s="15"/>
      <c r="DG185" s="15"/>
      <c r="DH185" s="15"/>
      <c r="DI185" s="15"/>
      <c r="DJ185" s="15"/>
      <c r="DK185" s="15"/>
      <c r="DL185" s="15"/>
      <c r="DM185" s="15"/>
      <c r="DN185" s="15"/>
      <c r="DO185" s="15"/>
      <c r="DP185" s="15"/>
      <c r="DQ185" s="15"/>
      <c r="DR185" s="15"/>
      <c r="DS185" s="15"/>
      <c r="DT185" s="15"/>
      <c r="DU185" s="15"/>
      <c r="DV185" s="15"/>
      <c r="DW185" s="15"/>
      <c r="DX185" s="15"/>
      <c r="DY185" s="15"/>
      <c r="DZ185" s="15"/>
      <c r="EA185" s="15"/>
      <c r="EB185" s="15"/>
      <c r="EC185" s="15"/>
      <c r="ED185" s="15"/>
      <c r="EE185" s="15"/>
      <c r="EF185" s="15"/>
      <c r="EG185" s="15"/>
      <c r="EH185" s="15"/>
      <c r="EI185" s="15"/>
      <c r="EJ185" s="15"/>
      <c r="EK185" s="15"/>
      <c r="EL185" s="15"/>
      <c r="EM185" s="15"/>
      <c r="EN185" s="15"/>
      <c r="EO185" s="15"/>
      <c r="EP185" s="15"/>
      <c r="EQ185" s="15"/>
      <c r="ER185" s="15"/>
      <c r="ES185" s="15"/>
      <c r="ET185" s="15"/>
      <c r="EU185" s="15"/>
      <c r="EV185" s="15"/>
      <c r="EW185" s="15"/>
      <c r="EX185" s="15"/>
      <c r="EY185" s="15"/>
      <c r="EZ185" s="15"/>
      <c r="FA185" s="15"/>
      <c r="FB185" s="15"/>
      <c r="FC185" s="15"/>
      <c r="FD185" s="15"/>
      <c r="FE185" s="15"/>
      <c r="FF185" s="15"/>
      <c r="FG185" s="15"/>
      <c r="FH185" s="15"/>
      <c r="FI185" s="15"/>
      <c r="FJ185" s="15"/>
      <c r="FK185" s="15"/>
      <c r="FL185" s="15"/>
      <c r="FM185" s="15"/>
      <c r="FN185" s="15"/>
      <c r="FO185" s="15"/>
      <c r="FP185" s="15"/>
      <c r="FQ185" s="15"/>
      <c r="FR185" s="15"/>
      <c r="FS185" s="15"/>
      <c r="FT185" s="15"/>
      <c r="FU185" s="15"/>
      <c r="FV185" s="15"/>
      <c r="FW185" s="15"/>
      <c r="FX185" s="15"/>
      <c r="FY185" s="15"/>
      <c r="FZ185" s="15"/>
      <c r="GA185" s="15"/>
      <c r="GB185" s="15"/>
      <c r="GC185" s="15"/>
      <c r="GD185" s="15"/>
      <c r="GE185" s="15"/>
      <c r="GF185" s="15"/>
      <c r="GG185" s="15"/>
      <c r="GH185" s="15"/>
      <c r="GI185" s="15"/>
      <c r="GJ185" s="15"/>
      <c r="GK185" s="15"/>
      <c r="GL185" s="15"/>
      <c r="GM185" s="15"/>
      <c r="GN185" s="15"/>
      <c r="GO185" s="15"/>
      <c r="GP185" s="15"/>
      <c r="GQ185" s="15"/>
      <c r="GR185" s="15"/>
      <c r="GS185" s="15"/>
      <c r="GT185" s="15"/>
      <c r="GU185" s="15"/>
      <c r="GV185" s="15"/>
      <c r="GW185" s="15"/>
      <c r="GX185" s="15"/>
      <c r="GY185" s="15"/>
      <c r="GZ185" s="15"/>
      <c r="HA185" s="15"/>
      <c r="HB185" s="15"/>
      <c r="HC185" s="15"/>
      <c r="HD185" s="15"/>
      <c r="HE185" s="15"/>
      <c r="HF185" s="15"/>
      <c r="HG185" s="15"/>
      <c r="HH185" s="15"/>
      <c r="HI185" s="15"/>
      <c r="HJ185" s="15"/>
      <c r="HK185" s="15"/>
      <c r="HL185" s="15"/>
      <c r="HM185" s="15"/>
      <c r="HN185" s="15"/>
      <c r="HO185" s="15"/>
      <c r="HP185" s="15"/>
      <c r="HQ185" s="15"/>
      <c r="HR185" s="15"/>
      <c r="HS185" s="15"/>
      <c r="HT185" s="15"/>
      <c r="HU185" s="15"/>
      <c r="HV185" s="15"/>
      <c r="HW185" s="15"/>
      <c r="HX185" s="15"/>
      <c r="HY185" s="15"/>
      <c r="HZ185" s="15"/>
      <c r="IA185" s="15"/>
      <c r="IB185" s="15"/>
      <c r="IC185" s="15"/>
      <c r="ID185" s="15"/>
      <c r="IE185" s="15"/>
      <c r="IF185" s="15"/>
      <c r="IG185" s="15"/>
      <c r="IH185" s="15"/>
      <c r="II185" s="15"/>
      <c r="IJ185" s="15"/>
      <c r="IK185" s="15"/>
      <c r="IL185" s="15"/>
      <c r="IM185" s="15"/>
      <c r="IN185" s="15"/>
      <c r="IO185" s="15"/>
      <c r="IP185" s="15"/>
      <c r="IQ185" s="15"/>
      <c r="IR185" s="15"/>
      <c r="IS185" s="15"/>
      <c r="IT185" s="15"/>
      <c r="IU185" s="15"/>
      <c r="IV185" s="15"/>
    </row>
    <row r="186" spans="1:256" ht="15.75" customHeight="1">
      <c r="A186" s="510" t="s">
        <v>82</v>
      </c>
      <c r="B186" s="510"/>
      <c r="C186" s="510"/>
      <c r="D186" s="510"/>
      <c r="E186" s="510"/>
      <c r="F186" s="510"/>
      <c r="G186" s="510"/>
      <c r="H186" s="510"/>
      <c r="I186" s="61">
        <f>SUM(I173+I175+I179+I180+I185)</f>
        <v>833.8900000000001</v>
      </c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  <c r="BM186" s="15"/>
      <c r="BN186" s="15"/>
      <c r="BO186" s="15"/>
      <c r="BP186" s="15"/>
      <c r="BQ186" s="15"/>
      <c r="BR186" s="15"/>
      <c r="BS186" s="15"/>
      <c r="BT186" s="15"/>
      <c r="BU186" s="15"/>
      <c r="BV186" s="15"/>
      <c r="BW186" s="15"/>
      <c r="BX186" s="15"/>
      <c r="BY186" s="15"/>
      <c r="BZ186" s="15"/>
      <c r="CA186" s="15"/>
      <c r="CB186" s="15"/>
      <c r="CC186" s="15"/>
      <c r="CD186" s="15"/>
      <c r="CE186" s="15"/>
      <c r="CF186" s="15"/>
      <c r="CG186" s="15"/>
      <c r="CH186" s="15"/>
      <c r="CI186" s="15"/>
      <c r="CJ186" s="15"/>
      <c r="CK186" s="15"/>
      <c r="CL186" s="15"/>
      <c r="CM186" s="15"/>
      <c r="CN186" s="15"/>
      <c r="CO186" s="15"/>
      <c r="CP186" s="15"/>
      <c r="CQ186" s="15"/>
      <c r="CR186" s="15"/>
      <c r="CS186" s="15"/>
      <c r="CT186" s="15"/>
      <c r="CU186" s="15"/>
      <c r="CV186" s="15"/>
      <c r="CW186" s="15"/>
      <c r="CX186" s="15"/>
      <c r="CY186" s="15"/>
      <c r="CZ186" s="15"/>
      <c r="DA186" s="15"/>
      <c r="DB186" s="15"/>
      <c r="DC186" s="15"/>
      <c r="DD186" s="15"/>
      <c r="DE186" s="15"/>
      <c r="DF186" s="15"/>
      <c r="DG186" s="15"/>
      <c r="DH186" s="15"/>
      <c r="DI186" s="15"/>
      <c r="DJ186" s="15"/>
      <c r="DK186" s="15"/>
      <c r="DL186" s="15"/>
      <c r="DM186" s="15"/>
      <c r="DN186" s="15"/>
      <c r="DO186" s="15"/>
      <c r="DP186" s="15"/>
      <c r="DQ186" s="15"/>
      <c r="DR186" s="15"/>
      <c r="DS186" s="15"/>
      <c r="DT186" s="15"/>
      <c r="DU186" s="15"/>
      <c r="DV186" s="15"/>
      <c r="DW186" s="15"/>
      <c r="DX186" s="15"/>
      <c r="DY186" s="15"/>
      <c r="DZ186" s="15"/>
      <c r="EA186" s="15"/>
      <c r="EB186" s="15"/>
      <c r="EC186" s="15"/>
      <c r="ED186" s="15"/>
      <c r="EE186" s="15"/>
      <c r="EF186" s="15"/>
      <c r="EG186" s="15"/>
      <c r="EH186" s="15"/>
      <c r="EI186" s="15"/>
      <c r="EJ186" s="15"/>
      <c r="EK186" s="15"/>
      <c r="EL186" s="15"/>
      <c r="EM186" s="15"/>
      <c r="EN186" s="15"/>
      <c r="EO186" s="15"/>
      <c r="EP186" s="15"/>
      <c r="EQ186" s="15"/>
      <c r="ER186" s="15"/>
      <c r="ES186" s="15"/>
      <c r="ET186" s="15"/>
      <c r="EU186" s="15"/>
      <c r="EV186" s="15"/>
      <c r="EW186" s="15"/>
      <c r="EX186" s="15"/>
      <c r="EY186" s="15"/>
      <c r="EZ186" s="15"/>
      <c r="FA186" s="15"/>
      <c r="FB186" s="15"/>
      <c r="FC186" s="15"/>
      <c r="FD186" s="15"/>
      <c r="FE186" s="15"/>
      <c r="FF186" s="15"/>
      <c r="FG186" s="15"/>
      <c r="FH186" s="15"/>
      <c r="FI186" s="15"/>
      <c r="FJ186" s="15"/>
      <c r="FK186" s="15"/>
      <c r="FL186" s="15"/>
      <c r="FM186" s="15"/>
      <c r="FN186" s="15"/>
      <c r="FO186" s="15"/>
      <c r="FP186" s="15"/>
      <c r="FQ186" s="15"/>
      <c r="FR186" s="15"/>
      <c r="FS186" s="15"/>
      <c r="FT186" s="15"/>
      <c r="FU186" s="15"/>
      <c r="FV186" s="15"/>
      <c r="FW186" s="15"/>
      <c r="FX186" s="15"/>
      <c r="FY186" s="15"/>
      <c r="FZ186" s="15"/>
      <c r="GA186" s="15"/>
      <c r="GB186" s="15"/>
      <c r="GC186" s="15"/>
      <c r="GD186" s="15"/>
      <c r="GE186" s="15"/>
      <c r="GF186" s="15"/>
      <c r="GG186" s="15"/>
      <c r="GH186" s="15"/>
      <c r="GI186" s="15"/>
      <c r="GJ186" s="15"/>
      <c r="GK186" s="15"/>
      <c r="GL186" s="15"/>
      <c r="GM186" s="15"/>
      <c r="GN186" s="15"/>
      <c r="GO186" s="15"/>
      <c r="GP186" s="15"/>
      <c r="GQ186" s="15"/>
      <c r="GR186" s="15"/>
      <c r="GS186" s="15"/>
      <c r="GT186" s="15"/>
      <c r="GU186" s="15"/>
      <c r="GV186" s="15"/>
      <c r="GW186" s="15"/>
      <c r="GX186" s="15"/>
      <c r="GY186" s="15"/>
      <c r="GZ186" s="15"/>
      <c r="HA186" s="15"/>
      <c r="HB186" s="15"/>
      <c r="HC186" s="15"/>
      <c r="HD186" s="15"/>
      <c r="HE186" s="15"/>
      <c r="HF186" s="15"/>
      <c r="HG186" s="15"/>
      <c r="HH186" s="15"/>
      <c r="HI186" s="15"/>
      <c r="HJ186" s="15"/>
      <c r="HK186" s="15"/>
      <c r="HL186" s="15"/>
      <c r="HM186" s="15"/>
      <c r="HN186" s="15"/>
      <c r="HO186" s="15"/>
      <c r="HP186" s="15"/>
      <c r="HQ186" s="15"/>
      <c r="HR186" s="15"/>
      <c r="HS186" s="15"/>
      <c r="HT186" s="15"/>
      <c r="HU186" s="15"/>
      <c r="HV186" s="15"/>
      <c r="HW186" s="15"/>
      <c r="HX186" s="15"/>
      <c r="HY186" s="15"/>
      <c r="HZ186" s="15"/>
      <c r="IA186" s="15"/>
      <c r="IB186" s="15"/>
      <c r="IC186" s="15"/>
      <c r="ID186" s="15"/>
      <c r="IE186" s="15"/>
      <c r="IF186" s="15"/>
      <c r="IG186" s="15"/>
      <c r="IH186" s="15"/>
      <c r="II186" s="15"/>
      <c r="IJ186" s="15"/>
      <c r="IK186" s="15"/>
      <c r="IL186" s="15"/>
      <c r="IM186" s="15"/>
      <c r="IN186" s="15"/>
      <c r="IO186" s="15"/>
      <c r="IP186" s="15"/>
      <c r="IQ186" s="15"/>
      <c r="IR186" s="15"/>
      <c r="IS186" s="15"/>
      <c r="IT186" s="15"/>
      <c r="IU186" s="15"/>
      <c r="IV186" s="15"/>
    </row>
    <row r="187" spans="1:256" ht="6.75" customHeight="1">
      <c r="A187" s="531"/>
      <c r="B187" s="531"/>
      <c r="C187" s="531"/>
      <c r="D187" s="531"/>
      <c r="E187" s="531"/>
      <c r="F187" s="531"/>
      <c r="G187" s="531"/>
      <c r="H187" s="531"/>
      <c r="I187" s="531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5"/>
      <c r="BT187" s="15"/>
      <c r="BU187" s="15"/>
      <c r="BV187" s="15"/>
      <c r="BW187" s="15"/>
      <c r="BX187" s="15"/>
      <c r="BY187" s="15"/>
      <c r="BZ187" s="15"/>
      <c r="CA187" s="15"/>
      <c r="CB187" s="15"/>
      <c r="CC187" s="15"/>
      <c r="CD187" s="15"/>
      <c r="CE187" s="15"/>
      <c r="CF187" s="15"/>
      <c r="CG187" s="15"/>
      <c r="CH187" s="15"/>
      <c r="CI187" s="15"/>
      <c r="CJ187" s="15"/>
      <c r="CK187" s="15"/>
      <c r="CL187" s="15"/>
      <c r="CM187" s="15"/>
      <c r="CN187" s="15"/>
      <c r="CO187" s="15"/>
      <c r="CP187" s="15"/>
      <c r="CQ187" s="15"/>
      <c r="CR187" s="15"/>
      <c r="CS187" s="15"/>
      <c r="CT187" s="15"/>
      <c r="CU187" s="15"/>
      <c r="CV187" s="15"/>
      <c r="CW187" s="15"/>
      <c r="CX187" s="15"/>
      <c r="CY187" s="15"/>
      <c r="CZ187" s="15"/>
      <c r="DA187" s="15"/>
      <c r="DB187" s="15"/>
      <c r="DC187" s="15"/>
      <c r="DD187" s="15"/>
      <c r="DE187" s="15"/>
      <c r="DF187" s="15"/>
      <c r="DG187" s="15"/>
      <c r="DH187" s="15"/>
      <c r="DI187" s="15"/>
      <c r="DJ187" s="15"/>
      <c r="DK187" s="15"/>
      <c r="DL187" s="15"/>
      <c r="DM187" s="15"/>
      <c r="DN187" s="15"/>
      <c r="DO187" s="15"/>
      <c r="DP187" s="15"/>
      <c r="DQ187" s="15"/>
      <c r="DR187" s="15"/>
      <c r="DS187" s="15"/>
      <c r="DT187" s="15"/>
      <c r="DU187" s="15"/>
      <c r="DV187" s="15"/>
      <c r="DW187" s="15"/>
      <c r="DX187" s="15"/>
      <c r="DY187" s="15"/>
      <c r="DZ187" s="15"/>
      <c r="EA187" s="15"/>
      <c r="EB187" s="15"/>
      <c r="EC187" s="15"/>
      <c r="ED187" s="15"/>
      <c r="EE187" s="15"/>
      <c r="EF187" s="15"/>
      <c r="EG187" s="15"/>
      <c r="EH187" s="15"/>
      <c r="EI187" s="15"/>
      <c r="EJ187" s="15"/>
      <c r="EK187" s="15"/>
      <c r="EL187" s="15"/>
      <c r="EM187" s="15"/>
      <c r="EN187" s="15"/>
      <c r="EO187" s="15"/>
      <c r="EP187" s="15"/>
      <c r="EQ187" s="15"/>
      <c r="ER187" s="15"/>
      <c r="ES187" s="15"/>
      <c r="ET187" s="15"/>
      <c r="EU187" s="15"/>
      <c r="EV187" s="15"/>
      <c r="EW187" s="15"/>
      <c r="EX187" s="15"/>
      <c r="EY187" s="15"/>
      <c r="EZ187" s="15"/>
      <c r="FA187" s="15"/>
      <c r="FB187" s="15"/>
      <c r="FC187" s="15"/>
      <c r="FD187" s="15"/>
      <c r="FE187" s="15"/>
      <c r="FF187" s="15"/>
      <c r="FG187" s="15"/>
      <c r="FH187" s="15"/>
      <c r="FI187" s="15"/>
      <c r="FJ187" s="15"/>
      <c r="FK187" s="15"/>
      <c r="FL187" s="15"/>
      <c r="FM187" s="15"/>
      <c r="FN187" s="15"/>
      <c r="FO187" s="15"/>
      <c r="FP187" s="15"/>
      <c r="FQ187" s="15"/>
      <c r="FR187" s="15"/>
      <c r="FS187" s="15"/>
      <c r="FT187" s="15"/>
      <c r="FU187" s="15"/>
      <c r="FV187" s="15"/>
      <c r="FW187" s="15"/>
      <c r="FX187" s="15"/>
      <c r="FY187" s="15"/>
      <c r="FZ187" s="15"/>
      <c r="GA187" s="15"/>
      <c r="GB187" s="15"/>
      <c r="GC187" s="15"/>
      <c r="GD187" s="15"/>
      <c r="GE187" s="15"/>
      <c r="GF187" s="15"/>
      <c r="GG187" s="15"/>
      <c r="GH187" s="15"/>
      <c r="GI187" s="15"/>
      <c r="GJ187" s="15"/>
      <c r="GK187" s="15"/>
      <c r="GL187" s="15"/>
      <c r="GM187" s="15"/>
      <c r="GN187" s="15"/>
      <c r="GO187" s="15"/>
      <c r="GP187" s="15"/>
      <c r="GQ187" s="15"/>
      <c r="GR187" s="15"/>
      <c r="GS187" s="15"/>
      <c r="GT187" s="15"/>
      <c r="GU187" s="15"/>
      <c r="GV187" s="15"/>
      <c r="GW187" s="15"/>
      <c r="GX187" s="15"/>
      <c r="GY187" s="15"/>
      <c r="GZ187" s="15"/>
      <c r="HA187" s="15"/>
      <c r="HB187" s="15"/>
      <c r="HC187" s="15"/>
      <c r="HD187" s="15"/>
      <c r="HE187" s="15"/>
      <c r="HF187" s="15"/>
      <c r="HG187" s="15"/>
      <c r="HH187" s="15"/>
      <c r="HI187" s="15"/>
      <c r="HJ187" s="15"/>
      <c r="HK187" s="15"/>
      <c r="HL187" s="15"/>
      <c r="HM187" s="15"/>
      <c r="HN187" s="15"/>
      <c r="HO187" s="15"/>
      <c r="HP187" s="15"/>
      <c r="HQ187" s="15"/>
      <c r="HR187" s="15"/>
      <c r="HS187" s="15"/>
      <c r="HT187" s="15"/>
      <c r="HU187" s="15"/>
      <c r="HV187" s="15"/>
      <c r="HW187" s="15"/>
      <c r="HX187" s="15"/>
      <c r="HY187" s="15"/>
      <c r="HZ187" s="15"/>
      <c r="IA187" s="15"/>
      <c r="IB187" s="15"/>
      <c r="IC187" s="15"/>
      <c r="ID187" s="15"/>
      <c r="IE187" s="15"/>
      <c r="IF187" s="15"/>
      <c r="IG187" s="15"/>
      <c r="IH187" s="15"/>
      <c r="II187" s="15"/>
      <c r="IJ187" s="15"/>
      <c r="IK187" s="15"/>
      <c r="IL187" s="15"/>
      <c r="IM187" s="15"/>
      <c r="IN187" s="15"/>
      <c r="IO187" s="15"/>
      <c r="IP187" s="15"/>
      <c r="IQ187" s="15"/>
      <c r="IR187" s="15"/>
      <c r="IS187" s="15"/>
      <c r="IT187" s="15"/>
      <c r="IU187" s="15"/>
      <c r="IV187" s="15"/>
    </row>
    <row r="188" spans="1:256" ht="15.75" customHeight="1">
      <c r="A188" s="489" t="s">
        <v>183</v>
      </c>
      <c r="B188" s="489"/>
      <c r="C188" s="489"/>
      <c r="D188" s="489"/>
      <c r="E188" s="489"/>
      <c r="F188" s="489"/>
      <c r="G188" s="489"/>
      <c r="H188" s="103">
        <f>SUM(H179:H185)</f>
        <v>9.1900000000000009E-2</v>
      </c>
      <c r="I188" s="35">
        <f>SUM(I179:I185)</f>
        <v>439.4</v>
      </c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5"/>
      <c r="BR188" s="15"/>
      <c r="BS188" s="15"/>
      <c r="BT188" s="15"/>
      <c r="BU188" s="15"/>
      <c r="BV188" s="15"/>
      <c r="BW188" s="15"/>
      <c r="BX188" s="15"/>
      <c r="BY188" s="15"/>
      <c r="BZ188" s="15"/>
      <c r="CA188" s="15"/>
      <c r="CB188" s="15"/>
      <c r="CC188" s="15"/>
      <c r="CD188" s="15"/>
      <c r="CE188" s="15"/>
      <c r="CF188" s="15"/>
      <c r="CG188" s="15"/>
      <c r="CH188" s="15"/>
      <c r="CI188" s="15"/>
      <c r="CJ188" s="15"/>
      <c r="CK188" s="15"/>
      <c r="CL188" s="15"/>
      <c r="CM188" s="15"/>
      <c r="CN188" s="15"/>
      <c r="CO188" s="15"/>
      <c r="CP188" s="15"/>
      <c r="CQ188" s="15"/>
      <c r="CR188" s="15"/>
      <c r="CS188" s="15"/>
      <c r="CT188" s="15"/>
      <c r="CU188" s="15"/>
      <c r="CV188" s="15"/>
      <c r="CW188" s="15"/>
      <c r="CX188" s="15"/>
      <c r="CY188" s="15"/>
      <c r="CZ188" s="15"/>
      <c r="DA188" s="15"/>
      <c r="DB188" s="15"/>
      <c r="DC188" s="15"/>
      <c r="DD188" s="15"/>
      <c r="DE188" s="15"/>
      <c r="DF188" s="15"/>
      <c r="DG188" s="15"/>
      <c r="DH188" s="15"/>
      <c r="DI188" s="15"/>
      <c r="DJ188" s="15"/>
      <c r="DK188" s="15"/>
      <c r="DL188" s="15"/>
      <c r="DM188" s="15"/>
      <c r="DN188" s="15"/>
      <c r="DO188" s="15"/>
      <c r="DP188" s="15"/>
      <c r="DQ188" s="15"/>
      <c r="DR188" s="15"/>
      <c r="DS188" s="15"/>
      <c r="DT188" s="15"/>
      <c r="DU188" s="15"/>
      <c r="DV188" s="15"/>
      <c r="DW188" s="15"/>
      <c r="DX188" s="15"/>
      <c r="DY188" s="15"/>
      <c r="DZ188" s="15"/>
      <c r="EA188" s="15"/>
      <c r="EB188" s="15"/>
      <c r="EC188" s="15"/>
      <c r="ED188" s="15"/>
      <c r="EE188" s="15"/>
      <c r="EF188" s="15"/>
      <c r="EG188" s="15"/>
      <c r="EH188" s="15"/>
      <c r="EI188" s="15"/>
      <c r="EJ188" s="15"/>
      <c r="EK188" s="15"/>
      <c r="EL188" s="15"/>
      <c r="EM188" s="15"/>
      <c r="EN188" s="15"/>
      <c r="EO188" s="15"/>
      <c r="EP188" s="15"/>
      <c r="EQ188" s="15"/>
      <c r="ER188" s="15"/>
      <c r="ES188" s="15"/>
      <c r="ET188" s="15"/>
      <c r="EU188" s="15"/>
      <c r="EV188" s="15"/>
      <c r="EW188" s="15"/>
      <c r="EX188" s="15"/>
      <c r="EY188" s="15"/>
      <c r="EZ188" s="15"/>
      <c r="FA188" s="15"/>
      <c r="FB188" s="15"/>
      <c r="FC188" s="15"/>
      <c r="FD188" s="15"/>
      <c r="FE188" s="15"/>
      <c r="FF188" s="15"/>
      <c r="FG188" s="15"/>
      <c r="FH188" s="15"/>
      <c r="FI188" s="15"/>
      <c r="FJ188" s="15"/>
      <c r="FK188" s="15"/>
      <c r="FL188" s="15"/>
      <c r="FM188" s="15"/>
      <c r="FN188" s="15"/>
      <c r="FO188" s="15"/>
      <c r="FP188" s="15"/>
      <c r="FQ188" s="15"/>
      <c r="FR188" s="15"/>
      <c r="FS188" s="15"/>
      <c r="FT188" s="15"/>
      <c r="FU188" s="15"/>
      <c r="FV188" s="15"/>
      <c r="FW188" s="15"/>
      <c r="FX188" s="15"/>
      <c r="FY188" s="15"/>
      <c r="FZ188" s="15"/>
      <c r="GA188" s="15"/>
      <c r="GB188" s="15"/>
      <c r="GC188" s="15"/>
      <c r="GD188" s="15"/>
      <c r="GE188" s="15"/>
      <c r="GF188" s="15"/>
      <c r="GG188" s="15"/>
      <c r="GH188" s="15"/>
      <c r="GI188" s="15"/>
      <c r="GJ188" s="15"/>
      <c r="GK188" s="15"/>
      <c r="GL188" s="15"/>
      <c r="GM188" s="15"/>
      <c r="GN188" s="15"/>
      <c r="GO188" s="15"/>
      <c r="GP188" s="15"/>
      <c r="GQ188" s="15"/>
      <c r="GR188" s="15"/>
      <c r="GS188" s="15"/>
      <c r="GT188" s="15"/>
      <c r="GU188" s="15"/>
      <c r="GV188" s="15"/>
      <c r="GW188" s="15"/>
      <c r="GX188" s="15"/>
      <c r="GY188" s="15"/>
      <c r="GZ188" s="15"/>
      <c r="HA188" s="15"/>
      <c r="HB188" s="15"/>
      <c r="HC188" s="15"/>
      <c r="HD188" s="15"/>
      <c r="HE188" s="15"/>
      <c r="HF188" s="15"/>
      <c r="HG188" s="15"/>
      <c r="HH188" s="15"/>
      <c r="HI188" s="15"/>
      <c r="HJ188" s="15"/>
      <c r="HK188" s="15"/>
      <c r="HL188" s="15"/>
      <c r="HM188" s="15"/>
      <c r="HN188" s="15"/>
      <c r="HO188" s="15"/>
      <c r="HP188" s="15"/>
      <c r="HQ188" s="15"/>
      <c r="HR188" s="15"/>
      <c r="HS188" s="15"/>
      <c r="HT188" s="15"/>
      <c r="HU188" s="15"/>
      <c r="HV188" s="15"/>
      <c r="HW188" s="15"/>
      <c r="HX188" s="15"/>
      <c r="HY188" s="15"/>
      <c r="HZ188" s="15"/>
      <c r="IA188" s="15"/>
      <c r="IB188" s="15"/>
      <c r="IC188" s="15"/>
      <c r="ID188" s="15"/>
      <c r="IE188" s="15"/>
      <c r="IF188" s="15"/>
      <c r="IG188" s="15"/>
      <c r="IH188" s="15"/>
      <c r="II188" s="15"/>
      <c r="IJ188" s="15"/>
      <c r="IK188" s="15"/>
      <c r="IL188" s="15"/>
      <c r="IM188" s="15"/>
      <c r="IN188" s="15"/>
      <c r="IO188" s="15"/>
      <c r="IP188" s="15"/>
      <c r="IQ188" s="15"/>
      <c r="IR188" s="15"/>
      <c r="IS188" s="15"/>
      <c r="IT188" s="15"/>
      <c r="IU188" s="15"/>
      <c r="IV188" s="15"/>
    </row>
    <row r="189" spans="1:256" ht="12.75" customHeight="1">
      <c r="A189" s="540" t="s">
        <v>184</v>
      </c>
      <c r="B189" s="540"/>
      <c r="C189" s="541" t="s">
        <v>185</v>
      </c>
      <c r="D189" s="541"/>
      <c r="E189" s="541"/>
      <c r="F189" s="541"/>
      <c r="G189" s="541"/>
      <c r="H189" s="541"/>
      <c r="I189" s="541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15"/>
      <c r="CC189" s="15"/>
      <c r="CD189" s="15"/>
      <c r="CE189" s="15"/>
      <c r="CF189" s="15"/>
      <c r="CG189" s="15"/>
      <c r="CH189" s="15"/>
      <c r="CI189" s="15"/>
      <c r="CJ189" s="15"/>
      <c r="CK189" s="15"/>
      <c r="CL189" s="15"/>
      <c r="CM189" s="15"/>
      <c r="CN189" s="15"/>
      <c r="CO189" s="15"/>
      <c r="CP189" s="15"/>
      <c r="CQ189" s="15"/>
      <c r="CR189" s="15"/>
      <c r="CS189" s="15"/>
      <c r="CT189" s="15"/>
      <c r="CU189" s="15"/>
      <c r="CV189" s="15"/>
      <c r="CW189" s="15"/>
      <c r="CX189" s="15"/>
      <c r="CY189" s="15"/>
      <c r="CZ189" s="15"/>
      <c r="DA189" s="15"/>
      <c r="DB189" s="15"/>
      <c r="DC189" s="15"/>
      <c r="DD189" s="15"/>
      <c r="DE189" s="15"/>
      <c r="DF189" s="15"/>
      <c r="DG189" s="15"/>
      <c r="DH189" s="15"/>
      <c r="DI189" s="15"/>
      <c r="DJ189" s="15"/>
      <c r="DK189" s="15"/>
      <c r="DL189" s="15"/>
      <c r="DM189" s="15"/>
      <c r="DN189" s="15"/>
      <c r="DO189" s="15"/>
      <c r="DP189" s="15"/>
      <c r="DQ189" s="15"/>
      <c r="DR189" s="15"/>
      <c r="DS189" s="15"/>
      <c r="DT189" s="15"/>
      <c r="DU189" s="15"/>
      <c r="DV189" s="15"/>
      <c r="DW189" s="15"/>
      <c r="DX189" s="15"/>
      <c r="DY189" s="15"/>
      <c r="DZ189" s="15"/>
      <c r="EA189" s="15"/>
      <c r="EB189" s="15"/>
      <c r="EC189" s="15"/>
      <c r="ED189" s="15"/>
      <c r="EE189" s="15"/>
      <c r="EF189" s="15"/>
      <c r="EG189" s="15"/>
      <c r="EH189" s="15"/>
      <c r="EI189" s="15"/>
      <c r="EJ189" s="15"/>
      <c r="EK189" s="15"/>
      <c r="EL189" s="15"/>
      <c r="EM189" s="15"/>
      <c r="EN189" s="15"/>
      <c r="EO189" s="15"/>
      <c r="EP189" s="15"/>
      <c r="EQ189" s="15"/>
      <c r="ER189" s="15"/>
      <c r="ES189" s="15"/>
      <c r="ET189" s="15"/>
      <c r="EU189" s="15"/>
      <c r="EV189" s="15"/>
      <c r="EW189" s="15"/>
      <c r="EX189" s="15"/>
      <c r="EY189" s="15"/>
      <c r="EZ189" s="15"/>
      <c r="FA189" s="15"/>
      <c r="FB189" s="15"/>
      <c r="FC189" s="15"/>
      <c r="FD189" s="15"/>
      <c r="FE189" s="15"/>
      <c r="FF189" s="15"/>
      <c r="FG189" s="15"/>
      <c r="FH189" s="15"/>
      <c r="FI189" s="15"/>
      <c r="FJ189" s="15"/>
      <c r="FK189" s="15"/>
      <c r="FL189" s="15"/>
      <c r="FM189" s="15"/>
      <c r="FN189" s="15"/>
      <c r="FO189" s="15"/>
      <c r="FP189" s="15"/>
      <c r="FQ189" s="15"/>
      <c r="FR189" s="15"/>
      <c r="FS189" s="15"/>
      <c r="FT189" s="15"/>
      <c r="FU189" s="15"/>
      <c r="FV189" s="15"/>
      <c r="FW189" s="15"/>
      <c r="FX189" s="15"/>
      <c r="FY189" s="15"/>
      <c r="FZ189" s="15"/>
      <c r="GA189" s="15"/>
      <c r="GB189" s="15"/>
      <c r="GC189" s="15"/>
      <c r="GD189" s="15"/>
      <c r="GE189" s="15"/>
      <c r="GF189" s="15"/>
      <c r="GG189" s="15"/>
      <c r="GH189" s="15"/>
      <c r="GI189" s="15"/>
      <c r="GJ189" s="15"/>
      <c r="GK189" s="15"/>
      <c r="GL189" s="15"/>
      <c r="GM189" s="15"/>
      <c r="GN189" s="15"/>
      <c r="GO189" s="15"/>
      <c r="GP189" s="15"/>
      <c r="GQ189" s="15"/>
      <c r="GR189" s="15"/>
      <c r="GS189" s="15"/>
      <c r="GT189" s="15"/>
      <c r="GU189" s="15"/>
      <c r="GV189" s="15"/>
      <c r="GW189" s="15"/>
      <c r="GX189" s="15"/>
      <c r="GY189" s="15"/>
      <c r="GZ189" s="15"/>
      <c r="HA189" s="15"/>
      <c r="HB189" s="15"/>
      <c r="HC189" s="15"/>
      <c r="HD189" s="15"/>
      <c r="HE189" s="15"/>
      <c r="HF189" s="15"/>
      <c r="HG189" s="15"/>
      <c r="HH189" s="15"/>
      <c r="HI189" s="15"/>
      <c r="HJ189" s="15"/>
      <c r="HK189" s="15"/>
      <c r="HL189" s="15"/>
      <c r="HM189" s="15"/>
      <c r="HN189" s="15"/>
      <c r="HO189" s="15"/>
      <c r="HP189" s="15"/>
      <c r="HQ189" s="15"/>
      <c r="HR189" s="15"/>
      <c r="HS189" s="15"/>
      <c r="HT189" s="15"/>
      <c r="HU189" s="15"/>
      <c r="HV189" s="15"/>
      <c r="HW189" s="15"/>
      <c r="HX189" s="15"/>
      <c r="HY189" s="15"/>
      <c r="HZ189" s="15"/>
      <c r="IA189" s="15"/>
      <c r="IB189" s="15"/>
      <c r="IC189" s="15"/>
      <c r="ID189" s="15"/>
      <c r="IE189" s="15"/>
      <c r="IF189" s="15"/>
      <c r="IG189" s="15"/>
      <c r="IH189" s="15"/>
      <c r="II189" s="15"/>
      <c r="IJ189" s="15"/>
      <c r="IK189" s="15"/>
      <c r="IL189" s="15"/>
      <c r="IM189" s="15"/>
      <c r="IN189" s="15"/>
      <c r="IO189" s="15"/>
      <c r="IP189" s="15"/>
      <c r="IQ189" s="15"/>
      <c r="IR189" s="15"/>
      <c r="IS189" s="15"/>
      <c r="IT189" s="15"/>
      <c r="IU189" s="15"/>
      <c r="IV189" s="15"/>
    </row>
    <row r="190" spans="1:256" ht="12" customHeight="1">
      <c r="A190" s="540"/>
      <c r="B190" s="540"/>
      <c r="C190" s="541" t="s">
        <v>186</v>
      </c>
      <c r="D190" s="541"/>
      <c r="E190" s="541"/>
      <c r="F190" s="541"/>
      <c r="G190" s="541"/>
      <c r="H190" s="541"/>
      <c r="I190" s="541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15"/>
      <c r="BS190" s="15"/>
      <c r="BT190" s="15"/>
      <c r="BU190" s="15"/>
      <c r="BV190" s="15"/>
      <c r="BW190" s="15"/>
      <c r="BX190" s="15"/>
      <c r="BY190" s="15"/>
      <c r="BZ190" s="15"/>
      <c r="CA190" s="15"/>
      <c r="CB190" s="15"/>
      <c r="CC190" s="15"/>
      <c r="CD190" s="15"/>
      <c r="CE190" s="15"/>
      <c r="CF190" s="15"/>
      <c r="CG190" s="15"/>
      <c r="CH190" s="15"/>
      <c r="CI190" s="15"/>
      <c r="CJ190" s="15"/>
      <c r="CK190" s="15"/>
      <c r="CL190" s="15"/>
      <c r="CM190" s="15"/>
      <c r="CN190" s="15"/>
      <c r="CO190" s="15"/>
      <c r="CP190" s="15"/>
      <c r="CQ190" s="15"/>
      <c r="CR190" s="15"/>
      <c r="CS190" s="15"/>
      <c r="CT190" s="15"/>
      <c r="CU190" s="15"/>
      <c r="CV190" s="15"/>
      <c r="CW190" s="15"/>
      <c r="CX190" s="15"/>
      <c r="CY190" s="15"/>
      <c r="CZ190" s="15"/>
      <c r="DA190" s="15"/>
      <c r="DB190" s="15"/>
      <c r="DC190" s="15"/>
      <c r="DD190" s="15"/>
      <c r="DE190" s="15"/>
      <c r="DF190" s="15"/>
      <c r="DG190" s="15"/>
      <c r="DH190" s="15"/>
      <c r="DI190" s="15"/>
      <c r="DJ190" s="15"/>
      <c r="DK190" s="15"/>
      <c r="DL190" s="15"/>
      <c r="DM190" s="15"/>
      <c r="DN190" s="15"/>
      <c r="DO190" s="15"/>
      <c r="DP190" s="15"/>
      <c r="DQ190" s="15"/>
      <c r="DR190" s="15"/>
      <c r="DS190" s="15"/>
      <c r="DT190" s="15"/>
      <c r="DU190" s="15"/>
      <c r="DV190" s="15"/>
      <c r="DW190" s="15"/>
      <c r="DX190" s="15"/>
      <c r="DY190" s="15"/>
      <c r="DZ190" s="15"/>
      <c r="EA190" s="15"/>
      <c r="EB190" s="15"/>
      <c r="EC190" s="15"/>
      <c r="ED190" s="15"/>
      <c r="EE190" s="15"/>
      <c r="EF190" s="15"/>
      <c r="EG190" s="15"/>
      <c r="EH190" s="15"/>
      <c r="EI190" s="15"/>
      <c r="EJ190" s="15"/>
      <c r="EK190" s="15"/>
      <c r="EL190" s="15"/>
      <c r="EM190" s="15"/>
      <c r="EN190" s="15"/>
      <c r="EO190" s="15"/>
      <c r="EP190" s="15"/>
      <c r="EQ190" s="15"/>
      <c r="ER190" s="15"/>
      <c r="ES190" s="15"/>
      <c r="ET190" s="15"/>
      <c r="EU190" s="15"/>
      <c r="EV190" s="15"/>
      <c r="EW190" s="15"/>
      <c r="EX190" s="15"/>
      <c r="EY190" s="15"/>
      <c r="EZ190" s="15"/>
      <c r="FA190" s="15"/>
      <c r="FB190" s="15"/>
      <c r="FC190" s="15"/>
      <c r="FD190" s="15"/>
      <c r="FE190" s="15"/>
      <c r="FF190" s="15"/>
      <c r="FG190" s="15"/>
      <c r="FH190" s="15"/>
      <c r="FI190" s="15"/>
      <c r="FJ190" s="15"/>
      <c r="FK190" s="15"/>
      <c r="FL190" s="15"/>
      <c r="FM190" s="15"/>
      <c r="FN190" s="15"/>
      <c r="FO190" s="15"/>
      <c r="FP190" s="15"/>
      <c r="FQ190" s="15"/>
      <c r="FR190" s="15"/>
      <c r="FS190" s="15"/>
      <c r="FT190" s="15"/>
      <c r="FU190" s="15"/>
      <c r="FV190" s="15"/>
      <c r="FW190" s="15"/>
      <c r="FX190" s="15"/>
      <c r="FY190" s="15"/>
      <c r="FZ190" s="15"/>
      <c r="GA190" s="15"/>
      <c r="GB190" s="15"/>
      <c r="GC190" s="15"/>
      <c r="GD190" s="15"/>
      <c r="GE190" s="15"/>
      <c r="GF190" s="15"/>
      <c r="GG190" s="15"/>
      <c r="GH190" s="15"/>
      <c r="GI190" s="15"/>
      <c r="GJ190" s="15"/>
      <c r="GK190" s="15"/>
      <c r="GL190" s="15"/>
      <c r="GM190" s="15"/>
      <c r="GN190" s="15"/>
      <c r="GO190" s="15"/>
      <c r="GP190" s="15"/>
      <c r="GQ190" s="15"/>
      <c r="GR190" s="15"/>
      <c r="GS190" s="15"/>
      <c r="GT190" s="15"/>
      <c r="GU190" s="15"/>
      <c r="GV190" s="15"/>
      <c r="GW190" s="15"/>
      <c r="GX190" s="15"/>
      <c r="GY190" s="15"/>
      <c r="GZ190" s="15"/>
      <c r="HA190" s="15"/>
      <c r="HB190" s="15"/>
      <c r="HC190" s="15"/>
      <c r="HD190" s="15"/>
      <c r="HE190" s="15"/>
      <c r="HF190" s="15"/>
      <c r="HG190" s="15"/>
      <c r="HH190" s="15"/>
      <c r="HI190" s="15"/>
      <c r="HJ190" s="15"/>
      <c r="HK190" s="15"/>
      <c r="HL190" s="15"/>
      <c r="HM190" s="15"/>
      <c r="HN190" s="15"/>
      <c r="HO190" s="15"/>
      <c r="HP190" s="15"/>
      <c r="HQ190" s="15"/>
      <c r="HR190" s="15"/>
      <c r="HS190" s="15"/>
      <c r="HT190" s="15"/>
      <c r="HU190" s="15"/>
      <c r="HV190" s="15"/>
      <c r="HW190" s="15"/>
      <c r="HX190" s="15"/>
      <c r="HY190" s="15"/>
      <c r="HZ190" s="15"/>
      <c r="IA190" s="15"/>
      <c r="IB190" s="15"/>
      <c r="IC190" s="15"/>
      <c r="ID190" s="15"/>
      <c r="IE190" s="15"/>
      <c r="IF190" s="15"/>
      <c r="IG190" s="15"/>
      <c r="IH190" s="15"/>
      <c r="II190" s="15"/>
      <c r="IJ190" s="15"/>
      <c r="IK190" s="15"/>
      <c r="IL190" s="15"/>
      <c r="IM190" s="15"/>
      <c r="IN190" s="15"/>
      <c r="IO190" s="15"/>
      <c r="IP190" s="15"/>
      <c r="IQ190" s="15"/>
      <c r="IR190" s="15"/>
      <c r="IS190" s="15"/>
      <c r="IT190" s="15"/>
      <c r="IU190" s="15"/>
      <c r="IV190" s="15"/>
    </row>
    <row r="191" spans="1:256" ht="13.5" customHeight="1">
      <c r="A191" s="540"/>
      <c r="B191" s="540"/>
      <c r="C191" s="542" t="s">
        <v>187</v>
      </c>
      <c r="D191" s="542"/>
      <c r="E191" s="542"/>
      <c r="F191" s="542"/>
      <c r="G191" s="542"/>
      <c r="H191" s="542"/>
      <c r="I191" s="542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5"/>
      <c r="BR191" s="15"/>
      <c r="BS191" s="15"/>
      <c r="BT191" s="15"/>
      <c r="BU191" s="15"/>
      <c r="BV191" s="15"/>
      <c r="BW191" s="15"/>
      <c r="BX191" s="15"/>
      <c r="BY191" s="15"/>
      <c r="BZ191" s="15"/>
      <c r="CA191" s="15"/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5"/>
      <c r="CQ191" s="15"/>
      <c r="CR191" s="15"/>
      <c r="CS191" s="15"/>
      <c r="CT191" s="15"/>
      <c r="CU191" s="15"/>
      <c r="CV191" s="15"/>
      <c r="CW191" s="15"/>
      <c r="CX191" s="15"/>
      <c r="CY191" s="15"/>
      <c r="CZ191" s="15"/>
      <c r="DA191" s="15"/>
      <c r="DB191" s="15"/>
      <c r="DC191" s="15"/>
      <c r="DD191" s="15"/>
      <c r="DE191" s="15"/>
      <c r="DF191" s="15"/>
      <c r="DG191" s="15"/>
      <c r="DH191" s="15"/>
      <c r="DI191" s="15"/>
      <c r="DJ191" s="15"/>
      <c r="DK191" s="15"/>
      <c r="DL191" s="15"/>
      <c r="DM191" s="15"/>
      <c r="DN191" s="15"/>
      <c r="DO191" s="15"/>
      <c r="DP191" s="15"/>
      <c r="DQ191" s="15"/>
      <c r="DR191" s="15"/>
      <c r="DS191" s="15"/>
      <c r="DT191" s="15"/>
      <c r="DU191" s="15"/>
      <c r="DV191" s="15"/>
      <c r="DW191" s="15"/>
      <c r="DX191" s="15"/>
      <c r="DY191" s="15"/>
      <c r="DZ191" s="15"/>
      <c r="EA191" s="15"/>
      <c r="EB191" s="15"/>
      <c r="EC191" s="15"/>
      <c r="ED191" s="15"/>
      <c r="EE191" s="15"/>
      <c r="EF191" s="15"/>
      <c r="EG191" s="15"/>
      <c r="EH191" s="15"/>
      <c r="EI191" s="15"/>
      <c r="EJ191" s="15"/>
      <c r="EK191" s="15"/>
      <c r="EL191" s="15"/>
      <c r="EM191" s="15"/>
      <c r="EN191" s="15"/>
      <c r="EO191" s="15"/>
      <c r="EP191" s="15"/>
      <c r="EQ191" s="15"/>
      <c r="ER191" s="15"/>
      <c r="ES191" s="15"/>
      <c r="ET191" s="15"/>
      <c r="EU191" s="15"/>
      <c r="EV191" s="15"/>
      <c r="EW191" s="15"/>
      <c r="EX191" s="15"/>
      <c r="EY191" s="15"/>
      <c r="EZ191" s="15"/>
      <c r="FA191" s="15"/>
      <c r="FB191" s="15"/>
      <c r="FC191" s="15"/>
      <c r="FD191" s="15"/>
      <c r="FE191" s="15"/>
      <c r="FF191" s="15"/>
      <c r="FG191" s="15"/>
      <c r="FH191" s="15"/>
      <c r="FI191" s="15"/>
      <c r="FJ191" s="15"/>
      <c r="FK191" s="15"/>
      <c r="FL191" s="15"/>
      <c r="FM191" s="15"/>
      <c r="FN191" s="15"/>
      <c r="FO191" s="15"/>
      <c r="FP191" s="15"/>
      <c r="FQ191" s="15"/>
      <c r="FR191" s="15"/>
      <c r="FS191" s="15"/>
      <c r="FT191" s="15"/>
      <c r="FU191" s="15"/>
      <c r="FV191" s="15"/>
      <c r="FW191" s="15"/>
      <c r="FX191" s="15"/>
      <c r="FY191" s="15"/>
      <c r="FZ191" s="15"/>
      <c r="GA191" s="15"/>
      <c r="GB191" s="15"/>
      <c r="GC191" s="15"/>
      <c r="GD191" s="15"/>
      <c r="GE191" s="15"/>
      <c r="GF191" s="15"/>
      <c r="GG191" s="15"/>
      <c r="GH191" s="15"/>
      <c r="GI191" s="15"/>
      <c r="GJ191" s="15"/>
      <c r="GK191" s="15"/>
      <c r="GL191" s="15"/>
      <c r="GM191" s="15"/>
      <c r="GN191" s="15"/>
      <c r="GO191" s="15"/>
      <c r="GP191" s="15"/>
      <c r="GQ191" s="15"/>
      <c r="GR191" s="15"/>
      <c r="GS191" s="15"/>
      <c r="GT191" s="15"/>
      <c r="GU191" s="15"/>
      <c r="GV191" s="15"/>
      <c r="GW191" s="15"/>
      <c r="GX191" s="15"/>
      <c r="GY191" s="15"/>
      <c r="GZ191" s="15"/>
      <c r="HA191" s="15"/>
      <c r="HB191" s="15"/>
      <c r="HC191" s="15"/>
      <c r="HD191" s="15"/>
      <c r="HE191" s="15"/>
      <c r="HF191" s="15"/>
      <c r="HG191" s="15"/>
      <c r="HH191" s="15"/>
      <c r="HI191" s="15"/>
      <c r="HJ191" s="15"/>
      <c r="HK191" s="15"/>
      <c r="HL191" s="15"/>
      <c r="HM191" s="15"/>
      <c r="HN191" s="15"/>
      <c r="HO191" s="15"/>
      <c r="HP191" s="15"/>
      <c r="HQ191" s="15"/>
      <c r="HR191" s="15"/>
      <c r="HS191" s="15"/>
      <c r="HT191" s="15"/>
      <c r="HU191" s="15"/>
      <c r="HV191" s="15"/>
      <c r="HW191" s="15"/>
      <c r="HX191" s="15"/>
      <c r="HY191" s="15"/>
      <c r="HZ191" s="15"/>
      <c r="IA191" s="15"/>
      <c r="IB191" s="15"/>
      <c r="IC191" s="15"/>
      <c r="ID191" s="15"/>
      <c r="IE191" s="15"/>
      <c r="IF191" s="15"/>
      <c r="IG191" s="15"/>
      <c r="IH191" s="15"/>
      <c r="II191" s="15"/>
      <c r="IJ191" s="15"/>
      <c r="IK191" s="15"/>
      <c r="IL191" s="15"/>
      <c r="IM191" s="15"/>
      <c r="IN191" s="15"/>
      <c r="IO191" s="15"/>
      <c r="IP191" s="15"/>
      <c r="IQ191" s="15"/>
      <c r="IR191" s="15"/>
      <c r="IS191" s="15"/>
      <c r="IT191" s="15"/>
      <c r="IU191" s="15"/>
      <c r="IV191" s="15"/>
    </row>
    <row r="192" spans="1:256" ht="6.75" customHeight="1">
      <c r="A192" s="543"/>
      <c r="B192" s="543"/>
      <c r="C192" s="543"/>
      <c r="D192" s="543"/>
      <c r="E192" s="543"/>
      <c r="F192" s="543"/>
      <c r="G192" s="543"/>
      <c r="H192" s="543"/>
      <c r="I192" s="543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  <c r="BM192" s="15"/>
      <c r="BN192" s="15"/>
      <c r="BO192" s="15"/>
      <c r="BP192" s="15"/>
      <c r="BQ192" s="15"/>
      <c r="BR192" s="15"/>
      <c r="BS192" s="15"/>
      <c r="BT192" s="15"/>
      <c r="BU192" s="15"/>
      <c r="BV192" s="15"/>
      <c r="BW192" s="15"/>
      <c r="BX192" s="15"/>
      <c r="BY192" s="15"/>
      <c r="BZ192" s="15"/>
      <c r="CA192" s="15"/>
      <c r="CB192" s="15"/>
      <c r="CC192" s="15"/>
      <c r="CD192" s="15"/>
      <c r="CE192" s="15"/>
      <c r="CF192" s="15"/>
      <c r="CG192" s="15"/>
      <c r="CH192" s="15"/>
      <c r="CI192" s="15"/>
      <c r="CJ192" s="15"/>
      <c r="CK192" s="15"/>
      <c r="CL192" s="15"/>
      <c r="CM192" s="15"/>
      <c r="CN192" s="15"/>
      <c r="CO192" s="15"/>
      <c r="CP192" s="15"/>
      <c r="CQ192" s="15"/>
      <c r="CR192" s="15"/>
      <c r="CS192" s="15"/>
      <c r="CT192" s="15"/>
      <c r="CU192" s="15"/>
      <c r="CV192" s="15"/>
      <c r="CW192" s="15"/>
      <c r="CX192" s="15"/>
      <c r="CY192" s="15"/>
      <c r="CZ192" s="15"/>
      <c r="DA192" s="15"/>
      <c r="DB192" s="15"/>
      <c r="DC192" s="15"/>
      <c r="DD192" s="15"/>
      <c r="DE192" s="15"/>
      <c r="DF192" s="15"/>
      <c r="DG192" s="15"/>
      <c r="DH192" s="15"/>
      <c r="DI192" s="15"/>
      <c r="DJ192" s="15"/>
      <c r="DK192" s="15"/>
      <c r="DL192" s="15"/>
      <c r="DM192" s="15"/>
      <c r="DN192" s="15"/>
      <c r="DO192" s="15"/>
      <c r="DP192" s="15"/>
      <c r="DQ192" s="15"/>
      <c r="DR192" s="15"/>
      <c r="DS192" s="15"/>
      <c r="DT192" s="15"/>
      <c r="DU192" s="15"/>
      <c r="DV192" s="15"/>
      <c r="DW192" s="15"/>
      <c r="DX192" s="15"/>
      <c r="DY192" s="15"/>
      <c r="DZ192" s="15"/>
      <c r="EA192" s="15"/>
      <c r="EB192" s="15"/>
      <c r="EC192" s="15"/>
      <c r="ED192" s="15"/>
      <c r="EE192" s="15"/>
      <c r="EF192" s="15"/>
      <c r="EG192" s="15"/>
      <c r="EH192" s="15"/>
      <c r="EI192" s="15"/>
      <c r="EJ192" s="15"/>
      <c r="EK192" s="15"/>
      <c r="EL192" s="15"/>
      <c r="EM192" s="15"/>
      <c r="EN192" s="15"/>
      <c r="EO192" s="15"/>
      <c r="EP192" s="15"/>
      <c r="EQ192" s="15"/>
      <c r="ER192" s="15"/>
      <c r="ES192" s="15"/>
      <c r="ET192" s="15"/>
      <c r="EU192" s="15"/>
      <c r="EV192" s="15"/>
      <c r="EW192" s="15"/>
      <c r="EX192" s="15"/>
      <c r="EY192" s="15"/>
      <c r="EZ192" s="15"/>
      <c r="FA192" s="15"/>
      <c r="FB192" s="15"/>
      <c r="FC192" s="15"/>
      <c r="FD192" s="15"/>
      <c r="FE192" s="15"/>
      <c r="FF192" s="15"/>
      <c r="FG192" s="15"/>
      <c r="FH192" s="15"/>
      <c r="FI192" s="15"/>
      <c r="FJ192" s="15"/>
      <c r="FK192" s="15"/>
      <c r="FL192" s="15"/>
      <c r="FM192" s="15"/>
      <c r="FN192" s="15"/>
      <c r="FO192" s="15"/>
      <c r="FP192" s="15"/>
      <c r="FQ192" s="15"/>
      <c r="FR192" s="15"/>
      <c r="FS192" s="15"/>
      <c r="FT192" s="15"/>
      <c r="FU192" s="15"/>
      <c r="FV192" s="15"/>
      <c r="FW192" s="15"/>
      <c r="FX192" s="15"/>
      <c r="FY192" s="15"/>
      <c r="FZ192" s="15"/>
      <c r="GA192" s="15"/>
      <c r="GB192" s="15"/>
      <c r="GC192" s="15"/>
      <c r="GD192" s="15"/>
      <c r="GE192" s="15"/>
      <c r="GF192" s="15"/>
      <c r="GG192" s="15"/>
      <c r="GH192" s="15"/>
      <c r="GI192" s="15"/>
      <c r="GJ192" s="15"/>
      <c r="GK192" s="15"/>
      <c r="GL192" s="15"/>
      <c r="GM192" s="15"/>
      <c r="GN192" s="15"/>
      <c r="GO192" s="15"/>
      <c r="GP192" s="15"/>
      <c r="GQ192" s="15"/>
      <c r="GR192" s="15"/>
      <c r="GS192" s="15"/>
      <c r="GT192" s="15"/>
      <c r="GU192" s="15"/>
      <c r="GV192" s="15"/>
      <c r="GW192" s="15"/>
      <c r="GX192" s="15"/>
      <c r="GY192" s="15"/>
      <c r="GZ192" s="15"/>
      <c r="HA192" s="15"/>
      <c r="HB192" s="15"/>
      <c r="HC192" s="15"/>
      <c r="HD192" s="15"/>
      <c r="HE192" s="15"/>
      <c r="HF192" s="15"/>
      <c r="HG192" s="15"/>
      <c r="HH192" s="15"/>
      <c r="HI192" s="15"/>
      <c r="HJ192" s="15"/>
      <c r="HK192" s="15"/>
      <c r="HL192" s="15"/>
      <c r="HM192" s="15"/>
      <c r="HN192" s="15"/>
      <c r="HO192" s="15"/>
      <c r="HP192" s="15"/>
      <c r="HQ192" s="15"/>
      <c r="HR192" s="15"/>
      <c r="HS192" s="15"/>
      <c r="HT192" s="15"/>
      <c r="HU192" s="15"/>
      <c r="HV192" s="15"/>
      <c r="HW192" s="15"/>
      <c r="HX192" s="15"/>
      <c r="HY192" s="15"/>
      <c r="HZ192" s="15"/>
      <c r="IA192" s="15"/>
      <c r="IB192" s="15"/>
      <c r="IC192" s="15"/>
      <c r="ID192" s="15"/>
      <c r="IE192" s="15"/>
      <c r="IF192" s="15"/>
      <c r="IG192" s="15"/>
      <c r="IH192" s="15"/>
      <c r="II192" s="15"/>
      <c r="IJ192" s="15"/>
      <c r="IK192" s="15"/>
      <c r="IL192" s="15"/>
      <c r="IM192" s="15"/>
      <c r="IN192" s="15"/>
      <c r="IO192" s="15"/>
      <c r="IP192" s="15"/>
      <c r="IQ192" s="15"/>
      <c r="IR192" s="15"/>
      <c r="IS192" s="15"/>
      <c r="IT192" s="15"/>
      <c r="IU192" s="15"/>
      <c r="IV192" s="15"/>
    </row>
    <row r="193" spans="1:256" ht="25.5" customHeight="1">
      <c r="A193" s="492" t="s">
        <v>188</v>
      </c>
      <c r="B193" s="492"/>
      <c r="C193" s="492"/>
      <c r="D193" s="492"/>
      <c r="E193" s="492"/>
      <c r="F193" s="492"/>
      <c r="G193" s="492"/>
      <c r="H193" s="492"/>
      <c r="I193" s="492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  <c r="BM193" s="15"/>
      <c r="BN193" s="15"/>
      <c r="BO193" s="15"/>
      <c r="BP193" s="15"/>
      <c r="BQ193" s="15"/>
      <c r="BR193" s="15"/>
      <c r="BS193" s="15"/>
      <c r="BT193" s="15"/>
      <c r="BU193" s="15"/>
      <c r="BV193" s="15"/>
      <c r="BW193" s="15"/>
      <c r="BX193" s="15"/>
      <c r="BY193" s="15"/>
      <c r="BZ193" s="15"/>
      <c r="CA193" s="15"/>
      <c r="CB193" s="15"/>
      <c r="CC193" s="15"/>
      <c r="CD193" s="15"/>
      <c r="CE193" s="15"/>
      <c r="CF193" s="15"/>
      <c r="CG193" s="15"/>
      <c r="CH193" s="15"/>
      <c r="CI193" s="15"/>
      <c r="CJ193" s="15"/>
      <c r="CK193" s="15"/>
      <c r="CL193" s="15"/>
      <c r="CM193" s="15"/>
      <c r="CN193" s="15"/>
      <c r="CO193" s="15"/>
      <c r="CP193" s="15"/>
      <c r="CQ193" s="15"/>
      <c r="CR193" s="15"/>
      <c r="CS193" s="15"/>
      <c r="CT193" s="15"/>
      <c r="CU193" s="15"/>
      <c r="CV193" s="15"/>
      <c r="CW193" s="15"/>
      <c r="CX193" s="15"/>
      <c r="CY193" s="15"/>
      <c r="CZ193" s="15"/>
      <c r="DA193" s="15"/>
      <c r="DB193" s="15"/>
      <c r="DC193" s="15"/>
      <c r="DD193" s="15"/>
      <c r="DE193" s="15"/>
      <c r="DF193" s="15"/>
      <c r="DG193" s="15"/>
      <c r="DH193" s="15"/>
      <c r="DI193" s="15"/>
      <c r="DJ193" s="15"/>
      <c r="DK193" s="15"/>
      <c r="DL193" s="15"/>
      <c r="DM193" s="15"/>
      <c r="DN193" s="15"/>
      <c r="DO193" s="15"/>
      <c r="DP193" s="15"/>
      <c r="DQ193" s="15"/>
      <c r="DR193" s="15"/>
      <c r="DS193" s="15"/>
      <c r="DT193" s="15"/>
      <c r="DU193" s="15"/>
      <c r="DV193" s="15"/>
      <c r="DW193" s="15"/>
      <c r="DX193" s="15"/>
      <c r="DY193" s="15"/>
      <c r="DZ193" s="15"/>
      <c r="EA193" s="15"/>
      <c r="EB193" s="15"/>
      <c r="EC193" s="15"/>
      <c r="ED193" s="15"/>
      <c r="EE193" s="15"/>
      <c r="EF193" s="15"/>
      <c r="EG193" s="15"/>
      <c r="EH193" s="15"/>
      <c r="EI193" s="15"/>
      <c r="EJ193" s="15"/>
      <c r="EK193" s="15"/>
      <c r="EL193" s="15"/>
      <c r="EM193" s="15"/>
      <c r="EN193" s="15"/>
      <c r="EO193" s="15"/>
      <c r="EP193" s="15"/>
      <c r="EQ193" s="15"/>
      <c r="ER193" s="15"/>
      <c r="ES193" s="15"/>
      <c r="ET193" s="15"/>
      <c r="EU193" s="15"/>
      <c r="EV193" s="15"/>
      <c r="EW193" s="15"/>
      <c r="EX193" s="15"/>
      <c r="EY193" s="15"/>
      <c r="EZ193" s="15"/>
      <c r="FA193" s="15"/>
      <c r="FB193" s="15"/>
      <c r="FC193" s="15"/>
      <c r="FD193" s="15"/>
      <c r="FE193" s="15"/>
      <c r="FF193" s="15"/>
      <c r="FG193" s="15"/>
      <c r="FH193" s="15"/>
      <c r="FI193" s="15"/>
      <c r="FJ193" s="15"/>
      <c r="FK193" s="15"/>
      <c r="FL193" s="15"/>
      <c r="FM193" s="15"/>
      <c r="FN193" s="15"/>
      <c r="FO193" s="15"/>
      <c r="FP193" s="15"/>
      <c r="FQ193" s="15"/>
      <c r="FR193" s="15"/>
      <c r="FS193" s="15"/>
      <c r="FT193" s="15"/>
      <c r="FU193" s="15"/>
      <c r="FV193" s="15"/>
      <c r="FW193" s="15"/>
      <c r="FX193" s="15"/>
      <c r="FY193" s="15"/>
      <c r="FZ193" s="15"/>
      <c r="GA193" s="15"/>
      <c r="GB193" s="15"/>
      <c r="GC193" s="15"/>
      <c r="GD193" s="15"/>
      <c r="GE193" s="15"/>
      <c r="GF193" s="15"/>
      <c r="GG193" s="15"/>
      <c r="GH193" s="15"/>
      <c r="GI193" s="15"/>
      <c r="GJ193" s="15"/>
      <c r="GK193" s="15"/>
      <c r="GL193" s="15"/>
      <c r="GM193" s="15"/>
      <c r="GN193" s="15"/>
      <c r="GO193" s="15"/>
      <c r="GP193" s="15"/>
      <c r="GQ193" s="15"/>
      <c r="GR193" s="15"/>
      <c r="GS193" s="15"/>
      <c r="GT193" s="15"/>
      <c r="GU193" s="15"/>
      <c r="GV193" s="15"/>
      <c r="GW193" s="15"/>
      <c r="GX193" s="15"/>
      <c r="GY193" s="15"/>
      <c r="GZ193" s="15"/>
      <c r="HA193" s="15"/>
      <c r="HB193" s="15"/>
      <c r="HC193" s="15"/>
      <c r="HD193" s="15"/>
      <c r="HE193" s="15"/>
      <c r="HF193" s="15"/>
      <c r="HG193" s="15"/>
      <c r="HH193" s="15"/>
      <c r="HI193" s="15"/>
      <c r="HJ193" s="15"/>
      <c r="HK193" s="15"/>
      <c r="HL193" s="15"/>
      <c r="HM193" s="15"/>
      <c r="HN193" s="15"/>
      <c r="HO193" s="15"/>
      <c r="HP193" s="15"/>
      <c r="HQ193" s="15"/>
      <c r="HR193" s="15"/>
      <c r="HS193" s="15"/>
      <c r="HT193" s="15"/>
      <c r="HU193" s="15"/>
      <c r="HV193" s="15"/>
      <c r="HW193" s="15"/>
      <c r="HX193" s="15"/>
      <c r="HY193" s="15"/>
      <c r="HZ193" s="15"/>
      <c r="IA193" s="15"/>
      <c r="IB193" s="15"/>
      <c r="IC193" s="15"/>
      <c r="ID193" s="15"/>
      <c r="IE193" s="15"/>
      <c r="IF193" s="15"/>
      <c r="IG193" s="15"/>
      <c r="IH193" s="15"/>
      <c r="II193" s="15"/>
      <c r="IJ193" s="15"/>
      <c r="IK193" s="15"/>
      <c r="IL193" s="15"/>
      <c r="IM193" s="15"/>
      <c r="IN193" s="15"/>
      <c r="IO193" s="15"/>
      <c r="IP193" s="15"/>
      <c r="IQ193" s="15"/>
      <c r="IR193" s="15"/>
      <c r="IS193" s="15"/>
      <c r="IT193" s="15"/>
      <c r="IU193" s="15"/>
      <c r="IV193" s="15"/>
    </row>
    <row r="194" spans="1:256" ht="5.25" customHeight="1">
      <c r="A194" s="531"/>
      <c r="B194" s="531"/>
      <c r="C194" s="531"/>
      <c r="D194" s="531"/>
      <c r="E194" s="531"/>
      <c r="F194" s="531"/>
      <c r="G194" s="531"/>
      <c r="H194" s="531"/>
      <c r="I194" s="531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  <c r="BM194" s="15"/>
      <c r="BN194" s="15"/>
      <c r="BO194" s="15"/>
      <c r="BP194" s="15"/>
      <c r="BQ194" s="15"/>
      <c r="BR194" s="15"/>
      <c r="BS194" s="15"/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  <c r="CF194" s="15"/>
      <c r="CG194" s="15"/>
      <c r="CH194" s="15"/>
      <c r="CI194" s="15"/>
      <c r="CJ194" s="15"/>
      <c r="CK194" s="15"/>
      <c r="CL194" s="15"/>
      <c r="CM194" s="15"/>
      <c r="CN194" s="15"/>
      <c r="CO194" s="15"/>
      <c r="CP194" s="15"/>
      <c r="CQ194" s="15"/>
      <c r="CR194" s="15"/>
      <c r="CS194" s="15"/>
      <c r="CT194" s="15"/>
      <c r="CU194" s="15"/>
      <c r="CV194" s="15"/>
      <c r="CW194" s="15"/>
      <c r="CX194" s="15"/>
      <c r="CY194" s="15"/>
      <c r="CZ194" s="15"/>
      <c r="DA194" s="15"/>
      <c r="DB194" s="15"/>
      <c r="DC194" s="15"/>
      <c r="DD194" s="15"/>
      <c r="DE194" s="15"/>
      <c r="DF194" s="15"/>
      <c r="DG194" s="15"/>
      <c r="DH194" s="15"/>
      <c r="DI194" s="15"/>
      <c r="DJ194" s="15"/>
      <c r="DK194" s="15"/>
      <c r="DL194" s="15"/>
      <c r="DM194" s="15"/>
      <c r="DN194" s="15"/>
      <c r="DO194" s="15"/>
      <c r="DP194" s="15"/>
      <c r="DQ194" s="15"/>
      <c r="DR194" s="15"/>
      <c r="DS194" s="15"/>
      <c r="DT194" s="15"/>
      <c r="DU194" s="15"/>
      <c r="DV194" s="15"/>
      <c r="DW194" s="15"/>
      <c r="DX194" s="15"/>
      <c r="DY194" s="15"/>
      <c r="DZ194" s="15"/>
      <c r="EA194" s="15"/>
      <c r="EB194" s="15"/>
      <c r="EC194" s="15"/>
      <c r="ED194" s="15"/>
      <c r="EE194" s="15"/>
      <c r="EF194" s="15"/>
      <c r="EG194" s="15"/>
      <c r="EH194" s="15"/>
      <c r="EI194" s="15"/>
      <c r="EJ194" s="15"/>
      <c r="EK194" s="15"/>
      <c r="EL194" s="15"/>
      <c r="EM194" s="15"/>
      <c r="EN194" s="15"/>
      <c r="EO194" s="15"/>
      <c r="EP194" s="15"/>
      <c r="EQ194" s="15"/>
      <c r="ER194" s="15"/>
      <c r="ES194" s="15"/>
      <c r="ET194" s="15"/>
      <c r="EU194" s="15"/>
      <c r="EV194" s="15"/>
      <c r="EW194" s="15"/>
      <c r="EX194" s="15"/>
      <c r="EY194" s="15"/>
      <c r="EZ194" s="15"/>
      <c r="FA194" s="15"/>
      <c r="FB194" s="15"/>
      <c r="FC194" s="15"/>
      <c r="FD194" s="15"/>
      <c r="FE194" s="15"/>
      <c r="FF194" s="15"/>
      <c r="FG194" s="15"/>
      <c r="FH194" s="15"/>
      <c r="FI194" s="15"/>
      <c r="FJ194" s="15"/>
      <c r="FK194" s="15"/>
      <c r="FL194" s="15"/>
      <c r="FM194" s="15"/>
      <c r="FN194" s="15"/>
      <c r="FO194" s="15"/>
      <c r="FP194" s="15"/>
      <c r="FQ194" s="15"/>
      <c r="FR194" s="15"/>
      <c r="FS194" s="15"/>
      <c r="FT194" s="15"/>
      <c r="FU194" s="15"/>
      <c r="FV194" s="15"/>
      <c r="FW194" s="15"/>
      <c r="FX194" s="15"/>
      <c r="FY194" s="15"/>
      <c r="FZ194" s="15"/>
      <c r="GA194" s="15"/>
      <c r="GB194" s="15"/>
      <c r="GC194" s="15"/>
      <c r="GD194" s="15"/>
      <c r="GE194" s="15"/>
      <c r="GF194" s="15"/>
      <c r="GG194" s="15"/>
      <c r="GH194" s="15"/>
      <c r="GI194" s="15"/>
      <c r="GJ194" s="15"/>
      <c r="GK194" s="15"/>
      <c r="GL194" s="15"/>
      <c r="GM194" s="15"/>
      <c r="GN194" s="15"/>
      <c r="GO194" s="15"/>
      <c r="GP194" s="15"/>
      <c r="GQ194" s="15"/>
      <c r="GR194" s="15"/>
      <c r="GS194" s="15"/>
      <c r="GT194" s="15"/>
      <c r="GU194" s="15"/>
      <c r="GV194" s="15"/>
      <c r="GW194" s="15"/>
      <c r="GX194" s="15"/>
      <c r="GY194" s="15"/>
      <c r="GZ194" s="15"/>
      <c r="HA194" s="15"/>
      <c r="HB194" s="15"/>
      <c r="HC194" s="15"/>
      <c r="HD194" s="15"/>
      <c r="HE194" s="15"/>
      <c r="HF194" s="15"/>
      <c r="HG194" s="15"/>
      <c r="HH194" s="15"/>
      <c r="HI194" s="15"/>
      <c r="HJ194" s="15"/>
      <c r="HK194" s="15"/>
      <c r="HL194" s="15"/>
      <c r="HM194" s="15"/>
      <c r="HN194" s="15"/>
      <c r="HO194" s="15"/>
      <c r="HP194" s="15"/>
      <c r="HQ194" s="15"/>
      <c r="HR194" s="15"/>
      <c r="HS194" s="15"/>
      <c r="HT194" s="15"/>
      <c r="HU194" s="15"/>
      <c r="HV194" s="15"/>
      <c r="HW194" s="15"/>
      <c r="HX194" s="15"/>
      <c r="HY194" s="15"/>
      <c r="HZ194" s="15"/>
      <c r="IA194" s="15"/>
      <c r="IB194" s="15"/>
      <c r="IC194" s="15"/>
      <c r="ID194" s="15"/>
      <c r="IE194" s="15"/>
      <c r="IF194" s="15"/>
      <c r="IG194" s="15"/>
      <c r="IH194" s="15"/>
      <c r="II194" s="15"/>
      <c r="IJ194" s="15"/>
      <c r="IK194" s="15"/>
      <c r="IL194" s="15"/>
      <c r="IM194" s="15"/>
      <c r="IN194" s="15"/>
      <c r="IO194" s="15"/>
      <c r="IP194" s="15"/>
      <c r="IQ194" s="15"/>
      <c r="IR194" s="15"/>
      <c r="IS194" s="15"/>
      <c r="IT194" s="15"/>
      <c r="IU194" s="15"/>
      <c r="IV194" s="15"/>
    </row>
    <row r="195" spans="1:256" ht="21" customHeight="1">
      <c r="A195" s="544" t="s">
        <v>189</v>
      </c>
      <c r="B195" s="544"/>
      <c r="C195" s="544"/>
      <c r="D195" s="544"/>
      <c r="E195" s="544"/>
      <c r="F195" s="544"/>
      <c r="G195" s="544"/>
      <c r="H195" s="544"/>
      <c r="I195" s="544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  <c r="BM195" s="15"/>
      <c r="BN195" s="15"/>
      <c r="BO195" s="15"/>
      <c r="BP195" s="15"/>
      <c r="BQ195" s="15"/>
      <c r="BR195" s="15"/>
      <c r="BS195" s="15"/>
      <c r="BT195" s="15"/>
      <c r="BU195" s="15"/>
      <c r="BV195" s="15"/>
      <c r="BW195" s="15"/>
      <c r="BX195" s="15"/>
      <c r="BY195" s="15"/>
      <c r="BZ195" s="15"/>
      <c r="CA195" s="15"/>
      <c r="CB195" s="15"/>
      <c r="CC195" s="15"/>
      <c r="CD195" s="15"/>
      <c r="CE195" s="15"/>
      <c r="CF195" s="15"/>
      <c r="CG195" s="15"/>
      <c r="CH195" s="15"/>
      <c r="CI195" s="15"/>
      <c r="CJ195" s="15"/>
      <c r="CK195" s="15"/>
      <c r="CL195" s="15"/>
      <c r="CM195" s="15"/>
      <c r="CN195" s="15"/>
      <c r="CO195" s="15"/>
      <c r="CP195" s="15"/>
      <c r="CQ195" s="15"/>
      <c r="CR195" s="15"/>
      <c r="CS195" s="15"/>
      <c r="CT195" s="15"/>
      <c r="CU195" s="15"/>
      <c r="CV195" s="15"/>
      <c r="CW195" s="15"/>
      <c r="CX195" s="15"/>
      <c r="CY195" s="15"/>
      <c r="CZ195" s="15"/>
      <c r="DA195" s="15"/>
      <c r="DB195" s="15"/>
      <c r="DC195" s="15"/>
      <c r="DD195" s="15"/>
      <c r="DE195" s="15"/>
      <c r="DF195" s="15"/>
      <c r="DG195" s="15"/>
      <c r="DH195" s="15"/>
      <c r="DI195" s="15"/>
      <c r="DJ195" s="15"/>
      <c r="DK195" s="15"/>
      <c r="DL195" s="15"/>
      <c r="DM195" s="15"/>
      <c r="DN195" s="15"/>
      <c r="DO195" s="15"/>
      <c r="DP195" s="15"/>
      <c r="DQ195" s="15"/>
      <c r="DR195" s="15"/>
      <c r="DS195" s="15"/>
      <c r="DT195" s="15"/>
      <c r="DU195" s="15"/>
      <c r="DV195" s="15"/>
      <c r="DW195" s="15"/>
      <c r="DX195" s="15"/>
      <c r="DY195" s="15"/>
      <c r="DZ195" s="15"/>
      <c r="EA195" s="15"/>
      <c r="EB195" s="15"/>
      <c r="EC195" s="15"/>
      <c r="ED195" s="15"/>
      <c r="EE195" s="15"/>
      <c r="EF195" s="15"/>
      <c r="EG195" s="15"/>
      <c r="EH195" s="15"/>
      <c r="EI195" s="15"/>
      <c r="EJ195" s="15"/>
      <c r="EK195" s="15"/>
      <c r="EL195" s="15"/>
      <c r="EM195" s="15"/>
      <c r="EN195" s="15"/>
      <c r="EO195" s="15"/>
      <c r="EP195" s="15"/>
      <c r="EQ195" s="15"/>
      <c r="ER195" s="15"/>
      <c r="ES195" s="15"/>
      <c r="ET195" s="15"/>
      <c r="EU195" s="15"/>
      <c r="EV195" s="15"/>
      <c r="EW195" s="15"/>
      <c r="EX195" s="15"/>
      <c r="EY195" s="15"/>
      <c r="EZ195" s="15"/>
      <c r="FA195" s="15"/>
      <c r="FB195" s="15"/>
      <c r="FC195" s="15"/>
      <c r="FD195" s="15"/>
      <c r="FE195" s="15"/>
      <c r="FF195" s="15"/>
      <c r="FG195" s="15"/>
      <c r="FH195" s="15"/>
      <c r="FI195" s="15"/>
      <c r="FJ195" s="15"/>
      <c r="FK195" s="15"/>
      <c r="FL195" s="15"/>
      <c r="FM195" s="15"/>
      <c r="FN195" s="15"/>
      <c r="FO195" s="15"/>
      <c r="FP195" s="15"/>
      <c r="FQ195" s="15"/>
      <c r="FR195" s="15"/>
      <c r="FS195" s="15"/>
      <c r="FT195" s="15"/>
      <c r="FU195" s="15"/>
      <c r="FV195" s="15"/>
      <c r="FW195" s="15"/>
      <c r="FX195" s="15"/>
      <c r="FY195" s="15"/>
      <c r="FZ195" s="15"/>
      <c r="GA195" s="15"/>
      <c r="GB195" s="15"/>
      <c r="GC195" s="15"/>
      <c r="GD195" s="15"/>
      <c r="GE195" s="15"/>
      <c r="GF195" s="15"/>
      <c r="GG195" s="15"/>
      <c r="GH195" s="15"/>
      <c r="GI195" s="15"/>
      <c r="GJ195" s="15"/>
      <c r="GK195" s="15"/>
      <c r="GL195" s="15"/>
      <c r="GM195" s="15"/>
      <c r="GN195" s="15"/>
      <c r="GO195" s="15"/>
      <c r="GP195" s="15"/>
      <c r="GQ195" s="15"/>
      <c r="GR195" s="15"/>
      <c r="GS195" s="15"/>
      <c r="GT195" s="15"/>
      <c r="GU195" s="15"/>
      <c r="GV195" s="15"/>
      <c r="GW195" s="15"/>
      <c r="GX195" s="15"/>
      <c r="GY195" s="15"/>
      <c r="GZ195" s="15"/>
      <c r="HA195" s="15"/>
      <c r="HB195" s="15"/>
      <c r="HC195" s="15"/>
      <c r="HD195" s="15"/>
      <c r="HE195" s="15"/>
      <c r="HF195" s="15"/>
      <c r="HG195" s="15"/>
      <c r="HH195" s="15"/>
      <c r="HI195" s="15"/>
      <c r="HJ195" s="15"/>
      <c r="HK195" s="15"/>
      <c r="HL195" s="15"/>
      <c r="HM195" s="15"/>
      <c r="HN195" s="15"/>
      <c r="HO195" s="15"/>
      <c r="HP195" s="15"/>
      <c r="HQ195" s="15"/>
      <c r="HR195" s="15"/>
      <c r="HS195" s="15"/>
      <c r="HT195" s="15"/>
      <c r="HU195" s="15"/>
      <c r="HV195" s="15"/>
      <c r="HW195" s="15"/>
      <c r="HX195" s="15"/>
      <c r="HY195" s="15"/>
      <c r="HZ195" s="15"/>
      <c r="IA195" s="15"/>
      <c r="IB195" s="15"/>
      <c r="IC195" s="15"/>
      <c r="ID195" s="15"/>
      <c r="IE195" s="15"/>
      <c r="IF195" s="15"/>
      <c r="IG195" s="15"/>
      <c r="IH195" s="15"/>
      <c r="II195" s="15"/>
      <c r="IJ195" s="15"/>
      <c r="IK195" s="15"/>
      <c r="IL195" s="15"/>
      <c r="IM195" s="15"/>
      <c r="IN195" s="15"/>
      <c r="IO195" s="15"/>
      <c r="IP195" s="15"/>
      <c r="IQ195" s="15"/>
      <c r="IR195" s="15"/>
      <c r="IS195" s="15"/>
      <c r="IT195" s="15"/>
      <c r="IU195" s="15"/>
      <c r="IV195" s="15"/>
    </row>
    <row r="196" spans="1:256" ht="15" customHeight="1">
      <c r="A196" s="10" t="s">
        <v>190</v>
      </c>
      <c r="B196" s="10"/>
      <c r="C196" s="10"/>
      <c r="D196" s="10"/>
      <c r="E196" s="10"/>
      <c r="F196" s="10"/>
      <c r="G196" s="10"/>
      <c r="H196" s="10"/>
      <c r="I196" s="19" t="s">
        <v>79</v>
      </c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5"/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5"/>
      <c r="CE196" s="15"/>
      <c r="CF196" s="15"/>
      <c r="CG196" s="15"/>
      <c r="CH196" s="15"/>
      <c r="CI196" s="15"/>
      <c r="CJ196" s="15"/>
      <c r="CK196" s="15"/>
      <c r="CL196" s="15"/>
      <c r="CM196" s="15"/>
      <c r="CN196" s="15"/>
      <c r="CO196" s="15"/>
      <c r="CP196" s="15"/>
      <c r="CQ196" s="15"/>
      <c r="CR196" s="15"/>
      <c r="CS196" s="15"/>
      <c r="CT196" s="15"/>
      <c r="CU196" s="15"/>
      <c r="CV196" s="15"/>
      <c r="CW196" s="15"/>
      <c r="CX196" s="15"/>
      <c r="CY196" s="15"/>
      <c r="CZ196" s="15"/>
      <c r="DA196" s="15"/>
      <c r="DB196" s="15"/>
      <c r="DC196" s="15"/>
      <c r="DD196" s="15"/>
      <c r="DE196" s="15"/>
      <c r="DF196" s="15"/>
      <c r="DG196" s="15"/>
      <c r="DH196" s="15"/>
      <c r="DI196" s="15"/>
      <c r="DJ196" s="15"/>
      <c r="DK196" s="15"/>
      <c r="DL196" s="15"/>
      <c r="DM196" s="15"/>
      <c r="DN196" s="15"/>
      <c r="DO196" s="15"/>
      <c r="DP196" s="15"/>
      <c r="DQ196" s="15"/>
      <c r="DR196" s="15"/>
      <c r="DS196" s="15"/>
      <c r="DT196" s="15"/>
      <c r="DU196" s="15"/>
      <c r="DV196" s="15"/>
      <c r="DW196" s="15"/>
      <c r="DX196" s="15"/>
      <c r="DY196" s="15"/>
      <c r="DZ196" s="15"/>
      <c r="EA196" s="15"/>
      <c r="EB196" s="15"/>
      <c r="EC196" s="15"/>
      <c r="ED196" s="15"/>
      <c r="EE196" s="15"/>
      <c r="EF196" s="15"/>
      <c r="EG196" s="15"/>
      <c r="EH196" s="15"/>
      <c r="EI196" s="15"/>
      <c r="EJ196" s="15"/>
      <c r="EK196" s="15"/>
      <c r="EL196" s="15"/>
      <c r="EM196" s="15"/>
      <c r="EN196" s="15"/>
      <c r="EO196" s="15"/>
      <c r="EP196" s="15"/>
      <c r="EQ196" s="15"/>
      <c r="ER196" s="15"/>
      <c r="ES196" s="15"/>
      <c r="ET196" s="15"/>
      <c r="EU196" s="15"/>
      <c r="EV196" s="15"/>
      <c r="EW196" s="15"/>
      <c r="EX196" s="15"/>
      <c r="EY196" s="15"/>
      <c r="EZ196" s="15"/>
      <c r="FA196" s="15"/>
      <c r="FB196" s="15"/>
      <c r="FC196" s="15"/>
      <c r="FD196" s="15"/>
      <c r="FE196" s="15"/>
      <c r="FF196" s="15"/>
      <c r="FG196" s="15"/>
      <c r="FH196" s="15"/>
      <c r="FI196" s="15"/>
      <c r="FJ196" s="15"/>
      <c r="FK196" s="15"/>
      <c r="FL196" s="15"/>
      <c r="FM196" s="15"/>
      <c r="FN196" s="15"/>
      <c r="FO196" s="15"/>
      <c r="FP196" s="15"/>
      <c r="FQ196" s="15"/>
      <c r="FR196" s="15"/>
      <c r="FS196" s="15"/>
      <c r="FT196" s="15"/>
      <c r="FU196" s="15"/>
      <c r="FV196" s="15"/>
      <c r="FW196" s="15"/>
      <c r="FX196" s="15"/>
      <c r="FY196" s="15"/>
      <c r="FZ196" s="15"/>
      <c r="GA196" s="15"/>
      <c r="GB196" s="15"/>
      <c r="GC196" s="15"/>
      <c r="GD196" s="15"/>
      <c r="GE196" s="15"/>
      <c r="GF196" s="15"/>
      <c r="GG196" s="15"/>
      <c r="GH196" s="15"/>
      <c r="GI196" s="15"/>
      <c r="GJ196" s="15"/>
      <c r="GK196" s="15"/>
      <c r="GL196" s="15"/>
      <c r="GM196" s="15"/>
      <c r="GN196" s="15"/>
      <c r="GO196" s="15"/>
      <c r="GP196" s="15"/>
      <c r="GQ196" s="15"/>
      <c r="GR196" s="15"/>
      <c r="GS196" s="15"/>
      <c r="GT196" s="15"/>
      <c r="GU196" s="15"/>
      <c r="GV196" s="15"/>
      <c r="GW196" s="15"/>
      <c r="GX196" s="15"/>
      <c r="GY196" s="15"/>
      <c r="GZ196" s="15"/>
      <c r="HA196" s="15"/>
      <c r="HB196" s="15"/>
      <c r="HC196" s="15"/>
      <c r="HD196" s="15"/>
      <c r="HE196" s="15"/>
      <c r="HF196" s="15"/>
      <c r="HG196" s="15"/>
      <c r="HH196" s="15"/>
      <c r="HI196" s="15"/>
      <c r="HJ196" s="15"/>
      <c r="HK196" s="15"/>
      <c r="HL196" s="15"/>
      <c r="HM196" s="15"/>
      <c r="HN196" s="15"/>
      <c r="HO196" s="15"/>
      <c r="HP196" s="15"/>
      <c r="HQ196" s="15"/>
      <c r="HR196" s="15"/>
      <c r="HS196" s="15"/>
      <c r="HT196" s="15"/>
      <c r="HU196" s="15"/>
      <c r="HV196" s="15"/>
      <c r="HW196" s="15"/>
      <c r="HX196" s="15"/>
      <c r="HY196" s="15"/>
      <c r="HZ196" s="15"/>
      <c r="IA196" s="15"/>
      <c r="IB196" s="15"/>
      <c r="IC196" s="15"/>
      <c r="ID196" s="15"/>
      <c r="IE196" s="15"/>
      <c r="IF196" s="15"/>
      <c r="IG196" s="15"/>
      <c r="IH196" s="15"/>
      <c r="II196" s="15"/>
      <c r="IJ196" s="15"/>
      <c r="IK196" s="15"/>
      <c r="IL196" s="15"/>
      <c r="IM196" s="15"/>
      <c r="IN196" s="15"/>
      <c r="IO196" s="15"/>
      <c r="IP196" s="15"/>
      <c r="IQ196" s="15"/>
      <c r="IR196" s="15"/>
      <c r="IS196" s="15"/>
      <c r="IT196" s="15"/>
      <c r="IU196" s="15"/>
      <c r="IV196" s="15"/>
    </row>
    <row r="197" spans="1:256" ht="15" customHeight="1">
      <c r="A197" s="104" t="s">
        <v>8</v>
      </c>
      <c r="B197" s="545" t="s">
        <v>191</v>
      </c>
      <c r="C197" s="545"/>
      <c r="D197" s="545"/>
      <c r="E197" s="545"/>
      <c r="F197" s="545"/>
      <c r="G197" s="545"/>
      <c r="H197" s="545"/>
      <c r="I197" s="23">
        <f>I68</f>
        <v>1560</v>
      </c>
      <c r="J197" s="15"/>
      <c r="K197" s="10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5"/>
      <c r="BR197" s="15"/>
      <c r="BS197" s="15"/>
      <c r="BT197" s="15"/>
      <c r="BU197" s="15"/>
      <c r="BV197" s="15"/>
      <c r="BW197" s="15"/>
      <c r="BX197" s="15"/>
      <c r="BY197" s="15"/>
      <c r="BZ197" s="15"/>
      <c r="CA197" s="15"/>
      <c r="CB197" s="15"/>
      <c r="CC197" s="15"/>
      <c r="CD197" s="15"/>
      <c r="CE197" s="15"/>
      <c r="CF197" s="15"/>
      <c r="CG197" s="15"/>
      <c r="CH197" s="15"/>
      <c r="CI197" s="15"/>
      <c r="CJ197" s="15"/>
      <c r="CK197" s="15"/>
      <c r="CL197" s="15"/>
      <c r="CM197" s="15"/>
      <c r="CN197" s="15"/>
      <c r="CO197" s="15"/>
      <c r="CP197" s="15"/>
      <c r="CQ197" s="15"/>
      <c r="CR197" s="15"/>
      <c r="CS197" s="15"/>
      <c r="CT197" s="15"/>
      <c r="CU197" s="15"/>
      <c r="CV197" s="15"/>
      <c r="CW197" s="15"/>
      <c r="CX197" s="15"/>
      <c r="CY197" s="15"/>
      <c r="CZ197" s="15"/>
      <c r="DA197" s="15"/>
      <c r="DB197" s="15"/>
      <c r="DC197" s="15"/>
      <c r="DD197" s="15"/>
      <c r="DE197" s="15"/>
      <c r="DF197" s="15"/>
      <c r="DG197" s="15"/>
      <c r="DH197" s="15"/>
      <c r="DI197" s="15"/>
      <c r="DJ197" s="15"/>
      <c r="DK197" s="15"/>
      <c r="DL197" s="15"/>
      <c r="DM197" s="15"/>
      <c r="DN197" s="15"/>
      <c r="DO197" s="15"/>
      <c r="DP197" s="15"/>
      <c r="DQ197" s="15"/>
      <c r="DR197" s="15"/>
      <c r="DS197" s="15"/>
      <c r="DT197" s="15"/>
      <c r="DU197" s="15"/>
      <c r="DV197" s="15"/>
      <c r="DW197" s="15"/>
      <c r="DX197" s="15"/>
      <c r="DY197" s="15"/>
      <c r="DZ197" s="15"/>
      <c r="EA197" s="15"/>
      <c r="EB197" s="15"/>
      <c r="EC197" s="15"/>
      <c r="ED197" s="15"/>
      <c r="EE197" s="15"/>
      <c r="EF197" s="15"/>
      <c r="EG197" s="15"/>
      <c r="EH197" s="15"/>
      <c r="EI197" s="15"/>
      <c r="EJ197" s="15"/>
      <c r="EK197" s="15"/>
      <c r="EL197" s="15"/>
      <c r="EM197" s="15"/>
      <c r="EN197" s="15"/>
      <c r="EO197" s="15"/>
      <c r="EP197" s="15"/>
      <c r="EQ197" s="15"/>
      <c r="ER197" s="15"/>
      <c r="ES197" s="15"/>
      <c r="ET197" s="15"/>
      <c r="EU197" s="15"/>
      <c r="EV197" s="15"/>
      <c r="EW197" s="15"/>
      <c r="EX197" s="15"/>
      <c r="EY197" s="15"/>
      <c r="EZ197" s="15"/>
      <c r="FA197" s="15"/>
      <c r="FB197" s="15"/>
      <c r="FC197" s="15"/>
      <c r="FD197" s="15"/>
      <c r="FE197" s="15"/>
      <c r="FF197" s="15"/>
      <c r="FG197" s="15"/>
      <c r="FH197" s="15"/>
      <c r="FI197" s="15"/>
      <c r="FJ197" s="15"/>
      <c r="FK197" s="15"/>
      <c r="FL197" s="15"/>
      <c r="FM197" s="15"/>
      <c r="FN197" s="15"/>
      <c r="FO197" s="15"/>
      <c r="FP197" s="15"/>
      <c r="FQ197" s="15"/>
      <c r="FR197" s="15"/>
      <c r="FS197" s="15"/>
      <c r="FT197" s="15"/>
      <c r="FU197" s="15"/>
      <c r="FV197" s="15"/>
      <c r="FW197" s="15"/>
      <c r="FX197" s="15"/>
      <c r="FY197" s="15"/>
      <c r="FZ197" s="15"/>
      <c r="GA197" s="15"/>
      <c r="GB197" s="15"/>
      <c r="GC197" s="15"/>
      <c r="GD197" s="15"/>
      <c r="GE197" s="15"/>
      <c r="GF197" s="15"/>
      <c r="GG197" s="15"/>
      <c r="GH197" s="15"/>
      <c r="GI197" s="15"/>
      <c r="GJ197" s="15"/>
      <c r="GK197" s="15"/>
      <c r="GL197" s="15"/>
      <c r="GM197" s="15"/>
      <c r="GN197" s="15"/>
      <c r="GO197" s="15"/>
      <c r="GP197" s="15"/>
      <c r="GQ197" s="15"/>
      <c r="GR197" s="15"/>
      <c r="GS197" s="15"/>
      <c r="GT197" s="15"/>
      <c r="GU197" s="15"/>
      <c r="GV197" s="15"/>
      <c r="GW197" s="15"/>
      <c r="GX197" s="15"/>
      <c r="GY197" s="15"/>
      <c r="GZ197" s="15"/>
      <c r="HA197" s="15"/>
      <c r="HB197" s="15"/>
      <c r="HC197" s="15"/>
      <c r="HD197" s="15"/>
      <c r="HE197" s="15"/>
      <c r="HF197" s="15"/>
      <c r="HG197" s="15"/>
      <c r="HH197" s="15"/>
      <c r="HI197" s="15"/>
      <c r="HJ197" s="15"/>
      <c r="HK197" s="15"/>
      <c r="HL197" s="15"/>
      <c r="HM197" s="15"/>
      <c r="HN197" s="15"/>
      <c r="HO197" s="15"/>
      <c r="HP197" s="15"/>
      <c r="HQ197" s="15"/>
      <c r="HR197" s="15"/>
      <c r="HS197" s="15"/>
      <c r="HT197" s="15"/>
      <c r="HU197" s="15"/>
      <c r="HV197" s="15"/>
      <c r="HW197" s="15"/>
      <c r="HX197" s="15"/>
      <c r="HY197" s="15"/>
      <c r="HZ197" s="15"/>
      <c r="IA197" s="15"/>
      <c r="IB197" s="15"/>
      <c r="IC197" s="15"/>
      <c r="ID197" s="15"/>
      <c r="IE197" s="15"/>
      <c r="IF197" s="15"/>
      <c r="IG197" s="15"/>
      <c r="IH197" s="15"/>
      <c r="II197" s="15"/>
      <c r="IJ197" s="15"/>
      <c r="IK197" s="15"/>
      <c r="IL197" s="15"/>
      <c r="IM197" s="15"/>
      <c r="IN197" s="15"/>
      <c r="IO197" s="15"/>
      <c r="IP197" s="15"/>
      <c r="IQ197" s="15"/>
      <c r="IR197" s="15"/>
      <c r="IS197" s="15"/>
      <c r="IT197" s="15"/>
      <c r="IU197" s="15"/>
      <c r="IV197" s="15"/>
    </row>
    <row r="198" spans="1:256" ht="15" customHeight="1">
      <c r="A198" s="104" t="s">
        <v>10</v>
      </c>
      <c r="B198" s="545" t="s">
        <v>75</v>
      </c>
      <c r="C198" s="545"/>
      <c r="D198" s="545"/>
      <c r="E198" s="545"/>
      <c r="F198" s="545"/>
      <c r="G198" s="545"/>
      <c r="H198" s="545"/>
      <c r="I198" s="23">
        <f>I119</f>
        <v>1424.71</v>
      </c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5"/>
      <c r="BS198" s="15"/>
      <c r="BT198" s="15"/>
      <c r="BU198" s="15"/>
      <c r="BV198" s="15"/>
      <c r="BW198" s="15"/>
      <c r="BX198" s="15"/>
      <c r="BY198" s="15"/>
      <c r="BZ198" s="15"/>
      <c r="CA198" s="15"/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/>
      <c r="CO198" s="15"/>
      <c r="CP198" s="15"/>
      <c r="CQ198" s="15"/>
      <c r="CR198" s="15"/>
      <c r="CS198" s="15"/>
      <c r="CT198" s="15"/>
      <c r="CU198" s="15"/>
      <c r="CV198" s="15"/>
      <c r="CW198" s="15"/>
      <c r="CX198" s="15"/>
      <c r="CY198" s="15"/>
      <c r="CZ198" s="15"/>
      <c r="DA198" s="15"/>
      <c r="DB198" s="15"/>
      <c r="DC198" s="15"/>
      <c r="DD198" s="15"/>
      <c r="DE198" s="15"/>
      <c r="DF198" s="15"/>
      <c r="DG198" s="15"/>
      <c r="DH198" s="15"/>
      <c r="DI198" s="15"/>
      <c r="DJ198" s="15"/>
      <c r="DK198" s="15"/>
      <c r="DL198" s="15"/>
      <c r="DM198" s="15"/>
      <c r="DN198" s="15"/>
      <c r="DO198" s="15"/>
      <c r="DP198" s="15"/>
      <c r="DQ198" s="15"/>
      <c r="DR198" s="15"/>
      <c r="DS198" s="15"/>
      <c r="DT198" s="15"/>
      <c r="DU198" s="15"/>
      <c r="DV198" s="15"/>
      <c r="DW198" s="15"/>
      <c r="DX198" s="15"/>
      <c r="DY198" s="15"/>
      <c r="DZ198" s="15"/>
      <c r="EA198" s="15"/>
      <c r="EB198" s="15"/>
      <c r="EC198" s="15"/>
      <c r="ED198" s="15"/>
      <c r="EE198" s="15"/>
      <c r="EF198" s="15"/>
      <c r="EG198" s="15"/>
      <c r="EH198" s="15"/>
      <c r="EI198" s="15"/>
      <c r="EJ198" s="15"/>
      <c r="EK198" s="15"/>
      <c r="EL198" s="15"/>
      <c r="EM198" s="15"/>
      <c r="EN198" s="15"/>
      <c r="EO198" s="15"/>
      <c r="EP198" s="15"/>
      <c r="EQ198" s="15"/>
      <c r="ER198" s="15"/>
      <c r="ES198" s="15"/>
      <c r="ET198" s="15"/>
      <c r="EU198" s="15"/>
      <c r="EV198" s="15"/>
      <c r="EW198" s="15"/>
      <c r="EX198" s="15"/>
      <c r="EY198" s="15"/>
      <c r="EZ198" s="15"/>
      <c r="FA198" s="15"/>
      <c r="FB198" s="15"/>
      <c r="FC198" s="15"/>
      <c r="FD198" s="15"/>
      <c r="FE198" s="15"/>
      <c r="FF198" s="15"/>
      <c r="FG198" s="15"/>
      <c r="FH198" s="15"/>
      <c r="FI198" s="15"/>
      <c r="FJ198" s="15"/>
      <c r="FK198" s="15"/>
      <c r="FL198" s="15"/>
      <c r="FM198" s="15"/>
      <c r="FN198" s="15"/>
      <c r="FO198" s="15"/>
      <c r="FP198" s="15"/>
      <c r="FQ198" s="15"/>
      <c r="FR198" s="15"/>
      <c r="FS198" s="15"/>
      <c r="FT198" s="15"/>
      <c r="FU198" s="15"/>
      <c r="FV198" s="15"/>
      <c r="FW198" s="15"/>
      <c r="FX198" s="15"/>
      <c r="FY198" s="15"/>
      <c r="FZ198" s="15"/>
      <c r="GA198" s="15"/>
      <c r="GB198" s="15"/>
      <c r="GC198" s="15"/>
      <c r="GD198" s="15"/>
      <c r="GE198" s="15"/>
      <c r="GF198" s="15"/>
      <c r="GG198" s="15"/>
      <c r="GH198" s="15"/>
      <c r="GI198" s="15"/>
      <c r="GJ198" s="15"/>
      <c r="GK198" s="15"/>
      <c r="GL198" s="15"/>
      <c r="GM198" s="15"/>
      <c r="GN198" s="15"/>
      <c r="GO198" s="15"/>
      <c r="GP198" s="15"/>
      <c r="GQ198" s="15"/>
      <c r="GR198" s="15"/>
      <c r="GS198" s="15"/>
      <c r="GT198" s="15"/>
      <c r="GU198" s="15"/>
      <c r="GV198" s="15"/>
      <c r="GW198" s="15"/>
      <c r="GX198" s="15"/>
      <c r="GY198" s="15"/>
      <c r="GZ198" s="15"/>
      <c r="HA198" s="15"/>
      <c r="HB198" s="15"/>
      <c r="HC198" s="15"/>
      <c r="HD198" s="15"/>
      <c r="HE198" s="15"/>
      <c r="HF198" s="15"/>
      <c r="HG198" s="15"/>
      <c r="HH198" s="15"/>
      <c r="HI198" s="15"/>
      <c r="HJ198" s="15"/>
      <c r="HK198" s="15"/>
      <c r="HL198" s="15"/>
      <c r="HM198" s="15"/>
      <c r="HN198" s="15"/>
      <c r="HO198" s="15"/>
      <c r="HP198" s="15"/>
      <c r="HQ198" s="15"/>
      <c r="HR198" s="15"/>
      <c r="HS198" s="15"/>
      <c r="HT198" s="15"/>
      <c r="HU198" s="15"/>
      <c r="HV198" s="15"/>
      <c r="HW198" s="15"/>
      <c r="HX198" s="15"/>
      <c r="HY198" s="15"/>
      <c r="HZ198" s="15"/>
      <c r="IA198" s="15"/>
      <c r="IB198" s="15"/>
      <c r="IC198" s="15"/>
      <c r="ID198" s="15"/>
      <c r="IE198" s="15"/>
      <c r="IF198" s="15"/>
      <c r="IG198" s="15"/>
      <c r="IH198" s="15"/>
      <c r="II198" s="15"/>
      <c r="IJ198" s="15"/>
      <c r="IK198" s="15"/>
      <c r="IL198" s="15"/>
      <c r="IM198" s="15"/>
      <c r="IN198" s="15"/>
      <c r="IO198" s="15"/>
      <c r="IP198" s="15"/>
      <c r="IQ198" s="15"/>
      <c r="IR198" s="15"/>
      <c r="IS198" s="15"/>
      <c r="IT198" s="15"/>
      <c r="IU198" s="15"/>
      <c r="IV198" s="15"/>
    </row>
    <row r="199" spans="1:256" ht="15" customHeight="1">
      <c r="A199" s="104" t="s">
        <v>13</v>
      </c>
      <c r="B199" s="545" t="s">
        <v>192</v>
      </c>
      <c r="C199" s="545"/>
      <c r="D199" s="545"/>
      <c r="E199" s="545"/>
      <c r="F199" s="545"/>
      <c r="G199" s="545"/>
      <c r="H199" s="545"/>
      <c r="I199" s="23">
        <f>I129</f>
        <v>110.72</v>
      </c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15"/>
      <c r="BS199" s="15"/>
      <c r="BT199" s="15"/>
      <c r="BU199" s="15"/>
      <c r="BV199" s="15"/>
      <c r="BW199" s="15"/>
      <c r="BX199" s="15"/>
      <c r="BY199" s="15"/>
      <c r="BZ199" s="15"/>
      <c r="CA199" s="15"/>
      <c r="CB199" s="15"/>
      <c r="CC199" s="15"/>
      <c r="CD199" s="15"/>
      <c r="CE199" s="15"/>
      <c r="CF199" s="15"/>
      <c r="CG199" s="15"/>
      <c r="CH199" s="15"/>
      <c r="CI199" s="15"/>
      <c r="CJ199" s="15"/>
      <c r="CK199" s="15"/>
      <c r="CL199" s="15"/>
      <c r="CM199" s="15"/>
      <c r="CN199" s="15"/>
      <c r="CO199" s="15"/>
      <c r="CP199" s="15"/>
      <c r="CQ199" s="15"/>
      <c r="CR199" s="15"/>
      <c r="CS199" s="15"/>
      <c r="CT199" s="15"/>
      <c r="CU199" s="15"/>
      <c r="CV199" s="15"/>
      <c r="CW199" s="15"/>
      <c r="CX199" s="15"/>
      <c r="CY199" s="15"/>
      <c r="CZ199" s="15"/>
      <c r="DA199" s="15"/>
      <c r="DB199" s="15"/>
      <c r="DC199" s="15"/>
      <c r="DD199" s="15"/>
      <c r="DE199" s="15"/>
      <c r="DF199" s="15"/>
      <c r="DG199" s="15"/>
      <c r="DH199" s="15"/>
      <c r="DI199" s="15"/>
      <c r="DJ199" s="15"/>
      <c r="DK199" s="15"/>
      <c r="DL199" s="15"/>
      <c r="DM199" s="15"/>
      <c r="DN199" s="15"/>
      <c r="DO199" s="15"/>
      <c r="DP199" s="15"/>
      <c r="DQ199" s="15"/>
      <c r="DR199" s="15"/>
      <c r="DS199" s="15"/>
      <c r="DT199" s="15"/>
      <c r="DU199" s="15"/>
      <c r="DV199" s="15"/>
      <c r="DW199" s="15"/>
      <c r="DX199" s="15"/>
      <c r="DY199" s="15"/>
      <c r="DZ199" s="15"/>
      <c r="EA199" s="15"/>
      <c r="EB199" s="15"/>
      <c r="EC199" s="15"/>
      <c r="ED199" s="15"/>
      <c r="EE199" s="15"/>
      <c r="EF199" s="15"/>
      <c r="EG199" s="15"/>
      <c r="EH199" s="15"/>
      <c r="EI199" s="15"/>
      <c r="EJ199" s="15"/>
      <c r="EK199" s="15"/>
      <c r="EL199" s="15"/>
      <c r="EM199" s="15"/>
      <c r="EN199" s="15"/>
      <c r="EO199" s="15"/>
      <c r="EP199" s="15"/>
      <c r="EQ199" s="15"/>
      <c r="ER199" s="15"/>
      <c r="ES199" s="15"/>
      <c r="ET199" s="15"/>
      <c r="EU199" s="15"/>
      <c r="EV199" s="15"/>
      <c r="EW199" s="15"/>
      <c r="EX199" s="15"/>
      <c r="EY199" s="15"/>
      <c r="EZ199" s="15"/>
      <c r="FA199" s="15"/>
      <c r="FB199" s="15"/>
      <c r="FC199" s="15"/>
      <c r="FD199" s="15"/>
      <c r="FE199" s="15"/>
      <c r="FF199" s="15"/>
      <c r="FG199" s="15"/>
      <c r="FH199" s="15"/>
      <c r="FI199" s="15"/>
      <c r="FJ199" s="15"/>
      <c r="FK199" s="15"/>
      <c r="FL199" s="15"/>
      <c r="FM199" s="15"/>
      <c r="FN199" s="15"/>
      <c r="FO199" s="15"/>
      <c r="FP199" s="15"/>
      <c r="FQ199" s="15"/>
      <c r="FR199" s="15"/>
      <c r="FS199" s="15"/>
      <c r="FT199" s="15"/>
      <c r="FU199" s="15"/>
      <c r="FV199" s="15"/>
      <c r="FW199" s="15"/>
      <c r="FX199" s="15"/>
      <c r="FY199" s="15"/>
      <c r="FZ199" s="15"/>
      <c r="GA199" s="15"/>
      <c r="GB199" s="15"/>
      <c r="GC199" s="15"/>
      <c r="GD199" s="15"/>
      <c r="GE199" s="15"/>
      <c r="GF199" s="15"/>
      <c r="GG199" s="15"/>
      <c r="GH199" s="15"/>
      <c r="GI199" s="15"/>
      <c r="GJ199" s="15"/>
      <c r="GK199" s="15"/>
      <c r="GL199" s="15"/>
      <c r="GM199" s="15"/>
      <c r="GN199" s="15"/>
      <c r="GO199" s="15"/>
      <c r="GP199" s="15"/>
      <c r="GQ199" s="15"/>
      <c r="GR199" s="15"/>
      <c r="GS199" s="15"/>
      <c r="GT199" s="15"/>
      <c r="GU199" s="15"/>
      <c r="GV199" s="15"/>
      <c r="GW199" s="15"/>
      <c r="GX199" s="15"/>
      <c r="GY199" s="15"/>
      <c r="GZ199" s="15"/>
      <c r="HA199" s="15"/>
      <c r="HB199" s="15"/>
      <c r="HC199" s="15"/>
      <c r="HD199" s="15"/>
      <c r="HE199" s="15"/>
      <c r="HF199" s="15"/>
      <c r="HG199" s="15"/>
      <c r="HH199" s="15"/>
      <c r="HI199" s="15"/>
      <c r="HJ199" s="15"/>
      <c r="HK199" s="15"/>
      <c r="HL199" s="15"/>
      <c r="HM199" s="15"/>
      <c r="HN199" s="15"/>
      <c r="HO199" s="15"/>
      <c r="HP199" s="15"/>
      <c r="HQ199" s="15"/>
      <c r="HR199" s="15"/>
      <c r="HS199" s="15"/>
      <c r="HT199" s="15"/>
      <c r="HU199" s="15"/>
      <c r="HV199" s="15"/>
      <c r="HW199" s="15"/>
      <c r="HX199" s="15"/>
      <c r="HY199" s="15"/>
      <c r="HZ199" s="15"/>
      <c r="IA199" s="15"/>
      <c r="IB199" s="15"/>
      <c r="IC199" s="15"/>
      <c r="ID199" s="15"/>
      <c r="IE199" s="15"/>
      <c r="IF199" s="15"/>
      <c r="IG199" s="15"/>
      <c r="IH199" s="15"/>
      <c r="II199" s="15"/>
      <c r="IJ199" s="15"/>
      <c r="IK199" s="15"/>
      <c r="IL199" s="15"/>
      <c r="IM199" s="15"/>
      <c r="IN199" s="15"/>
      <c r="IO199" s="15"/>
      <c r="IP199" s="15"/>
      <c r="IQ199" s="15"/>
      <c r="IR199" s="15"/>
      <c r="IS199" s="15"/>
      <c r="IT199" s="15"/>
      <c r="IU199" s="15"/>
      <c r="IV199" s="15"/>
    </row>
    <row r="200" spans="1:256" ht="15" customHeight="1">
      <c r="A200" s="104" t="s">
        <v>16</v>
      </c>
      <c r="B200" s="545" t="s">
        <v>193</v>
      </c>
      <c r="C200" s="545"/>
      <c r="D200" s="545"/>
      <c r="E200" s="545"/>
      <c r="F200" s="545"/>
      <c r="G200" s="545"/>
      <c r="H200" s="545"/>
      <c r="I200" s="23">
        <f>I158</f>
        <v>321.96999999999997</v>
      </c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5"/>
      <c r="BS200" s="15"/>
      <c r="BT200" s="15"/>
      <c r="BU200" s="15"/>
      <c r="BV200" s="15"/>
      <c r="BW200" s="15"/>
      <c r="BX200" s="15"/>
      <c r="BY200" s="15"/>
      <c r="BZ200" s="15"/>
      <c r="CA200" s="15"/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15"/>
      <c r="CN200" s="15"/>
      <c r="CO200" s="15"/>
      <c r="CP200" s="15"/>
      <c r="CQ200" s="15"/>
      <c r="CR200" s="15"/>
      <c r="CS200" s="15"/>
      <c r="CT200" s="15"/>
      <c r="CU200" s="15"/>
      <c r="CV200" s="15"/>
      <c r="CW200" s="15"/>
      <c r="CX200" s="15"/>
      <c r="CY200" s="15"/>
      <c r="CZ200" s="15"/>
      <c r="DA200" s="15"/>
      <c r="DB200" s="15"/>
      <c r="DC200" s="15"/>
      <c r="DD200" s="15"/>
      <c r="DE200" s="15"/>
      <c r="DF200" s="15"/>
      <c r="DG200" s="15"/>
      <c r="DH200" s="15"/>
      <c r="DI200" s="15"/>
      <c r="DJ200" s="15"/>
      <c r="DK200" s="15"/>
      <c r="DL200" s="15"/>
      <c r="DM200" s="15"/>
      <c r="DN200" s="15"/>
      <c r="DO200" s="15"/>
      <c r="DP200" s="15"/>
      <c r="DQ200" s="15"/>
      <c r="DR200" s="15"/>
      <c r="DS200" s="15"/>
      <c r="DT200" s="15"/>
      <c r="DU200" s="15"/>
      <c r="DV200" s="15"/>
      <c r="DW200" s="15"/>
      <c r="DX200" s="15"/>
      <c r="DY200" s="15"/>
      <c r="DZ200" s="15"/>
      <c r="EA200" s="15"/>
      <c r="EB200" s="15"/>
      <c r="EC200" s="15"/>
      <c r="ED200" s="15"/>
      <c r="EE200" s="15"/>
      <c r="EF200" s="15"/>
      <c r="EG200" s="15"/>
      <c r="EH200" s="15"/>
      <c r="EI200" s="15"/>
      <c r="EJ200" s="15"/>
      <c r="EK200" s="15"/>
      <c r="EL200" s="15"/>
      <c r="EM200" s="15"/>
      <c r="EN200" s="15"/>
      <c r="EO200" s="15"/>
      <c r="EP200" s="15"/>
      <c r="EQ200" s="15"/>
      <c r="ER200" s="15"/>
      <c r="ES200" s="15"/>
      <c r="ET200" s="15"/>
      <c r="EU200" s="15"/>
      <c r="EV200" s="15"/>
      <c r="EW200" s="15"/>
      <c r="EX200" s="15"/>
      <c r="EY200" s="15"/>
      <c r="EZ200" s="15"/>
      <c r="FA200" s="15"/>
      <c r="FB200" s="15"/>
      <c r="FC200" s="15"/>
      <c r="FD200" s="15"/>
      <c r="FE200" s="15"/>
      <c r="FF200" s="15"/>
      <c r="FG200" s="15"/>
      <c r="FH200" s="15"/>
      <c r="FI200" s="15"/>
      <c r="FJ200" s="15"/>
      <c r="FK200" s="15"/>
      <c r="FL200" s="15"/>
      <c r="FM200" s="15"/>
      <c r="FN200" s="15"/>
      <c r="FO200" s="15"/>
      <c r="FP200" s="15"/>
      <c r="FQ200" s="15"/>
      <c r="FR200" s="15"/>
      <c r="FS200" s="15"/>
      <c r="FT200" s="15"/>
      <c r="FU200" s="15"/>
      <c r="FV200" s="15"/>
      <c r="FW200" s="15"/>
      <c r="FX200" s="15"/>
      <c r="FY200" s="15"/>
      <c r="FZ200" s="15"/>
      <c r="GA200" s="15"/>
      <c r="GB200" s="15"/>
      <c r="GC200" s="15"/>
      <c r="GD200" s="15"/>
      <c r="GE200" s="15"/>
      <c r="GF200" s="15"/>
      <c r="GG200" s="15"/>
      <c r="GH200" s="15"/>
      <c r="GI200" s="15"/>
      <c r="GJ200" s="15"/>
      <c r="GK200" s="15"/>
      <c r="GL200" s="15"/>
      <c r="GM200" s="15"/>
      <c r="GN200" s="15"/>
      <c r="GO200" s="15"/>
      <c r="GP200" s="15"/>
      <c r="GQ200" s="15"/>
      <c r="GR200" s="15"/>
      <c r="GS200" s="15"/>
      <c r="GT200" s="15"/>
      <c r="GU200" s="15"/>
      <c r="GV200" s="15"/>
      <c r="GW200" s="15"/>
      <c r="GX200" s="15"/>
      <c r="GY200" s="15"/>
      <c r="GZ200" s="15"/>
      <c r="HA200" s="15"/>
      <c r="HB200" s="15"/>
      <c r="HC200" s="15"/>
      <c r="HD200" s="15"/>
      <c r="HE200" s="15"/>
      <c r="HF200" s="15"/>
      <c r="HG200" s="15"/>
      <c r="HH200" s="15"/>
      <c r="HI200" s="15"/>
      <c r="HJ200" s="15"/>
      <c r="HK200" s="15"/>
      <c r="HL200" s="15"/>
      <c r="HM200" s="15"/>
      <c r="HN200" s="15"/>
      <c r="HO200" s="15"/>
      <c r="HP200" s="15"/>
      <c r="HQ200" s="15"/>
      <c r="HR200" s="15"/>
      <c r="HS200" s="15"/>
      <c r="HT200" s="15"/>
      <c r="HU200" s="15"/>
      <c r="HV200" s="15"/>
      <c r="HW200" s="15"/>
      <c r="HX200" s="15"/>
      <c r="HY200" s="15"/>
      <c r="HZ200" s="15"/>
      <c r="IA200" s="15"/>
      <c r="IB200" s="15"/>
      <c r="IC200" s="15"/>
      <c r="ID200" s="15"/>
      <c r="IE200" s="15"/>
      <c r="IF200" s="15"/>
      <c r="IG200" s="15"/>
      <c r="IH200" s="15"/>
      <c r="II200" s="15"/>
      <c r="IJ200" s="15"/>
      <c r="IK200" s="15"/>
      <c r="IL200" s="15"/>
      <c r="IM200" s="15"/>
      <c r="IN200" s="15"/>
      <c r="IO200" s="15"/>
      <c r="IP200" s="15"/>
      <c r="IQ200" s="15"/>
      <c r="IR200" s="15"/>
      <c r="IS200" s="15"/>
      <c r="IT200" s="15"/>
      <c r="IU200" s="15"/>
      <c r="IV200" s="15"/>
    </row>
    <row r="201" spans="1:256" ht="15" customHeight="1">
      <c r="A201" s="104" t="s">
        <v>69</v>
      </c>
      <c r="B201" s="545" t="s">
        <v>194</v>
      </c>
      <c r="C201" s="545"/>
      <c r="D201" s="545"/>
      <c r="E201" s="545"/>
      <c r="F201" s="545"/>
      <c r="G201" s="545"/>
      <c r="H201" s="545"/>
      <c r="I201" s="23">
        <f>I166</f>
        <v>530</v>
      </c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15"/>
      <c r="BS201" s="15"/>
      <c r="BT201" s="15"/>
      <c r="BU201" s="15"/>
      <c r="BV201" s="15"/>
      <c r="BW201" s="15"/>
      <c r="BX201" s="15"/>
      <c r="BY201" s="15"/>
      <c r="BZ201" s="15"/>
      <c r="CA201" s="15"/>
      <c r="CB201" s="15"/>
      <c r="CC201" s="15"/>
      <c r="CD201" s="15"/>
      <c r="CE201" s="15"/>
      <c r="CF201" s="15"/>
      <c r="CG201" s="15"/>
      <c r="CH201" s="15"/>
      <c r="CI201" s="15"/>
      <c r="CJ201" s="15"/>
      <c r="CK201" s="15"/>
      <c r="CL201" s="15"/>
      <c r="CM201" s="15"/>
      <c r="CN201" s="15"/>
      <c r="CO201" s="15"/>
      <c r="CP201" s="15"/>
      <c r="CQ201" s="15"/>
      <c r="CR201" s="15"/>
      <c r="CS201" s="15"/>
      <c r="CT201" s="15"/>
      <c r="CU201" s="15"/>
      <c r="CV201" s="15"/>
      <c r="CW201" s="15"/>
      <c r="CX201" s="15"/>
      <c r="CY201" s="15"/>
      <c r="CZ201" s="15"/>
      <c r="DA201" s="15"/>
      <c r="DB201" s="15"/>
      <c r="DC201" s="15"/>
      <c r="DD201" s="15"/>
      <c r="DE201" s="15"/>
      <c r="DF201" s="15"/>
      <c r="DG201" s="15"/>
      <c r="DH201" s="15"/>
      <c r="DI201" s="15"/>
      <c r="DJ201" s="15"/>
      <c r="DK201" s="15"/>
      <c r="DL201" s="15"/>
      <c r="DM201" s="15"/>
      <c r="DN201" s="15"/>
      <c r="DO201" s="15"/>
      <c r="DP201" s="15"/>
      <c r="DQ201" s="15"/>
      <c r="DR201" s="15"/>
      <c r="DS201" s="15"/>
      <c r="DT201" s="15"/>
      <c r="DU201" s="15"/>
      <c r="DV201" s="15"/>
      <c r="DW201" s="15"/>
      <c r="DX201" s="15"/>
      <c r="DY201" s="15"/>
      <c r="DZ201" s="15"/>
      <c r="EA201" s="15"/>
      <c r="EB201" s="15"/>
      <c r="EC201" s="15"/>
      <c r="ED201" s="15"/>
      <c r="EE201" s="15"/>
      <c r="EF201" s="15"/>
      <c r="EG201" s="15"/>
      <c r="EH201" s="15"/>
      <c r="EI201" s="15"/>
      <c r="EJ201" s="15"/>
      <c r="EK201" s="15"/>
      <c r="EL201" s="15"/>
      <c r="EM201" s="15"/>
      <c r="EN201" s="15"/>
      <c r="EO201" s="15"/>
      <c r="EP201" s="15"/>
      <c r="EQ201" s="15"/>
      <c r="ER201" s="15"/>
      <c r="ES201" s="15"/>
      <c r="ET201" s="15"/>
      <c r="EU201" s="15"/>
      <c r="EV201" s="15"/>
      <c r="EW201" s="15"/>
      <c r="EX201" s="15"/>
      <c r="EY201" s="15"/>
      <c r="EZ201" s="15"/>
      <c r="FA201" s="15"/>
      <c r="FB201" s="15"/>
      <c r="FC201" s="15"/>
      <c r="FD201" s="15"/>
      <c r="FE201" s="15"/>
      <c r="FF201" s="15"/>
      <c r="FG201" s="15"/>
      <c r="FH201" s="15"/>
      <c r="FI201" s="15"/>
      <c r="FJ201" s="15"/>
      <c r="FK201" s="15"/>
      <c r="FL201" s="15"/>
      <c r="FM201" s="15"/>
      <c r="FN201" s="15"/>
      <c r="FO201" s="15"/>
      <c r="FP201" s="15"/>
      <c r="FQ201" s="15"/>
      <c r="FR201" s="15"/>
      <c r="FS201" s="15"/>
      <c r="FT201" s="15"/>
      <c r="FU201" s="15"/>
      <c r="FV201" s="15"/>
      <c r="FW201" s="15"/>
      <c r="FX201" s="15"/>
      <c r="FY201" s="15"/>
      <c r="FZ201" s="15"/>
      <c r="GA201" s="15"/>
      <c r="GB201" s="15"/>
      <c r="GC201" s="15"/>
      <c r="GD201" s="15"/>
      <c r="GE201" s="15"/>
      <c r="GF201" s="15"/>
      <c r="GG201" s="15"/>
      <c r="GH201" s="15"/>
      <c r="GI201" s="15"/>
      <c r="GJ201" s="15"/>
      <c r="GK201" s="15"/>
      <c r="GL201" s="15"/>
      <c r="GM201" s="15"/>
      <c r="GN201" s="15"/>
      <c r="GO201" s="15"/>
      <c r="GP201" s="15"/>
      <c r="GQ201" s="15"/>
      <c r="GR201" s="15"/>
      <c r="GS201" s="15"/>
      <c r="GT201" s="15"/>
      <c r="GU201" s="15"/>
      <c r="GV201" s="15"/>
      <c r="GW201" s="15"/>
      <c r="GX201" s="15"/>
      <c r="GY201" s="15"/>
      <c r="GZ201" s="15"/>
      <c r="HA201" s="15"/>
      <c r="HB201" s="15"/>
      <c r="HC201" s="15"/>
      <c r="HD201" s="15"/>
      <c r="HE201" s="15"/>
      <c r="HF201" s="15"/>
      <c r="HG201" s="15"/>
      <c r="HH201" s="15"/>
      <c r="HI201" s="15"/>
      <c r="HJ201" s="15"/>
      <c r="HK201" s="15"/>
      <c r="HL201" s="15"/>
      <c r="HM201" s="15"/>
      <c r="HN201" s="15"/>
      <c r="HO201" s="15"/>
      <c r="HP201" s="15"/>
      <c r="HQ201" s="15"/>
      <c r="HR201" s="15"/>
      <c r="HS201" s="15"/>
      <c r="HT201" s="15"/>
      <c r="HU201" s="15"/>
      <c r="HV201" s="15"/>
      <c r="HW201" s="15"/>
      <c r="HX201" s="15"/>
      <c r="HY201" s="15"/>
      <c r="HZ201" s="15"/>
      <c r="IA201" s="15"/>
      <c r="IB201" s="15"/>
      <c r="IC201" s="15"/>
      <c r="ID201" s="15"/>
      <c r="IE201" s="15"/>
      <c r="IF201" s="15"/>
      <c r="IG201" s="15"/>
      <c r="IH201" s="15"/>
      <c r="II201" s="15"/>
      <c r="IJ201" s="15"/>
      <c r="IK201" s="15"/>
      <c r="IL201" s="15"/>
      <c r="IM201" s="15"/>
      <c r="IN201" s="15"/>
      <c r="IO201" s="15"/>
      <c r="IP201" s="15"/>
      <c r="IQ201" s="15"/>
      <c r="IR201" s="15"/>
      <c r="IS201" s="15"/>
      <c r="IT201" s="15"/>
      <c r="IU201" s="15"/>
      <c r="IV201" s="15"/>
    </row>
    <row r="202" spans="1:256" ht="15" customHeight="1">
      <c r="A202" s="546" t="s">
        <v>195</v>
      </c>
      <c r="B202" s="546"/>
      <c r="C202" s="546"/>
      <c r="D202" s="546"/>
      <c r="E202" s="546"/>
      <c r="F202" s="546"/>
      <c r="G202" s="546"/>
      <c r="H202" s="546"/>
      <c r="I202" s="78">
        <f>SUM(I197:I201)</f>
        <v>3947.3999999999996</v>
      </c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5"/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  <c r="CP202" s="15"/>
      <c r="CQ202" s="15"/>
      <c r="CR202" s="15"/>
      <c r="CS202" s="15"/>
      <c r="CT202" s="15"/>
      <c r="CU202" s="15"/>
      <c r="CV202" s="15"/>
      <c r="CW202" s="15"/>
      <c r="CX202" s="15"/>
      <c r="CY202" s="15"/>
      <c r="CZ202" s="15"/>
      <c r="DA202" s="15"/>
      <c r="DB202" s="15"/>
      <c r="DC202" s="15"/>
      <c r="DD202" s="15"/>
      <c r="DE202" s="15"/>
      <c r="DF202" s="15"/>
      <c r="DG202" s="15"/>
      <c r="DH202" s="15"/>
      <c r="DI202" s="15"/>
      <c r="DJ202" s="15"/>
      <c r="DK202" s="15"/>
      <c r="DL202" s="15"/>
      <c r="DM202" s="15"/>
      <c r="DN202" s="15"/>
      <c r="DO202" s="15"/>
      <c r="DP202" s="15"/>
      <c r="DQ202" s="15"/>
      <c r="DR202" s="15"/>
      <c r="DS202" s="15"/>
      <c r="DT202" s="15"/>
      <c r="DU202" s="15"/>
      <c r="DV202" s="15"/>
      <c r="DW202" s="15"/>
      <c r="DX202" s="15"/>
      <c r="DY202" s="15"/>
      <c r="DZ202" s="15"/>
      <c r="EA202" s="15"/>
      <c r="EB202" s="15"/>
      <c r="EC202" s="15"/>
      <c r="ED202" s="15"/>
      <c r="EE202" s="15"/>
      <c r="EF202" s="15"/>
      <c r="EG202" s="15"/>
      <c r="EH202" s="15"/>
      <c r="EI202" s="15"/>
      <c r="EJ202" s="15"/>
      <c r="EK202" s="15"/>
      <c r="EL202" s="15"/>
      <c r="EM202" s="15"/>
      <c r="EN202" s="15"/>
      <c r="EO202" s="15"/>
      <c r="EP202" s="15"/>
      <c r="EQ202" s="15"/>
      <c r="ER202" s="15"/>
      <c r="ES202" s="15"/>
      <c r="ET202" s="15"/>
      <c r="EU202" s="15"/>
      <c r="EV202" s="15"/>
      <c r="EW202" s="15"/>
      <c r="EX202" s="15"/>
      <c r="EY202" s="15"/>
      <c r="EZ202" s="15"/>
      <c r="FA202" s="15"/>
      <c r="FB202" s="15"/>
      <c r="FC202" s="15"/>
      <c r="FD202" s="15"/>
      <c r="FE202" s="15"/>
      <c r="FF202" s="15"/>
      <c r="FG202" s="15"/>
      <c r="FH202" s="15"/>
      <c r="FI202" s="15"/>
      <c r="FJ202" s="15"/>
      <c r="FK202" s="15"/>
      <c r="FL202" s="15"/>
      <c r="FM202" s="15"/>
      <c r="FN202" s="15"/>
      <c r="FO202" s="15"/>
      <c r="FP202" s="15"/>
      <c r="FQ202" s="15"/>
      <c r="FR202" s="15"/>
      <c r="FS202" s="15"/>
      <c r="FT202" s="15"/>
      <c r="FU202" s="15"/>
      <c r="FV202" s="15"/>
      <c r="FW202" s="15"/>
      <c r="FX202" s="15"/>
      <c r="FY202" s="15"/>
      <c r="FZ202" s="15"/>
      <c r="GA202" s="15"/>
      <c r="GB202" s="15"/>
      <c r="GC202" s="15"/>
      <c r="GD202" s="15"/>
      <c r="GE202" s="15"/>
      <c r="GF202" s="15"/>
      <c r="GG202" s="15"/>
      <c r="GH202" s="15"/>
      <c r="GI202" s="15"/>
      <c r="GJ202" s="15"/>
      <c r="GK202" s="15"/>
      <c r="GL202" s="15"/>
      <c r="GM202" s="15"/>
      <c r="GN202" s="15"/>
      <c r="GO202" s="15"/>
      <c r="GP202" s="15"/>
      <c r="GQ202" s="15"/>
      <c r="GR202" s="15"/>
      <c r="GS202" s="15"/>
      <c r="GT202" s="15"/>
      <c r="GU202" s="15"/>
      <c r="GV202" s="15"/>
      <c r="GW202" s="15"/>
      <c r="GX202" s="15"/>
      <c r="GY202" s="15"/>
      <c r="GZ202" s="15"/>
      <c r="HA202" s="15"/>
      <c r="HB202" s="15"/>
      <c r="HC202" s="15"/>
      <c r="HD202" s="15"/>
      <c r="HE202" s="15"/>
      <c r="HF202" s="15"/>
      <c r="HG202" s="15"/>
      <c r="HH202" s="15"/>
      <c r="HI202" s="15"/>
      <c r="HJ202" s="15"/>
      <c r="HK202" s="15"/>
      <c r="HL202" s="15"/>
      <c r="HM202" s="15"/>
      <c r="HN202" s="15"/>
      <c r="HO202" s="15"/>
      <c r="HP202" s="15"/>
      <c r="HQ202" s="15"/>
      <c r="HR202" s="15"/>
      <c r="HS202" s="15"/>
      <c r="HT202" s="15"/>
      <c r="HU202" s="15"/>
      <c r="HV202" s="15"/>
      <c r="HW202" s="15"/>
      <c r="HX202" s="15"/>
      <c r="HY202" s="15"/>
      <c r="HZ202" s="15"/>
      <c r="IA202" s="15"/>
      <c r="IB202" s="15"/>
      <c r="IC202" s="15"/>
      <c r="ID202" s="15"/>
      <c r="IE202" s="15"/>
      <c r="IF202" s="15"/>
      <c r="IG202" s="15"/>
      <c r="IH202" s="15"/>
      <c r="II202" s="15"/>
      <c r="IJ202" s="15"/>
      <c r="IK202" s="15"/>
      <c r="IL202" s="15"/>
      <c r="IM202" s="15"/>
      <c r="IN202" s="15"/>
      <c r="IO202" s="15"/>
      <c r="IP202" s="15"/>
      <c r="IQ202" s="15"/>
      <c r="IR202" s="15"/>
      <c r="IS202" s="15"/>
      <c r="IT202" s="15"/>
      <c r="IU202" s="15"/>
      <c r="IV202" s="15"/>
    </row>
    <row r="203" spans="1:256" ht="15" customHeight="1">
      <c r="A203" s="106" t="s">
        <v>71</v>
      </c>
      <c r="B203" s="545" t="s">
        <v>196</v>
      </c>
      <c r="C203" s="545"/>
      <c r="D203" s="545"/>
      <c r="E203" s="545"/>
      <c r="F203" s="545"/>
      <c r="G203" s="545"/>
      <c r="H203" s="545"/>
      <c r="I203" s="23">
        <f>I186</f>
        <v>833.8900000000001</v>
      </c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  <c r="BM203" s="15"/>
      <c r="BN203" s="15"/>
      <c r="BO203" s="15"/>
      <c r="BP203" s="15"/>
      <c r="BQ203" s="15"/>
      <c r="BR203" s="15"/>
      <c r="BS203" s="15"/>
      <c r="BT203" s="15"/>
      <c r="BU203" s="15"/>
      <c r="BV203" s="15"/>
      <c r="BW203" s="15"/>
      <c r="BX203" s="15"/>
      <c r="BY203" s="15"/>
      <c r="BZ203" s="15"/>
      <c r="CA203" s="15"/>
      <c r="CB203" s="15"/>
      <c r="CC203" s="15"/>
      <c r="CD203" s="15"/>
      <c r="CE203" s="15"/>
      <c r="CF203" s="15"/>
      <c r="CG203" s="15"/>
      <c r="CH203" s="15"/>
      <c r="CI203" s="15"/>
      <c r="CJ203" s="15"/>
      <c r="CK203" s="15"/>
      <c r="CL203" s="15"/>
      <c r="CM203" s="15"/>
      <c r="CN203" s="15"/>
      <c r="CO203" s="15"/>
      <c r="CP203" s="15"/>
      <c r="CQ203" s="15"/>
      <c r="CR203" s="15"/>
      <c r="CS203" s="15"/>
      <c r="CT203" s="15"/>
      <c r="CU203" s="15"/>
      <c r="CV203" s="15"/>
      <c r="CW203" s="15"/>
      <c r="CX203" s="15"/>
      <c r="CY203" s="15"/>
      <c r="CZ203" s="15"/>
      <c r="DA203" s="15"/>
      <c r="DB203" s="15"/>
      <c r="DC203" s="15"/>
      <c r="DD203" s="15"/>
      <c r="DE203" s="15"/>
      <c r="DF203" s="15"/>
      <c r="DG203" s="15"/>
      <c r="DH203" s="15"/>
      <c r="DI203" s="15"/>
      <c r="DJ203" s="15"/>
      <c r="DK203" s="15"/>
      <c r="DL203" s="15"/>
      <c r="DM203" s="15"/>
      <c r="DN203" s="15"/>
      <c r="DO203" s="15"/>
      <c r="DP203" s="15"/>
      <c r="DQ203" s="15"/>
      <c r="DR203" s="15"/>
      <c r="DS203" s="15"/>
      <c r="DT203" s="15"/>
      <c r="DU203" s="15"/>
      <c r="DV203" s="15"/>
      <c r="DW203" s="15"/>
      <c r="DX203" s="15"/>
      <c r="DY203" s="15"/>
      <c r="DZ203" s="15"/>
      <c r="EA203" s="15"/>
      <c r="EB203" s="15"/>
      <c r="EC203" s="15"/>
      <c r="ED203" s="15"/>
      <c r="EE203" s="15"/>
      <c r="EF203" s="15"/>
      <c r="EG203" s="15"/>
      <c r="EH203" s="15"/>
      <c r="EI203" s="15"/>
      <c r="EJ203" s="15"/>
      <c r="EK203" s="15"/>
      <c r="EL203" s="15"/>
      <c r="EM203" s="15"/>
      <c r="EN203" s="15"/>
      <c r="EO203" s="15"/>
      <c r="EP203" s="15"/>
      <c r="EQ203" s="15"/>
      <c r="ER203" s="15"/>
      <c r="ES203" s="15"/>
      <c r="ET203" s="15"/>
      <c r="EU203" s="15"/>
      <c r="EV203" s="15"/>
      <c r="EW203" s="15"/>
      <c r="EX203" s="15"/>
      <c r="EY203" s="15"/>
      <c r="EZ203" s="15"/>
      <c r="FA203" s="15"/>
      <c r="FB203" s="15"/>
      <c r="FC203" s="15"/>
      <c r="FD203" s="15"/>
      <c r="FE203" s="15"/>
      <c r="FF203" s="15"/>
      <c r="FG203" s="15"/>
      <c r="FH203" s="15"/>
      <c r="FI203" s="15"/>
      <c r="FJ203" s="15"/>
      <c r="FK203" s="15"/>
      <c r="FL203" s="15"/>
      <c r="FM203" s="15"/>
      <c r="FN203" s="15"/>
      <c r="FO203" s="15"/>
      <c r="FP203" s="15"/>
      <c r="FQ203" s="15"/>
      <c r="FR203" s="15"/>
      <c r="FS203" s="15"/>
      <c r="FT203" s="15"/>
      <c r="FU203" s="15"/>
      <c r="FV203" s="15"/>
      <c r="FW203" s="15"/>
      <c r="FX203" s="15"/>
      <c r="FY203" s="15"/>
      <c r="FZ203" s="15"/>
      <c r="GA203" s="15"/>
      <c r="GB203" s="15"/>
      <c r="GC203" s="15"/>
      <c r="GD203" s="15"/>
      <c r="GE203" s="15"/>
      <c r="GF203" s="15"/>
      <c r="GG203" s="15"/>
      <c r="GH203" s="15"/>
      <c r="GI203" s="15"/>
      <c r="GJ203" s="15"/>
      <c r="GK203" s="15"/>
      <c r="GL203" s="15"/>
      <c r="GM203" s="15"/>
      <c r="GN203" s="15"/>
      <c r="GO203" s="15"/>
      <c r="GP203" s="15"/>
      <c r="GQ203" s="15"/>
      <c r="GR203" s="15"/>
      <c r="GS203" s="15"/>
      <c r="GT203" s="15"/>
      <c r="GU203" s="15"/>
      <c r="GV203" s="15"/>
      <c r="GW203" s="15"/>
      <c r="GX203" s="15"/>
      <c r="GY203" s="15"/>
      <c r="GZ203" s="15"/>
      <c r="HA203" s="15"/>
      <c r="HB203" s="15"/>
      <c r="HC203" s="15"/>
      <c r="HD203" s="15"/>
      <c r="HE203" s="15"/>
      <c r="HF203" s="15"/>
      <c r="HG203" s="15"/>
      <c r="HH203" s="15"/>
      <c r="HI203" s="15"/>
      <c r="HJ203" s="15"/>
      <c r="HK203" s="15"/>
      <c r="HL203" s="15"/>
      <c r="HM203" s="15"/>
      <c r="HN203" s="15"/>
      <c r="HO203" s="15"/>
      <c r="HP203" s="15"/>
      <c r="HQ203" s="15"/>
      <c r="HR203" s="15"/>
      <c r="HS203" s="15"/>
      <c r="HT203" s="15"/>
      <c r="HU203" s="15"/>
      <c r="HV203" s="15"/>
      <c r="HW203" s="15"/>
      <c r="HX203" s="15"/>
      <c r="HY203" s="15"/>
      <c r="HZ203" s="15"/>
      <c r="IA203" s="15"/>
      <c r="IB203" s="15"/>
      <c r="IC203" s="15"/>
      <c r="ID203" s="15"/>
      <c r="IE203" s="15"/>
      <c r="IF203" s="15"/>
      <c r="IG203" s="15"/>
      <c r="IH203" s="15"/>
      <c r="II203" s="15"/>
      <c r="IJ203" s="15"/>
      <c r="IK203" s="15"/>
      <c r="IL203" s="15"/>
      <c r="IM203" s="15"/>
      <c r="IN203" s="15"/>
      <c r="IO203" s="15"/>
      <c r="IP203" s="15"/>
      <c r="IQ203" s="15"/>
      <c r="IR203" s="15"/>
      <c r="IS203" s="15"/>
      <c r="IT203" s="15"/>
      <c r="IU203" s="15"/>
      <c r="IV203" s="15"/>
    </row>
    <row r="204" spans="1:256" ht="15" customHeight="1">
      <c r="A204" s="546" t="s">
        <v>197</v>
      </c>
      <c r="B204" s="546"/>
      <c r="C204" s="546"/>
      <c r="D204" s="546"/>
      <c r="E204" s="546"/>
      <c r="F204" s="546"/>
      <c r="G204" s="546"/>
      <c r="H204" s="546"/>
      <c r="I204" s="78">
        <f>SUM(I202:I203)</f>
        <v>4781.29</v>
      </c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  <c r="BM204" s="15"/>
      <c r="BN204" s="15"/>
      <c r="BO204" s="15"/>
      <c r="BP204" s="15"/>
      <c r="BQ204" s="15"/>
      <c r="BR204" s="15"/>
      <c r="BS204" s="15"/>
      <c r="BT204" s="15"/>
      <c r="BU204" s="15"/>
      <c r="BV204" s="15"/>
      <c r="BW204" s="15"/>
      <c r="BX204" s="15"/>
      <c r="BY204" s="15"/>
      <c r="BZ204" s="15"/>
      <c r="CA204" s="15"/>
      <c r="CB204" s="15"/>
      <c r="CC204" s="15"/>
      <c r="CD204" s="15"/>
      <c r="CE204" s="15"/>
      <c r="CF204" s="15"/>
      <c r="CG204" s="15"/>
      <c r="CH204" s="15"/>
      <c r="CI204" s="15"/>
      <c r="CJ204" s="15"/>
      <c r="CK204" s="15"/>
      <c r="CL204" s="15"/>
      <c r="CM204" s="15"/>
      <c r="CN204" s="15"/>
      <c r="CO204" s="15"/>
      <c r="CP204" s="15"/>
      <c r="CQ204" s="15"/>
      <c r="CR204" s="15"/>
      <c r="CS204" s="15"/>
      <c r="CT204" s="15"/>
      <c r="CU204" s="15"/>
      <c r="CV204" s="15"/>
      <c r="CW204" s="15"/>
      <c r="CX204" s="15"/>
      <c r="CY204" s="15"/>
      <c r="CZ204" s="15"/>
      <c r="DA204" s="15"/>
      <c r="DB204" s="15"/>
      <c r="DC204" s="15"/>
      <c r="DD204" s="15"/>
      <c r="DE204" s="15"/>
      <c r="DF204" s="15"/>
      <c r="DG204" s="15"/>
      <c r="DH204" s="15"/>
      <c r="DI204" s="15"/>
      <c r="DJ204" s="15"/>
      <c r="DK204" s="15"/>
      <c r="DL204" s="15"/>
      <c r="DM204" s="15"/>
      <c r="DN204" s="15"/>
      <c r="DO204" s="15"/>
      <c r="DP204" s="15"/>
      <c r="DQ204" s="15"/>
      <c r="DR204" s="15"/>
      <c r="DS204" s="15"/>
      <c r="DT204" s="15"/>
      <c r="DU204" s="15"/>
      <c r="DV204" s="15"/>
      <c r="DW204" s="15"/>
      <c r="DX204" s="15"/>
      <c r="DY204" s="15"/>
      <c r="DZ204" s="15"/>
      <c r="EA204" s="15"/>
      <c r="EB204" s="15"/>
      <c r="EC204" s="15"/>
      <c r="ED204" s="15"/>
      <c r="EE204" s="15"/>
      <c r="EF204" s="15"/>
      <c r="EG204" s="15"/>
      <c r="EH204" s="15"/>
      <c r="EI204" s="15"/>
      <c r="EJ204" s="15"/>
      <c r="EK204" s="15"/>
      <c r="EL204" s="15"/>
      <c r="EM204" s="15"/>
      <c r="EN204" s="15"/>
      <c r="EO204" s="15"/>
      <c r="EP204" s="15"/>
      <c r="EQ204" s="15"/>
      <c r="ER204" s="15"/>
      <c r="ES204" s="15"/>
      <c r="ET204" s="15"/>
      <c r="EU204" s="15"/>
      <c r="EV204" s="15"/>
      <c r="EW204" s="15"/>
      <c r="EX204" s="15"/>
      <c r="EY204" s="15"/>
      <c r="EZ204" s="15"/>
      <c r="FA204" s="15"/>
      <c r="FB204" s="15"/>
      <c r="FC204" s="15"/>
      <c r="FD204" s="15"/>
      <c r="FE204" s="15"/>
      <c r="FF204" s="15"/>
      <c r="FG204" s="15"/>
      <c r="FH204" s="15"/>
      <c r="FI204" s="15"/>
      <c r="FJ204" s="15"/>
      <c r="FK204" s="15"/>
      <c r="FL204" s="15"/>
      <c r="FM204" s="15"/>
      <c r="FN204" s="15"/>
      <c r="FO204" s="15"/>
      <c r="FP204" s="15"/>
      <c r="FQ204" s="15"/>
      <c r="FR204" s="15"/>
      <c r="FS204" s="15"/>
      <c r="FT204" s="15"/>
      <c r="FU204" s="15"/>
      <c r="FV204" s="15"/>
      <c r="FW204" s="15"/>
      <c r="FX204" s="15"/>
      <c r="FY204" s="15"/>
      <c r="FZ204" s="15"/>
      <c r="GA204" s="15"/>
      <c r="GB204" s="15"/>
      <c r="GC204" s="15"/>
      <c r="GD204" s="15"/>
      <c r="GE204" s="15"/>
      <c r="GF204" s="15"/>
      <c r="GG204" s="15"/>
      <c r="GH204" s="15"/>
      <c r="GI204" s="15"/>
      <c r="GJ204" s="15"/>
      <c r="GK204" s="15"/>
      <c r="GL204" s="15"/>
      <c r="GM204" s="15"/>
      <c r="GN204" s="15"/>
      <c r="GO204" s="15"/>
      <c r="GP204" s="15"/>
      <c r="GQ204" s="15"/>
      <c r="GR204" s="15"/>
      <c r="GS204" s="15"/>
      <c r="GT204" s="15"/>
      <c r="GU204" s="15"/>
      <c r="GV204" s="15"/>
      <c r="GW204" s="15"/>
      <c r="GX204" s="15"/>
      <c r="GY204" s="15"/>
      <c r="GZ204" s="15"/>
      <c r="HA204" s="15"/>
      <c r="HB204" s="15"/>
      <c r="HC204" s="15"/>
      <c r="HD204" s="15"/>
      <c r="HE204" s="15"/>
      <c r="HF204" s="15"/>
      <c r="HG204" s="15"/>
      <c r="HH204" s="15"/>
      <c r="HI204" s="15"/>
      <c r="HJ204" s="15"/>
      <c r="HK204" s="15"/>
      <c r="HL204" s="15"/>
      <c r="HM204" s="15"/>
      <c r="HN204" s="15"/>
      <c r="HO204" s="15"/>
      <c r="HP204" s="15"/>
      <c r="HQ204" s="15"/>
      <c r="HR204" s="15"/>
      <c r="HS204" s="15"/>
      <c r="HT204" s="15"/>
      <c r="HU204" s="15"/>
      <c r="HV204" s="15"/>
      <c r="HW204" s="15"/>
      <c r="HX204" s="15"/>
      <c r="HY204" s="15"/>
      <c r="HZ204" s="15"/>
      <c r="IA204" s="15"/>
      <c r="IB204" s="15"/>
      <c r="IC204" s="15"/>
      <c r="ID204" s="15"/>
      <c r="IE204" s="15"/>
      <c r="IF204" s="15"/>
      <c r="IG204" s="15"/>
      <c r="IH204" s="15"/>
      <c r="II204" s="15"/>
      <c r="IJ204" s="15"/>
      <c r="IK204" s="15"/>
      <c r="IL204" s="15"/>
      <c r="IM204" s="15"/>
      <c r="IN204" s="15"/>
      <c r="IO204" s="15"/>
      <c r="IP204" s="15"/>
      <c r="IQ204" s="15"/>
      <c r="IR204" s="15"/>
      <c r="IS204" s="15"/>
      <c r="IT204" s="15"/>
      <c r="IU204" s="15"/>
      <c r="IV204" s="15"/>
    </row>
    <row r="205" spans="1:256" ht="15" hidden="1" customHeight="1">
      <c r="A205" s="107"/>
      <c r="B205" s="107"/>
      <c r="C205" s="107"/>
      <c r="D205" s="107"/>
      <c r="E205" s="107"/>
      <c r="F205" s="107"/>
      <c r="G205" s="107"/>
      <c r="H205" s="108"/>
      <c r="I205" s="109"/>
      <c r="J205" s="36"/>
      <c r="K205" s="110"/>
      <c r="L205" s="36"/>
      <c r="M205" s="111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15"/>
      <c r="CJ205" s="15"/>
      <c r="CK205" s="15"/>
      <c r="CL205" s="15"/>
      <c r="CM205" s="15"/>
      <c r="CN205" s="15"/>
      <c r="CO205" s="15"/>
      <c r="CP205" s="15"/>
      <c r="CQ205" s="15"/>
      <c r="CR205" s="15"/>
      <c r="CS205" s="15"/>
      <c r="CT205" s="15"/>
      <c r="CU205" s="15"/>
      <c r="CV205" s="15"/>
      <c r="CW205" s="15"/>
      <c r="CX205" s="15"/>
      <c r="CY205" s="15"/>
      <c r="CZ205" s="15"/>
      <c r="DA205" s="15"/>
      <c r="DB205" s="15"/>
      <c r="DC205" s="15"/>
      <c r="DD205" s="15"/>
      <c r="DE205" s="15"/>
      <c r="DF205" s="15"/>
      <c r="DG205" s="15"/>
      <c r="DH205" s="15"/>
      <c r="DI205" s="15"/>
      <c r="DJ205" s="15"/>
      <c r="DK205" s="15"/>
      <c r="DL205" s="15"/>
      <c r="DM205" s="15"/>
      <c r="DN205" s="15"/>
      <c r="DO205" s="15"/>
      <c r="DP205" s="15"/>
      <c r="DQ205" s="15"/>
      <c r="DR205" s="15"/>
      <c r="DS205" s="15"/>
      <c r="DT205" s="15"/>
      <c r="DU205" s="15"/>
      <c r="DV205" s="15"/>
      <c r="DW205" s="15"/>
      <c r="DX205" s="15"/>
      <c r="DY205" s="15"/>
      <c r="DZ205" s="15"/>
      <c r="EA205" s="15"/>
      <c r="EB205" s="15"/>
      <c r="EC205" s="15"/>
      <c r="ED205" s="15"/>
      <c r="EE205" s="15"/>
      <c r="EF205" s="15"/>
      <c r="EG205" s="15"/>
      <c r="EH205" s="15"/>
      <c r="EI205" s="15"/>
      <c r="EJ205" s="15"/>
      <c r="EK205" s="15"/>
      <c r="EL205" s="15"/>
      <c r="EM205" s="15"/>
      <c r="EN205" s="15"/>
      <c r="EO205" s="15"/>
      <c r="EP205" s="15"/>
      <c r="EQ205" s="15"/>
      <c r="ER205" s="15"/>
      <c r="ES205" s="15"/>
      <c r="ET205" s="15"/>
      <c r="EU205" s="15"/>
      <c r="EV205" s="15"/>
      <c r="EW205" s="15"/>
      <c r="EX205" s="15"/>
      <c r="EY205" s="15"/>
      <c r="EZ205" s="15"/>
      <c r="FA205" s="15"/>
      <c r="FB205" s="15"/>
      <c r="FC205" s="15"/>
      <c r="FD205" s="15"/>
      <c r="FE205" s="15"/>
      <c r="FF205" s="15"/>
      <c r="FG205" s="15"/>
      <c r="FH205" s="15"/>
      <c r="FI205" s="15"/>
      <c r="FJ205" s="15"/>
      <c r="FK205" s="15"/>
      <c r="FL205" s="15"/>
      <c r="FM205" s="15"/>
      <c r="FN205" s="15"/>
      <c r="FO205" s="15"/>
      <c r="FP205" s="15"/>
      <c r="FQ205" s="15"/>
      <c r="FR205" s="15"/>
      <c r="FS205" s="15"/>
      <c r="FT205" s="15"/>
      <c r="FU205" s="15"/>
      <c r="FV205" s="15"/>
      <c r="FW205" s="15"/>
      <c r="FX205" s="15"/>
      <c r="FY205" s="15"/>
      <c r="FZ205" s="15"/>
      <c r="GA205" s="15"/>
      <c r="GB205" s="15"/>
      <c r="GC205" s="15"/>
      <c r="GD205" s="15"/>
      <c r="GE205" s="15"/>
      <c r="GF205" s="15"/>
      <c r="GG205" s="15"/>
      <c r="GH205" s="15"/>
      <c r="GI205" s="15"/>
      <c r="GJ205" s="15"/>
      <c r="GK205" s="15"/>
      <c r="GL205" s="15"/>
      <c r="GM205" s="15"/>
      <c r="GN205" s="15"/>
      <c r="GO205" s="15"/>
      <c r="GP205" s="15"/>
      <c r="GQ205" s="15"/>
      <c r="GR205" s="15"/>
      <c r="GS205" s="15"/>
      <c r="GT205" s="15"/>
      <c r="GU205" s="15"/>
      <c r="GV205" s="15"/>
      <c r="GW205" s="15"/>
      <c r="GX205" s="15"/>
      <c r="GY205" s="15"/>
      <c r="GZ205" s="15"/>
      <c r="HA205" s="15"/>
      <c r="HB205" s="15"/>
      <c r="HC205" s="15"/>
      <c r="HD205" s="15"/>
      <c r="HE205" s="15"/>
      <c r="HF205" s="15"/>
      <c r="HG205" s="15"/>
      <c r="HH205" s="15"/>
      <c r="HI205" s="15"/>
      <c r="HJ205" s="15"/>
      <c r="HK205" s="15"/>
      <c r="HL205" s="15"/>
      <c r="HM205" s="15"/>
      <c r="HN205" s="15"/>
      <c r="HO205" s="15"/>
      <c r="HP205" s="15"/>
      <c r="HQ205" s="15"/>
      <c r="HR205" s="15"/>
      <c r="HS205" s="15"/>
      <c r="HT205" s="15"/>
      <c r="HU205" s="15"/>
      <c r="HV205" s="15"/>
      <c r="HW205" s="15"/>
      <c r="HX205" s="15"/>
      <c r="HY205" s="15"/>
      <c r="HZ205" s="15"/>
      <c r="IA205" s="15"/>
      <c r="IB205" s="15"/>
      <c r="IC205" s="15"/>
      <c r="ID205" s="15"/>
      <c r="IE205" s="15"/>
      <c r="IF205" s="15"/>
      <c r="IG205" s="15"/>
      <c r="IH205" s="15"/>
      <c r="II205" s="15"/>
      <c r="IJ205" s="15"/>
      <c r="IK205" s="15"/>
      <c r="IL205" s="15"/>
      <c r="IM205" s="15"/>
      <c r="IN205" s="15"/>
      <c r="IO205" s="15"/>
      <c r="IP205" s="15"/>
      <c r="IQ205" s="15"/>
      <c r="IR205" s="15"/>
      <c r="IS205" s="15"/>
      <c r="IT205" s="15"/>
      <c r="IU205" s="15"/>
      <c r="IV205" s="15"/>
    </row>
    <row r="206" spans="1:256" ht="12" customHeight="1">
      <c r="A206" s="547"/>
      <c r="B206" s="547"/>
      <c r="C206" s="547"/>
      <c r="D206" s="547"/>
      <c r="E206" s="547"/>
      <c r="F206" s="547"/>
      <c r="G206" s="547"/>
      <c r="H206" s="547"/>
      <c r="I206" s="547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5"/>
      <c r="BT206" s="15"/>
      <c r="BU206" s="15"/>
      <c r="BV206" s="15"/>
      <c r="BW206" s="15"/>
      <c r="BX206" s="15"/>
      <c r="BY206" s="15"/>
      <c r="BZ206" s="15"/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15"/>
      <c r="CP206" s="15"/>
      <c r="CQ206" s="15"/>
      <c r="CR206" s="15"/>
      <c r="CS206" s="15"/>
      <c r="CT206" s="15"/>
      <c r="CU206" s="15"/>
      <c r="CV206" s="15"/>
      <c r="CW206" s="15"/>
      <c r="CX206" s="15"/>
      <c r="CY206" s="15"/>
      <c r="CZ206" s="15"/>
      <c r="DA206" s="15"/>
      <c r="DB206" s="15"/>
      <c r="DC206" s="15"/>
      <c r="DD206" s="15"/>
      <c r="DE206" s="15"/>
      <c r="DF206" s="15"/>
      <c r="DG206" s="15"/>
      <c r="DH206" s="15"/>
      <c r="DI206" s="15"/>
      <c r="DJ206" s="15"/>
      <c r="DK206" s="15"/>
      <c r="DL206" s="15"/>
      <c r="DM206" s="15"/>
      <c r="DN206" s="15"/>
      <c r="DO206" s="15"/>
      <c r="DP206" s="15"/>
      <c r="DQ206" s="15"/>
      <c r="DR206" s="15"/>
      <c r="DS206" s="15"/>
      <c r="DT206" s="15"/>
      <c r="DU206" s="15"/>
      <c r="DV206" s="15"/>
      <c r="DW206" s="15"/>
      <c r="DX206" s="15"/>
      <c r="DY206" s="15"/>
      <c r="DZ206" s="15"/>
      <c r="EA206" s="15"/>
      <c r="EB206" s="15"/>
      <c r="EC206" s="15"/>
      <c r="ED206" s="15"/>
      <c r="EE206" s="15"/>
      <c r="EF206" s="15"/>
      <c r="EG206" s="15"/>
      <c r="EH206" s="15"/>
      <c r="EI206" s="15"/>
      <c r="EJ206" s="15"/>
      <c r="EK206" s="15"/>
      <c r="EL206" s="15"/>
      <c r="EM206" s="15"/>
      <c r="EN206" s="15"/>
      <c r="EO206" s="15"/>
      <c r="EP206" s="15"/>
      <c r="EQ206" s="15"/>
      <c r="ER206" s="15"/>
      <c r="ES206" s="15"/>
      <c r="ET206" s="15"/>
      <c r="EU206" s="15"/>
      <c r="EV206" s="15"/>
      <c r="EW206" s="15"/>
      <c r="EX206" s="15"/>
      <c r="EY206" s="15"/>
      <c r="EZ206" s="15"/>
      <c r="FA206" s="15"/>
      <c r="FB206" s="15"/>
      <c r="FC206" s="15"/>
      <c r="FD206" s="15"/>
      <c r="FE206" s="15"/>
      <c r="FF206" s="15"/>
      <c r="FG206" s="15"/>
      <c r="FH206" s="15"/>
      <c r="FI206" s="15"/>
      <c r="FJ206" s="15"/>
      <c r="FK206" s="15"/>
      <c r="FL206" s="15"/>
      <c r="FM206" s="15"/>
      <c r="FN206" s="15"/>
      <c r="FO206" s="15"/>
      <c r="FP206" s="15"/>
      <c r="FQ206" s="15"/>
      <c r="FR206" s="15"/>
      <c r="FS206" s="15"/>
      <c r="FT206" s="15"/>
      <c r="FU206" s="15"/>
      <c r="FV206" s="15"/>
      <c r="FW206" s="15"/>
      <c r="FX206" s="15"/>
      <c r="FY206" s="15"/>
      <c r="FZ206" s="15"/>
      <c r="GA206" s="15"/>
      <c r="GB206" s="15"/>
      <c r="GC206" s="15"/>
      <c r="GD206" s="15"/>
      <c r="GE206" s="15"/>
      <c r="GF206" s="15"/>
      <c r="GG206" s="15"/>
      <c r="GH206" s="15"/>
      <c r="GI206" s="15"/>
      <c r="GJ206" s="15"/>
      <c r="GK206" s="15"/>
      <c r="GL206" s="15"/>
      <c r="GM206" s="15"/>
      <c r="GN206" s="15"/>
      <c r="GO206" s="15"/>
      <c r="GP206" s="15"/>
      <c r="GQ206" s="15"/>
      <c r="GR206" s="15"/>
      <c r="GS206" s="15"/>
      <c r="GT206" s="15"/>
      <c r="GU206" s="15"/>
      <c r="GV206" s="15"/>
      <c r="GW206" s="15"/>
      <c r="GX206" s="15"/>
      <c r="GY206" s="15"/>
      <c r="GZ206" s="15"/>
      <c r="HA206" s="15"/>
      <c r="HB206" s="15"/>
      <c r="HC206" s="15"/>
      <c r="HD206" s="15"/>
      <c r="HE206" s="15"/>
      <c r="HF206" s="15"/>
      <c r="HG206" s="15"/>
      <c r="HH206" s="15"/>
      <c r="HI206" s="15"/>
      <c r="HJ206" s="15"/>
      <c r="HK206" s="15"/>
      <c r="HL206" s="15"/>
      <c r="HM206" s="15"/>
      <c r="HN206" s="15"/>
      <c r="HO206" s="15"/>
      <c r="HP206" s="15"/>
      <c r="HQ206" s="15"/>
      <c r="HR206" s="15"/>
      <c r="HS206" s="15"/>
      <c r="HT206" s="15"/>
      <c r="HU206" s="15"/>
      <c r="HV206" s="15"/>
      <c r="HW206" s="15"/>
      <c r="HX206" s="15"/>
      <c r="HY206" s="15"/>
      <c r="HZ206" s="15"/>
      <c r="IA206" s="15"/>
      <c r="IB206" s="15"/>
      <c r="IC206" s="15"/>
      <c r="ID206" s="15"/>
      <c r="IE206" s="15"/>
      <c r="IF206" s="15"/>
      <c r="IG206" s="15"/>
      <c r="IH206" s="15"/>
      <c r="II206" s="15"/>
      <c r="IJ206" s="15"/>
      <c r="IK206" s="15"/>
      <c r="IL206" s="15"/>
      <c r="IM206" s="15"/>
      <c r="IN206" s="15"/>
      <c r="IO206" s="15"/>
      <c r="IP206" s="15"/>
      <c r="IQ206" s="15"/>
      <c r="IR206" s="15"/>
      <c r="IS206" s="15"/>
      <c r="IT206" s="15"/>
      <c r="IU206" s="15"/>
      <c r="IV206" s="15"/>
    </row>
    <row r="207" spans="1:256" ht="15" customHeight="1">
      <c r="A207" s="548" t="s">
        <v>198</v>
      </c>
      <c r="B207" s="548"/>
      <c r="C207" s="548"/>
      <c r="D207" s="548"/>
      <c r="E207" s="548"/>
      <c r="F207" s="548"/>
      <c r="G207" s="548"/>
      <c r="H207" s="548"/>
      <c r="I207" s="548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5"/>
      <c r="BR207" s="15"/>
      <c r="BS207" s="15"/>
      <c r="BT207" s="15"/>
      <c r="BU207" s="15"/>
      <c r="BV207" s="15"/>
      <c r="BW207" s="15"/>
      <c r="BX207" s="15"/>
      <c r="BY207" s="15"/>
      <c r="BZ207" s="15"/>
      <c r="CA207" s="15"/>
      <c r="CB207" s="15"/>
      <c r="CC207" s="15"/>
      <c r="CD207" s="15"/>
      <c r="CE207" s="15"/>
      <c r="CF207" s="15"/>
      <c r="CG207" s="15"/>
      <c r="CH207" s="15"/>
      <c r="CI207" s="15"/>
      <c r="CJ207" s="15"/>
      <c r="CK207" s="15"/>
      <c r="CL207" s="15"/>
      <c r="CM207" s="15"/>
      <c r="CN207" s="15"/>
      <c r="CO207" s="15"/>
      <c r="CP207" s="15"/>
      <c r="CQ207" s="15"/>
      <c r="CR207" s="15"/>
      <c r="CS207" s="15"/>
      <c r="CT207" s="15"/>
      <c r="CU207" s="15"/>
      <c r="CV207" s="15"/>
      <c r="CW207" s="15"/>
      <c r="CX207" s="15"/>
      <c r="CY207" s="15"/>
      <c r="CZ207" s="15"/>
      <c r="DA207" s="15"/>
      <c r="DB207" s="15"/>
      <c r="DC207" s="15"/>
      <c r="DD207" s="15"/>
      <c r="DE207" s="15"/>
      <c r="DF207" s="15"/>
      <c r="DG207" s="15"/>
      <c r="DH207" s="15"/>
      <c r="DI207" s="15"/>
      <c r="DJ207" s="15"/>
      <c r="DK207" s="15"/>
      <c r="DL207" s="15"/>
      <c r="DM207" s="15"/>
      <c r="DN207" s="15"/>
      <c r="DO207" s="15"/>
      <c r="DP207" s="15"/>
      <c r="DQ207" s="15"/>
      <c r="DR207" s="15"/>
      <c r="DS207" s="15"/>
      <c r="DT207" s="15"/>
      <c r="DU207" s="15"/>
      <c r="DV207" s="15"/>
      <c r="DW207" s="15"/>
      <c r="DX207" s="15"/>
      <c r="DY207" s="15"/>
      <c r="DZ207" s="15"/>
      <c r="EA207" s="15"/>
      <c r="EB207" s="15"/>
      <c r="EC207" s="15"/>
      <c r="ED207" s="15"/>
      <c r="EE207" s="15"/>
      <c r="EF207" s="15"/>
      <c r="EG207" s="15"/>
      <c r="EH207" s="15"/>
      <c r="EI207" s="15"/>
      <c r="EJ207" s="15"/>
      <c r="EK207" s="15"/>
      <c r="EL207" s="15"/>
      <c r="EM207" s="15"/>
      <c r="EN207" s="15"/>
      <c r="EO207" s="15"/>
      <c r="EP207" s="15"/>
      <c r="EQ207" s="15"/>
      <c r="ER207" s="15"/>
      <c r="ES207" s="15"/>
      <c r="ET207" s="15"/>
      <c r="EU207" s="15"/>
      <c r="EV207" s="15"/>
      <c r="EW207" s="15"/>
      <c r="EX207" s="15"/>
      <c r="EY207" s="15"/>
      <c r="EZ207" s="15"/>
      <c r="FA207" s="15"/>
      <c r="FB207" s="15"/>
      <c r="FC207" s="15"/>
      <c r="FD207" s="15"/>
      <c r="FE207" s="15"/>
      <c r="FF207" s="15"/>
      <c r="FG207" s="15"/>
      <c r="FH207" s="15"/>
      <c r="FI207" s="15"/>
      <c r="FJ207" s="15"/>
      <c r="FK207" s="15"/>
      <c r="FL207" s="15"/>
      <c r="FM207" s="15"/>
      <c r="FN207" s="15"/>
      <c r="FO207" s="15"/>
      <c r="FP207" s="15"/>
      <c r="FQ207" s="15"/>
      <c r="FR207" s="15"/>
      <c r="FS207" s="15"/>
      <c r="FT207" s="15"/>
      <c r="FU207" s="15"/>
      <c r="FV207" s="15"/>
      <c r="FW207" s="15"/>
      <c r="FX207" s="15"/>
      <c r="FY207" s="15"/>
      <c r="FZ207" s="15"/>
      <c r="GA207" s="15"/>
      <c r="GB207" s="15"/>
      <c r="GC207" s="15"/>
      <c r="GD207" s="15"/>
      <c r="GE207" s="15"/>
      <c r="GF207" s="15"/>
      <c r="GG207" s="15"/>
      <c r="GH207" s="15"/>
      <c r="GI207" s="15"/>
      <c r="GJ207" s="15"/>
      <c r="GK207" s="15"/>
      <c r="GL207" s="15"/>
      <c r="GM207" s="15"/>
      <c r="GN207" s="15"/>
      <c r="GO207" s="15"/>
      <c r="GP207" s="15"/>
      <c r="GQ207" s="15"/>
      <c r="GR207" s="15"/>
      <c r="GS207" s="15"/>
      <c r="GT207" s="15"/>
      <c r="GU207" s="15"/>
      <c r="GV207" s="15"/>
      <c r="GW207" s="15"/>
      <c r="GX207" s="15"/>
      <c r="GY207" s="15"/>
      <c r="GZ207" s="15"/>
      <c r="HA207" s="15"/>
      <c r="HB207" s="15"/>
      <c r="HC207" s="15"/>
      <c r="HD207" s="15"/>
      <c r="HE207" s="15"/>
      <c r="HF207" s="15"/>
      <c r="HG207" s="15"/>
      <c r="HH207" s="15"/>
      <c r="HI207" s="15"/>
      <c r="HJ207" s="15"/>
      <c r="HK207" s="15"/>
      <c r="HL207" s="15"/>
      <c r="HM207" s="15"/>
      <c r="HN207" s="15"/>
      <c r="HO207" s="15"/>
      <c r="HP207" s="15"/>
      <c r="HQ207" s="15"/>
      <c r="HR207" s="15"/>
      <c r="HS207" s="15"/>
      <c r="HT207" s="15"/>
      <c r="HU207" s="15"/>
      <c r="HV207" s="15"/>
      <c r="HW207" s="15"/>
      <c r="HX207" s="15"/>
      <c r="HY207" s="15"/>
      <c r="HZ207" s="15"/>
      <c r="IA207" s="15"/>
      <c r="IB207" s="15"/>
      <c r="IC207" s="15"/>
      <c r="ID207" s="15"/>
      <c r="IE207" s="15"/>
      <c r="IF207" s="15"/>
      <c r="IG207" s="15"/>
      <c r="IH207" s="15"/>
      <c r="II207" s="15"/>
      <c r="IJ207" s="15"/>
      <c r="IK207" s="15"/>
      <c r="IL207" s="15"/>
      <c r="IM207" s="15"/>
      <c r="IN207" s="15"/>
      <c r="IO207" s="15"/>
      <c r="IP207" s="15"/>
      <c r="IQ207" s="15"/>
      <c r="IR207" s="15"/>
      <c r="IS207" s="15"/>
      <c r="IT207" s="15"/>
      <c r="IU207" s="15"/>
      <c r="IV207" s="15"/>
    </row>
    <row r="208" spans="1:256" ht="11.25" customHeight="1">
      <c r="A208" s="112"/>
      <c r="B208" s="112"/>
      <c r="C208" s="112"/>
      <c r="D208" s="112"/>
      <c r="E208" s="112"/>
      <c r="F208" s="112"/>
      <c r="G208" s="112"/>
      <c r="H208" s="112"/>
      <c r="I208" s="113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5"/>
      <c r="BR208" s="15"/>
      <c r="BS208" s="15"/>
      <c r="BT208" s="15"/>
      <c r="BU208" s="15"/>
      <c r="BV208" s="15"/>
      <c r="BW208" s="15"/>
      <c r="BX208" s="15"/>
      <c r="BY208" s="15"/>
      <c r="BZ208" s="15"/>
      <c r="CA208" s="15"/>
      <c r="CB208" s="15"/>
      <c r="CC208" s="15"/>
      <c r="CD208" s="15"/>
      <c r="CE208" s="15"/>
      <c r="CF208" s="15"/>
      <c r="CG208" s="15"/>
      <c r="CH208" s="15"/>
      <c r="CI208" s="15"/>
      <c r="CJ208" s="15"/>
      <c r="CK208" s="15"/>
      <c r="CL208" s="15"/>
      <c r="CM208" s="15"/>
      <c r="CN208" s="15"/>
      <c r="CO208" s="15"/>
      <c r="CP208" s="15"/>
      <c r="CQ208" s="15"/>
      <c r="CR208" s="15"/>
      <c r="CS208" s="15"/>
      <c r="CT208" s="15"/>
      <c r="CU208" s="15"/>
      <c r="CV208" s="15"/>
      <c r="CW208" s="15"/>
      <c r="CX208" s="15"/>
      <c r="CY208" s="15"/>
      <c r="CZ208" s="15"/>
      <c r="DA208" s="15"/>
      <c r="DB208" s="15"/>
      <c r="DC208" s="15"/>
      <c r="DD208" s="15"/>
      <c r="DE208" s="15"/>
      <c r="DF208" s="15"/>
      <c r="DG208" s="15"/>
      <c r="DH208" s="15"/>
      <c r="DI208" s="15"/>
      <c r="DJ208" s="15"/>
      <c r="DK208" s="15"/>
      <c r="DL208" s="15"/>
      <c r="DM208" s="15"/>
      <c r="DN208" s="15"/>
      <c r="DO208" s="15"/>
      <c r="DP208" s="15"/>
      <c r="DQ208" s="15"/>
      <c r="DR208" s="15"/>
      <c r="DS208" s="15"/>
      <c r="DT208" s="15"/>
      <c r="DU208" s="15"/>
      <c r="DV208" s="15"/>
      <c r="DW208" s="15"/>
      <c r="DX208" s="15"/>
      <c r="DY208" s="15"/>
      <c r="DZ208" s="15"/>
      <c r="EA208" s="15"/>
      <c r="EB208" s="15"/>
      <c r="EC208" s="15"/>
      <c r="ED208" s="15"/>
      <c r="EE208" s="15"/>
      <c r="EF208" s="15"/>
      <c r="EG208" s="15"/>
      <c r="EH208" s="15"/>
      <c r="EI208" s="15"/>
      <c r="EJ208" s="15"/>
      <c r="EK208" s="15"/>
      <c r="EL208" s="15"/>
      <c r="EM208" s="15"/>
      <c r="EN208" s="15"/>
      <c r="EO208" s="15"/>
      <c r="EP208" s="15"/>
      <c r="EQ208" s="15"/>
      <c r="ER208" s="15"/>
      <c r="ES208" s="15"/>
      <c r="ET208" s="15"/>
      <c r="EU208" s="15"/>
      <c r="EV208" s="15"/>
      <c r="EW208" s="15"/>
      <c r="EX208" s="15"/>
      <c r="EY208" s="15"/>
      <c r="EZ208" s="15"/>
      <c r="FA208" s="15"/>
      <c r="FB208" s="15"/>
      <c r="FC208" s="15"/>
      <c r="FD208" s="15"/>
      <c r="FE208" s="15"/>
      <c r="FF208" s="15"/>
      <c r="FG208" s="15"/>
      <c r="FH208" s="15"/>
      <c r="FI208" s="15"/>
      <c r="FJ208" s="15"/>
      <c r="FK208" s="15"/>
      <c r="FL208" s="15"/>
      <c r="FM208" s="15"/>
      <c r="FN208" s="15"/>
      <c r="FO208" s="15"/>
      <c r="FP208" s="15"/>
      <c r="FQ208" s="15"/>
      <c r="FR208" s="15"/>
      <c r="FS208" s="15"/>
      <c r="FT208" s="15"/>
      <c r="FU208" s="15"/>
      <c r="FV208" s="15"/>
      <c r="FW208" s="15"/>
      <c r="FX208" s="15"/>
      <c r="FY208" s="15"/>
      <c r="FZ208" s="15"/>
      <c r="GA208" s="15"/>
      <c r="GB208" s="15"/>
      <c r="GC208" s="15"/>
      <c r="GD208" s="15"/>
      <c r="GE208" s="15"/>
      <c r="GF208" s="15"/>
      <c r="GG208" s="15"/>
      <c r="GH208" s="15"/>
      <c r="GI208" s="15"/>
      <c r="GJ208" s="15"/>
      <c r="GK208" s="15"/>
      <c r="GL208" s="15"/>
      <c r="GM208" s="15"/>
      <c r="GN208" s="15"/>
      <c r="GO208" s="15"/>
      <c r="GP208" s="15"/>
      <c r="GQ208" s="15"/>
      <c r="GR208" s="15"/>
      <c r="GS208" s="15"/>
      <c r="GT208" s="15"/>
      <c r="GU208" s="15"/>
      <c r="GV208" s="15"/>
      <c r="GW208" s="15"/>
      <c r="GX208" s="15"/>
      <c r="GY208" s="15"/>
      <c r="GZ208" s="15"/>
      <c r="HA208" s="15"/>
      <c r="HB208" s="15"/>
      <c r="HC208" s="15"/>
      <c r="HD208" s="15"/>
      <c r="HE208" s="15"/>
      <c r="HF208" s="15"/>
      <c r="HG208" s="15"/>
      <c r="HH208" s="15"/>
      <c r="HI208" s="15"/>
      <c r="HJ208" s="15"/>
      <c r="HK208" s="15"/>
      <c r="HL208" s="15"/>
      <c r="HM208" s="15"/>
      <c r="HN208" s="15"/>
      <c r="HO208" s="15"/>
      <c r="HP208" s="15"/>
      <c r="HQ208" s="15"/>
      <c r="HR208" s="15"/>
      <c r="HS208" s="15"/>
      <c r="HT208" s="15"/>
      <c r="HU208" s="15"/>
      <c r="HV208" s="15"/>
      <c r="HW208" s="15"/>
      <c r="HX208" s="15"/>
      <c r="HY208" s="15"/>
      <c r="HZ208" s="15"/>
      <c r="IA208" s="15"/>
      <c r="IB208" s="15"/>
      <c r="IC208" s="15"/>
      <c r="ID208" s="15"/>
      <c r="IE208" s="15"/>
      <c r="IF208" s="15"/>
      <c r="IG208" s="15"/>
      <c r="IH208" s="15"/>
      <c r="II208" s="15"/>
      <c r="IJ208" s="15"/>
      <c r="IK208" s="15"/>
      <c r="IL208" s="15"/>
      <c r="IM208" s="15"/>
      <c r="IN208" s="15"/>
      <c r="IO208" s="15"/>
      <c r="IP208" s="15"/>
      <c r="IQ208" s="15"/>
      <c r="IR208" s="15"/>
      <c r="IS208" s="15"/>
      <c r="IT208" s="15"/>
      <c r="IU208" s="15"/>
      <c r="IV208" s="15"/>
    </row>
    <row r="209" spans="1:256" ht="21" customHeight="1">
      <c r="A209" s="549" t="s">
        <v>199</v>
      </c>
      <c r="B209" s="549"/>
      <c r="C209" s="549"/>
      <c r="D209" s="549"/>
      <c r="E209" s="549"/>
      <c r="F209" s="549"/>
      <c r="G209" s="549"/>
      <c r="H209" s="549"/>
      <c r="I209" s="549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  <c r="BM209" s="15"/>
      <c r="BN209" s="15"/>
      <c r="BO209" s="15"/>
      <c r="BP209" s="15"/>
      <c r="BQ209" s="15"/>
      <c r="BR209" s="15"/>
      <c r="BS209" s="15"/>
      <c r="BT209" s="15"/>
      <c r="BU209" s="15"/>
      <c r="BV209" s="15"/>
      <c r="BW209" s="15"/>
      <c r="BX209" s="15"/>
      <c r="BY209" s="15"/>
      <c r="BZ209" s="15"/>
      <c r="CA209" s="15"/>
      <c r="CB209" s="15"/>
      <c r="CC209" s="15"/>
      <c r="CD209" s="15"/>
      <c r="CE209" s="15"/>
      <c r="CF209" s="15"/>
      <c r="CG209" s="15"/>
      <c r="CH209" s="15"/>
      <c r="CI209" s="15"/>
      <c r="CJ209" s="15"/>
      <c r="CK209" s="15"/>
      <c r="CL209" s="15"/>
      <c r="CM209" s="15"/>
      <c r="CN209" s="15"/>
      <c r="CO209" s="15"/>
      <c r="CP209" s="15"/>
      <c r="CQ209" s="15"/>
      <c r="CR209" s="15"/>
      <c r="CS209" s="15"/>
      <c r="CT209" s="15"/>
      <c r="CU209" s="15"/>
      <c r="CV209" s="15"/>
      <c r="CW209" s="15"/>
      <c r="CX209" s="15"/>
      <c r="CY209" s="15"/>
      <c r="CZ209" s="15"/>
      <c r="DA209" s="15"/>
      <c r="DB209" s="15"/>
      <c r="DC209" s="15"/>
      <c r="DD209" s="15"/>
      <c r="DE209" s="15"/>
      <c r="DF209" s="15"/>
      <c r="DG209" s="15"/>
      <c r="DH209" s="15"/>
      <c r="DI209" s="15"/>
      <c r="DJ209" s="15"/>
      <c r="DK209" s="15"/>
      <c r="DL209" s="15"/>
      <c r="DM209" s="15"/>
      <c r="DN209" s="15"/>
      <c r="DO209" s="15"/>
      <c r="DP209" s="15"/>
      <c r="DQ209" s="15"/>
      <c r="DR209" s="15"/>
      <c r="DS209" s="15"/>
      <c r="DT209" s="15"/>
      <c r="DU209" s="15"/>
      <c r="DV209" s="15"/>
      <c r="DW209" s="15"/>
      <c r="DX209" s="15"/>
      <c r="DY209" s="15"/>
      <c r="DZ209" s="15"/>
      <c r="EA209" s="15"/>
      <c r="EB209" s="15"/>
      <c r="EC209" s="15"/>
      <c r="ED209" s="15"/>
      <c r="EE209" s="15"/>
      <c r="EF209" s="15"/>
      <c r="EG209" s="15"/>
      <c r="EH209" s="15"/>
      <c r="EI209" s="15"/>
      <c r="EJ209" s="15"/>
      <c r="EK209" s="15"/>
      <c r="EL209" s="15"/>
      <c r="EM209" s="15"/>
      <c r="EN209" s="15"/>
      <c r="EO209" s="15"/>
      <c r="EP209" s="15"/>
      <c r="EQ209" s="15"/>
      <c r="ER209" s="15"/>
      <c r="ES209" s="15"/>
      <c r="ET209" s="15"/>
      <c r="EU209" s="15"/>
      <c r="EV209" s="15"/>
      <c r="EW209" s="15"/>
      <c r="EX209" s="15"/>
      <c r="EY209" s="15"/>
      <c r="EZ209" s="15"/>
      <c r="FA209" s="15"/>
      <c r="FB209" s="15"/>
      <c r="FC209" s="15"/>
      <c r="FD209" s="15"/>
      <c r="FE209" s="15"/>
      <c r="FF209" s="15"/>
      <c r="FG209" s="15"/>
      <c r="FH209" s="15"/>
      <c r="FI209" s="15"/>
      <c r="FJ209" s="15"/>
      <c r="FK209" s="15"/>
      <c r="FL209" s="15"/>
      <c r="FM209" s="15"/>
      <c r="FN209" s="15"/>
      <c r="FO209" s="15"/>
      <c r="FP209" s="15"/>
      <c r="FQ209" s="15"/>
      <c r="FR209" s="15"/>
      <c r="FS209" s="15"/>
      <c r="FT209" s="15"/>
      <c r="FU209" s="15"/>
      <c r="FV209" s="15"/>
      <c r="FW209" s="15"/>
      <c r="FX209" s="15"/>
      <c r="FY209" s="15"/>
      <c r="FZ209" s="15"/>
      <c r="GA209" s="15"/>
      <c r="GB209" s="15"/>
      <c r="GC209" s="15"/>
      <c r="GD209" s="15"/>
      <c r="GE209" s="15"/>
      <c r="GF209" s="15"/>
      <c r="GG209" s="15"/>
      <c r="GH209" s="15"/>
      <c r="GI209" s="15"/>
      <c r="GJ209" s="15"/>
      <c r="GK209" s="15"/>
      <c r="GL209" s="15"/>
      <c r="GM209" s="15"/>
      <c r="GN209" s="15"/>
      <c r="GO209" s="15"/>
      <c r="GP209" s="15"/>
      <c r="GQ209" s="15"/>
      <c r="GR209" s="15"/>
      <c r="GS209" s="15"/>
      <c r="GT209" s="15"/>
      <c r="GU209" s="15"/>
      <c r="GV209" s="15"/>
      <c r="GW209" s="15"/>
      <c r="GX209" s="15"/>
      <c r="GY209" s="15"/>
      <c r="GZ209" s="15"/>
      <c r="HA209" s="15"/>
      <c r="HB209" s="15"/>
      <c r="HC209" s="15"/>
      <c r="HD209" s="15"/>
      <c r="HE209" s="15"/>
      <c r="HF209" s="15"/>
      <c r="HG209" s="15"/>
      <c r="HH209" s="15"/>
      <c r="HI209" s="15"/>
      <c r="HJ209" s="15"/>
      <c r="HK209" s="15"/>
      <c r="HL209" s="15"/>
      <c r="HM209" s="15"/>
      <c r="HN209" s="15"/>
      <c r="HO209" s="15"/>
      <c r="HP209" s="15"/>
      <c r="HQ209" s="15"/>
      <c r="HR209" s="15"/>
      <c r="HS209" s="15"/>
      <c r="HT209" s="15"/>
      <c r="HU209" s="15"/>
      <c r="HV209" s="15"/>
      <c r="HW209" s="15"/>
      <c r="HX209" s="15"/>
      <c r="HY209" s="15"/>
      <c r="HZ209" s="15"/>
      <c r="IA209" s="15"/>
      <c r="IB209" s="15"/>
      <c r="IC209" s="15"/>
      <c r="ID209" s="15"/>
      <c r="IE209" s="15"/>
      <c r="IF209" s="15"/>
      <c r="IG209" s="15"/>
      <c r="IH209" s="15"/>
      <c r="II209" s="15"/>
      <c r="IJ209" s="15"/>
      <c r="IK209" s="15"/>
      <c r="IL209" s="15"/>
      <c r="IM209" s="15"/>
      <c r="IN209" s="15"/>
      <c r="IO209" s="15"/>
      <c r="IP209" s="15"/>
      <c r="IQ209" s="15"/>
      <c r="IR209" s="15"/>
      <c r="IS209" s="15"/>
      <c r="IT209" s="15"/>
      <c r="IU209" s="15"/>
      <c r="IV209" s="15"/>
    </row>
    <row r="210" spans="1:256" ht="45" customHeight="1">
      <c r="A210" s="550" t="s">
        <v>200</v>
      </c>
      <c r="B210" s="550"/>
      <c r="C210" s="550"/>
      <c r="D210" s="550"/>
      <c r="E210" s="550"/>
      <c r="F210" s="550"/>
      <c r="G210" s="550"/>
      <c r="H210" s="550"/>
      <c r="I210" s="550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5"/>
      <c r="BR210" s="15"/>
      <c r="BS210" s="15"/>
      <c r="BT210" s="15"/>
      <c r="BU210" s="15"/>
      <c r="BV210" s="15"/>
      <c r="BW210" s="15"/>
      <c r="BX210" s="15"/>
      <c r="BY210" s="15"/>
      <c r="BZ210" s="15"/>
      <c r="CA210" s="15"/>
      <c r="CB210" s="15"/>
      <c r="CC210" s="15"/>
      <c r="CD210" s="15"/>
      <c r="CE210" s="15"/>
      <c r="CF210" s="15"/>
      <c r="CG210" s="15"/>
      <c r="CH210" s="15"/>
      <c r="CI210" s="15"/>
      <c r="CJ210" s="15"/>
      <c r="CK210" s="15"/>
      <c r="CL210" s="15"/>
      <c r="CM210" s="15"/>
      <c r="CN210" s="15"/>
      <c r="CO210" s="15"/>
      <c r="CP210" s="15"/>
      <c r="CQ210" s="15"/>
      <c r="CR210" s="15"/>
      <c r="CS210" s="15"/>
      <c r="CT210" s="15"/>
      <c r="CU210" s="15"/>
      <c r="CV210" s="15"/>
      <c r="CW210" s="15"/>
      <c r="CX210" s="15"/>
      <c r="CY210" s="15"/>
      <c r="CZ210" s="15"/>
      <c r="DA210" s="15"/>
      <c r="DB210" s="15"/>
      <c r="DC210" s="15"/>
      <c r="DD210" s="15"/>
      <c r="DE210" s="15"/>
      <c r="DF210" s="15"/>
      <c r="DG210" s="15"/>
      <c r="DH210" s="15"/>
      <c r="DI210" s="15"/>
      <c r="DJ210" s="15"/>
      <c r="DK210" s="15"/>
      <c r="DL210" s="15"/>
      <c r="DM210" s="15"/>
      <c r="DN210" s="15"/>
      <c r="DO210" s="15"/>
      <c r="DP210" s="15"/>
      <c r="DQ210" s="15"/>
      <c r="DR210" s="15"/>
      <c r="DS210" s="15"/>
      <c r="DT210" s="15"/>
      <c r="DU210" s="15"/>
      <c r="DV210" s="15"/>
      <c r="DW210" s="15"/>
      <c r="DX210" s="15"/>
      <c r="DY210" s="15"/>
      <c r="DZ210" s="15"/>
      <c r="EA210" s="15"/>
      <c r="EB210" s="15"/>
      <c r="EC210" s="15"/>
      <c r="ED210" s="15"/>
      <c r="EE210" s="15"/>
      <c r="EF210" s="15"/>
      <c r="EG210" s="15"/>
      <c r="EH210" s="15"/>
      <c r="EI210" s="15"/>
      <c r="EJ210" s="15"/>
      <c r="EK210" s="15"/>
      <c r="EL210" s="15"/>
      <c r="EM210" s="15"/>
      <c r="EN210" s="15"/>
      <c r="EO210" s="15"/>
      <c r="EP210" s="15"/>
      <c r="EQ210" s="15"/>
      <c r="ER210" s="15"/>
      <c r="ES210" s="15"/>
      <c r="ET210" s="15"/>
      <c r="EU210" s="15"/>
      <c r="EV210" s="15"/>
      <c r="EW210" s="15"/>
      <c r="EX210" s="15"/>
      <c r="EY210" s="15"/>
      <c r="EZ210" s="15"/>
      <c r="FA210" s="15"/>
      <c r="FB210" s="15"/>
      <c r="FC210" s="15"/>
      <c r="FD210" s="15"/>
      <c r="FE210" s="15"/>
      <c r="FF210" s="15"/>
      <c r="FG210" s="15"/>
      <c r="FH210" s="15"/>
      <c r="FI210" s="15"/>
      <c r="FJ210" s="15"/>
      <c r="FK210" s="15"/>
      <c r="FL210" s="15"/>
      <c r="FM210" s="15"/>
      <c r="FN210" s="15"/>
      <c r="FO210" s="15"/>
      <c r="FP210" s="15"/>
      <c r="FQ210" s="15"/>
      <c r="FR210" s="15"/>
      <c r="FS210" s="15"/>
      <c r="FT210" s="15"/>
      <c r="FU210" s="15"/>
      <c r="FV210" s="15"/>
      <c r="FW210" s="15"/>
      <c r="FX210" s="15"/>
      <c r="FY210" s="15"/>
      <c r="FZ210" s="15"/>
      <c r="GA210" s="15"/>
      <c r="GB210" s="15"/>
      <c r="GC210" s="15"/>
      <c r="GD210" s="15"/>
      <c r="GE210" s="15"/>
      <c r="GF210" s="15"/>
      <c r="GG210" s="15"/>
      <c r="GH210" s="15"/>
      <c r="GI210" s="15"/>
      <c r="GJ210" s="15"/>
      <c r="GK210" s="15"/>
      <c r="GL210" s="15"/>
      <c r="GM210" s="15"/>
      <c r="GN210" s="15"/>
      <c r="GO210" s="15"/>
      <c r="GP210" s="15"/>
      <c r="GQ210" s="15"/>
      <c r="GR210" s="15"/>
      <c r="GS210" s="15"/>
      <c r="GT210" s="15"/>
      <c r="GU210" s="15"/>
      <c r="GV210" s="15"/>
      <c r="GW210" s="15"/>
      <c r="GX210" s="15"/>
      <c r="GY210" s="15"/>
      <c r="GZ210" s="15"/>
      <c r="HA210" s="15"/>
      <c r="HB210" s="15"/>
      <c r="HC210" s="15"/>
      <c r="HD210" s="15"/>
      <c r="HE210" s="15"/>
      <c r="HF210" s="15"/>
      <c r="HG210" s="15"/>
      <c r="HH210" s="15"/>
      <c r="HI210" s="15"/>
      <c r="HJ210" s="15"/>
      <c r="HK210" s="15"/>
      <c r="HL210" s="15"/>
      <c r="HM210" s="15"/>
      <c r="HN210" s="15"/>
      <c r="HO210" s="15"/>
      <c r="HP210" s="15"/>
      <c r="HQ210" s="15"/>
      <c r="HR210" s="15"/>
      <c r="HS210" s="15"/>
      <c r="HT210" s="15"/>
      <c r="HU210" s="15"/>
      <c r="HV210" s="15"/>
      <c r="HW210" s="15"/>
      <c r="HX210" s="15"/>
      <c r="HY210" s="15"/>
      <c r="HZ210" s="15"/>
      <c r="IA210" s="15"/>
      <c r="IB210" s="15"/>
      <c r="IC210" s="15"/>
      <c r="ID210" s="15"/>
      <c r="IE210" s="15"/>
      <c r="IF210" s="15"/>
      <c r="IG210" s="15"/>
      <c r="IH210" s="15"/>
      <c r="II210" s="15"/>
      <c r="IJ210" s="15"/>
      <c r="IK210" s="15"/>
      <c r="IL210" s="15"/>
      <c r="IM210" s="15"/>
      <c r="IN210" s="15"/>
      <c r="IO210" s="15"/>
      <c r="IP210" s="15"/>
      <c r="IQ210" s="15"/>
      <c r="IR210" s="15"/>
      <c r="IS210" s="15"/>
      <c r="IT210" s="15"/>
      <c r="IU210" s="15"/>
      <c r="IV210" s="15"/>
    </row>
    <row r="211" spans="1:256" ht="53.25" customHeight="1">
      <c r="A211" s="551" t="s">
        <v>201</v>
      </c>
      <c r="B211" s="551"/>
      <c r="C211" s="6" t="s">
        <v>202</v>
      </c>
      <c r="D211" s="6"/>
      <c r="E211" s="6" t="s">
        <v>203</v>
      </c>
      <c r="F211" s="6"/>
      <c r="G211" s="6" t="s">
        <v>204</v>
      </c>
      <c r="H211" s="6"/>
      <c r="I211" s="6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5"/>
      <c r="BR211" s="15"/>
      <c r="BS211" s="15"/>
      <c r="BT211" s="15"/>
      <c r="BU211" s="15"/>
      <c r="BV211" s="15"/>
      <c r="BW211" s="15"/>
      <c r="BX211" s="15"/>
      <c r="BY211" s="15"/>
      <c r="BZ211" s="15"/>
      <c r="CA211" s="15"/>
      <c r="CB211" s="15"/>
      <c r="CC211" s="15"/>
      <c r="CD211" s="15"/>
      <c r="CE211" s="15"/>
      <c r="CF211" s="15"/>
      <c r="CG211" s="15"/>
      <c r="CH211" s="15"/>
      <c r="CI211" s="15"/>
      <c r="CJ211" s="15"/>
      <c r="CK211" s="15"/>
      <c r="CL211" s="15"/>
      <c r="CM211" s="15"/>
      <c r="CN211" s="15"/>
      <c r="CO211" s="15"/>
      <c r="CP211" s="15"/>
      <c r="CQ211" s="15"/>
      <c r="CR211" s="15"/>
      <c r="CS211" s="15"/>
      <c r="CT211" s="15"/>
      <c r="CU211" s="15"/>
      <c r="CV211" s="15"/>
      <c r="CW211" s="15"/>
      <c r="CX211" s="15"/>
      <c r="CY211" s="15"/>
      <c r="CZ211" s="15"/>
      <c r="DA211" s="15"/>
      <c r="DB211" s="15"/>
      <c r="DC211" s="15"/>
      <c r="DD211" s="15"/>
      <c r="DE211" s="15"/>
      <c r="DF211" s="15"/>
      <c r="DG211" s="15"/>
      <c r="DH211" s="15"/>
      <c r="DI211" s="15"/>
      <c r="DJ211" s="15"/>
      <c r="DK211" s="15"/>
      <c r="DL211" s="15"/>
      <c r="DM211" s="15"/>
      <c r="DN211" s="15"/>
      <c r="DO211" s="15"/>
      <c r="DP211" s="15"/>
      <c r="DQ211" s="15"/>
      <c r="DR211" s="15"/>
      <c r="DS211" s="15"/>
      <c r="DT211" s="15"/>
      <c r="DU211" s="15"/>
      <c r="DV211" s="15"/>
      <c r="DW211" s="15"/>
      <c r="DX211" s="15"/>
      <c r="DY211" s="15"/>
      <c r="DZ211" s="15"/>
      <c r="EA211" s="15"/>
      <c r="EB211" s="15"/>
      <c r="EC211" s="15"/>
      <c r="ED211" s="15"/>
      <c r="EE211" s="15"/>
      <c r="EF211" s="15"/>
      <c r="EG211" s="15"/>
      <c r="EH211" s="15"/>
      <c r="EI211" s="15"/>
      <c r="EJ211" s="15"/>
      <c r="EK211" s="15"/>
      <c r="EL211" s="15"/>
      <c r="EM211" s="15"/>
      <c r="EN211" s="15"/>
      <c r="EO211" s="15"/>
      <c r="EP211" s="15"/>
      <c r="EQ211" s="15"/>
      <c r="ER211" s="15"/>
      <c r="ES211" s="15"/>
      <c r="ET211" s="15"/>
      <c r="EU211" s="15"/>
      <c r="EV211" s="15"/>
      <c r="EW211" s="15"/>
      <c r="EX211" s="15"/>
      <c r="EY211" s="15"/>
      <c r="EZ211" s="15"/>
      <c r="FA211" s="15"/>
      <c r="FB211" s="15"/>
      <c r="FC211" s="15"/>
      <c r="FD211" s="15"/>
      <c r="FE211" s="15"/>
      <c r="FF211" s="15"/>
      <c r="FG211" s="15"/>
      <c r="FH211" s="15"/>
      <c r="FI211" s="15"/>
      <c r="FJ211" s="15"/>
      <c r="FK211" s="15"/>
      <c r="FL211" s="15"/>
      <c r="FM211" s="15"/>
      <c r="FN211" s="15"/>
      <c r="FO211" s="15"/>
      <c r="FP211" s="15"/>
      <c r="FQ211" s="15"/>
      <c r="FR211" s="15"/>
      <c r="FS211" s="15"/>
      <c r="FT211" s="15"/>
      <c r="FU211" s="15"/>
      <c r="FV211" s="15"/>
      <c r="FW211" s="15"/>
      <c r="FX211" s="15"/>
      <c r="FY211" s="15"/>
      <c r="FZ211" s="15"/>
      <c r="GA211" s="15"/>
      <c r="GB211" s="15"/>
      <c r="GC211" s="15"/>
      <c r="GD211" s="15"/>
      <c r="GE211" s="15"/>
      <c r="GF211" s="15"/>
      <c r="GG211" s="15"/>
      <c r="GH211" s="15"/>
      <c r="GI211" s="15"/>
      <c r="GJ211" s="15"/>
      <c r="GK211" s="15"/>
      <c r="GL211" s="15"/>
      <c r="GM211" s="15"/>
      <c r="GN211" s="15"/>
      <c r="GO211" s="15"/>
      <c r="GP211" s="15"/>
      <c r="GQ211" s="15"/>
      <c r="GR211" s="15"/>
      <c r="GS211" s="15"/>
      <c r="GT211" s="15"/>
      <c r="GU211" s="15"/>
      <c r="GV211" s="15"/>
      <c r="GW211" s="15"/>
      <c r="GX211" s="15"/>
      <c r="GY211" s="15"/>
      <c r="GZ211" s="15"/>
      <c r="HA211" s="15"/>
      <c r="HB211" s="15"/>
      <c r="HC211" s="15"/>
      <c r="HD211" s="15"/>
      <c r="HE211" s="15"/>
      <c r="HF211" s="15"/>
      <c r="HG211" s="15"/>
      <c r="HH211" s="15"/>
      <c r="HI211" s="15"/>
      <c r="HJ211" s="15"/>
      <c r="HK211" s="15"/>
      <c r="HL211" s="15"/>
      <c r="HM211" s="15"/>
      <c r="HN211" s="15"/>
      <c r="HO211" s="15"/>
      <c r="HP211" s="15"/>
      <c r="HQ211" s="15"/>
      <c r="HR211" s="15"/>
      <c r="HS211" s="15"/>
      <c r="HT211" s="15"/>
      <c r="HU211" s="15"/>
      <c r="HV211" s="15"/>
      <c r="HW211" s="15"/>
      <c r="HX211" s="15"/>
      <c r="HY211" s="15"/>
      <c r="HZ211" s="15"/>
      <c r="IA211" s="15"/>
      <c r="IB211" s="15"/>
      <c r="IC211" s="15"/>
      <c r="ID211" s="15"/>
      <c r="IE211" s="15"/>
      <c r="IF211" s="15"/>
      <c r="IG211" s="15"/>
      <c r="IH211" s="15"/>
      <c r="II211" s="15"/>
      <c r="IJ211" s="15"/>
      <c r="IK211" s="15"/>
      <c r="IL211" s="15"/>
      <c r="IM211" s="15"/>
      <c r="IN211" s="15"/>
      <c r="IO211" s="15"/>
      <c r="IP211" s="15"/>
      <c r="IQ211" s="15"/>
      <c r="IR211" s="15"/>
      <c r="IS211" s="15"/>
      <c r="IT211" s="15"/>
      <c r="IU211" s="15"/>
      <c r="IV211" s="15"/>
    </row>
    <row r="212" spans="1:256" ht="14.25" customHeight="1">
      <c r="A212" s="552" t="s">
        <v>205</v>
      </c>
      <c r="B212" s="552"/>
      <c r="C212" s="553" t="s">
        <v>206</v>
      </c>
      <c r="D212" s="553"/>
      <c r="E212" s="554">
        <v>0</v>
      </c>
      <c r="F212" s="554"/>
      <c r="G212" s="554">
        <v>0</v>
      </c>
      <c r="H212" s="554"/>
      <c r="I212" s="554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  <c r="BM212" s="15"/>
      <c r="BN212" s="15"/>
      <c r="BO212" s="15"/>
      <c r="BP212" s="15"/>
      <c r="BQ212" s="15"/>
      <c r="BR212" s="15"/>
      <c r="BS212" s="15"/>
      <c r="BT212" s="15"/>
      <c r="BU212" s="15"/>
      <c r="BV212" s="15"/>
      <c r="BW212" s="15"/>
      <c r="BX212" s="15"/>
      <c r="BY212" s="15"/>
      <c r="BZ212" s="15"/>
      <c r="CA212" s="15"/>
      <c r="CB212" s="15"/>
      <c r="CC212" s="15"/>
      <c r="CD212" s="15"/>
      <c r="CE212" s="15"/>
      <c r="CF212" s="15"/>
      <c r="CG212" s="15"/>
      <c r="CH212" s="15"/>
      <c r="CI212" s="15"/>
      <c r="CJ212" s="15"/>
      <c r="CK212" s="15"/>
      <c r="CL212" s="15"/>
      <c r="CM212" s="15"/>
      <c r="CN212" s="15"/>
      <c r="CO212" s="15"/>
      <c r="CP212" s="15"/>
      <c r="CQ212" s="15"/>
      <c r="CR212" s="15"/>
      <c r="CS212" s="15"/>
      <c r="CT212" s="15"/>
      <c r="CU212" s="15"/>
      <c r="CV212" s="15"/>
      <c r="CW212" s="15"/>
      <c r="CX212" s="15"/>
      <c r="CY212" s="15"/>
      <c r="CZ212" s="15"/>
      <c r="DA212" s="15"/>
      <c r="DB212" s="15"/>
      <c r="DC212" s="15"/>
      <c r="DD212" s="15"/>
      <c r="DE212" s="15"/>
      <c r="DF212" s="15"/>
      <c r="DG212" s="15"/>
      <c r="DH212" s="15"/>
      <c r="DI212" s="15"/>
      <c r="DJ212" s="15"/>
      <c r="DK212" s="15"/>
      <c r="DL212" s="15"/>
      <c r="DM212" s="15"/>
      <c r="DN212" s="15"/>
      <c r="DO212" s="15"/>
      <c r="DP212" s="15"/>
      <c r="DQ212" s="15"/>
      <c r="DR212" s="15"/>
      <c r="DS212" s="15"/>
      <c r="DT212" s="15"/>
      <c r="DU212" s="15"/>
      <c r="DV212" s="15"/>
      <c r="DW212" s="15"/>
      <c r="DX212" s="15"/>
      <c r="DY212" s="15"/>
      <c r="DZ212" s="15"/>
      <c r="EA212" s="15"/>
      <c r="EB212" s="15"/>
      <c r="EC212" s="15"/>
      <c r="ED212" s="15"/>
      <c r="EE212" s="15"/>
      <c r="EF212" s="15"/>
      <c r="EG212" s="15"/>
      <c r="EH212" s="15"/>
      <c r="EI212" s="15"/>
      <c r="EJ212" s="15"/>
      <c r="EK212" s="15"/>
      <c r="EL212" s="15"/>
      <c r="EM212" s="15"/>
      <c r="EN212" s="15"/>
      <c r="EO212" s="15"/>
      <c r="EP212" s="15"/>
      <c r="EQ212" s="15"/>
      <c r="ER212" s="15"/>
      <c r="ES212" s="15"/>
      <c r="ET212" s="15"/>
      <c r="EU212" s="15"/>
      <c r="EV212" s="15"/>
      <c r="EW212" s="15"/>
      <c r="EX212" s="15"/>
      <c r="EY212" s="15"/>
      <c r="EZ212" s="15"/>
      <c r="FA212" s="15"/>
      <c r="FB212" s="15"/>
      <c r="FC212" s="15"/>
      <c r="FD212" s="15"/>
      <c r="FE212" s="15"/>
      <c r="FF212" s="15"/>
      <c r="FG212" s="15"/>
      <c r="FH212" s="15"/>
      <c r="FI212" s="15"/>
      <c r="FJ212" s="15"/>
      <c r="FK212" s="15"/>
      <c r="FL212" s="15"/>
      <c r="FM212" s="15"/>
      <c r="FN212" s="15"/>
      <c r="FO212" s="15"/>
      <c r="FP212" s="15"/>
      <c r="FQ212" s="15"/>
      <c r="FR212" s="15"/>
      <c r="FS212" s="15"/>
      <c r="FT212" s="15"/>
      <c r="FU212" s="15"/>
      <c r="FV212" s="15"/>
      <c r="FW212" s="15"/>
      <c r="FX212" s="15"/>
      <c r="FY212" s="15"/>
      <c r="FZ212" s="15"/>
      <c r="GA212" s="15"/>
      <c r="GB212" s="15"/>
      <c r="GC212" s="15"/>
      <c r="GD212" s="15"/>
      <c r="GE212" s="15"/>
      <c r="GF212" s="15"/>
      <c r="GG212" s="15"/>
      <c r="GH212" s="15"/>
      <c r="GI212" s="15"/>
      <c r="GJ212" s="15"/>
      <c r="GK212" s="15"/>
      <c r="GL212" s="15"/>
      <c r="GM212" s="15"/>
      <c r="GN212" s="15"/>
      <c r="GO212" s="15"/>
      <c r="GP212" s="15"/>
      <c r="GQ212" s="15"/>
      <c r="GR212" s="15"/>
      <c r="GS212" s="15"/>
      <c r="GT212" s="15"/>
      <c r="GU212" s="15"/>
      <c r="GV212" s="15"/>
      <c r="GW212" s="15"/>
      <c r="GX212" s="15"/>
      <c r="GY212" s="15"/>
      <c r="GZ212" s="15"/>
      <c r="HA212" s="15"/>
      <c r="HB212" s="15"/>
      <c r="HC212" s="15"/>
      <c r="HD212" s="15"/>
      <c r="HE212" s="15"/>
      <c r="HF212" s="15"/>
      <c r="HG212" s="15"/>
      <c r="HH212" s="15"/>
      <c r="HI212" s="15"/>
      <c r="HJ212" s="15"/>
      <c r="HK212" s="15"/>
      <c r="HL212" s="15"/>
      <c r="HM212" s="15"/>
      <c r="HN212" s="15"/>
      <c r="HO212" s="15"/>
      <c r="HP212" s="15"/>
      <c r="HQ212" s="15"/>
      <c r="HR212" s="15"/>
      <c r="HS212" s="15"/>
      <c r="HT212" s="15"/>
      <c r="HU212" s="15"/>
      <c r="HV212" s="15"/>
      <c r="HW212" s="15"/>
      <c r="HX212" s="15"/>
      <c r="HY212" s="15"/>
      <c r="HZ212" s="15"/>
      <c r="IA212" s="15"/>
      <c r="IB212" s="15"/>
      <c r="IC212" s="15"/>
      <c r="ID212" s="15"/>
      <c r="IE212" s="15"/>
      <c r="IF212" s="15"/>
      <c r="IG212" s="15"/>
      <c r="IH212" s="15"/>
      <c r="II212" s="15"/>
      <c r="IJ212" s="15"/>
      <c r="IK212" s="15"/>
      <c r="IL212" s="15"/>
      <c r="IM212" s="15"/>
      <c r="IN212" s="15"/>
      <c r="IO212" s="15"/>
      <c r="IP212" s="15"/>
      <c r="IQ212" s="15"/>
      <c r="IR212" s="15"/>
      <c r="IS212" s="15"/>
      <c r="IT212" s="15"/>
      <c r="IU212" s="15"/>
      <c r="IV212" s="15"/>
    </row>
    <row r="213" spans="1:256" ht="12" customHeight="1">
      <c r="A213" s="552" t="s">
        <v>207</v>
      </c>
      <c r="B213" s="552"/>
      <c r="C213" s="553" t="s">
        <v>208</v>
      </c>
      <c r="D213" s="553"/>
      <c r="E213" s="555">
        <f>I204</f>
        <v>4781.29</v>
      </c>
      <c r="F213" s="555"/>
      <c r="G213" s="556">
        <f>ROUND((1/1000)*E213,2)</f>
        <v>4.78</v>
      </c>
      <c r="H213" s="556"/>
      <c r="I213" s="556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5"/>
      <c r="BR213" s="15"/>
      <c r="BS213" s="15"/>
      <c r="BT213" s="15"/>
      <c r="BU213" s="15"/>
      <c r="BV213" s="15"/>
      <c r="BW213" s="15"/>
      <c r="BX213" s="15"/>
      <c r="BY213" s="15"/>
      <c r="BZ213" s="15"/>
      <c r="CA213" s="15"/>
      <c r="CB213" s="15"/>
      <c r="CC213" s="15"/>
      <c r="CD213" s="15"/>
      <c r="CE213" s="15"/>
      <c r="CF213" s="15"/>
      <c r="CG213" s="15"/>
      <c r="CH213" s="15"/>
      <c r="CI213" s="15"/>
      <c r="CJ213" s="15"/>
      <c r="CK213" s="15"/>
      <c r="CL213" s="15"/>
      <c r="CM213" s="15"/>
      <c r="CN213" s="15"/>
      <c r="CO213" s="15"/>
      <c r="CP213" s="15"/>
      <c r="CQ213" s="15"/>
      <c r="CR213" s="15"/>
      <c r="CS213" s="15"/>
      <c r="CT213" s="15"/>
      <c r="CU213" s="15"/>
      <c r="CV213" s="15"/>
      <c r="CW213" s="15"/>
      <c r="CX213" s="15"/>
      <c r="CY213" s="15"/>
      <c r="CZ213" s="15"/>
      <c r="DA213" s="15"/>
      <c r="DB213" s="15"/>
      <c r="DC213" s="15"/>
      <c r="DD213" s="15"/>
      <c r="DE213" s="15"/>
      <c r="DF213" s="15"/>
      <c r="DG213" s="15"/>
      <c r="DH213" s="15"/>
      <c r="DI213" s="15"/>
      <c r="DJ213" s="15"/>
      <c r="DK213" s="15"/>
      <c r="DL213" s="15"/>
      <c r="DM213" s="15"/>
      <c r="DN213" s="15"/>
      <c r="DO213" s="15"/>
      <c r="DP213" s="15"/>
      <c r="DQ213" s="15"/>
      <c r="DR213" s="15"/>
      <c r="DS213" s="15"/>
      <c r="DT213" s="15"/>
      <c r="DU213" s="15"/>
      <c r="DV213" s="15"/>
      <c r="DW213" s="15"/>
      <c r="DX213" s="15"/>
      <c r="DY213" s="15"/>
      <c r="DZ213" s="15"/>
      <c r="EA213" s="15"/>
      <c r="EB213" s="15"/>
      <c r="EC213" s="15"/>
      <c r="ED213" s="15"/>
      <c r="EE213" s="15"/>
      <c r="EF213" s="15"/>
      <c r="EG213" s="15"/>
      <c r="EH213" s="15"/>
      <c r="EI213" s="15"/>
      <c r="EJ213" s="15"/>
      <c r="EK213" s="15"/>
      <c r="EL213" s="15"/>
      <c r="EM213" s="15"/>
      <c r="EN213" s="15"/>
      <c r="EO213" s="15"/>
      <c r="EP213" s="15"/>
      <c r="EQ213" s="15"/>
      <c r="ER213" s="15"/>
      <c r="ES213" s="15"/>
      <c r="ET213" s="15"/>
      <c r="EU213" s="15"/>
      <c r="EV213" s="15"/>
      <c r="EW213" s="15"/>
      <c r="EX213" s="15"/>
      <c r="EY213" s="15"/>
      <c r="EZ213" s="15"/>
      <c r="FA213" s="15"/>
      <c r="FB213" s="15"/>
      <c r="FC213" s="15"/>
      <c r="FD213" s="15"/>
      <c r="FE213" s="15"/>
      <c r="FF213" s="15"/>
      <c r="FG213" s="15"/>
      <c r="FH213" s="15"/>
      <c r="FI213" s="15"/>
      <c r="FJ213" s="15"/>
      <c r="FK213" s="15"/>
      <c r="FL213" s="15"/>
      <c r="FM213" s="15"/>
      <c r="FN213" s="15"/>
      <c r="FO213" s="15"/>
      <c r="FP213" s="15"/>
      <c r="FQ213" s="15"/>
      <c r="FR213" s="15"/>
      <c r="FS213" s="15"/>
      <c r="FT213" s="15"/>
      <c r="FU213" s="15"/>
      <c r="FV213" s="15"/>
      <c r="FW213" s="15"/>
      <c r="FX213" s="15"/>
      <c r="FY213" s="15"/>
      <c r="FZ213" s="15"/>
      <c r="GA213" s="15"/>
      <c r="GB213" s="15"/>
      <c r="GC213" s="15"/>
      <c r="GD213" s="15"/>
      <c r="GE213" s="15"/>
      <c r="GF213" s="15"/>
      <c r="GG213" s="15"/>
      <c r="GH213" s="15"/>
      <c r="GI213" s="15"/>
      <c r="GJ213" s="15"/>
      <c r="GK213" s="15"/>
      <c r="GL213" s="15"/>
      <c r="GM213" s="15"/>
      <c r="GN213" s="15"/>
      <c r="GO213" s="15"/>
      <c r="GP213" s="15"/>
      <c r="GQ213" s="15"/>
      <c r="GR213" s="15"/>
      <c r="GS213" s="15"/>
      <c r="GT213" s="15"/>
      <c r="GU213" s="15"/>
      <c r="GV213" s="15"/>
      <c r="GW213" s="15"/>
      <c r="GX213" s="15"/>
      <c r="GY213" s="15"/>
      <c r="GZ213" s="15"/>
      <c r="HA213" s="15"/>
      <c r="HB213" s="15"/>
      <c r="HC213" s="15"/>
      <c r="HD213" s="15"/>
      <c r="HE213" s="15"/>
      <c r="HF213" s="15"/>
      <c r="HG213" s="15"/>
      <c r="HH213" s="15"/>
      <c r="HI213" s="15"/>
      <c r="HJ213" s="15"/>
      <c r="HK213" s="15"/>
      <c r="HL213" s="15"/>
      <c r="HM213" s="15"/>
      <c r="HN213" s="15"/>
      <c r="HO213" s="15"/>
      <c r="HP213" s="15"/>
      <c r="HQ213" s="15"/>
      <c r="HR213" s="15"/>
      <c r="HS213" s="15"/>
      <c r="HT213" s="15"/>
      <c r="HU213" s="15"/>
      <c r="HV213" s="15"/>
      <c r="HW213" s="15"/>
      <c r="HX213" s="15"/>
      <c r="HY213" s="15"/>
      <c r="HZ213" s="15"/>
      <c r="IA213" s="15"/>
      <c r="IB213" s="15"/>
      <c r="IC213" s="15"/>
      <c r="ID213" s="15"/>
      <c r="IE213" s="15"/>
      <c r="IF213" s="15"/>
      <c r="IG213" s="15"/>
      <c r="IH213" s="15"/>
      <c r="II213" s="15"/>
      <c r="IJ213" s="15"/>
      <c r="IK213" s="15"/>
      <c r="IL213" s="15"/>
      <c r="IM213" s="15"/>
      <c r="IN213" s="15"/>
      <c r="IO213" s="15"/>
      <c r="IP213" s="15"/>
      <c r="IQ213" s="15"/>
      <c r="IR213" s="15"/>
      <c r="IS213" s="15"/>
      <c r="IT213" s="15"/>
      <c r="IU213" s="15"/>
      <c r="IV213" s="15"/>
    </row>
    <row r="214" spans="1:256" ht="12" customHeight="1">
      <c r="A214" s="557" t="s">
        <v>209</v>
      </c>
      <c r="B214" s="557"/>
      <c r="C214" s="557"/>
      <c r="D214" s="557"/>
      <c r="E214" s="557"/>
      <c r="F214" s="557"/>
      <c r="G214" s="556">
        <f>SUM(G212+G213)</f>
        <v>4.78</v>
      </c>
      <c r="H214" s="556"/>
      <c r="I214" s="556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  <c r="BM214" s="15"/>
      <c r="BN214" s="15"/>
      <c r="BO214" s="15"/>
      <c r="BP214" s="15"/>
      <c r="BQ214" s="15"/>
      <c r="BR214" s="15"/>
      <c r="BS214" s="15"/>
      <c r="BT214" s="15"/>
      <c r="BU214" s="15"/>
      <c r="BV214" s="15"/>
      <c r="BW214" s="15"/>
      <c r="BX214" s="15"/>
      <c r="BY214" s="15"/>
      <c r="BZ214" s="15"/>
      <c r="CA214" s="15"/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5"/>
      <c r="CO214" s="15"/>
      <c r="CP214" s="15"/>
      <c r="CQ214" s="15"/>
      <c r="CR214" s="15"/>
      <c r="CS214" s="15"/>
      <c r="CT214" s="15"/>
      <c r="CU214" s="15"/>
      <c r="CV214" s="15"/>
      <c r="CW214" s="15"/>
      <c r="CX214" s="15"/>
      <c r="CY214" s="15"/>
      <c r="CZ214" s="15"/>
      <c r="DA214" s="15"/>
      <c r="DB214" s="15"/>
      <c r="DC214" s="15"/>
      <c r="DD214" s="15"/>
      <c r="DE214" s="15"/>
      <c r="DF214" s="15"/>
      <c r="DG214" s="15"/>
      <c r="DH214" s="15"/>
      <c r="DI214" s="15"/>
      <c r="DJ214" s="15"/>
      <c r="DK214" s="15"/>
      <c r="DL214" s="15"/>
      <c r="DM214" s="15"/>
      <c r="DN214" s="15"/>
      <c r="DO214" s="15"/>
      <c r="DP214" s="15"/>
      <c r="DQ214" s="15"/>
      <c r="DR214" s="15"/>
      <c r="DS214" s="15"/>
      <c r="DT214" s="15"/>
      <c r="DU214" s="15"/>
      <c r="DV214" s="15"/>
      <c r="DW214" s="15"/>
      <c r="DX214" s="15"/>
      <c r="DY214" s="15"/>
      <c r="DZ214" s="15"/>
      <c r="EA214" s="15"/>
      <c r="EB214" s="15"/>
      <c r="EC214" s="15"/>
      <c r="ED214" s="15"/>
      <c r="EE214" s="15"/>
      <c r="EF214" s="15"/>
      <c r="EG214" s="15"/>
      <c r="EH214" s="15"/>
      <c r="EI214" s="15"/>
      <c r="EJ214" s="15"/>
      <c r="EK214" s="15"/>
      <c r="EL214" s="15"/>
      <c r="EM214" s="15"/>
      <c r="EN214" s="15"/>
      <c r="EO214" s="15"/>
      <c r="EP214" s="15"/>
      <c r="EQ214" s="15"/>
      <c r="ER214" s="15"/>
      <c r="ES214" s="15"/>
      <c r="ET214" s="15"/>
      <c r="EU214" s="15"/>
      <c r="EV214" s="15"/>
      <c r="EW214" s="15"/>
      <c r="EX214" s="15"/>
      <c r="EY214" s="15"/>
      <c r="EZ214" s="15"/>
      <c r="FA214" s="15"/>
      <c r="FB214" s="15"/>
      <c r="FC214" s="15"/>
      <c r="FD214" s="15"/>
      <c r="FE214" s="15"/>
      <c r="FF214" s="15"/>
      <c r="FG214" s="15"/>
      <c r="FH214" s="15"/>
      <c r="FI214" s="15"/>
      <c r="FJ214" s="15"/>
      <c r="FK214" s="15"/>
      <c r="FL214" s="15"/>
      <c r="FM214" s="15"/>
      <c r="FN214" s="15"/>
      <c r="FO214" s="15"/>
      <c r="FP214" s="15"/>
      <c r="FQ214" s="15"/>
      <c r="FR214" s="15"/>
      <c r="FS214" s="15"/>
      <c r="FT214" s="15"/>
      <c r="FU214" s="15"/>
      <c r="FV214" s="15"/>
      <c r="FW214" s="15"/>
      <c r="FX214" s="15"/>
      <c r="FY214" s="15"/>
      <c r="FZ214" s="15"/>
      <c r="GA214" s="15"/>
      <c r="GB214" s="15"/>
      <c r="GC214" s="15"/>
      <c r="GD214" s="15"/>
      <c r="GE214" s="15"/>
      <c r="GF214" s="15"/>
      <c r="GG214" s="15"/>
      <c r="GH214" s="15"/>
      <c r="GI214" s="15"/>
      <c r="GJ214" s="15"/>
      <c r="GK214" s="15"/>
      <c r="GL214" s="15"/>
      <c r="GM214" s="15"/>
      <c r="GN214" s="15"/>
      <c r="GO214" s="15"/>
      <c r="GP214" s="15"/>
      <c r="GQ214" s="15"/>
      <c r="GR214" s="15"/>
      <c r="GS214" s="15"/>
      <c r="GT214" s="15"/>
      <c r="GU214" s="15"/>
      <c r="GV214" s="15"/>
      <c r="GW214" s="15"/>
      <c r="GX214" s="15"/>
      <c r="GY214" s="15"/>
      <c r="GZ214" s="15"/>
      <c r="HA214" s="15"/>
      <c r="HB214" s="15"/>
      <c r="HC214" s="15"/>
      <c r="HD214" s="15"/>
      <c r="HE214" s="15"/>
      <c r="HF214" s="15"/>
      <c r="HG214" s="15"/>
      <c r="HH214" s="15"/>
      <c r="HI214" s="15"/>
      <c r="HJ214" s="15"/>
      <c r="HK214" s="15"/>
      <c r="HL214" s="15"/>
      <c r="HM214" s="15"/>
      <c r="HN214" s="15"/>
      <c r="HO214" s="15"/>
      <c r="HP214" s="15"/>
      <c r="HQ214" s="15"/>
      <c r="HR214" s="15"/>
      <c r="HS214" s="15"/>
      <c r="HT214" s="15"/>
      <c r="HU214" s="15"/>
      <c r="HV214" s="15"/>
      <c r="HW214" s="15"/>
      <c r="HX214" s="15"/>
      <c r="HY214" s="15"/>
      <c r="HZ214" s="15"/>
      <c r="IA214" s="15"/>
      <c r="IB214" s="15"/>
      <c r="IC214" s="15"/>
      <c r="ID214" s="15"/>
      <c r="IE214" s="15"/>
      <c r="IF214" s="15"/>
      <c r="IG214" s="15"/>
      <c r="IH214" s="15"/>
      <c r="II214" s="15"/>
      <c r="IJ214" s="15"/>
      <c r="IK214" s="15"/>
      <c r="IL214" s="15"/>
      <c r="IM214" s="15"/>
      <c r="IN214" s="15"/>
      <c r="IO214" s="15"/>
      <c r="IP214" s="15"/>
      <c r="IQ214" s="15"/>
      <c r="IR214" s="15"/>
      <c r="IS214" s="15"/>
      <c r="IT214" s="15"/>
      <c r="IU214" s="15"/>
      <c r="IV214" s="15"/>
    </row>
    <row r="215" spans="1:256" ht="6.75" customHeight="1">
      <c r="A215" s="558"/>
      <c r="B215" s="558"/>
      <c r="C215" s="558"/>
      <c r="D215" s="558"/>
      <c r="E215" s="558"/>
      <c r="F215" s="558"/>
      <c r="G215" s="558"/>
      <c r="H215" s="558"/>
      <c r="I215" s="558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  <c r="BM215" s="15"/>
      <c r="BN215" s="15"/>
      <c r="BO215" s="15"/>
      <c r="BP215" s="15"/>
      <c r="BQ215" s="15"/>
      <c r="BR215" s="15"/>
      <c r="BS215" s="15"/>
      <c r="BT215" s="15"/>
      <c r="BU215" s="15"/>
      <c r="BV215" s="15"/>
      <c r="BW215" s="15"/>
      <c r="BX215" s="15"/>
      <c r="BY215" s="15"/>
      <c r="BZ215" s="15"/>
      <c r="CA215" s="15"/>
      <c r="CB215" s="15"/>
      <c r="CC215" s="15"/>
      <c r="CD215" s="15"/>
      <c r="CE215" s="15"/>
      <c r="CF215" s="15"/>
      <c r="CG215" s="15"/>
      <c r="CH215" s="15"/>
      <c r="CI215" s="15"/>
      <c r="CJ215" s="15"/>
      <c r="CK215" s="15"/>
      <c r="CL215" s="15"/>
      <c r="CM215" s="15"/>
      <c r="CN215" s="15"/>
      <c r="CO215" s="15"/>
      <c r="CP215" s="15"/>
      <c r="CQ215" s="15"/>
      <c r="CR215" s="15"/>
      <c r="CS215" s="15"/>
      <c r="CT215" s="15"/>
      <c r="CU215" s="15"/>
      <c r="CV215" s="15"/>
      <c r="CW215" s="15"/>
      <c r="CX215" s="15"/>
      <c r="CY215" s="15"/>
      <c r="CZ215" s="15"/>
      <c r="DA215" s="15"/>
      <c r="DB215" s="15"/>
      <c r="DC215" s="15"/>
      <c r="DD215" s="15"/>
      <c r="DE215" s="15"/>
      <c r="DF215" s="15"/>
      <c r="DG215" s="15"/>
      <c r="DH215" s="15"/>
      <c r="DI215" s="15"/>
      <c r="DJ215" s="15"/>
      <c r="DK215" s="15"/>
      <c r="DL215" s="15"/>
      <c r="DM215" s="15"/>
      <c r="DN215" s="15"/>
      <c r="DO215" s="15"/>
      <c r="DP215" s="15"/>
      <c r="DQ215" s="15"/>
      <c r="DR215" s="15"/>
      <c r="DS215" s="15"/>
      <c r="DT215" s="15"/>
      <c r="DU215" s="15"/>
      <c r="DV215" s="15"/>
      <c r="DW215" s="15"/>
      <c r="DX215" s="15"/>
      <c r="DY215" s="15"/>
      <c r="DZ215" s="15"/>
      <c r="EA215" s="15"/>
      <c r="EB215" s="15"/>
      <c r="EC215" s="15"/>
      <c r="ED215" s="15"/>
      <c r="EE215" s="15"/>
      <c r="EF215" s="15"/>
      <c r="EG215" s="15"/>
      <c r="EH215" s="15"/>
      <c r="EI215" s="15"/>
      <c r="EJ215" s="15"/>
      <c r="EK215" s="15"/>
      <c r="EL215" s="15"/>
      <c r="EM215" s="15"/>
      <c r="EN215" s="15"/>
      <c r="EO215" s="15"/>
      <c r="EP215" s="15"/>
      <c r="EQ215" s="15"/>
      <c r="ER215" s="15"/>
      <c r="ES215" s="15"/>
      <c r="ET215" s="15"/>
      <c r="EU215" s="15"/>
      <c r="EV215" s="15"/>
      <c r="EW215" s="15"/>
      <c r="EX215" s="15"/>
      <c r="EY215" s="15"/>
      <c r="EZ215" s="15"/>
      <c r="FA215" s="15"/>
      <c r="FB215" s="15"/>
      <c r="FC215" s="15"/>
      <c r="FD215" s="15"/>
      <c r="FE215" s="15"/>
      <c r="FF215" s="15"/>
      <c r="FG215" s="15"/>
      <c r="FH215" s="15"/>
      <c r="FI215" s="15"/>
      <c r="FJ215" s="15"/>
      <c r="FK215" s="15"/>
      <c r="FL215" s="15"/>
      <c r="FM215" s="15"/>
      <c r="FN215" s="15"/>
      <c r="FO215" s="15"/>
      <c r="FP215" s="15"/>
      <c r="FQ215" s="15"/>
      <c r="FR215" s="15"/>
      <c r="FS215" s="15"/>
      <c r="FT215" s="15"/>
      <c r="FU215" s="15"/>
      <c r="FV215" s="15"/>
      <c r="FW215" s="15"/>
      <c r="FX215" s="15"/>
      <c r="FY215" s="15"/>
      <c r="FZ215" s="15"/>
      <c r="GA215" s="15"/>
      <c r="GB215" s="15"/>
      <c r="GC215" s="15"/>
      <c r="GD215" s="15"/>
      <c r="GE215" s="15"/>
      <c r="GF215" s="15"/>
      <c r="GG215" s="15"/>
      <c r="GH215" s="15"/>
      <c r="GI215" s="15"/>
      <c r="GJ215" s="15"/>
      <c r="GK215" s="15"/>
      <c r="GL215" s="15"/>
      <c r="GM215" s="15"/>
      <c r="GN215" s="15"/>
      <c r="GO215" s="15"/>
      <c r="GP215" s="15"/>
      <c r="GQ215" s="15"/>
      <c r="GR215" s="15"/>
      <c r="GS215" s="15"/>
      <c r="GT215" s="15"/>
      <c r="GU215" s="15"/>
      <c r="GV215" s="15"/>
      <c r="GW215" s="15"/>
      <c r="GX215" s="15"/>
      <c r="GY215" s="15"/>
      <c r="GZ215" s="15"/>
      <c r="HA215" s="15"/>
      <c r="HB215" s="15"/>
      <c r="HC215" s="15"/>
      <c r="HD215" s="15"/>
      <c r="HE215" s="15"/>
      <c r="HF215" s="15"/>
      <c r="HG215" s="15"/>
      <c r="HH215" s="15"/>
      <c r="HI215" s="15"/>
      <c r="HJ215" s="15"/>
      <c r="HK215" s="15"/>
      <c r="HL215" s="15"/>
      <c r="HM215" s="15"/>
      <c r="HN215" s="15"/>
      <c r="HO215" s="15"/>
      <c r="HP215" s="15"/>
      <c r="HQ215" s="15"/>
      <c r="HR215" s="15"/>
      <c r="HS215" s="15"/>
      <c r="HT215" s="15"/>
      <c r="HU215" s="15"/>
      <c r="HV215" s="15"/>
      <c r="HW215" s="15"/>
      <c r="HX215" s="15"/>
      <c r="HY215" s="15"/>
      <c r="HZ215" s="15"/>
      <c r="IA215" s="15"/>
      <c r="IB215" s="15"/>
      <c r="IC215" s="15"/>
      <c r="ID215" s="15"/>
      <c r="IE215" s="15"/>
      <c r="IF215" s="15"/>
      <c r="IG215" s="15"/>
      <c r="IH215" s="15"/>
      <c r="II215" s="15"/>
      <c r="IJ215" s="15"/>
      <c r="IK215" s="15"/>
      <c r="IL215" s="15"/>
      <c r="IM215" s="15"/>
      <c r="IN215" s="15"/>
      <c r="IO215" s="15"/>
      <c r="IP215" s="15"/>
      <c r="IQ215" s="15"/>
      <c r="IR215" s="15"/>
      <c r="IS215" s="15"/>
      <c r="IT215" s="15"/>
      <c r="IU215" s="15"/>
      <c r="IV215" s="15"/>
    </row>
    <row r="216" spans="1:256" ht="12" customHeight="1">
      <c r="A216" s="559" t="s">
        <v>210</v>
      </c>
      <c r="B216" s="559"/>
      <c r="C216" s="560" t="s">
        <v>206</v>
      </c>
      <c r="D216" s="560"/>
      <c r="E216" s="561">
        <v>0</v>
      </c>
      <c r="F216" s="561"/>
      <c r="G216" s="562">
        <v>0</v>
      </c>
      <c r="H216" s="562"/>
      <c r="I216" s="562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  <c r="BM216" s="15"/>
      <c r="BN216" s="15"/>
      <c r="BO216" s="15"/>
      <c r="BP216" s="15"/>
      <c r="BQ216" s="15"/>
      <c r="BR216" s="15"/>
      <c r="BS216" s="15"/>
      <c r="BT216" s="15"/>
      <c r="BU216" s="15"/>
      <c r="BV216" s="15"/>
      <c r="BW216" s="15"/>
      <c r="BX216" s="15"/>
      <c r="BY216" s="15"/>
      <c r="BZ216" s="15"/>
      <c r="CA216" s="15"/>
      <c r="CB216" s="15"/>
      <c r="CC216" s="15"/>
      <c r="CD216" s="15"/>
      <c r="CE216" s="15"/>
      <c r="CF216" s="15"/>
      <c r="CG216" s="15"/>
      <c r="CH216" s="15"/>
      <c r="CI216" s="15"/>
      <c r="CJ216" s="15"/>
      <c r="CK216" s="15"/>
      <c r="CL216" s="15"/>
      <c r="CM216" s="15"/>
      <c r="CN216" s="15"/>
      <c r="CO216" s="15"/>
      <c r="CP216" s="15"/>
      <c r="CQ216" s="15"/>
      <c r="CR216" s="15"/>
      <c r="CS216" s="15"/>
      <c r="CT216" s="15"/>
      <c r="CU216" s="15"/>
      <c r="CV216" s="15"/>
      <c r="CW216" s="15"/>
      <c r="CX216" s="15"/>
      <c r="CY216" s="15"/>
      <c r="CZ216" s="15"/>
      <c r="DA216" s="15"/>
      <c r="DB216" s="15"/>
      <c r="DC216" s="15"/>
      <c r="DD216" s="15"/>
      <c r="DE216" s="15"/>
      <c r="DF216" s="15"/>
      <c r="DG216" s="15"/>
      <c r="DH216" s="15"/>
      <c r="DI216" s="15"/>
      <c r="DJ216" s="15"/>
      <c r="DK216" s="15"/>
      <c r="DL216" s="15"/>
      <c r="DM216" s="15"/>
      <c r="DN216" s="15"/>
      <c r="DO216" s="15"/>
      <c r="DP216" s="15"/>
      <c r="DQ216" s="15"/>
      <c r="DR216" s="15"/>
      <c r="DS216" s="15"/>
      <c r="DT216" s="15"/>
      <c r="DU216" s="15"/>
      <c r="DV216" s="15"/>
      <c r="DW216" s="15"/>
      <c r="DX216" s="15"/>
      <c r="DY216" s="15"/>
      <c r="DZ216" s="15"/>
      <c r="EA216" s="15"/>
      <c r="EB216" s="15"/>
      <c r="EC216" s="15"/>
      <c r="ED216" s="15"/>
      <c r="EE216" s="15"/>
      <c r="EF216" s="15"/>
      <c r="EG216" s="15"/>
      <c r="EH216" s="15"/>
      <c r="EI216" s="15"/>
      <c r="EJ216" s="15"/>
      <c r="EK216" s="15"/>
      <c r="EL216" s="15"/>
      <c r="EM216" s="15"/>
      <c r="EN216" s="15"/>
      <c r="EO216" s="15"/>
      <c r="EP216" s="15"/>
      <c r="EQ216" s="15"/>
      <c r="ER216" s="15"/>
      <c r="ES216" s="15"/>
      <c r="ET216" s="15"/>
      <c r="EU216" s="15"/>
      <c r="EV216" s="15"/>
      <c r="EW216" s="15"/>
      <c r="EX216" s="15"/>
      <c r="EY216" s="15"/>
      <c r="EZ216" s="15"/>
      <c r="FA216" s="15"/>
      <c r="FB216" s="15"/>
      <c r="FC216" s="15"/>
      <c r="FD216" s="15"/>
      <c r="FE216" s="15"/>
      <c r="FF216" s="15"/>
      <c r="FG216" s="15"/>
      <c r="FH216" s="15"/>
      <c r="FI216" s="15"/>
      <c r="FJ216" s="15"/>
      <c r="FK216" s="15"/>
      <c r="FL216" s="15"/>
      <c r="FM216" s="15"/>
      <c r="FN216" s="15"/>
      <c r="FO216" s="15"/>
      <c r="FP216" s="15"/>
      <c r="FQ216" s="15"/>
      <c r="FR216" s="15"/>
      <c r="FS216" s="15"/>
      <c r="FT216" s="15"/>
      <c r="FU216" s="15"/>
      <c r="FV216" s="15"/>
      <c r="FW216" s="15"/>
      <c r="FX216" s="15"/>
      <c r="FY216" s="15"/>
      <c r="FZ216" s="15"/>
      <c r="GA216" s="15"/>
      <c r="GB216" s="15"/>
      <c r="GC216" s="15"/>
      <c r="GD216" s="15"/>
      <c r="GE216" s="15"/>
      <c r="GF216" s="15"/>
      <c r="GG216" s="15"/>
      <c r="GH216" s="15"/>
      <c r="GI216" s="15"/>
      <c r="GJ216" s="15"/>
      <c r="GK216" s="15"/>
      <c r="GL216" s="15"/>
      <c r="GM216" s="15"/>
      <c r="GN216" s="15"/>
      <c r="GO216" s="15"/>
      <c r="GP216" s="15"/>
      <c r="GQ216" s="15"/>
      <c r="GR216" s="15"/>
      <c r="GS216" s="15"/>
      <c r="GT216" s="15"/>
      <c r="GU216" s="15"/>
      <c r="GV216" s="15"/>
      <c r="GW216" s="15"/>
      <c r="GX216" s="15"/>
      <c r="GY216" s="15"/>
      <c r="GZ216" s="15"/>
      <c r="HA216" s="15"/>
      <c r="HB216" s="15"/>
      <c r="HC216" s="15"/>
      <c r="HD216" s="15"/>
      <c r="HE216" s="15"/>
      <c r="HF216" s="15"/>
      <c r="HG216" s="15"/>
      <c r="HH216" s="15"/>
      <c r="HI216" s="15"/>
      <c r="HJ216" s="15"/>
      <c r="HK216" s="15"/>
      <c r="HL216" s="15"/>
      <c r="HM216" s="15"/>
      <c r="HN216" s="15"/>
      <c r="HO216" s="15"/>
      <c r="HP216" s="15"/>
      <c r="HQ216" s="15"/>
      <c r="HR216" s="15"/>
      <c r="HS216" s="15"/>
      <c r="HT216" s="15"/>
      <c r="HU216" s="15"/>
      <c r="HV216" s="15"/>
      <c r="HW216" s="15"/>
      <c r="HX216" s="15"/>
      <c r="HY216" s="15"/>
      <c r="HZ216" s="15"/>
      <c r="IA216" s="15"/>
      <c r="IB216" s="15"/>
      <c r="IC216" s="15"/>
      <c r="ID216" s="15"/>
      <c r="IE216" s="15"/>
      <c r="IF216" s="15"/>
      <c r="IG216" s="15"/>
      <c r="IH216" s="15"/>
      <c r="II216" s="15"/>
      <c r="IJ216" s="15"/>
      <c r="IK216" s="15"/>
      <c r="IL216" s="15"/>
      <c r="IM216" s="15"/>
      <c r="IN216" s="15"/>
      <c r="IO216" s="15"/>
      <c r="IP216" s="15"/>
      <c r="IQ216" s="15"/>
      <c r="IR216" s="15"/>
      <c r="IS216" s="15"/>
      <c r="IT216" s="15"/>
      <c r="IU216" s="15"/>
      <c r="IV216" s="15"/>
    </row>
    <row r="217" spans="1:256" ht="12.75" customHeight="1">
      <c r="A217" s="552" t="s">
        <v>211</v>
      </c>
      <c r="B217" s="552"/>
      <c r="C217" s="553" t="s">
        <v>208</v>
      </c>
      <c r="D217" s="553"/>
      <c r="E217" s="554">
        <f>I204</f>
        <v>4781.29</v>
      </c>
      <c r="F217" s="554"/>
      <c r="G217" s="562">
        <f>ROUND((1/1000)*E217,2)</f>
        <v>4.78</v>
      </c>
      <c r="H217" s="562"/>
      <c r="I217" s="562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  <c r="BM217" s="15"/>
      <c r="BN217" s="15"/>
      <c r="BO217" s="15"/>
      <c r="BP217" s="15"/>
      <c r="BQ217" s="15"/>
      <c r="BR217" s="15"/>
      <c r="BS217" s="15"/>
      <c r="BT217" s="15"/>
      <c r="BU217" s="15"/>
      <c r="BV217" s="15"/>
      <c r="BW217" s="15"/>
      <c r="BX217" s="15"/>
      <c r="BY217" s="15"/>
      <c r="BZ217" s="15"/>
      <c r="CA217" s="15"/>
      <c r="CB217" s="15"/>
      <c r="CC217" s="15"/>
      <c r="CD217" s="15"/>
      <c r="CE217" s="15"/>
      <c r="CF217" s="15"/>
      <c r="CG217" s="15"/>
      <c r="CH217" s="15"/>
      <c r="CI217" s="15"/>
      <c r="CJ217" s="15"/>
      <c r="CK217" s="15"/>
      <c r="CL217" s="15"/>
      <c r="CM217" s="15"/>
      <c r="CN217" s="15"/>
      <c r="CO217" s="15"/>
      <c r="CP217" s="15"/>
      <c r="CQ217" s="15"/>
      <c r="CR217" s="15"/>
      <c r="CS217" s="15"/>
      <c r="CT217" s="15"/>
      <c r="CU217" s="15"/>
      <c r="CV217" s="15"/>
      <c r="CW217" s="15"/>
      <c r="CX217" s="15"/>
      <c r="CY217" s="15"/>
      <c r="CZ217" s="15"/>
      <c r="DA217" s="15"/>
      <c r="DB217" s="15"/>
      <c r="DC217" s="15"/>
      <c r="DD217" s="15"/>
      <c r="DE217" s="15"/>
      <c r="DF217" s="15"/>
      <c r="DG217" s="15"/>
      <c r="DH217" s="15"/>
      <c r="DI217" s="15"/>
      <c r="DJ217" s="15"/>
      <c r="DK217" s="15"/>
      <c r="DL217" s="15"/>
      <c r="DM217" s="15"/>
      <c r="DN217" s="15"/>
      <c r="DO217" s="15"/>
      <c r="DP217" s="15"/>
      <c r="DQ217" s="15"/>
      <c r="DR217" s="15"/>
      <c r="DS217" s="15"/>
      <c r="DT217" s="15"/>
      <c r="DU217" s="15"/>
      <c r="DV217" s="15"/>
      <c r="DW217" s="15"/>
      <c r="DX217" s="15"/>
      <c r="DY217" s="15"/>
      <c r="DZ217" s="15"/>
      <c r="EA217" s="15"/>
      <c r="EB217" s="15"/>
      <c r="EC217" s="15"/>
      <c r="ED217" s="15"/>
      <c r="EE217" s="15"/>
      <c r="EF217" s="15"/>
      <c r="EG217" s="15"/>
      <c r="EH217" s="15"/>
      <c r="EI217" s="15"/>
      <c r="EJ217" s="15"/>
      <c r="EK217" s="15"/>
      <c r="EL217" s="15"/>
      <c r="EM217" s="15"/>
      <c r="EN217" s="15"/>
      <c r="EO217" s="15"/>
      <c r="EP217" s="15"/>
      <c r="EQ217" s="15"/>
      <c r="ER217" s="15"/>
      <c r="ES217" s="15"/>
      <c r="ET217" s="15"/>
      <c r="EU217" s="15"/>
      <c r="EV217" s="15"/>
      <c r="EW217" s="15"/>
      <c r="EX217" s="15"/>
      <c r="EY217" s="15"/>
      <c r="EZ217" s="15"/>
      <c r="FA217" s="15"/>
      <c r="FB217" s="15"/>
      <c r="FC217" s="15"/>
      <c r="FD217" s="15"/>
      <c r="FE217" s="15"/>
      <c r="FF217" s="15"/>
      <c r="FG217" s="15"/>
      <c r="FH217" s="15"/>
      <c r="FI217" s="15"/>
      <c r="FJ217" s="15"/>
      <c r="FK217" s="15"/>
      <c r="FL217" s="15"/>
      <c r="FM217" s="15"/>
      <c r="FN217" s="15"/>
      <c r="FO217" s="15"/>
      <c r="FP217" s="15"/>
      <c r="FQ217" s="15"/>
      <c r="FR217" s="15"/>
      <c r="FS217" s="15"/>
      <c r="FT217" s="15"/>
      <c r="FU217" s="15"/>
      <c r="FV217" s="15"/>
      <c r="FW217" s="15"/>
      <c r="FX217" s="15"/>
      <c r="FY217" s="15"/>
      <c r="FZ217" s="15"/>
      <c r="GA217" s="15"/>
      <c r="GB217" s="15"/>
      <c r="GC217" s="15"/>
      <c r="GD217" s="15"/>
      <c r="GE217" s="15"/>
      <c r="GF217" s="15"/>
      <c r="GG217" s="15"/>
      <c r="GH217" s="15"/>
      <c r="GI217" s="15"/>
      <c r="GJ217" s="15"/>
      <c r="GK217" s="15"/>
      <c r="GL217" s="15"/>
      <c r="GM217" s="15"/>
      <c r="GN217" s="15"/>
      <c r="GO217" s="15"/>
      <c r="GP217" s="15"/>
      <c r="GQ217" s="15"/>
      <c r="GR217" s="15"/>
      <c r="GS217" s="15"/>
      <c r="GT217" s="15"/>
      <c r="GU217" s="15"/>
      <c r="GV217" s="15"/>
      <c r="GW217" s="15"/>
      <c r="GX217" s="15"/>
      <c r="GY217" s="15"/>
      <c r="GZ217" s="15"/>
      <c r="HA217" s="15"/>
      <c r="HB217" s="15"/>
      <c r="HC217" s="15"/>
      <c r="HD217" s="15"/>
      <c r="HE217" s="15"/>
      <c r="HF217" s="15"/>
      <c r="HG217" s="15"/>
      <c r="HH217" s="15"/>
      <c r="HI217" s="15"/>
      <c r="HJ217" s="15"/>
      <c r="HK217" s="15"/>
      <c r="HL217" s="15"/>
      <c r="HM217" s="15"/>
      <c r="HN217" s="15"/>
      <c r="HO217" s="15"/>
      <c r="HP217" s="15"/>
      <c r="HQ217" s="15"/>
      <c r="HR217" s="15"/>
      <c r="HS217" s="15"/>
      <c r="HT217" s="15"/>
      <c r="HU217" s="15"/>
      <c r="HV217" s="15"/>
      <c r="HW217" s="15"/>
      <c r="HX217" s="15"/>
      <c r="HY217" s="15"/>
      <c r="HZ217" s="15"/>
      <c r="IA217" s="15"/>
      <c r="IB217" s="15"/>
      <c r="IC217" s="15"/>
      <c r="ID217" s="15"/>
      <c r="IE217" s="15"/>
      <c r="IF217" s="15"/>
      <c r="IG217" s="15"/>
      <c r="IH217" s="15"/>
      <c r="II217" s="15"/>
      <c r="IJ217" s="15"/>
      <c r="IK217" s="15"/>
      <c r="IL217" s="15"/>
      <c r="IM217" s="15"/>
      <c r="IN217" s="15"/>
      <c r="IO217" s="15"/>
      <c r="IP217" s="15"/>
      <c r="IQ217" s="15"/>
      <c r="IR217" s="15"/>
      <c r="IS217" s="15"/>
      <c r="IT217" s="15"/>
      <c r="IU217" s="15"/>
      <c r="IV217" s="15"/>
    </row>
    <row r="218" spans="1:256" ht="12.75" customHeight="1">
      <c r="A218" s="563" t="s">
        <v>209</v>
      </c>
      <c r="B218" s="563"/>
      <c r="C218" s="563"/>
      <c r="D218" s="563"/>
      <c r="E218" s="563"/>
      <c r="F218" s="563"/>
      <c r="G218" s="556">
        <f>SUM(G216+G217)</f>
        <v>4.78</v>
      </c>
      <c r="H218" s="556"/>
      <c r="I218" s="556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  <c r="BM218" s="15"/>
      <c r="BN218" s="15"/>
      <c r="BO218" s="15"/>
      <c r="BP218" s="15"/>
      <c r="BQ218" s="15"/>
      <c r="BR218" s="15"/>
      <c r="BS218" s="15"/>
      <c r="BT218" s="15"/>
      <c r="BU218" s="15"/>
      <c r="BV218" s="15"/>
      <c r="BW218" s="15"/>
      <c r="BX218" s="15"/>
      <c r="BY218" s="15"/>
      <c r="BZ218" s="15"/>
      <c r="CA218" s="15"/>
      <c r="CB218" s="15"/>
      <c r="CC218" s="15"/>
      <c r="CD218" s="15"/>
      <c r="CE218" s="15"/>
      <c r="CF218" s="15"/>
      <c r="CG218" s="15"/>
      <c r="CH218" s="15"/>
      <c r="CI218" s="15"/>
      <c r="CJ218" s="15"/>
      <c r="CK218" s="15"/>
      <c r="CL218" s="15"/>
      <c r="CM218" s="15"/>
      <c r="CN218" s="15"/>
      <c r="CO218" s="15"/>
      <c r="CP218" s="15"/>
      <c r="CQ218" s="15"/>
      <c r="CR218" s="15"/>
      <c r="CS218" s="15"/>
      <c r="CT218" s="15"/>
      <c r="CU218" s="15"/>
      <c r="CV218" s="15"/>
      <c r="CW218" s="15"/>
      <c r="CX218" s="15"/>
      <c r="CY218" s="15"/>
      <c r="CZ218" s="15"/>
      <c r="DA218" s="15"/>
      <c r="DB218" s="15"/>
      <c r="DC218" s="15"/>
      <c r="DD218" s="15"/>
      <c r="DE218" s="15"/>
      <c r="DF218" s="15"/>
      <c r="DG218" s="15"/>
      <c r="DH218" s="15"/>
      <c r="DI218" s="15"/>
      <c r="DJ218" s="15"/>
      <c r="DK218" s="15"/>
      <c r="DL218" s="15"/>
      <c r="DM218" s="15"/>
      <c r="DN218" s="15"/>
      <c r="DO218" s="15"/>
      <c r="DP218" s="15"/>
      <c r="DQ218" s="15"/>
      <c r="DR218" s="15"/>
      <c r="DS218" s="15"/>
      <c r="DT218" s="15"/>
      <c r="DU218" s="15"/>
      <c r="DV218" s="15"/>
      <c r="DW218" s="15"/>
      <c r="DX218" s="15"/>
      <c r="DY218" s="15"/>
      <c r="DZ218" s="15"/>
      <c r="EA218" s="15"/>
      <c r="EB218" s="15"/>
      <c r="EC218" s="15"/>
      <c r="ED218" s="15"/>
      <c r="EE218" s="15"/>
      <c r="EF218" s="15"/>
      <c r="EG218" s="15"/>
      <c r="EH218" s="15"/>
      <c r="EI218" s="15"/>
      <c r="EJ218" s="15"/>
      <c r="EK218" s="15"/>
      <c r="EL218" s="15"/>
      <c r="EM218" s="15"/>
      <c r="EN218" s="15"/>
      <c r="EO218" s="15"/>
      <c r="EP218" s="15"/>
      <c r="EQ218" s="15"/>
      <c r="ER218" s="15"/>
      <c r="ES218" s="15"/>
      <c r="ET218" s="15"/>
      <c r="EU218" s="15"/>
      <c r="EV218" s="15"/>
      <c r="EW218" s="15"/>
      <c r="EX218" s="15"/>
      <c r="EY218" s="15"/>
      <c r="EZ218" s="15"/>
      <c r="FA218" s="15"/>
      <c r="FB218" s="15"/>
      <c r="FC218" s="15"/>
      <c r="FD218" s="15"/>
      <c r="FE218" s="15"/>
      <c r="FF218" s="15"/>
      <c r="FG218" s="15"/>
      <c r="FH218" s="15"/>
      <c r="FI218" s="15"/>
      <c r="FJ218" s="15"/>
      <c r="FK218" s="15"/>
      <c r="FL218" s="15"/>
      <c r="FM218" s="15"/>
      <c r="FN218" s="15"/>
      <c r="FO218" s="15"/>
      <c r="FP218" s="15"/>
      <c r="FQ218" s="15"/>
      <c r="FR218" s="15"/>
      <c r="FS218" s="15"/>
      <c r="FT218" s="15"/>
      <c r="FU218" s="15"/>
      <c r="FV218" s="15"/>
      <c r="FW218" s="15"/>
      <c r="FX218" s="15"/>
      <c r="FY218" s="15"/>
      <c r="FZ218" s="15"/>
      <c r="GA218" s="15"/>
      <c r="GB218" s="15"/>
      <c r="GC218" s="15"/>
      <c r="GD218" s="15"/>
      <c r="GE218" s="15"/>
      <c r="GF218" s="15"/>
      <c r="GG218" s="15"/>
      <c r="GH218" s="15"/>
      <c r="GI218" s="15"/>
      <c r="GJ218" s="15"/>
      <c r="GK218" s="15"/>
      <c r="GL218" s="15"/>
      <c r="GM218" s="15"/>
      <c r="GN218" s="15"/>
      <c r="GO218" s="15"/>
      <c r="GP218" s="15"/>
      <c r="GQ218" s="15"/>
      <c r="GR218" s="15"/>
      <c r="GS218" s="15"/>
      <c r="GT218" s="15"/>
      <c r="GU218" s="15"/>
      <c r="GV218" s="15"/>
      <c r="GW218" s="15"/>
      <c r="GX218" s="15"/>
      <c r="GY218" s="15"/>
      <c r="GZ218" s="15"/>
      <c r="HA218" s="15"/>
      <c r="HB218" s="15"/>
      <c r="HC218" s="15"/>
      <c r="HD218" s="15"/>
      <c r="HE218" s="15"/>
      <c r="HF218" s="15"/>
      <c r="HG218" s="15"/>
      <c r="HH218" s="15"/>
      <c r="HI218" s="15"/>
      <c r="HJ218" s="15"/>
      <c r="HK218" s="15"/>
      <c r="HL218" s="15"/>
      <c r="HM218" s="15"/>
      <c r="HN218" s="15"/>
      <c r="HO218" s="15"/>
      <c r="HP218" s="15"/>
      <c r="HQ218" s="15"/>
      <c r="HR218" s="15"/>
      <c r="HS218" s="15"/>
      <c r="HT218" s="15"/>
      <c r="HU218" s="15"/>
      <c r="HV218" s="15"/>
      <c r="HW218" s="15"/>
      <c r="HX218" s="15"/>
      <c r="HY218" s="15"/>
      <c r="HZ218" s="15"/>
      <c r="IA218" s="15"/>
      <c r="IB218" s="15"/>
      <c r="IC218" s="15"/>
      <c r="ID218" s="15"/>
      <c r="IE218" s="15"/>
      <c r="IF218" s="15"/>
      <c r="IG218" s="15"/>
      <c r="IH218" s="15"/>
      <c r="II218" s="15"/>
      <c r="IJ218" s="15"/>
      <c r="IK218" s="15"/>
      <c r="IL218" s="15"/>
      <c r="IM218" s="15"/>
      <c r="IN218" s="15"/>
      <c r="IO218" s="15"/>
      <c r="IP218" s="15"/>
      <c r="IQ218" s="15"/>
      <c r="IR218" s="15"/>
      <c r="IS218" s="15"/>
      <c r="IT218" s="15"/>
      <c r="IU218" s="15"/>
      <c r="IV218" s="15"/>
    </row>
    <row r="219" spans="1:256" ht="6.75" customHeight="1">
      <c r="A219" s="558"/>
      <c r="B219" s="558"/>
      <c r="C219" s="558"/>
      <c r="D219" s="558"/>
      <c r="E219" s="558"/>
      <c r="F219" s="558"/>
      <c r="G219" s="558"/>
      <c r="H219" s="558"/>
      <c r="I219" s="558"/>
      <c r="J219" s="15"/>
      <c r="K219" s="41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5"/>
      <c r="BR219" s="15"/>
      <c r="BS219" s="15"/>
      <c r="BT219" s="15"/>
      <c r="BU219" s="15"/>
      <c r="BV219" s="15"/>
      <c r="BW219" s="15"/>
      <c r="BX219" s="15"/>
      <c r="BY219" s="15"/>
      <c r="BZ219" s="15"/>
      <c r="CA219" s="15"/>
      <c r="CB219" s="15"/>
      <c r="CC219" s="15"/>
      <c r="CD219" s="15"/>
      <c r="CE219" s="15"/>
      <c r="CF219" s="15"/>
      <c r="CG219" s="15"/>
      <c r="CH219" s="15"/>
      <c r="CI219" s="15"/>
      <c r="CJ219" s="15"/>
      <c r="CK219" s="15"/>
      <c r="CL219" s="15"/>
      <c r="CM219" s="15"/>
      <c r="CN219" s="15"/>
      <c r="CO219" s="15"/>
      <c r="CP219" s="15"/>
      <c r="CQ219" s="15"/>
      <c r="CR219" s="15"/>
      <c r="CS219" s="15"/>
      <c r="CT219" s="15"/>
      <c r="CU219" s="15"/>
      <c r="CV219" s="15"/>
      <c r="CW219" s="15"/>
      <c r="CX219" s="15"/>
      <c r="CY219" s="15"/>
      <c r="CZ219" s="15"/>
      <c r="DA219" s="15"/>
      <c r="DB219" s="15"/>
      <c r="DC219" s="15"/>
      <c r="DD219" s="15"/>
      <c r="DE219" s="15"/>
      <c r="DF219" s="15"/>
      <c r="DG219" s="15"/>
      <c r="DH219" s="15"/>
      <c r="DI219" s="15"/>
      <c r="DJ219" s="15"/>
      <c r="DK219" s="15"/>
      <c r="DL219" s="15"/>
      <c r="DM219" s="15"/>
      <c r="DN219" s="15"/>
      <c r="DO219" s="15"/>
      <c r="DP219" s="15"/>
      <c r="DQ219" s="15"/>
      <c r="DR219" s="15"/>
      <c r="DS219" s="15"/>
      <c r="DT219" s="15"/>
      <c r="DU219" s="15"/>
      <c r="DV219" s="15"/>
      <c r="DW219" s="15"/>
      <c r="DX219" s="15"/>
      <c r="DY219" s="15"/>
      <c r="DZ219" s="15"/>
      <c r="EA219" s="15"/>
      <c r="EB219" s="15"/>
      <c r="EC219" s="15"/>
      <c r="ED219" s="15"/>
      <c r="EE219" s="15"/>
      <c r="EF219" s="15"/>
      <c r="EG219" s="15"/>
      <c r="EH219" s="15"/>
      <c r="EI219" s="15"/>
      <c r="EJ219" s="15"/>
      <c r="EK219" s="15"/>
      <c r="EL219" s="15"/>
      <c r="EM219" s="15"/>
      <c r="EN219" s="15"/>
      <c r="EO219" s="15"/>
      <c r="EP219" s="15"/>
      <c r="EQ219" s="15"/>
      <c r="ER219" s="15"/>
      <c r="ES219" s="15"/>
      <c r="ET219" s="15"/>
      <c r="EU219" s="15"/>
      <c r="EV219" s="15"/>
      <c r="EW219" s="15"/>
      <c r="EX219" s="15"/>
      <c r="EY219" s="15"/>
      <c r="EZ219" s="15"/>
      <c r="FA219" s="15"/>
      <c r="FB219" s="15"/>
      <c r="FC219" s="15"/>
      <c r="FD219" s="15"/>
      <c r="FE219" s="15"/>
      <c r="FF219" s="15"/>
      <c r="FG219" s="15"/>
      <c r="FH219" s="15"/>
      <c r="FI219" s="15"/>
      <c r="FJ219" s="15"/>
      <c r="FK219" s="15"/>
      <c r="FL219" s="15"/>
      <c r="FM219" s="15"/>
      <c r="FN219" s="15"/>
      <c r="FO219" s="15"/>
      <c r="FP219" s="15"/>
      <c r="FQ219" s="15"/>
      <c r="FR219" s="15"/>
      <c r="FS219" s="15"/>
      <c r="FT219" s="15"/>
      <c r="FU219" s="15"/>
      <c r="FV219" s="15"/>
      <c r="FW219" s="15"/>
      <c r="FX219" s="15"/>
      <c r="FY219" s="15"/>
      <c r="FZ219" s="15"/>
      <c r="GA219" s="15"/>
      <c r="GB219" s="15"/>
      <c r="GC219" s="15"/>
      <c r="GD219" s="15"/>
      <c r="GE219" s="15"/>
      <c r="GF219" s="15"/>
      <c r="GG219" s="15"/>
      <c r="GH219" s="15"/>
      <c r="GI219" s="15"/>
      <c r="GJ219" s="15"/>
      <c r="GK219" s="15"/>
      <c r="GL219" s="15"/>
      <c r="GM219" s="15"/>
      <c r="GN219" s="15"/>
      <c r="GO219" s="15"/>
      <c r="GP219" s="15"/>
      <c r="GQ219" s="15"/>
      <c r="GR219" s="15"/>
      <c r="GS219" s="15"/>
      <c r="GT219" s="15"/>
      <c r="GU219" s="15"/>
      <c r="GV219" s="15"/>
      <c r="GW219" s="15"/>
      <c r="GX219" s="15"/>
      <c r="GY219" s="15"/>
      <c r="GZ219" s="15"/>
      <c r="HA219" s="15"/>
      <c r="HB219" s="15"/>
      <c r="HC219" s="15"/>
      <c r="HD219" s="15"/>
      <c r="HE219" s="15"/>
      <c r="HF219" s="15"/>
      <c r="HG219" s="15"/>
      <c r="HH219" s="15"/>
      <c r="HI219" s="15"/>
      <c r="HJ219" s="15"/>
      <c r="HK219" s="15"/>
      <c r="HL219" s="15"/>
      <c r="HM219" s="15"/>
      <c r="HN219" s="15"/>
      <c r="HO219" s="15"/>
      <c r="HP219" s="15"/>
      <c r="HQ219" s="15"/>
      <c r="HR219" s="15"/>
      <c r="HS219" s="15"/>
      <c r="HT219" s="15"/>
      <c r="HU219" s="15"/>
      <c r="HV219" s="15"/>
      <c r="HW219" s="15"/>
      <c r="HX219" s="15"/>
      <c r="HY219" s="15"/>
      <c r="HZ219" s="15"/>
      <c r="IA219" s="15"/>
      <c r="IB219" s="15"/>
      <c r="IC219" s="15"/>
      <c r="ID219" s="15"/>
      <c r="IE219" s="15"/>
      <c r="IF219" s="15"/>
      <c r="IG219" s="15"/>
      <c r="IH219" s="15"/>
      <c r="II219" s="15"/>
      <c r="IJ219" s="15"/>
      <c r="IK219" s="15"/>
      <c r="IL219" s="15"/>
      <c r="IM219" s="15"/>
      <c r="IN219" s="15"/>
      <c r="IO219" s="15"/>
      <c r="IP219" s="15"/>
      <c r="IQ219" s="15"/>
      <c r="IR219" s="15"/>
      <c r="IS219" s="15"/>
      <c r="IT219" s="15"/>
      <c r="IU219" s="15"/>
      <c r="IV219" s="15"/>
    </row>
    <row r="220" spans="1:256" ht="12.75" customHeight="1">
      <c r="A220" s="559" t="s">
        <v>212</v>
      </c>
      <c r="B220" s="559"/>
      <c r="C220" s="560" t="s">
        <v>213</v>
      </c>
      <c r="D220" s="560"/>
      <c r="E220" s="564">
        <v>0</v>
      </c>
      <c r="F220" s="564"/>
      <c r="G220" s="562">
        <v>0</v>
      </c>
      <c r="H220" s="562"/>
      <c r="I220" s="562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5"/>
      <c r="BR220" s="15"/>
      <c r="BS220" s="15"/>
      <c r="BT220" s="15"/>
      <c r="BU220" s="15"/>
      <c r="BV220" s="15"/>
      <c r="BW220" s="15"/>
      <c r="BX220" s="15"/>
      <c r="BY220" s="15"/>
      <c r="BZ220" s="15"/>
      <c r="CA220" s="15"/>
      <c r="CB220" s="15"/>
      <c r="CC220" s="15"/>
      <c r="CD220" s="15"/>
      <c r="CE220" s="15"/>
      <c r="CF220" s="15"/>
      <c r="CG220" s="15"/>
      <c r="CH220" s="15"/>
      <c r="CI220" s="15"/>
      <c r="CJ220" s="15"/>
      <c r="CK220" s="15"/>
      <c r="CL220" s="15"/>
      <c r="CM220" s="15"/>
      <c r="CN220" s="15"/>
      <c r="CO220" s="15"/>
      <c r="CP220" s="15"/>
      <c r="CQ220" s="15"/>
      <c r="CR220" s="15"/>
      <c r="CS220" s="15"/>
      <c r="CT220" s="15"/>
      <c r="CU220" s="15"/>
      <c r="CV220" s="15"/>
      <c r="CW220" s="15"/>
      <c r="CX220" s="15"/>
      <c r="CY220" s="15"/>
      <c r="CZ220" s="15"/>
      <c r="DA220" s="15"/>
      <c r="DB220" s="15"/>
      <c r="DC220" s="15"/>
      <c r="DD220" s="15"/>
      <c r="DE220" s="15"/>
      <c r="DF220" s="15"/>
      <c r="DG220" s="15"/>
      <c r="DH220" s="15"/>
      <c r="DI220" s="15"/>
      <c r="DJ220" s="15"/>
      <c r="DK220" s="15"/>
      <c r="DL220" s="15"/>
      <c r="DM220" s="15"/>
      <c r="DN220" s="15"/>
      <c r="DO220" s="15"/>
      <c r="DP220" s="15"/>
      <c r="DQ220" s="15"/>
      <c r="DR220" s="15"/>
      <c r="DS220" s="15"/>
      <c r="DT220" s="15"/>
      <c r="DU220" s="15"/>
      <c r="DV220" s="15"/>
      <c r="DW220" s="15"/>
      <c r="DX220" s="15"/>
      <c r="DY220" s="15"/>
      <c r="DZ220" s="15"/>
      <c r="EA220" s="15"/>
      <c r="EB220" s="15"/>
      <c r="EC220" s="15"/>
      <c r="ED220" s="15"/>
      <c r="EE220" s="15"/>
      <c r="EF220" s="15"/>
      <c r="EG220" s="15"/>
      <c r="EH220" s="15"/>
      <c r="EI220" s="15"/>
      <c r="EJ220" s="15"/>
      <c r="EK220" s="15"/>
      <c r="EL220" s="15"/>
      <c r="EM220" s="15"/>
      <c r="EN220" s="15"/>
      <c r="EO220" s="15"/>
      <c r="EP220" s="15"/>
      <c r="EQ220" s="15"/>
      <c r="ER220" s="15"/>
      <c r="ES220" s="15"/>
      <c r="ET220" s="15"/>
      <c r="EU220" s="15"/>
      <c r="EV220" s="15"/>
      <c r="EW220" s="15"/>
      <c r="EX220" s="15"/>
      <c r="EY220" s="15"/>
      <c r="EZ220" s="15"/>
      <c r="FA220" s="15"/>
      <c r="FB220" s="15"/>
      <c r="FC220" s="15"/>
      <c r="FD220" s="15"/>
      <c r="FE220" s="15"/>
      <c r="FF220" s="15"/>
      <c r="FG220" s="15"/>
      <c r="FH220" s="15"/>
      <c r="FI220" s="15"/>
      <c r="FJ220" s="15"/>
      <c r="FK220" s="15"/>
      <c r="FL220" s="15"/>
      <c r="FM220" s="15"/>
      <c r="FN220" s="15"/>
      <c r="FO220" s="15"/>
      <c r="FP220" s="15"/>
      <c r="FQ220" s="15"/>
      <c r="FR220" s="15"/>
      <c r="FS220" s="15"/>
      <c r="FT220" s="15"/>
      <c r="FU220" s="15"/>
      <c r="FV220" s="15"/>
      <c r="FW220" s="15"/>
      <c r="FX220" s="15"/>
      <c r="FY220" s="15"/>
      <c r="FZ220" s="15"/>
      <c r="GA220" s="15"/>
      <c r="GB220" s="15"/>
      <c r="GC220" s="15"/>
      <c r="GD220" s="15"/>
      <c r="GE220" s="15"/>
      <c r="GF220" s="15"/>
      <c r="GG220" s="15"/>
      <c r="GH220" s="15"/>
      <c r="GI220" s="15"/>
      <c r="GJ220" s="15"/>
      <c r="GK220" s="15"/>
      <c r="GL220" s="15"/>
      <c r="GM220" s="15"/>
      <c r="GN220" s="15"/>
      <c r="GO220" s="15"/>
      <c r="GP220" s="15"/>
      <c r="GQ220" s="15"/>
      <c r="GR220" s="15"/>
      <c r="GS220" s="15"/>
      <c r="GT220" s="15"/>
      <c r="GU220" s="15"/>
      <c r="GV220" s="15"/>
      <c r="GW220" s="15"/>
      <c r="GX220" s="15"/>
      <c r="GY220" s="15"/>
      <c r="GZ220" s="15"/>
      <c r="HA220" s="15"/>
      <c r="HB220" s="15"/>
      <c r="HC220" s="15"/>
      <c r="HD220" s="15"/>
      <c r="HE220" s="15"/>
      <c r="HF220" s="15"/>
      <c r="HG220" s="15"/>
      <c r="HH220" s="15"/>
      <c r="HI220" s="15"/>
      <c r="HJ220" s="15"/>
      <c r="HK220" s="15"/>
      <c r="HL220" s="15"/>
      <c r="HM220" s="15"/>
      <c r="HN220" s="15"/>
      <c r="HO220" s="15"/>
      <c r="HP220" s="15"/>
      <c r="HQ220" s="15"/>
      <c r="HR220" s="15"/>
      <c r="HS220" s="15"/>
      <c r="HT220" s="15"/>
      <c r="HU220" s="15"/>
      <c r="HV220" s="15"/>
      <c r="HW220" s="15"/>
      <c r="HX220" s="15"/>
      <c r="HY220" s="15"/>
      <c r="HZ220" s="15"/>
      <c r="IA220" s="15"/>
      <c r="IB220" s="15"/>
      <c r="IC220" s="15"/>
      <c r="ID220" s="15"/>
      <c r="IE220" s="15"/>
      <c r="IF220" s="15"/>
      <c r="IG220" s="15"/>
      <c r="IH220" s="15"/>
      <c r="II220" s="15"/>
      <c r="IJ220" s="15"/>
      <c r="IK220" s="15"/>
      <c r="IL220" s="15"/>
      <c r="IM220" s="15"/>
      <c r="IN220" s="15"/>
      <c r="IO220" s="15"/>
      <c r="IP220" s="15"/>
      <c r="IQ220" s="15"/>
      <c r="IR220" s="15"/>
      <c r="IS220" s="15"/>
      <c r="IT220" s="15"/>
      <c r="IU220" s="15"/>
      <c r="IV220" s="15"/>
    </row>
    <row r="221" spans="1:256" ht="12.75" customHeight="1">
      <c r="A221" s="552" t="s">
        <v>214</v>
      </c>
      <c r="B221" s="552"/>
      <c r="C221" s="553" t="s">
        <v>215</v>
      </c>
      <c r="D221" s="553"/>
      <c r="E221" s="556">
        <v>0</v>
      </c>
      <c r="F221" s="556"/>
      <c r="G221" s="562">
        <f>ROUND((1/405)*E221,2)</f>
        <v>0</v>
      </c>
      <c r="H221" s="562"/>
      <c r="I221" s="562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5"/>
      <c r="BT221" s="15"/>
      <c r="BU221" s="15"/>
      <c r="BV221" s="15"/>
      <c r="BW221" s="15"/>
      <c r="BX221" s="15"/>
      <c r="BY221" s="15"/>
      <c r="BZ221" s="15"/>
      <c r="CA221" s="15"/>
      <c r="CB221" s="15"/>
      <c r="CC221" s="15"/>
      <c r="CD221" s="15"/>
      <c r="CE221" s="15"/>
      <c r="CF221" s="15"/>
      <c r="CG221" s="15"/>
      <c r="CH221" s="15"/>
      <c r="CI221" s="15"/>
      <c r="CJ221" s="15"/>
      <c r="CK221" s="15"/>
      <c r="CL221" s="15"/>
      <c r="CM221" s="15"/>
      <c r="CN221" s="15"/>
      <c r="CO221" s="15"/>
      <c r="CP221" s="15"/>
      <c r="CQ221" s="15"/>
      <c r="CR221" s="15"/>
      <c r="CS221" s="15"/>
      <c r="CT221" s="15"/>
      <c r="CU221" s="15"/>
      <c r="CV221" s="15"/>
      <c r="CW221" s="15"/>
      <c r="CX221" s="15"/>
      <c r="CY221" s="15"/>
      <c r="CZ221" s="15"/>
      <c r="DA221" s="15"/>
      <c r="DB221" s="15"/>
      <c r="DC221" s="15"/>
      <c r="DD221" s="15"/>
      <c r="DE221" s="15"/>
      <c r="DF221" s="15"/>
      <c r="DG221" s="15"/>
      <c r="DH221" s="15"/>
      <c r="DI221" s="15"/>
      <c r="DJ221" s="15"/>
      <c r="DK221" s="15"/>
      <c r="DL221" s="15"/>
      <c r="DM221" s="15"/>
      <c r="DN221" s="15"/>
      <c r="DO221" s="15"/>
      <c r="DP221" s="15"/>
      <c r="DQ221" s="15"/>
      <c r="DR221" s="15"/>
      <c r="DS221" s="15"/>
      <c r="DT221" s="15"/>
      <c r="DU221" s="15"/>
      <c r="DV221" s="15"/>
      <c r="DW221" s="15"/>
      <c r="DX221" s="15"/>
      <c r="DY221" s="15"/>
      <c r="DZ221" s="15"/>
      <c r="EA221" s="15"/>
      <c r="EB221" s="15"/>
      <c r="EC221" s="15"/>
      <c r="ED221" s="15"/>
      <c r="EE221" s="15"/>
      <c r="EF221" s="15"/>
      <c r="EG221" s="15"/>
      <c r="EH221" s="15"/>
      <c r="EI221" s="15"/>
      <c r="EJ221" s="15"/>
      <c r="EK221" s="15"/>
      <c r="EL221" s="15"/>
      <c r="EM221" s="15"/>
      <c r="EN221" s="15"/>
      <c r="EO221" s="15"/>
      <c r="EP221" s="15"/>
      <c r="EQ221" s="15"/>
      <c r="ER221" s="15"/>
      <c r="ES221" s="15"/>
      <c r="ET221" s="15"/>
      <c r="EU221" s="15"/>
      <c r="EV221" s="15"/>
      <c r="EW221" s="15"/>
      <c r="EX221" s="15"/>
      <c r="EY221" s="15"/>
      <c r="EZ221" s="15"/>
      <c r="FA221" s="15"/>
      <c r="FB221" s="15"/>
      <c r="FC221" s="15"/>
      <c r="FD221" s="15"/>
      <c r="FE221" s="15"/>
      <c r="FF221" s="15"/>
      <c r="FG221" s="15"/>
      <c r="FH221" s="15"/>
      <c r="FI221" s="15"/>
      <c r="FJ221" s="15"/>
      <c r="FK221" s="15"/>
      <c r="FL221" s="15"/>
      <c r="FM221" s="15"/>
      <c r="FN221" s="15"/>
      <c r="FO221" s="15"/>
      <c r="FP221" s="15"/>
      <c r="FQ221" s="15"/>
      <c r="FR221" s="15"/>
      <c r="FS221" s="15"/>
      <c r="FT221" s="15"/>
      <c r="FU221" s="15"/>
      <c r="FV221" s="15"/>
      <c r="FW221" s="15"/>
      <c r="FX221" s="15"/>
      <c r="FY221" s="15"/>
      <c r="FZ221" s="15"/>
      <c r="GA221" s="15"/>
      <c r="GB221" s="15"/>
      <c r="GC221" s="15"/>
      <c r="GD221" s="15"/>
      <c r="GE221" s="15"/>
      <c r="GF221" s="15"/>
      <c r="GG221" s="15"/>
      <c r="GH221" s="15"/>
      <c r="GI221" s="15"/>
      <c r="GJ221" s="15"/>
      <c r="GK221" s="15"/>
      <c r="GL221" s="15"/>
      <c r="GM221" s="15"/>
      <c r="GN221" s="15"/>
      <c r="GO221" s="15"/>
      <c r="GP221" s="15"/>
      <c r="GQ221" s="15"/>
      <c r="GR221" s="15"/>
      <c r="GS221" s="15"/>
      <c r="GT221" s="15"/>
      <c r="GU221" s="15"/>
      <c r="GV221" s="15"/>
      <c r="GW221" s="15"/>
      <c r="GX221" s="15"/>
      <c r="GY221" s="15"/>
      <c r="GZ221" s="15"/>
      <c r="HA221" s="15"/>
      <c r="HB221" s="15"/>
      <c r="HC221" s="15"/>
      <c r="HD221" s="15"/>
      <c r="HE221" s="15"/>
      <c r="HF221" s="15"/>
      <c r="HG221" s="15"/>
      <c r="HH221" s="15"/>
      <c r="HI221" s="15"/>
      <c r="HJ221" s="15"/>
      <c r="HK221" s="15"/>
      <c r="HL221" s="15"/>
      <c r="HM221" s="15"/>
      <c r="HN221" s="15"/>
      <c r="HO221" s="15"/>
      <c r="HP221" s="15"/>
      <c r="HQ221" s="15"/>
      <c r="HR221" s="15"/>
      <c r="HS221" s="15"/>
      <c r="HT221" s="15"/>
      <c r="HU221" s="15"/>
      <c r="HV221" s="15"/>
      <c r="HW221" s="15"/>
      <c r="HX221" s="15"/>
      <c r="HY221" s="15"/>
      <c r="HZ221" s="15"/>
      <c r="IA221" s="15"/>
      <c r="IB221" s="15"/>
      <c r="IC221" s="15"/>
      <c r="ID221" s="15"/>
      <c r="IE221" s="15"/>
      <c r="IF221" s="15"/>
      <c r="IG221" s="15"/>
      <c r="IH221" s="15"/>
      <c r="II221" s="15"/>
      <c r="IJ221" s="15"/>
      <c r="IK221" s="15"/>
      <c r="IL221" s="15"/>
      <c r="IM221" s="15"/>
      <c r="IN221" s="15"/>
      <c r="IO221" s="15"/>
      <c r="IP221" s="15"/>
      <c r="IQ221" s="15"/>
      <c r="IR221" s="15"/>
      <c r="IS221" s="15"/>
      <c r="IT221" s="15"/>
      <c r="IU221" s="15"/>
      <c r="IV221" s="15"/>
    </row>
    <row r="222" spans="1:256" ht="12.75" customHeight="1">
      <c r="A222" s="563" t="s">
        <v>209</v>
      </c>
      <c r="B222" s="563"/>
      <c r="C222" s="563"/>
      <c r="D222" s="563"/>
      <c r="E222" s="563"/>
      <c r="F222" s="563"/>
      <c r="G222" s="556">
        <f>SUM(G220+G221)</f>
        <v>0</v>
      </c>
      <c r="H222" s="556"/>
      <c r="I222" s="556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5"/>
      <c r="BR222" s="15"/>
      <c r="BS222" s="15"/>
      <c r="BT222" s="15"/>
      <c r="BU222" s="15"/>
      <c r="BV222" s="15"/>
      <c r="BW222" s="15"/>
      <c r="BX222" s="15"/>
      <c r="BY222" s="15"/>
      <c r="BZ222" s="15"/>
      <c r="CA222" s="15"/>
      <c r="CB222" s="15"/>
      <c r="CC222" s="15"/>
      <c r="CD222" s="15"/>
      <c r="CE222" s="15"/>
      <c r="CF222" s="15"/>
      <c r="CG222" s="15"/>
      <c r="CH222" s="15"/>
      <c r="CI222" s="15"/>
      <c r="CJ222" s="15"/>
      <c r="CK222" s="15"/>
      <c r="CL222" s="15"/>
      <c r="CM222" s="15"/>
      <c r="CN222" s="15"/>
      <c r="CO222" s="15"/>
      <c r="CP222" s="15"/>
      <c r="CQ222" s="15"/>
      <c r="CR222" s="15"/>
      <c r="CS222" s="15"/>
      <c r="CT222" s="15"/>
      <c r="CU222" s="15"/>
      <c r="CV222" s="15"/>
      <c r="CW222" s="15"/>
      <c r="CX222" s="15"/>
      <c r="CY222" s="15"/>
      <c r="CZ222" s="15"/>
      <c r="DA222" s="15"/>
      <c r="DB222" s="15"/>
      <c r="DC222" s="15"/>
      <c r="DD222" s="15"/>
      <c r="DE222" s="15"/>
      <c r="DF222" s="15"/>
      <c r="DG222" s="15"/>
      <c r="DH222" s="15"/>
      <c r="DI222" s="15"/>
      <c r="DJ222" s="15"/>
      <c r="DK222" s="15"/>
      <c r="DL222" s="15"/>
      <c r="DM222" s="15"/>
      <c r="DN222" s="15"/>
      <c r="DO222" s="15"/>
      <c r="DP222" s="15"/>
      <c r="DQ222" s="15"/>
      <c r="DR222" s="15"/>
      <c r="DS222" s="15"/>
      <c r="DT222" s="15"/>
      <c r="DU222" s="15"/>
      <c r="DV222" s="15"/>
      <c r="DW222" s="15"/>
      <c r="DX222" s="15"/>
      <c r="DY222" s="15"/>
      <c r="DZ222" s="15"/>
      <c r="EA222" s="15"/>
      <c r="EB222" s="15"/>
      <c r="EC222" s="15"/>
      <c r="ED222" s="15"/>
      <c r="EE222" s="15"/>
      <c r="EF222" s="15"/>
      <c r="EG222" s="15"/>
      <c r="EH222" s="15"/>
      <c r="EI222" s="15"/>
      <c r="EJ222" s="15"/>
      <c r="EK222" s="15"/>
      <c r="EL222" s="15"/>
      <c r="EM222" s="15"/>
      <c r="EN222" s="15"/>
      <c r="EO222" s="15"/>
      <c r="EP222" s="15"/>
      <c r="EQ222" s="15"/>
      <c r="ER222" s="15"/>
      <c r="ES222" s="15"/>
      <c r="ET222" s="15"/>
      <c r="EU222" s="15"/>
      <c r="EV222" s="15"/>
      <c r="EW222" s="15"/>
      <c r="EX222" s="15"/>
      <c r="EY222" s="15"/>
      <c r="EZ222" s="15"/>
      <c r="FA222" s="15"/>
      <c r="FB222" s="15"/>
      <c r="FC222" s="15"/>
      <c r="FD222" s="15"/>
      <c r="FE222" s="15"/>
      <c r="FF222" s="15"/>
      <c r="FG222" s="15"/>
      <c r="FH222" s="15"/>
      <c r="FI222" s="15"/>
      <c r="FJ222" s="15"/>
      <c r="FK222" s="15"/>
      <c r="FL222" s="15"/>
      <c r="FM222" s="15"/>
      <c r="FN222" s="15"/>
      <c r="FO222" s="15"/>
      <c r="FP222" s="15"/>
      <c r="FQ222" s="15"/>
      <c r="FR222" s="15"/>
      <c r="FS222" s="15"/>
      <c r="FT222" s="15"/>
      <c r="FU222" s="15"/>
      <c r="FV222" s="15"/>
      <c r="FW222" s="15"/>
      <c r="FX222" s="15"/>
      <c r="FY222" s="15"/>
      <c r="FZ222" s="15"/>
      <c r="GA222" s="15"/>
      <c r="GB222" s="15"/>
      <c r="GC222" s="15"/>
      <c r="GD222" s="15"/>
      <c r="GE222" s="15"/>
      <c r="GF222" s="15"/>
      <c r="GG222" s="15"/>
      <c r="GH222" s="15"/>
      <c r="GI222" s="15"/>
      <c r="GJ222" s="15"/>
      <c r="GK222" s="15"/>
      <c r="GL222" s="15"/>
      <c r="GM222" s="15"/>
      <c r="GN222" s="15"/>
      <c r="GO222" s="15"/>
      <c r="GP222" s="15"/>
      <c r="GQ222" s="15"/>
      <c r="GR222" s="15"/>
      <c r="GS222" s="15"/>
      <c r="GT222" s="15"/>
      <c r="GU222" s="15"/>
      <c r="GV222" s="15"/>
      <c r="GW222" s="15"/>
      <c r="GX222" s="15"/>
      <c r="GY222" s="15"/>
      <c r="GZ222" s="15"/>
      <c r="HA222" s="15"/>
      <c r="HB222" s="15"/>
      <c r="HC222" s="15"/>
      <c r="HD222" s="15"/>
      <c r="HE222" s="15"/>
      <c r="HF222" s="15"/>
      <c r="HG222" s="15"/>
      <c r="HH222" s="15"/>
      <c r="HI222" s="15"/>
      <c r="HJ222" s="15"/>
      <c r="HK222" s="15"/>
      <c r="HL222" s="15"/>
      <c r="HM222" s="15"/>
      <c r="HN222" s="15"/>
      <c r="HO222" s="15"/>
      <c r="HP222" s="15"/>
      <c r="HQ222" s="15"/>
      <c r="HR222" s="15"/>
      <c r="HS222" s="15"/>
      <c r="HT222" s="15"/>
      <c r="HU222" s="15"/>
      <c r="HV222" s="15"/>
      <c r="HW222" s="15"/>
      <c r="HX222" s="15"/>
      <c r="HY222" s="15"/>
      <c r="HZ222" s="15"/>
      <c r="IA222" s="15"/>
      <c r="IB222" s="15"/>
      <c r="IC222" s="15"/>
      <c r="ID222" s="15"/>
      <c r="IE222" s="15"/>
      <c r="IF222" s="15"/>
      <c r="IG222" s="15"/>
      <c r="IH222" s="15"/>
      <c r="II222" s="15"/>
      <c r="IJ222" s="15"/>
      <c r="IK222" s="15"/>
      <c r="IL222" s="15"/>
      <c r="IM222" s="15"/>
      <c r="IN222" s="15"/>
      <c r="IO222" s="15"/>
      <c r="IP222" s="15"/>
      <c r="IQ222" s="15"/>
      <c r="IR222" s="15"/>
      <c r="IS222" s="15"/>
      <c r="IT222" s="15"/>
      <c r="IU222" s="15"/>
      <c r="IV222" s="15"/>
    </row>
    <row r="223" spans="1:256" ht="6" customHeight="1">
      <c r="A223" s="558"/>
      <c r="B223" s="558"/>
      <c r="C223" s="558"/>
      <c r="D223" s="558"/>
      <c r="E223" s="558"/>
      <c r="F223" s="558"/>
      <c r="G223" s="558"/>
      <c r="H223" s="558"/>
      <c r="I223" s="558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5"/>
      <c r="BR223" s="15"/>
      <c r="BS223" s="15"/>
      <c r="BT223" s="15"/>
      <c r="BU223" s="15"/>
      <c r="BV223" s="15"/>
      <c r="BW223" s="15"/>
      <c r="BX223" s="15"/>
      <c r="BY223" s="15"/>
      <c r="BZ223" s="15"/>
      <c r="CA223" s="15"/>
      <c r="CB223" s="15"/>
      <c r="CC223" s="15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  <c r="CP223" s="15"/>
      <c r="CQ223" s="15"/>
      <c r="CR223" s="15"/>
      <c r="CS223" s="15"/>
      <c r="CT223" s="15"/>
      <c r="CU223" s="15"/>
      <c r="CV223" s="15"/>
      <c r="CW223" s="15"/>
      <c r="CX223" s="15"/>
      <c r="CY223" s="15"/>
      <c r="CZ223" s="15"/>
      <c r="DA223" s="15"/>
      <c r="DB223" s="15"/>
      <c r="DC223" s="15"/>
      <c r="DD223" s="15"/>
      <c r="DE223" s="15"/>
      <c r="DF223" s="15"/>
      <c r="DG223" s="15"/>
      <c r="DH223" s="15"/>
      <c r="DI223" s="15"/>
      <c r="DJ223" s="15"/>
      <c r="DK223" s="15"/>
      <c r="DL223" s="15"/>
      <c r="DM223" s="15"/>
      <c r="DN223" s="15"/>
      <c r="DO223" s="15"/>
      <c r="DP223" s="15"/>
      <c r="DQ223" s="15"/>
      <c r="DR223" s="15"/>
      <c r="DS223" s="15"/>
      <c r="DT223" s="15"/>
      <c r="DU223" s="15"/>
      <c r="DV223" s="15"/>
      <c r="DW223" s="15"/>
      <c r="DX223" s="15"/>
      <c r="DY223" s="15"/>
      <c r="DZ223" s="15"/>
      <c r="EA223" s="15"/>
      <c r="EB223" s="15"/>
      <c r="EC223" s="15"/>
      <c r="ED223" s="15"/>
      <c r="EE223" s="15"/>
      <c r="EF223" s="15"/>
      <c r="EG223" s="15"/>
      <c r="EH223" s="15"/>
      <c r="EI223" s="15"/>
      <c r="EJ223" s="15"/>
      <c r="EK223" s="15"/>
      <c r="EL223" s="15"/>
      <c r="EM223" s="15"/>
      <c r="EN223" s="15"/>
      <c r="EO223" s="15"/>
      <c r="EP223" s="15"/>
      <c r="EQ223" s="15"/>
      <c r="ER223" s="15"/>
      <c r="ES223" s="15"/>
      <c r="ET223" s="15"/>
      <c r="EU223" s="15"/>
      <c r="EV223" s="15"/>
      <c r="EW223" s="15"/>
      <c r="EX223" s="15"/>
      <c r="EY223" s="15"/>
      <c r="EZ223" s="15"/>
      <c r="FA223" s="15"/>
      <c r="FB223" s="15"/>
      <c r="FC223" s="15"/>
      <c r="FD223" s="15"/>
      <c r="FE223" s="15"/>
      <c r="FF223" s="15"/>
      <c r="FG223" s="15"/>
      <c r="FH223" s="15"/>
      <c r="FI223" s="15"/>
      <c r="FJ223" s="15"/>
      <c r="FK223" s="15"/>
      <c r="FL223" s="15"/>
      <c r="FM223" s="15"/>
      <c r="FN223" s="15"/>
      <c r="FO223" s="15"/>
      <c r="FP223" s="15"/>
      <c r="FQ223" s="15"/>
      <c r="FR223" s="15"/>
      <c r="FS223" s="15"/>
      <c r="FT223" s="15"/>
      <c r="FU223" s="15"/>
      <c r="FV223" s="15"/>
      <c r="FW223" s="15"/>
      <c r="FX223" s="15"/>
      <c r="FY223" s="15"/>
      <c r="FZ223" s="15"/>
      <c r="GA223" s="15"/>
      <c r="GB223" s="15"/>
      <c r="GC223" s="15"/>
      <c r="GD223" s="15"/>
      <c r="GE223" s="15"/>
      <c r="GF223" s="15"/>
      <c r="GG223" s="15"/>
      <c r="GH223" s="15"/>
      <c r="GI223" s="15"/>
      <c r="GJ223" s="15"/>
      <c r="GK223" s="15"/>
      <c r="GL223" s="15"/>
      <c r="GM223" s="15"/>
      <c r="GN223" s="15"/>
      <c r="GO223" s="15"/>
      <c r="GP223" s="15"/>
      <c r="GQ223" s="15"/>
      <c r="GR223" s="15"/>
      <c r="GS223" s="15"/>
      <c r="GT223" s="15"/>
      <c r="GU223" s="15"/>
      <c r="GV223" s="15"/>
      <c r="GW223" s="15"/>
      <c r="GX223" s="15"/>
      <c r="GY223" s="15"/>
      <c r="GZ223" s="15"/>
      <c r="HA223" s="15"/>
      <c r="HB223" s="15"/>
      <c r="HC223" s="15"/>
      <c r="HD223" s="15"/>
      <c r="HE223" s="15"/>
      <c r="HF223" s="15"/>
      <c r="HG223" s="15"/>
      <c r="HH223" s="15"/>
      <c r="HI223" s="15"/>
      <c r="HJ223" s="15"/>
      <c r="HK223" s="15"/>
      <c r="HL223" s="15"/>
      <c r="HM223" s="15"/>
      <c r="HN223" s="15"/>
      <c r="HO223" s="15"/>
      <c r="HP223" s="15"/>
      <c r="HQ223" s="15"/>
      <c r="HR223" s="15"/>
      <c r="HS223" s="15"/>
      <c r="HT223" s="15"/>
      <c r="HU223" s="15"/>
      <c r="HV223" s="15"/>
      <c r="HW223" s="15"/>
      <c r="HX223" s="15"/>
      <c r="HY223" s="15"/>
      <c r="HZ223" s="15"/>
      <c r="IA223" s="15"/>
      <c r="IB223" s="15"/>
      <c r="IC223" s="15"/>
      <c r="ID223" s="15"/>
      <c r="IE223" s="15"/>
      <c r="IF223" s="15"/>
      <c r="IG223" s="15"/>
      <c r="IH223" s="15"/>
      <c r="II223" s="15"/>
      <c r="IJ223" s="15"/>
      <c r="IK223" s="15"/>
      <c r="IL223" s="15"/>
      <c r="IM223" s="15"/>
      <c r="IN223" s="15"/>
      <c r="IO223" s="15"/>
      <c r="IP223" s="15"/>
      <c r="IQ223" s="15"/>
      <c r="IR223" s="15"/>
      <c r="IS223" s="15"/>
      <c r="IT223" s="15"/>
      <c r="IU223" s="15"/>
      <c r="IV223" s="15"/>
    </row>
    <row r="224" spans="1:256" ht="13.5" customHeight="1">
      <c r="A224" s="565" t="s">
        <v>216</v>
      </c>
      <c r="B224" s="565"/>
      <c r="C224" s="560" t="s">
        <v>217</v>
      </c>
      <c r="D224" s="560"/>
      <c r="E224" s="561">
        <v>0</v>
      </c>
      <c r="F224" s="561"/>
      <c r="G224" s="562">
        <v>0</v>
      </c>
      <c r="H224" s="562"/>
      <c r="I224" s="562"/>
      <c r="J224" s="566"/>
      <c r="K224" s="566"/>
      <c r="L224" s="566"/>
      <c r="M224" s="566"/>
      <c r="N224" s="566"/>
      <c r="O224" s="566"/>
      <c r="P224" s="566"/>
      <c r="Q224" s="567" t="s">
        <v>349</v>
      </c>
      <c r="R224" s="567"/>
      <c r="S224" s="567"/>
      <c r="T224" s="567"/>
      <c r="U224" s="567"/>
      <c r="V224" s="567"/>
      <c r="W224" s="567"/>
      <c r="X224" s="567"/>
      <c r="Y224" s="567" t="s">
        <v>349</v>
      </c>
      <c r="Z224" s="567"/>
      <c r="AA224" s="567"/>
      <c r="AB224" s="567"/>
      <c r="AC224" s="567"/>
      <c r="AD224" s="567"/>
      <c r="AE224" s="567"/>
      <c r="AF224" s="567"/>
      <c r="AG224" s="567" t="s">
        <v>349</v>
      </c>
      <c r="AH224" s="567"/>
      <c r="AI224" s="567"/>
      <c r="AJ224" s="567"/>
      <c r="AK224" s="567"/>
      <c r="AL224" s="567"/>
      <c r="AM224" s="567"/>
      <c r="AN224" s="567"/>
      <c r="AO224" s="567" t="s">
        <v>349</v>
      </c>
      <c r="AP224" s="567"/>
      <c r="AQ224" s="567"/>
      <c r="AR224" s="567"/>
      <c r="AS224" s="567"/>
      <c r="AT224" s="567"/>
      <c r="AU224" s="567"/>
      <c r="AV224" s="567"/>
      <c r="AW224" s="567" t="s">
        <v>349</v>
      </c>
      <c r="AX224" s="567"/>
      <c r="AY224" s="567"/>
      <c r="AZ224" s="567"/>
      <c r="BA224" s="567"/>
      <c r="BB224" s="567"/>
      <c r="BC224" s="567"/>
      <c r="BD224" s="567"/>
      <c r="BE224" s="567" t="s">
        <v>349</v>
      </c>
      <c r="BF224" s="567"/>
      <c r="BG224" s="567"/>
      <c r="BH224" s="567"/>
      <c r="BI224" s="567"/>
      <c r="BJ224" s="567"/>
      <c r="BK224" s="567"/>
      <c r="BL224" s="567"/>
      <c r="BM224" s="567" t="s">
        <v>349</v>
      </c>
      <c r="BN224" s="567"/>
      <c r="BO224" s="567"/>
      <c r="BP224" s="567"/>
      <c r="BQ224" s="567"/>
      <c r="BR224" s="567"/>
      <c r="BS224" s="567"/>
      <c r="BT224" s="567"/>
      <c r="BU224" s="567" t="s">
        <v>349</v>
      </c>
      <c r="BV224" s="567"/>
      <c r="BW224" s="567"/>
      <c r="BX224" s="567"/>
      <c r="BY224" s="567"/>
      <c r="BZ224" s="567"/>
      <c r="CA224" s="567"/>
      <c r="CB224" s="567"/>
      <c r="CC224" s="567" t="s">
        <v>349</v>
      </c>
      <c r="CD224" s="567"/>
      <c r="CE224" s="567"/>
      <c r="CF224" s="567"/>
      <c r="CG224" s="567"/>
      <c r="CH224" s="567"/>
      <c r="CI224" s="567"/>
      <c r="CJ224" s="567"/>
      <c r="CK224" s="567" t="s">
        <v>349</v>
      </c>
      <c r="CL224" s="567"/>
      <c r="CM224" s="567"/>
      <c r="CN224" s="567"/>
      <c r="CO224" s="567"/>
      <c r="CP224" s="567"/>
      <c r="CQ224" s="567"/>
      <c r="CR224" s="567"/>
      <c r="CS224" s="567" t="s">
        <v>349</v>
      </c>
      <c r="CT224" s="567"/>
      <c r="CU224" s="567"/>
      <c r="CV224" s="567"/>
      <c r="CW224" s="567"/>
      <c r="CX224" s="567"/>
      <c r="CY224" s="567"/>
      <c r="CZ224" s="567"/>
      <c r="DA224" s="567" t="s">
        <v>349</v>
      </c>
      <c r="DB224" s="567"/>
      <c r="DC224" s="567"/>
      <c r="DD224" s="567"/>
      <c r="DE224" s="567"/>
      <c r="DF224" s="567"/>
      <c r="DG224" s="567"/>
      <c r="DH224" s="567"/>
      <c r="DI224" s="567" t="s">
        <v>349</v>
      </c>
      <c r="DJ224" s="567"/>
      <c r="DK224" s="567"/>
      <c r="DL224" s="567"/>
      <c r="DM224" s="567"/>
      <c r="DN224" s="567"/>
      <c r="DO224" s="567"/>
      <c r="DP224" s="567"/>
      <c r="DQ224" s="567" t="s">
        <v>349</v>
      </c>
      <c r="DR224" s="567"/>
      <c r="DS224" s="567"/>
      <c r="DT224" s="567"/>
      <c r="DU224" s="567"/>
      <c r="DV224" s="567"/>
      <c r="DW224" s="567"/>
      <c r="DX224" s="567"/>
      <c r="DY224" s="567" t="s">
        <v>349</v>
      </c>
      <c r="DZ224" s="567"/>
      <c r="EA224" s="567"/>
      <c r="EB224" s="567"/>
      <c r="EC224" s="567"/>
      <c r="ED224" s="567"/>
      <c r="EE224" s="567"/>
      <c r="EF224" s="567"/>
      <c r="EG224" s="567" t="s">
        <v>349</v>
      </c>
      <c r="EH224" s="567"/>
      <c r="EI224" s="567"/>
      <c r="EJ224" s="567"/>
      <c r="EK224" s="567"/>
      <c r="EL224" s="567"/>
      <c r="EM224" s="567"/>
      <c r="EN224" s="567"/>
      <c r="EO224" s="567" t="s">
        <v>349</v>
      </c>
      <c r="EP224" s="567"/>
      <c r="EQ224" s="567"/>
      <c r="ER224" s="567"/>
      <c r="ES224" s="567"/>
      <c r="ET224" s="567"/>
      <c r="EU224" s="567"/>
      <c r="EV224" s="567"/>
      <c r="EW224" s="567" t="s">
        <v>349</v>
      </c>
      <c r="EX224" s="567"/>
      <c r="EY224" s="567"/>
      <c r="EZ224" s="567"/>
      <c r="FA224" s="567"/>
      <c r="FB224" s="567"/>
      <c r="FC224" s="567"/>
      <c r="FD224" s="567"/>
      <c r="FE224" s="567" t="s">
        <v>349</v>
      </c>
      <c r="FF224" s="567"/>
      <c r="FG224" s="567"/>
      <c r="FH224" s="567"/>
      <c r="FI224" s="567"/>
      <c r="FJ224" s="567"/>
      <c r="FK224" s="567"/>
      <c r="FL224" s="567"/>
      <c r="FM224" s="567" t="s">
        <v>349</v>
      </c>
      <c r="FN224" s="567"/>
      <c r="FO224" s="567"/>
      <c r="FP224" s="567"/>
      <c r="FQ224" s="567"/>
      <c r="FR224" s="567"/>
      <c r="FS224" s="567"/>
      <c r="FT224" s="567"/>
      <c r="FU224" s="567" t="s">
        <v>349</v>
      </c>
      <c r="FV224" s="567"/>
      <c r="FW224" s="567"/>
      <c r="FX224" s="567"/>
      <c r="FY224" s="567"/>
      <c r="FZ224" s="567"/>
      <c r="GA224" s="567"/>
      <c r="GB224" s="567"/>
      <c r="GC224" s="567" t="s">
        <v>349</v>
      </c>
      <c r="GD224" s="567"/>
      <c r="GE224" s="567"/>
      <c r="GF224" s="567"/>
      <c r="GG224" s="567"/>
      <c r="GH224" s="567"/>
      <c r="GI224" s="567"/>
      <c r="GJ224" s="567"/>
      <c r="GK224" s="567" t="s">
        <v>349</v>
      </c>
      <c r="GL224" s="567"/>
      <c r="GM224" s="567"/>
      <c r="GN224" s="567"/>
      <c r="GO224" s="567"/>
      <c r="GP224" s="567"/>
      <c r="GQ224" s="567"/>
      <c r="GR224" s="567"/>
      <c r="GS224" s="567" t="s">
        <v>349</v>
      </c>
      <c r="GT224" s="567"/>
      <c r="GU224" s="567"/>
      <c r="GV224" s="567"/>
      <c r="GW224" s="567"/>
      <c r="GX224" s="567"/>
      <c r="GY224" s="567"/>
      <c r="GZ224" s="567"/>
      <c r="HA224" s="567" t="s">
        <v>349</v>
      </c>
      <c r="HB224" s="567"/>
      <c r="HC224" s="567"/>
      <c r="HD224" s="567"/>
      <c r="HE224" s="567"/>
      <c r="HF224" s="567"/>
      <c r="HG224" s="567"/>
      <c r="HH224" s="567"/>
      <c r="HI224" s="567" t="s">
        <v>349</v>
      </c>
      <c r="HJ224" s="567"/>
      <c r="HK224" s="567"/>
      <c r="HL224" s="567"/>
      <c r="HM224" s="567"/>
      <c r="HN224" s="567"/>
      <c r="HO224" s="567"/>
      <c r="HP224" s="567"/>
      <c r="HQ224" s="567" t="s">
        <v>349</v>
      </c>
      <c r="HR224" s="567"/>
      <c r="HS224" s="567"/>
      <c r="HT224" s="567"/>
      <c r="HU224" s="567"/>
      <c r="HV224" s="567"/>
      <c r="HW224" s="567"/>
      <c r="HX224" s="567"/>
      <c r="HY224" s="567" t="s">
        <v>349</v>
      </c>
      <c r="HZ224" s="567"/>
      <c r="IA224" s="567"/>
      <c r="IB224" s="567"/>
      <c r="IC224" s="567"/>
      <c r="ID224" s="567"/>
      <c r="IE224" s="567"/>
      <c r="IF224" s="567"/>
      <c r="IG224" s="567" t="s">
        <v>349</v>
      </c>
      <c r="IH224" s="567"/>
      <c r="II224" s="567"/>
      <c r="IJ224" s="567"/>
      <c r="IK224" s="567"/>
      <c r="IL224" s="567"/>
      <c r="IM224" s="567"/>
      <c r="IN224" s="567"/>
      <c r="IO224" s="567" t="s">
        <v>349</v>
      </c>
      <c r="IP224" s="567"/>
      <c r="IQ224" s="567"/>
      <c r="IR224" s="567"/>
      <c r="IS224" s="567"/>
      <c r="IT224" s="567"/>
      <c r="IU224" s="567"/>
      <c r="IV224" s="567"/>
    </row>
    <row r="225" spans="1:256" ht="13.5" customHeight="1">
      <c r="A225" s="568" t="s">
        <v>218</v>
      </c>
      <c r="B225" s="568"/>
      <c r="C225" s="553" t="s">
        <v>219</v>
      </c>
      <c r="D225" s="553"/>
      <c r="E225" s="555">
        <f>I204</f>
        <v>4781.29</v>
      </c>
      <c r="F225" s="555"/>
      <c r="G225" s="562">
        <f>ROUND((1/2000)*E225,2)</f>
        <v>2.39</v>
      </c>
      <c r="H225" s="562"/>
      <c r="I225" s="562"/>
      <c r="J225" s="566"/>
      <c r="K225" s="566"/>
      <c r="L225" s="566"/>
      <c r="M225" s="566"/>
      <c r="N225" s="566"/>
      <c r="O225" s="566"/>
      <c r="P225" s="566"/>
      <c r="Q225" s="567"/>
      <c r="R225" s="567"/>
      <c r="S225" s="567"/>
      <c r="T225" s="567"/>
      <c r="U225" s="567"/>
      <c r="V225" s="567"/>
      <c r="W225" s="567"/>
      <c r="X225" s="567"/>
      <c r="Y225" s="567"/>
      <c r="Z225" s="567"/>
      <c r="AA225" s="567"/>
      <c r="AB225" s="567"/>
      <c r="AC225" s="567"/>
      <c r="AD225" s="567"/>
      <c r="AE225" s="567"/>
      <c r="AF225" s="567"/>
      <c r="AG225" s="567"/>
      <c r="AH225" s="567"/>
      <c r="AI225" s="567"/>
      <c r="AJ225" s="567"/>
      <c r="AK225" s="567"/>
      <c r="AL225" s="567"/>
      <c r="AM225" s="567"/>
      <c r="AN225" s="567"/>
      <c r="AO225" s="567"/>
      <c r="AP225" s="567"/>
      <c r="AQ225" s="567"/>
      <c r="AR225" s="567"/>
      <c r="AS225" s="567"/>
      <c r="AT225" s="567"/>
      <c r="AU225" s="567"/>
      <c r="AV225" s="567"/>
      <c r="AW225" s="567"/>
      <c r="AX225" s="567"/>
      <c r="AY225" s="567"/>
      <c r="AZ225" s="567"/>
      <c r="BA225" s="567"/>
      <c r="BB225" s="567"/>
      <c r="BC225" s="567"/>
      <c r="BD225" s="567"/>
      <c r="BE225" s="567"/>
      <c r="BF225" s="567"/>
      <c r="BG225" s="567"/>
      <c r="BH225" s="567"/>
      <c r="BI225" s="567"/>
      <c r="BJ225" s="567"/>
      <c r="BK225" s="567"/>
      <c r="BL225" s="567"/>
      <c r="BM225" s="567"/>
      <c r="BN225" s="567"/>
      <c r="BO225" s="567"/>
      <c r="BP225" s="567"/>
      <c r="BQ225" s="567"/>
      <c r="BR225" s="567"/>
      <c r="BS225" s="567"/>
      <c r="BT225" s="567"/>
      <c r="BU225" s="567"/>
      <c r="BV225" s="567"/>
      <c r="BW225" s="567"/>
      <c r="BX225" s="567"/>
      <c r="BY225" s="567"/>
      <c r="BZ225" s="567"/>
      <c r="CA225" s="567"/>
      <c r="CB225" s="567"/>
      <c r="CC225" s="567"/>
      <c r="CD225" s="567"/>
      <c r="CE225" s="567"/>
      <c r="CF225" s="567"/>
      <c r="CG225" s="567"/>
      <c r="CH225" s="567"/>
      <c r="CI225" s="567"/>
      <c r="CJ225" s="567"/>
      <c r="CK225" s="567"/>
      <c r="CL225" s="567"/>
      <c r="CM225" s="567"/>
      <c r="CN225" s="567"/>
      <c r="CO225" s="567"/>
      <c r="CP225" s="567"/>
      <c r="CQ225" s="567"/>
      <c r="CR225" s="567"/>
      <c r="CS225" s="567"/>
      <c r="CT225" s="567"/>
      <c r="CU225" s="567"/>
      <c r="CV225" s="567"/>
      <c r="CW225" s="567"/>
      <c r="CX225" s="567"/>
      <c r="CY225" s="567"/>
      <c r="CZ225" s="567"/>
      <c r="DA225" s="567"/>
      <c r="DB225" s="567"/>
      <c r="DC225" s="567"/>
      <c r="DD225" s="567"/>
      <c r="DE225" s="567"/>
      <c r="DF225" s="567"/>
      <c r="DG225" s="567"/>
      <c r="DH225" s="567"/>
      <c r="DI225" s="567"/>
      <c r="DJ225" s="567"/>
      <c r="DK225" s="567"/>
      <c r="DL225" s="567"/>
      <c r="DM225" s="567"/>
      <c r="DN225" s="567"/>
      <c r="DO225" s="567"/>
      <c r="DP225" s="567"/>
      <c r="DQ225" s="567"/>
      <c r="DR225" s="567"/>
      <c r="DS225" s="567"/>
      <c r="DT225" s="567"/>
      <c r="DU225" s="567"/>
      <c r="DV225" s="567"/>
      <c r="DW225" s="567"/>
      <c r="DX225" s="567"/>
      <c r="DY225" s="567"/>
      <c r="DZ225" s="567"/>
      <c r="EA225" s="567"/>
      <c r="EB225" s="567"/>
      <c r="EC225" s="567"/>
      <c r="ED225" s="567"/>
      <c r="EE225" s="567"/>
      <c r="EF225" s="567"/>
      <c r="EG225" s="567"/>
      <c r="EH225" s="567"/>
      <c r="EI225" s="567"/>
      <c r="EJ225" s="567"/>
      <c r="EK225" s="567"/>
      <c r="EL225" s="567"/>
      <c r="EM225" s="567"/>
      <c r="EN225" s="567"/>
      <c r="EO225" s="567"/>
      <c r="EP225" s="567"/>
      <c r="EQ225" s="567"/>
      <c r="ER225" s="567"/>
      <c r="ES225" s="567"/>
      <c r="ET225" s="567"/>
      <c r="EU225" s="567"/>
      <c r="EV225" s="567"/>
      <c r="EW225" s="567"/>
      <c r="EX225" s="567"/>
      <c r="EY225" s="567"/>
      <c r="EZ225" s="567"/>
      <c r="FA225" s="567"/>
      <c r="FB225" s="567"/>
      <c r="FC225" s="567"/>
      <c r="FD225" s="567"/>
      <c r="FE225" s="567"/>
      <c r="FF225" s="567"/>
      <c r="FG225" s="567"/>
      <c r="FH225" s="567"/>
      <c r="FI225" s="567"/>
      <c r="FJ225" s="567"/>
      <c r="FK225" s="567"/>
      <c r="FL225" s="567"/>
      <c r="FM225" s="567"/>
      <c r="FN225" s="567"/>
      <c r="FO225" s="567"/>
      <c r="FP225" s="567"/>
      <c r="FQ225" s="567"/>
      <c r="FR225" s="567"/>
      <c r="FS225" s="567"/>
      <c r="FT225" s="567"/>
      <c r="FU225" s="567"/>
      <c r="FV225" s="567"/>
      <c r="FW225" s="567"/>
      <c r="FX225" s="567"/>
      <c r="FY225" s="567"/>
      <c r="FZ225" s="567"/>
      <c r="GA225" s="567"/>
      <c r="GB225" s="567"/>
      <c r="GC225" s="567"/>
      <c r="GD225" s="567"/>
      <c r="GE225" s="567"/>
      <c r="GF225" s="567"/>
      <c r="GG225" s="567"/>
      <c r="GH225" s="567"/>
      <c r="GI225" s="567"/>
      <c r="GJ225" s="567"/>
      <c r="GK225" s="567"/>
      <c r="GL225" s="567"/>
      <c r="GM225" s="567"/>
      <c r="GN225" s="567"/>
      <c r="GO225" s="567"/>
      <c r="GP225" s="567"/>
      <c r="GQ225" s="567"/>
      <c r="GR225" s="567"/>
      <c r="GS225" s="567"/>
      <c r="GT225" s="567"/>
      <c r="GU225" s="567"/>
      <c r="GV225" s="567"/>
      <c r="GW225" s="567"/>
      <c r="GX225" s="567"/>
      <c r="GY225" s="567"/>
      <c r="GZ225" s="567"/>
      <c r="HA225" s="567"/>
      <c r="HB225" s="567"/>
      <c r="HC225" s="567"/>
      <c r="HD225" s="567"/>
      <c r="HE225" s="567"/>
      <c r="HF225" s="567"/>
      <c r="HG225" s="567"/>
      <c r="HH225" s="567"/>
      <c r="HI225" s="567"/>
      <c r="HJ225" s="567"/>
      <c r="HK225" s="567"/>
      <c r="HL225" s="567"/>
      <c r="HM225" s="567"/>
      <c r="HN225" s="567"/>
      <c r="HO225" s="567"/>
      <c r="HP225" s="567"/>
      <c r="HQ225" s="567"/>
      <c r="HR225" s="567"/>
      <c r="HS225" s="567"/>
      <c r="HT225" s="567"/>
      <c r="HU225" s="567"/>
      <c r="HV225" s="567"/>
      <c r="HW225" s="567"/>
      <c r="HX225" s="567"/>
      <c r="HY225" s="567"/>
      <c r="HZ225" s="567"/>
      <c r="IA225" s="567"/>
      <c r="IB225" s="567"/>
      <c r="IC225" s="567"/>
      <c r="ID225" s="567"/>
      <c r="IE225" s="567"/>
      <c r="IF225" s="567"/>
      <c r="IG225" s="567"/>
      <c r="IH225" s="567"/>
      <c r="II225" s="567"/>
      <c r="IJ225" s="567"/>
      <c r="IK225" s="567"/>
      <c r="IL225" s="567"/>
      <c r="IM225" s="567"/>
      <c r="IN225" s="567"/>
      <c r="IO225" s="567"/>
      <c r="IP225" s="567"/>
      <c r="IQ225" s="567"/>
      <c r="IR225" s="567"/>
      <c r="IS225" s="567"/>
      <c r="IT225" s="567"/>
      <c r="IU225" s="567"/>
      <c r="IV225" s="567"/>
    </row>
    <row r="226" spans="1:256" ht="13.5" customHeight="1">
      <c r="A226" s="563" t="s">
        <v>209</v>
      </c>
      <c r="B226" s="563"/>
      <c r="C226" s="563"/>
      <c r="D226" s="563"/>
      <c r="E226" s="563"/>
      <c r="F226" s="563"/>
      <c r="G226" s="569">
        <f>SUM(G224+G225)</f>
        <v>2.39</v>
      </c>
      <c r="H226" s="569"/>
      <c r="I226" s="569"/>
      <c r="J226" s="566"/>
      <c r="K226" s="566"/>
      <c r="L226" s="566"/>
      <c r="M226" s="566"/>
      <c r="N226" s="566"/>
      <c r="O226" s="566"/>
      <c r="P226" s="566"/>
      <c r="Q226" s="567"/>
      <c r="R226" s="567"/>
      <c r="S226" s="567"/>
      <c r="T226" s="567"/>
      <c r="U226" s="567"/>
      <c r="V226" s="567"/>
      <c r="W226" s="567"/>
      <c r="X226" s="567"/>
      <c r="Y226" s="567"/>
      <c r="Z226" s="567"/>
      <c r="AA226" s="567"/>
      <c r="AB226" s="567"/>
      <c r="AC226" s="567"/>
      <c r="AD226" s="567"/>
      <c r="AE226" s="567"/>
      <c r="AF226" s="567"/>
      <c r="AG226" s="567"/>
      <c r="AH226" s="567"/>
      <c r="AI226" s="567"/>
      <c r="AJ226" s="567"/>
      <c r="AK226" s="567"/>
      <c r="AL226" s="567"/>
      <c r="AM226" s="567"/>
      <c r="AN226" s="567"/>
      <c r="AO226" s="567"/>
      <c r="AP226" s="567"/>
      <c r="AQ226" s="567"/>
      <c r="AR226" s="567"/>
      <c r="AS226" s="567"/>
      <c r="AT226" s="567"/>
      <c r="AU226" s="567"/>
      <c r="AV226" s="567"/>
      <c r="AW226" s="567"/>
      <c r="AX226" s="567"/>
      <c r="AY226" s="567"/>
      <c r="AZ226" s="567"/>
      <c r="BA226" s="567"/>
      <c r="BB226" s="567"/>
      <c r="BC226" s="567"/>
      <c r="BD226" s="567"/>
      <c r="BE226" s="567"/>
      <c r="BF226" s="567"/>
      <c r="BG226" s="567"/>
      <c r="BH226" s="567"/>
      <c r="BI226" s="567"/>
      <c r="BJ226" s="567"/>
      <c r="BK226" s="567"/>
      <c r="BL226" s="567"/>
      <c r="BM226" s="567"/>
      <c r="BN226" s="567"/>
      <c r="BO226" s="567"/>
      <c r="BP226" s="567"/>
      <c r="BQ226" s="567"/>
      <c r="BR226" s="567"/>
      <c r="BS226" s="567"/>
      <c r="BT226" s="567"/>
      <c r="BU226" s="567"/>
      <c r="BV226" s="567"/>
      <c r="BW226" s="567"/>
      <c r="BX226" s="567"/>
      <c r="BY226" s="567"/>
      <c r="BZ226" s="567"/>
      <c r="CA226" s="567"/>
      <c r="CB226" s="567"/>
      <c r="CC226" s="567"/>
      <c r="CD226" s="567"/>
      <c r="CE226" s="567"/>
      <c r="CF226" s="567"/>
      <c r="CG226" s="567"/>
      <c r="CH226" s="567"/>
      <c r="CI226" s="567"/>
      <c r="CJ226" s="567"/>
      <c r="CK226" s="567"/>
      <c r="CL226" s="567"/>
      <c r="CM226" s="567"/>
      <c r="CN226" s="567"/>
      <c r="CO226" s="567"/>
      <c r="CP226" s="567"/>
      <c r="CQ226" s="567"/>
      <c r="CR226" s="567"/>
      <c r="CS226" s="567"/>
      <c r="CT226" s="567"/>
      <c r="CU226" s="567"/>
      <c r="CV226" s="567"/>
      <c r="CW226" s="567"/>
      <c r="CX226" s="567"/>
      <c r="CY226" s="567"/>
      <c r="CZ226" s="567"/>
      <c r="DA226" s="567"/>
      <c r="DB226" s="567"/>
      <c r="DC226" s="567"/>
      <c r="DD226" s="567"/>
      <c r="DE226" s="567"/>
      <c r="DF226" s="567"/>
      <c r="DG226" s="567"/>
      <c r="DH226" s="567"/>
      <c r="DI226" s="567"/>
      <c r="DJ226" s="567"/>
      <c r="DK226" s="567"/>
      <c r="DL226" s="567"/>
      <c r="DM226" s="567"/>
      <c r="DN226" s="567"/>
      <c r="DO226" s="567"/>
      <c r="DP226" s="567"/>
      <c r="DQ226" s="567"/>
      <c r="DR226" s="567"/>
      <c r="DS226" s="567"/>
      <c r="DT226" s="567"/>
      <c r="DU226" s="567"/>
      <c r="DV226" s="567"/>
      <c r="DW226" s="567"/>
      <c r="DX226" s="567"/>
      <c r="DY226" s="567"/>
      <c r="DZ226" s="567"/>
      <c r="EA226" s="567"/>
      <c r="EB226" s="567"/>
      <c r="EC226" s="567"/>
      <c r="ED226" s="567"/>
      <c r="EE226" s="567"/>
      <c r="EF226" s="567"/>
      <c r="EG226" s="567"/>
      <c r="EH226" s="567"/>
      <c r="EI226" s="567"/>
      <c r="EJ226" s="567"/>
      <c r="EK226" s="567"/>
      <c r="EL226" s="567"/>
      <c r="EM226" s="567"/>
      <c r="EN226" s="567"/>
      <c r="EO226" s="567"/>
      <c r="EP226" s="567"/>
      <c r="EQ226" s="567"/>
      <c r="ER226" s="567"/>
      <c r="ES226" s="567"/>
      <c r="ET226" s="567"/>
      <c r="EU226" s="567"/>
      <c r="EV226" s="567"/>
      <c r="EW226" s="567"/>
      <c r="EX226" s="567"/>
      <c r="EY226" s="567"/>
      <c r="EZ226" s="567"/>
      <c r="FA226" s="567"/>
      <c r="FB226" s="567"/>
      <c r="FC226" s="567"/>
      <c r="FD226" s="567"/>
      <c r="FE226" s="567"/>
      <c r="FF226" s="567"/>
      <c r="FG226" s="567"/>
      <c r="FH226" s="567"/>
      <c r="FI226" s="567"/>
      <c r="FJ226" s="567"/>
      <c r="FK226" s="567"/>
      <c r="FL226" s="567"/>
      <c r="FM226" s="567"/>
      <c r="FN226" s="567"/>
      <c r="FO226" s="567"/>
      <c r="FP226" s="567"/>
      <c r="FQ226" s="567"/>
      <c r="FR226" s="567"/>
      <c r="FS226" s="567"/>
      <c r="FT226" s="567"/>
      <c r="FU226" s="567"/>
      <c r="FV226" s="567"/>
      <c r="FW226" s="567"/>
      <c r="FX226" s="567"/>
      <c r="FY226" s="567"/>
      <c r="FZ226" s="567"/>
      <c r="GA226" s="567"/>
      <c r="GB226" s="567"/>
      <c r="GC226" s="567"/>
      <c r="GD226" s="567"/>
      <c r="GE226" s="567"/>
      <c r="GF226" s="567"/>
      <c r="GG226" s="567"/>
      <c r="GH226" s="567"/>
      <c r="GI226" s="567"/>
      <c r="GJ226" s="567"/>
      <c r="GK226" s="567"/>
      <c r="GL226" s="567"/>
      <c r="GM226" s="567"/>
      <c r="GN226" s="567"/>
      <c r="GO226" s="567"/>
      <c r="GP226" s="567"/>
      <c r="GQ226" s="567"/>
      <c r="GR226" s="567"/>
      <c r="GS226" s="567"/>
      <c r="GT226" s="567"/>
      <c r="GU226" s="567"/>
      <c r="GV226" s="567"/>
      <c r="GW226" s="567"/>
      <c r="GX226" s="567"/>
      <c r="GY226" s="567"/>
      <c r="GZ226" s="567"/>
      <c r="HA226" s="567"/>
      <c r="HB226" s="567"/>
      <c r="HC226" s="567"/>
      <c r="HD226" s="567"/>
      <c r="HE226" s="567"/>
      <c r="HF226" s="567"/>
      <c r="HG226" s="567"/>
      <c r="HH226" s="567"/>
      <c r="HI226" s="567"/>
      <c r="HJ226" s="567"/>
      <c r="HK226" s="567"/>
      <c r="HL226" s="567"/>
      <c r="HM226" s="567"/>
      <c r="HN226" s="567"/>
      <c r="HO226" s="567"/>
      <c r="HP226" s="567"/>
      <c r="HQ226" s="567"/>
      <c r="HR226" s="567"/>
      <c r="HS226" s="567"/>
      <c r="HT226" s="567"/>
      <c r="HU226" s="567"/>
      <c r="HV226" s="567"/>
      <c r="HW226" s="567"/>
      <c r="HX226" s="567"/>
      <c r="HY226" s="567"/>
      <c r="HZ226" s="567"/>
      <c r="IA226" s="567"/>
      <c r="IB226" s="567"/>
      <c r="IC226" s="567"/>
      <c r="ID226" s="567"/>
      <c r="IE226" s="567"/>
      <c r="IF226" s="567"/>
      <c r="IG226" s="567"/>
      <c r="IH226" s="567"/>
      <c r="II226" s="567"/>
      <c r="IJ226" s="567"/>
      <c r="IK226" s="567"/>
      <c r="IL226" s="567"/>
      <c r="IM226" s="567"/>
      <c r="IN226" s="567"/>
      <c r="IO226" s="567"/>
      <c r="IP226" s="567"/>
      <c r="IQ226" s="567"/>
      <c r="IR226" s="567"/>
      <c r="IS226" s="567"/>
      <c r="IT226" s="567"/>
      <c r="IU226" s="567"/>
      <c r="IV226" s="567"/>
    </row>
    <row r="227" spans="1:256" ht="6.75" customHeight="1">
      <c r="A227" s="570"/>
      <c r="B227" s="570"/>
      <c r="C227" s="570"/>
      <c r="D227" s="570"/>
      <c r="E227" s="570"/>
      <c r="F227" s="570"/>
      <c r="G227" s="570"/>
      <c r="H227" s="570"/>
      <c r="I227" s="570"/>
      <c r="J227" s="566"/>
      <c r="K227" s="566"/>
      <c r="L227" s="566"/>
      <c r="M227" s="566"/>
      <c r="N227" s="566"/>
      <c r="O227" s="566"/>
      <c r="P227" s="566"/>
      <c r="Q227" s="567"/>
      <c r="R227" s="567"/>
      <c r="S227" s="567"/>
      <c r="T227" s="567"/>
      <c r="U227" s="567"/>
      <c r="V227" s="567"/>
      <c r="W227" s="567"/>
      <c r="X227" s="567"/>
      <c r="Y227" s="567"/>
      <c r="Z227" s="567"/>
      <c r="AA227" s="567"/>
      <c r="AB227" s="567"/>
      <c r="AC227" s="567"/>
      <c r="AD227" s="567"/>
      <c r="AE227" s="567"/>
      <c r="AF227" s="567"/>
      <c r="AG227" s="567"/>
      <c r="AH227" s="567"/>
      <c r="AI227" s="567"/>
      <c r="AJ227" s="567"/>
      <c r="AK227" s="567"/>
      <c r="AL227" s="567"/>
      <c r="AM227" s="567"/>
      <c r="AN227" s="567"/>
      <c r="AO227" s="567"/>
      <c r="AP227" s="567"/>
      <c r="AQ227" s="567"/>
      <c r="AR227" s="567"/>
      <c r="AS227" s="567"/>
      <c r="AT227" s="567"/>
      <c r="AU227" s="567"/>
      <c r="AV227" s="567"/>
      <c r="AW227" s="567"/>
      <c r="AX227" s="567"/>
      <c r="AY227" s="567"/>
      <c r="AZ227" s="567"/>
      <c r="BA227" s="567"/>
      <c r="BB227" s="567"/>
      <c r="BC227" s="567"/>
      <c r="BD227" s="567"/>
      <c r="BE227" s="567"/>
      <c r="BF227" s="567"/>
      <c r="BG227" s="567"/>
      <c r="BH227" s="567"/>
      <c r="BI227" s="567"/>
      <c r="BJ227" s="567"/>
      <c r="BK227" s="567"/>
      <c r="BL227" s="567"/>
      <c r="BM227" s="567"/>
      <c r="BN227" s="567"/>
      <c r="BO227" s="567"/>
      <c r="BP227" s="567"/>
      <c r="BQ227" s="567"/>
      <c r="BR227" s="567"/>
      <c r="BS227" s="567"/>
      <c r="BT227" s="567"/>
      <c r="BU227" s="567"/>
      <c r="BV227" s="567"/>
      <c r="BW227" s="567"/>
      <c r="BX227" s="567"/>
      <c r="BY227" s="567"/>
      <c r="BZ227" s="567"/>
      <c r="CA227" s="567"/>
      <c r="CB227" s="567"/>
      <c r="CC227" s="567"/>
      <c r="CD227" s="567"/>
      <c r="CE227" s="567"/>
      <c r="CF227" s="567"/>
      <c r="CG227" s="567"/>
      <c r="CH227" s="567"/>
      <c r="CI227" s="567"/>
      <c r="CJ227" s="567"/>
      <c r="CK227" s="567"/>
      <c r="CL227" s="567"/>
      <c r="CM227" s="567"/>
      <c r="CN227" s="567"/>
      <c r="CO227" s="567"/>
      <c r="CP227" s="567"/>
      <c r="CQ227" s="567"/>
      <c r="CR227" s="567"/>
      <c r="CS227" s="567"/>
      <c r="CT227" s="567"/>
      <c r="CU227" s="567"/>
      <c r="CV227" s="567"/>
      <c r="CW227" s="567"/>
      <c r="CX227" s="567"/>
      <c r="CY227" s="567"/>
      <c r="CZ227" s="567"/>
      <c r="DA227" s="567"/>
      <c r="DB227" s="567"/>
      <c r="DC227" s="567"/>
      <c r="DD227" s="567"/>
      <c r="DE227" s="567"/>
      <c r="DF227" s="567"/>
      <c r="DG227" s="567"/>
      <c r="DH227" s="567"/>
      <c r="DI227" s="567"/>
      <c r="DJ227" s="567"/>
      <c r="DK227" s="567"/>
      <c r="DL227" s="567"/>
      <c r="DM227" s="567"/>
      <c r="DN227" s="567"/>
      <c r="DO227" s="567"/>
      <c r="DP227" s="567"/>
      <c r="DQ227" s="567"/>
      <c r="DR227" s="567"/>
      <c r="DS227" s="567"/>
      <c r="DT227" s="567"/>
      <c r="DU227" s="567"/>
      <c r="DV227" s="567"/>
      <c r="DW227" s="567"/>
      <c r="DX227" s="567"/>
      <c r="DY227" s="567"/>
      <c r="DZ227" s="567"/>
      <c r="EA227" s="567"/>
      <c r="EB227" s="567"/>
      <c r="EC227" s="567"/>
      <c r="ED227" s="567"/>
      <c r="EE227" s="567"/>
      <c r="EF227" s="567"/>
      <c r="EG227" s="567"/>
      <c r="EH227" s="567"/>
      <c r="EI227" s="567"/>
      <c r="EJ227" s="567"/>
      <c r="EK227" s="567"/>
      <c r="EL227" s="567"/>
      <c r="EM227" s="567"/>
      <c r="EN227" s="567"/>
      <c r="EO227" s="567"/>
      <c r="EP227" s="567"/>
      <c r="EQ227" s="567"/>
      <c r="ER227" s="567"/>
      <c r="ES227" s="567"/>
      <c r="ET227" s="567"/>
      <c r="EU227" s="567"/>
      <c r="EV227" s="567"/>
      <c r="EW227" s="567"/>
      <c r="EX227" s="567"/>
      <c r="EY227" s="567"/>
      <c r="EZ227" s="567"/>
      <c r="FA227" s="567"/>
      <c r="FB227" s="567"/>
      <c r="FC227" s="567"/>
      <c r="FD227" s="567"/>
      <c r="FE227" s="567"/>
      <c r="FF227" s="567"/>
      <c r="FG227" s="567"/>
      <c r="FH227" s="567"/>
      <c r="FI227" s="567"/>
      <c r="FJ227" s="567"/>
      <c r="FK227" s="567"/>
      <c r="FL227" s="567"/>
      <c r="FM227" s="567"/>
      <c r="FN227" s="567"/>
      <c r="FO227" s="567"/>
      <c r="FP227" s="567"/>
      <c r="FQ227" s="567"/>
      <c r="FR227" s="567"/>
      <c r="FS227" s="567"/>
      <c r="FT227" s="567"/>
      <c r="FU227" s="567"/>
      <c r="FV227" s="567"/>
      <c r="FW227" s="567"/>
      <c r="FX227" s="567"/>
      <c r="FY227" s="567"/>
      <c r="FZ227" s="567"/>
      <c r="GA227" s="567"/>
      <c r="GB227" s="567"/>
      <c r="GC227" s="567"/>
      <c r="GD227" s="567"/>
      <c r="GE227" s="567"/>
      <c r="GF227" s="567"/>
      <c r="GG227" s="567"/>
      <c r="GH227" s="567"/>
      <c r="GI227" s="567"/>
      <c r="GJ227" s="567"/>
      <c r="GK227" s="567"/>
      <c r="GL227" s="567"/>
      <c r="GM227" s="567"/>
      <c r="GN227" s="567"/>
      <c r="GO227" s="567"/>
      <c r="GP227" s="567"/>
      <c r="GQ227" s="567"/>
      <c r="GR227" s="567"/>
      <c r="GS227" s="567"/>
      <c r="GT227" s="567"/>
      <c r="GU227" s="567"/>
      <c r="GV227" s="567"/>
      <c r="GW227" s="567"/>
      <c r="GX227" s="567"/>
      <c r="GY227" s="567"/>
      <c r="GZ227" s="567"/>
      <c r="HA227" s="567"/>
      <c r="HB227" s="567"/>
      <c r="HC227" s="567"/>
      <c r="HD227" s="567"/>
      <c r="HE227" s="567"/>
      <c r="HF227" s="567"/>
      <c r="HG227" s="567"/>
      <c r="HH227" s="567"/>
      <c r="HI227" s="567"/>
      <c r="HJ227" s="567"/>
      <c r="HK227" s="567"/>
      <c r="HL227" s="567"/>
      <c r="HM227" s="567"/>
      <c r="HN227" s="567"/>
      <c r="HO227" s="567"/>
      <c r="HP227" s="567"/>
      <c r="HQ227" s="567"/>
      <c r="HR227" s="567"/>
      <c r="HS227" s="567"/>
      <c r="HT227" s="567"/>
      <c r="HU227" s="567"/>
      <c r="HV227" s="567"/>
      <c r="HW227" s="567"/>
      <c r="HX227" s="567"/>
      <c r="HY227" s="567"/>
      <c r="HZ227" s="567"/>
      <c r="IA227" s="567"/>
      <c r="IB227" s="567"/>
      <c r="IC227" s="567"/>
      <c r="ID227" s="567"/>
      <c r="IE227" s="567"/>
      <c r="IF227" s="567"/>
      <c r="IG227" s="567"/>
      <c r="IH227" s="567"/>
      <c r="II227" s="567"/>
      <c r="IJ227" s="567"/>
      <c r="IK227" s="567"/>
      <c r="IL227" s="567"/>
      <c r="IM227" s="567"/>
      <c r="IN227" s="567"/>
      <c r="IO227" s="567"/>
      <c r="IP227" s="567"/>
      <c r="IQ227" s="567"/>
      <c r="IR227" s="567"/>
      <c r="IS227" s="567"/>
      <c r="IT227" s="567"/>
      <c r="IU227" s="567"/>
      <c r="IV227" s="567"/>
    </row>
    <row r="228" spans="1:256" ht="12.75" customHeight="1">
      <c r="A228" s="559" t="s">
        <v>220</v>
      </c>
      <c r="B228" s="559"/>
      <c r="C228" s="560" t="s">
        <v>221</v>
      </c>
      <c r="D228" s="560"/>
      <c r="E228" s="564">
        <v>0</v>
      </c>
      <c r="F228" s="564"/>
      <c r="G228" s="562">
        <v>0</v>
      </c>
      <c r="H228" s="562"/>
      <c r="I228" s="562"/>
      <c r="J228" s="566"/>
      <c r="K228" s="566"/>
      <c r="L228" s="566"/>
      <c r="M228" s="566"/>
      <c r="N228" s="566"/>
      <c r="O228" s="566"/>
      <c r="P228" s="566"/>
      <c r="Q228" s="567"/>
      <c r="R228" s="567"/>
      <c r="S228" s="567"/>
      <c r="T228" s="567"/>
      <c r="U228" s="567"/>
      <c r="V228" s="567"/>
      <c r="W228" s="567"/>
      <c r="X228" s="567"/>
      <c r="Y228" s="567"/>
      <c r="Z228" s="567"/>
      <c r="AA228" s="567"/>
      <c r="AB228" s="567"/>
      <c r="AC228" s="567"/>
      <c r="AD228" s="567"/>
      <c r="AE228" s="567"/>
      <c r="AF228" s="567"/>
      <c r="AG228" s="567"/>
      <c r="AH228" s="567"/>
      <c r="AI228" s="567"/>
      <c r="AJ228" s="567"/>
      <c r="AK228" s="567"/>
      <c r="AL228" s="567"/>
      <c r="AM228" s="567"/>
      <c r="AN228" s="567"/>
      <c r="AO228" s="567"/>
      <c r="AP228" s="567"/>
      <c r="AQ228" s="567"/>
      <c r="AR228" s="567"/>
      <c r="AS228" s="567"/>
      <c r="AT228" s="567"/>
      <c r="AU228" s="567"/>
      <c r="AV228" s="567"/>
      <c r="AW228" s="567"/>
      <c r="AX228" s="567"/>
      <c r="AY228" s="567"/>
      <c r="AZ228" s="567"/>
      <c r="BA228" s="567"/>
      <c r="BB228" s="567"/>
      <c r="BC228" s="567"/>
      <c r="BD228" s="567"/>
      <c r="BE228" s="567"/>
      <c r="BF228" s="567"/>
      <c r="BG228" s="567"/>
      <c r="BH228" s="567"/>
      <c r="BI228" s="567"/>
      <c r="BJ228" s="567"/>
      <c r="BK228" s="567"/>
      <c r="BL228" s="567"/>
      <c r="BM228" s="567"/>
      <c r="BN228" s="567"/>
      <c r="BO228" s="567"/>
      <c r="BP228" s="567"/>
      <c r="BQ228" s="567"/>
      <c r="BR228" s="567"/>
      <c r="BS228" s="567"/>
      <c r="BT228" s="567"/>
      <c r="BU228" s="567"/>
      <c r="BV228" s="567"/>
      <c r="BW228" s="567"/>
      <c r="BX228" s="567"/>
      <c r="BY228" s="567"/>
      <c r="BZ228" s="567"/>
      <c r="CA228" s="567"/>
      <c r="CB228" s="567"/>
      <c r="CC228" s="567"/>
      <c r="CD228" s="567"/>
      <c r="CE228" s="567"/>
      <c r="CF228" s="567"/>
      <c r="CG228" s="567"/>
      <c r="CH228" s="567"/>
      <c r="CI228" s="567"/>
      <c r="CJ228" s="567"/>
      <c r="CK228" s="567"/>
      <c r="CL228" s="567"/>
      <c r="CM228" s="567"/>
      <c r="CN228" s="567"/>
      <c r="CO228" s="567"/>
      <c r="CP228" s="567"/>
      <c r="CQ228" s="567"/>
      <c r="CR228" s="567"/>
      <c r="CS228" s="567"/>
      <c r="CT228" s="567"/>
      <c r="CU228" s="567"/>
      <c r="CV228" s="567"/>
      <c r="CW228" s="567"/>
      <c r="CX228" s="567"/>
      <c r="CY228" s="567"/>
      <c r="CZ228" s="567"/>
      <c r="DA228" s="567"/>
      <c r="DB228" s="567"/>
      <c r="DC228" s="567"/>
      <c r="DD228" s="567"/>
      <c r="DE228" s="567"/>
      <c r="DF228" s="567"/>
      <c r="DG228" s="567"/>
      <c r="DH228" s="567"/>
      <c r="DI228" s="567"/>
      <c r="DJ228" s="567"/>
      <c r="DK228" s="567"/>
      <c r="DL228" s="567"/>
      <c r="DM228" s="567"/>
      <c r="DN228" s="567"/>
      <c r="DO228" s="567"/>
      <c r="DP228" s="567"/>
      <c r="DQ228" s="567"/>
      <c r="DR228" s="567"/>
      <c r="DS228" s="567"/>
      <c r="DT228" s="567"/>
      <c r="DU228" s="567"/>
      <c r="DV228" s="567"/>
      <c r="DW228" s="567"/>
      <c r="DX228" s="567"/>
      <c r="DY228" s="567"/>
      <c r="DZ228" s="567"/>
      <c r="EA228" s="567"/>
      <c r="EB228" s="567"/>
      <c r="EC228" s="567"/>
      <c r="ED228" s="567"/>
      <c r="EE228" s="567"/>
      <c r="EF228" s="567"/>
      <c r="EG228" s="567"/>
      <c r="EH228" s="567"/>
      <c r="EI228" s="567"/>
      <c r="EJ228" s="567"/>
      <c r="EK228" s="567"/>
      <c r="EL228" s="567"/>
      <c r="EM228" s="567"/>
      <c r="EN228" s="567"/>
      <c r="EO228" s="567"/>
      <c r="EP228" s="567"/>
      <c r="EQ228" s="567"/>
      <c r="ER228" s="567"/>
      <c r="ES228" s="567"/>
      <c r="ET228" s="567"/>
      <c r="EU228" s="567"/>
      <c r="EV228" s="567"/>
      <c r="EW228" s="567"/>
      <c r="EX228" s="567"/>
      <c r="EY228" s="567"/>
      <c r="EZ228" s="567"/>
      <c r="FA228" s="567"/>
      <c r="FB228" s="567"/>
      <c r="FC228" s="567"/>
      <c r="FD228" s="567"/>
      <c r="FE228" s="567"/>
      <c r="FF228" s="567"/>
      <c r="FG228" s="567"/>
      <c r="FH228" s="567"/>
      <c r="FI228" s="567"/>
      <c r="FJ228" s="567"/>
      <c r="FK228" s="567"/>
      <c r="FL228" s="567"/>
      <c r="FM228" s="567"/>
      <c r="FN228" s="567"/>
      <c r="FO228" s="567"/>
      <c r="FP228" s="567"/>
      <c r="FQ228" s="567"/>
      <c r="FR228" s="567"/>
      <c r="FS228" s="567"/>
      <c r="FT228" s="567"/>
      <c r="FU228" s="567"/>
      <c r="FV228" s="567"/>
      <c r="FW228" s="567"/>
      <c r="FX228" s="567"/>
      <c r="FY228" s="567"/>
      <c r="FZ228" s="567"/>
      <c r="GA228" s="567"/>
      <c r="GB228" s="567"/>
      <c r="GC228" s="567"/>
      <c r="GD228" s="567"/>
      <c r="GE228" s="567"/>
      <c r="GF228" s="567"/>
      <c r="GG228" s="567"/>
      <c r="GH228" s="567"/>
      <c r="GI228" s="567"/>
      <c r="GJ228" s="567"/>
      <c r="GK228" s="567"/>
      <c r="GL228" s="567"/>
      <c r="GM228" s="567"/>
      <c r="GN228" s="567"/>
      <c r="GO228" s="567"/>
      <c r="GP228" s="567"/>
      <c r="GQ228" s="567"/>
      <c r="GR228" s="567"/>
      <c r="GS228" s="567"/>
      <c r="GT228" s="567"/>
      <c r="GU228" s="567"/>
      <c r="GV228" s="567"/>
      <c r="GW228" s="567"/>
      <c r="GX228" s="567"/>
      <c r="GY228" s="567"/>
      <c r="GZ228" s="567"/>
      <c r="HA228" s="567"/>
      <c r="HB228" s="567"/>
      <c r="HC228" s="567"/>
      <c r="HD228" s="567"/>
      <c r="HE228" s="567"/>
      <c r="HF228" s="567"/>
      <c r="HG228" s="567"/>
      <c r="HH228" s="567"/>
      <c r="HI228" s="567"/>
      <c r="HJ228" s="567"/>
      <c r="HK228" s="567"/>
      <c r="HL228" s="567"/>
      <c r="HM228" s="567"/>
      <c r="HN228" s="567"/>
      <c r="HO228" s="567"/>
      <c r="HP228" s="567"/>
      <c r="HQ228" s="567"/>
      <c r="HR228" s="567"/>
      <c r="HS228" s="567"/>
      <c r="HT228" s="567"/>
      <c r="HU228" s="567"/>
      <c r="HV228" s="567"/>
      <c r="HW228" s="567"/>
      <c r="HX228" s="567"/>
      <c r="HY228" s="567"/>
      <c r="HZ228" s="567"/>
      <c r="IA228" s="567"/>
      <c r="IB228" s="567"/>
      <c r="IC228" s="567"/>
      <c r="ID228" s="567"/>
      <c r="IE228" s="567"/>
      <c r="IF228" s="567"/>
      <c r="IG228" s="567"/>
      <c r="IH228" s="567"/>
      <c r="II228" s="567"/>
      <c r="IJ228" s="567"/>
      <c r="IK228" s="567"/>
      <c r="IL228" s="567"/>
      <c r="IM228" s="567"/>
      <c r="IN228" s="567"/>
      <c r="IO228" s="567"/>
      <c r="IP228" s="567"/>
      <c r="IQ228" s="567"/>
      <c r="IR228" s="567"/>
      <c r="IS228" s="567"/>
      <c r="IT228" s="567"/>
      <c r="IU228" s="567"/>
      <c r="IV228" s="567"/>
    </row>
    <row r="229" spans="1:256" ht="12.75" customHeight="1">
      <c r="A229" s="552" t="s">
        <v>222</v>
      </c>
      <c r="B229" s="552"/>
      <c r="C229" s="553" t="s">
        <v>223</v>
      </c>
      <c r="D229" s="553"/>
      <c r="E229" s="556">
        <v>0</v>
      </c>
      <c r="F229" s="556"/>
      <c r="G229" s="562">
        <v>0</v>
      </c>
      <c r="H229" s="562"/>
      <c r="I229" s="562"/>
      <c r="J229" s="566"/>
      <c r="K229" s="566"/>
      <c r="L229" s="566"/>
      <c r="M229" s="566"/>
      <c r="N229" s="566"/>
      <c r="O229" s="566"/>
      <c r="P229" s="566"/>
      <c r="Q229" s="567"/>
      <c r="R229" s="567"/>
      <c r="S229" s="567"/>
      <c r="T229" s="567"/>
      <c r="U229" s="567"/>
      <c r="V229" s="567"/>
      <c r="W229" s="567"/>
      <c r="X229" s="567"/>
      <c r="Y229" s="567"/>
      <c r="Z229" s="567"/>
      <c r="AA229" s="567"/>
      <c r="AB229" s="567"/>
      <c r="AC229" s="567"/>
      <c r="AD229" s="567"/>
      <c r="AE229" s="567"/>
      <c r="AF229" s="567"/>
      <c r="AG229" s="567"/>
      <c r="AH229" s="567"/>
      <c r="AI229" s="567"/>
      <c r="AJ229" s="567"/>
      <c r="AK229" s="567"/>
      <c r="AL229" s="567"/>
      <c r="AM229" s="567"/>
      <c r="AN229" s="567"/>
      <c r="AO229" s="567"/>
      <c r="AP229" s="567"/>
      <c r="AQ229" s="567"/>
      <c r="AR229" s="567"/>
      <c r="AS229" s="567"/>
      <c r="AT229" s="567"/>
      <c r="AU229" s="567"/>
      <c r="AV229" s="567"/>
      <c r="AW229" s="567"/>
      <c r="AX229" s="567"/>
      <c r="AY229" s="567"/>
      <c r="AZ229" s="567"/>
      <c r="BA229" s="567"/>
      <c r="BB229" s="567"/>
      <c r="BC229" s="567"/>
      <c r="BD229" s="567"/>
      <c r="BE229" s="567"/>
      <c r="BF229" s="567"/>
      <c r="BG229" s="567"/>
      <c r="BH229" s="567"/>
      <c r="BI229" s="567"/>
      <c r="BJ229" s="567"/>
      <c r="BK229" s="567"/>
      <c r="BL229" s="567"/>
      <c r="BM229" s="567"/>
      <c r="BN229" s="567"/>
      <c r="BO229" s="567"/>
      <c r="BP229" s="567"/>
      <c r="BQ229" s="567"/>
      <c r="BR229" s="567"/>
      <c r="BS229" s="567"/>
      <c r="BT229" s="567"/>
      <c r="BU229" s="567"/>
      <c r="BV229" s="567"/>
      <c r="BW229" s="567"/>
      <c r="BX229" s="567"/>
      <c r="BY229" s="567"/>
      <c r="BZ229" s="567"/>
      <c r="CA229" s="567"/>
      <c r="CB229" s="567"/>
      <c r="CC229" s="567"/>
      <c r="CD229" s="567"/>
      <c r="CE229" s="567"/>
      <c r="CF229" s="567"/>
      <c r="CG229" s="567"/>
      <c r="CH229" s="567"/>
      <c r="CI229" s="567"/>
      <c r="CJ229" s="567"/>
      <c r="CK229" s="567"/>
      <c r="CL229" s="567"/>
      <c r="CM229" s="567"/>
      <c r="CN229" s="567"/>
      <c r="CO229" s="567"/>
      <c r="CP229" s="567"/>
      <c r="CQ229" s="567"/>
      <c r="CR229" s="567"/>
      <c r="CS229" s="567"/>
      <c r="CT229" s="567"/>
      <c r="CU229" s="567"/>
      <c r="CV229" s="567"/>
      <c r="CW229" s="567"/>
      <c r="CX229" s="567"/>
      <c r="CY229" s="567"/>
      <c r="CZ229" s="567"/>
      <c r="DA229" s="567"/>
      <c r="DB229" s="567"/>
      <c r="DC229" s="567"/>
      <c r="DD229" s="567"/>
      <c r="DE229" s="567"/>
      <c r="DF229" s="567"/>
      <c r="DG229" s="567"/>
      <c r="DH229" s="567"/>
      <c r="DI229" s="567"/>
      <c r="DJ229" s="567"/>
      <c r="DK229" s="567"/>
      <c r="DL229" s="567"/>
      <c r="DM229" s="567"/>
      <c r="DN229" s="567"/>
      <c r="DO229" s="567"/>
      <c r="DP229" s="567"/>
      <c r="DQ229" s="567"/>
      <c r="DR229" s="567"/>
      <c r="DS229" s="567"/>
      <c r="DT229" s="567"/>
      <c r="DU229" s="567"/>
      <c r="DV229" s="567"/>
      <c r="DW229" s="567"/>
      <c r="DX229" s="567"/>
      <c r="DY229" s="567"/>
      <c r="DZ229" s="567"/>
      <c r="EA229" s="567"/>
      <c r="EB229" s="567"/>
      <c r="EC229" s="567"/>
      <c r="ED229" s="567"/>
      <c r="EE229" s="567"/>
      <c r="EF229" s="567"/>
      <c r="EG229" s="567"/>
      <c r="EH229" s="567"/>
      <c r="EI229" s="567"/>
      <c r="EJ229" s="567"/>
      <c r="EK229" s="567"/>
      <c r="EL229" s="567"/>
      <c r="EM229" s="567"/>
      <c r="EN229" s="567"/>
      <c r="EO229" s="567"/>
      <c r="EP229" s="567"/>
      <c r="EQ229" s="567"/>
      <c r="ER229" s="567"/>
      <c r="ES229" s="567"/>
      <c r="ET229" s="567"/>
      <c r="EU229" s="567"/>
      <c r="EV229" s="567"/>
      <c r="EW229" s="567"/>
      <c r="EX229" s="567"/>
      <c r="EY229" s="567"/>
      <c r="EZ229" s="567"/>
      <c r="FA229" s="567"/>
      <c r="FB229" s="567"/>
      <c r="FC229" s="567"/>
      <c r="FD229" s="567"/>
      <c r="FE229" s="567"/>
      <c r="FF229" s="567"/>
      <c r="FG229" s="567"/>
      <c r="FH229" s="567"/>
      <c r="FI229" s="567"/>
      <c r="FJ229" s="567"/>
      <c r="FK229" s="567"/>
      <c r="FL229" s="567"/>
      <c r="FM229" s="567"/>
      <c r="FN229" s="567"/>
      <c r="FO229" s="567"/>
      <c r="FP229" s="567"/>
      <c r="FQ229" s="567"/>
      <c r="FR229" s="567"/>
      <c r="FS229" s="567"/>
      <c r="FT229" s="567"/>
      <c r="FU229" s="567"/>
      <c r="FV229" s="567"/>
      <c r="FW229" s="567"/>
      <c r="FX229" s="567"/>
      <c r="FY229" s="567"/>
      <c r="FZ229" s="567"/>
      <c r="GA229" s="567"/>
      <c r="GB229" s="567"/>
      <c r="GC229" s="567"/>
      <c r="GD229" s="567"/>
      <c r="GE229" s="567"/>
      <c r="GF229" s="567"/>
      <c r="GG229" s="567"/>
      <c r="GH229" s="567"/>
      <c r="GI229" s="567"/>
      <c r="GJ229" s="567"/>
      <c r="GK229" s="567"/>
      <c r="GL229" s="567"/>
      <c r="GM229" s="567"/>
      <c r="GN229" s="567"/>
      <c r="GO229" s="567"/>
      <c r="GP229" s="567"/>
      <c r="GQ229" s="567"/>
      <c r="GR229" s="567"/>
      <c r="GS229" s="567"/>
      <c r="GT229" s="567"/>
      <c r="GU229" s="567"/>
      <c r="GV229" s="567"/>
      <c r="GW229" s="567"/>
      <c r="GX229" s="567"/>
      <c r="GY229" s="567"/>
      <c r="GZ229" s="567"/>
      <c r="HA229" s="567"/>
      <c r="HB229" s="567"/>
      <c r="HC229" s="567"/>
      <c r="HD229" s="567"/>
      <c r="HE229" s="567"/>
      <c r="HF229" s="567"/>
      <c r="HG229" s="567"/>
      <c r="HH229" s="567"/>
      <c r="HI229" s="567"/>
      <c r="HJ229" s="567"/>
      <c r="HK229" s="567"/>
      <c r="HL229" s="567"/>
      <c r="HM229" s="567"/>
      <c r="HN229" s="567"/>
      <c r="HO229" s="567"/>
      <c r="HP229" s="567"/>
      <c r="HQ229" s="567"/>
      <c r="HR229" s="567"/>
      <c r="HS229" s="567"/>
      <c r="HT229" s="567"/>
      <c r="HU229" s="567"/>
      <c r="HV229" s="567"/>
      <c r="HW229" s="567"/>
      <c r="HX229" s="567"/>
      <c r="HY229" s="567"/>
      <c r="HZ229" s="567"/>
      <c r="IA229" s="567"/>
      <c r="IB229" s="567"/>
      <c r="IC229" s="567"/>
      <c r="ID229" s="567"/>
      <c r="IE229" s="567"/>
      <c r="IF229" s="567"/>
      <c r="IG229" s="567"/>
      <c r="IH229" s="567"/>
      <c r="II229" s="567"/>
      <c r="IJ229" s="567"/>
      <c r="IK229" s="567"/>
      <c r="IL229" s="567"/>
      <c r="IM229" s="567"/>
      <c r="IN229" s="567"/>
      <c r="IO229" s="567"/>
      <c r="IP229" s="567"/>
      <c r="IQ229" s="567"/>
      <c r="IR229" s="567"/>
      <c r="IS229" s="567"/>
      <c r="IT229" s="567"/>
      <c r="IU229" s="567"/>
      <c r="IV229" s="567"/>
    </row>
    <row r="230" spans="1:256" ht="12.75" customHeight="1">
      <c r="A230" s="563" t="s">
        <v>209</v>
      </c>
      <c r="B230" s="563"/>
      <c r="C230" s="563"/>
      <c r="D230" s="563"/>
      <c r="E230" s="563"/>
      <c r="F230" s="563"/>
      <c r="G230" s="556">
        <f>SUM(G228+G229)</f>
        <v>0</v>
      </c>
      <c r="H230" s="556"/>
      <c r="I230" s="556"/>
      <c r="J230" s="566"/>
      <c r="K230" s="566"/>
      <c r="L230" s="566"/>
      <c r="M230" s="566"/>
      <c r="N230" s="566"/>
      <c r="O230" s="566"/>
      <c r="P230" s="566"/>
      <c r="Q230" s="567"/>
      <c r="R230" s="567"/>
      <c r="S230" s="567"/>
      <c r="T230" s="567"/>
      <c r="U230" s="567"/>
      <c r="V230" s="567"/>
      <c r="W230" s="567"/>
      <c r="X230" s="567"/>
      <c r="Y230" s="567"/>
      <c r="Z230" s="567"/>
      <c r="AA230" s="567"/>
      <c r="AB230" s="567"/>
      <c r="AC230" s="567"/>
      <c r="AD230" s="567"/>
      <c r="AE230" s="567"/>
      <c r="AF230" s="567"/>
      <c r="AG230" s="567"/>
      <c r="AH230" s="567"/>
      <c r="AI230" s="567"/>
      <c r="AJ230" s="567"/>
      <c r="AK230" s="567"/>
      <c r="AL230" s="567"/>
      <c r="AM230" s="567"/>
      <c r="AN230" s="567"/>
      <c r="AO230" s="567"/>
      <c r="AP230" s="567"/>
      <c r="AQ230" s="567"/>
      <c r="AR230" s="567"/>
      <c r="AS230" s="567"/>
      <c r="AT230" s="567"/>
      <c r="AU230" s="567"/>
      <c r="AV230" s="567"/>
      <c r="AW230" s="567"/>
      <c r="AX230" s="567"/>
      <c r="AY230" s="567"/>
      <c r="AZ230" s="567"/>
      <c r="BA230" s="567"/>
      <c r="BB230" s="567"/>
      <c r="BC230" s="567"/>
      <c r="BD230" s="567"/>
      <c r="BE230" s="567"/>
      <c r="BF230" s="567"/>
      <c r="BG230" s="567"/>
      <c r="BH230" s="567"/>
      <c r="BI230" s="567"/>
      <c r="BJ230" s="567"/>
      <c r="BK230" s="567"/>
      <c r="BL230" s="567"/>
      <c r="BM230" s="567"/>
      <c r="BN230" s="567"/>
      <c r="BO230" s="567"/>
      <c r="BP230" s="567"/>
      <c r="BQ230" s="567"/>
      <c r="BR230" s="567"/>
      <c r="BS230" s="567"/>
      <c r="BT230" s="567"/>
      <c r="BU230" s="567"/>
      <c r="BV230" s="567"/>
      <c r="BW230" s="567"/>
      <c r="BX230" s="567"/>
      <c r="BY230" s="567"/>
      <c r="BZ230" s="567"/>
      <c r="CA230" s="567"/>
      <c r="CB230" s="567"/>
      <c r="CC230" s="567"/>
      <c r="CD230" s="567"/>
      <c r="CE230" s="567"/>
      <c r="CF230" s="567"/>
      <c r="CG230" s="567"/>
      <c r="CH230" s="567"/>
      <c r="CI230" s="567"/>
      <c r="CJ230" s="567"/>
      <c r="CK230" s="567"/>
      <c r="CL230" s="567"/>
      <c r="CM230" s="567"/>
      <c r="CN230" s="567"/>
      <c r="CO230" s="567"/>
      <c r="CP230" s="567"/>
      <c r="CQ230" s="567"/>
      <c r="CR230" s="567"/>
      <c r="CS230" s="567"/>
      <c r="CT230" s="567"/>
      <c r="CU230" s="567"/>
      <c r="CV230" s="567"/>
      <c r="CW230" s="567"/>
      <c r="CX230" s="567"/>
      <c r="CY230" s="567"/>
      <c r="CZ230" s="567"/>
      <c r="DA230" s="567"/>
      <c r="DB230" s="567"/>
      <c r="DC230" s="567"/>
      <c r="DD230" s="567"/>
      <c r="DE230" s="567"/>
      <c r="DF230" s="567"/>
      <c r="DG230" s="567"/>
      <c r="DH230" s="567"/>
      <c r="DI230" s="567"/>
      <c r="DJ230" s="567"/>
      <c r="DK230" s="567"/>
      <c r="DL230" s="567"/>
      <c r="DM230" s="567"/>
      <c r="DN230" s="567"/>
      <c r="DO230" s="567"/>
      <c r="DP230" s="567"/>
      <c r="DQ230" s="567"/>
      <c r="DR230" s="567"/>
      <c r="DS230" s="567"/>
      <c r="DT230" s="567"/>
      <c r="DU230" s="567"/>
      <c r="DV230" s="567"/>
      <c r="DW230" s="567"/>
      <c r="DX230" s="567"/>
      <c r="DY230" s="567"/>
      <c r="DZ230" s="567"/>
      <c r="EA230" s="567"/>
      <c r="EB230" s="567"/>
      <c r="EC230" s="567"/>
      <c r="ED230" s="567"/>
      <c r="EE230" s="567"/>
      <c r="EF230" s="567"/>
      <c r="EG230" s="567"/>
      <c r="EH230" s="567"/>
      <c r="EI230" s="567"/>
      <c r="EJ230" s="567"/>
      <c r="EK230" s="567"/>
      <c r="EL230" s="567"/>
      <c r="EM230" s="567"/>
      <c r="EN230" s="567"/>
      <c r="EO230" s="567"/>
      <c r="EP230" s="567"/>
      <c r="EQ230" s="567"/>
      <c r="ER230" s="567"/>
      <c r="ES230" s="567"/>
      <c r="ET230" s="567"/>
      <c r="EU230" s="567"/>
      <c r="EV230" s="567"/>
      <c r="EW230" s="567"/>
      <c r="EX230" s="567"/>
      <c r="EY230" s="567"/>
      <c r="EZ230" s="567"/>
      <c r="FA230" s="567"/>
      <c r="FB230" s="567"/>
      <c r="FC230" s="567"/>
      <c r="FD230" s="567"/>
      <c r="FE230" s="567"/>
      <c r="FF230" s="567"/>
      <c r="FG230" s="567"/>
      <c r="FH230" s="567"/>
      <c r="FI230" s="567"/>
      <c r="FJ230" s="567"/>
      <c r="FK230" s="567"/>
      <c r="FL230" s="567"/>
      <c r="FM230" s="567"/>
      <c r="FN230" s="567"/>
      <c r="FO230" s="567"/>
      <c r="FP230" s="567"/>
      <c r="FQ230" s="567"/>
      <c r="FR230" s="567"/>
      <c r="FS230" s="567"/>
      <c r="FT230" s="567"/>
      <c r="FU230" s="567"/>
      <c r="FV230" s="567"/>
      <c r="FW230" s="567"/>
      <c r="FX230" s="567"/>
      <c r="FY230" s="567"/>
      <c r="FZ230" s="567"/>
      <c r="GA230" s="567"/>
      <c r="GB230" s="567"/>
      <c r="GC230" s="567"/>
      <c r="GD230" s="567"/>
      <c r="GE230" s="567"/>
      <c r="GF230" s="567"/>
      <c r="GG230" s="567"/>
      <c r="GH230" s="567"/>
      <c r="GI230" s="567"/>
      <c r="GJ230" s="567"/>
      <c r="GK230" s="567"/>
      <c r="GL230" s="567"/>
      <c r="GM230" s="567"/>
      <c r="GN230" s="567"/>
      <c r="GO230" s="567"/>
      <c r="GP230" s="567"/>
      <c r="GQ230" s="567"/>
      <c r="GR230" s="567"/>
      <c r="GS230" s="567"/>
      <c r="GT230" s="567"/>
      <c r="GU230" s="567"/>
      <c r="GV230" s="567"/>
      <c r="GW230" s="567"/>
      <c r="GX230" s="567"/>
      <c r="GY230" s="567"/>
      <c r="GZ230" s="567"/>
      <c r="HA230" s="567"/>
      <c r="HB230" s="567"/>
      <c r="HC230" s="567"/>
      <c r="HD230" s="567"/>
      <c r="HE230" s="567"/>
      <c r="HF230" s="567"/>
      <c r="HG230" s="567"/>
      <c r="HH230" s="567"/>
      <c r="HI230" s="567"/>
      <c r="HJ230" s="567"/>
      <c r="HK230" s="567"/>
      <c r="HL230" s="567"/>
      <c r="HM230" s="567"/>
      <c r="HN230" s="567"/>
      <c r="HO230" s="567"/>
      <c r="HP230" s="567"/>
      <c r="HQ230" s="567"/>
      <c r="HR230" s="567"/>
      <c r="HS230" s="567"/>
      <c r="HT230" s="567"/>
      <c r="HU230" s="567"/>
      <c r="HV230" s="567"/>
      <c r="HW230" s="567"/>
      <c r="HX230" s="567"/>
      <c r="HY230" s="567"/>
      <c r="HZ230" s="567"/>
      <c r="IA230" s="567"/>
      <c r="IB230" s="567"/>
      <c r="IC230" s="567"/>
      <c r="ID230" s="567"/>
      <c r="IE230" s="567"/>
      <c r="IF230" s="567"/>
      <c r="IG230" s="567"/>
      <c r="IH230" s="567"/>
      <c r="II230" s="567"/>
      <c r="IJ230" s="567"/>
      <c r="IK230" s="567"/>
      <c r="IL230" s="567"/>
      <c r="IM230" s="567"/>
      <c r="IN230" s="567"/>
      <c r="IO230" s="567"/>
      <c r="IP230" s="567"/>
      <c r="IQ230" s="567"/>
      <c r="IR230" s="567"/>
      <c r="IS230" s="567"/>
      <c r="IT230" s="567"/>
      <c r="IU230" s="567"/>
      <c r="IV230" s="567"/>
    </row>
    <row r="231" spans="1:256" ht="7.5" customHeight="1">
      <c r="A231" s="570"/>
      <c r="B231" s="570"/>
      <c r="C231" s="570"/>
      <c r="D231" s="570"/>
      <c r="E231" s="570"/>
      <c r="F231" s="570"/>
      <c r="G231" s="570"/>
      <c r="H231" s="570"/>
      <c r="I231" s="570"/>
      <c r="J231" s="566"/>
      <c r="K231" s="566"/>
      <c r="L231" s="566"/>
      <c r="M231" s="566"/>
      <c r="N231" s="566"/>
      <c r="O231" s="566"/>
      <c r="P231" s="566"/>
      <c r="Q231" s="567"/>
      <c r="R231" s="567"/>
      <c r="S231" s="567"/>
      <c r="T231" s="567"/>
      <c r="U231" s="567"/>
      <c r="V231" s="567"/>
      <c r="W231" s="567"/>
      <c r="X231" s="567"/>
      <c r="Y231" s="567"/>
      <c r="Z231" s="567"/>
      <c r="AA231" s="567"/>
      <c r="AB231" s="567"/>
      <c r="AC231" s="567"/>
      <c r="AD231" s="567"/>
      <c r="AE231" s="567"/>
      <c r="AF231" s="567"/>
      <c r="AG231" s="567"/>
      <c r="AH231" s="567"/>
      <c r="AI231" s="567"/>
      <c r="AJ231" s="567"/>
      <c r="AK231" s="567"/>
      <c r="AL231" s="567"/>
      <c r="AM231" s="567"/>
      <c r="AN231" s="567"/>
      <c r="AO231" s="567"/>
      <c r="AP231" s="567"/>
      <c r="AQ231" s="567"/>
      <c r="AR231" s="567"/>
      <c r="AS231" s="567"/>
      <c r="AT231" s="567"/>
      <c r="AU231" s="567"/>
      <c r="AV231" s="567"/>
      <c r="AW231" s="567"/>
      <c r="AX231" s="567"/>
      <c r="AY231" s="567"/>
      <c r="AZ231" s="567"/>
      <c r="BA231" s="567"/>
      <c r="BB231" s="567"/>
      <c r="BC231" s="567"/>
      <c r="BD231" s="567"/>
      <c r="BE231" s="567"/>
      <c r="BF231" s="567"/>
      <c r="BG231" s="567"/>
      <c r="BH231" s="567"/>
      <c r="BI231" s="567"/>
      <c r="BJ231" s="567"/>
      <c r="BK231" s="567"/>
      <c r="BL231" s="567"/>
      <c r="BM231" s="567"/>
      <c r="BN231" s="567"/>
      <c r="BO231" s="567"/>
      <c r="BP231" s="567"/>
      <c r="BQ231" s="567"/>
      <c r="BR231" s="567"/>
      <c r="BS231" s="567"/>
      <c r="BT231" s="567"/>
      <c r="BU231" s="567"/>
      <c r="BV231" s="567"/>
      <c r="BW231" s="567"/>
      <c r="BX231" s="567"/>
      <c r="BY231" s="567"/>
      <c r="BZ231" s="567"/>
      <c r="CA231" s="567"/>
      <c r="CB231" s="567"/>
      <c r="CC231" s="567"/>
      <c r="CD231" s="567"/>
      <c r="CE231" s="567"/>
      <c r="CF231" s="567"/>
      <c r="CG231" s="567"/>
      <c r="CH231" s="567"/>
      <c r="CI231" s="567"/>
      <c r="CJ231" s="567"/>
      <c r="CK231" s="567"/>
      <c r="CL231" s="567"/>
      <c r="CM231" s="567"/>
      <c r="CN231" s="567"/>
      <c r="CO231" s="567"/>
      <c r="CP231" s="567"/>
      <c r="CQ231" s="567"/>
      <c r="CR231" s="567"/>
      <c r="CS231" s="567"/>
      <c r="CT231" s="567"/>
      <c r="CU231" s="567"/>
      <c r="CV231" s="567"/>
      <c r="CW231" s="567"/>
      <c r="CX231" s="567"/>
      <c r="CY231" s="567"/>
      <c r="CZ231" s="567"/>
      <c r="DA231" s="567"/>
      <c r="DB231" s="567"/>
      <c r="DC231" s="567"/>
      <c r="DD231" s="567"/>
      <c r="DE231" s="567"/>
      <c r="DF231" s="567"/>
      <c r="DG231" s="567"/>
      <c r="DH231" s="567"/>
      <c r="DI231" s="567"/>
      <c r="DJ231" s="567"/>
      <c r="DK231" s="567"/>
      <c r="DL231" s="567"/>
      <c r="DM231" s="567"/>
      <c r="DN231" s="567"/>
      <c r="DO231" s="567"/>
      <c r="DP231" s="567"/>
      <c r="DQ231" s="567"/>
      <c r="DR231" s="567"/>
      <c r="DS231" s="567"/>
      <c r="DT231" s="567"/>
      <c r="DU231" s="567"/>
      <c r="DV231" s="567"/>
      <c r="DW231" s="567"/>
      <c r="DX231" s="567"/>
      <c r="DY231" s="567"/>
      <c r="DZ231" s="567"/>
      <c r="EA231" s="567"/>
      <c r="EB231" s="567"/>
      <c r="EC231" s="567"/>
      <c r="ED231" s="567"/>
      <c r="EE231" s="567"/>
      <c r="EF231" s="567"/>
      <c r="EG231" s="567"/>
      <c r="EH231" s="567"/>
      <c r="EI231" s="567"/>
      <c r="EJ231" s="567"/>
      <c r="EK231" s="567"/>
      <c r="EL231" s="567"/>
      <c r="EM231" s="567"/>
      <c r="EN231" s="567"/>
      <c r="EO231" s="567"/>
      <c r="EP231" s="567"/>
      <c r="EQ231" s="567"/>
      <c r="ER231" s="567"/>
      <c r="ES231" s="567"/>
      <c r="ET231" s="567"/>
      <c r="EU231" s="567"/>
      <c r="EV231" s="567"/>
      <c r="EW231" s="567"/>
      <c r="EX231" s="567"/>
      <c r="EY231" s="567"/>
      <c r="EZ231" s="567"/>
      <c r="FA231" s="567"/>
      <c r="FB231" s="567"/>
      <c r="FC231" s="567"/>
      <c r="FD231" s="567"/>
      <c r="FE231" s="567"/>
      <c r="FF231" s="567"/>
      <c r="FG231" s="567"/>
      <c r="FH231" s="567"/>
      <c r="FI231" s="567"/>
      <c r="FJ231" s="567"/>
      <c r="FK231" s="567"/>
      <c r="FL231" s="567"/>
      <c r="FM231" s="567"/>
      <c r="FN231" s="567"/>
      <c r="FO231" s="567"/>
      <c r="FP231" s="567"/>
      <c r="FQ231" s="567"/>
      <c r="FR231" s="567"/>
      <c r="FS231" s="567"/>
      <c r="FT231" s="567"/>
      <c r="FU231" s="567"/>
      <c r="FV231" s="567"/>
      <c r="FW231" s="567"/>
      <c r="FX231" s="567"/>
      <c r="FY231" s="567"/>
      <c r="FZ231" s="567"/>
      <c r="GA231" s="567"/>
      <c r="GB231" s="567"/>
      <c r="GC231" s="567"/>
      <c r="GD231" s="567"/>
      <c r="GE231" s="567"/>
      <c r="GF231" s="567"/>
      <c r="GG231" s="567"/>
      <c r="GH231" s="567"/>
      <c r="GI231" s="567"/>
      <c r="GJ231" s="567"/>
      <c r="GK231" s="567"/>
      <c r="GL231" s="567"/>
      <c r="GM231" s="567"/>
      <c r="GN231" s="567"/>
      <c r="GO231" s="567"/>
      <c r="GP231" s="567"/>
      <c r="GQ231" s="567"/>
      <c r="GR231" s="567"/>
      <c r="GS231" s="567"/>
      <c r="GT231" s="567"/>
      <c r="GU231" s="567"/>
      <c r="GV231" s="567"/>
      <c r="GW231" s="567"/>
      <c r="GX231" s="567"/>
      <c r="GY231" s="567"/>
      <c r="GZ231" s="567"/>
      <c r="HA231" s="567"/>
      <c r="HB231" s="567"/>
      <c r="HC231" s="567"/>
      <c r="HD231" s="567"/>
      <c r="HE231" s="567"/>
      <c r="HF231" s="567"/>
      <c r="HG231" s="567"/>
      <c r="HH231" s="567"/>
      <c r="HI231" s="567"/>
      <c r="HJ231" s="567"/>
      <c r="HK231" s="567"/>
      <c r="HL231" s="567"/>
      <c r="HM231" s="567"/>
      <c r="HN231" s="567"/>
      <c r="HO231" s="567"/>
      <c r="HP231" s="567"/>
      <c r="HQ231" s="567"/>
      <c r="HR231" s="567"/>
      <c r="HS231" s="567"/>
      <c r="HT231" s="567"/>
      <c r="HU231" s="567"/>
      <c r="HV231" s="567"/>
      <c r="HW231" s="567"/>
      <c r="HX231" s="567"/>
      <c r="HY231" s="567"/>
      <c r="HZ231" s="567"/>
      <c r="IA231" s="567"/>
      <c r="IB231" s="567"/>
      <c r="IC231" s="567"/>
      <c r="ID231" s="567"/>
      <c r="IE231" s="567"/>
      <c r="IF231" s="567"/>
      <c r="IG231" s="567"/>
      <c r="IH231" s="567"/>
      <c r="II231" s="567"/>
      <c r="IJ231" s="567"/>
      <c r="IK231" s="567"/>
      <c r="IL231" s="567"/>
      <c r="IM231" s="567"/>
      <c r="IN231" s="567"/>
      <c r="IO231" s="567"/>
      <c r="IP231" s="567"/>
      <c r="IQ231" s="567"/>
      <c r="IR231" s="567"/>
      <c r="IS231" s="567"/>
      <c r="IT231" s="567"/>
      <c r="IU231" s="567"/>
      <c r="IV231" s="567"/>
    </row>
    <row r="232" spans="1:256" ht="25.5" customHeight="1">
      <c r="A232" s="552" t="s">
        <v>224</v>
      </c>
      <c r="B232" s="552"/>
      <c r="C232" s="560" t="s">
        <v>225</v>
      </c>
      <c r="D232" s="560"/>
      <c r="E232" s="564">
        <v>0</v>
      </c>
      <c r="F232" s="564"/>
      <c r="G232" s="562">
        <v>0</v>
      </c>
      <c r="H232" s="562"/>
      <c r="I232" s="562"/>
      <c r="J232" s="566"/>
      <c r="K232" s="566"/>
      <c r="L232" s="566"/>
      <c r="M232" s="566"/>
      <c r="N232" s="566"/>
      <c r="O232" s="566"/>
      <c r="P232" s="566"/>
      <c r="Q232" s="567"/>
      <c r="R232" s="567"/>
      <c r="S232" s="567"/>
      <c r="T232" s="567"/>
      <c r="U232" s="567"/>
      <c r="V232" s="567"/>
      <c r="W232" s="567"/>
      <c r="X232" s="567"/>
      <c r="Y232" s="567"/>
      <c r="Z232" s="567"/>
      <c r="AA232" s="567"/>
      <c r="AB232" s="567"/>
      <c r="AC232" s="567"/>
      <c r="AD232" s="567"/>
      <c r="AE232" s="567"/>
      <c r="AF232" s="567"/>
      <c r="AG232" s="567"/>
      <c r="AH232" s="567"/>
      <c r="AI232" s="567"/>
      <c r="AJ232" s="567"/>
      <c r="AK232" s="567"/>
      <c r="AL232" s="567"/>
      <c r="AM232" s="567"/>
      <c r="AN232" s="567"/>
      <c r="AO232" s="567"/>
      <c r="AP232" s="567"/>
      <c r="AQ232" s="567"/>
      <c r="AR232" s="567"/>
      <c r="AS232" s="567"/>
      <c r="AT232" s="567"/>
      <c r="AU232" s="567"/>
      <c r="AV232" s="567"/>
      <c r="AW232" s="567"/>
      <c r="AX232" s="567"/>
      <c r="AY232" s="567"/>
      <c r="AZ232" s="567"/>
      <c r="BA232" s="567"/>
      <c r="BB232" s="567"/>
      <c r="BC232" s="567"/>
      <c r="BD232" s="567"/>
      <c r="BE232" s="567"/>
      <c r="BF232" s="567"/>
      <c r="BG232" s="567"/>
      <c r="BH232" s="567"/>
      <c r="BI232" s="567"/>
      <c r="BJ232" s="567"/>
      <c r="BK232" s="567"/>
      <c r="BL232" s="567"/>
      <c r="BM232" s="567"/>
      <c r="BN232" s="567"/>
      <c r="BO232" s="567"/>
      <c r="BP232" s="567"/>
      <c r="BQ232" s="567"/>
      <c r="BR232" s="567"/>
      <c r="BS232" s="567"/>
      <c r="BT232" s="567"/>
      <c r="BU232" s="567"/>
      <c r="BV232" s="567"/>
      <c r="BW232" s="567"/>
      <c r="BX232" s="567"/>
      <c r="BY232" s="567"/>
      <c r="BZ232" s="567"/>
      <c r="CA232" s="567"/>
      <c r="CB232" s="567"/>
      <c r="CC232" s="567"/>
      <c r="CD232" s="567"/>
      <c r="CE232" s="567"/>
      <c r="CF232" s="567"/>
      <c r="CG232" s="567"/>
      <c r="CH232" s="567"/>
      <c r="CI232" s="567"/>
      <c r="CJ232" s="567"/>
      <c r="CK232" s="567"/>
      <c r="CL232" s="567"/>
      <c r="CM232" s="567"/>
      <c r="CN232" s="567"/>
      <c r="CO232" s="567"/>
      <c r="CP232" s="567"/>
      <c r="CQ232" s="567"/>
      <c r="CR232" s="567"/>
      <c r="CS232" s="567"/>
      <c r="CT232" s="567"/>
      <c r="CU232" s="567"/>
      <c r="CV232" s="567"/>
      <c r="CW232" s="567"/>
      <c r="CX232" s="567"/>
      <c r="CY232" s="567"/>
      <c r="CZ232" s="567"/>
      <c r="DA232" s="567"/>
      <c r="DB232" s="567"/>
      <c r="DC232" s="567"/>
      <c r="DD232" s="567"/>
      <c r="DE232" s="567"/>
      <c r="DF232" s="567"/>
      <c r="DG232" s="567"/>
      <c r="DH232" s="567"/>
      <c r="DI232" s="567"/>
      <c r="DJ232" s="567"/>
      <c r="DK232" s="567"/>
      <c r="DL232" s="567"/>
      <c r="DM232" s="567"/>
      <c r="DN232" s="567"/>
      <c r="DO232" s="567"/>
      <c r="DP232" s="567"/>
      <c r="DQ232" s="567"/>
      <c r="DR232" s="567"/>
      <c r="DS232" s="567"/>
      <c r="DT232" s="567"/>
      <c r="DU232" s="567"/>
      <c r="DV232" s="567"/>
      <c r="DW232" s="567"/>
      <c r="DX232" s="567"/>
      <c r="DY232" s="567"/>
      <c r="DZ232" s="567"/>
      <c r="EA232" s="567"/>
      <c r="EB232" s="567"/>
      <c r="EC232" s="567"/>
      <c r="ED232" s="567"/>
      <c r="EE232" s="567"/>
      <c r="EF232" s="567"/>
      <c r="EG232" s="567"/>
      <c r="EH232" s="567"/>
      <c r="EI232" s="567"/>
      <c r="EJ232" s="567"/>
      <c r="EK232" s="567"/>
      <c r="EL232" s="567"/>
      <c r="EM232" s="567"/>
      <c r="EN232" s="567"/>
      <c r="EO232" s="567"/>
      <c r="EP232" s="567"/>
      <c r="EQ232" s="567"/>
      <c r="ER232" s="567"/>
      <c r="ES232" s="567"/>
      <c r="ET232" s="567"/>
      <c r="EU232" s="567"/>
      <c r="EV232" s="567"/>
      <c r="EW232" s="567"/>
      <c r="EX232" s="567"/>
      <c r="EY232" s="567"/>
      <c r="EZ232" s="567"/>
      <c r="FA232" s="567"/>
      <c r="FB232" s="567"/>
      <c r="FC232" s="567"/>
      <c r="FD232" s="567"/>
      <c r="FE232" s="567"/>
      <c r="FF232" s="567"/>
      <c r="FG232" s="567"/>
      <c r="FH232" s="567"/>
      <c r="FI232" s="567"/>
      <c r="FJ232" s="567"/>
      <c r="FK232" s="567"/>
      <c r="FL232" s="567"/>
      <c r="FM232" s="567"/>
      <c r="FN232" s="567"/>
      <c r="FO232" s="567"/>
      <c r="FP232" s="567"/>
      <c r="FQ232" s="567"/>
      <c r="FR232" s="567"/>
      <c r="FS232" s="567"/>
      <c r="FT232" s="567"/>
      <c r="FU232" s="567"/>
      <c r="FV232" s="567"/>
      <c r="FW232" s="567"/>
      <c r="FX232" s="567"/>
      <c r="FY232" s="567"/>
      <c r="FZ232" s="567"/>
      <c r="GA232" s="567"/>
      <c r="GB232" s="567"/>
      <c r="GC232" s="567"/>
      <c r="GD232" s="567"/>
      <c r="GE232" s="567"/>
      <c r="GF232" s="567"/>
      <c r="GG232" s="567"/>
      <c r="GH232" s="567"/>
      <c r="GI232" s="567"/>
      <c r="GJ232" s="567"/>
      <c r="GK232" s="567"/>
      <c r="GL232" s="567"/>
      <c r="GM232" s="567"/>
      <c r="GN232" s="567"/>
      <c r="GO232" s="567"/>
      <c r="GP232" s="567"/>
      <c r="GQ232" s="567"/>
      <c r="GR232" s="567"/>
      <c r="GS232" s="567"/>
      <c r="GT232" s="567"/>
      <c r="GU232" s="567"/>
      <c r="GV232" s="567"/>
      <c r="GW232" s="567"/>
      <c r="GX232" s="567"/>
      <c r="GY232" s="567"/>
      <c r="GZ232" s="567"/>
      <c r="HA232" s="567"/>
      <c r="HB232" s="567"/>
      <c r="HC232" s="567"/>
      <c r="HD232" s="567"/>
      <c r="HE232" s="567"/>
      <c r="HF232" s="567"/>
      <c r="HG232" s="567"/>
      <c r="HH232" s="567"/>
      <c r="HI232" s="567"/>
      <c r="HJ232" s="567"/>
      <c r="HK232" s="567"/>
      <c r="HL232" s="567"/>
      <c r="HM232" s="567"/>
      <c r="HN232" s="567"/>
      <c r="HO232" s="567"/>
      <c r="HP232" s="567"/>
      <c r="HQ232" s="567"/>
      <c r="HR232" s="567"/>
      <c r="HS232" s="567"/>
      <c r="HT232" s="567"/>
      <c r="HU232" s="567"/>
      <c r="HV232" s="567"/>
      <c r="HW232" s="567"/>
      <c r="HX232" s="567"/>
      <c r="HY232" s="567"/>
      <c r="HZ232" s="567"/>
      <c r="IA232" s="567"/>
      <c r="IB232" s="567"/>
      <c r="IC232" s="567"/>
      <c r="ID232" s="567"/>
      <c r="IE232" s="567"/>
      <c r="IF232" s="567"/>
      <c r="IG232" s="567"/>
      <c r="IH232" s="567"/>
      <c r="II232" s="567"/>
      <c r="IJ232" s="567"/>
      <c r="IK232" s="567"/>
      <c r="IL232" s="567"/>
      <c r="IM232" s="567"/>
      <c r="IN232" s="567"/>
      <c r="IO232" s="567"/>
      <c r="IP232" s="567"/>
      <c r="IQ232" s="567"/>
      <c r="IR232" s="567"/>
      <c r="IS232" s="567"/>
      <c r="IT232" s="567"/>
      <c r="IU232" s="567"/>
      <c r="IV232" s="567"/>
    </row>
    <row r="233" spans="1:256" ht="25.5" customHeight="1">
      <c r="A233" s="552" t="s">
        <v>226</v>
      </c>
      <c r="B233" s="552"/>
      <c r="C233" s="553" t="s">
        <v>227</v>
      </c>
      <c r="D233" s="553"/>
      <c r="E233" s="555">
        <f>I204</f>
        <v>4781.29</v>
      </c>
      <c r="F233" s="555"/>
      <c r="G233" s="562">
        <f>ROUND((1/1250)*E233,2)</f>
        <v>3.83</v>
      </c>
      <c r="H233" s="562"/>
      <c r="I233" s="562"/>
      <c r="J233" s="566"/>
      <c r="K233" s="566"/>
      <c r="L233" s="566"/>
      <c r="M233" s="566"/>
      <c r="N233" s="566"/>
      <c r="O233" s="566"/>
      <c r="P233" s="566"/>
      <c r="Q233" s="567"/>
      <c r="R233" s="567"/>
      <c r="S233" s="567"/>
      <c r="T233" s="567"/>
      <c r="U233" s="567"/>
      <c r="V233" s="567"/>
      <c r="W233" s="567"/>
      <c r="X233" s="567"/>
      <c r="Y233" s="567"/>
      <c r="Z233" s="567"/>
      <c r="AA233" s="567"/>
      <c r="AB233" s="567"/>
      <c r="AC233" s="567"/>
      <c r="AD233" s="567"/>
      <c r="AE233" s="567"/>
      <c r="AF233" s="567"/>
      <c r="AG233" s="567"/>
      <c r="AH233" s="567"/>
      <c r="AI233" s="567"/>
      <c r="AJ233" s="567"/>
      <c r="AK233" s="567"/>
      <c r="AL233" s="567"/>
      <c r="AM233" s="567"/>
      <c r="AN233" s="567"/>
      <c r="AO233" s="567"/>
      <c r="AP233" s="567"/>
      <c r="AQ233" s="567"/>
      <c r="AR233" s="567"/>
      <c r="AS233" s="567"/>
      <c r="AT233" s="567"/>
      <c r="AU233" s="567"/>
      <c r="AV233" s="567"/>
      <c r="AW233" s="567"/>
      <c r="AX233" s="567"/>
      <c r="AY233" s="567"/>
      <c r="AZ233" s="567"/>
      <c r="BA233" s="567"/>
      <c r="BB233" s="567"/>
      <c r="BC233" s="567"/>
      <c r="BD233" s="567"/>
      <c r="BE233" s="567"/>
      <c r="BF233" s="567"/>
      <c r="BG233" s="567"/>
      <c r="BH233" s="567"/>
      <c r="BI233" s="567"/>
      <c r="BJ233" s="567"/>
      <c r="BK233" s="567"/>
      <c r="BL233" s="567"/>
      <c r="BM233" s="567"/>
      <c r="BN233" s="567"/>
      <c r="BO233" s="567"/>
      <c r="BP233" s="567"/>
      <c r="BQ233" s="567"/>
      <c r="BR233" s="567"/>
      <c r="BS233" s="567"/>
      <c r="BT233" s="567"/>
      <c r="BU233" s="567"/>
      <c r="BV233" s="567"/>
      <c r="BW233" s="567"/>
      <c r="BX233" s="567"/>
      <c r="BY233" s="567"/>
      <c r="BZ233" s="567"/>
      <c r="CA233" s="567"/>
      <c r="CB233" s="567"/>
      <c r="CC233" s="567"/>
      <c r="CD233" s="567"/>
      <c r="CE233" s="567"/>
      <c r="CF233" s="567"/>
      <c r="CG233" s="567"/>
      <c r="CH233" s="567"/>
      <c r="CI233" s="567"/>
      <c r="CJ233" s="567"/>
      <c r="CK233" s="567"/>
      <c r="CL233" s="567"/>
      <c r="CM233" s="567"/>
      <c r="CN233" s="567"/>
      <c r="CO233" s="567"/>
      <c r="CP233" s="567"/>
      <c r="CQ233" s="567"/>
      <c r="CR233" s="567"/>
      <c r="CS233" s="567"/>
      <c r="CT233" s="567"/>
      <c r="CU233" s="567"/>
      <c r="CV233" s="567"/>
      <c r="CW233" s="567"/>
      <c r="CX233" s="567"/>
      <c r="CY233" s="567"/>
      <c r="CZ233" s="567"/>
      <c r="DA233" s="567"/>
      <c r="DB233" s="567"/>
      <c r="DC233" s="567"/>
      <c r="DD233" s="567"/>
      <c r="DE233" s="567"/>
      <c r="DF233" s="567"/>
      <c r="DG233" s="567"/>
      <c r="DH233" s="567"/>
      <c r="DI233" s="567"/>
      <c r="DJ233" s="567"/>
      <c r="DK233" s="567"/>
      <c r="DL233" s="567"/>
      <c r="DM233" s="567"/>
      <c r="DN233" s="567"/>
      <c r="DO233" s="567"/>
      <c r="DP233" s="567"/>
      <c r="DQ233" s="567"/>
      <c r="DR233" s="567"/>
      <c r="DS233" s="567"/>
      <c r="DT233" s="567"/>
      <c r="DU233" s="567"/>
      <c r="DV233" s="567"/>
      <c r="DW233" s="567"/>
      <c r="DX233" s="567"/>
      <c r="DY233" s="567"/>
      <c r="DZ233" s="567"/>
      <c r="EA233" s="567"/>
      <c r="EB233" s="567"/>
      <c r="EC233" s="567"/>
      <c r="ED233" s="567"/>
      <c r="EE233" s="567"/>
      <c r="EF233" s="567"/>
      <c r="EG233" s="567"/>
      <c r="EH233" s="567"/>
      <c r="EI233" s="567"/>
      <c r="EJ233" s="567"/>
      <c r="EK233" s="567"/>
      <c r="EL233" s="567"/>
      <c r="EM233" s="567"/>
      <c r="EN233" s="567"/>
      <c r="EO233" s="567"/>
      <c r="EP233" s="567"/>
      <c r="EQ233" s="567"/>
      <c r="ER233" s="567"/>
      <c r="ES233" s="567"/>
      <c r="ET233" s="567"/>
      <c r="EU233" s="567"/>
      <c r="EV233" s="567"/>
      <c r="EW233" s="567"/>
      <c r="EX233" s="567"/>
      <c r="EY233" s="567"/>
      <c r="EZ233" s="567"/>
      <c r="FA233" s="567"/>
      <c r="FB233" s="567"/>
      <c r="FC233" s="567"/>
      <c r="FD233" s="567"/>
      <c r="FE233" s="567"/>
      <c r="FF233" s="567"/>
      <c r="FG233" s="567"/>
      <c r="FH233" s="567"/>
      <c r="FI233" s="567"/>
      <c r="FJ233" s="567"/>
      <c r="FK233" s="567"/>
      <c r="FL233" s="567"/>
      <c r="FM233" s="567"/>
      <c r="FN233" s="567"/>
      <c r="FO233" s="567"/>
      <c r="FP233" s="567"/>
      <c r="FQ233" s="567"/>
      <c r="FR233" s="567"/>
      <c r="FS233" s="567"/>
      <c r="FT233" s="567"/>
      <c r="FU233" s="567"/>
      <c r="FV233" s="567"/>
      <c r="FW233" s="567"/>
      <c r="FX233" s="567"/>
      <c r="FY233" s="567"/>
      <c r="FZ233" s="567"/>
      <c r="GA233" s="567"/>
      <c r="GB233" s="567"/>
      <c r="GC233" s="567"/>
      <c r="GD233" s="567"/>
      <c r="GE233" s="567"/>
      <c r="GF233" s="567"/>
      <c r="GG233" s="567"/>
      <c r="GH233" s="567"/>
      <c r="GI233" s="567"/>
      <c r="GJ233" s="567"/>
      <c r="GK233" s="567"/>
      <c r="GL233" s="567"/>
      <c r="GM233" s="567"/>
      <c r="GN233" s="567"/>
      <c r="GO233" s="567"/>
      <c r="GP233" s="567"/>
      <c r="GQ233" s="567"/>
      <c r="GR233" s="567"/>
      <c r="GS233" s="567"/>
      <c r="GT233" s="567"/>
      <c r="GU233" s="567"/>
      <c r="GV233" s="567"/>
      <c r="GW233" s="567"/>
      <c r="GX233" s="567"/>
      <c r="GY233" s="567"/>
      <c r="GZ233" s="567"/>
      <c r="HA233" s="567"/>
      <c r="HB233" s="567"/>
      <c r="HC233" s="567"/>
      <c r="HD233" s="567"/>
      <c r="HE233" s="567"/>
      <c r="HF233" s="567"/>
      <c r="HG233" s="567"/>
      <c r="HH233" s="567"/>
      <c r="HI233" s="567"/>
      <c r="HJ233" s="567"/>
      <c r="HK233" s="567"/>
      <c r="HL233" s="567"/>
      <c r="HM233" s="567"/>
      <c r="HN233" s="567"/>
      <c r="HO233" s="567"/>
      <c r="HP233" s="567"/>
      <c r="HQ233" s="567"/>
      <c r="HR233" s="567"/>
      <c r="HS233" s="567"/>
      <c r="HT233" s="567"/>
      <c r="HU233" s="567"/>
      <c r="HV233" s="567"/>
      <c r="HW233" s="567"/>
      <c r="HX233" s="567"/>
      <c r="HY233" s="567"/>
      <c r="HZ233" s="567"/>
      <c r="IA233" s="567"/>
      <c r="IB233" s="567"/>
      <c r="IC233" s="567"/>
      <c r="ID233" s="567"/>
      <c r="IE233" s="567"/>
      <c r="IF233" s="567"/>
      <c r="IG233" s="567"/>
      <c r="IH233" s="567"/>
      <c r="II233" s="567"/>
      <c r="IJ233" s="567"/>
      <c r="IK233" s="567"/>
      <c r="IL233" s="567"/>
      <c r="IM233" s="567"/>
      <c r="IN233" s="567"/>
      <c r="IO233" s="567"/>
      <c r="IP233" s="567"/>
      <c r="IQ233" s="567"/>
      <c r="IR233" s="567"/>
      <c r="IS233" s="567"/>
      <c r="IT233" s="567"/>
      <c r="IU233" s="567"/>
      <c r="IV233" s="567"/>
    </row>
    <row r="234" spans="1:256" ht="14.25" customHeight="1">
      <c r="A234" s="571" t="s">
        <v>209</v>
      </c>
      <c r="B234" s="571"/>
      <c r="C234" s="571"/>
      <c r="D234" s="571"/>
      <c r="E234" s="571"/>
      <c r="F234" s="571"/>
      <c r="G234" s="572">
        <f>SUM(G232+G233)</f>
        <v>3.83</v>
      </c>
      <c r="H234" s="572"/>
      <c r="I234" s="572"/>
      <c r="J234" s="566"/>
      <c r="K234" s="566"/>
      <c r="L234" s="566"/>
      <c r="M234" s="566"/>
      <c r="N234" s="566"/>
      <c r="O234" s="566"/>
      <c r="P234" s="566"/>
      <c r="Q234" s="567"/>
      <c r="R234" s="567"/>
      <c r="S234" s="567"/>
      <c r="T234" s="567"/>
      <c r="U234" s="567"/>
      <c r="V234" s="567"/>
      <c r="W234" s="567"/>
      <c r="X234" s="567"/>
      <c r="Y234" s="567"/>
      <c r="Z234" s="567"/>
      <c r="AA234" s="567"/>
      <c r="AB234" s="567"/>
      <c r="AC234" s="567"/>
      <c r="AD234" s="567"/>
      <c r="AE234" s="567"/>
      <c r="AF234" s="567"/>
      <c r="AG234" s="567"/>
      <c r="AH234" s="567"/>
      <c r="AI234" s="567"/>
      <c r="AJ234" s="567"/>
      <c r="AK234" s="567"/>
      <c r="AL234" s="567"/>
      <c r="AM234" s="567"/>
      <c r="AN234" s="567"/>
      <c r="AO234" s="567"/>
      <c r="AP234" s="567"/>
      <c r="AQ234" s="567"/>
      <c r="AR234" s="567"/>
      <c r="AS234" s="567"/>
      <c r="AT234" s="567"/>
      <c r="AU234" s="567"/>
      <c r="AV234" s="567"/>
      <c r="AW234" s="567"/>
      <c r="AX234" s="567"/>
      <c r="AY234" s="567"/>
      <c r="AZ234" s="567"/>
      <c r="BA234" s="567"/>
      <c r="BB234" s="567"/>
      <c r="BC234" s="567"/>
      <c r="BD234" s="567"/>
      <c r="BE234" s="567"/>
      <c r="BF234" s="567"/>
      <c r="BG234" s="567"/>
      <c r="BH234" s="567"/>
      <c r="BI234" s="567"/>
      <c r="BJ234" s="567"/>
      <c r="BK234" s="567"/>
      <c r="BL234" s="567"/>
      <c r="BM234" s="567"/>
      <c r="BN234" s="567"/>
      <c r="BO234" s="567"/>
      <c r="BP234" s="567"/>
      <c r="BQ234" s="567"/>
      <c r="BR234" s="567"/>
      <c r="BS234" s="567"/>
      <c r="BT234" s="567"/>
      <c r="BU234" s="567"/>
      <c r="BV234" s="567"/>
      <c r="BW234" s="567"/>
      <c r="BX234" s="567"/>
      <c r="BY234" s="567"/>
      <c r="BZ234" s="567"/>
      <c r="CA234" s="567"/>
      <c r="CB234" s="567"/>
      <c r="CC234" s="567"/>
      <c r="CD234" s="567"/>
      <c r="CE234" s="567"/>
      <c r="CF234" s="567"/>
      <c r="CG234" s="567"/>
      <c r="CH234" s="567"/>
      <c r="CI234" s="567"/>
      <c r="CJ234" s="567"/>
      <c r="CK234" s="567"/>
      <c r="CL234" s="567"/>
      <c r="CM234" s="567"/>
      <c r="CN234" s="567"/>
      <c r="CO234" s="567"/>
      <c r="CP234" s="567"/>
      <c r="CQ234" s="567"/>
      <c r="CR234" s="567"/>
      <c r="CS234" s="567"/>
      <c r="CT234" s="567"/>
      <c r="CU234" s="567"/>
      <c r="CV234" s="567"/>
      <c r="CW234" s="567"/>
      <c r="CX234" s="567"/>
      <c r="CY234" s="567"/>
      <c r="CZ234" s="567"/>
      <c r="DA234" s="567"/>
      <c r="DB234" s="567"/>
      <c r="DC234" s="567"/>
      <c r="DD234" s="567"/>
      <c r="DE234" s="567"/>
      <c r="DF234" s="567"/>
      <c r="DG234" s="567"/>
      <c r="DH234" s="567"/>
      <c r="DI234" s="567"/>
      <c r="DJ234" s="567"/>
      <c r="DK234" s="567"/>
      <c r="DL234" s="567"/>
      <c r="DM234" s="567"/>
      <c r="DN234" s="567"/>
      <c r="DO234" s="567"/>
      <c r="DP234" s="567"/>
      <c r="DQ234" s="567"/>
      <c r="DR234" s="567"/>
      <c r="DS234" s="567"/>
      <c r="DT234" s="567"/>
      <c r="DU234" s="567"/>
      <c r="DV234" s="567"/>
      <c r="DW234" s="567"/>
      <c r="DX234" s="567"/>
      <c r="DY234" s="567"/>
      <c r="DZ234" s="567"/>
      <c r="EA234" s="567"/>
      <c r="EB234" s="567"/>
      <c r="EC234" s="567"/>
      <c r="ED234" s="567"/>
      <c r="EE234" s="567"/>
      <c r="EF234" s="567"/>
      <c r="EG234" s="567"/>
      <c r="EH234" s="567"/>
      <c r="EI234" s="567"/>
      <c r="EJ234" s="567"/>
      <c r="EK234" s="567"/>
      <c r="EL234" s="567"/>
      <c r="EM234" s="567"/>
      <c r="EN234" s="567"/>
      <c r="EO234" s="567"/>
      <c r="EP234" s="567"/>
      <c r="EQ234" s="567"/>
      <c r="ER234" s="567"/>
      <c r="ES234" s="567"/>
      <c r="ET234" s="567"/>
      <c r="EU234" s="567"/>
      <c r="EV234" s="567"/>
      <c r="EW234" s="567"/>
      <c r="EX234" s="567"/>
      <c r="EY234" s="567"/>
      <c r="EZ234" s="567"/>
      <c r="FA234" s="567"/>
      <c r="FB234" s="567"/>
      <c r="FC234" s="567"/>
      <c r="FD234" s="567"/>
      <c r="FE234" s="567"/>
      <c r="FF234" s="567"/>
      <c r="FG234" s="567"/>
      <c r="FH234" s="567"/>
      <c r="FI234" s="567"/>
      <c r="FJ234" s="567"/>
      <c r="FK234" s="567"/>
      <c r="FL234" s="567"/>
      <c r="FM234" s="567"/>
      <c r="FN234" s="567"/>
      <c r="FO234" s="567"/>
      <c r="FP234" s="567"/>
      <c r="FQ234" s="567"/>
      <c r="FR234" s="567"/>
      <c r="FS234" s="567"/>
      <c r="FT234" s="567"/>
      <c r="FU234" s="567"/>
      <c r="FV234" s="567"/>
      <c r="FW234" s="567"/>
      <c r="FX234" s="567"/>
      <c r="FY234" s="567"/>
      <c r="FZ234" s="567"/>
      <c r="GA234" s="567"/>
      <c r="GB234" s="567"/>
      <c r="GC234" s="567"/>
      <c r="GD234" s="567"/>
      <c r="GE234" s="567"/>
      <c r="GF234" s="567"/>
      <c r="GG234" s="567"/>
      <c r="GH234" s="567"/>
      <c r="GI234" s="567"/>
      <c r="GJ234" s="567"/>
      <c r="GK234" s="567"/>
      <c r="GL234" s="567"/>
      <c r="GM234" s="567"/>
      <c r="GN234" s="567"/>
      <c r="GO234" s="567"/>
      <c r="GP234" s="567"/>
      <c r="GQ234" s="567"/>
      <c r="GR234" s="567"/>
      <c r="GS234" s="567"/>
      <c r="GT234" s="567"/>
      <c r="GU234" s="567"/>
      <c r="GV234" s="567"/>
      <c r="GW234" s="567"/>
      <c r="GX234" s="567"/>
      <c r="GY234" s="567"/>
      <c r="GZ234" s="567"/>
      <c r="HA234" s="567"/>
      <c r="HB234" s="567"/>
      <c r="HC234" s="567"/>
      <c r="HD234" s="567"/>
      <c r="HE234" s="567"/>
      <c r="HF234" s="567"/>
      <c r="HG234" s="567"/>
      <c r="HH234" s="567"/>
      <c r="HI234" s="567"/>
      <c r="HJ234" s="567"/>
      <c r="HK234" s="567"/>
      <c r="HL234" s="567"/>
      <c r="HM234" s="567"/>
      <c r="HN234" s="567"/>
      <c r="HO234" s="567"/>
      <c r="HP234" s="567"/>
      <c r="HQ234" s="567"/>
      <c r="HR234" s="567"/>
      <c r="HS234" s="567"/>
      <c r="HT234" s="567"/>
      <c r="HU234" s="567"/>
      <c r="HV234" s="567"/>
      <c r="HW234" s="567"/>
      <c r="HX234" s="567"/>
      <c r="HY234" s="567"/>
      <c r="HZ234" s="567"/>
      <c r="IA234" s="567"/>
      <c r="IB234" s="567"/>
      <c r="IC234" s="567"/>
      <c r="ID234" s="567"/>
      <c r="IE234" s="567"/>
      <c r="IF234" s="567"/>
      <c r="IG234" s="567"/>
      <c r="IH234" s="567"/>
      <c r="II234" s="567"/>
      <c r="IJ234" s="567"/>
      <c r="IK234" s="567"/>
      <c r="IL234" s="567"/>
      <c r="IM234" s="567"/>
      <c r="IN234" s="567"/>
      <c r="IO234" s="567"/>
      <c r="IP234" s="567"/>
      <c r="IQ234" s="567"/>
      <c r="IR234" s="567"/>
      <c r="IS234" s="567"/>
      <c r="IT234" s="567"/>
      <c r="IU234" s="567"/>
      <c r="IV234" s="567"/>
    </row>
    <row r="235" spans="1:256" ht="9.75" customHeight="1">
      <c r="A235" s="573"/>
      <c r="B235" s="573"/>
      <c r="C235" s="573"/>
      <c r="D235" s="573"/>
      <c r="E235" s="573"/>
      <c r="F235" s="573"/>
      <c r="G235" s="573"/>
      <c r="H235" s="573"/>
      <c r="I235" s="573"/>
      <c r="J235" s="566"/>
      <c r="K235" s="566"/>
      <c r="L235" s="566"/>
      <c r="M235" s="566"/>
      <c r="N235" s="566"/>
      <c r="O235" s="566"/>
      <c r="P235" s="566"/>
      <c r="Q235" s="567"/>
      <c r="R235" s="567"/>
      <c r="S235" s="567"/>
      <c r="T235" s="567"/>
      <c r="U235" s="567"/>
      <c r="V235" s="567"/>
      <c r="W235" s="567"/>
      <c r="X235" s="567"/>
      <c r="Y235" s="567"/>
      <c r="Z235" s="567"/>
      <c r="AA235" s="567"/>
      <c r="AB235" s="567"/>
      <c r="AC235" s="567"/>
      <c r="AD235" s="567"/>
      <c r="AE235" s="567"/>
      <c r="AF235" s="567"/>
      <c r="AG235" s="567"/>
      <c r="AH235" s="567"/>
      <c r="AI235" s="567"/>
      <c r="AJ235" s="567"/>
      <c r="AK235" s="567"/>
      <c r="AL235" s="567"/>
      <c r="AM235" s="567"/>
      <c r="AN235" s="567"/>
      <c r="AO235" s="567"/>
      <c r="AP235" s="567"/>
      <c r="AQ235" s="567"/>
      <c r="AR235" s="567"/>
      <c r="AS235" s="567"/>
      <c r="AT235" s="567"/>
      <c r="AU235" s="567"/>
      <c r="AV235" s="567"/>
      <c r="AW235" s="567"/>
      <c r="AX235" s="567"/>
      <c r="AY235" s="567"/>
      <c r="AZ235" s="567"/>
      <c r="BA235" s="567"/>
      <c r="BB235" s="567"/>
      <c r="BC235" s="567"/>
      <c r="BD235" s="567"/>
      <c r="BE235" s="567"/>
      <c r="BF235" s="567"/>
      <c r="BG235" s="567"/>
      <c r="BH235" s="567"/>
      <c r="BI235" s="567"/>
      <c r="BJ235" s="567"/>
      <c r="BK235" s="567"/>
      <c r="BL235" s="567"/>
      <c r="BM235" s="567"/>
      <c r="BN235" s="567"/>
      <c r="BO235" s="567"/>
      <c r="BP235" s="567"/>
      <c r="BQ235" s="567"/>
      <c r="BR235" s="567"/>
      <c r="BS235" s="567"/>
      <c r="BT235" s="567"/>
      <c r="BU235" s="567"/>
      <c r="BV235" s="567"/>
      <c r="BW235" s="567"/>
      <c r="BX235" s="567"/>
      <c r="BY235" s="567"/>
      <c r="BZ235" s="567"/>
      <c r="CA235" s="567"/>
      <c r="CB235" s="567"/>
      <c r="CC235" s="567"/>
      <c r="CD235" s="567"/>
      <c r="CE235" s="567"/>
      <c r="CF235" s="567"/>
      <c r="CG235" s="567"/>
      <c r="CH235" s="567"/>
      <c r="CI235" s="567"/>
      <c r="CJ235" s="567"/>
      <c r="CK235" s="567"/>
      <c r="CL235" s="567"/>
      <c r="CM235" s="567"/>
      <c r="CN235" s="567"/>
      <c r="CO235" s="567"/>
      <c r="CP235" s="567"/>
      <c r="CQ235" s="567"/>
      <c r="CR235" s="567"/>
      <c r="CS235" s="567"/>
      <c r="CT235" s="567"/>
      <c r="CU235" s="567"/>
      <c r="CV235" s="567"/>
      <c r="CW235" s="567"/>
      <c r="CX235" s="567"/>
      <c r="CY235" s="567"/>
      <c r="CZ235" s="567"/>
      <c r="DA235" s="567"/>
      <c r="DB235" s="567"/>
      <c r="DC235" s="567"/>
      <c r="DD235" s="567"/>
      <c r="DE235" s="567"/>
      <c r="DF235" s="567"/>
      <c r="DG235" s="567"/>
      <c r="DH235" s="567"/>
      <c r="DI235" s="567"/>
      <c r="DJ235" s="567"/>
      <c r="DK235" s="567"/>
      <c r="DL235" s="567"/>
      <c r="DM235" s="567"/>
      <c r="DN235" s="567"/>
      <c r="DO235" s="567"/>
      <c r="DP235" s="567"/>
      <c r="DQ235" s="567"/>
      <c r="DR235" s="567"/>
      <c r="DS235" s="567"/>
      <c r="DT235" s="567"/>
      <c r="DU235" s="567"/>
      <c r="DV235" s="567"/>
      <c r="DW235" s="567"/>
      <c r="DX235" s="567"/>
      <c r="DY235" s="567"/>
      <c r="DZ235" s="567"/>
      <c r="EA235" s="567"/>
      <c r="EB235" s="567"/>
      <c r="EC235" s="567"/>
      <c r="ED235" s="567"/>
      <c r="EE235" s="567"/>
      <c r="EF235" s="567"/>
      <c r="EG235" s="567"/>
      <c r="EH235" s="567"/>
      <c r="EI235" s="567"/>
      <c r="EJ235" s="567"/>
      <c r="EK235" s="567"/>
      <c r="EL235" s="567"/>
      <c r="EM235" s="567"/>
      <c r="EN235" s="567"/>
      <c r="EO235" s="567"/>
      <c r="EP235" s="567"/>
      <c r="EQ235" s="567"/>
      <c r="ER235" s="567"/>
      <c r="ES235" s="567"/>
      <c r="ET235" s="567"/>
      <c r="EU235" s="567"/>
      <c r="EV235" s="567"/>
      <c r="EW235" s="567"/>
      <c r="EX235" s="567"/>
      <c r="EY235" s="567"/>
      <c r="EZ235" s="567"/>
      <c r="FA235" s="567"/>
      <c r="FB235" s="567"/>
      <c r="FC235" s="567"/>
      <c r="FD235" s="567"/>
      <c r="FE235" s="567"/>
      <c r="FF235" s="567"/>
      <c r="FG235" s="567"/>
      <c r="FH235" s="567"/>
      <c r="FI235" s="567"/>
      <c r="FJ235" s="567"/>
      <c r="FK235" s="567"/>
      <c r="FL235" s="567"/>
      <c r="FM235" s="567"/>
      <c r="FN235" s="567"/>
      <c r="FO235" s="567"/>
      <c r="FP235" s="567"/>
      <c r="FQ235" s="567"/>
      <c r="FR235" s="567"/>
      <c r="FS235" s="567"/>
      <c r="FT235" s="567"/>
      <c r="FU235" s="567"/>
      <c r="FV235" s="567"/>
      <c r="FW235" s="567"/>
      <c r="FX235" s="567"/>
      <c r="FY235" s="567"/>
      <c r="FZ235" s="567"/>
      <c r="GA235" s="567"/>
      <c r="GB235" s="567"/>
      <c r="GC235" s="567"/>
      <c r="GD235" s="567"/>
      <c r="GE235" s="567"/>
      <c r="GF235" s="567"/>
      <c r="GG235" s="567"/>
      <c r="GH235" s="567"/>
      <c r="GI235" s="567"/>
      <c r="GJ235" s="567"/>
      <c r="GK235" s="567"/>
      <c r="GL235" s="567"/>
      <c r="GM235" s="567"/>
      <c r="GN235" s="567"/>
      <c r="GO235" s="567"/>
      <c r="GP235" s="567"/>
      <c r="GQ235" s="567"/>
      <c r="GR235" s="567"/>
      <c r="GS235" s="567"/>
      <c r="GT235" s="567"/>
      <c r="GU235" s="567"/>
      <c r="GV235" s="567"/>
      <c r="GW235" s="567"/>
      <c r="GX235" s="567"/>
      <c r="GY235" s="567"/>
      <c r="GZ235" s="567"/>
      <c r="HA235" s="567"/>
      <c r="HB235" s="567"/>
      <c r="HC235" s="567"/>
      <c r="HD235" s="567"/>
      <c r="HE235" s="567"/>
      <c r="HF235" s="567"/>
      <c r="HG235" s="567"/>
      <c r="HH235" s="567"/>
      <c r="HI235" s="567"/>
      <c r="HJ235" s="567"/>
      <c r="HK235" s="567"/>
      <c r="HL235" s="567"/>
      <c r="HM235" s="567"/>
      <c r="HN235" s="567"/>
      <c r="HO235" s="567"/>
      <c r="HP235" s="567"/>
      <c r="HQ235" s="567"/>
      <c r="HR235" s="567"/>
      <c r="HS235" s="567"/>
      <c r="HT235" s="567"/>
      <c r="HU235" s="567"/>
      <c r="HV235" s="567"/>
      <c r="HW235" s="567"/>
      <c r="HX235" s="567"/>
      <c r="HY235" s="567"/>
      <c r="HZ235" s="567"/>
      <c r="IA235" s="567"/>
      <c r="IB235" s="567"/>
      <c r="IC235" s="567"/>
      <c r="ID235" s="567"/>
      <c r="IE235" s="567"/>
      <c r="IF235" s="567"/>
      <c r="IG235" s="567"/>
      <c r="IH235" s="567"/>
      <c r="II235" s="567"/>
      <c r="IJ235" s="567"/>
      <c r="IK235" s="567"/>
      <c r="IL235" s="567"/>
      <c r="IM235" s="567"/>
      <c r="IN235" s="567"/>
      <c r="IO235" s="567"/>
      <c r="IP235" s="567"/>
      <c r="IQ235" s="567"/>
      <c r="IR235" s="567"/>
      <c r="IS235" s="567"/>
      <c r="IT235" s="567"/>
      <c r="IU235" s="567"/>
      <c r="IV235" s="567"/>
    </row>
    <row r="236" spans="1:256" ht="14.25" customHeight="1">
      <c r="A236" s="574" t="s">
        <v>228</v>
      </c>
      <c r="B236" s="574"/>
      <c r="C236" s="575" t="s">
        <v>229</v>
      </c>
      <c r="D236" s="575"/>
      <c r="E236" s="576">
        <v>0</v>
      </c>
      <c r="F236" s="576"/>
      <c r="G236" s="556">
        <v>0</v>
      </c>
      <c r="H236" s="556"/>
      <c r="I236" s="556"/>
      <c r="J236" s="566"/>
      <c r="K236" s="566"/>
      <c r="L236" s="566"/>
      <c r="M236" s="566"/>
      <c r="N236" s="566"/>
      <c r="O236" s="566"/>
      <c r="P236" s="566"/>
      <c r="Q236" s="567"/>
      <c r="R236" s="567"/>
      <c r="S236" s="567"/>
      <c r="T236" s="567"/>
      <c r="U236" s="567"/>
      <c r="V236" s="567"/>
      <c r="W236" s="567"/>
      <c r="X236" s="567"/>
      <c r="Y236" s="567"/>
      <c r="Z236" s="567"/>
      <c r="AA236" s="567"/>
      <c r="AB236" s="567"/>
      <c r="AC236" s="567"/>
      <c r="AD236" s="567"/>
      <c r="AE236" s="567"/>
      <c r="AF236" s="567"/>
      <c r="AG236" s="567"/>
      <c r="AH236" s="567"/>
      <c r="AI236" s="567"/>
      <c r="AJ236" s="567"/>
      <c r="AK236" s="567"/>
      <c r="AL236" s="567"/>
      <c r="AM236" s="567"/>
      <c r="AN236" s="567"/>
      <c r="AO236" s="567"/>
      <c r="AP236" s="567"/>
      <c r="AQ236" s="567"/>
      <c r="AR236" s="567"/>
      <c r="AS236" s="567"/>
      <c r="AT236" s="567"/>
      <c r="AU236" s="567"/>
      <c r="AV236" s="567"/>
      <c r="AW236" s="567"/>
      <c r="AX236" s="567"/>
      <c r="AY236" s="567"/>
      <c r="AZ236" s="567"/>
      <c r="BA236" s="567"/>
      <c r="BB236" s="567"/>
      <c r="BC236" s="567"/>
      <c r="BD236" s="567"/>
      <c r="BE236" s="567"/>
      <c r="BF236" s="567"/>
      <c r="BG236" s="567"/>
      <c r="BH236" s="567"/>
      <c r="BI236" s="567"/>
      <c r="BJ236" s="567"/>
      <c r="BK236" s="567"/>
      <c r="BL236" s="567"/>
      <c r="BM236" s="567"/>
      <c r="BN236" s="567"/>
      <c r="BO236" s="567"/>
      <c r="BP236" s="567"/>
      <c r="BQ236" s="567"/>
      <c r="BR236" s="567"/>
      <c r="BS236" s="567"/>
      <c r="BT236" s="567"/>
      <c r="BU236" s="567"/>
      <c r="BV236" s="567"/>
      <c r="BW236" s="567"/>
      <c r="BX236" s="567"/>
      <c r="BY236" s="567"/>
      <c r="BZ236" s="567"/>
      <c r="CA236" s="567"/>
      <c r="CB236" s="567"/>
      <c r="CC236" s="567"/>
      <c r="CD236" s="567"/>
      <c r="CE236" s="567"/>
      <c r="CF236" s="567"/>
      <c r="CG236" s="567"/>
      <c r="CH236" s="567"/>
      <c r="CI236" s="567"/>
      <c r="CJ236" s="567"/>
      <c r="CK236" s="567"/>
      <c r="CL236" s="567"/>
      <c r="CM236" s="567"/>
      <c r="CN236" s="567"/>
      <c r="CO236" s="567"/>
      <c r="CP236" s="567"/>
      <c r="CQ236" s="567"/>
      <c r="CR236" s="567"/>
      <c r="CS236" s="567"/>
      <c r="CT236" s="567"/>
      <c r="CU236" s="567"/>
      <c r="CV236" s="567"/>
      <c r="CW236" s="567"/>
      <c r="CX236" s="567"/>
      <c r="CY236" s="567"/>
      <c r="CZ236" s="567"/>
      <c r="DA236" s="567"/>
      <c r="DB236" s="567"/>
      <c r="DC236" s="567"/>
      <c r="DD236" s="567"/>
      <c r="DE236" s="567"/>
      <c r="DF236" s="567"/>
      <c r="DG236" s="567"/>
      <c r="DH236" s="567"/>
      <c r="DI236" s="567"/>
      <c r="DJ236" s="567"/>
      <c r="DK236" s="567"/>
      <c r="DL236" s="567"/>
      <c r="DM236" s="567"/>
      <c r="DN236" s="567"/>
      <c r="DO236" s="567"/>
      <c r="DP236" s="567"/>
      <c r="DQ236" s="567"/>
      <c r="DR236" s="567"/>
      <c r="DS236" s="567"/>
      <c r="DT236" s="567"/>
      <c r="DU236" s="567"/>
      <c r="DV236" s="567"/>
      <c r="DW236" s="567"/>
      <c r="DX236" s="567"/>
      <c r="DY236" s="567"/>
      <c r="DZ236" s="567"/>
      <c r="EA236" s="567"/>
      <c r="EB236" s="567"/>
      <c r="EC236" s="567"/>
      <c r="ED236" s="567"/>
      <c r="EE236" s="567"/>
      <c r="EF236" s="567"/>
      <c r="EG236" s="567"/>
      <c r="EH236" s="567"/>
      <c r="EI236" s="567"/>
      <c r="EJ236" s="567"/>
      <c r="EK236" s="567"/>
      <c r="EL236" s="567"/>
      <c r="EM236" s="567"/>
      <c r="EN236" s="567"/>
      <c r="EO236" s="567"/>
      <c r="EP236" s="567"/>
      <c r="EQ236" s="567"/>
      <c r="ER236" s="567"/>
      <c r="ES236" s="567"/>
      <c r="ET236" s="567"/>
      <c r="EU236" s="567"/>
      <c r="EV236" s="567"/>
      <c r="EW236" s="567"/>
      <c r="EX236" s="567"/>
      <c r="EY236" s="567"/>
      <c r="EZ236" s="567"/>
      <c r="FA236" s="567"/>
      <c r="FB236" s="567"/>
      <c r="FC236" s="567"/>
      <c r="FD236" s="567"/>
      <c r="FE236" s="567"/>
      <c r="FF236" s="567"/>
      <c r="FG236" s="567"/>
      <c r="FH236" s="567"/>
      <c r="FI236" s="567"/>
      <c r="FJ236" s="567"/>
      <c r="FK236" s="567"/>
      <c r="FL236" s="567"/>
      <c r="FM236" s="567"/>
      <c r="FN236" s="567"/>
      <c r="FO236" s="567"/>
      <c r="FP236" s="567"/>
      <c r="FQ236" s="567"/>
      <c r="FR236" s="567"/>
      <c r="FS236" s="567"/>
      <c r="FT236" s="567"/>
      <c r="FU236" s="567"/>
      <c r="FV236" s="567"/>
      <c r="FW236" s="567"/>
      <c r="FX236" s="567"/>
      <c r="FY236" s="567"/>
      <c r="FZ236" s="567"/>
      <c r="GA236" s="567"/>
      <c r="GB236" s="567"/>
      <c r="GC236" s="567"/>
      <c r="GD236" s="567"/>
      <c r="GE236" s="567"/>
      <c r="GF236" s="567"/>
      <c r="GG236" s="567"/>
      <c r="GH236" s="567"/>
      <c r="GI236" s="567"/>
      <c r="GJ236" s="567"/>
      <c r="GK236" s="567"/>
      <c r="GL236" s="567"/>
      <c r="GM236" s="567"/>
      <c r="GN236" s="567"/>
      <c r="GO236" s="567"/>
      <c r="GP236" s="567"/>
      <c r="GQ236" s="567"/>
      <c r="GR236" s="567"/>
      <c r="GS236" s="567"/>
      <c r="GT236" s="567"/>
      <c r="GU236" s="567"/>
      <c r="GV236" s="567"/>
      <c r="GW236" s="567"/>
      <c r="GX236" s="567"/>
      <c r="GY236" s="567"/>
      <c r="GZ236" s="567"/>
      <c r="HA236" s="567"/>
      <c r="HB236" s="567"/>
      <c r="HC236" s="567"/>
      <c r="HD236" s="567"/>
      <c r="HE236" s="567"/>
      <c r="HF236" s="567"/>
      <c r="HG236" s="567"/>
      <c r="HH236" s="567"/>
      <c r="HI236" s="567"/>
      <c r="HJ236" s="567"/>
      <c r="HK236" s="567"/>
      <c r="HL236" s="567"/>
      <c r="HM236" s="567"/>
      <c r="HN236" s="567"/>
      <c r="HO236" s="567"/>
      <c r="HP236" s="567"/>
      <c r="HQ236" s="567"/>
      <c r="HR236" s="567"/>
      <c r="HS236" s="567"/>
      <c r="HT236" s="567"/>
      <c r="HU236" s="567"/>
      <c r="HV236" s="567"/>
      <c r="HW236" s="567"/>
      <c r="HX236" s="567"/>
      <c r="HY236" s="567"/>
      <c r="HZ236" s="567"/>
      <c r="IA236" s="567"/>
      <c r="IB236" s="567"/>
      <c r="IC236" s="567"/>
      <c r="ID236" s="567"/>
      <c r="IE236" s="567"/>
      <c r="IF236" s="567"/>
      <c r="IG236" s="567"/>
      <c r="IH236" s="567"/>
      <c r="II236" s="567"/>
      <c r="IJ236" s="567"/>
      <c r="IK236" s="567"/>
      <c r="IL236" s="567"/>
      <c r="IM236" s="567"/>
      <c r="IN236" s="567"/>
      <c r="IO236" s="567"/>
      <c r="IP236" s="567"/>
      <c r="IQ236" s="567"/>
      <c r="IR236" s="567"/>
      <c r="IS236" s="567"/>
      <c r="IT236" s="567"/>
      <c r="IU236" s="567"/>
      <c r="IV236" s="567"/>
    </row>
    <row r="237" spans="1:256" ht="14.25" customHeight="1">
      <c r="A237" s="574" t="s">
        <v>230</v>
      </c>
      <c r="B237" s="574"/>
      <c r="C237" s="575" t="s">
        <v>231</v>
      </c>
      <c r="D237" s="575"/>
      <c r="E237" s="576">
        <f>I204</f>
        <v>4781.29</v>
      </c>
      <c r="F237" s="576"/>
      <c r="G237" s="556">
        <f>ROUND((1/250)*E237,2)</f>
        <v>19.13</v>
      </c>
      <c r="H237" s="556"/>
      <c r="I237" s="556"/>
      <c r="J237" s="566"/>
      <c r="K237" s="566"/>
      <c r="L237" s="566"/>
      <c r="M237" s="566"/>
      <c r="N237" s="566"/>
      <c r="O237" s="566"/>
      <c r="P237" s="566"/>
      <c r="Q237" s="567"/>
      <c r="R237" s="567"/>
      <c r="S237" s="567"/>
      <c r="T237" s="567"/>
      <c r="U237" s="567"/>
      <c r="V237" s="567"/>
      <c r="W237" s="567"/>
      <c r="X237" s="567"/>
      <c r="Y237" s="567"/>
      <c r="Z237" s="567"/>
      <c r="AA237" s="567"/>
      <c r="AB237" s="567"/>
      <c r="AC237" s="567"/>
      <c r="AD237" s="567"/>
      <c r="AE237" s="567"/>
      <c r="AF237" s="567"/>
      <c r="AG237" s="567"/>
      <c r="AH237" s="567"/>
      <c r="AI237" s="567"/>
      <c r="AJ237" s="567"/>
      <c r="AK237" s="567"/>
      <c r="AL237" s="567"/>
      <c r="AM237" s="567"/>
      <c r="AN237" s="567"/>
      <c r="AO237" s="567"/>
      <c r="AP237" s="567"/>
      <c r="AQ237" s="567"/>
      <c r="AR237" s="567"/>
      <c r="AS237" s="567"/>
      <c r="AT237" s="567"/>
      <c r="AU237" s="567"/>
      <c r="AV237" s="567"/>
      <c r="AW237" s="567"/>
      <c r="AX237" s="567"/>
      <c r="AY237" s="567"/>
      <c r="AZ237" s="567"/>
      <c r="BA237" s="567"/>
      <c r="BB237" s="567"/>
      <c r="BC237" s="567"/>
      <c r="BD237" s="567"/>
      <c r="BE237" s="567"/>
      <c r="BF237" s="567"/>
      <c r="BG237" s="567"/>
      <c r="BH237" s="567"/>
      <c r="BI237" s="567"/>
      <c r="BJ237" s="567"/>
      <c r="BK237" s="567"/>
      <c r="BL237" s="567"/>
      <c r="BM237" s="567"/>
      <c r="BN237" s="567"/>
      <c r="BO237" s="567"/>
      <c r="BP237" s="567"/>
      <c r="BQ237" s="567"/>
      <c r="BR237" s="567"/>
      <c r="BS237" s="567"/>
      <c r="BT237" s="567"/>
      <c r="BU237" s="567"/>
      <c r="BV237" s="567"/>
      <c r="BW237" s="567"/>
      <c r="BX237" s="567"/>
      <c r="BY237" s="567"/>
      <c r="BZ237" s="567"/>
      <c r="CA237" s="567"/>
      <c r="CB237" s="567"/>
      <c r="CC237" s="567"/>
      <c r="CD237" s="567"/>
      <c r="CE237" s="567"/>
      <c r="CF237" s="567"/>
      <c r="CG237" s="567"/>
      <c r="CH237" s="567"/>
      <c r="CI237" s="567"/>
      <c r="CJ237" s="567"/>
      <c r="CK237" s="567"/>
      <c r="CL237" s="567"/>
      <c r="CM237" s="567"/>
      <c r="CN237" s="567"/>
      <c r="CO237" s="567"/>
      <c r="CP237" s="567"/>
      <c r="CQ237" s="567"/>
      <c r="CR237" s="567"/>
      <c r="CS237" s="567"/>
      <c r="CT237" s="567"/>
      <c r="CU237" s="567"/>
      <c r="CV237" s="567"/>
      <c r="CW237" s="567"/>
      <c r="CX237" s="567"/>
      <c r="CY237" s="567"/>
      <c r="CZ237" s="567"/>
      <c r="DA237" s="567"/>
      <c r="DB237" s="567"/>
      <c r="DC237" s="567"/>
      <c r="DD237" s="567"/>
      <c r="DE237" s="567"/>
      <c r="DF237" s="567"/>
      <c r="DG237" s="567"/>
      <c r="DH237" s="567"/>
      <c r="DI237" s="567"/>
      <c r="DJ237" s="567"/>
      <c r="DK237" s="567"/>
      <c r="DL237" s="567"/>
      <c r="DM237" s="567"/>
      <c r="DN237" s="567"/>
      <c r="DO237" s="567"/>
      <c r="DP237" s="567"/>
      <c r="DQ237" s="567"/>
      <c r="DR237" s="567"/>
      <c r="DS237" s="567"/>
      <c r="DT237" s="567"/>
      <c r="DU237" s="567"/>
      <c r="DV237" s="567"/>
      <c r="DW237" s="567"/>
      <c r="DX237" s="567"/>
      <c r="DY237" s="567"/>
      <c r="DZ237" s="567"/>
      <c r="EA237" s="567"/>
      <c r="EB237" s="567"/>
      <c r="EC237" s="567"/>
      <c r="ED237" s="567"/>
      <c r="EE237" s="567"/>
      <c r="EF237" s="567"/>
      <c r="EG237" s="567"/>
      <c r="EH237" s="567"/>
      <c r="EI237" s="567"/>
      <c r="EJ237" s="567"/>
      <c r="EK237" s="567"/>
      <c r="EL237" s="567"/>
      <c r="EM237" s="567"/>
      <c r="EN237" s="567"/>
      <c r="EO237" s="567"/>
      <c r="EP237" s="567"/>
      <c r="EQ237" s="567"/>
      <c r="ER237" s="567"/>
      <c r="ES237" s="567"/>
      <c r="ET237" s="567"/>
      <c r="EU237" s="567"/>
      <c r="EV237" s="567"/>
      <c r="EW237" s="567"/>
      <c r="EX237" s="567"/>
      <c r="EY237" s="567"/>
      <c r="EZ237" s="567"/>
      <c r="FA237" s="567"/>
      <c r="FB237" s="567"/>
      <c r="FC237" s="567"/>
      <c r="FD237" s="567"/>
      <c r="FE237" s="567"/>
      <c r="FF237" s="567"/>
      <c r="FG237" s="567"/>
      <c r="FH237" s="567"/>
      <c r="FI237" s="567"/>
      <c r="FJ237" s="567"/>
      <c r="FK237" s="567"/>
      <c r="FL237" s="567"/>
      <c r="FM237" s="567"/>
      <c r="FN237" s="567"/>
      <c r="FO237" s="567"/>
      <c r="FP237" s="567"/>
      <c r="FQ237" s="567"/>
      <c r="FR237" s="567"/>
      <c r="FS237" s="567"/>
      <c r="FT237" s="567"/>
      <c r="FU237" s="567"/>
      <c r="FV237" s="567"/>
      <c r="FW237" s="567"/>
      <c r="FX237" s="567"/>
      <c r="FY237" s="567"/>
      <c r="FZ237" s="567"/>
      <c r="GA237" s="567"/>
      <c r="GB237" s="567"/>
      <c r="GC237" s="567"/>
      <c r="GD237" s="567"/>
      <c r="GE237" s="567"/>
      <c r="GF237" s="567"/>
      <c r="GG237" s="567"/>
      <c r="GH237" s="567"/>
      <c r="GI237" s="567"/>
      <c r="GJ237" s="567"/>
      <c r="GK237" s="567"/>
      <c r="GL237" s="567"/>
      <c r="GM237" s="567"/>
      <c r="GN237" s="567"/>
      <c r="GO237" s="567"/>
      <c r="GP237" s="567"/>
      <c r="GQ237" s="567"/>
      <c r="GR237" s="567"/>
      <c r="GS237" s="567"/>
      <c r="GT237" s="567"/>
      <c r="GU237" s="567"/>
      <c r="GV237" s="567"/>
      <c r="GW237" s="567"/>
      <c r="GX237" s="567"/>
      <c r="GY237" s="567"/>
      <c r="GZ237" s="567"/>
      <c r="HA237" s="567"/>
      <c r="HB237" s="567"/>
      <c r="HC237" s="567"/>
      <c r="HD237" s="567"/>
      <c r="HE237" s="567"/>
      <c r="HF237" s="567"/>
      <c r="HG237" s="567"/>
      <c r="HH237" s="567"/>
      <c r="HI237" s="567"/>
      <c r="HJ237" s="567"/>
      <c r="HK237" s="567"/>
      <c r="HL237" s="567"/>
      <c r="HM237" s="567"/>
      <c r="HN237" s="567"/>
      <c r="HO237" s="567"/>
      <c r="HP237" s="567"/>
      <c r="HQ237" s="567"/>
      <c r="HR237" s="567"/>
      <c r="HS237" s="567"/>
      <c r="HT237" s="567"/>
      <c r="HU237" s="567"/>
      <c r="HV237" s="567"/>
      <c r="HW237" s="567"/>
      <c r="HX237" s="567"/>
      <c r="HY237" s="567"/>
      <c r="HZ237" s="567"/>
      <c r="IA237" s="567"/>
      <c r="IB237" s="567"/>
      <c r="IC237" s="567"/>
      <c r="ID237" s="567"/>
      <c r="IE237" s="567"/>
      <c r="IF237" s="567"/>
      <c r="IG237" s="567"/>
      <c r="IH237" s="567"/>
      <c r="II237" s="567"/>
      <c r="IJ237" s="567"/>
      <c r="IK237" s="567"/>
      <c r="IL237" s="567"/>
      <c r="IM237" s="567"/>
      <c r="IN237" s="567"/>
      <c r="IO237" s="567"/>
      <c r="IP237" s="567"/>
      <c r="IQ237" s="567"/>
      <c r="IR237" s="567"/>
      <c r="IS237" s="567"/>
      <c r="IT237" s="567"/>
      <c r="IU237" s="567"/>
      <c r="IV237" s="567"/>
    </row>
    <row r="238" spans="1:256" ht="14.25" customHeight="1">
      <c r="A238" s="577" t="s">
        <v>209</v>
      </c>
      <c r="B238" s="577"/>
      <c r="C238" s="577"/>
      <c r="D238" s="577"/>
      <c r="E238" s="577"/>
      <c r="F238" s="577"/>
      <c r="G238" s="556">
        <f>SUM(G236+G237)</f>
        <v>19.13</v>
      </c>
      <c r="H238" s="556"/>
      <c r="I238" s="556"/>
      <c r="J238" s="566"/>
      <c r="K238" s="566"/>
      <c r="L238" s="566"/>
      <c r="M238" s="566"/>
      <c r="N238" s="566"/>
      <c r="O238" s="566"/>
      <c r="P238" s="566"/>
      <c r="Q238" s="567"/>
      <c r="R238" s="567"/>
      <c r="S238" s="567"/>
      <c r="T238" s="567"/>
      <c r="U238" s="567"/>
      <c r="V238" s="567"/>
      <c r="W238" s="567"/>
      <c r="X238" s="567"/>
      <c r="Y238" s="567"/>
      <c r="Z238" s="567"/>
      <c r="AA238" s="567"/>
      <c r="AB238" s="567"/>
      <c r="AC238" s="567"/>
      <c r="AD238" s="567"/>
      <c r="AE238" s="567"/>
      <c r="AF238" s="567"/>
      <c r="AG238" s="567"/>
      <c r="AH238" s="567"/>
      <c r="AI238" s="567"/>
      <c r="AJ238" s="567"/>
      <c r="AK238" s="567"/>
      <c r="AL238" s="567"/>
      <c r="AM238" s="567"/>
      <c r="AN238" s="567"/>
      <c r="AO238" s="567"/>
      <c r="AP238" s="567"/>
      <c r="AQ238" s="567"/>
      <c r="AR238" s="567"/>
      <c r="AS238" s="567"/>
      <c r="AT238" s="567"/>
      <c r="AU238" s="567"/>
      <c r="AV238" s="567"/>
      <c r="AW238" s="567"/>
      <c r="AX238" s="567"/>
      <c r="AY238" s="567"/>
      <c r="AZ238" s="567"/>
      <c r="BA238" s="567"/>
      <c r="BB238" s="567"/>
      <c r="BC238" s="567"/>
      <c r="BD238" s="567"/>
      <c r="BE238" s="567"/>
      <c r="BF238" s="567"/>
      <c r="BG238" s="567"/>
      <c r="BH238" s="567"/>
      <c r="BI238" s="567"/>
      <c r="BJ238" s="567"/>
      <c r="BK238" s="567"/>
      <c r="BL238" s="567"/>
      <c r="BM238" s="567"/>
      <c r="BN238" s="567"/>
      <c r="BO238" s="567"/>
      <c r="BP238" s="567"/>
      <c r="BQ238" s="567"/>
      <c r="BR238" s="567"/>
      <c r="BS238" s="567"/>
      <c r="BT238" s="567"/>
      <c r="BU238" s="567"/>
      <c r="BV238" s="567"/>
      <c r="BW238" s="567"/>
      <c r="BX238" s="567"/>
      <c r="BY238" s="567"/>
      <c r="BZ238" s="567"/>
      <c r="CA238" s="567"/>
      <c r="CB238" s="567"/>
      <c r="CC238" s="567"/>
      <c r="CD238" s="567"/>
      <c r="CE238" s="567"/>
      <c r="CF238" s="567"/>
      <c r="CG238" s="567"/>
      <c r="CH238" s="567"/>
      <c r="CI238" s="567"/>
      <c r="CJ238" s="567"/>
      <c r="CK238" s="567"/>
      <c r="CL238" s="567"/>
      <c r="CM238" s="567"/>
      <c r="CN238" s="567"/>
      <c r="CO238" s="567"/>
      <c r="CP238" s="567"/>
      <c r="CQ238" s="567"/>
      <c r="CR238" s="567"/>
      <c r="CS238" s="567"/>
      <c r="CT238" s="567"/>
      <c r="CU238" s="567"/>
      <c r="CV238" s="567"/>
      <c r="CW238" s="567"/>
      <c r="CX238" s="567"/>
      <c r="CY238" s="567"/>
      <c r="CZ238" s="567"/>
      <c r="DA238" s="567"/>
      <c r="DB238" s="567"/>
      <c r="DC238" s="567"/>
      <c r="DD238" s="567"/>
      <c r="DE238" s="567"/>
      <c r="DF238" s="567"/>
      <c r="DG238" s="567"/>
      <c r="DH238" s="567"/>
      <c r="DI238" s="567"/>
      <c r="DJ238" s="567"/>
      <c r="DK238" s="567"/>
      <c r="DL238" s="567"/>
      <c r="DM238" s="567"/>
      <c r="DN238" s="567"/>
      <c r="DO238" s="567"/>
      <c r="DP238" s="567"/>
      <c r="DQ238" s="567"/>
      <c r="DR238" s="567"/>
      <c r="DS238" s="567"/>
      <c r="DT238" s="567"/>
      <c r="DU238" s="567"/>
      <c r="DV238" s="567"/>
      <c r="DW238" s="567"/>
      <c r="DX238" s="567"/>
      <c r="DY238" s="567"/>
      <c r="DZ238" s="567"/>
      <c r="EA238" s="567"/>
      <c r="EB238" s="567"/>
      <c r="EC238" s="567"/>
      <c r="ED238" s="567"/>
      <c r="EE238" s="567"/>
      <c r="EF238" s="567"/>
      <c r="EG238" s="567"/>
      <c r="EH238" s="567"/>
      <c r="EI238" s="567"/>
      <c r="EJ238" s="567"/>
      <c r="EK238" s="567"/>
      <c r="EL238" s="567"/>
      <c r="EM238" s="567"/>
      <c r="EN238" s="567"/>
      <c r="EO238" s="567"/>
      <c r="EP238" s="567"/>
      <c r="EQ238" s="567"/>
      <c r="ER238" s="567"/>
      <c r="ES238" s="567"/>
      <c r="ET238" s="567"/>
      <c r="EU238" s="567"/>
      <c r="EV238" s="567"/>
      <c r="EW238" s="567"/>
      <c r="EX238" s="567"/>
      <c r="EY238" s="567"/>
      <c r="EZ238" s="567"/>
      <c r="FA238" s="567"/>
      <c r="FB238" s="567"/>
      <c r="FC238" s="567"/>
      <c r="FD238" s="567"/>
      <c r="FE238" s="567"/>
      <c r="FF238" s="567"/>
      <c r="FG238" s="567"/>
      <c r="FH238" s="567"/>
      <c r="FI238" s="567"/>
      <c r="FJ238" s="567"/>
      <c r="FK238" s="567"/>
      <c r="FL238" s="567"/>
      <c r="FM238" s="567"/>
      <c r="FN238" s="567"/>
      <c r="FO238" s="567"/>
      <c r="FP238" s="567"/>
      <c r="FQ238" s="567"/>
      <c r="FR238" s="567"/>
      <c r="FS238" s="567"/>
      <c r="FT238" s="567"/>
      <c r="FU238" s="567"/>
      <c r="FV238" s="567"/>
      <c r="FW238" s="567"/>
      <c r="FX238" s="567"/>
      <c r="FY238" s="567"/>
      <c r="FZ238" s="567"/>
      <c r="GA238" s="567"/>
      <c r="GB238" s="567"/>
      <c r="GC238" s="567"/>
      <c r="GD238" s="567"/>
      <c r="GE238" s="567"/>
      <c r="GF238" s="567"/>
      <c r="GG238" s="567"/>
      <c r="GH238" s="567"/>
      <c r="GI238" s="567"/>
      <c r="GJ238" s="567"/>
      <c r="GK238" s="567"/>
      <c r="GL238" s="567"/>
      <c r="GM238" s="567"/>
      <c r="GN238" s="567"/>
      <c r="GO238" s="567"/>
      <c r="GP238" s="567"/>
      <c r="GQ238" s="567"/>
      <c r="GR238" s="567"/>
      <c r="GS238" s="567"/>
      <c r="GT238" s="567"/>
      <c r="GU238" s="567"/>
      <c r="GV238" s="567"/>
      <c r="GW238" s="567"/>
      <c r="GX238" s="567"/>
      <c r="GY238" s="567"/>
      <c r="GZ238" s="567"/>
      <c r="HA238" s="567"/>
      <c r="HB238" s="567"/>
      <c r="HC238" s="567"/>
      <c r="HD238" s="567"/>
      <c r="HE238" s="567"/>
      <c r="HF238" s="567"/>
      <c r="HG238" s="567"/>
      <c r="HH238" s="567"/>
      <c r="HI238" s="567"/>
      <c r="HJ238" s="567"/>
      <c r="HK238" s="567"/>
      <c r="HL238" s="567"/>
      <c r="HM238" s="567"/>
      <c r="HN238" s="567"/>
      <c r="HO238" s="567"/>
      <c r="HP238" s="567"/>
      <c r="HQ238" s="567"/>
      <c r="HR238" s="567"/>
      <c r="HS238" s="567"/>
      <c r="HT238" s="567"/>
      <c r="HU238" s="567"/>
      <c r="HV238" s="567"/>
      <c r="HW238" s="567"/>
      <c r="HX238" s="567"/>
      <c r="HY238" s="567"/>
      <c r="HZ238" s="567"/>
      <c r="IA238" s="567"/>
      <c r="IB238" s="567"/>
      <c r="IC238" s="567"/>
      <c r="ID238" s="567"/>
      <c r="IE238" s="567"/>
      <c r="IF238" s="567"/>
      <c r="IG238" s="567"/>
      <c r="IH238" s="567"/>
      <c r="II238" s="567"/>
      <c r="IJ238" s="567"/>
      <c r="IK238" s="567"/>
      <c r="IL238" s="567"/>
      <c r="IM238" s="567"/>
      <c r="IN238" s="567"/>
      <c r="IO238" s="567"/>
      <c r="IP238" s="567"/>
      <c r="IQ238" s="567"/>
      <c r="IR238" s="567"/>
      <c r="IS238" s="567"/>
      <c r="IT238" s="567"/>
      <c r="IU238" s="567"/>
      <c r="IV238" s="567"/>
    </row>
    <row r="239" spans="1:256" ht="9.75" customHeight="1">
      <c r="A239" s="573"/>
      <c r="B239" s="573"/>
      <c r="C239" s="573"/>
      <c r="D239" s="573"/>
      <c r="E239" s="573"/>
      <c r="F239" s="573"/>
      <c r="G239" s="573"/>
      <c r="H239" s="573"/>
      <c r="I239" s="573"/>
      <c r="J239" s="566"/>
      <c r="K239" s="566"/>
      <c r="L239" s="566"/>
      <c r="M239" s="566"/>
      <c r="N239" s="566"/>
      <c r="O239" s="566"/>
      <c r="P239" s="566"/>
      <c r="Q239" s="567"/>
      <c r="R239" s="567"/>
      <c r="S239" s="567"/>
      <c r="T239" s="567"/>
      <c r="U239" s="567"/>
      <c r="V239" s="567"/>
      <c r="W239" s="567"/>
      <c r="X239" s="567"/>
      <c r="Y239" s="567"/>
      <c r="Z239" s="567"/>
      <c r="AA239" s="567"/>
      <c r="AB239" s="567"/>
      <c r="AC239" s="567"/>
      <c r="AD239" s="567"/>
      <c r="AE239" s="567"/>
      <c r="AF239" s="567"/>
      <c r="AG239" s="567"/>
      <c r="AH239" s="567"/>
      <c r="AI239" s="567"/>
      <c r="AJ239" s="567"/>
      <c r="AK239" s="567"/>
      <c r="AL239" s="567"/>
      <c r="AM239" s="567"/>
      <c r="AN239" s="567"/>
      <c r="AO239" s="567"/>
      <c r="AP239" s="567"/>
      <c r="AQ239" s="567"/>
      <c r="AR239" s="567"/>
      <c r="AS239" s="567"/>
      <c r="AT239" s="567"/>
      <c r="AU239" s="567"/>
      <c r="AV239" s="567"/>
      <c r="AW239" s="567"/>
      <c r="AX239" s="567"/>
      <c r="AY239" s="567"/>
      <c r="AZ239" s="567"/>
      <c r="BA239" s="567"/>
      <c r="BB239" s="567"/>
      <c r="BC239" s="567"/>
      <c r="BD239" s="567"/>
      <c r="BE239" s="567"/>
      <c r="BF239" s="567"/>
      <c r="BG239" s="567"/>
      <c r="BH239" s="567"/>
      <c r="BI239" s="567"/>
      <c r="BJ239" s="567"/>
      <c r="BK239" s="567"/>
      <c r="BL239" s="567"/>
      <c r="BM239" s="567"/>
      <c r="BN239" s="567"/>
      <c r="BO239" s="567"/>
      <c r="BP239" s="567"/>
      <c r="BQ239" s="567"/>
      <c r="BR239" s="567"/>
      <c r="BS239" s="567"/>
      <c r="BT239" s="567"/>
      <c r="BU239" s="567"/>
      <c r="BV239" s="567"/>
      <c r="BW239" s="567"/>
      <c r="BX239" s="567"/>
      <c r="BY239" s="567"/>
      <c r="BZ239" s="567"/>
      <c r="CA239" s="567"/>
      <c r="CB239" s="567"/>
      <c r="CC239" s="567"/>
      <c r="CD239" s="567"/>
      <c r="CE239" s="567"/>
      <c r="CF239" s="567"/>
      <c r="CG239" s="567"/>
      <c r="CH239" s="567"/>
      <c r="CI239" s="567"/>
      <c r="CJ239" s="567"/>
      <c r="CK239" s="567"/>
      <c r="CL239" s="567"/>
      <c r="CM239" s="567"/>
      <c r="CN239" s="567"/>
      <c r="CO239" s="567"/>
      <c r="CP239" s="567"/>
      <c r="CQ239" s="567"/>
      <c r="CR239" s="567"/>
      <c r="CS239" s="567"/>
      <c r="CT239" s="567"/>
      <c r="CU239" s="567"/>
      <c r="CV239" s="567"/>
      <c r="CW239" s="567"/>
      <c r="CX239" s="567"/>
      <c r="CY239" s="567"/>
      <c r="CZ239" s="567"/>
      <c r="DA239" s="567"/>
      <c r="DB239" s="567"/>
      <c r="DC239" s="567"/>
      <c r="DD239" s="567"/>
      <c r="DE239" s="567"/>
      <c r="DF239" s="567"/>
      <c r="DG239" s="567"/>
      <c r="DH239" s="567"/>
      <c r="DI239" s="567"/>
      <c r="DJ239" s="567"/>
      <c r="DK239" s="567"/>
      <c r="DL239" s="567"/>
      <c r="DM239" s="567"/>
      <c r="DN239" s="567"/>
      <c r="DO239" s="567"/>
      <c r="DP239" s="567"/>
      <c r="DQ239" s="567"/>
      <c r="DR239" s="567"/>
      <c r="DS239" s="567"/>
      <c r="DT239" s="567"/>
      <c r="DU239" s="567"/>
      <c r="DV239" s="567"/>
      <c r="DW239" s="567"/>
      <c r="DX239" s="567"/>
      <c r="DY239" s="567"/>
      <c r="DZ239" s="567"/>
      <c r="EA239" s="567"/>
      <c r="EB239" s="567"/>
      <c r="EC239" s="567"/>
      <c r="ED239" s="567"/>
      <c r="EE239" s="567"/>
      <c r="EF239" s="567"/>
      <c r="EG239" s="567"/>
      <c r="EH239" s="567"/>
      <c r="EI239" s="567"/>
      <c r="EJ239" s="567"/>
      <c r="EK239" s="567"/>
      <c r="EL239" s="567"/>
      <c r="EM239" s="567"/>
      <c r="EN239" s="567"/>
      <c r="EO239" s="567"/>
      <c r="EP239" s="567"/>
      <c r="EQ239" s="567"/>
      <c r="ER239" s="567"/>
      <c r="ES239" s="567"/>
      <c r="ET239" s="567"/>
      <c r="EU239" s="567"/>
      <c r="EV239" s="567"/>
      <c r="EW239" s="567"/>
      <c r="EX239" s="567"/>
      <c r="EY239" s="567"/>
      <c r="EZ239" s="567"/>
      <c r="FA239" s="567"/>
      <c r="FB239" s="567"/>
      <c r="FC239" s="567"/>
      <c r="FD239" s="567"/>
      <c r="FE239" s="567"/>
      <c r="FF239" s="567"/>
      <c r="FG239" s="567"/>
      <c r="FH239" s="567"/>
      <c r="FI239" s="567"/>
      <c r="FJ239" s="567"/>
      <c r="FK239" s="567"/>
      <c r="FL239" s="567"/>
      <c r="FM239" s="567"/>
      <c r="FN239" s="567"/>
      <c r="FO239" s="567"/>
      <c r="FP239" s="567"/>
      <c r="FQ239" s="567"/>
      <c r="FR239" s="567"/>
      <c r="FS239" s="567"/>
      <c r="FT239" s="567"/>
      <c r="FU239" s="567"/>
      <c r="FV239" s="567"/>
      <c r="FW239" s="567"/>
      <c r="FX239" s="567"/>
      <c r="FY239" s="567"/>
      <c r="FZ239" s="567"/>
      <c r="GA239" s="567"/>
      <c r="GB239" s="567"/>
      <c r="GC239" s="567"/>
      <c r="GD239" s="567"/>
      <c r="GE239" s="567"/>
      <c r="GF239" s="567"/>
      <c r="GG239" s="567"/>
      <c r="GH239" s="567"/>
      <c r="GI239" s="567"/>
      <c r="GJ239" s="567"/>
      <c r="GK239" s="567"/>
      <c r="GL239" s="567"/>
      <c r="GM239" s="567"/>
      <c r="GN239" s="567"/>
      <c r="GO239" s="567"/>
      <c r="GP239" s="567"/>
      <c r="GQ239" s="567"/>
      <c r="GR239" s="567"/>
      <c r="GS239" s="567"/>
      <c r="GT239" s="567"/>
      <c r="GU239" s="567"/>
      <c r="GV239" s="567"/>
      <c r="GW239" s="567"/>
      <c r="GX239" s="567"/>
      <c r="GY239" s="567"/>
      <c r="GZ239" s="567"/>
      <c r="HA239" s="567"/>
      <c r="HB239" s="567"/>
      <c r="HC239" s="567"/>
      <c r="HD239" s="567"/>
      <c r="HE239" s="567"/>
      <c r="HF239" s="567"/>
      <c r="HG239" s="567"/>
      <c r="HH239" s="567"/>
      <c r="HI239" s="567"/>
      <c r="HJ239" s="567"/>
      <c r="HK239" s="567"/>
      <c r="HL239" s="567"/>
      <c r="HM239" s="567"/>
      <c r="HN239" s="567"/>
      <c r="HO239" s="567"/>
      <c r="HP239" s="567"/>
      <c r="HQ239" s="567"/>
      <c r="HR239" s="567"/>
      <c r="HS239" s="567"/>
      <c r="HT239" s="567"/>
      <c r="HU239" s="567"/>
      <c r="HV239" s="567"/>
      <c r="HW239" s="567"/>
      <c r="HX239" s="567"/>
      <c r="HY239" s="567"/>
      <c r="HZ239" s="567"/>
      <c r="IA239" s="567"/>
      <c r="IB239" s="567"/>
      <c r="IC239" s="567"/>
      <c r="ID239" s="567"/>
      <c r="IE239" s="567"/>
      <c r="IF239" s="567"/>
      <c r="IG239" s="567"/>
      <c r="IH239" s="567"/>
      <c r="II239" s="567"/>
      <c r="IJ239" s="567"/>
      <c r="IK239" s="567"/>
      <c r="IL239" s="567"/>
      <c r="IM239" s="567"/>
      <c r="IN239" s="567"/>
      <c r="IO239" s="567"/>
      <c r="IP239" s="567"/>
      <c r="IQ239" s="567"/>
      <c r="IR239" s="567"/>
      <c r="IS239" s="567"/>
      <c r="IT239" s="567"/>
      <c r="IU239" s="567"/>
      <c r="IV239" s="567"/>
    </row>
    <row r="240" spans="1:256" ht="14.25" customHeight="1">
      <c r="A240" s="578" t="s">
        <v>232</v>
      </c>
      <c r="B240" s="578"/>
      <c r="C240" s="578"/>
      <c r="D240" s="578"/>
      <c r="E240" s="578"/>
      <c r="F240" s="578"/>
      <c r="G240" s="578"/>
      <c r="H240" s="578"/>
      <c r="I240" s="578"/>
      <c r="J240" s="566"/>
      <c r="K240" s="566"/>
      <c r="L240" s="566"/>
      <c r="M240" s="566"/>
      <c r="N240" s="566"/>
      <c r="O240" s="566"/>
      <c r="P240" s="566"/>
      <c r="Q240" s="567"/>
      <c r="R240" s="567"/>
      <c r="S240" s="567"/>
      <c r="T240" s="567"/>
      <c r="U240" s="567"/>
      <c r="V240" s="567"/>
      <c r="W240" s="567"/>
      <c r="X240" s="567"/>
      <c r="Y240" s="567"/>
      <c r="Z240" s="567"/>
      <c r="AA240" s="567"/>
      <c r="AB240" s="567"/>
      <c r="AC240" s="567"/>
      <c r="AD240" s="567"/>
      <c r="AE240" s="567"/>
      <c r="AF240" s="567"/>
      <c r="AG240" s="567"/>
      <c r="AH240" s="567"/>
      <c r="AI240" s="567"/>
      <c r="AJ240" s="567"/>
      <c r="AK240" s="567"/>
      <c r="AL240" s="567"/>
      <c r="AM240" s="567"/>
      <c r="AN240" s="567"/>
      <c r="AO240" s="567"/>
      <c r="AP240" s="567"/>
      <c r="AQ240" s="567"/>
      <c r="AR240" s="567"/>
      <c r="AS240" s="567"/>
      <c r="AT240" s="567"/>
      <c r="AU240" s="567"/>
      <c r="AV240" s="567"/>
      <c r="AW240" s="567"/>
      <c r="AX240" s="567"/>
      <c r="AY240" s="567"/>
      <c r="AZ240" s="567"/>
      <c r="BA240" s="567"/>
      <c r="BB240" s="567"/>
      <c r="BC240" s="567"/>
      <c r="BD240" s="567"/>
      <c r="BE240" s="567"/>
      <c r="BF240" s="567"/>
      <c r="BG240" s="567"/>
      <c r="BH240" s="567"/>
      <c r="BI240" s="567"/>
      <c r="BJ240" s="567"/>
      <c r="BK240" s="567"/>
      <c r="BL240" s="567"/>
      <c r="BM240" s="567"/>
      <c r="BN240" s="567"/>
      <c r="BO240" s="567"/>
      <c r="BP240" s="567"/>
      <c r="BQ240" s="567"/>
      <c r="BR240" s="567"/>
      <c r="BS240" s="567"/>
      <c r="BT240" s="567"/>
      <c r="BU240" s="567"/>
      <c r="BV240" s="567"/>
      <c r="BW240" s="567"/>
      <c r="BX240" s="567"/>
      <c r="BY240" s="567"/>
      <c r="BZ240" s="567"/>
      <c r="CA240" s="567"/>
      <c r="CB240" s="567"/>
      <c r="CC240" s="567"/>
      <c r="CD240" s="567"/>
      <c r="CE240" s="567"/>
      <c r="CF240" s="567"/>
      <c r="CG240" s="567"/>
      <c r="CH240" s="567"/>
      <c r="CI240" s="567"/>
      <c r="CJ240" s="567"/>
      <c r="CK240" s="567"/>
      <c r="CL240" s="567"/>
      <c r="CM240" s="567"/>
      <c r="CN240" s="567"/>
      <c r="CO240" s="567"/>
      <c r="CP240" s="567"/>
      <c r="CQ240" s="567"/>
      <c r="CR240" s="567"/>
      <c r="CS240" s="567"/>
      <c r="CT240" s="567"/>
      <c r="CU240" s="567"/>
      <c r="CV240" s="567"/>
      <c r="CW240" s="567"/>
      <c r="CX240" s="567"/>
      <c r="CY240" s="567"/>
      <c r="CZ240" s="567"/>
      <c r="DA240" s="567"/>
      <c r="DB240" s="567"/>
      <c r="DC240" s="567"/>
      <c r="DD240" s="567"/>
      <c r="DE240" s="567"/>
      <c r="DF240" s="567"/>
      <c r="DG240" s="567"/>
      <c r="DH240" s="567"/>
      <c r="DI240" s="567"/>
      <c r="DJ240" s="567"/>
      <c r="DK240" s="567"/>
      <c r="DL240" s="567"/>
      <c r="DM240" s="567"/>
      <c r="DN240" s="567"/>
      <c r="DO240" s="567"/>
      <c r="DP240" s="567"/>
      <c r="DQ240" s="567"/>
      <c r="DR240" s="567"/>
      <c r="DS240" s="567"/>
      <c r="DT240" s="567"/>
      <c r="DU240" s="567"/>
      <c r="DV240" s="567"/>
      <c r="DW240" s="567"/>
      <c r="DX240" s="567"/>
      <c r="DY240" s="567"/>
      <c r="DZ240" s="567"/>
      <c r="EA240" s="567"/>
      <c r="EB240" s="567"/>
      <c r="EC240" s="567"/>
      <c r="ED240" s="567"/>
      <c r="EE240" s="567"/>
      <c r="EF240" s="567"/>
      <c r="EG240" s="567"/>
      <c r="EH240" s="567"/>
      <c r="EI240" s="567"/>
      <c r="EJ240" s="567"/>
      <c r="EK240" s="567"/>
      <c r="EL240" s="567"/>
      <c r="EM240" s="567"/>
      <c r="EN240" s="567"/>
      <c r="EO240" s="567"/>
      <c r="EP240" s="567"/>
      <c r="EQ240" s="567"/>
      <c r="ER240" s="567"/>
      <c r="ES240" s="567"/>
      <c r="ET240" s="567"/>
      <c r="EU240" s="567"/>
      <c r="EV240" s="567"/>
      <c r="EW240" s="567"/>
      <c r="EX240" s="567"/>
      <c r="EY240" s="567"/>
      <c r="EZ240" s="567"/>
      <c r="FA240" s="567"/>
      <c r="FB240" s="567"/>
      <c r="FC240" s="567"/>
      <c r="FD240" s="567"/>
      <c r="FE240" s="567"/>
      <c r="FF240" s="567"/>
      <c r="FG240" s="567"/>
      <c r="FH240" s="567"/>
      <c r="FI240" s="567"/>
      <c r="FJ240" s="567"/>
      <c r="FK240" s="567"/>
      <c r="FL240" s="567"/>
      <c r="FM240" s="567"/>
      <c r="FN240" s="567"/>
      <c r="FO240" s="567"/>
      <c r="FP240" s="567"/>
      <c r="FQ240" s="567"/>
      <c r="FR240" s="567"/>
      <c r="FS240" s="567"/>
      <c r="FT240" s="567"/>
      <c r="FU240" s="567"/>
      <c r="FV240" s="567"/>
      <c r="FW240" s="567"/>
      <c r="FX240" s="567"/>
      <c r="FY240" s="567"/>
      <c r="FZ240" s="567"/>
      <c r="GA240" s="567"/>
      <c r="GB240" s="567"/>
      <c r="GC240" s="567"/>
      <c r="GD240" s="567"/>
      <c r="GE240" s="567"/>
      <c r="GF240" s="567"/>
      <c r="GG240" s="567"/>
      <c r="GH240" s="567"/>
      <c r="GI240" s="567"/>
      <c r="GJ240" s="567"/>
      <c r="GK240" s="567"/>
      <c r="GL240" s="567"/>
      <c r="GM240" s="567"/>
      <c r="GN240" s="567"/>
      <c r="GO240" s="567"/>
      <c r="GP240" s="567"/>
      <c r="GQ240" s="567"/>
      <c r="GR240" s="567"/>
      <c r="GS240" s="567"/>
      <c r="GT240" s="567"/>
      <c r="GU240" s="567"/>
      <c r="GV240" s="567"/>
      <c r="GW240" s="567"/>
      <c r="GX240" s="567"/>
      <c r="GY240" s="567"/>
      <c r="GZ240" s="567"/>
      <c r="HA240" s="567"/>
      <c r="HB240" s="567"/>
      <c r="HC240" s="567"/>
      <c r="HD240" s="567"/>
      <c r="HE240" s="567"/>
      <c r="HF240" s="567"/>
      <c r="HG240" s="567"/>
      <c r="HH240" s="567"/>
      <c r="HI240" s="567"/>
      <c r="HJ240" s="567"/>
      <c r="HK240" s="567"/>
      <c r="HL240" s="567"/>
      <c r="HM240" s="567"/>
      <c r="HN240" s="567"/>
      <c r="HO240" s="567"/>
      <c r="HP240" s="567"/>
      <c r="HQ240" s="567"/>
      <c r="HR240" s="567"/>
      <c r="HS240" s="567"/>
      <c r="HT240" s="567"/>
      <c r="HU240" s="567"/>
      <c r="HV240" s="567"/>
      <c r="HW240" s="567"/>
      <c r="HX240" s="567"/>
      <c r="HY240" s="567"/>
      <c r="HZ240" s="567"/>
      <c r="IA240" s="567"/>
      <c r="IB240" s="567"/>
      <c r="IC240" s="567"/>
      <c r="ID240" s="567"/>
      <c r="IE240" s="567"/>
      <c r="IF240" s="567"/>
      <c r="IG240" s="567"/>
      <c r="IH240" s="567"/>
      <c r="II240" s="567"/>
      <c r="IJ240" s="567"/>
      <c r="IK240" s="567"/>
      <c r="IL240" s="567"/>
      <c r="IM240" s="567"/>
      <c r="IN240" s="567"/>
      <c r="IO240" s="567"/>
      <c r="IP240" s="567"/>
      <c r="IQ240" s="567"/>
      <c r="IR240" s="567"/>
      <c r="IS240" s="567"/>
      <c r="IT240" s="567"/>
      <c r="IU240" s="567"/>
      <c r="IV240" s="567"/>
    </row>
    <row r="241" spans="1:256" ht="9" customHeight="1">
      <c r="A241" s="579"/>
      <c r="B241" s="579"/>
      <c r="C241" s="579"/>
      <c r="D241" s="579"/>
      <c r="E241" s="579"/>
      <c r="F241" s="579"/>
      <c r="G241" s="579"/>
      <c r="H241" s="579"/>
      <c r="I241" s="579"/>
      <c r="J241" s="566"/>
      <c r="K241" s="566"/>
      <c r="L241" s="566"/>
      <c r="M241" s="566"/>
      <c r="N241" s="566"/>
      <c r="O241" s="566"/>
      <c r="P241" s="566"/>
      <c r="Q241" s="567"/>
      <c r="R241" s="567"/>
      <c r="S241" s="567"/>
      <c r="T241" s="567"/>
      <c r="U241" s="567"/>
      <c r="V241" s="567"/>
      <c r="W241" s="567"/>
      <c r="X241" s="567"/>
      <c r="Y241" s="567"/>
      <c r="Z241" s="567"/>
      <c r="AA241" s="567"/>
      <c r="AB241" s="567"/>
      <c r="AC241" s="567"/>
      <c r="AD241" s="567"/>
      <c r="AE241" s="567"/>
      <c r="AF241" s="567"/>
      <c r="AG241" s="567"/>
      <c r="AH241" s="567"/>
      <c r="AI241" s="567"/>
      <c r="AJ241" s="567"/>
      <c r="AK241" s="567"/>
      <c r="AL241" s="567"/>
      <c r="AM241" s="567"/>
      <c r="AN241" s="567"/>
      <c r="AO241" s="567"/>
      <c r="AP241" s="567"/>
      <c r="AQ241" s="567"/>
      <c r="AR241" s="567"/>
      <c r="AS241" s="567"/>
      <c r="AT241" s="567"/>
      <c r="AU241" s="567"/>
      <c r="AV241" s="567"/>
      <c r="AW241" s="567"/>
      <c r="AX241" s="567"/>
      <c r="AY241" s="567"/>
      <c r="AZ241" s="567"/>
      <c r="BA241" s="567"/>
      <c r="BB241" s="567"/>
      <c r="BC241" s="567"/>
      <c r="BD241" s="567"/>
      <c r="BE241" s="567"/>
      <c r="BF241" s="567"/>
      <c r="BG241" s="567"/>
      <c r="BH241" s="567"/>
      <c r="BI241" s="567"/>
      <c r="BJ241" s="567"/>
      <c r="BK241" s="567"/>
      <c r="BL241" s="567"/>
      <c r="BM241" s="567"/>
      <c r="BN241" s="567"/>
      <c r="BO241" s="567"/>
      <c r="BP241" s="567"/>
      <c r="BQ241" s="567"/>
      <c r="BR241" s="567"/>
      <c r="BS241" s="567"/>
      <c r="BT241" s="567"/>
      <c r="BU241" s="567"/>
      <c r="BV241" s="567"/>
      <c r="BW241" s="567"/>
      <c r="BX241" s="567"/>
      <c r="BY241" s="567"/>
      <c r="BZ241" s="567"/>
      <c r="CA241" s="567"/>
      <c r="CB241" s="567"/>
      <c r="CC241" s="567"/>
      <c r="CD241" s="567"/>
      <c r="CE241" s="567"/>
      <c r="CF241" s="567"/>
      <c r="CG241" s="567"/>
      <c r="CH241" s="567"/>
      <c r="CI241" s="567"/>
      <c r="CJ241" s="567"/>
      <c r="CK241" s="567"/>
      <c r="CL241" s="567"/>
      <c r="CM241" s="567"/>
      <c r="CN241" s="567"/>
      <c r="CO241" s="567"/>
      <c r="CP241" s="567"/>
      <c r="CQ241" s="567"/>
      <c r="CR241" s="567"/>
      <c r="CS241" s="567"/>
      <c r="CT241" s="567"/>
      <c r="CU241" s="567"/>
      <c r="CV241" s="567"/>
      <c r="CW241" s="567"/>
      <c r="CX241" s="567"/>
      <c r="CY241" s="567"/>
      <c r="CZ241" s="567"/>
      <c r="DA241" s="567"/>
      <c r="DB241" s="567"/>
      <c r="DC241" s="567"/>
      <c r="DD241" s="567"/>
      <c r="DE241" s="567"/>
      <c r="DF241" s="567"/>
      <c r="DG241" s="567"/>
      <c r="DH241" s="567"/>
      <c r="DI241" s="567"/>
      <c r="DJ241" s="567"/>
      <c r="DK241" s="567"/>
      <c r="DL241" s="567"/>
      <c r="DM241" s="567"/>
      <c r="DN241" s="567"/>
      <c r="DO241" s="567"/>
      <c r="DP241" s="567"/>
      <c r="DQ241" s="567"/>
      <c r="DR241" s="567"/>
      <c r="DS241" s="567"/>
      <c r="DT241" s="567"/>
      <c r="DU241" s="567"/>
      <c r="DV241" s="567"/>
      <c r="DW241" s="567"/>
      <c r="DX241" s="567"/>
      <c r="DY241" s="567"/>
      <c r="DZ241" s="567"/>
      <c r="EA241" s="567"/>
      <c r="EB241" s="567"/>
      <c r="EC241" s="567"/>
      <c r="ED241" s="567"/>
      <c r="EE241" s="567"/>
      <c r="EF241" s="567"/>
      <c r="EG241" s="567"/>
      <c r="EH241" s="567"/>
      <c r="EI241" s="567"/>
      <c r="EJ241" s="567"/>
      <c r="EK241" s="567"/>
      <c r="EL241" s="567"/>
      <c r="EM241" s="567"/>
      <c r="EN241" s="567"/>
      <c r="EO241" s="567"/>
      <c r="EP241" s="567"/>
      <c r="EQ241" s="567"/>
      <c r="ER241" s="567"/>
      <c r="ES241" s="567"/>
      <c r="ET241" s="567"/>
      <c r="EU241" s="567"/>
      <c r="EV241" s="567"/>
      <c r="EW241" s="567"/>
      <c r="EX241" s="567"/>
      <c r="EY241" s="567"/>
      <c r="EZ241" s="567"/>
      <c r="FA241" s="567"/>
      <c r="FB241" s="567"/>
      <c r="FC241" s="567"/>
      <c r="FD241" s="567"/>
      <c r="FE241" s="567"/>
      <c r="FF241" s="567"/>
      <c r="FG241" s="567"/>
      <c r="FH241" s="567"/>
      <c r="FI241" s="567"/>
      <c r="FJ241" s="567"/>
      <c r="FK241" s="567"/>
      <c r="FL241" s="567"/>
      <c r="FM241" s="567"/>
      <c r="FN241" s="567"/>
      <c r="FO241" s="567"/>
      <c r="FP241" s="567"/>
      <c r="FQ241" s="567"/>
      <c r="FR241" s="567"/>
      <c r="FS241" s="567"/>
      <c r="FT241" s="567"/>
      <c r="FU241" s="567"/>
      <c r="FV241" s="567"/>
      <c r="FW241" s="567"/>
      <c r="FX241" s="567"/>
      <c r="FY241" s="567"/>
      <c r="FZ241" s="567"/>
      <c r="GA241" s="567"/>
      <c r="GB241" s="567"/>
      <c r="GC241" s="567"/>
      <c r="GD241" s="567"/>
      <c r="GE241" s="567"/>
      <c r="GF241" s="567"/>
      <c r="GG241" s="567"/>
      <c r="GH241" s="567"/>
      <c r="GI241" s="567"/>
      <c r="GJ241" s="567"/>
      <c r="GK241" s="567"/>
      <c r="GL241" s="567"/>
      <c r="GM241" s="567"/>
      <c r="GN241" s="567"/>
      <c r="GO241" s="567"/>
      <c r="GP241" s="567"/>
      <c r="GQ241" s="567"/>
      <c r="GR241" s="567"/>
      <c r="GS241" s="567"/>
      <c r="GT241" s="567"/>
      <c r="GU241" s="567"/>
      <c r="GV241" s="567"/>
      <c r="GW241" s="567"/>
      <c r="GX241" s="567"/>
      <c r="GY241" s="567"/>
      <c r="GZ241" s="567"/>
      <c r="HA241" s="567"/>
      <c r="HB241" s="567"/>
      <c r="HC241" s="567"/>
      <c r="HD241" s="567"/>
      <c r="HE241" s="567"/>
      <c r="HF241" s="567"/>
      <c r="HG241" s="567"/>
      <c r="HH241" s="567"/>
      <c r="HI241" s="567"/>
      <c r="HJ241" s="567"/>
      <c r="HK241" s="567"/>
      <c r="HL241" s="567"/>
      <c r="HM241" s="567"/>
      <c r="HN241" s="567"/>
      <c r="HO241" s="567"/>
      <c r="HP241" s="567"/>
      <c r="HQ241" s="567"/>
      <c r="HR241" s="567"/>
      <c r="HS241" s="567"/>
      <c r="HT241" s="567"/>
      <c r="HU241" s="567"/>
      <c r="HV241" s="567"/>
      <c r="HW241" s="567"/>
      <c r="HX241" s="567"/>
      <c r="HY241" s="567"/>
      <c r="HZ241" s="567"/>
      <c r="IA241" s="567"/>
      <c r="IB241" s="567"/>
      <c r="IC241" s="567"/>
      <c r="ID241" s="567"/>
      <c r="IE241" s="567"/>
      <c r="IF241" s="567"/>
      <c r="IG241" s="567"/>
      <c r="IH241" s="567"/>
      <c r="II241" s="567"/>
      <c r="IJ241" s="567"/>
      <c r="IK241" s="567"/>
      <c r="IL241" s="567"/>
      <c r="IM241" s="567"/>
      <c r="IN241" s="567"/>
      <c r="IO241" s="567"/>
      <c r="IP241" s="567"/>
      <c r="IQ241" s="567"/>
      <c r="IR241" s="567"/>
      <c r="IS241" s="567"/>
      <c r="IT241" s="567"/>
      <c r="IU241" s="567"/>
      <c r="IV241" s="567"/>
    </row>
    <row r="242" spans="1:256" ht="46.5" customHeight="1">
      <c r="A242" s="580" t="s">
        <v>233</v>
      </c>
      <c r="B242" s="580"/>
      <c r="C242" s="580"/>
      <c r="D242" s="580"/>
      <c r="E242" s="580"/>
      <c r="F242" s="580"/>
      <c r="G242" s="580"/>
      <c r="H242" s="580"/>
      <c r="I242" s="580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  <c r="BM242" s="15"/>
      <c r="BN242" s="15"/>
      <c r="BO242" s="15"/>
      <c r="BP242" s="15"/>
      <c r="BQ242" s="15"/>
      <c r="BR242" s="15"/>
      <c r="BS242" s="15"/>
      <c r="BT242" s="15"/>
      <c r="BU242" s="15"/>
      <c r="BV242" s="15"/>
      <c r="BW242" s="15"/>
      <c r="BX242" s="15"/>
      <c r="BY242" s="15"/>
      <c r="BZ242" s="15"/>
      <c r="CA242" s="15"/>
      <c r="CB242" s="15"/>
      <c r="CC242" s="15"/>
      <c r="CD242" s="15"/>
      <c r="CE242" s="15"/>
      <c r="CF242" s="15"/>
      <c r="CG242" s="15"/>
      <c r="CH242" s="15"/>
      <c r="CI242" s="15"/>
      <c r="CJ242" s="15"/>
      <c r="CK242" s="15"/>
      <c r="CL242" s="15"/>
      <c r="CM242" s="15"/>
      <c r="CN242" s="15"/>
      <c r="CO242" s="15"/>
      <c r="CP242" s="15"/>
      <c r="CQ242" s="15"/>
      <c r="CR242" s="15"/>
      <c r="CS242" s="15"/>
      <c r="CT242" s="15"/>
      <c r="CU242" s="15"/>
      <c r="CV242" s="15"/>
      <c r="CW242" s="15"/>
      <c r="CX242" s="15"/>
      <c r="CY242" s="15"/>
      <c r="CZ242" s="15"/>
      <c r="DA242" s="15"/>
      <c r="DB242" s="15"/>
      <c r="DC242" s="15"/>
      <c r="DD242" s="15"/>
      <c r="DE242" s="15"/>
      <c r="DF242" s="15"/>
      <c r="DG242" s="15"/>
      <c r="DH242" s="15"/>
      <c r="DI242" s="15"/>
      <c r="DJ242" s="15"/>
      <c r="DK242" s="15"/>
      <c r="DL242" s="15"/>
      <c r="DM242" s="15"/>
      <c r="DN242" s="15"/>
      <c r="DO242" s="15"/>
      <c r="DP242" s="15"/>
      <c r="DQ242" s="15"/>
      <c r="DR242" s="15"/>
      <c r="DS242" s="15"/>
      <c r="DT242" s="15"/>
      <c r="DU242" s="15"/>
      <c r="DV242" s="15"/>
      <c r="DW242" s="15"/>
      <c r="DX242" s="15"/>
      <c r="DY242" s="15"/>
      <c r="DZ242" s="15"/>
      <c r="EA242" s="15"/>
      <c r="EB242" s="15"/>
      <c r="EC242" s="15"/>
      <c r="ED242" s="15"/>
      <c r="EE242" s="15"/>
      <c r="EF242" s="15"/>
      <c r="EG242" s="15"/>
      <c r="EH242" s="15"/>
      <c r="EI242" s="15"/>
      <c r="EJ242" s="15"/>
      <c r="EK242" s="15"/>
      <c r="EL242" s="15"/>
      <c r="EM242" s="15"/>
      <c r="EN242" s="15"/>
      <c r="EO242" s="15"/>
      <c r="EP242" s="15"/>
      <c r="EQ242" s="15"/>
      <c r="ER242" s="15"/>
      <c r="ES242" s="15"/>
      <c r="ET242" s="15"/>
      <c r="EU242" s="15"/>
      <c r="EV242" s="15"/>
      <c r="EW242" s="15"/>
      <c r="EX242" s="15"/>
      <c r="EY242" s="15"/>
      <c r="EZ242" s="15"/>
      <c r="FA242" s="15"/>
      <c r="FB242" s="15"/>
      <c r="FC242" s="15"/>
      <c r="FD242" s="15"/>
      <c r="FE242" s="15"/>
      <c r="FF242" s="15"/>
      <c r="FG242" s="15"/>
      <c r="FH242" s="15"/>
      <c r="FI242" s="15"/>
      <c r="FJ242" s="15"/>
      <c r="FK242" s="15"/>
      <c r="FL242" s="15"/>
      <c r="FM242" s="15"/>
      <c r="FN242" s="15"/>
      <c r="FO242" s="15"/>
      <c r="FP242" s="15"/>
      <c r="FQ242" s="15"/>
      <c r="FR242" s="15"/>
      <c r="FS242" s="15"/>
      <c r="FT242" s="15"/>
      <c r="FU242" s="15"/>
      <c r="FV242" s="15"/>
      <c r="FW242" s="15"/>
      <c r="FX242" s="15"/>
      <c r="FY242" s="15"/>
      <c r="FZ242" s="15"/>
      <c r="GA242" s="15"/>
      <c r="GB242" s="15"/>
      <c r="GC242" s="15"/>
      <c r="GD242" s="15"/>
      <c r="GE242" s="15"/>
      <c r="GF242" s="15"/>
      <c r="GG242" s="15"/>
      <c r="GH242" s="15"/>
      <c r="GI242" s="15"/>
      <c r="GJ242" s="15"/>
      <c r="GK242" s="15"/>
      <c r="GL242" s="15"/>
      <c r="GM242" s="15"/>
      <c r="GN242" s="15"/>
      <c r="GO242" s="15"/>
      <c r="GP242" s="15"/>
      <c r="GQ242" s="15"/>
      <c r="GR242" s="15"/>
      <c r="GS242" s="15"/>
      <c r="GT242" s="15"/>
      <c r="GU242" s="15"/>
      <c r="GV242" s="15"/>
      <c r="GW242" s="15"/>
      <c r="GX242" s="15"/>
      <c r="GY242" s="15"/>
      <c r="GZ242" s="15"/>
      <c r="HA242" s="15"/>
      <c r="HB242" s="15"/>
      <c r="HC242" s="15"/>
      <c r="HD242" s="15"/>
      <c r="HE242" s="15"/>
      <c r="HF242" s="15"/>
      <c r="HG242" s="15"/>
      <c r="HH242" s="15"/>
      <c r="HI242" s="15"/>
      <c r="HJ242" s="15"/>
      <c r="HK242" s="15"/>
      <c r="HL242" s="15"/>
      <c r="HM242" s="15"/>
      <c r="HN242" s="15"/>
      <c r="HO242" s="15"/>
      <c r="HP242" s="15"/>
      <c r="HQ242" s="15"/>
      <c r="HR242" s="15"/>
      <c r="HS242" s="15"/>
      <c r="HT242" s="15"/>
      <c r="HU242" s="15"/>
      <c r="HV242" s="15"/>
      <c r="HW242" s="15"/>
      <c r="HX242" s="15"/>
      <c r="HY242" s="15"/>
      <c r="HZ242" s="15"/>
      <c r="IA242" s="15"/>
      <c r="IB242" s="15"/>
      <c r="IC242" s="15"/>
      <c r="ID242" s="15"/>
      <c r="IE242" s="15"/>
      <c r="IF242" s="15"/>
      <c r="IG242" s="15"/>
      <c r="IH242" s="15"/>
      <c r="II242" s="15"/>
      <c r="IJ242" s="15"/>
      <c r="IK242" s="15"/>
      <c r="IL242" s="15"/>
      <c r="IM242" s="15"/>
      <c r="IN242" s="15"/>
      <c r="IO242" s="15"/>
      <c r="IP242" s="15"/>
      <c r="IQ242" s="15"/>
      <c r="IR242" s="15"/>
      <c r="IS242" s="15"/>
      <c r="IT242" s="15"/>
      <c r="IU242" s="15"/>
      <c r="IV242" s="15"/>
    </row>
    <row r="243" spans="1:256" ht="47.25" customHeight="1">
      <c r="A243" s="551" t="s">
        <v>201</v>
      </c>
      <c r="B243" s="551"/>
      <c r="C243" s="6" t="s">
        <v>234</v>
      </c>
      <c r="D243" s="6"/>
      <c r="E243" s="6" t="s">
        <v>235</v>
      </c>
      <c r="F243" s="6"/>
      <c r="G243" s="6" t="s">
        <v>204</v>
      </c>
      <c r="H243" s="6"/>
      <c r="I243" s="6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  <c r="BM243" s="15"/>
      <c r="BN243" s="15"/>
      <c r="BO243" s="15"/>
      <c r="BP243" s="15"/>
      <c r="BQ243" s="15"/>
      <c r="BR243" s="15"/>
      <c r="BS243" s="15"/>
      <c r="BT243" s="15"/>
      <c r="BU243" s="15"/>
      <c r="BV243" s="15"/>
      <c r="BW243" s="15"/>
      <c r="BX243" s="15"/>
      <c r="BY243" s="15"/>
      <c r="BZ243" s="15"/>
      <c r="CA243" s="15"/>
      <c r="CB243" s="15"/>
      <c r="CC243" s="15"/>
      <c r="CD243" s="15"/>
      <c r="CE243" s="15"/>
      <c r="CF243" s="15"/>
      <c r="CG243" s="15"/>
      <c r="CH243" s="15"/>
      <c r="CI243" s="15"/>
      <c r="CJ243" s="15"/>
      <c r="CK243" s="15"/>
      <c r="CL243" s="15"/>
      <c r="CM243" s="15"/>
      <c r="CN243" s="15"/>
      <c r="CO243" s="15"/>
      <c r="CP243" s="15"/>
      <c r="CQ243" s="15"/>
      <c r="CR243" s="15"/>
      <c r="CS243" s="15"/>
      <c r="CT243" s="15"/>
      <c r="CU243" s="15"/>
      <c r="CV243" s="15"/>
      <c r="CW243" s="15"/>
      <c r="CX243" s="15"/>
      <c r="CY243" s="15"/>
      <c r="CZ243" s="15"/>
      <c r="DA243" s="15"/>
      <c r="DB243" s="15"/>
      <c r="DC243" s="15"/>
      <c r="DD243" s="15"/>
      <c r="DE243" s="15"/>
      <c r="DF243" s="15"/>
      <c r="DG243" s="15"/>
      <c r="DH243" s="15"/>
      <c r="DI243" s="15"/>
      <c r="DJ243" s="15"/>
      <c r="DK243" s="15"/>
      <c r="DL243" s="15"/>
      <c r="DM243" s="15"/>
      <c r="DN243" s="15"/>
      <c r="DO243" s="15"/>
      <c r="DP243" s="15"/>
      <c r="DQ243" s="15"/>
      <c r="DR243" s="15"/>
      <c r="DS243" s="15"/>
      <c r="DT243" s="15"/>
      <c r="DU243" s="15"/>
      <c r="DV243" s="15"/>
      <c r="DW243" s="15"/>
      <c r="DX243" s="15"/>
      <c r="DY243" s="15"/>
      <c r="DZ243" s="15"/>
      <c r="EA243" s="15"/>
      <c r="EB243" s="15"/>
      <c r="EC243" s="15"/>
      <c r="ED243" s="15"/>
      <c r="EE243" s="15"/>
      <c r="EF243" s="15"/>
      <c r="EG243" s="15"/>
      <c r="EH243" s="15"/>
      <c r="EI243" s="15"/>
      <c r="EJ243" s="15"/>
      <c r="EK243" s="15"/>
      <c r="EL243" s="15"/>
      <c r="EM243" s="15"/>
      <c r="EN243" s="15"/>
      <c r="EO243" s="15"/>
      <c r="EP243" s="15"/>
      <c r="EQ243" s="15"/>
      <c r="ER243" s="15"/>
      <c r="ES243" s="15"/>
      <c r="ET243" s="15"/>
      <c r="EU243" s="15"/>
      <c r="EV243" s="15"/>
      <c r="EW243" s="15"/>
      <c r="EX243" s="15"/>
      <c r="EY243" s="15"/>
      <c r="EZ243" s="15"/>
      <c r="FA243" s="15"/>
      <c r="FB243" s="15"/>
      <c r="FC243" s="15"/>
      <c r="FD243" s="15"/>
      <c r="FE243" s="15"/>
      <c r="FF243" s="15"/>
      <c r="FG243" s="15"/>
      <c r="FH243" s="15"/>
      <c r="FI243" s="15"/>
      <c r="FJ243" s="15"/>
      <c r="FK243" s="15"/>
      <c r="FL243" s="15"/>
      <c r="FM243" s="15"/>
      <c r="FN243" s="15"/>
      <c r="FO243" s="15"/>
      <c r="FP243" s="15"/>
      <c r="FQ243" s="15"/>
      <c r="FR243" s="15"/>
      <c r="FS243" s="15"/>
      <c r="FT243" s="15"/>
      <c r="FU243" s="15"/>
      <c r="FV243" s="15"/>
      <c r="FW243" s="15"/>
      <c r="FX243" s="15"/>
      <c r="FY243" s="15"/>
      <c r="FZ243" s="15"/>
      <c r="GA243" s="15"/>
      <c r="GB243" s="15"/>
      <c r="GC243" s="15"/>
      <c r="GD243" s="15"/>
      <c r="GE243" s="15"/>
      <c r="GF243" s="15"/>
      <c r="GG243" s="15"/>
      <c r="GH243" s="15"/>
      <c r="GI243" s="15"/>
      <c r="GJ243" s="15"/>
      <c r="GK243" s="15"/>
      <c r="GL243" s="15"/>
      <c r="GM243" s="15"/>
      <c r="GN243" s="15"/>
      <c r="GO243" s="15"/>
      <c r="GP243" s="15"/>
      <c r="GQ243" s="15"/>
      <c r="GR243" s="15"/>
      <c r="GS243" s="15"/>
      <c r="GT243" s="15"/>
      <c r="GU243" s="15"/>
      <c r="GV243" s="15"/>
      <c r="GW243" s="15"/>
      <c r="GX243" s="15"/>
      <c r="GY243" s="15"/>
      <c r="GZ243" s="15"/>
      <c r="HA243" s="15"/>
      <c r="HB243" s="15"/>
      <c r="HC243" s="15"/>
      <c r="HD243" s="15"/>
      <c r="HE243" s="15"/>
      <c r="HF243" s="15"/>
      <c r="HG243" s="15"/>
      <c r="HH243" s="15"/>
      <c r="HI243" s="15"/>
      <c r="HJ243" s="15"/>
      <c r="HK243" s="15"/>
      <c r="HL243" s="15"/>
      <c r="HM243" s="15"/>
      <c r="HN243" s="15"/>
      <c r="HO243" s="15"/>
      <c r="HP243" s="15"/>
      <c r="HQ243" s="15"/>
      <c r="HR243" s="15"/>
      <c r="HS243" s="15"/>
      <c r="HT243" s="15"/>
      <c r="HU243" s="15"/>
      <c r="HV243" s="15"/>
      <c r="HW243" s="15"/>
      <c r="HX243" s="15"/>
      <c r="HY243" s="15"/>
      <c r="HZ243" s="15"/>
      <c r="IA243" s="15"/>
      <c r="IB243" s="15"/>
      <c r="IC243" s="15"/>
      <c r="ID243" s="15"/>
      <c r="IE243" s="15"/>
      <c r="IF243" s="15"/>
      <c r="IG243" s="15"/>
      <c r="IH243" s="15"/>
      <c r="II243" s="15"/>
      <c r="IJ243" s="15"/>
      <c r="IK243" s="15"/>
      <c r="IL243" s="15"/>
      <c r="IM243" s="15"/>
      <c r="IN243" s="15"/>
      <c r="IO243" s="15"/>
      <c r="IP243" s="15"/>
      <c r="IQ243" s="15"/>
      <c r="IR243" s="15"/>
      <c r="IS243" s="15"/>
      <c r="IT243" s="15"/>
      <c r="IU243" s="15"/>
      <c r="IV243" s="15"/>
    </row>
    <row r="244" spans="1:256" ht="39.75" customHeight="1">
      <c r="A244" s="5" t="s">
        <v>236</v>
      </c>
      <c r="B244" s="5"/>
      <c r="C244" s="581" t="s">
        <v>237</v>
      </c>
      <c r="D244" s="581"/>
      <c r="E244" s="554">
        <v>0</v>
      </c>
      <c r="F244" s="554"/>
      <c r="G244" s="554">
        <f>ROUND(1/(30*2250)*E244,2)</f>
        <v>0</v>
      </c>
      <c r="H244" s="554"/>
      <c r="I244" s="554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  <c r="BM244" s="15"/>
      <c r="BN244" s="15"/>
      <c r="BO244" s="15"/>
      <c r="BP244" s="15"/>
      <c r="BQ244" s="15"/>
      <c r="BR244" s="15"/>
      <c r="BS244" s="15"/>
      <c r="BT244" s="15"/>
      <c r="BU244" s="15"/>
      <c r="BV244" s="15"/>
      <c r="BW244" s="15"/>
      <c r="BX244" s="15"/>
      <c r="BY244" s="15"/>
      <c r="BZ244" s="15"/>
      <c r="CA244" s="15"/>
      <c r="CB244" s="15"/>
      <c r="CC244" s="15"/>
      <c r="CD244" s="15"/>
      <c r="CE244" s="15"/>
      <c r="CF244" s="15"/>
      <c r="CG244" s="15"/>
      <c r="CH244" s="15"/>
      <c r="CI244" s="15"/>
      <c r="CJ244" s="15"/>
      <c r="CK244" s="15"/>
      <c r="CL244" s="15"/>
      <c r="CM244" s="15"/>
      <c r="CN244" s="15"/>
      <c r="CO244" s="15"/>
      <c r="CP244" s="15"/>
      <c r="CQ244" s="15"/>
      <c r="CR244" s="15"/>
      <c r="CS244" s="15"/>
      <c r="CT244" s="15"/>
      <c r="CU244" s="15"/>
      <c r="CV244" s="15"/>
      <c r="CW244" s="15"/>
      <c r="CX244" s="15"/>
      <c r="CY244" s="15"/>
      <c r="CZ244" s="15"/>
      <c r="DA244" s="15"/>
      <c r="DB244" s="15"/>
      <c r="DC244" s="15"/>
      <c r="DD244" s="15"/>
      <c r="DE244" s="15"/>
      <c r="DF244" s="15"/>
      <c r="DG244" s="15"/>
      <c r="DH244" s="15"/>
      <c r="DI244" s="15"/>
      <c r="DJ244" s="15"/>
      <c r="DK244" s="15"/>
      <c r="DL244" s="15"/>
      <c r="DM244" s="15"/>
      <c r="DN244" s="15"/>
      <c r="DO244" s="15"/>
      <c r="DP244" s="15"/>
      <c r="DQ244" s="15"/>
      <c r="DR244" s="15"/>
      <c r="DS244" s="15"/>
      <c r="DT244" s="15"/>
      <c r="DU244" s="15"/>
      <c r="DV244" s="15"/>
      <c r="DW244" s="15"/>
      <c r="DX244" s="15"/>
      <c r="DY244" s="15"/>
      <c r="DZ244" s="15"/>
      <c r="EA244" s="15"/>
      <c r="EB244" s="15"/>
      <c r="EC244" s="15"/>
      <c r="ED244" s="15"/>
      <c r="EE244" s="15"/>
      <c r="EF244" s="15"/>
      <c r="EG244" s="15"/>
      <c r="EH244" s="15"/>
      <c r="EI244" s="15"/>
      <c r="EJ244" s="15"/>
      <c r="EK244" s="15"/>
      <c r="EL244" s="15"/>
      <c r="EM244" s="15"/>
      <c r="EN244" s="15"/>
      <c r="EO244" s="15"/>
      <c r="EP244" s="15"/>
      <c r="EQ244" s="15"/>
      <c r="ER244" s="15"/>
      <c r="ES244" s="15"/>
      <c r="ET244" s="15"/>
      <c r="EU244" s="15"/>
      <c r="EV244" s="15"/>
      <c r="EW244" s="15"/>
      <c r="EX244" s="15"/>
      <c r="EY244" s="15"/>
      <c r="EZ244" s="15"/>
      <c r="FA244" s="15"/>
      <c r="FB244" s="15"/>
      <c r="FC244" s="15"/>
      <c r="FD244" s="15"/>
      <c r="FE244" s="15"/>
      <c r="FF244" s="15"/>
      <c r="FG244" s="15"/>
      <c r="FH244" s="15"/>
      <c r="FI244" s="15"/>
      <c r="FJ244" s="15"/>
      <c r="FK244" s="15"/>
      <c r="FL244" s="15"/>
      <c r="FM244" s="15"/>
      <c r="FN244" s="15"/>
      <c r="FO244" s="15"/>
      <c r="FP244" s="15"/>
      <c r="FQ244" s="15"/>
      <c r="FR244" s="15"/>
      <c r="FS244" s="15"/>
      <c r="FT244" s="15"/>
      <c r="FU244" s="15"/>
      <c r="FV244" s="15"/>
      <c r="FW244" s="15"/>
      <c r="FX244" s="15"/>
      <c r="FY244" s="15"/>
      <c r="FZ244" s="15"/>
      <c r="GA244" s="15"/>
      <c r="GB244" s="15"/>
      <c r="GC244" s="15"/>
      <c r="GD244" s="15"/>
      <c r="GE244" s="15"/>
      <c r="GF244" s="15"/>
      <c r="GG244" s="15"/>
      <c r="GH244" s="15"/>
      <c r="GI244" s="15"/>
      <c r="GJ244" s="15"/>
      <c r="GK244" s="15"/>
      <c r="GL244" s="15"/>
      <c r="GM244" s="15"/>
      <c r="GN244" s="15"/>
      <c r="GO244" s="15"/>
      <c r="GP244" s="15"/>
      <c r="GQ244" s="15"/>
      <c r="GR244" s="15"/>
      <c r="GS244" s="15"/>
      <c r="GT244" s="15"/>
      <c r="GU244" s="15"/>
      <c r="GV244" s="15"/>
      <c r="GW244" s="15"/>
      <c r="GX244" s="15"/>
      <c r="GY244" s="15"/>
      <c r="GZ244" s="15"/>
      <c r="HA244" s="15"/>
      <c r="HB244" s="15"/>
      <c r="HC244" s="15"/>
      <c r="HD244" s="15"/>
      <c r="HE244" s="15"/>
      <c r="HF244" s="15"/>
      <c r="HG244" s="15"/>
      <c r="HH244" s="15"/>
      <c r="HI244" s="15"/>
      <c r="HJ244" s="15"/>
      <c r="HK244" s="15"/>
      <c r="HL244" s="15"/>
      <c r="HM244" s="15"/>
      <c r="HN244" s="15"/>
      <c r="HO244" s="15"/>
      <c r="HP244" s="15"/>
      <c r="HQ244" s="15"/>
      <c r="HR244" s="15"/>
      <c r="HS244" s="15"/>
      <c r="HT244" s="15"/>
      <c r="HU244" s="15"/>
      <c r="HV244" s="15"/>
      <c r="HW244" s="15"/>
      <c r="HX244" s="15"/>
      <c r="HY244" s="15"/>
      <c r="HZ244" s="15"/>
      <c r="IA244" s="15"/>
      <c r="IB244" s="15"/>
      <c r="IC244" s="15"/>
      <c r="ID244" s="15"/>
      <c r="IE244" s="15"/>
      <c r="IF244" s="15"/>
      <c r="IG244" s="15"/>
      <c r="IH244" s="15"/>
      <c r="II244" s="15"/>
      <c r="IJ244" s="15"/>
      <c r="IK244" s="15"/>
      <c r="IL244" s="15"/>
      <c r="IM244" s="15"/>
      <c r="IN244" s="15"/>
      <c r="IO244" s="15"/>
      <c r="IP244" s="15"/>
      <c r="IQ244" s="15"/>
      <c r="IR244" s="15"/>
      <c r="IS244" s="15"/>
      <c r="IT244" s="15"/>
      <c r="IU244" s="15"/>
      <c r="IV244" s="15"/>
    </row>
    <row r="245" spans="1:256" ht="42" customHeight="1">
      <c r="A245" s="5" t="s">
        <v>238</v>
      </c>
      <c r="B245" s="5"/>
      <c r="C245" s="581" t="s">
        <v>239</v>
      </c>
      <c r="D245" s="581"/>
      <c r="E245" s="554">
        <f>I204</f>
        <v>4781.29</v>
      </c>
      <c r="F245" s="554"/>
      <c r="G245" s="554">
        <f>ROUND((1/2250)*E245,2)</f>
        <v>2.13</v>
      </c>
      <c r="H245" s="554"/>
      <c r="I245" s="554"/>
      <c r="J245" s="118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  <c r="BM245" s="15"/>
      <c r="BN245" s="15"/>
      <c r="BO245" s="15"/>
      <c r="BP245" s="15"/>
      <c r="BQ245" s="15"/>
      <c r="BR245" s="15"/>
      <c r="BS245" s="15"/>
      <c r="BT245" s="15"/>
      <c r="BU245" s="15"/>
      <c r="BV245" s="15"/>
      <c r="BW245" s="15"/>
      <c r="BX245" s="15"/>
      <c r="BY245" s="15"/>
      <c r="BZ245" s="15"/>
      <c r="CA245" s="15"/>
      <c r="CB245" s="15"/>
      <c r="CC245" s="15"/>
      <c r="CD245" s="15"/>
      <c r="CE245" s="15"/>
      <c r="CF245" s="15"/>
      <c r="CG245" s="15"/>
      <c r="CH245" s="15"/>
      <c r="CI245" s="15"/>
      <c r="CJ245" s="15"/>
      <c r="CK245" s="15"/>
      <c r="CL245" s="15"/>
      <c r="CM245" s="15"/>
      <c r="CN245" s="15"/>
      <c r="CO245" s="15"/>
      <c r="CP245" s="15"/>
      <c r="CQ245" s="15"/>
      <c r="CR245" s="15"/>
      <c r="CS245" s="15"/>
      <c r="CT245" s="15"/>
      <c r="CU245" s="15"/>
      <c r="CV245" s="15"/>
      <c r="CW245" s="15"/>
      <c r="CX245" s="15"/>
      <c r="CY245" s="15"/>
      <c r="CZ245" s="15"/>
      <c r="DA245" s="15"/>
      <c r="DB245" s="15"/>
      <c r="DC245" s="15"/>
      <c r="DD245" s="15"/>
      <c r="DE245" s="15"/>
      <c r="DF245" s="15"/>
      <c r="DG245" s="15"/>
      <c r="DH245" s="15"/>
      <c r="DI245" s="15"/>
      <c r="DJ245" s="15"/>
      <c r="DK245" s="15"/>
      <c r="DL245" s="15"/>
      <c r="DM245" s="15"/>
      <c r="DN245" s="15"/>
      <c r="DO245" s="15"/>
      <c r="DP245" s="15"/>
      <c r="DQ245" s="15"/>
      <c r="DR245" s="15"/>
      <c r="DS245" s="15"/>
      <c r="DT245" s="15"/>
      <c r="DU245" s="15"/>
      <c r="DV245" s="15"/>
      <c r="DW245" s="15"/>
      <c r="DX245" s="15"/>
      <c r="DY245" s="15"/>
      <c r="DZ245" s="15"/>
      <c r="EA245" s="15"/>
      <c r="EB245" s="15"/>
      <c r="EC245" s="15"/>
      <c r="ED245" s="15"/>
      <c r="EE245" s="15"/>
      <c r="EF245" s="15"/>
      <c r="EG245" s="15"/>
      <c r="EH245" s="15"/>
      <c r="EI245" s="15"/>
      <c r="EJ245" s="15"/>
      <c r="EK245" s="15"/>
      <c r="EL245" s="15"/>
      <c r="EM245" s="15"/>
      <c r="EN245" s="15"/>
      <c r="EO245" s="15"/>
      <c r="EP245" s="15"/>
      <c r="EQ245" s="15"/>
      <c r="ER245" s="15"/>
      <c r="ES245" s="15"/>
      <c r="ET245" s="15"/>
      <c r="EU245" s="15"/>
      <c r="EV245" s="15"/>
      <c r="EW245" s="15"/>
      <c r="EX245" s="15"/>
      <c r="EY245" s="15"/>
      <c r="EZ245" s="15"/>
      <c r="FA245" s="15"/>
      <c r="FB245" s="15"/>
      <c r="FC245" s="15"/>
      <c r="FD245" s="15"/>
      <c r="FE245" s="15"/>
      <c r="FF245" s="15"/>
      <c r="FG245" s="15"/>
      <c r="FH245" s="15"/>
      <c r="FI245" s="15"/>
      <c r="FJ245" s="15"/>
      <c r="FK245" s="15"/>
      <c r="FL245" s="15"/>
      <c r="FM245" s="15"/>
      <c r="FN245" s="15"/>
      <c r="FO245" s="15"/>
      <c r="FP245" s="15"/>
      <c r="FQ245" s="15"/>
      <c r="FR245" s="15"/>
      <c r="FS245" s="15"/>
      <c r="FT245" s="15"/>
      <c r="FU245" s="15"/>
      <c r="FV245" s="15"/>
      <c r="FW245" s="15"/>
      <c r="FX245" s="15"/>
      <c r="FY245" s="15"/>
      <c r="FZ245" s="15"/>
      <c r="GA245" s="15"/>
      <c r="GB245" s="15"/>
      <c r="GC245" s="15"/>
      <c r="GD245" s="15"/>
      <c r="GE245" s="15"/>
      <c r="GF245" s="15"/>
      <c r="GG245" s="15"/>
      <c r="GH245" s="15"/>
      <c r="GI245" s="15"/>
      <c r="GJ245" s="15"/>
      <c r="GK245" s="15"/>
      <c r="GL245" s="15"/>
      <c r="GM245" s="15"/>
      <c r="GN245" s="15"/>
      <c r="GO245" s="15"/>
      <c r="GP245" s="15"/>
      <c r="GQ245" s="15"/>
      <c r="GR245" s="15"/>
      <c r="GS245" s="15"/>
      <c r="GT245" s="15"/>
      <c r="GU245" s="15"/>
      <c r="GV245" s="15"/>
      <c r="GW245" s="15"/>
      <c r="GX245" s="15"/>
      <c r="GY245" s="15"/>
      <c r="GZ245" s="15"/>
      <c r="HA245" s="15"/>
      <c r="HB245" s="15"/>
      <c r="HC245" s="15"/>
      <c r="HD245" s="15"/>
      <c r="HE245" s="15"/>
      <c r="HF245" s="15"/>
      <c r="HG245" s="15"/>
      <c r="HH245" s="15"/>
      <c r="HI245" s="15"/>
      <c r="HJ245" s="15"/>
      <c r="HK245" s="15"/>
      <c r="HL245" s="15"/>
      <c r="HM245" s="15"/>
      <c r="HN245" s="15"/>
      <c r="HO245" s="15"/>
      <c r="HP245" s="15"/>
      <c r="HQ245" s="15"/>
      <c r="HR245" s="15"/>
      <c r="HS245" s="15"/>
      <c r="HT245" s="15"/>
      <c r="HU245" s="15"/>
      <c r="HV245" s="15"/>
      <c r="HW245" s="15"/>
      <c r="HX245" s="15"/>
      <c r="HY245" s="15"/>
      <c r="HZ245" s="15"/>
      <c r="IA245" s="15"/>
      <c r="IB245" s="15"/>
      <c r="IC245" s="15"/>
      <c r="ID245" s="15"/>
      <c r="IE245" s="15"/>
      <c r="IF245" s="15"/>
      <c r="IG245" s="15"/>
      <c r="IH245" s="15"/>
      <c r="II245" s="15"/>
      <c r="IJ245" s="15"/>
      <c r="IK245" s="15"/>
      <c r="IL245" s="15"/>
      <c r="IM245" s="15"/>
      <c r="IN245" s="15"/>
      <c r="IO245" s="15"/>
      <c r="IP245" s="15"/>
      <c r="IQ245" s="15"/>
      <c r="IR245" s="15"/>
      <c r="IS245" s="15"/>
      <c r="IT245" s="15"/>
      <c r="IU245" s="15"/>
      <c r="IV245" s="15"/>
    </row>
    <row r="246" spans="1:256" ht="16.5" customHeight="1">
      <c r="A246" s="557" t="s">
        <v>209</v>
      </c>
      <c r="B246" s="557"/>
      <c r="C246" s="557"/>
      <c r="D246" s="557"/>
      <c r="E246" s="557"/>
      <c r="F246" s="557"/>
      <c r="G246" s="556">
        <f>SUM(G244+G245)</f>
        <v>2.13</v>
      </c>
      <c r="H246" s="556"/>
      <c r="I246" s="556"/>
      <c r="J246" s="118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  <c r="BM246" s="15"/>
      <c r="BN246" s="15"/>
      <c r="BO246" s="15"/>
      <c r="BP246" s="15"/>
      <c r="BQ246" s="15"/>
      <c r="BR246" s="15"/>
      <c r="BS246" s="15"/>
      <c r="BT246" s="15"/>
      <c r="BU246" s="15"/>
      <c r="BV246" s="15"/>
      <c r="BW246" s="15"/>
      <c r="BX246" s="15"/>
      <c r="BY246" s="15"/>
      <c r="BZ246" s="15"/>
      <c r="CA246" s="15"/>
      <c r="CB246" s="15"/>
      <c r="CC246" s="15"/>
      <c r="CD246" s="15"/>
      <c r="CE246" s="15"/>
      <c r="CF246" s="15"/>
      <c r="CG246" s="15"/>
      <c r="CH246" s="15"/>
      <c r="CI246" s="15"/>
      <c r="CJ246" s="15"/>
      <c r="CK246" s="15"/>
      <c r="CL246" s="15"/>
      <c r="CM246" s="15"/>
      <c r="CN246" s="15"/>
      <c r="CO246" s="15"/>
      <c r="CP246" s="15"/>
      <c r="CQ246" s="15"/>
      <c r="CR246" s="15"/>
      <c r="CS246" s="15"/>
      <c r="CT246" s="15"/>
      <c r="CU246" s="15"/>
      <c r="CV246" s="15"/>
      <c r="CW246" s="15"/>
      <c r="CX246" s="15"/>
      <c r="CY246" s="15"/>
      <c r="CZ246" s="15"/>
      <c r="DA246" s="15"/>
      <c r="DB246" s="15"/>
      <c r="DC246" s="15"/>
      <c r="DD246" s="15"/>
      <c r="DE246" s="15"/>
      <c r="DF246" s="15"/>
      <c r="DG246" s="15"/>
      <c r="DH246" s="15"/>
      <c r="DI246" s="15"/>
      <c r="DJ246" s="15"/>
      <c r="DK246" s="15"/>
      <c r="DL246" s="15"/>
      <c r="DM246" s="15"/>
      <c r="DN246" s="15"/>
      <c r="DO246" s="15"/>
      <c r="DP246" s="15"/>
      <c r="DQ246" s="15"/>
      <c r="DR246" s="15"/>
      <c r="DS246" s="15"/>
      <c r="DT246" s="15"/>
      <c r="DU246" s="15"/>
      <c r="DV246" s="15"/>
      <c r="DW246" s="15"/>
      <c r="DX246" s="15"/>
      <c r="DY246" s="15"/>
      <c r="DZ246" s="15"/>
      <c r="EA246" s="15"/>
      <c r="EB246" s="15"/>
      <c r="EC246" s="15"/>
      <c r="ED246" s="15"/>
      <c r="EE246" s="15"/>
      <c r="EF246" s="15"/>
      <c r="EG246" s="15"/>
      <c r="EH246" s="15"/>
      <c r="EI246" s="15"/>
      <c r="EJ246" s="15"/>
      <c r="EK246" s="15"/>
      <c r="EL246" s="15"/>
      <c r="EM246" s="15"/>
      <c r="EN246" s="15"/>
      <c r="EO246" s="15"/>
      <c r="EP246" s="15"/>
      <c r="EQ246" s="15"/>
      <c r="ER246" s="15"/>
      <c r="ES246" s="15"/>
      <c r="ET246" s="15"/>
      <c r="EU246" s="15"/>
      <c r="EV246" s="15"/>
      <c r="EW246" s="15"/>
      <c r="EX246" s="15"/>
      <c r="EY246" s="15"/>
      <c r="EZ246" s="15"/>
      <c r="FA246" s="15"/>
      <c r="FB246" s="15"/>
      <c r="FC246" s="15"/>
      <c r="FD246" s="15"/>
      <c r="FE246" s="15"/>
      <c r="FF246" s="15"/>
      <c r="FG246" s="15"/>
      <c r="FH246" s="15"/>
      <c r="FI246" s="15"/>
      <c r="FJ246" s="15"/>
      <c r="FK246" s="15"/>
      <c r="FL246" s="15"/>
      <c r="FM246" s="15"/>
      <c r="FN246" s="15"/>
      <c r="FO246" s="15"/>
      <c r="FP246" s="15"/>
      <c r="FQ246" s="15"/>
      <c r="FR246" s="15"/>
      <c r="FS246" s="15"/>
      <c r="FT246" s="15"/>
      <c r="FU246" s="15"/>
      <c r="FV246" s="15"/>
      <c r="FW246" s="15"/>
      <c r="FX246" s="15"/>
      <c r="FY246" s="15"/>
      <c r="FZ246" s="15"/>
      <c r="GA246" s="15"/>
      <c r="GB246" s="15"/>
      <c r="GC246" s="15"/>
      <c r="GD246" s="15"/>
      <c r="GE246" s="15"/>
      <c r="GF246" s="15"/>
      <c r="GG246" s="15"/>
      <c r="GH246" s="15"/>
      <c r="GI246" s="15"/>
      <c r="GJ246" s="15"/>
      <c r="GK246" s="15"/>
      <c r="GL246" s="15"/>
      <c r="GM246" s="15"/>
      <c r="GN246" s="15"/>
      <c r="GO246" s="15"/>
      <c r="GP246" s="15"/>
      <c r="GQ246" s="15"/>
      <c r="GR246" s="15"/>
      <c r="GS246" s="15"/>
      <c r="GT246" s="15"/>
      <c r="GU246" s="15"/>
      <c r="GV246" s="15"/>
      <c r="GW246" s="15"/>
      <c r="GX246" s="15"/>
      <c r="GY246" s="15"/>
      <c r="GZ246" s="15"/>
      <c r="HA246" s="15"/>
      <c r="HB246" s="15"/>
      <c r="HC246" s="15"/>
      <c r="HD246" s="15"/>
      <c r="HE246" s="15"/>
      <c r="HF246" s="15"/>
      <c r="HG246" s="15"/>
      <c r="HH246" s="15"/>
      <c r="HI246" s="15"/>
      <c r="HJ246" s="15"/>
      <c r="HK246" s="15"/>
      <c r="HL246" s="15"/>
      <c r="HM246" s="15"/>
      <c r="HN246" s="15"/>
      <c r="HO246" s="15"/>
      <c r="HP246" s="15"/>
      <c r="HQ246" s="15"/>
      <c r="HR246" s="15"/>
      <c r="HS246" s="15"/>
      <c r="HT246" s="15"/>
      <c r="HU246" s="15"/>
      <c r="HV246" s="15"/>
      <c r="HW246" s="15"/>
      <c r="HX246" s="15"/>
      <c r="HY246" s="15"/>
      <c r="HZ246" s="15"/>
      <c r="IA246" s="15"/>
      <c r="IB246" s="15"/>
      <c r="IC246" s="15"/>
      <c r="ID246" s="15"/>
      <c r="IE246" s="15"/>
      <c r="IF246" s="15"/>
      <c r="IG246" s="15"/>
      <c r="IH246" s="15"/>
      <c r="II246" s="15"/>
      <c r="IJ246" s="15"/>
      <c r="IK246" s="15"/>
      <c r="IL246" s="15"/>
      <c r="IM246" s="15"/>
      <c r="IN246" s="15"/>
      <c r="IO246" s="15"/>
      <c r="IP246" s="15"/>
      <c r="IQ246" s="15"/>
      <c r="IR246" s="15"/>
      <c r="IS246" s="15"/>
      <c r="IT246" s="15"/>
      <c r="IU246" s="15"/>
      <c r="IV246" s="15"/>
    </row>
    <row r="247" spans="1:256" ht="8.25" customHeight="1">
      <c r="A247" s="582"/>
      <c r="B247" s="582"/>
      <c r="C247" s="582"/>
      <c r="D247" s="582"/>
      <c r="E247" s="582"/>
      <c r="F247" s="582"/>
      <c r="G247" s="582"/>
      <c r="H247" s="582"/>
      <c r="I247" s="582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  <c r="BM247" s="15"/>
      <c r="BN247" s="15"/>
      <c r="BO247" s="15"/>
      <c r="BP247" s="15"/>
      <c r="BQ247" s="15"/>
      <c r="BR247" s="15"/>
      <c r="BS247" s="15"/>
      <c r="BT247" s="15"/>
      <c r="BU247" s="15"/>
      <c r="BV247" s="15"/>
      <c r="BW247" s="15"/>
      <c r="BX247" s="15"/>
      <c r="BY247" s="15"/>
      <c r="BZ247" s="15"/>
      <c r="CA247" s="15"/>
      <c r="CB247" s="15"/>
      <c r="CC247" s="15"/>
      <c r="CD247" s="15"/>
      <c r="CE247" s="15"/>
      <c r="CF247" s="15"/>
      <c r="CG247" s="15"/>
      <c r="CH247" s="15"/>
      <c r="CI247" s="15"/>
      <c r="CJ247" s="15"/>
      <c r="CK247" s="15"/>
      <c r="CL247" s="15"/>
      <c r="CM247" s="15"/>
      <c r="CN247" s="15"/>
      <c r="CO247" s="15"/>
      <c r="CP247" s="15"/>
      <c r="CQ247" s="15"/>
      <c r="CR247" s="15"/>
      <c r="CS247" s="15"/>
      <c r="CT247" s="15"/>
      <c r="CU247" s="15"/>
      <c r="CV247" s="15"/>
      <c r="CW247" s="15"/>
      <c r="CX247" s="15"/>
      <c r="CY247" s="15"/>
      <c r="CZ247" s="15"/>
      <c r="DA247" s="15"/>
      <c r="DB247" s="15"/>
      <c r="DC247" s="15"/>
      <c r="DD247" s="15"/>
      <c r="DE247" s="15"/>
      <c r="DF247" s="15"/>
      <c r="DG247" s="15"/>
      <c r="DH247" s="15"/>
      <c r="DI247" s="15"/>
      <c r="DJ247" s="15"/>
      <c r="DK247" s="15"/>
      <c r="DL247" s="15"/>
      <c r="DM247" s="15"/>
      <c r="DN247" s="15"/>
      <c r="DO247" s="15"/>
      <c r="DP247" s="15"/>
      <c r="DQ247" s="15"/>
      <c r="DR247" s="15"/>
      <c r="DS247" s="15"/>
      <c r="DT247" s="15"/>
      <c r="DU247" s="15"/>
      <c r="DV247" s="15"/>
      <c r="DW247" s="15"/>
      <c r="DX247" s="15"/>
      <c r="DY247" s="15"/>
      <c r="DZ247" s="15"/>
      <c r="EA247" s="15"/>
      <c r="EB247" s="15"/>
      <c r="EC247" s="15"/>
      <c r="ED247" s="15"/>
      <c r="EE247" s="15"/>
      <c r="EF247" s="15"/>
      <c r="EG247" s="15"/>
      <c r="EH247" s="15"/>
      <c r="EI247" s="15"/>
      <c r="EJ247" s="15"/>
      <c r="EK247" s="15"/>
      <c r="EL247" s="15"/>
      <c r="EM247" s="15"/>
      <c r="EN247" s="15"/>
      <c r="EO247" s="15"/>
      <c r="EP247" s="15"/>
      <c r="EQ247" s="15"/>
      <c r="ER247" s="15"/>
      <c r="ES247" s="15"/>
      <c r="ET247" s="15"/>
      <c r="EU247" s="15"/>
      <c r="EV247" s="15"/>
      <c r="EW247" s="15"/>
      <c r="EX247" s="15"/>
      <c r="EY247" s="15"/>
      <c r="EZ247" s="15"/>
      <c r="FA247" s="15"/>
      <c r="FB247" s="15"/>
      <c r="FC247" s="15"/>
      <c r="FD247" s="15"/>
      <c r="FE247" s="15"/>
      <c r="FF247" s="15"/>
      <c r="FG247" s="15"/>
      <c r="FH247" s="15"/>
      <c r="FI247" s="15"/>
      <c r="FJ247" s="15"/>
      <c r="FK247" s="15"/>
      <c r="FL247" s="15"/>
      <c r="FM247" s="15"/>
      <c r="FN247" s="15"/>
      <c r="FO247" s="15"/>
      <c r="FP247" s="15"/>
      <c r="FQ247" s="15"/>
      <c r="FR247" s="15"/>
      <c r="FS247" s="15"/>
      <c r="FT247" s="15"/>
      <c r="FU247" s="15"/>
      <c r="FV247" s="15"/>
      <c r="FW247" s="15"/>
      <c r="FX247" s="15"/>
      <c r="FY247" s="15"/>
      <c r="FZ247" s="15"/>
      <c r="GA247" s="15"/>
      <c r="GB247" s="15"/>
      <c r="GC247" s="15"/>
      <c r="GD247" s="15"/>
      <c r="GE247" s="15"/>
      <c r="GF247" s="15"/>
      <c r="GG247" s="15"/>
      <c r="GH247" s="15"/>
      <c r="GI247" s="15"/>
      <c r="GJ247" s="15"/>
      <c r="GK247" s="15"/>
      <c r="GL247" s="15"/>
      <c r="GM247" s="15"/>
      <c r="GN247" s="15"/>
      <c r="GO247" s="15"/>
      <c r="GP247" s="15"/>
      <c r="GQ247" s="15"/>
      <c r="GR247" s="15"/>
      <c r="GS247" s="15"/>
      <c r="GT247" s="15"/>
      <c r="GU247" s="15"/>
      <c r="GV247" s="15"/>
      <c r="GW247" s="15"/>
      <c r="GX247" s="15"/>
      <c r="GY247" s="15"/>
      <c r="GZ247" s="15"/>
      <c r="HA247" s="15"/>
      <c r="HB247" s="15"/>
      <c r="HC247" s="15"/>
      <c r="HD247" s="15"/>
      <c r="HE247" s="15"/>
      <c r="HF247" s="15"/>
      <c r="HG247" s="15"/>
      <c r="HH247" s="15"/>
      <c r="HI247" s="15"/>
      <c r="HJ247" s="15"/>
      <c r="HK247" s="15"/>
      <c r="HL247" s="15"/>
      <c r="HM247" s="15"/>
      <c r="HN247" s="15"/>
      <c r="HO247" s="15"/>
      <c r="HP247" s="15"/>
      <c r="HQ247" s="15"/>
      <c r="HR247" s="15"/>
      <c r="HS247" s="15"/>
      <c r="HT247" s="15"/>
      <c r="HU247" s="15"/>
      <c r="HV247" s="15"/>
      <c r="HW247" s="15"/>
      <c r="HX247" s="15"/>
      <c r="HY247" s="15"/>
      <c r="HZ247" s="15"/>
      <c r="IA247" s="15"/>
      <c r="IB247" s="15"/>
      <c r="IC247" s="15"/>
      <c r="ID247" s="15"/>
      <c r="IE247" s="15"/>
      <c r="IF247" s="15"/>
      <c r="IG247" s="15"/>
      <c r="IH247" s="15"/>
      <c r="II247" s="15"/>
      <c r="IJ247" s="15"/>
      <c r="IK247" s="15"/>
      <c r="IL247" s="15"/>
      <c r="IM247" s="15"/>
      <c r="IN247" s="15"/>
      <c r="IO247" s="15"/>
      <c r="IP247" s="15"/>
      <c r="IQ247" s="15"/>
      <c r="IR247" s="15"/>
      <c r="IS247" s="15"/>
      <c r="IT247" s="15"/>
      <c r="IU247" s="15"/>
      <c r="IV247" s="15"/>
    </row>
    <row r="248" spans="1:256" ht="27.75" customHeight="1">
      <c r="A248" s="583" t="s">
        <v>240</v>
      </c>
      <c r="B248" s="583"/>
      <c r="C248" s="584" t="s">
        <v>241</v>
      </c>
      <c r="D248" s="584"/>
      <c r="E248" s="561">
        <v>0</v>
      </c>
      <c r="F248" s="561"/>
      <c r="G248" s="554">
        <f>ROUND(1/(30*7500)*E248,2)</f>
        <v>0</v>
      </c>
      <c r="H248" s="554"/>
      <c r="I248" s="554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  <c r="BM248" s="15"/>
      <c r="BN248" s="15"/>
      <c r="BO248" s="15"/>
      <c r="BP248" s="15"/>
      <c r="BQ248" s="15"/>
      <c r="BR248" s="15"/>
      <c r="BS248" s="15"/>
      <c r="BT248" s="15"/>
      <c r="BU248" s="15"/>
      <c r="BV248" s="15"/>
      <c r="BW248" s="15"/>
      <c r="BX248" s="15"/>
      <c r="BY248" s="15"/>
      <c r="BZ248" s="15"/>
      <c r="CA248" s="15"/>
      <c r="CB248" s="15"/>
      <c r="CC248" s="15"/>
      <c r="CD248" s="15"/>
      <c r="CE248" s="15"/>
      <c r="CF248" s="15"/>
      <c r="CG248" s="15"/>
      <c r="CH248" s="15"/>
      <c r="CI248" s="15"/>
      <c r="CJ248" s="15"/>
      <c r="CK248" s="15"/>
      <c r="CL248" s="15"/>
      <c r="CM248" s="15"/>
      <c r="CN248" s="15"/>
      <c r="CO248" s="15"/>
      <c r="CP248" s="15"/>
      <c r="CQ248" s="15"/>
      <c r="CR248" s="15"/>
      <c r="CS248" s="15"/>
      <c r="CT248" s="15"/>
      <c r="CU248" s="15"/>
      <c r="CV248" s="15"/>
      <c r="CW248" s="15"/>
      <c r="CX248" s="15"/>
      <c r="CY248" s="15"/>
      <c r="CZ248" s="15"/>
      <c r="DA248" s="15"/>
      <c r="DB248" s="15"/>
      <c r="DC248" s="15"/>
      <c r="DD248" s="15"/>
      <c r="DE248" s="15"/>
      <c r="DF248" s="15"/>
      <c r="DG248" s="15"/>
      <c r="DH248" s="15"/>
      <c r="DI248" s="15"/>
      <c r="DJ248" s="15"/>
      <c r="DK248" s="15"/>
      <c r="DL248" s="15"/>
      <c r="DM248" s="15"/>
      <c r="DN248" s="15"/>
      <c r="DO248" s="15"/>
      <c r="DP248" s="15"/>
      <c r="DQ248" s="15"/>
      <c r="DR248" s="15"/>
      <c r="DS248" s="15"/>
      <c r="DT248" s="15"/>
      <c r="DU248" s="15"/>
      <c r="DV248" s="15"/>
      <c r="DW248" s="15"/>
      <c r="DX248" s="15"/>
      <c r="DY248" s="15"/>
      <c r="DZ248" s="15"/>
      <c r="EA248" s="15"/>
      <c r="EB248" s="15"/>
      <c r="EC248" s="15"/>
      <c r="ED248" s="15"/>
      <c r="EE248" s="15"/>
      <c r="EF248" s="15"/>
      <c r="EG248" s="15"/>
      <c r="EH248" s="15"/>
      <c r="EI248" s="15"/>
      <c r="EJ248" s="15"/>
      <c r="EK248" s="15"/>
      <c r="EL248" s="15"/>
      <c r="EM248" s="15"/>
      <c r="EN248" s="15"/>
      <c r="EO248" s="15"/>
      <c r="EP248" s="15"/>
      <c r="EQ248" s="15"/>
      <c r="ER248" s="15"/>
      <c r="ES248" s="15"/>
      <c r="ET248" s="15"/>
      <c r="EU248" s="15"/>
      <c r="EV248" s="15"/>
      <c r="EW248" s="15"/>
      <c r="EX248" s="15"/>
      <c r="EY248" s="15"/>
      <c r="EZ248" s="15"/>
      <c r="FA248" s="15"/>
      <c r="FB248" s="15"/>
      <c r="FC248" s="15"/>
      <c r="FD248" s="15"/>
      <c r="FE248" s="15"/>
      <c r="FF248" s="15"/>
      <c r="FG248" s="15"/>
      <c r="FH248" s="15"/>
      <c r="FI248" s="15"/>
      <c r="FJ248" s="15"/>
      <c r="FK248" s="15"/>
      <c r="FL248" s="15"/>
      <c r="FM248" s="15"/>
      <c r="FN248" s="15"/>
      <c r="FO248" s="15"/>
      <c r="FP248" s="15"/>
      <c r="FQ248" s="15"/>
      <c r="FR248" s="15"/>
      <c r="FS248" s="15"/>
      <c r="FT248" s="15"/>
      <c r="FU248" s="15"/>
      <c r="FV248" s="15"/>
      <c r="FW248" s="15"/>
      <c r="FX248" s="15"/>
      <c r="FY248" s="15"/>
      <c r="FZ248" s="15"/>
      <c r="GA248" s="15"/>
      <c r="GB248" s="15"/>
      <c r="GC248" s="15"/>
      <c r="GD248" s="15"/>
      <c r="GE248" s="15"/>
      <c r="GF248" s="15"/>
      <c r="GG248" s="15"/>
      <c r="GH248" s="15"/>
      <c r="GI248" s="15"/>
      <c r="GJ248" s="15"/>
      <c r="GK248" s="15"/>
      <c r="GL248" s="15"/>
      <c r="GM248" s="15"/>
      <c r="GN248" s="15"/>
      <c r="GO248" s="15"/>
      <c r="GP248" s="15"/>
      <c r="GQ248" s="15"/>
      <c r="GR248" s="15"/>
      <c r="GS248" s="15"/>
      <c r="GT248" s="15"/>
      <c r="GU248" s="15"/>
      <c r="GV248" s="15"/>
      <c r="GW248" s="15"/>
      <c r="GX248" s="15"/>
      <c r="GY248" s="15"/>
      <c r="GZ248" s="15"/>
      <c r="HA248" s="15"/>
      <c r="HB248" s="15"/>
      <c r="HC248" s="15"/>
      <c r="HD248" s="15"/>
      <c r="HE248" s="15"/>
      <c r="HF248" s="15"/>
      <c r="HG248" s="15"/>
      <c r="HH248" s="15"/>
      <c r="HI248" s="15"/>
      <c r="HJ248" s="15"/>
      <c r="HK248" s="15"/>
      <c r="HL248" s="15"/>
      <c r="HM248" s="15"/>
      <c r="HN248" s="15"/>
      <c r="HO248" s="15"/>
      <c r="HP248" s="15"/>
      <c r="HQ248" s="15"/>
      <c r="HR248" s="15"/>
      <c r="HS248" s="15"/>
      <c r="HT248" s="15"/>
      <c r="HU248" s="15"/>
      <c r="HV248" s="15"/>
      <c r="HW248" s="15"/>
      <c r="HX248" s="15"/>
      <c r="HY248" s="15"/>
      <c r="HZ248" s="15"/>
      <c r="IA248" s="15"/>
      <c r="IB248" s="15"/>
      <c r="IC248" s="15"/>
      <c r="ID248" s="15"/>
      <c r="IE248" s="15"/>
      <c r="IF248" s="15"/>
      <c r="IG248" s="15"/>
      <c r="IH248" s="15"/>
      <c r="II248" s="15"/>
      <c r="IJ248" s="15"/>
      <c r="IK248" s="15"/>
      <c r="IL248" s="15"/>
      <c r="IM248" s="15"/>
      <c r="IN248" s="15"/>
      <c r="IO248" s="15"/>
      <c r="IP248" s="15"/>
      <c r="IQ248" s="15"/>
      <c r="IR248" s="15"/>
      <c r="IS248" s="15"/>
      <c r="IT248" s="15"/>
      <c r="IU248" s="15"/>
      <c r="IV248" s="15"/>
    </row>
    <row r="249" spans="1:256" ht="27" customHeight="1">
      <c r="A249" s="5" t="s">
        <v>242</v>
      </c>
      <c r="B249" s="5"/>
      <c r="C249" s="581" t="s">
        <v>243</v>
      </c>
      <c r="D249" s="581"/>
      <c r="E249" s="554">
        <f>I204</f>
        <v>4781.29</v>
      </c>
      <c r="F249" s="554"/>
      <c r="G249" s="554">
        <v>0.64</v>
      </c>
      <c r="H249" s="554"/>
      <c r="I249" s="554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  <c r="BM249" s="15"/>
      <c r="BN249" s="15"/>
      <c r="BO249" s="15"/>
      <c r="BP249" s="15"/>
      <c r="BQ249" s="15"/>
      <c r="BR249" s="15"/>
      <c r="BS249" s="15"/>
      <c r="BT249" s="15"/>
      <c r="BU249" s="15"/>
      <c r="BV249" s="15"/>
      <c r="BW249" s="15"/>
      <c r="BX249" s="15"/>
      <c r="BY249" s="15"/>
      <c r="BZ249" s="15"/>
      <c r="CA249" s="15"/>
      <c r="CB249" s="15"/>
      <c r="CC249" s="15"/>
      <c r="CD249" s="15"/>
      <c r="CE249" s="15"/>
      <c r="CF249" s="15"/>
      <c r="CG249" s="15"/>
      <c r="CH249" s="15"/>
      <c r="CI249" s="15"/>
      <c r="CJ249" s="15"/>
      <c r="CK249" s="15"/>
      <c r="CL249" s="15"/>
      <c r="CM249" s="15"/>
      <c r="CN249" s="15"/>
      <c r="CO249" s="15"/>
      <c r="CP249" s="15"/>
      <c r="CQ249" s="15"/>
      <c r="CR249" s="15"/>
      <c r="CS249" s="15"/>
      <c r="CT249" s="15"/>
      <c r="CU249" s="15"/>
      <c r="CV249" s="15"/>
      <c r="CW249" s="15"/>
      <c r="CX249" s="15"/>
      <c r="CY249" s="15"/>
      <c r="CZ249" s="15"/>
      <c r="DA249" s="15"/>
      <c r="DB249" s="15"/>
      <c r="DC249" s="15"/>
      <c r="DD249" s="15"/>
      <c r="DE249" s="15"/>
      <c r="DF249" s="15"/>
      <c r="DG249" s="15"/>
      <c r="DH249" s="15"/>
      <c r="DI249" s="15"/>
      <c r="DJ249" s="15"/>
      <c r="DK249" s="15"/>
      <c r="DL249" s="15"/>
      <c r="DM249" s="15"/>
      <c r="DN249" s="15"/>
      <c r="DO249" s="15"/>
      <c r="DP249" s="15"/>
      <c r="DQ249" s="15"/>
      <c r="DR249" s="15"/>
      <c r="DS249" s="15"/>
      <c r="DT249" s="15"/>
      <c r="DU249" s="15"/>
      <c r="DV249" s="15"/>
      <c r="DW249" s="15"/>
      <c r="DX249" s="15"/>
      <c r="DY249" s="15"/>
      <c r="DZ249" s="15"/>
      <c r="EA249" s="15"/>
      <c r="EB249" s="15"/>
      <c r="EC249" s="15"/>
      <c r="ED249" s="15"/>
      <c r="EE249" s="15"/>
      <c r="EF249" s="15"/>
      <c r="EG249" s="15"/>
      <c r="EH249" s="15"/>
      <c r="EI249" s="15"/>
      <c r="EJ249" s="15"/>
      <c r="EK249" s="15"/>
      <c r="EL249" s="15"/>
      <c r="EM249" s="15"/>
      <c r="EN249" s="15"/>
      <c r="EO249" s="15"/>
      <c r="EP249" s="15"/>
      <c r="EQ249" s="15"/>
      <c r="ER249" s="15"/>
      <c r="ES249" s="15"/>
      <c r="ET249" s="15"/>
      <c r="EU249" s="15"/>
      <c r="EV249" s="15"/>
      <c r="EW249" s="15"/>
      <c r="EX249" s="15"/>
      <c r="EY249" s="15"/>
      <c r="EZ249" s="15"/>
      <c r="FA249" s="15"/>
      <c r="FB249" s="15"/>
      <c r="FC249" s="15"/>
      <c r="FD249" s="15"/>
      <c r="FE249" s="15"/>
      <c r="FF249" s="15"/>
      <c r="FG249" s="15"/>
      <c r="FH249" s="15"/>
      <c r="FI249" s="15"/>
      <c r="FJ249" s="15"/>
      <c r="FK249" s="15"/>
      <c r="FL249" s="15"/>
      <c r="FM249" s="15"/>
      <c r="FN249" s="15"/>
      <c r="FO249" s="15"/>
      <c r="FP249" s="15"/>
      <c r="FQ249" s="15"/>
      <c r="FR249" s="15"/>
      <c r="FS249" s="15"/>
      <c r="FT249" s="15"/>
      <c r="FU249" s="15"/>
      <c r="FV249" s="15"/>
      <c r="FW249" s="15"/>
      <c r="FX249" s="15"/>
      <c r="FY249" s="15"/>
      <c r="FZ249" s="15"/>
      <c r="GA249" s="15"/>
      <c r="GB249" s="15"/>
      <c r="GC249" s="15"/>
      <c r="GD249" s="15"/>
      <c r="GE249" s="15"/>
      <c r="GF249" s="15"/>
      <c r="GG249" s="15"/>
      <c r="GH249" s="15"/>
      <c r="GI249" s="15"/>
      <c r="GJ249" s="15"/>
      <c r="GK249" s="15"/>
      <c r="GL249" s="15"/>
      <c r="GM249" s="15"/>
      <c r="GN249" s="15"/>
      <c r="GO249" s="15"/>
      <c r="GP249" s="15"/>
      <c r="GQ249" s="15"/>
      <c r="GR249" s="15"/>
      <c r="GS249" s="15"/>
      <c r="GT249" s="15"/>
      <c r="GU249" s="15"/>
      <c r="GV249" s="15"/>
      <c r="GW249" s="15"/>
      <c r="GX249" s="15"/>
      <c r="GY249" s="15"/>
      <c r="GZ249" s="15"/>
      <c r="HA249" s="15"/>
      <c r="HB249" s="15"/>
      <c r="HC249" s="15"/>
      <c r="HD249" s="15"/>
      <c r="HE249" s="15"/>
      <c r="HF249" s="15"/>
      <c r="HG249" s="15"/>
      <c r="HH249" s="15"/>
      <c r="HI249" s="15"/>
      <c r="HJ249" s="15"/>
      <c r="HK249" s="15"/>
      <c r="HL249" s="15"/>
      <c r="HM249" s="15"/>
      <c r="HN249" s="15"/>
      <c r="HO249" s="15"/>
      <c r="HP249" s="15"/>
      <c r="HQ249" s="15"/>
      <c r="HR249" s="15"/>
      <c r="HS249" s="15"/>
      <c r="HT249" s="15"/>
      <c r="HU249" s="15"/>
      <c r="HV249" s="15"/>
      <c r="HW249" s="15"/>
      <c r="HX249" s="15"/>
      <c r="HY249" s="15"/>
      <c r="HZ249" s="15"/>
      <c r="IA249" s="15"/>
      <c r="IB249" s="15"/>
      <c r="IC249" s="15"/>
      <c r="ID249" s="15"/>
      <c r="IE249" s="15"/>
      <c r="IF249" s="15"/>
      <c r="IG249" s="15"/>
      <c r="IH249" s="15"/>
      <c r="II249" s="15"/>
      <c r="IJ249" s="15"/>
      <c r="IK249" s="15"/>
      <c r="IL249" s="15"/>
      <c r="IM249" s="15"/>
      <c r="IN249" s="15"/>
      <c r="IO249" s="15"/>
      <c r="IP249" s="15"/>
      <c r="IQ249" s="15"/>
      <c r="IR249" s="15"/>
      <c r="IS249" s="15"/>
      <c r="IT249" s="15"/>
      <c r="IU249" s="15"/>
      <c r="IV249" s="15"/>
    </row>
    <row r="250" spans="1:256" ht="16.5" customHeight="1">
      <c r="A250" s="557" t="s">
        <v>209</v>
      </c>
      <c r="B250" s="557"/>
      <c r="C250" s="557"/>
      <c r="D250" s="557"/>
      <c r="E250" s="557"/>
      <c r="F250" s="557"/>
      <c r="G250" s="556">
        <f>SUM(G248+G249)</f>
        <v>0.64</v>
      </c>
      <c r="H250" s="556"/>
      <c r="I250" s="556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  <c r="BM250" s="15"/>
      <c r="BN250" s="15"/>
      <c r="BO250" s="15"/>
      <c r="BP250" s="15"/>
      <c r="BQ250" s="15"/>
      <c r="BR250" s="15"/>
      <c r="BS250" s="15"/>
      <c r="BT250" s="15"/>
      <c r="BU250" s="15"/>
      <c r="BV250" s="15"/>
      <c r="BW250" s="15"/>
      <c r="BX250" s="15"/>
      <c r="BY250" s="15"/>
      <c r="BZ250" s="15"/>
      <c r="CA250" s="15"/>
      <c r="CB250" s="15"/>
      <c r="CC250" s="15"/>
      <c r="CD250" s="15"/>
      <c r="CE250" s="15"/>
      <c r="CF250" s="15"/>
      <c r="CG250" s="15"/>
      <c r="CH250" s="15"/>
      <c r="CI250" s="15"/>
      <c r="CJ250" s="15"/>
      <c r="CK250" s="15"/>
      <c r="CL250" s="15"/>
      <c r="CM250" s="15"/>
      <c r="CN250" s="15"/>
      <c r="CO250" s="15"/>
      <c r="CP250" s="15"/>
      <c r="CQ250" s="15"/>
      <c r="CR250" s="15"/>
      <c r="CS250" s="15"/>
      <c r="CT250" s="15"/>
      <c r="CU250" s="15"/>
      <c r="CV250" s="15"/>
      <c r="CW250" s="15"/>
      <c r="CX250" s="15"/>
      <c r="CY250" s="15"/>
      <c r="CZ250" s="15"/>
      <c r="DA250" s="15"/>
      <c r="DB250" s="15"/>
      <c r="DC250" s="15"/>
      <c r="DD250" s="15"/>
      <c r="DE250" s="15"/>
      <c r="DF250" s="15"/>
      <c r="DG250" s="15"/>
      <c r="DH250" s="15"/>
      <c r="DI250" s="15"/>
      <c r="DJ250" s="15"/>
      <c r="DK250" s="15"/>
      <c r="DL250" s="15"/>
      <c r="DM250" s="15"/>
      <c r="DN250" s="15"/>
      <c r="DO250" s="15"/>
      <c r="DP250" s="15"/>
      <c r="DQ250" s="15"/>
      <c r="DR250" s="15"/>
      <c r="DS250" s="15"/>
      <c r="DT250" s="15"/>
      <c r="DU250" s="15"/>
      <c r="DV250" s="15"/>
      <c r="DW250" s="15"/>
      <c r="DX250" s="15"/>
      <c r="DY250" s="15"/>
      <c r="DZ250" s="15"/>
      <c r="EA250" s="15"/>
      <c r="EB250" s="15"/>
      <c r="EC250" s="15"/>
      <c r="ED250" s="15"/>
      <c r="EE250" s="15"/>
      <c r="EF250" s="15"/>
      <c r="EG250" s="15"/>
      <c r="EH250" s="15"/>
      <c r="EI250" s="15"/>
      <c r="EJ250" s="15"/>
      <c r="EK250" s="15"/>
      <c r="EL250" s="15"/>
      <c r="EM250" s="15"/>
      <c r="EN250" s="15"/>
      <c r="EO250" s="15"/>
      <c r="EP250" s="15"/>
      <c r="EQ250" s="15"/>
      <c r="ER250" s="15"/>
      <c r="ES250" s="15"/>
      <c r="ET250" s="15"/>
      <c r="EU250" s="15"/>
      <c r="EV250" s="15"/>
      <c r="EW250" s="15"/>
      <c r="EX250" s="15"/>
      <c r="EY250" s="15"/>
      <c r="EZ250" s="15"/>
      <c r="FA250" s="15"/>
      <c r="FB250" s="15"/>
      <c r="FC250" s="15"/>
      <c r="FD250" s="15"/>
      <c r="FE250" s="15"/>
      <c r="FF250" s="15"/>
      <c r="FG250" s="15"/>
      <c r="FH250" s="15"/>
      <c r="FI250" s="15"/>
      <c r="FJ250" s="15"/>
      <c r="FK250" s="15"/>
      <c r="FL250" s="15"/>
      <c r="FM250" s="15"/>
      <c r="FN250" s="15"/>
      <c r="FO250" s="15"/>
      <c r="FP250" s="15"/>
      <c r="FQ250" s="15"/>
      <c r="FR250" s="15"/>
      <c r="FS250" s="15"/>
      <c r="FT250" s="15"/>
      <c r="FU250" s="15"/>
      <c r="FV250" s="15"/>
      <c r="FW250" s="15"/>
      <c r="FX250" s="15"/>
      <c r="FY250" s="15"/>
      <c r="FZ250" s="15"/>
      <c r="GA250" s="15"/>
      <c r="GB250" s="15"/>
      <c r="GC250" s="15"/>
      <c r="GD250" s="15"/>
      <c r="GE250" s="15"/>
      <c r="GF250" s="15"/>
      <c r="GG250" s="15"/>
      <c r="GH250" s="15"/>
      <c r="GI250" s="15"/>
      <c r="GJ250" s="15"/>
      <c r="GK250" s="15"/>
      <c r="GL250" s="15"/>
      <c r="GM250" s="15"/>
      <c r="GN250" s="15"/>
      <c r="GO250" s="15"/>
      <c r="GP250" s="15"/>
      <c r="GQ250" s="15"/>
      <c r="GR250" s="15"/>
      <c r="GS250" s="15"/>
      <c r="GT250" s="15"/>
      <c r="GU250" s="15"/>
      <c r="GV250" s="15"/>
      <c r="GW250" s="15"/>
      <c r="GX250" s="15"/>
      <c r="GY250" s="15"/>
      <c r="GZ250" s="15"/>
      <c r="HA250" s="15"/>
      <c r="HB250" s="15"/>
      <c r="HC250" s="15"/>
      <c r="HD250" s="15"/>
      <c r="HE250" s="15"/>
      <c r="HF250" s="15"/>
      <c r="HG250" s="15"/>
      <c r="HH250" s="15"/>
      <c r="HI250" s="15"/>
      <c r="HJ250" s="15"/>
      <c r="HK250" s="15"/>
      <c r="HL250" s="15"/>
      <c r="HM250" s="15"/>
      <c r="HN250" s="15"/>
      <c r="HO250" s="15"/>
      <c r="HP250" s="15"/>
      <c r="HQ250" s="15"/>
      <c r="HR250" s="15"/>
      <c r="HS250" s="15"/>
      <c r="HT250" s="15"/>
      <c r="HU250" s="15"/>
      <c r="HV250" s="15"/>
      <c r="HW250" s="15"/>
      <c r="HX250" s="15"/>
      <c r="HY250" s="15"/>
      <c r="HZ250" s="15"/>
      <c r="IA250" s="15"/>
      <c r="IB250" s="15"/>
      <c r="IC250" s="15"/>
      <c r="ID250" s="15"/>
      <c r="IE250" s="15"/>
      <c r="IF250" s="15"/>
      <c r="IG250" s="15"/>
      <c r="IH250" s="15"/>
      <c r="II250" s="15"/>
      <c r="IJ250" s="15"/>
      <c r="IK250" s="15"/>
      <c r="IL250" s="15"/>
      <c r="IM250" s="15"/>
      <c r="IN250" s="15"/>
      <c r="IO250" s="15"/>
      <c r="IP250" s="15"/>
      <c r="IQ250" s="15"/>
      <c r="IR250" s="15"/>
      <c r="IS250" s="15"/>
      <c r="IT250" s="15"/>
      <c r="IU250" s="15"/>
      <c r="IV250" s="15"/>
    </row>
    <row r="251" spans="1:256" ht="7.5" customHeight="1">
      <c r="A251" s="475"/>
      <c r="B251" s="475"/>
      <c r="C251" s="475"/>
      <c r="D251" s="475"/>
      <c r="E251" s="475"/>
      <c r="F251" s="475"/>
      <c r="G251" s="475"/>
      <c r="H251" s="475"/>
      <c r="I251" s="47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  <c r="BM251" s="15"/>
      <c r="BN251" s="15"/>
      <c r="BO251" s="15"/>
      <c r="BP251" s="15"/>
      <c r="BQ251" s="15"/>
      <c r="BR251" s="15"/>
      <c r="BS251" s="15"/>
      <c r="BT251" s="15"/>
      <c r="BU251" s="15"/>
      <c r="BV251" s="15"/>
      <c r="BW251" s="15"/>
      <c r="BX251" s="15"/>
      <c r="BY251" s="15"/>
      <c r="BZ251" s="15"/>
      <c r="CA251" s="15"/>
      <c r="CB251" s="15"/>
      <c r="CC251" s="15"/>
      <c r="CD251" s="15"/>
      <c r="CE251" s="15"/>
      <c r="CF251" s="15"/>
      <c r="CG251" s="15"/>
      <c r="CH251" s="15"/>
      <c r="CI251" s="15"/>
      <c r="CJ251" s="15"/>
      <c r="CK251" s="15"/>
      <c r="CL251" s="15"/>
      <c r="CM251" s="15"/>
      <c r="CN251" s="15"/>
      <c r="CO251" s="15"/>
      <c r="CP251" s="15"/>
      <c r="CQ251" s="15"/>
      <c r="CR251" s="15"/>
      <c r="CS251" s="15"/>
      <c r="CT251" s="15"/>
      <c r="CU251" s="15"/>
      <c r="CV251" s="15"/>
      <c r="CW251" s="15"/>
      <c r="CX251" s="15"/>
      <c r="CY251" s="15"/>
      <c r="CZ251" s="15"/>
      <c r="DA251" s="15"/>
      <c r="DB251" s="15"/>
      <c r="DC251" s="15"/>
      <c r="DD251" s="15"/>
      <c r="DE251" s="15"/>
      <c r="DF251" s="15"/>
      <c r="DG251" s="15"/>
      <c r="DH251" s="15"/>
      <c r="DI251" s="15"/>
      <c r="DJ251" s="15"/>
      <c r="DK251" s="15"/>
      <c r="DL251" s="15"/>
      <c r="DM251" s="15"/>
      <c r="DN251" s="15"/>
      <c r="DO251" s="15"/>
      <c r="DP251" s="15"/>
      <c r="DQ251" s="15"/>
      <c r="DR251" s="15"/>
      <c r="DS251" s="15"/>
      <c r="DT251" s="15"/>
      <c r="DU251" s="15"/>
      <c r="DV251" s="15"/>
      <c r="DW251" s="15"/>
      <c r="DX251" s="15"/>
      <c r="DY251" s="15"/>
      <c r="DZ251" s="15"/>
      <c r="EA251" s="15"/>
      <c r="EB251" s="15"/>
      <c r="EC251" s="15"/>
      <c r="ED251" s="15"/>
      <c r="EE251" s="15"/>
      <c r="EF251" s="15"/>
      <c r="EG251" s="15"/>
      <c r="EH251" s="15"/>
      <c r="EI251" s="15"/>
      <c r="EJ251" s="15"/>
      <c r="EK251" s="15"/>
      <c r="EL251" s="15"/>
      <c r="EM251" s="15"/>
      <c r="EN251" s="15"/>
      <c r="EO251" s="15"/>
      <c r="EP251" s="15"/>
      <c r="EQ251" s="15"/>
      <c r="ER251" s="15"/>
      <c r="ES251" s="15"/>
      <c r="ET251" s="15"/>
      <c r="EU251" s="15"/>
      <c r="EV251" s="15"/>
      <c r="EW251" s="15"/>
      <c r="EX251" s="15"/>
      <c r="EY251" s="15"/>
      <c r="EZ251" s="15"/>
      <c r="FA251" s="15"/>
      <c r="FB251" s="15"/>
      <c r="FC251" s="15"/>
      <c r="FD251" s="15"/>
      <c r="FE251" s="15"/>
      <c r="FF251" s="15"/>
      <c r="FG251" s="15"/>
      <c r="FH251" s="15"/>
      <c r="FI251" s="15"/>
      <c r="FJ251" s="15"/>
      <c r="FK251" s="15"/>
      <c r="FL251" s="15"/>
      <c r="FM251" s="15"/>
      <c r="FN251" s="15"/>
      <c r="FO251" s="15"/>
      <c r="FP251" s="15"/>
      <c r="FQ251" s="15"/>
      <c r="FR251" s="15"/>
      <c r="FS251" s="15"/>
      <c r="FT251" s="15"/>
      <c r="FU251" s="15"/>
      <c r="FV251" s="15"/>
      <c r="FW251" s="15"/>
      <c r="FX251" s="15"/>
      <c r="FY251" s="15"/>
      <c r="FZ251" s="15"/>
      <c r="GA251" s="15"/>
      <c r="GB251" s="15"/>
      <c r="GC251" s="15"/>
      <c r="GD251" s="15"/>
      <c r="GE251" s="15"/>
      <c r="GF251" s="15"/>
      <c r="GG251" s="15"/>
      <c r="GH251" s="15"/>
      <c r="GI251" s="15"/>
      <c r="GJ251" s="15"/>
      <c r="GK251" s="15"/>
      <c r="GL251" s="15"/>
      <c r="GM251" s="15"/>
      <c r="GN251" s="15"/>
      <c r="GO251" s="15"/>
      <c r="GP251" s="15"/>
      <c r="GQ251" s="15"/>
      <c r="GR251" s="15"/>
      <c r="GS251" s="15"/>
      <c r="GT251" s="15"/>
      <c r="GU251" s="15"/>
      <c r="GV251" s="15"/>
      <c r="GW251" s="15"/>
      <c r="GX251" s="15"/>
      <c r="GY251" s="15"/>
      <c r="GZ251" s="15"/>
      <c r="HA251" s="15"/>
      <c r="HB251" s="15"/>
      <c r="HC251" s="15"/>
      <c r="HD251" s="15"/>
      <c r="HE251" s="15"/>
      <c r="HF251" s="15"/>
      <c r="HG251" s="15"/>
      <c r="HH251" s="15"/>
      <c r="HI251" s="15"/>
      <c r="HJ251" s="15"/>
      <c r="HK251" s="15"/>
      <c r="HL251" s="15"/>
      <c r="HM251" s="15"/>
      <c r="HN251" s="15"/>
      <c r="HO251" s="15"/>
      <c r="HP251" s="15"/>
      <c r="HQ251" s="15"/>
      <c r="HR251" s="15"/>
      <c r="HS251" s="15"/>
      <c r="HT251" s="15"/>
      <c r="HU251" s="15"/>
      <c r="HV251" s="15"/>
      <c r="HW251" s="15"/>
      <c r="HX251" s="15"/>
      <c r="HY251" s="15"/>
      <c r="HZ251" s="15"/>
      <c r="IA251" s="15"/>
      <c r="IB251" s="15"/>
      <c r="IC251" s="15"/>
      <c r="ID251" s="15"/>
      <c r="IE251" s="15"/>
      <c r="IF251" s="15"/>
      <c r="IG251" s="15"/>
      <c r="IH251" s="15"/>
      <c r="II251" s="15"/>
      <c r="IJ251" s="15"/>
      <c r="IK251" s="15"/>
      <c r="IL251" s="15"/>
      <c r="IM251" s="15"/>
      <c r="IN251" s="15"/>
      <c r="IO251" s="15"/>
      <c r="IP251" s="15"/>
      <c r="IQ251" s="15"/>
      <c r="IR251" s="15"/>
      <c r="IS251" s="15"/>
      <c r="IT251" s="15"/>
      <c r="IU251" s="15"/>
      <c r="IV251" s="15"/>
    </row>
    <row r="252" spans="1:256" ht="34.5" customHeight="1">
      <c r="A252" s="583" t="s">
        <v>244</v>
      </c>
      <c r="B252" s="583"/>
      <c r="C252" s="584" t="s">
        <v>237</v>
      </c>
      <c r="D252" s="584"/>
      <c r="E252" s="561">
        <v>0</v>
      </c>
      <c r="F252" s="561"/>
      <c r="G252" s="554">
        <f>ROUND(1/(30*2250)*E252,2)</f>
        <v>0</v>
      </c>
      <c r="H252" s="554"/>
      <c r="I252" s="554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  <c r="BM252" s="15"/>
      <c r="BN252" s="15"/>
      <c r="BO252" s="15"/>
      <c r="BP252" s="15"/>
      <c r="BQ252" s="15"/>
      <c r="BR252" s="15"/>
      <c r="BS252" s="15"/>
      <c r="BT252" s="15"/>
      <c r="BU252" s="15"/>
      <c r="BV252" s="15"/>
      <c r="BW252" s="15"/>
      <c r="BX252" s="15"/>
      <c r="BY252" s="15"/>
      <c r="BZ252" s="15"/>
      <c r="CA252" s="15"/>
      <c r="CB252" s="15"/>
      <c r="CC252" s="15"/>
      <c r="CD252" s="15"/>
      <c r="CE252" s="15"/>
      <c r="CF252" s="15"/>
      <c r="CG252" s="15"/>
      <c r="CH252" s="15"/>
      <c r="CI252" s="15"/>
      <c r="CJ252" s="15"/>
      <c r="CK252" s="15"/>
      <c r="CL252" s="15"/>
      <c r="CM252" s="15"/>
      <c r="CN252" s="15"/>
      <c r="CO252" s="15"/>
      <c r="CP252" s="15"/>
      <c r="CQ252" s="15"/>
      <c r="CR252" s="15"/>
      <c r="CS252" s="15"/>
      <c r="CT252" s="15"/>
      <c r="CU252" s="15"/>
      <c r="CV252" s="15"/>
      <c r="CW252" s="15"/>
      <c r="CX252" s="15"/>
      <c r="CY252" s="15"/>
      <c r="CZ252" s="15"/>
      <c r="DA252" s="15"/>
      <c r="DB252" s="15"/>
      <c r="DC252" s="15"/>
      <c r="DD252" s="15"/>
      <c r="DE252" s="15"/>
      <c r="DF252" s="15"/>
      <c r="DG252" s="15"/>
      <c r="DH252" s="15"/>
      <c r="DI252" s="15"/>
      <c r="DJ252" s="15"/>
      <c r="DK252" s="15"/>
      <c r="DL252" s="15"/>
      <c r="DM252" s="15"/>
      <c r="DN252" s="15"/>
      <c r="DO252" s="15"/>
      <c r="DP252" s="15"/>
      <c r="DQ252" s="15"/>
      <c r="DR252" s="15"/>
      <c r="DS252" s="15"/>
      <c r="DT252" s="15"/>
      <c r="DU252" s="15"/>
      <c r="DV252" s="15"/>
      <c r="DW252" s="15"/>
      <c r="DX252" s="15"/>
      <c r="DY252" s="15"/>
      <c r="DZ252" s="15"/>
      <c r="EA252" s="15"/>
      <c r="EB252" s="15"/>
      <c r="EC252" s="15"/>
      <c r="ED252" s="15"/>
      <c r="EE252" s="15"/>
      <c r="EF252" s="15"/>
      <c r="EG252" s="15"/>
      <c r="EH252" s="15"/>
      <c r="EI252" s="15"/>
      <c r="EJ252" s="15"/>
      <c r="EK252" s="15"/>
      <c r="EL252" s="15"/>
      <c r="EM252" s="15"/>
      <c r="EN252" s="15"/>
      <c r="EO252" s="15"/>
      <c r="EP252" s="15"/>
      <c r="EQ252" s="15"/>
      <c r="ER252" s="15"/>
      <c r="ES252" s="15"/>
      <c r="ET252" s="15"/>
      <c r="EU252" s="15"/>
      <c r="EV252" s="15"/>
      <c r="EW252" s="15"/>
      <c r="EX252" s="15"/>
      <c r="EY252" s="15"/>
      <c r="EZ252" s="15"/>
      <c r="FA252" s="15"/>
      <c r="FB252" s="15"/>
      <c r="FC252" s="15"/>
      <c r="FD252" s="15"/>
      <c r="FE252" s="15"/>
      <c r="FF252" s="15"/>
      <c r="FG252" s="15"/>
      <c r="FH252" s="15"/>
      <c r="FI252" s="15"/>
      <c r="FJ252" s="15"/>
      <c r="FK252" s="15"/>
      <c r="FL252" s="15"/>
      <c r="FM252" s="15"/>
      <c r="FN252" s="15"/>
      <c r="FO252" s="15"/>
      <c r="FP252" s="15"/>
      <c r="FQ252" s="15"/>
      <c r="FR252" s="15"/>
      <c r="FS252" s="15"/>
      <c r="FT252" s="15"/>
      <c r="FU252" s="15"/>
      <c r="FV252" s="15"/>
      <c r="FW252" s="15"/>
      <c r="FX252" s="15"/>
      <c r="FY252" s="15"/>
      <c r="FZ252" s="15"/>
      <c r="GA252" s="15"/>
      <c r="GB252" s="15"/>
      <c r="GC252" s="15"/>
      <c r="GD252" s="15"/>
      <c r="GE252" s="15"/>
      <c r="GF252" s="15"/>
      <c r="GG252" s="15"/>
      <c r="GH252" s="15"/>
      <c r="GI252" s="15"/>
      <c r="GJ252" s="15"/>
      <c r="GK252" s="15"/>
      <c r="GL252" s="15"/>
      <c r="GM252" s="15"/>
      <c r="GN252" s="15"/>
      <c r="GO252" s="15"/>
      <c r="GP252" s="15"/>
      <c r="GQ252" s="15"/>
      <c r="GR252" s="15"/>
      <c r="GS252" s="15"/>
      <c r="GT252" s="15"/>
      <c r="GU252" s="15"/>
      <c r="GV252" s="15"/>
      <c r="GW252" s="15"/>
      <c r="GX252" s="15"/>
      <c r="GY252" s="15"/>
      <c r="GZ252" s="15"/>
      <c r="HA252" s="15"/>
      <c r="HB252" s="15"/>
      <c r="HC252" s="15"/>
      <c r="HD252" s="15"/>
      <c r="HE252" s="15"/>
      <c r="HF252" s="15"/>
      <c r="HG252" s="15"/>
      <c r="HH252" s="15"/>
      <c r="HI252" s="15"/>
      <c r="HJ252" s="15"/>
      <c r="HK252" s="15"/>
      <c r="HL252" s="15"/>
      <c r="HM252" s="15"/>
      <c r="HN252" s="15"/>
      <c r="HO252" s="15"/>
      <c r="HP252" s="15"/>
      <c r="HQ252" s="15"/>
      <c r="HR252" s="15"/>
      <c r="HS252" s="15"/>
      <c r="HT252" s="15"/>
      <c r="HU252" s="15"/>
      <c r="HV252" s="15"/>
      <c r="HW252" s="15"/>
      <c r="HX252" s="15"/>
      <c r="HY252" s="15"/>
      <c r="HZ252" s="15"/>
      <c r="IA252" s="15"/>
      <c r="IB252" s="15"/>
      <c r="IC252" s="15"/>
      <c r="ID252" s="15"/>
      <c r="IE252" s="15"/>
      <c r="IF252" s="15"/>
      <c r="IG252" s="15"/>
      <c r="IH252" s="15"/>
      <c r="II252" s="15"/>
      <c r="IJ252" s="15"/>
      <c r="IK252" s="15"/>
      <c r="IL252" s="15"/>
      <c r="IM252" s="15"/>
      <c r="IN252" s="15"/>
      <c r="IO252" s="15"/>
      <c r="IP252" s="15"/>
      <c r="IQ252" s="15"/>
      <c r="IR252" s="15"/>
      <c r="IS252" s="15"/>
      <c r="IT252" s="15"/>
      <c r="IU252" s="15"/>
      <c r="IV252" s="15"/>
    </row>
    <row r="253" spans="1:256" ht="30" customHeight="1">
      <c r="A253" s="5" t="s">
        <v>245</v>
      </c>
      <c r="B253" s="5"/>
      <c r="C253" s="581" t="s">
        <v>239</v>
      </c>
      <c r="D253" s="581"/>
      <c r="E253" s="554">
        <f>I204</f>
        <v>4781.29</v>
      </c>
      <c r="F253" s="554"/>
      <c r="G253" s="554">
        <f>ROUND((1/2250)*E253,2)</f>
        <v>2.13</v>
      </c>
      <c r="H253" s="554"/>
      <c r="I253" s="554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  <c r="BM253" s="15"/>
      <c r="BN253" s="15"/>
      <c r="BO253" s="15"/>
      <c r="BP253" s="15"/>
      <c r="BQ253" s="15"/>
      <c r="BR253" s="15"/>
      <c r="BS253" s="15"/>
      <c r="BT253" s="15"/>
      <c r="BU253" s="15"/>
      <c r="BV253" s="15"/>
      <c r="BW253" s="15"/>
      <c r="BX253" s="15"/>
      <c r="BY253" s="15"/>
      <c r="BZ253" s="15"/>
      <c r="CA253" s="15"/>
      <c r="CB253" s="15"/>
      <c r="CC253" s="15"/>
      <c r="CD253" s="15"/>
      <c r="CE253" s="15"/>
      <c r="CF253" s="15"/>
      <c r="CG253" s="15"/>
      <c r="CH253" s="15"/>
      <c r="CI253" s="15"/>
      <c r="CJ253" s="15"/>
      <c r="CK253" s="15"/>
      <c r="CL253" s="15"/>
      <c r="CM253" s="15"/>
      <c r="CN253" s="15"/>
      <c r="CO253" s="15"/>
      <c r="CP253" s="15"/>
      <c r="CQ253" s="15"/>
      <c r="CR253" s="15"/>
      <c r="CS253" s="15"/>
      <c r="CT253" s="15"/>
      <c r="CU253" s="15"/>
      <c r="CV253" s="15"/>
      <c r="CW253" s="15"/>
      <c r="CX253" s="15"/>
      <c r="CY253" s="15"/>
      <c r="CZ253" s="15"/>
      <c r="DA253" s="15"/>
      <c r="DB253" s="15"/>
      <c r="DC253" s="15"/>
      <c r="DD253" s="15"/>
      <c r="DE253" s="15"/>
      <c r="DF253" s="15"/>
      <c r="DG253" s="15"/>
      <c r="DH253" s="15"/>
      <c r="DI253" s="15"/>
      <c r="DJ253" s="15"/>
      <c r="DK253" s="15"/>
      <c r="DL253" s="15"/>
      <c r="DM253" s="15"/>
      <c r="DN253" s="15"/>
      <c r="DO253" s="15"/>
      <c r="DP253" s="15"/>
      <c r="DQ253" s="15"/>
      <c r="DR253" s="15"/>
      <c r="DS253" s="15"/>
      <c r="DT253" s="15"/>
      <c r="DU253" s="15"/>
      <c r="DV253" s="15"/>
      <c r="DW253" s="15"/>
      <c r="DX253" s="15"/>
      <c r="DY253" s="15"/>
      <c r="DZ253" s="15"/>
      <c r="EA253" s="15"/>
      <c r="EB253" s="15"/>
      <c r="EC253" s="15"/>
      <c r="ED253" s="15"/>
      <c r="EE253" s="15"/>
      <c r="EF253" s="15"/>
      <c r="EG253" s="15"/>
      <c r="EH253" s="15"/>
      <c r="EI253" s="15"/>
      <c r="EJ253" s="15"/>
      <c r="EK253" s="15"/>
      <c r="EL253" s="15"/>
      <c r="EM253" s="15"/>
      <c r="EN253" s="15"/>
      <c r="EO253" s="15"/>
      <c r="EP253" s="15"/>
      <c r="EQ253" s="15"/>
      <c r="ER253" s="15"/>
      <c r="ES253" s="15"/>
      <c r="ET253" s="15"/>
      <c r="EU253" s="15"/>
      <c r="EV253" s="15"/>
      <c r="EW253" s="15"/>
      <c r="EX253" s="15"/>
      <c r="EY253" s="15"/>
      <c r="EZ253" s="15"/>
      <c r="FA253" s="15"/>
      <c r="FB253" s="15"/>
      <c r="FC253" s="15"/>
      <c r="FD253" s="15"/>
      <c r="FE253" s="15"/>
      <c r="FF253" s="15"/>
      <c r="FG253" s="15"/>
      <c r="FH253" s="15"/>
      <c r="FI253" s="15"/>
      <c r="FJ253" s="15"/>
      <c r="FK253" s="15"/>
      <c r="FL253" s="15"/>
      <c r="FM253" s="15"/>
      <c r="FN253" s="15"/>
      <c r="FO253" s="15"/>
      <c r="FP253" s="15"/>
      <c r="FQ253" s="15"/>
      <c r="FR253" s="15"/>
      <c r="FS253" s="15"/>
      <c r="FT253" s="15"/>
      <c r="FU253" s="15"/>
      <c r="FV253" s="15"/>
      <c r="FW253" s="15"/>
      <c r="FX253" s="15"/>
      <c r="FY253" s="15"/>
      <c r="FZ253" s="15"/>
      <c r="GA253" s="15"/>
      <c r="GB253" s="15"/>
      <c r="GC253" s="15"/>
      <c r="GD253" s="15"/>
      <c r="GE253" s="15"/>
      <c r="GF253" s="15"/>
      <c r="GG253" s="15"/>
      <c r="GH253" s="15"/>
      <c r="GI253" s="15"/>
      <c r="GJ253" s="15"/>
      <c r="GK253" s="15"/>
      <c r="GL253" s="15"/>
      <c r="GM253" s="15"/>
      <c r="GN253" s="15"/>
      <c r="GO253" s="15"/>
      <c r="GP253" s="15"/>
      <c r="GQ253" s="15"/>
      <c r="GR253" s="15"/>
      <c r="GS253" s="15"/>
      <c r="GT253" s="15"/>
      <c r="GU253" s="15"/>
      <c r="GV253" s="15"/>
      <c r="GW253" s="15"/>
      <c r="GX253" s="15"/>
      <c r="GY253" s="15"/>
      <c r="GZ253" s="15"/>
      <c r="HA253" s="15"/>
      <c r="HB253" s="15"/>
      <c r="HC253" s="15"/>
      <c r="HD253" s="15"/>
      <c r="HE253" s="15"/>
      <c r="HF253" s="15"/>
      <c r="HG253" s="15"/>
      <c r="HH253" s="15"/>
      <c r="HI253" s="15"/>
      <c r="HJ253" s="15"/>
      <c r="HK253" s="15"/>
      <c r="HL253" s="15"/>
      <c r="HM253" s="15"/>
      <c r="HN253" s="15"/>
      <c r="HO253" s="15"/>
      <c r="HP253" s="15"/>
      <c r="HQ253" s="15"/>
      <c r="HR253" s="15"/>
      <c r="HS253" s="15"/>
      <c r="HT253" s="15"/>
      <c r="HU253" s="15"/>
      <c r="HV253" s="15"/>
      <c r="HW253" s="15"/>
      <c r="HX253" s="15"/>
      <c r="HY253" s="15"/>
      <c r="HZ253" s="15"/>
      <c r="IA253" s="15"/>
      <c r="IB253" s="15"/>
      <c r="IC253" s="15"/>
      <c r="ID253" s="15"/>
      <c r="IE253" s="15"/>
      <c r="IF253" s="15"/>
      <c r="IG253" s="15"/>
      <c r="IH253" s="15"/>
      <c r="II253" s="15"/>
      <c r="IJ253" s="15"/>
      <c r="IK253" s="15"/>
      <c r="IL253" s="15"/>
      <c r="IM253" s="15"/>
      <c r="IN253" s="15"/>
      <c r="IO253" s="15"/>
      <c r="IP253" s="15"/>
      <c r="IQ253" s="15"/>
      <c r="IR253" s="15"/>
      <c r="IS253" s="15"/>
      <c r="IT253" s="15"/>
      <c r="IU253" s="15"/>
      <c r="IV253" s="15"/>
    </row>
    <row r="254" spans="1:256" ht="15.75" customHeight="1">
      <c r="A254" s="557" t="s">
        <v>209</v>
      </c>
      <c r="B254" s="557"/>
      <c r="C254" s="557"/>
      <c r="D254" s="557"/>
      <c r="E254" s="557"/>
      <c r="F254" s="557"/>
      <c r="G254" s="556">
        <f>SUM(G252+G253)</f>
        <v>2.13</v>
      </c>
      <c r="H254" s="556"/>
      <c r="I254" s="556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  <c r="BM254" s="15"/>
      <c r="BN254" s="15"/>
      <c r="BO254" s="15"/>
      <c r="BP254" s="15"/>
      <c r="BQ254" s="15"/>
      <c r="BR254" s="15"/>
      <c r="BS254" s="15"/>
      <c r="BT254" s="15"/>
      <c r="BU254" s="15"/>
      <c r="BV254" s="15"/>
      <c r="BW254" s="15"/>
      <c r="BX254" s="15"/>
      <c r="BY254" s="15"/>
      <c r="BZ254" s="15"/>
      <c r="CA254" s="15"/>
      <c r="CB254" s="15"/>
      <c r="CC254" s="15"/>
      <c r="CD254" s="15"/>
      <c r="CE254" s="15"/>
      <c r="CF254" s="15"/>
      <c r="CG254" s="15"/>
      <c r="CH254" s="15"/>
      <c r="CI254" s="15"/>
      <c r="CJ254" s="15"/>
      <c r="CK254" s="15"/>
      <c r="CL254" s="15"/>
      <c r="CM254" s="15"/>
      <c r="CN254" s="15"/>
      <c r="CO254" s="15"/>
      <c r="CP254" s="15"/>
      <c r="CQ254" s="15"/>
      <c r="CR254" s="15"/>
      <c r="CS254" s="15"/>
      <c r="CT254" s="15"/>
      <c r="CU254" s="15"/>
      <c r="CV254" s="15"/>
      <c r="CW254" s="15"/>
      <c r="CX254" s="15"/>
      <c r="CY254" s="15"/>
      <c r="CZ254" s="15"/>
      <c r="DA254" s="15"/>
      <c r="DB254" s="15"/>
      <c r="DC254" s="15"/>
      <c r="DD254" s="15"/>
      <c r="DE254" s="15"/>
      <c r="DF254" s="15"/>
      <c r="DG254" s="15"/>
      <c r="DH254" s="15"/>
      <c r="DI254" s="15"/>
      <c r="DJ254" s="15"/>
      <c r="DK254" s="15"/>
      <c r="DL254" s="15"/>
      <c r="DM254" s="15"/>
      <c r="DN254" s="15"/>
      <c r="DO254" s="15"/>
      <c r="DP254" s="15"/>
      <c r="DQ254" s="15"/>
      <c r="DR254" s="15"/>
      <c r="DS254" s="15"/>
      <c r="DT254" s="15"/>
      <c r="DU254" s="15"/>
      <c r="DV254" s="15"/>
      <c r="DW254" s="15"/>
      <c r="DX254" s="15"/>
      <c r="DY254" s="15"/>
      <c r="DZ254" s="15"/>
      <c r="EA254" s="15"/>
      <c r="EB254" s="15"/>
      <c r="EC254" s="15"/>
      <c r="ED254" s="15"/>
      <c r="EE254" s="15"/>
      <c r="EF254" s="15"/>
      <c r="EG254" s="15"/>
      <c r="EH254" s="15"/>
      <c r="EI254" s="15"/>
      <c r="EJ254" s="15"/>
      <c r="EK254" s="15"/>
      <c r="EL254" s="15"/>
      <c r="EM254" s="15"/>
      <c r="EN254" s="15"/>
      <c r="EO254" s="15"/>
      <c r="EP254" s="15"/>
      <c r="EQ254" s="15"/>
      <c r="ER254" s="15"/>
      <c r="ES254" s="15"/>
      <c r="ET254" s="15"/>
      <c r="EU254" s="15"/>
      <c r="EV254" s="15"/>
      <c r="EW254" s="15"/>
      <c r="EX254" s="15"/>
      <c r="EY254" s="15"/>
      <c r="EZ254" s="15"/>
      <c r="FA254" s="15"/>
      <c r="FB254" s="15"/>
      <c r="FC254" s="15"/>
      <c r="FD254" s="15"/>
      <c r="FE254" s="15"/>
      <c r="FF254" s="15"/>
      <c r="FG254" s="15"/>
      <c r="FH254" s="15"/>
      <c r="FI254" s="15"/>
      <c r="FJ254" s="15"/>
      <c r="FK254" s="15"/>
      <c r="FL254" s="15"/>
      <c r="FM254" s="15"/>
      <c r="FN254" s="15"/>
      <c r="FO254" s="15"/>
      <c r="FP254" s="15"/>
      <c r="FQ254" s="15"/>
      <c r="FR254" s="15"/>
      <c r="FS254" s="15"/>
      <c r="FT254" s="15"/>
      <c r="FU254" s="15"/>
      <c r="FV254" s="15"/>
      <c r="FW254" s="15"/>
      <c r="FX254" s="15"/>
      <c r="FY254" s="15"/>
      <c r="FZ254" s="15"/>
      <c r="GA254" s="15"/>
      <c r="GB254" s="15"/>
      <c r="GC254" s="15"/>
      <c r="GD254" s="15"/>
      <c r="GE254" s="15"/>
      <c r="GF254" s="15"/>
      <c r="GG254" s="15"/>
      <c r="GH254" s="15"/>
      <c r="GI254" s="15"/>
      <c r="GJ254" s="15"/>
      <c r="GK254" s="15"/>
      <c r="GL254" s="15"/>
      <c r="GM254" s="15"/>
      <c r="GN254" s="15"/>
      <c r="GO254" s="15"/>
      <c r="GP254" s="15"/>
      <c r="GQ254" s="15"/>
      <c r="GR254" s="15"/>
      <c r="GS254" s="15"/>
      <c r="GT254" s="15"/>
      <c r="GU254" s="15"/>
      <c r="GV254" s="15"/>
      <c r="GW254" s="15"/>
      <c r="GX254" s="15"/>
      <c r="GY254" s="15"/>
      <c r="GZ254" s="15"/>
      <c r="HA254" s="15"/>
      <c r="HB254" s="15"/>
      <c r="HC254" s="15"/>
      <c r="HD254" s="15"/>
      <c r="HE254" s="15"/>
      <c r="HF254" s="15"/>
      <c r="HG254" s="15"/>
      <c r="HH254" s="15"/>
      <c r="HI254" s="15"/>
      <c r="HJ254" s="15"/>
      <c r="HK254" s="15"/>
      <c r="HL254" s="15"/>
      <c r="HM254" s="15"/>
      <c r="HN254" s="15"/>
      <c r="HO254" s="15"/>
      <c r="HP254" s="15"/>
      <c r="HQ254" s="15"/>
      <c r="HR254" s="15"/>
      <c r="HS254" s="15"/>
      <c r="HT254" s="15"/>
      <c r="HU254" s="15"/>
      <c r="HV254" s="15"/>
      <c r="HW254" s="15"/>
      <c r="HX254" s="15"/>
      <c r="HY254" s="15"/>
      <c r="HZ254" s="15"/>
      <c r="IA254" s="15"/>
      <c r="IB254" s="15"/>
      <c r="IC254" s="15"/>
      <c r="ID254" s="15"/>
      <c r="IE254" s="15"/>
      <c r="IF254" s="15"/>
      <c r="IG254" s="15"/>
      <c r="IH254" s="15"/>
      <c r="II254" s="15"/>
      <c r="IJ254" s="15"/>
      <c r="IK254" s="15"/>
      <c r="IL254" s="15"/>
      <c r="IM254" s="15"/>
      <c r="IN254" s="15"/>
      <c r="IO254" s="15"/>
      <c r="IP254" s="15"/>
      <c r="IQ254" s="15"/>
      <c r="IR254" s="15"/>
      <c r="IS254" s="15"/>
      <c r="IT254" s="15"/>
      <c r="IU254" s="15"/>
      <c r="IV254" s="15"/>
    </row>
    <row r="255" spans="1:256" ht="6.75" customHeight="1">
      <c r="A255" s="475"/>
      <c r="B255" s="475"/>
      <c r="C255" s="475"/>
      <c r="D255" s="475"/>
      <c r="E255" s="475"/>
      <c r="F255" s="475"/>
      <c r="G255" s="475"/>
      <c r="H255" s="475"/>
      <c r="I255" s="47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  <c r="BM255" s="15"/>
      <c r="BN255" s="15"/>
      <c r="BO255" s="15"/>
      <c r="BP255" s="15"/>
      <c r="BQ255" s="15"/>
      <c r="BR255" s="15"/>
      <c r="BS255" s="15"/>
      <c r="BT255" s="15"/>
      <c r="BU255" s="15"/>
      <c r="BV255" s="15"/>
      <c r="BW255" s="15"/>
      <c r="BX255" s="15"/>
      <c r="BY255" s="15"/>
      <c r="BZ255" s="15"/>
      <c r="CA255" s="15"/>
      <c r="CB255" s="15"/>
      <c r="CC255" s="15"/>
      <c r="CD255" s="15"/>
      <c r="CE255" s="15"/>
      <c r="CF255" s="15"/>
      <c r="CG255" s="15"/>
      <c r="CH255" s="15"/>
      <c r="CI255" s="15"/>
      <c r="CJ255" s="15"/>
      <c r="CK255" s="15"/>
      <c r="CL255" s="15"/>
      <c r="CM255" s="15"/>
      <c r="CN255" s="15"/>
      <c r="CO255" s="15"/>
      <c r="CP255" s="15"/>
      <c r="CQ255" s="15"/>
      <c r="CR255" s="15"/>
      <c r="CS255" s="15"/>
      <c r="CT255" s="15"/>
      <c r="CU255" s="15"/>
      <c r="CV255" s="15"/>
      <c r="CW255" s="15"/>
      <c r="CX255" s="15"/>
      <c r="CY255" s="15"/>
      <c r="CZ255" s="15"/>
      <c r="DA255" s="15"/>
      <c r="DB255" s="15"/>
      <c r="DC255" s="15"/>
      <c r="DD255" s="15"/>
      <c r="DE255" s="15"/>
      <c r="DF255" s="15"/>
      <c r="DG255" s="15"/>
      <c r="DH255" s="15"/>
      <c r="DI255" s="15"/>
      <c r="DJ255" s="15"/>
      <c r="DK255" s="15"/>
      <c r="DL255" s="15"/>
      <c r="DM255" s="15"/>
      <c r="DN255" s="15"/>
      <c r="DO255" s="15"/>
      <c r="DP255" s="15"/>
      <c r="DQ255" s="15"/>
      <c r="DR255" s="15"/>
      <c r="DS255" s="15"/>
      <c r="DT255" s="15"/>
      <c r="DU255" s="15"/>
      <c r="DV255" s="15"/>
      <c r="DW255" s="15"/>
      <c r="DX255" s="15"/>
      <c r="DY255" s="15"/>
      <c r="DZ255" s="15"/>
      <c r="EA255" s="15"/>
      <c r="EB255" s="15"/>
      <c r="EC255" s="15"/>
      <c r="ED255" s="15"/>
      <c r="EE255" s="15"/>
      <c r="EF255" s="15"/>
      <c r="EG255" s="15"/>
      <c r="EH255" s="15"/>
      <c r="EI255" s="15"/>
      <c r="EJ255" s="15"/>
      <c r="EK255" s="15"/>
      <c r="EL255" s="15"/>
      <c r="EM255" s="15"/>
      <c r="EN255" s="15"/>
      <c r="EO255" s="15"/>
      <c r="EP255" s="15"/>
      <c r="EQ255" s="15"/>
      <c r="ER255" s="15"/>
      <c r="ES255" s="15"/>
      <c r="ET255" s="15"/>
      <c r="EU255" s="15"/>
      <c r="EV255" s="15"/>
      <c r="EW255" s="15"/>
      <c r="EX255" s="15"/>
      <c r="EY255" s="15"/>
      <c r="EZ255" s="15"/>
      <c r="FA255" s="15"/>
      <c r="FB255" s="15"/>
      <c r="FC255" s="15"/>
      <c r="FD255" s="15"/>
      <c r="FE255" s="15"/>
      <c r="FF255" s="15"/>
      <c r="FG255" s="15"/>
      <c r="FH255" s="15"/>
      <c r="FI255" s="15"/>
      <c r="FJ255" s="15"/>
      <c r="FK255" s="15"/>
      <c r="FL255" s="15"/>
      <c r="FM255" s="15"/>
      <c r="FN255" s="15"/>
      <c r="FO255" s="15"/>
      <c r="FP255" s="15"/>
      <c r="FQ255" s="15"/>
      <c r="FR255" s="15"/>
      <c r="FS255" s="15"/>
      <c r="FT255" s="15"/>
      <c r="FU255" s="15"/>
      <c r="FV255" s="15"/>
      <c r="FW255" s="15"/>
      <c r="FX255" s="15"/>
      <c r="FY255" s="15"/>
      <c r="FZ255" s="15"/>
      <c r="GA255" s="15"/>
      <c r="GB255" s="15"/>
      <c r="GC255" s="15"/>
      <c r="GD255" s="15"/>
      <c r="GE255" s="15"/>
      <c r="GF255" s="15"/>
      <c r="GG255" s="15"/>
      <c r="GH255" s="15"/>
      <c r="GI255" s="15"/>
      <c r="GJ255" s="15"/>
      <c r="GK255" s="15"/>
      <c r="GL255" s="15"/>
      <c r="GM255" s="15"/>
      <c r="GN255" s="15"/>
      <c r="GO255" s="15"/>
      <c r="GP255" s="15"/>
      <c r="GQ255" s="15"/>
      <c r="GR255" s="15"/>
      <c r="GS255" s="15"/>
      <c r="GT255" s="15"/>
      <c r="GU255" s="15"/>
      <c r="GV255" s="15"/>
      <c r="GW255" s="15"/>
      <c r="GX255" s="15"/>
      <c r="GY255" s="15"/>
      <c r="GZ255" s="15"/>
      <c r="HA255" s="15"/>
      <c r="HB255" s="15"/>
      <c r="HC255" s="15"/>
      <c r="HD255" s="15"/>
      <c r="HE255" s="15"/>
      <c r="HF255" s="15"/>
      <c r="HG255" s="15"/>
      <c r="HH255" s="15"/>
      <c r="HI255" s="15"/>
      <c r="HJ255" s="15"/>
      <c r="HK255" s="15"/>
      <c r="HL255" s="15"/>
      <c r="HM255" s="15"/>
      <c r="HN255" s="15"/>
      <c r="HO255" s="15"/>
      <c r="HP255" s="15"/>
      <c r="HQ255" s="15"/>
      <c r="HR255" s="15"/>
      <c r="HS255" s="15"/>
      <c r="HT255" s="15"/>
      <c r="HU255" s="15"/>
      <c r="HV255" s="15"/>
      <c r="HW255" s="15"/>
      <c r="HX255" s="15"/>
      <c r="HY255" s="15"/>
      <c r="HZ255" s="15"/>
      <c r="IA255" s="15"/>
      <c r="IB255" s="15"/>
      <c r="IC255" s="15"/>
      <c r="ID255" s="15"/>
      <c r="IE255" s="15"/>
      <c r="IF255" s="15"/>
      <c r="IG255" s="15"/>
      <c r="IH255" s="15"/>
      <c r="II255" s="15"/>
      <c r="IJ255" s="15"/>
      <c r="IK255" s="15"/>
      <c r="IL255" s="15"/>
      <c r="IM255" s="15"/>
      <c r="IN255" s="15"/>
      <c r="IO255" s="15"/>
      <c r="IP255" s="15"/>
      <c r="IQ255" s="15"/>
      <c r="IR255" s="15"/>
      <c r="IS255" s="15"/>
      <c r="IT255" s="15"/>
      <c r="IU255" s="15"/>
      <c r="IV255" s="15"/>
    </row>
    <row r="256" spans="1:256" ht="36" customHeight="1">
      <c r="A256" s="583" t="s">
        <v>246</v>
      </c>
      <c r="B256" s="583"/>
      <c r="C256" s="584" t="s">
        <v>237</v>
      </c>
      <c r="D256" s="584"/>
      <c r="E256" s="561">
        <v>0</v>
      </c>
      <c r="F256" s="561"/>
      <c r="G256" s="554">
        <f>ROUND(1/(30*2250)*E256,2)</f>
        <v>0</v>
      </c>
      <c r="H256" s="554"/>
      <c r="I256" s="554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  <c r="BM256" s="15"/>
      <c r="BN256" s="15"/>
      <c r="BO256" s="15"/>
      <c r="BP256" s="15"/>
      <c r="BQ256" s="15"/>
      <c r="BR256" s="15"/>
      <c r="BS256" s="15"/>
      <c r="BT256" s="15"/>
      <c r="BU256" s="15"/>
      <c r="BV256" s="15"/>
      <c r="BW256" s="15"/>
      <c r="BX256" s="15"/>
      <c r="BY256" s="15"/>
      <c r="BZ256" s="15"/>
      <c r="CA256" s="15"/>
      <c r="CB256" s="15"/>
      <c r="CC256" s="15"/>
      <c r="CD256" s="15"/>
      <c r="CE256" s="15"/>
      <c r="CF256" s="15"/>
      <c r="CG256" s="15"/>
      <c r="CH256" s="15"/>
      <c r="CI256" s="15"/>
      <c r="CJ256" s="15"/>
      <c r="CK256" s="15"/>
      <c r="CL256" s="15"/>
      <c r="CM256" s="15"/>
      <c r="CN256" s="15"/>
      <c r="CO256" s="15"/>
      <c r="CP256" s="15"/>
      <c r="CQ256" s="15"/>
      <c r="CR256" s="15"/>
      <c r="CS256" s="15"/>
      <c r="CT256" s="15"/>
      <c r="CU256" s="15"/>
      <c r="CV256" s="15"/>
      <c r="CW256" s="15"/>
      <c r="CX256" s="15"/>
      <c r="CY256" s="15"/>
      <c r="CZ256" s="15"/>
      <c r="DA256" s="15"/>
      <c r="DB256" s="15"/>
      <c r="DC256" s="15"/>
      <c r="DD256" s="15"/>
      <c r="DE256" s="15"/>
      <c r="DF256" s="15"/>
      <c r="DG256" s="15"/>
      <c r="DH256" s="15"/>
      <c r="DI256" s="15"/>
      <c r="DJ256" s="15"/>
      <c r="DK256" s="15"/>
      <c r="DL256" s="15"/>
      <c r="DM256" s="15"/>
      <c r="DN256" s="15"/>
      <c r="DO256" s="15"/>
      <c r="DP256" s="15"/>
      <c r="DQ256" s="15"/>
      <c r="DR256" s="15"/>
      <c r="DS256" s="15"/>
      <c r="DT256" s="15"/>
      <c r="DU256" s="15"/>
      <c r="DV256" s="15"/>
      <c r="DW256" s="15"/>
      <c r="DX256" s="15"/>
      <c r="DY256" s="15"/>
      <c r="DZ256" s="15"/>
      <c r="EA256" s="15"/>
      <c r="EB256" s="15"/>
      <c r="EC256" s="15"/>
      <c r="ED256" s="15"/>
      <c r="EE256" s="15"/>
      <c r="EF256" s="15"/>
      <c r="EG256" s="15"/>
      <c r="EH256" s="15"/>
      <c r="EI256" s="15"/>
      <c r="EJ256" s="15"/>
      <c r="EK256" s="15"/>
      <c r="EL256" s="15"/>
      <c r="EM256" s="15"/>
      <c r="EN256" s="15"/>
      <c r="EO256" s="15"/>
      <c r="EP256" s="15"/>
      <c r="EQ256" s="15"/>
      <c r="ER256" s="15"/>
      <c r="ES256" s="15"/>
      <c r="ET256" s="15"/>
      <c r="EU256" s="15"/>
      <c r="EV256" s="15"/>
      <c r="EW256" s="15"/>
      <c r="EX256" s="15"/>
      <c r="EY256" s="15"/>
      <c r="EZ256" s="15"/>
      <c r="FA256" s="15"/>
      <c r="FB256" s="15"/>
      <c r="FC256" s="15"/>
      <c r="FD256" s="15"/>
      <c r="FE256" s="15"/>
      <c r="FF256" s="15"/>
      <c r="FG256" s="15"/>
      <c r="FH256" s="15"/>
      <c r="FI256" s="15"/>
      <c r="FJ256" s="15"/>
      <c r="FK256" s="15"/>
      <c r="FL256" s="15"/>
      <c r="FM256" s="15"/>
      <c r="FN256" s="15"/>
      <c r="FO256" s="15"/>
      <c r="FP256" s="15"/>
      <c r="FQ256" s="15"/>
      <c r="FR256" s="15"/>
      <c r="FS256" s="15"/>
      <c r="FT256" s="15"/>
      <c r="FU256" s="15"/>
      <c r="FV256" s="15"/>
      <c r="FW256" s="15"/>
      <c r="FX256" s="15"/>
      <c r="FY256" s="15"/>
      <c r="FZ256" s="15"/>
      <c r="GA256" s="15"/>
      <c r="GB256" s="15"/>
      <c r="GC256" s="15"/>
      <c r="GD256" s="15"/>
      <c r="GE256" s="15"/>
      <c r="GF256" s="15"/>
      <c r="GG256" s="15"/>
      <c r="GH256" s="15"/>
      <c r="GI256" s="15"/>
      <c r="GJ256" s="15"/>
      <c r="GK256" s="15"/>
      <c r="GL256" s="15"/>
      <c r="GM256" s="15"/>
      <c r="GN256" s="15"/>
      <c r="GO256" s="15"/>
      <c r="GP256" s="15"/>
      <c r="GQ256" s="15"/>
      <c r="GR256" s="15"/>
      <c r="GS256" s="15"/>
      <c r="GT256" s="15"/>
      <c r="GU256" s="15"/>
      <c r="GV256" s="15"/>
      <c r="GW256" s="15"/>
      <c r="GX256" s="15"/>
      <c r="GY256" s="15"/>
      <c r="GZ256" s="15"/>
      <c r="HA256" s="15"/>
      <c r="HB256" s="15"/>
      <c r="HC256" s="15"/>
      <c r="HD256" s="15"/>
      <c r="HE256" s="15"/>
      <c r="HF256" s="15"/>
      <c r="HG256" s="15"/>
      <c r="HH256" s="15"/>
      <c r="HI256" s="15"/>
      <c r="HJ256" s="15"/>
      <c r="HK256" s="15"/>
      <c r="HL256" s="15"/>
      <c r="HM256" s="15"/>
      <c r="HN256" s="15"/>
      <c r="HO256" s="15"/>
      <c r="HP256" s="15"/>
      <c r="HQ256" s="15"/>
      <c r="HR256" s="15"/>
      <c r="HS256" s="15"/>
      <c r="HT256" s="15"/>
      <c r="HU256" s="15"/>
      <c r="HV256" s="15"/>
      <c r="HW256" s="15"/>
      <c r="HX256" s="15"/>
      <c r="HY256" s="15"/>
      <c r="HZ256" s="15"/>
      <c r="IA256" s="15"/>
      <c r="IB256" s="15"/>
      <c r="IC256" s="15"/>
      <c r="ID256" s="15"/>
      <c r="IE256" s="15"/>
      <c r="IF256" s="15"/>
      <c r="IG256" s="15"/>
      <c r="IH256" s="15"/>
      <c r="II256" s="15"/>
      <c r="IJ256" s="15"/>
      <c r="IK256" s="15"/>
      <c r="IL256" s="15"/>
      <c r="IM256" s="15"/>
      <c r="IN256" s="15"/>
      <c r="IO256" s="15"/>
      <c r="IP256" s="15"/>
      <c r="IQ256" s="15"/>
      <c r="IR256" s="15"/>
      <c r="IS256" s="15"/>
      <c r="IT256" s="15"/>
      <c r="IU256" s="15"/>
      <c r="IV256" s="15"/>
    </row>
    <row r="257" spans="1:256" ht="36" customHeight="1">
      <c r="A257" s="5" t="s">
        <v>247</v>
      </c>
      <c r="B257" s="5"/>
      <c r="C257" s="581" t="s">
        <v>239</v>
      </c>
      <c r="D257" s="581"/>
      <c r="E257" s="554">
        <f>I204</f>
        <v>4781.29</v>
      </c>
      <c r="F257" s="554"/>
      <c r="G257" s="554">
        <f>ROUND((1/2250)*E257,2)</f>
        <v>2.13</v>
      </c>
      <c r="H257" s="554"/>
      <c r="I257" s="554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  <c r="BM257" s="15"/>
      <c r="BN257" s="15"/>
      <c r="BO257" s="15"/>
      <c r="BP257" s="15"/>
      <c r="BQ257" s="15"/>
      <c r="BR257" s="15"/>
      <c r="BS257" s="15"/>
      <c r="BT257" s="15"/>
      <c r="BU257" s="15"/>
      <c r="BV257" s="15"/>
      <c r="BW257" s="15"/>
      <c r="BX257" s="15"/>
      <c r="BY257" s="15"/>
      <c r="BZ257" s="15"/>
      <c r="CA257" s="15"/>
      <c r="CB257" s="15"/>
      <c r="CC257" s="15"/>
      <c r="CD257" s="15"/>
      <c r="CE257" s="15"/>
      <c r="CF257" s="15"/>
      <c r="CG257" s="15"/>
      <c r="CH257" s="15"/>
      <c r="CI257" s="15"/>
      <c r="CJ257" s="15"/>
      <c r="CK257" s="15"/>
      <c r="CL257" s="15"/>
      <c r="CM257" s="15"/>
      <c r="CN257" s="15"/>
      <c r="CO257" s="15"/>
      <c r="CP257" s="15"/>
      <c r="CQ257" s="15"/>
      <c r="CR257" s="15"/>
      <c r="CS257" s="15"/>
      <c r="CT257" s="15"/>
      <c r="CU257" s="15"/>
      <c r="CV257" s="15"/>
      <c r="CW257" s="15"/>
      <c r="CX257" s="15"/>
      <c r="CY257" s="15"/>
      <c r="CZ257" s="15"/>
      <c r="DA257" s="15"/>
      <c r="DB257" s="15"/>
      <c r="DC257" s="15"/>
      <c r="DD257" s="15"/>
      <c r="DE257" s="15"/>
      <c r="DF257" s="15"/>
      <c r="DG257" s="15"/>
      <c r="DH257" s="15"/>
      <c r="DI257" s="15"/>
      <c r="DJ257" s="15"/>
      <c r="DK257" s="15"/>
      <c r="DL257" s="15"/>
      <c r="DM257" s="15"/>
      <c r="DN257" s="15"/>
      <c r="DO257" s="15"/>
      <c r="DP257" s="15"/>
      <c r="DQ257" s="15"/>
      <c r="DR257" s="15"/>
      <c r="DS257" s="15"/>
      <c r="DT257" s="15"/>
      <c r="DU257" s="15"/>
      <c r="DV257" s="15"/>
      <c r="DW257" s="15"/>
      <c r="DX257" s="15"/>
      <c r="DY257" s="15"/>
      <c r="DZ257" s="15"/>
      <c r="EA257" s="15"/>
      <c r="EB257" s="15"/>
      <c r="EC257" s="15"/>
      <c r="ED257" s="15"/>
      <c r="EE257" s="15"/>
      <c r="EF257" s="15"/>
      <c r="EG257" s="15"/>
      <c r="EH257" s="15"/>
      <c r="EI257" s="15"/>
      <c r="EJ257" s="15"/>
      <c r="EK257" s="15"/>
      <c r="EL257" s="15"/>
      <c r="EM257" s="15"/>
      <c r="EN257" s="15"/>
      <c r="EO257" s="15"/>
      <c r="EP257" s="15"/>
      <c r="EQ257" s="15"/>
      <c r="ER257" s="15"/>
      <c r="ES257" s="15"/>
      <c r="ET257" s="15"/>
      <c r="EU257" s="15"/>
      <c r="EV257" s="15"/>
      <c r="EW257" s="15"/>
      <c r="EX257" s="15"/>
      <c r="EY257" s="15"/>
      <c r="EZ257" s="15"/>
      <c r="FA257" s="15"/>
      <c r="FB257" s="15"/>
      <c r="FC257" s="15"/>
      <c r="FD257" s="15"/>
      <c r="FE257" s="15"/>
      <c r="FF257" s="15"/>
      <c r="FG257" s="15"/>
      <c r="FH257" s="15"/>
      <c r="FI257" s="15"/>
      <c r="FJ257" s="15"/>
      <c r="FK257" s="15"/>
      <c r="FL257" s="15"/>
      <c r="FM257" s="15"/>
      <c r="FN257" s="15"/>
      <c r="FO257" s="15"/>
      <c r="FP257" s="15"/>
      <c r="FQ257" s="15"/>
      <c r="FR257" s="15"/>
      <c r="FS257" s="15"/>
      <c r="FT257" s="15"/>
      <c r="FU257" s="15"/>
      <c r="FV257" s="15"/>
      <c r="FW257" s="15"/>
      <c r="FX257" s="15"/>
      <c r="FY257" s="15"/>
      <c r="FZ257" s="15"/>
      <c r="GA257" s="15"/>
      <c r="GB257" s="15"/>
      <c r="GC257" s="15"/>
      <c r="GD257" s="15"/>
      <c r="GE257" s="15"/>
      <c r="GF257" s="15"/>
      <c r="GG257" s="15"/>
      <c r="GH257" s="15"/>
      <c r="GI257" s="15"/>
      <c r="GJ257" s="15"/>
      <c r="GK257" s="15"/>
      <c r="GL257" s="15"/>
      <c r="GM257" s="15"/>
      <c r="GN257" s="15"/>
      <c r="GO257" s="15"/>
      <c r="GP257" s="15"/>
      <c r="GQ257" s="15"/>
      <c r="GR257" s="15"/>
      <c r="GS257" s="15"/>
      <c r="GT257" s="15"/>
      <c r="GU257" s="15"/>
      <c r="GV257" s="15"/>
      <c r="GW257" s="15"/>
      <c r="GX257" s="15"/>
      <c r="GY257" s="15"/>
      <c r="GZ257" s="15"/>
      <c r="HA257" s="15"/>
      <c r="HB257" s="15"/>
      <c r="HC257" s="15"/>
      <c r="HD257" s="15"/>
      <c r="HE257" s="15"/>
      <c r="HF257" s="15"/>
      <c r="HG257" s="15"/>
      <c r="HH257" s="15"/>
      <c r="HI257" s="15"/>
      <c r="HJ257" s="15"/>
      <c r="HK257" s="15"/>
      <c r="HL257" s="15"/>
      <c r="HM257" s="15"/>
      <c r="HN257" s="15"/>
      <c r="HO257" s="15"/>
      <c r="HP257" s="15"/>
      <c r="HQ257" s="15"/>
      <c r="HR257" s="15"/>
      <c r="HS257" s="15"/>
      <c r="HT257" s="15"/>
      <c r="HU257" s="15"/>
      <c r="HV257" s="15"/>
      <c r="HW257" s="15"/>
      <c r="HX257" s="15"/>
      <c r="HY257" s="15"/>
      <c r="HZ257" s="15"/>
      <c r="IA257" s="15"/>
      <c r="IB257" s="15"/>
      <c r="IC257" s="15"/>
      <c r="ID257" s="15"/>
      <c r="IE257" s="15"/>
      <c r="IF257" s="15"/>
      <c r="IG257" s="15"/>
      <c r="IH257" s="15"/>
      <c r="II257" s="15"/>
      <c r="IJ257" s="15"/>
      <c r="IK257" s="15"/>
      <c r="IL257" s="15"/>
      <c r="IM257" s="15"/>
      <c r="IN257" s="15"/>
      <c r="IO257" s="15"/>
      <c r="IP257" s="15"/>
      <c r="IQ257" s="15"/>
      <c r="IR257" s="15"/>
      <c r="IS257" s="15"/>
      <c r="IT257" s="15"/>
      <c r="IU257" s="15"/>
      <c r="IV257" s="15"/>
    </row>
    <row r="258" spans="1:256" ht="13.5" customHeight="1">
      <c r="A258" s="557" t="s">
        <v>209</v>
      </c>
      <c r="B258" s="557"/>
      <c r="C258" s="557"/>
      <c r="D258" s="557"/>
      <c r="E258" s="557"/>
      <c r="F258" s="557"/>
      <c r="G258" s="556">
        <f>SUM(G256+G257)</f>
        <v>2.13</v>
      </c>
      <c r="H258" s="556"/>
      <c r="I258" s="556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  <c r="BM258" s="15"/>
      <c r="BN258" s="15"/>
      <c r="BO258" s="15"/>
      <c r="BP258" s="15"/>
      <c r="BQ258" s="15"/>
      <c r="BR258" s="15"/>
      <c r="BS258" s="15"/>
      <c r="BT258" s="15"/>
      <c r="BU258" s="15"/>
      <c r="BV258" s="15"/>
      <c r="BW258" s="15"/>
      <c r="BX258" s="15"/>
      <c r="BY258" s="15"/>
      <c r="BZ258" s="15"/>
      <c r="CA258" s="15"/>
      <c r="CB258" s="15"/>
      <c r="CC258" s="15"/>
      <c r="CD258" s="15"/>
      <c r="CE258" s="15"/>
      <c r="CF258" s="15"/>
      <c r="CG258" s="15"/>
      <c r="CH258" s="15"/>
      <c r="CI258" s="15"/>
      <c r="CJ258" s="15"/>
      <c r="CK258" s="15"/>
      <c r="CL258" s="15"/>
      <c r="CM258" s="15"/>
      <c r="CN258" s="15"/>
      <c r="CO258" s="15"/>
      <c r="CP258" s="15"/>
      <c r="CQ258" s="15"/>
      <c r="CR258" s="15"/>
      <c r="CS258" s="15"/>
      <c r="CT258" s="15"/>
      <c r="CU258" s="15"/>
      <c r="CV258" s="15"/>
      <c r="CW258" s="15"/>
      <c r="CX258" s="15"/>
      <c r="CY258" s="15"/>
      <c r="CZ258" s="15"/>
      <c r="DA258" s="15"/>
      <c r="DB258" s="15"/>
      <c r="DC258" s="15"/>
      <c r="DD258" s="15"/>
      <c r="DE258" s="15"/>
      <c r="DF258" s="15"/>
      <c r="DG258" s="15"/>
      <c r="DH258" s="15"/>
      <c r="DI258" s="15"/>
      <c r="DJ258" s="15"/>
      <c r="DK258" s="15"/>
      <c r="DL258" s="15"/>
      <c r="DM258" s="15"/>
      <c r="DN258" s="15"/>
      <c r="DO258" s="15"/>
      <c r="DP258" s="15"/>
      <c r="DQ258" s="15"/>
      <c r="DR258" s="15"/>
      <c r="DS258" s="15"/>
      <c r="DT258" s="15"/>
      <c r="DU258" s="15"/>
      <c r="DV258" s="15"/>
      <c r="DW258" s="15"/>
      <c r="DX258" s="15"/>
      <c r="DY258" s="15"/>
      <c r="DZ258" s="15"/>
      <c r="EA258" s="15"/>
      <c r="EB258" s="15"/>
      <c r="EC258" s="15"/>
      <c r="ED258" s="15"/>
      <c r="EE258" s="15"/>
      <c r="EF258" s="15"/>
      <c r="EG258" s="15"/>
      <c r="EH258" s="15"/>
      <c r="EI258" s="15"/>
      <c r="EJ258" s="15"/>
      <c r="EK258" s="15"/>
      <c r="EL258" s="15"/>
      <c r="EM258" s="15"/>
      <c r="EN258" s="15"/>
      <c r="EO258" s="15"/>
      <c r="EP258" s="15"/>
      <c r="EQ258" s="15"/>
      <c r="ER258" s="15"/>
      <c r="ES258" s="15"/>
      <c r="ET258" s="15"/>
      <c r="EU258" s="15"/>
      <c r="EV258" s="15"/>
      <c r="EW258" s="15"/>
      <c r="EX258" s="15"/>
      <c r="EY258" s="15"/>
      <c r="EZ258" s="15"/>
      <c r="FA258" s="15"/>
      <c r="FB258" s="15"/>
      <c r="FC258" s="15"/>
      <c r="FD258" s="15"/>
      <c r="FE258" s="15"/>
      <c r="FF258" s="15"/>
      <c r="FG258" s="15"/>
      <c r="FH258" s="15"/>
      <c r="FI258" s="15"/>
      <c r="FJ258" s="15"/>
      <c r="FK258" s="15"/>
      <c r="FL258" s="15"/>
      <c r="FM258" s="15"/>
      <c r="FN258" s="15"/>
      <c r="FO258" s="15"/>
      <c r="FP258" s="15"/>
      <c r="FQ258" s="15"/>
      <c r="FR258" s="15"/>
      <c r="FS258" s="15"/>
      <c r="FT258" s="15"/>
      <c r="FU258" s="15"/>
      <c r="FV258" s="15"/>
      <c r="FW258" s="15"/>
      <c r="FX258" s="15"/>
      <c r="FY258" s="15"/>
      <c r="FZ258" s="15"/>
      <c r="GA258" s="15"/>
      <c r="GB258" s="15"/>
      <c r="GC258" s="15"/>
      <c r="GD258" s="15"/>
      <c r="GE258" s="15"/>
      <c r="GF258" s="15"/>
      <c r="GG258" s="15"/>
      <c r="GH258" s="15"/>
      <c r="GI258" s="15"/>
      <c r="GJ258" s="15"/>
      <c r="GK258" s="15"/>
      <c r="GL258" s="15"/>
      <c r="GM258" s="15"/>
      <c r="GN258" s="15"/>
      <c r="GO258" s="15"/>
      <c r="GP258" s="15"/>
      <c r="GQ258" s="15"/>
      <c r="GR258" s="15"/>
      <c r="GS258" s="15"/>
      <c r="GT258" s="15"/>
      <c r="GU258" s="15"/>
      <c r="GV258" s="15"/>
      <c r="GW258" s="15"/>
      <c r="GX258" s="15"/>
      <c r="GY258" s="15"/>
      <c r="GZ258" s="15"/>
      <c r="HA258" s="15"/>
      <c r="HB258" s="15"/>
      <c r="HC258" s="15"/>
      <c r="HD258" s="15"/>
      <c r="HE258" s="15"/>
      <c r="HF258" s="15"/>
      <c r="HG258" s="15"/>
      <c r="HH258" s="15"/>
      <c r="HI258" s="15"/>
      <c r="HJ258" s="15"/>
      <c r="HK258" s="15"/>
      <c r="HL258" s="15"/>
      <c r="HM258" s="15"/>
      <c r="HN258" s="15"/>
      <c r="HO258" s="15"/>
      <c r="HP258" s="15"/>
      <c r="HQ258" s="15"/>
      <c r="HR258" s="15"/>
      <c r="HS258" s="15"/>
      <c r="HT258" s="15"/>
      <c r="HU258" s="15"/>
      <c r="HV258" s="15"/>
      <c r="HW258" s="15"/>
      <c r="HX258" s="15"/>
      <c r="HY258" s="15"/>
      <c r="HZ258" s="15"/>
      <c r="IA258" s="15"/>
      <c r="IB258" s="15"/>
      <c r="IC258" s="15"/>
      <c r="ID258" s="15"/>
      <c r="IE258" s="15"/>
      <c r="IF258" s="15"/>
      <c r="IG258" s="15"/>
      <c r="IH258" s="15"/>
      <c r="II258" s="15"/>
      <c r="IJ258" s="15"/>
      <c r="IK258" s="15"/>
      <c r="IL258" s="15"/>
      <c r="IM258" s="15"/>
      <c r="IN258" s="15"/>
      <c r="IO258" s="15"/>
      <c r="IP258" s="15"/>
      <c r="IQ258" s="15"/>
      <c r="IR258" s="15"/>
      <c r="IS258" s="15"/>
      <c r="IT258" s="15"/>
      <c r="IU258" s="15"/>
      <c r="IV258" s="15"/>
    </row>
    <row r="259" spans="1:256" ht="6.75" customHeight="1">
      <c r="A259" s="585"/>
      <c r="B259" s="585"/>
      <c r="C259" s="585"/>
      <c r="D259" s="585"/>
      <c r="E259" s="585"/>
      <c r="F259" s="585"/>
      <c r="G259" s="585"/>
      <c r="H259" s="585"/>
      <c r="I259" s="58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  <c r="BM259" s="15"/>
      <c r="BN259" s="15"/>
      <c r="BO259" s="15"/>
      <c r="BP259" s="15"/>
      <c r="BQ259" s="15"/>
      <c r="BR259" s="15"/>
      <c r="BS259" s="15"/>
      <c r="BT259" s="15"/>
      <c r="BU259" s="15"/>
      <c r="BV259" s="15"/>
      <c r="BW259" s="15"/>
      <c r="BX259" s="15"/>
      <c r="BY259" s="15"/>
      <c r="BZ259" s="15"/>
      <c r="CA259" s="15"/>
      <c r="CB259" s="15"/>
      <c r="CC259" s="15"/>
      <c r="CD259" s="15"/>
      <c r="CE259" s="15"/>
      <c r="CF259" s="15"/>
      <c r="CG259" s="15"/>
      <c r="CH259" s="15"/>
      <c r="CI259" s="15"/>
      <c r="CJ259" s="15"/>
      <c r="CK259" s="15"/>
      <c r="CL259" s="15"/>
      <c r="CM259" s="15"/>
      <c r="CN259" s="15"/>
      <c r="CO259" s="15"/>
      <c r="CP259" s="15"/>
      <c r="CQ259" s="15"/>
      <c r="CR259" s="15"/>
      <c r="CS259" s="15"/>
      <c r="CT259" s="15"/>
      <c r="CU259" s="15"/>
      <c r="CV259" s="15"/>
      <c r="CW259" s="15"/>
      <c r="CX259" s="15"/>
      <c r="CY259" s="15"/>
      <c r="CZ259" s="15"/>
      <c r="DA259" s="15"/>
      <c r="DB259" s="15"/>
      <c r="DC259" s="15"/>
      <c r="DD259" s="15"/>
      <c r="DE259" s="15"/>
      <c r="DF259" s="15"/>
      <c r="DG259" s="15"/>
      <c r="DH259" s="15"/>
      <c r="DI259" s="15"/>
      <c r="DJ259" s="15"/>
      <c r="DK259" s="15"/>
      <c r="DL259" s="15"/>
      <c r="DM259" s="15"/>
      <c r="DN259" s="15"/>
      <c r="DO259" s="15"/>
      <c r="DP259" s="15"/>
      <c r="DQ259" s="15"/>
      <c r="DR259" s="15"/>
      <c r="DS259" s="15"/>
      <c r="DT259" s="15"/>
      <c r="DU259" s="15"/>
      <c r="DV259" s="15"/>
      <c r="DW259" s="15"/>
      <c r="DX259" s="15"/>
      <c r="DY259" s="15"/>
      <c r="DZ259" s="15"/>
      <c r="EA259" s="15"/>
      <c r="EB259" s="15"/>
      <c r="EC259" s="15"/>
      <c r="ED259" s="15"/>
      <c r="EE259" s="15"/>
      <c r="EF259" s="15"/>
      <c r="EG259" s="15"/>
      <c r="EH259" s="15"/>
      <c r="EI259" s="15"/>
      <c r="EJ259" s="15"/>
      <c r="EK259" s="15"/>
      <c r="EL259" s="15"/>
      <c r="EM259" s="15"/>
      <c r="EN259" s="15"/>
      <c r="EO259" s="15"/>
      <c r="EP259" s="15"/>
      <c r="EQ259" s="15"/>
      <c r="ER259" s="15"/>
      <c r="ES259" s="15"/>
      <c r="ET259" s="15"/>
      <c r="EU259" s="15"/>
      <c r="EV259" s="15"/>
      <c r="EW259" s="15"/>
      <c r="EX259" s="15"/>
      <c r="EY259" s="15"/>
      <c r="EZ259" s="15"/>
      <c r="FA259" s="15"/>
      <c r="FB259" s="15"/>
      <c r="FC259" s="15"/>
      <c r="FD259" s="15"/>
      <c r="FE259" s="15"/>
      <c r="FF259" s="15"/>
      <c r="FG259" s="15"/>
      <c r="FH259" s="15"/>
      <c r="FI259" s="15"/>
      <c r="FJ259" s="15"/>
      <c r="FK259" s="15"/>
      <c r="FL259" s="15"/>
      <c r="FM259" s="15"/>
      <c r="FN259" s="15"/>
      <c r="FO259" s="15"/>
      <c r="FP259" s="15"/>
      <c r="FQ259" s="15"/>
      <c r="FR259" s="15"/>
      <c r="FS259" s="15"/>
      <c r="FT259" s="15"/>
      <c r="FU259" s="15"/>
      <c r="FV259" s="15"/>
      <c r="FW259" s="15"/>
      <c r="FX259" s="15"/>
      <c r="FY259" s="15"/>
      <c r="FZ259" s="15"/>
      <c r="GA259" s="15"/>
      <c r="GB259" s="15"/>
      <c r="GC259" s="15"/>
      <c r="GD259" s="15"/>
      <c r="GE259" s="15"/>
      <c r="GF259" s="15"/>
      <c r="GG259" s="15"/>
      <c r="GH259" s="15"/>
      <c r="GI259" s="15"/>
      <c r="GJ259" s="15"/>
      <c r="GK259" s="15"/>
      <c r="GL259" s="15"/>
      <c r="GM259" s="15"/>
      <c r="GN259" s="15"/>
      <c r="GO259" s="15"/>
      <c r="GP259" s="15"/>
      <c r="GQ259" s="15"/>
      <c r="GR259" s="15"/>
      <c r="GS259" s="15"/>
      <c r="GT259" s="15"/>
      <c r="GU259" s="15"/>
      <c r="GV259" s="15"/>
      <c r="GW259" s="15"/>
      <c r="GX259" s="15"/>
      <c r="GY259" s="15"/>
      <c r="GZ259" s="15"/>
      <c r="HA259" s="15"/>
      <c r="HB259" s="15"/>
      <c r="HC259" s="15"/>
      <c r="HD259" s="15"/>
      <c r="HE259" s="15"/>
      <c r="HF259" s="15"/>
      <c r="HG259" s="15"/>
      <c r="HH259" s="15"/>
      <c r="HI259" s="15"/>
      <c r="HJ259" s="15"/>
      <c r="HK259" s="15"/>
      <c r="HL259" s="15"/>
      <c r="HM259" s="15"/>
      <c r="HN259" s="15"/>
      <c r="HO259" s="15"/>
      <c r="HP259" s="15"/>
      <c r="HQ259" s="15"/>
      <c r="HR259" s="15"/>
      <c r="HS259" s="15"/>
      <c r="HT259" s="15"/>
      <c r="HU259" s="15"/>
      <c r="HV259" s="15"/>
      <c r="HW259" s="15"/>
      <c r="HX259" s="15"/>
      <c r="HY259" s="15"/>
      <c r="HZ259" s="15"/>
      <c r="IA259" s="15"/>
      <c r="IB259" s="15"/>
      <c r="IC259" s="15"/>
      <c r="ID259" s="15"/>
      <c r="IE259" s="15"/>
      <c r="IF259" s="15"/>
      <c r="IG259" s="15"/>
      <c r="IH259" s="15"/>
      <c r="II259" s="15"/>
      <c r="IJ259" s="15"/>
      <c r="IK259" s="15"/>
      <c r="IL259" s="15"/>
      <c r="IM259" s="15"/>
      <c r="IN259" s="15"/>
      <c r="IO259" s="15"/>
      <c r="IP259" s="15"/>
      <c r="IQ259" s="15"/>
      <c r="IR259" s="15"/>
      <c r="IS259" s="15"/>
      <c r="IT259" s="15"/>
      <c r="IU259" s="15"/>
      <c r="IV259" s="15"/>
    </row>
    <row r="260" spans="1:256" ht="30.75" customHeight="1">
      <c r="A260" s="583" t="s">
        <v>248</v>
      </c>
      <c r="B260" s="583"/>
      <c r="C260" s="584" t="s">
        <v>237</v>
      </c>
      <c r="D260" s="584"/>
      <c r="E260" s="561">
        <v>0</v>
      </c>
      <c r="F260" s="561"/>
      <c r="G260" s="554">
        <f>ROUND(1/(30*2250)*E260,2)</f>
        <v>0</v>
      </c>
      <c r="H260" s="554"/>
      <c r="I260" s="554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  <c r="BM260" s="15"/>
      <c r="BN260" s="15"/>
      <c r="BO260" s="15"/>
      <c r="BP260" s="15"/>
      <c r="BQ260" s="15"/>
      <c r="BR260" s="15"/>
      <c r="BS260" s="15"/>
      <c r="BT260" s="15"/>
      <c r="BU260" s="15"/>
      <c r="BV260" s="15"/>
      <c r="BW260" s="15"/>
      <c r="BX260" s="15"/>
      <c r="BY260" s="15"/>
      <c r="BZ260" s="15"/>
      <c r="CA260" s="15"/>
      <c r="CB260" s="15"/>
      <c r="CC260" s="15"/>
      <c r="CD260" s="15"/>
      <c r="CE260" s="15"/>
      <c r="CF260" s="15"/>
      <c r="CG260" s="15"/>
      <c r="CH260" s="15"/>
      <c r="CI260" s="15"/>
      <c r="CJ260" s="15"/>
      <c r="CK260" s="15"/>
      <c r="CL260" s="15"/>
      <c r="CM260" s="15"/>
      <c r="CN260" s="15"/>
      <c r="CO260" s="15"/>
      <c r="CP260" s="15"/>
      <c r="CQ260" s="15"/>
      <c r="CR260" s="15"/>
      <c r="CS260" s="15"/>
      <c r="CT260" s="15"/>
      <c r="CU260" s="15"/>
      <c r="CV260" s="15"/>
      <c r="CW260" s="15"/>
      <c r="CX260" s="15"/>
      <c r="CY260" s="15"/>
      <c r="CZ260" s="15"/>
      <c r="DA260" s="15"/>
      <c r="DB260" s="15"/>
      <c r="DC260" s="15"/>
      <c r="DD260" s="15"/>
      <c r="DE260" s="15"/>
      <c r="DF260" s="15"/>
      <c r="DG260" s="15"/>
      <c r="DH260" s="15"/>
      <c r="DI260" s="15"/>
      <c r="DJ260" s="15"/>
      <c r="DK260" s="15"/>
      <c r="DL260" s="15"/>
      <c r="DM260" s="15"/>
      <c r="DN260" s="15"/>
      <c r="DO260" s="15"/>
      <c r="DP260" s="15"/>
      <c r="DQ260" s="15"/>
      <c r="DR260" s="15"/>
      <c r="DS260" s="15"/>
      <c r="DT260" s="15"/>
      <c r="DU260" s="15"/>
      <c r="DV260" s="15"/>
      <c r="DW260" s="15"/>
      <c r="DX260" s="15"/>
      <c r="DY260" s="15"/>
      <c r="DZ260" s="15"/>
      <c r="EA260" s="15"/>
      <c r="EB260" s="15"/>
      <c r="EC260" s="15"/>
      <c r="ED260" s="15"/>
      <c r="EE260" s="15"/>
      <c r="EF260" s="15"/>
      <c r="EG260" s="15"/>
      <c r="EH260" s="15"/>
      <c r="EI260" s="15"/>
      <c r="EJ260" s="15"/>
      <c r="EK260" s="15"/>
      <c r="EL260" s="15"/>
      <c r="EM260" s="15"/>
      <c r="EN260" s="15"/>
      <c r="EO260" s="15"/>
      <c r="EP260" s="15"/>
      <c r="EQ260" s="15"/>
      <c r="ER260" s="15"/>
      <c r="ES260" s="15"/>
      <c r="ET260" s="15"/>
      <c r="EU260" s="15"/>
      <c r="EV260" s="15"/>
      <c r="EW260" s="15"/>
      <c r="EX260" s="15"/>
      <c r="EY260" s="15"/>
      <c r="EZ260" s="15"/>
      <c r="FA260" s="15"/>
      <c r="FB260" s="15"/>
      <c r="FC260" s="15"/>
      <c r="FD260" s="15"/>
      <c r="FE260" s="15"/>
      <c r="FF260" s="15"/>
      <c r="FG260" s="15"/>
      <c r="FH260" s="15"/>
      <c r="FI260" s="15"/>
      <c r="FJ260" s="15"/>
      <c r="FK260" s="15"/>
      <c r="FL260" s="15"/>
      <c r="FM260" s="15"/>
      <c r="FN260" s="15"/>
      <c r="FO260" s="15"/>
      <c r="FP260" s="15"/>
      <c r="FQ260" s="15"/>
      <c r="FR260" s="15"/>
      <c r="FS260" s="15"/>
      <c r="FT260" s="15"/>
      <c r="FU260" s="15"/>
      <c r="FV260" s="15"/>
      <c r="FW260" s="15"/>
      <c r="FX260" s="15"/>
      <c r="FY260" s="15"/>
      <c r="FZ260" s="15"/>
      <c r="GA260" s="15"/>
      <c r="GB260" s="15"/>
      <c r="GC260" s="15"/>
      <c r="GD260" s="15"/>
      <c r="GE260" s="15"/>
      <c r="GF260" s="15"/>
      <c r="GG260" s="15"/>
      <c r="GH260" s="15"/>
      <c r="GI260" s="15"/>
      <c r="GJ260" s="15"/>
      <c r="GK260" s="15"/>
      <c r="GL260" s="15"/>
      <c r="GM260" s="15"/>
      <c r="GN260" s="15"/>
      <c r="GO260" s="15"/>
      <c r="GP260" s="15"/>
      <c r="GQ260" s="15"/>
      <c r="GR260" s="15"/>
      <c r="GS260" s="15"/>
      <c r="GT260" s="15"/>
      <c r="GU260" s="15"/>
      <c r="GV260" s="15"/>
      <c r="GW260" s="15"/>
      <c r="GX260" s="15"/>
      <c r="GY260" s="15"/>
      <c r="GZ260" s="15"/>
      <c r="HA260" s="15"/>
      <c r="HB260" s="15"/>
      <c r="HC260" s="15"/>
      <c r="HD260" s="15"/>
      <c r="HE260" s="15"/>
      <c r="HF260" s="15"/>
      <c r="HG260" s="15"/>
      <c r="HH260" s="15"/>
      <c r="HI260" s="15"/>
      <c r="HJ260" s="15"/>
      <c r="HK260" s="15"/>
      <c r="HL260" s="15"/>
      <c r="HM260" s="15"/>
      <c r="HN260" s="15"/>
      <c r="HO260" s="15"/>
      <c r="HP260" s="15"/>
      <c r="HQ260" s="15"/>
      <c r="HR260" s="15"/>
      <c r="HS260" s="15"/>
      <c r="HT260" s="15"/>
      <c r="HU260" s="15"/>
      <c r="HV260" s="15"/>
      <c r="HW260" s="15"/>
      <c r="HX260" s="15"/>
      <c r="HY260" s="15"/>
      <c r="HZ260" s="15"/>
      <c r="IA260" s="15"/>
      <c r="IB260" s="15"/>
      <c r="IC260" s="15"/>
      <c r="ID260" s="15"/>
      <c r="IE260" s="15"/>
      <c r="IF260" s="15"/>
      <c r="IG260" s="15"/>
      <c r="IH260" s="15"/>
      <c r="II260" s="15"/>
      <c r="IJ260" s="15"/>
      <c r="IK260" s="15"/>
      <c r="IL260" s="15"/>
      <c r="IM260" s="15"/>
      <c r="IN260" s="15"/>
      <c r="IO260" s="15"/>
      <c r="IP260" s="15"/>
      <c r="IQ260" s="15"/>
      <c r="IR260" s="15"/>
      <c r="IS260" s="15"/>
      <c r="IT260" s="15"/>
      <c r="IU260" s="15"/>
      <c r="IV260" s="15"/>
    </row>
    <row r="261" spans="1:256" ht="28.5" customHeight="1">
      <c r="A261" s="5" t="s">
        <v>249</v>
      </c>
      <c r="B261" s="5"/>
      <c r="C261" s="581" t="s">
        <v>239</v>
      </c>
      <c r="D261" s="581"/>
      <c r="E261" s="554">
        <f>I204</f>
        <v>4781.29</v>
      </c>
      <c r="F261" s="554"/>
      <c r="G261" s="554">
        <f>ROUND((1/2250)*E261,2)</f>
        <v>2.13</v>
      </c>
      <c r="H261" s="554"/>
      <c r="I261" s="554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  <c r="BM261" s="15"/>
      <c r="BN261" s="15"/>
      <c r="BO261" s="15"/>
      <c r="BP261" s="15"/>
      <c r="BQ261" s="15"/>
      <c r="BR261" s="15"/>
      <c r="BS261" s="15"/>
      <c r="BT261" s="15"/>
      <c r="BU261" s="15"/>
      <c r="BV261" s="15"/>
      <c r="BW261" s="15"/>
      <c r="BX261" s="15"/>
      <c r="BY261" s="15"/>
      <c r="BZ261" s="15"/>
      <c r="CA261" s="15"/>
      <c r="CB261" s="15"/>
      <c r="CC261" s="15"/>
      <c r="CD261" s="15"/>
      <c r="CE261" s="15"/>
      <c r="CF261" s="15"/>
      <c r="CG261" s="15"/>
      <c r="CH261" s="15"/>
      <c r="CI261" s="15"/>
      <c r="CJ261" s="15"/>
      <c r="CK261" s="15"/>
      <c r="CL261" s="15"/>
      <c r="CM261" s="15"/>
      <c r="CN261" s="15"/>
      <c r="CO261" s="15"/>
      <c r="CP261" s="15"/>
      <c r="CQ261" s="15"/>
      <c r="CR261" s="15"/>
      <c r="CS261" s="15"/>
      <c r="CT261" s="15"/>
      <c r="CU261" s="15"/>
      <c r="CV261" s="15"/>
      <c r="CW261" s="15"/>
      <c r="CX261" s="15"/>
      <c r="CY261" s="15"/>
      <c r="CZ261" s="15"/>
      <c r="DA261" s="15"/>
      <c r="DB261" s="15"/>
      <c r="DC261" s="15"/>
      <c r="DD261" s="15"/>
      <c r="DE261" s="15"/>
      <c r="DF261" s="15"/>
      <c r="DG261" s="15"/>
      <c r="DH261" s="15"/>
      <c r="DI261" s="15"/>
      <c r="DJ261" s="15"/>
      <c r="DK261" s="15"/>
      <c r="DL261" s="15"/>
      <c r="DM261" s="15"/>
      <c r="DN261" s="15"/>
      <c r="DO261" s="15"/>
      <c r="DP261" s="15"/>
      <c r="DQ261" s="15"/>
      <c r="DR261" s="15"/>
      <c r="DS261" s="15"/>
      <c r="DT261" s="15"/>
      <c r="DU261" s="15"/>
      <c r="DV261" s="15"/>
      <c r="DW261" s="15"/>
      <c r="DX261" s="15"/>
      <c r="DY261" s="15"/>
      <c r="DZ261" s="15"/>
      <c r="EA261" s="15"/>
      <c r="EB261" s="15"/>
      <c r="EC261" s="15"/>
      <c r="ED261" s="15"/>
      <c r="EE261" s="15"/>
      <c r="EF261" s="15"/>
      <c r="EG261" s="15"/>
      <c r="EH261" s="15"/>
      <c r="EI261" s="15"/>
      <c r="EJ261" s="15"/>
      <c r="EK261" s="15"/>
      <c r="EL261" s="15"/>
      <c r="EM261" s="15"/>
      <c r="EN261" s="15"/>
      <c r="EO261" s="15"/>
      <c r="EP261" s="15"/>
      <c r="EQ261" s="15"/>
      <c r="ER261" s="15"/>
      <c r="ES261" s="15"/>
      <c r="ET261" s="15"/>
      <c r="EU261" s="15"/>
      <c r="EV261" s="15"/>
      <c r="EW261" s="15"/>
      <c r="EX261" s="15"/>
      <c r="EY261" s="15"/>
      <c r="EZ261" s="15"/>
      <c r="FA261" s="15"/>
      <c r="FB261" s="15"/>
      <c r="FC261" s="15"/>
      <c r="FD261" s="15"/>
      <c r="FE261" s="15"/>
      <c r="FF261" s="15"/>
      <c r="FG261" s="15"/>
      <c r="FH261" s="15"/>
      <c r="FI261" s="15"/>
      <c r="FJ261" s="15"/>
      <c r="FK261" s="15"/>
      <c r="FL261" s="15"/>
      <c r="FM261" s="15"/>
      <c r="FN261" s="15"/>
      <c r="FO261" s="15"/>
      <c r="FP261" s="15"/>
      <c r="FQ261" s="15"/>
      <c r="FR261" s="15"/>
      <c r="FS261" s="15"/>
      <c r="FT261" s="15"/>
      <c r="FU261" s="15"/>
      <c r="FV261" s="15"/>
      <c r="FW261" s="15"/>
      <c r="FX261" s="15"/>
      <c r="FY261" s="15"/>
      <c r="FZ261" s="15"/>
      <c r="GA261" s="15"/>
      <c r="GB261" s="15"/>
      <c r="GC261" s="15"/>
      <c r="GD261" s="15"/>
      <c r="GE261" s="15"/>
      <c r="GF261" s="15"/>
      <c r="GG261" s="15"/>
      <c r="GH261" s="15"/>
      <c r="GI261" s="15"/>
      <c r="GJ261" s="15"/>
      <c r="GK261" s="15"/>
      <c r="GL261" s="15"/>
      <c r="GM261" s="15"/>
      <c r="GN261" s="15"/>
      <c r="GO261" s="15"/>
      <c r="GP261" s="15"/>
      <c r="GQ261" s="15"/>
      <c r="GR261" s="15"/>
      <c r="GS261" s="15"/>
      <c r="GT261" s="15"/>
      <c r="GU261" s="15"/>
      <c r="GV261" s="15"/>
      <c r="GW261" s="15"/>
      <c r="GX261" s="15"/>
      <c r="GY261" s="15"/>
      <c r="GZ261" s="15"/>
      <c r="HA261" s="15"/>
      <c r="HB261" s="15"/>
      <c r="HC261" s="15"/>
      <c r="HD261" s="15"/>
      <c r="HE261" s="15"/>
      <c r="HF261" s="15"/>
      <c r="HG261" s="15"/>
      <c r="HH261" s="15"/>
      <c r="HI261" s="15"/>
      <c r="HJ261" s="15"/>
      <c r="HK261" s="15"/>
      <c r="HL261" s="15"/>
      <c r="HM261" s="15"/>
      <c r="HN261" s="15"/>
      <c r="HO261" s="15"/>
      <c r="HP261" s="15"/>
      <c r="HQ261" s="15"/>
      <c r="HR261" s="15"/>
      <c r="HS261" s="15"/>
      <c r="HT261" s="15"/>
      <c r="HU261" s="15"/>
      <c r="HV261" s="15"/>
      <c r="HW261" s="15"/>
      <c r="HX261" s="15"/>
      <c r="HY261" s="15"/>
      <c r="HZ261" s="15"/>
      <c r="IA261" s="15"/>
      <c r="IB261" s="15"/>
      <c r="IC261" s="15"/>
      <c r="ID261" s="15"/>
      <c r="IE261" s="15"/>
      <c r="IF261" s="15"/>
      <c r="IG261" s="15"/>
      <c r="IH261" s="15"/>
      <c r="II261" s="15"/>
      <c r="IJ261" s="15"/>
      <c r="IK261" s="15"/>
      <c r="IL261" s="15"/>
      <c r="IM261" s="15"/>
      <c r="IN261" s="15"/>
      <c r="IO261" s="15"/>
      <c r="IP261" s="15"/>
      <c r="IQ261" s="15"/>
      <c r="IR261" s="15"/>
      <c r="IS261" s="15"/>
      <c r="IT261" s="15"/>
      <c r="IU261" s="15"/>
      <c r="IV261" s="15"/>
    </row>
    <row r="262" spans="1:256" ht="18" customHeight="1">
      <c r="A262" s="522" t="s">
        <v>209</v>
      </c>
      <c r="B262" s="522"/>
      <c r="C262" s="522"/>
      <c r="D262" s="522"/>
      <c r="E262" s="522"/>
      <c r="F262" s="522"/>
      <c r="G262" s="572">
        <f>SUM(G260+G261)</f>
        <v>2.13</v>
      </c>
      <c r="H262" s="572"/>
      <c r="I262" s="572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  <c r="BM262" s="15"/>
      <c r="BN262" s="15"/>
      <c r="BO262" s="15"/>
      <c r="BP262" s="15"/>
      <c r="BQ262" s="15"/>
      <c r="BR262" s="15"/>
      <c r="BS262" s="15"/>
      <c r="BT262" s="15"/>
      <c r="BU262" s="15"/>
      <c r="BV262" s="15"/>
      <c r="BW262" s="15"/>
      <c r="BX262" s="15"/>
      <c r="BY262" s="15"/>
      <c r="BZ262" s="15"/>
      <c r="CA262" s="15"/>
      <c r="CB262" s="15"/>
      <c r="CC262" s="15"/>
      <c r="CD262" s="15"/>
      <c r="CE262" s="15"/>
      <c r="CF262" s="15"/>
      <c r="CG262" s="15"/>
      <c r="CH262" s="15"/>
      <c r="CI262" s="15"/>
      <c r="CJ262" s="15"/>
      <c r="CK262" s="15"/>
      <c r="CL262" s="15"/>
      <c r="CM262" s="15"/>
      <c r="CN262" s="15"/>
      <c r="CO262" s="15"/>
      <c r="CP262" s="15"/>
      <c r="CQ262" s="15"/>
      <c r="CR262" s="15"/>
      <c r="CS262" s="15"/>
      <c r="CT262" s="15"/>
      <c r="CU262" s="15"/>
      <c r="CV262" s="15"/>
      <c r="CW262" s="15"/>
      <c r="CX262" s="15"/>
      <c r="CY262" s="15"/>
      <c r="CZ262" s="15"/>
      <c r="DA262" s="15"/>
      <c r="DB262" s="15"/>
      <c r="DC262" s="15"/>
      <c r="DD262" s="15"/>
      <c r="DE262" s="15"/>
      <c r="DF262" s="15"/>
      <c r="DG262" s="15"/>
      <c r="DH262" s="15"/>
      <c r="DI262" s="15"/>
      <c r="DJ262" s="15"/>
      <c r="DK262" s="15"/>
      <c r="DL262" s="15"/>
      <c r="DM262" s="15"/>
      <c r="DN262" s="15"/>
      <c r="DO262" s="15"/>
      <c r="DP262" s="15"/>
      <c r="DQ262" s="15"/>
      <c r="DR262" s="15"/>
      <c r="DS262" s="15"/>
      <c r="DT262" s="15"/>
      <c r="DU262" s="15"/>
      <c r="DV262" s="15"/>
      <c r="DW262" s="15"/>
      <c r="DX262" s="15"/>
      <c r="DY262" s="15"/>
      <c r="DZ262" s="15"/>
      <c r="EA262" s="15"/>
      <c r="EB262" s="15"/>
      <c r="EC262" s="15"/>
      <c r="ED262" s="15"/>
      <c r="EE262" s="15"/>
      <c r="EF262" s="15"/>
      <c r="EG262" s="15"/>
      <c r="EH262" s="15"/>
      <c r="EI262" s="15"/>
      <c r="EJ262" s="15"/>
      <c r="EK262" s="15"/>
      <c r="EL262" s="15"/>
      <c r="EM262" s="15"/>
      <c r="EN262" s="15"/>
      <c r="EO262" s="15"/>
      <c r="EP262" s="15"/>
      <c r="EQ262" s="15"/>
      <c r="ER262" s="15"/>
      <c r="ES262" s="15"/>
      <c r="ET262" s="15"/>
      <c r="EU262" s="15"/>
      <c r="EV262" s="15"/>
      <c r="EW262" s="15"/>
      <c r="EX262" s="15"/>
      <c r="EY262" s="15"/>
      <c r="EZ262" s="15"/>
      <c r="FA262" s="15"/>
      <c r="FB262" s="15"/>
      <c r="FC262" s="15"/>
      <c r="FD262" s="15"/>
      <c r="FE262" s="15"/>
      <c r="FF262" s="15"/>
      <c r="FG262" s="15"/>
      <c r="FH262" s="15"/>
      <c r="FI262" s="15"/>
      <c r="FJ262" s="15"/>
      <c r="FK262" s="15"/>
      <c r="FL262" s="15"/>
      <c r="FM262" s="15"/>
      <c r="FN262" s="15"/>
      <c r="FO262" s="15"/>
      <c r="FP262" s="15"/>
      <c r="FQ262" s="15"/>
      <c r="FR262" s="15"/>
      <c r="FS262" s="15"/>
      <c r="FT262" s="15"/>
      <c r="FU262" s="15"/>
      <c r="FV262" s="15"/>
      <c r="FW262" s="15"/>
      <c r="FX262" s="15"/>
      <c r="FY262" s="15"/>
      <c r="FZ262" s="15"/>
      <c r="GA262" s="15"/>
      <c r="GB262" s="15"/>
      <c r="GC262" s="15"/>
      <c r="GD262" s="15"/>
      <c r="GE262" s="15"/>
      <c r="GF262" s="15"/>
      <c r="GG262" s="15"/>
      <c r="GH262" s="15"/>
      <c r="GI262" s="15"/>
      <c r="GJ262" s="15"/>
      <c r="GK262" s="15"/>
      <c r="GL262" s="15"/>
      <c r="GM262" s="15"/>
      <c r="GN262" s="15"/>
      <c r="GO262" s="15"/>
      <c r="GP262" s="15"/>
      <c r="GQ262" s="15"/>
      <c r="GR262" s="15"/>
      <c r="GS262" s="15"/>
      <c r="GT262" s="15"/>
      <c r="GU262" s="15"/>
      <c r="GV262" s="15"/>
      <c r="GW262" s="15"/>
      <c r="GX262" s="15"/>
      <c r="GY262" s="15"/>
      <c r="GZ262" s="15"/>
      <c r="HA262" s="15"/>
      <c r="HB262" s="15"/>
      <c r="HC262" s="15"/>
      <c r="HD262" s="15"/>
      <c r="HE262" s="15"/>
      <c r="HF262" s="15"/>
      <c r="HG262" s="15"/>
      <c r="HH262" s="15"/>
      <c r="HI262" s="15"/>
      <c r="HJ262" s="15"/>
      <c r="HK262" s="15"/>
      <c r="HL262" s="15"/>
      <c r="HM262" s="15"/>
      <c r="HN262" s="15"/>
      <c r="HO262" s="15"/>
      <c r="HP262" s="15"/>
      <c r="HQ262" s="15"/>
      <c r="HR262" s="15"/>
      <c r="HS262" s="15"/>
      <c r="HT262" s="15"/>
      <c r="HU262" s="15"/>
      <c r="HV262" s="15"/>
      <c r="HW262" s="15"/>
      <c r="HX262" s="15"/>
      <c r="HY262" s="15"/>
      <c r="HZ262" s="15"/>
      <c r="IA262" s="15"/>
      <c r="IB262" s="15"/>
      <c r="IC262" s="15"/>
      <c r="ID262" s="15"/>
      <c r="IE262" s="15"/>
      <c r="IF262" s="15"/>
      <c r="IG262" s="15"/>
      <c r="IH262" s="15"/>
      <c r="II262" s="15"/>
      <c r="IJ262" s="15"/>
      <c r="IK262" s="15"/>
      <c r="IL262" s="15"/>
      <c r="IM262" s="15"/>
      <c r="IN262" s="15"/>
      <c r="IO262" s="15"/>
      <c r="IP262" s="15"/>
      <c r="IQ262" s="15"/>
      <c r="IR262" s="15"/>
      <c r="IS262" s="15"/>
      <c r="IT262" s="15"/>
      <c r="IU262" s="15"/>
      <c r="IV262" s="15"/>
    </row>
    <row r="263" spans="1:256" ht="7.5" customHeight="1">
      <c r="A263" s="475"/>
      <c r="B263" s="475"/>
      <c r="C263" s="475"/>
      <c r="D263" s="475"/>
      <c r="E263" s="475"/>
      <c r="F263" s="475"/>
      <c r="G263" s="475"/>
      <c r="H263" s="475"/>
      <c r="I263" s="47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BL263" s="15"/>
      <c r="BM263" s="15"/>
      <c r="BN263" s="15"/>
      <c r="BO263" s="15"/>
      <c r="BP263" s="15"/>
      <c r="BQ263" s="15"/>
      <c r="BR263" s="15"/>
      <c r="BS263" s="15"/>
      <c r="BT263" s="15"/>
      <c r="BU263" s="15"/>
      <c r="BV263" s="15"/>
      <c r="BW263" s="15"/>
      <c r="BX263" s="15"/>
      <c r="BY263" s="15"/>
      <c r="BZ263" s="15"/>
      <c r="CA263" s="15"/>
      <c r="CB263" s="15"/>
      <c r="CC263" s="15"/>
      <c r="CD263" s="15"/>
      <c r="CE263" s="15"/>
      <c r="CF263" s="15"/>
      <c r="CG263" s="15"/>
      <c r="CH263" s="15"/>
      <c r="CI263" s="15"/>
      <c r="CJ263" s="15"/>
      <c r="CK263" s="15"/>
      <c r="CL263" s="15"/>
      <c r="CM263" s="15"/>
      <c r="CN263" s="15"/>
      <c r="CO263" s="15"/>
      <c r="CP263" s="15"/>
      <c r="CQ263" s="15"/>
      <c r="CR263" s="15"/>
      <c r="CS263" s="15"/>
      <c r="CT263" s="15"/>
      <c r="CU263" s="15"/>
      <c r="CV263" s="15"/>
      <c r="CW263" s="15"/>
      <c r="CX263" s="15"/>
      <c r="CY263" s="15"/>
      <c r="CZ263" s="15"/>
      <c r="DA263" s="15"/>
      <c r="DB263" s="15"/>
      <c r="DC263" s="15"/>
      <c r="DD263" s="15"/>
      <c r="DE263" s="15"/>
      <c r="DF263" s="15"/>
      <c r="DG263" s="15"/>
      <c r="DH263" s="15"/>
      <c r="DI263" s="15"/>
      <c r="DJ263" s="15"/>
      <c r="DK263" s="15"/>
      <c r="DL263" s="15"/>
      <c r="DM263" s="15"/>
      <c r="DN263" s="15"/>
      <c r="DO263" s="15"/>
      <c r="DP263" s="15"/>
      <c r="DQ263" s="15"/>
      <c r="DR263" s="15"/>
      <c r="DS263" s="15"/>
      <c r="DT263" s="15"/>
      <c r="DU263" s="15"/>
      <c r="DV263" s="15"/>
      <c r="DW263" s="15"/>
      <c r="DX263" s="15"/>
      <c r="DY263" s="15"/>
      <c r="DZ263" s="15"/>
      <c r="EA263" s="15"/>
      <c r="EB263" s="15"/>
      <c r="EC263" s="15"/>
      <c r="ED263" s="15"/>
      <c r="EE263" s="15"/>
      <c r="EF263" s="15"/>
      <c r="EG263" s="15"/>
      <c r="EH263" s="15"/>
      <c r="EI263" s="15"/>
      <c r="EJ263" s="15"/>
      <c r="EK263" s="15"/>
      <c r="EL263" s="15"/>
      <c r="EM263" s="15"/>
      <c r="EN263" s="15"/>
      <c r="EO263" s="15"/>
      <c r="EP263" s="15"/>
      <c r="EQ263" s="15"/>
      <c r="ER263" s="15"/>
      <c r="ES263" s="15"/>
      <c r="ET263" s="15"/>
      <c r="EU263" s="15"/>
      <c r="EV263" s="15"/>
      <c r="EW263" s="15"/>
      <c r="EX263" s="15"/>
      <c r="EY263" s="15"/>
      <c r="EZ263" s="15"/>
      <c r="FA263" s="15"/>
      <c r="FB263" s="15"/>
      <c r="FC263" s="15"/>
      <c r="FD263" s="15"/>
      <c r="FE263" s="15"/>
      <c r="FF263" s="15"/>
      <c r="FG263" s="15"/>
      <c r="FH263" s="15"/>
      <c r="FI263" s="15"/>
      <c r="FJ263" s="15"/>
      <c r="FK263" s="15"/>
      <c r="FL263" s="15"/>
      <c r="FM263" s="15"/>
      <c r="FN263" s="15"/>
      <c r="FO263" s="15"/>
      <c r="FP263" s="15"/>
      <c r="FQ263" s="15"/>
      <c r="FR263" s="15"/>
      <c r="FS263" s="15"/>
      <c r="FT263" s="15"/>
      <c r="FU263" s="15"/>
      <c r="FV263" s="15"/>
      <c r="FW263" s="15"/>
      <c r="FX263" s="15"/>
      <c r="FY263" s="15"/>
      <c r="FZ263" s="15"/>
      <c r="GA263" s="15"/>
      <c r="GB263" s="15"/>
      <c r="GC263" s="15"/>
      <c r="GD263" s="15"/>
      <c r="GE263" s="15"/>
      <c r="GF263" s="15"/>
      <c r="GG263" s="15"/>
      <c r="GH263" s="15"/>
      <c r="GI263" s="15"/>
      <c r="GJ263" s="15"/>
      <c r="GK263" s="15"/>
      <c r="GL263" s="15"/>
      <c r="GM263" s="15"/>
      <c r="GN263" s="15"/>
      <c r="GO263" s="15"/>
      <c r="GP263" s="15"/>
      <c r="GQ263" s="15"/>
      <c r="GR263" s="15"/>
      <c r="GS263" s="15"/>
      <c r="GT263" s="15"/>
      <c r="GU263" s="15"/>
      <c r="GV263" s="15"/>
      <c r="GW263" s="15"/>
      <c r="GX263" s="15"/>
      <c r="GY263" s="15"/>
      <c r="GZ263" s="15"/>
      <c r="HA263" s="15"/>
      <c r="HB263" s="15"/>
      <c r="HC263" s="15"/>
      <c r="HD263" s="15"/>
      <c r="HE263" s="15"/>
      <c r="HF263" s="15"/>
      <c r="HG263" s="15"/>
      <c r="HH263" s="15"/>
      <c r="HI263" s="15"/>
      <c r="HJ263" s="15"/>
      <c r="HK263" s="15"/>
      <c r="HL263" s="15"/>
      <c r="HM263" s="15"/>
      <c r="HN263" s="15"/>
      <c r="HO263" s="15"/>
      <c r="HP263" s="15"/>
      <c r="HQ263" s="15"/>
      <c r="HR263" s="15"/>
      <c r="HS263" s="15"/>
      <c r="HT263" s="15"/>
      <c r="HU263" s="15"/>
      <c r="HV263" s="15"/>
      <c r="HW263" s="15"/>
      <c r="HX263" s="15"/>
      <c r="HY263" s="15"/>
      <c r="HZ263" s="15"/>
      <c r="IA263" s="15"/>
      <c r="IB263" s="15"/>
      <c r="IC263" s="15"/>
      <c r="ID263" s="15"/>
      <c r="IE263" s="15"/>
      <c r="IF263" s="15"/>
      <c r="IG263" s="15"/>
      <c r="IH263" s="15"/>
      <c r="II263" s="15"/>
      <c r="IJ263" s="15"/>
      <c r="IK263" s="15"/>
      <c r="IL263" s="15"/>
      <c r="IM263" s="15"/>
      <c r="IN263" s="15"/>
      <c r="IO263" s="15"/>
      <c r="IP263" s="15"/>
      <c r="IQ263" s="15"/>
      <c r="IR263" s="15"/>
      <c r="IS263" s="15"/>
      <c r="IT263" s="15"/>
      <c r="IU263" s="15"/>
      <c r="IV263" s="15"/>
    </row>
    <row r="264" spans="1:256" ht="39.75" customHeight="1">
      <c r="A264" s="583" t="s">
        <v>250</v>
      </c>
      <c r="B264" s="583"/>
      <c r="C264" s="584" t="s">
        <v>251</v>
      </c>
      <c r="D264" s="584"/>
      <c r="E264" s="561">
        <v>0</v>
      </c>
      <c r="F264" s="561"/>
      <c r="G264" s="554">
        <f>ROUND(1/(30*100000)*E264,2)</f>
        <v>0</v>
      </c>
      <c r="H264" s="554"/>
      <c r="I264" s="554"/>
      <c r="J264" s="15"/>
      <c r="K264" s="15"/>
      <c r="L264" s="41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  <c r="BM264" s="15"/>
      <c r="BN264" s="15"/>
      <c r="BO264" s="15"/>
      <c r="BP264" s="15"/>
      <c r="BQ264" s="15"/>
      <c r="BR264" s="15"/>
      <c r="BS264" s="15"/>
      <c r="BT264" s="15"/>
      <c r="BU264" s="15"/>
      <c r="BV264" s="15"/>
      <c r="BW264" s="15"/>
      <c r="BX264" s="15"/>
      <c r="BY264" s="15"/>
      <c r="BZ264" s="15"/>
      <c r="CA264" s="15"/>
      <c r="CB264" s="15"/>
      <c r="CC264" s="15"/>
      <c r="CD264" s="15"/>
      <c r="CE264" s="15"/>
      <c r="CF264" s="15"/>
      <c r="CG264" s="15"/>
      <c r="CH264" s="15"/>
      <c r="CI264" s="15"/>
      <c r="CJ264" s="15"/>
      <c r="CK264" s="15"/>
      <c r="CL264" s="15"/>
      <c r="CM264" s="15"/>
      <c r="CN264" s="15"/>
      <c r="CO264" s="15"/>
      <c r="CP264" s="15"/>
      <c r="CQ264" s="15"/>
      <c r="CR264" s="15"/>
      <c r="CS264" s="15"/>
      <c r="CT264" s="15"/>
      <c r="CU264" s="15"/>
      <c r="CV264" s="15"/>
      <c r="CW264" s="15"/>
      <c r="CX264" s="15"/>
      <c r="CY264" s="15"/>
      <c r="CZ264" s="15"/>
      <c r="DA264" s="15"/>
      <c r="DB264" s="15"/>
      <c r="DC264" s="15"/>
      <c r="DD264" s="15"/>
      <c r="DE264" s="15"/>
      <c r="DF264" s="15"/>
      <c r="DG264" s="15"/>
      <c r="DH264" s="15"/>
      <c r="DI264" s="15"/>
      <c r="DJ264" s="15"/>
      <c r="DK264" s="15"/>
      <c r="DL264" s="15"/>
      <c r="DM264" s="15"/>
      <c r="DN264" s="15"/>
      <c r="DO264" s="15"/>
      <c r="DP264" s="15"/>
      <c r="DQ264" s="15"/>
      <c r="DR264" s="15"/>
      <c r="DS264" s="15"/>
      <c r="DT264" s="15"/>
      <c r="DU264" s="15"/>
      <c r="DV264" s="15"/>
      <c r="DW264" s="15"/>
      <c r="DX264" s="15"/>
      <c r="DY264" s="15"/>
      <c r="DZ264" s="15"/>
      <c r="EA264" s="15"/>
      <c r="EB264" s="15"/>
      <c r="EC264" s="15"/>
      <c r="ED264" s="15"/>
      <c r="EE264" s="15"/>
      <c r="EF264" s="15"/>
      <c r="EG264" s="15"/>
      <c r="EH264" s="15"/>
      <c r="EI264" s="15"/>
      <c r="EJ264" s="15"/>
      <c r="EK264" s="15"/>
      <c r="EL264" s="15"/>
      <c r="EM264" s="15"/>
      <c r="EN264" s="15"/>
      <c r="EO264" s="15"/>
      <c r="EP264" s="15"/>
      <c r="EQ264" s="15"/>
      <c r="ER264" s="15"/>
      <c r="ES264" s="15"/>
      <c r="ET264" s="15"/>
      <c r="EU264" s="15"/>
      <c r="EV264" s="15"/>
      <c r="EW264" s="15"/>
      <c r="EX264" s="15"/>
      <c r="EY264" s="15"/>
      <c r="EZ264" s="15"/>
      <c r="FA264" s="15"/>
      <c r="FB264" s="15"/>
      <c r="FC264" s="15"/>
      <c r="FD264" s="15"/>
      <c r="FE264" s="15"/>
      <c r="FF264" s="15"/>
      <c r="FG264" s="15"/>
      <c r="FH264" s="15"/>
      <c r="FI264" s="15"/>
      <c r="FJ264" s="15"/>
      <c r="FK264" s="15"/>
      <c r="FL264" s="15"/>
      <c r="FM264" s="15"/>
      <c r="FN264" s="15"/>
      <c r="FO264" s="15"/>
      <c r="FP264" s="15"/>
      <c r="FQ264" s="15"/>
      <c r="FR264" s="15"/>
      <c r="FS264" s="15"/>
      <c r="FT264" s="15"/>
      <c r="FU264" s="15"/>
      <c r="FV264" s="15"/>
      <c r="FW264" s="15"/>
      <c r="FX264" s="15"/>
      <c r="FY264" s="15"/>
      <c r="FZ264" s="15"/>
      <c r="GA264" s="15"/>
      <c r="GB264" s="15"/>
      <c r="GC264" s="15"/>
      <c r="GD264" s="15"/>
      <c r="GE264" s="15"/>
      <c r="GF264" s="15"/>
      <c r="GG264" s="15"/>
      <c r="GH264" s="15"/>
      <c r="GI264" s="15"/>
      <c r="GJ264" s="15"/>
      <c r="GK264" s="15"/>
      <c r="GL264" s="15"/>
      <c r="GM264" s="15"/>
      <c r="GN264" s="15"/>
      <c r="GO264" s="15"/>
      <c r="GP264" s="15"/>
      <c r="GQ264" s="15"/>
      <c r="GR264" s="15"/>
      <c r="GS264" s="15"/>
      <c r="GT264" s="15"/>
      <c r="GU264" s="15"/>
      <c r="GV264" s="15"/>
      <c r="GW264" s="15"/>
      <c r="GX264" s="15"/>
      <c r="GY264" s="15"/>
      <c r="GZ264" s="15"/>
      <c r="HA264" s="15"/>
      <c r="HB264" s="15"/>
      <c r="HC264" s="15"/>
      <c r="HD264" s="15"/>
      <c r="HE264" s="15"/>
      <c r="HF264" s="15"/>
      <c r="HG264" s="15"/>
      <c r="HH264" s="15"/>
      <c r="HI264" s="15"/>
      <c r="HJ264" s="15"/>
      <c r="HK264" s="15"/>
      <c r="HL264" s="15"/>
      <c r="HM264" s="15"/>
      <c r="HN264" s="15"/>
      <c r="HO264" s="15"/>
      <c r="HP264" s="15"/>
      <c r="HQ264" s="15"/>
      <c r="HR264" s="15"/>
      <c r="HS264" s="15"/>
      <c r="HT264" s="15"/>
      <c r="HU264" s="15"/>
      <c r="HV264" s="15"/>
      <c r="HW264" s="15"/>
      <c r="HX264" s="15"/>
      <c r="HY264" s="15"/>
      <c r="HZ264" s="15"/>
      <c r="IA264" s="15"/>
      <c r="IB264" s="15"/>
      <c r="IC264" s="15"/>
      <c r="ID264" s="15"/>
      <c r="IE264" s="15"/>
      <c r="IF264" s="15"/>
      <c r="IG264" s="15"/>
      <c r="IH264" s="15"/>
      <c r="II264" s="15"/>
      <c r="IJ264" s="15"/>
      <c r="IK264" s="15"/>
      <c r="IL264" s="15"/>
      <c r="IM264" s="15"/>
      <c r="IN264" s="15"/>
      <c r="IO264" s="15"/>
      <c r="IP264" s="15"/>
      <c r="IQ264" s="15"/>
      <c r="IR264" s="15"/>
      <c r="IS264" s="15"/>
      <c r="IT264" s="15"/>
      <c r="IU264" s="15"/>
      <c r="IV264" s="15"/>
    </row>
    <row r="265" spans="1:256" ht="36.75" customHeight="1">
      <c r="A265" s="5" t="s">
        <v>252</v>
      </c>
      <c r="B265" s="5"/>
      <c r="C265" s="581" t="s">
        <v>253</v>
      </c>
      <c r="D265" s="581"/>
      <c r="E265" s="554">
        <f>I204</f>
        <v>4781.29</v>
      </c>
      <c r="F265" s="554"/>
      <c r="G265" s="554">
        <f>ROUND((1/100000)*E265,2)</f>
        <v>0.05</v>
      </c>
      <c r="H265" s="554"/>
      <c r="I265" s="554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  <c r="BM265" s="15"/>
      <c r="BN265" s="15"/>
      <c r="BO265" s="15"/>
      <c r="BP265" s="15"/>
      <c r="BQ265" s="15"/>
      <c r="BR265" s="15"/>
      <c r="BS265" s="15"/>
      <c r="BT265" s="15"/>
      <c r="BU265" s="15"/>
      <c r="BV265" s="15"/>
      <c r="BW265" s="15"/>
      <c r="BX265" s="15"/>
      <c r="BY265" s="15"/>
      <c r="BZ265" s="15"/>
      <c r="CA265" s="15"/>
      <c r="CB265" s="15"/>
      <c r="CC265" s="15"/>
      <c r="CD265" s="15"/>
      <c r="CE265" s="15"/>
      <c r="CF265" s="15"/>
      <c r="CG265" s="15"/>
      <c r="CH265" s="15"/>
      <c r="CI265" s="15"/>
      <c r="CJ265" s="15"/>
      <c r="CK265" s="15"/>
      <c r="CL265" s="15"/>
      <c r="CM265" s="15"/>
      <c r="CN265" s="15"/>
      <c r="CO265" s="15"/>
      <c r="CP265" s="15"/>
      <c r="CQ265" s="15"/>
      <c r="CR265" s="15"/>
      <c r="CS265" s="15"/>
      <c r="CT265" s="15"/>
      <c r="CU265" s="15"/>
      <c r="CV265" s="15"/>
      <c r="CW265" s="15"/>
      <c r="CX265" s="15"/>
      <c r="CY265" s="15"/>
      <c r="CZ265" s="15"/>
      <c r="DA265" s="15"/>
      <c r="DB265" s="15"/>
      <c r="DC265" s="15"/>
      <c r="DD265" s="15"/>
      <c r="DE265" s="15"/>
      <c r="DF265" s="15"/>
      <c r="DG265" s="15"/>
      <c r="DH265" s="15"/>
      <c r="DI265" s="15"/>
      <c r="DJ265" s="15"/>
      <c r="DK265" s="15"/>
      <c r="DL265" s="15"/>
      <c r="DM265" s="15"/>
      <c r="DN265" s="15"/>
      <c r="DO265" s="15"/>
      <c r="DP265" s="15"/>
      <c r="DQ265" s="15"/>
      <c r="DR265" s="15"/>
      <c r="DS265" s="15"/>
      <c r="DT265" s="15"/>
      <c r="DU265" s="15"/>
      <c r="DV265" s="15"/>
      <c r="DW265" s="15"/>
      <c r="DX265" s="15"/>
      <c r="DY265" s="15"/>
      <c r="DZ265" s="15"/>
      <c r="EA265" s="15"/>
      <c r="EB265" s="15"/>
      <c r="EC265" s="15"/>
      <c r="ED265" s="15"/>
      <c r="EE265" s="15"/>
      <c r="EF265" s="15"/>
      <c r="EG265" s="15"/>
      <c r="EH265" s="15"/>
      <c r="EI265" s="15"/>
      <c r="EJ265" s="15"/>
      <c r="EK265" s="15"/>
      <c r="EL265" s="15"/>
      <c r="EM265" s="15"/>
      <c r="EN265" s="15"/>
      <c r="EO265" s="15"/>
      <c r="EP265" s="15"/>
      <c r="EQ265" s="15"/>
      <c r="ER265" s="15"/>
      <c r="ES265" s="15"/>
      <c r="ET265" s="15"/>
      <c r="EU265" s="15"/>
      <c r="EV265" s="15"/>
      <c r="EW265" s="15"/>
      <c r="EX265" s="15"/>
      <c r="EY265" s="15"/>
      <c r="EZ265" s="15"/>
      <c r="FA265" s="15"/>
      <c r="FB265" s="15"/>
      <c r="FC265" s="15"/>
      <c r="FD265" s="15"/>
      <c r="FE265" s="15"/>
      <c r="FF265" s="15"/>
      <c r="FG265" s="15"/>
      <c r="FH265" s="15"/>
      <c r="FI265" s="15"/>
      <c r="FJ265" s="15"/>
      <c r="FK265" s="15"/>
      <c r="FL265" s="15"/>
      <c r="FM265" s="15"/>
      <c r="FN265" s="15"/>
      <c r="FO265" s="15"/>
      <c r="FP265" s="15"/>
      <c r="FQ265" s="15"/>
      <c r="FR265" s="15"/>
      <c r="FS265" s="15"/>
      <c r="FT265" s="15"/>
      <c r="FU265" s="15"/>
      <c r="FV265" s="15"/>
      <c r="FW265" s="15"/>
      <c r="FX265" s="15"/>
      <c r="FY265" s="15"/>
      <c r="FZ265" s="15"/>
      <c r="GA265" s="15"/>
      <c r="GB265" s="15"/>
      <c r="GC265" s="15"/>
      <c r="GD265" s="15"/>
      <c r="GE265" s="15"/>
      <c r="GF265" s="15"/>
      <c r="GG265" s="15"/>
      <c r="GH265" s="15"/>
      <c r="GI265" s="15"/>
      <c r="GJ265" s="15"/>
      <c r="GK265" s="15"/>
      <c r="GL265" s="15"/>
      <c r="GM265" s="15"/>
      <c r="GN265" s="15"/>
      <c r="GO265" s="15"/>
      <c r="GP265" s="15"/>
      <c r="GQ265" s="15"/>
      <c r="GR265" s="15"/>
      <c r="GS265" s="15"/>
      <c r="GT265" s="15"/>
      <c r="GU265" s="15"/>
      <c r="GV265" s="15"/>
      <c r="GW265" s="15"/>
      <c r="GX265" s="15"/>
      <c r="GY265" s="15"/>
      <c r="GZ265" s="15"/>
      <c r="HA265" s="15"/>
      <c r="HB265" s="15"/>
      <c r="HC265" s="15"/>
      <c r="HD265" s="15"/>
      <c r="HE265" s="15"/>
      <c r="HF265" s="15"/>
      <c r="HG265" s="15"/>
      <c r="HH265" s="15"/>
      <c r="HI265" s="15"/>
      <c r="HJ265" s="15"/>
      <c r="HK265" s="15"/>
      <c r="HL265" s="15"/>
      <c r="HM265" s="15"/>
      <c r="HN265" s="15"/>
      <c r="HO265" s="15"/>
      <c r="HP265" s="15"/>
      <c r="HQ265" s="15"/>
      <c r="HR265" s="15"/>
      <c r="HS265" s="15"/>
      <c r="HT265" s="15"/>
      <c r="HU265" s="15"/>
      <c r="HV265" s="15"/>
      <c r="HW265" s="15"/>
      <c r="HX265" s="15"/>
      <c r="HY265" s="15"/>
      <c r="HZ265" s="15"/>
      <c r="IA265" s="15"/>
      <c r="IB265" s="15"/>
      <c r="IC265" s="15"/>
      <c r="ID265" s="15"/>
      <c r="IE265" s="15"/>
      <c r="IF265" s="15"/>
      <c r="IG265" s="15"/>
      <c r="IH265" s="15"/>
      <c r="II265" s="15"/>
      <c r="IJ265" s="15"/>
      <c r="IK265" s="15"/>
      <c r="IL265" s="15"/>
      <c r="IM265" s="15"/>
      <c r="IN265" s="15"/>
      <c r="IO265" s="15"/>
      <c r="IP265" s="15"/>
      <c r="IQ265" s="15"/>
      <c r="IR265" s="15"/>
      <c r="IS265" s="15"/>
      <c r="IT265" s="15"/>
      <c r="IU265" s="15"/>
      <c r="IV265" s="15"/>
    </row>
    <row r="266" spans="1:256" ht="15.75" customHeight="1">
      <c r="A266" s="557" t="s">
        <v>209</v>
      </c>
      <c r="B266" s="557"/>
      <c r="C266" s="557"/>
      <c r="D266" s="557"/>
      <c r="E266" s="557"/>
      <c r="F266" s="557"/>
      <c r="G266" s="556">
        <f>SUM(G264+G265)</f>
        <v>0.05</v>
      </c>
      <c r="H266" s="556"/>
      <c r="I266" s="556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  <c r="BM266" s="15"/>
      <c r="BN266" s="15"/>
      <c r="BO266" s="15"/>
      <c r="BP266" s="15"/>
      <c r="BQ266" s="15"/>
      <c r="BR266" s="15"/>
      <c r="BS266" s="15"/>
      <c r="BT266" s="15"/>
      <c r="BU266" s="15"/>
      <c r="BV266" s="15"/>
      <c r="BW266" s="15"/>
      <c r="BX266" s="15"/>
      <c r="BY266" s="15"/>
      <c r="BZ266" s="15"/>
      <c r="CA266" s="15"/>
      <c r="CB266" s="15"/>
      <c r="CC266" s="15"/>
      <c r="CD266" s="15"/>
      <c r="CE266" s="15"/>
      <c r="CF266" s="15"/>
      <c r="CG266" s="15"/>
      <c r="CH266" s="15"/>
      <c r="CI266" s="15"/>
      <c r="CJ266" s="15"/>
      <c r="CK266" s="15"/>
      <c r="CL266" s="15"/>
      <c r="CM266" s="15"/>
      <c r="CN266" s="15"/>
      <c r="CO266" s="15"/>
      <c r="CP266" s="15"/>
      <c r="CQ266" s="15"/>
      <c r="CR266" s="15"/>
      <c r="CS266" s="15"/>
      <c r="CT266" s="15"/>
      <c r="CU266" s="15"/>
      <c r="CV266" s="15"/>
      <c r="CW266" s="15"/>
      <c r="CX266" s="15"/>
      <c r="CY266" s="15"/>
      <c r="CZ266" s="15"/>
      <c r="DA266" s="15"/>
      <c r="DB266" s="15"/>
      <c r="DC266" s="15"/>
      <c r="DD266" s="15"/>
      <c r="DE266" s="15"/>
      <c r="DF266" s="15"/>
      <c r="DG266" s="15"/>
      <c r="DH266" s="15"/>
      <c r="DI266" s="15"/>
      <c r="DJ266" s="15"/>
      <c r="DK266" s="15"/>
      <c r="DL266" s="15"/>
      <c r="DM266" s="15"/>
      <c r="DN266" s="15"/>
      <c r="DO266" s="15"/>
      <c r="DP266" s="15"/>
      <c r="DQ266" s="15"/>
      <c r="DR266" s="15"/>
      <c r="DS266" s="15"/>
      <c r="DT266" s="15"/>
      <c r="DU266" s="15"/>
      <c r="DV266" s="15"/>
      <c r="DW266" s="15"/>
      <c r="DX266" s="15"/>
      <c r="DY266" s="15"/>
      <c r="DZ266" s="15"/>
      <c r="EA266" s="15"/>
      <c r="EB266" s="15"/>
      <c r="EC266" s="15"/>
      <c r="ED266" s="15"/>
      <c r="EE266" s="15"/>
      <c r="EF266" s="15"/>
      <c r="EG266" s="15"/>
      <c r="EH266" s="15"/>
      <c r="EI266" s="15"/>
      <c r="EJ266" s="15"/>
      <c r="EK266" s="15"/>
      <c r="EL266" s="15"/>
      <c r="EM266" s="15"/>
      <c r="EN266" s="15"/>
      <c r="EO266" s="15"/>
      <c r="EP266" s="15"/>
      <c r="EQ266" s="15"/>
      <c r="ER266" s="15"/>
      <c r="ES266" s="15"/>
      <c r="ET266" s="15"/>
      <c r="EU266" s="15"/>
      <c r="EV266" s="15"/>
      <c r="EW266" s="15"/>
      <c r="EX266" s="15"/>
      <c r="EY266" s="15"/>
      <c r="EZ266" s="15"/>
      <c r="FA266" s="15"/>
      <c r="FB266" s="15"/>
      <c r="FC266" s="15"/>
      <c r="FD266" s="15"/>
      <c r="FE266" s="15"/>
      <c r="FF266" s="15"/>
      <c r="FG266" s="15"/>
      <c r="FH266" s="15"/>
      <c r="FI266" s="15"/>
      <c r="FJ266" s="15"/>
      <c r="FK266" s="15"/>
      <c r="FL266" s="15"/>
      <c r="FM266" s="15"/>
      <c r="FN266" s="15"/>
      <c r="FO266" s="15"/>
      <c r="FP266" s="15"/>
      <c r="FQ266" s="15"/>
      <c r="FR266" s="15"/>
      <c r="FS266" s="15"/>
      <c r="FT266" s="15"/>
      <c r="FU266" s="15"/>
      <c r="FV266" s="15"/>
      <c r="FW266" s="15"/>
      <c r="FX266" s="15"/>
      <c r="FY266" s="15"/>
      <c r="FZ266" s="15"/>
      <c r="GA266" s="15"/>
      <c r="GB266" s="15"/>
      <c r="GC266" s="15"/>
      <c r="GD266" s="15"/>
      <c r="GE266" s="15"/>
      <c r="GF266" s="15"/>
      <c r="GG266" s="15"/>
      <c r="GH266" s="15"/>
      <c r="GI266" s="15"/>
      <c r="GJ266" s="15"/>
      <c r="GK266" s="15"/>
      <c r="GL266" s="15"/>
      <c r="GM266" s="15"/>
      <c r="GN266" s="15"/>
      <c r="GO266" s="15"/>
      <c r="GP266" s="15"/>
      <c r="GQ266" s="15"/>
      <c r="GR266" s="15"/>
      <c r="GS266" s="15"/>
      <c r="GT266" s="15"/>
      <c r="GU266" s="15"/>
      <c r="GV266" s="15"/>
      <c r="GW266" s="15"/>
      <c r="GX266" s="15"/>
      <c r="GY266" s="15"/>
      <c r="GZ266" s="15"/>
      <c r="HA266" s="15"/>
      <c r="HB266" s="15"/>
      <c r="HC266" s="15"/>
      <c r="HD266" s="15"/>
      <c r="HE266" s="15"/>
      <c r="HF266" s="15"/>
      <c r="HG266" s="15"/>
      <c r="HH266" s="15"/>
      <c r="HI266" s="15"/>
      <c r="HJ266" s="15"/>
      <c r="HK266" s="15"/>
      <c r="HL266" s="15"/>
      <c r="HM266" s="15"/>
      <c r="HN266" s="15"/>
      <c r="HO266" s="15"/>
      <c r="HP266" s="15"/>
      <c r="HQ266" s="15"/>
      <c r="HR266" s="15"/>
      <c r="HS266" s="15"/>
      <c r="HT266" s="15"/>
      <c r="HU266" s="15"/>
      <c r="HV266" s="15"/>
      <c r="HW266" s="15"/>
      <c r="HX266" s="15"/>
      <c r="HY266" s="15"/>
      <c r="HZ266" s="15"/>
      <c r="IA266" s="15"/>
      <c r="IB266" s="15"/>
      <c r="IC266" s="15"/>
      <c r="ID266" s="15"/>
      <c r="IE266" s="15"/>
      <c r="IF266" s="15"/>
      <c r="IG266" s="15"/>
      <c r="IH266" s="15"/>
      <c r="II266" s="15"/>
      <c r="IJ266" s="15"/>
      <c r="IK266" s="15"/>
      <c r="IL266" s="15"/>
      <c r="IM266" s="15"/>
      <c r="IN266" s="15"/>
      <c r="IO266" s="15"/>
      <c r="IP266" s="15"/>
      <c r="IQ266" s="15"/>
      <c r="IR266" s="15"/>
      <c r="IS266" s="15"/>
      <c r="IT266" s="15"/>
      <c r="IU266" s="15"/>
      <c r="IV266" s="15"/>
    </row>
    <row r="267" spans="1:256" ht="8.25" customHeight="1">
      <c r="A267" s="503"/>
      <c r="B267" s="503"/>
      <c r="C267" s="503"/>
      <c r="D267" s="503"/>
      <c r="E267" s="503"/>
      <c r="F267" s="503"/>
      <c r="G267" s="503"/>
      <c r="H267" s="503"/>
      <c r="I267" s="503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  <c r="BM267" s="15"/>
      <c r="BN267" s="15"/>
      <c r="BO267" s="15"/>
      <c r="BP267" s="15"/>
      <c r="BQ267" s="15"/>
      <c r="BR267" s="15"/>
      <c r="BS267" s="15"/>
      <c r="BT267" s="15"/>
      <c r="BU267" s="15"/>
      <c r="BV267" s="15"/>
      <c r="BW267" s="15"/>
      <c r="BX267" s="15"/>
      <c r="BY267" s="15"/>
      <c r="BZ267" s="15"/>
      <c r="CA267" s="15"/>
      <c r="CB267" s="15"/>
      <c r="CC267" s="15"/>
      <c r="CD267" s="15"/>
      <c r="CE267" s="15"/>
      <c r="CF267" s="15"/>
      <c r="CG267" s="15"/>
      <c r="CH267" s="15"/>
      <c r="CI267" s="15"/>
      <c r="CJ267" s="15"/>
      <c r="CK267" s="15"/>
      <c r="CL267" s="15"/>
      <c r="CM267" s="15"/>
      <c r="CN267" s="15"/>
      <c r="CO267" s="15"/>
      <c r="CP267" s="15"/>
      <c r="CQ267" s="15"/>
      <c r="CR267" s="15"/>
      <c r="CS267" s="15"/>
      <c r="CT267" s="15"/>
      <c r="CU267" s="15"/>
      <c r="CV267" s="15"/>
      <c r="CW267" s="15"/>
      <c r="CX267" s="15"/>
      <c r="CY267" s="15"/>
      <c r="CZ267" s="15"/>
      <c r="DA267" s="15"/>
      <c r="DB267" s="15"/>
      <c r="DC267" s="15"/>
      <c r="DD267" s="15"/>
      <c r="DE267" s="15"/>
      <c r="DF267" s="15"/>
      <c r="DG267" s="15"/>
      <c r="DH267" s="15"/>
      <c r="DI267" s="15"/>
      <c r="DJ267" s="15"/>
      <c r="DK267" s="15"/>
      <c r="DL267" s="15"/>
      <c r="DM267" s="15"/>
      <c r="DN267" s="15"/>
      <c r="DO267" s="15"/>
      <c r="DP267" s="15"/>
      <c r="DQ267" s="15"/>
      <c r="DR267" s="15"/>
      <c r="DS267" s="15"/>
      <c r="DT267" s="15"/>
      <c r="DU267" s="15"/>
      <c r="DV267" s="15"/>
      <c r="DW267" s="15"/>
      <c r="DX267" s="15"/>
      <c r="DY267" s="15"/>
      <c r="DZ267" s="15"/>
      <c r="EA267" s="15"/>
      <c r="EB267" s="15"/>
      <c r="EC267" s="15"/>
      <c r="ED267" s="15"/>
      <c r="EE267" s="15"/>
      <c r="EF267" s="15"/>
      <c r="EG267" s="15"/>
      <c r="EH267" s="15"/>
      <c r="EI267" s="15"/>
      <c r="EJ267" s="15"/>
      <c r="EK267" s="15"/>
      <c r="EL267" s="15"/>
      <c r="EM267" s="15"/>
      <c r="EN267" s="15"/>
      <c r="EO267" s="15"/>
      <c r="EP267" s="15"/>
      <c r="EQ267" s="15"/>
      <c r="ER267" s="15"/>
      <c r="ES267" s="15"/>
      <c r="ET267" s="15"/>
      <c r="EU267" s="15"/>
      <c r="EV267" s="15"/>
      <c r="EW267" s="15"/>
      <c r="EX267" s="15"/>
      <c r="EY267" s="15"/>
      <c r="EZ267" s="15"/>
      <c r="FA267" s="15"/>
      <c r="FB267" s="15"/>
      <c r="FC267" s="15"/>
      <c r="FD267" s="15"/>
      <c r="FE267" s="15"/>
      <c r="FF267" s="15"/>
      <c r="FG267" s="15"/>
      <c r="FH267" s="15"/>
      <c r="FI267" s="15"/>
      <c r="FJ267" s="15"/>
      <c r="FK267" s="15"/>
      <c r="FL267" s="15"/>
      <c r="FM267" s="15"/>
      <c r="FN267" s="15"/>
      <c r="FO267" s="15"/>
      <c r="FP267" s="15"/>
      <c r="FQ267" s="15"/>
      <c r="FR267" s="15"/>
      <c r="FS267" s="15"/>
      <c r="FT267" s="15"/>
      <c r="FU267" s="15"/>
      <c r="FV267" s="15"/>
      <c r="FW267" s="15"/>
      <c r="FX267" s="15"/>
      <c r="FY267" s="15"/>
      <c r="FZ267" s="15"/>
      <c r="GA267" s="15"/>
      <c r="GB267" s="15"/>
      <c r="GC267" s="15"/>
      <c r="GD267" s="15"/>
      <c r="GE267" s="15"/>
      <c r="GF267" s="15"/>
      <c r="GG267" s="15"/>
      <c r="GH267" s="15"/>
      <c r="GI267" s="15"/>
      <c r="GJ267" s="15"/>
      <c r="GK267" s="15"/>
      <c r="GL267" s="15"/>
      <c r="GM267" s="15"/>
      <c r="GN267" s="15"/>
      <c r="GO267" s="15"/>
      <c r="GP267" s="15"/>
      <c r="GQ267" s="15"/>
      <c r="GR267" s="15"/>
      <c r="GS267" s="15"/>
      <c r="GT267" s="15"/>
      <c r="GU267" s="15"/>
      <c r="GV267" s="15"/>
      <c r="GW267" s="15"/>
      <c r="GX267" s="15"/>
      <c r="GY267" s="15"/>
      <c r="GZ267" s="15"/>
      <c r="HA267" s="15"/>
      <c r="HB267" s="15"/>
      <c r="HC267" s="15"/>
      <c r="HD267" s="15"/>
      <c r="HE267" s="15"/>
      <c r="HF267" s="15"/>
      <c r="HG267" s="15"/>
      <c r="HH267" s="15"/>
      <c r="HI267" s="15"/>
      <c r="HJ267" s="15"/>
      <c r="HK267" s="15"/>
      <c r="HL267" s="15"/>
      <c r="HM267" s="15"/>
      <c r="HN267" s="15"/>
      <c r="HO267" s="15"/>
      <c r="HP267" s="15"/>
      <c r="HQ267" s="15"/>
      <c r="HR267" s="15"/>
      <c r="HS267" s="15"/>
      <c r="HT267" s="15"/>
      <c r="HU267" s="15"/>
      <c r="HV267" s="15"/>
      <c r="HW267" s="15"/>
      <c r="HX267" s="15"/>
      <c r="HY267" s="15"/>
      <c r="HZ267" s="15"/>
      <c r="IA267" s="15"/>
      <c r="IB267" s="15"/>
      <c r="IC267" s="15"/>
      <c r="ID267" s="15"/>
      <c r="IE267" s="15"/>
      <c r="IF267" s="15"/>
      <c r="IG267" s="15"/>
      <c r="IH267" s="15"/>
      <c r="II267" s="15"/>
      <c r="IJ267" s="15"/>
      <c r="IK267" s="15"/>
      <c r="IL267" s="15"/>
      <c r="IM267" s="15"/>
      <c r="IN267" s="15"/>
      <c r="IO267" s="15"/>
      <c r="IP267" s="15"/>
      <c r="IQ267" s="15"/>
      <c r="IR267" s="15"/>
      <c r="IS267" s="15"/>
      <c r="IT267" s="15"/>
      <c r="IU267" s="15"/>
      <c r="IV267" s="15"/>
    </row>
    <row r="268" spans="1:256" ht="15.75" customHeight="1">
      <c r="A268" s="492" t="s">
        <v>254</v>
      </c>
      <c r="B268" s="492"/>
      <c r="C268" s="492"/>
      <c r="D268" s="492"/>
      <c r="E268" s="492"/>
      <c r="F268" s="492"/>
      <c r="G268" s="492"/>
      <c r="H268" s="492"/>
      <c r="I268" s="492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  <c r="BM268" s="15"/>
      <c r="BN268" s="15"/>
      <c r="BO268" s="15"/>
      <c r="BP268" s="15"/>
      <c r="BQ268" s="15"/>
      <c r="BR268" s="15"/>
      <c r="BS268" s="15"/>
      <c r="BT268" s="15"/>
      <c r="BU268" s="15"/>
      <c r="BV268" s="15"/>
      <c r="BW268" s="15"/>
      <c r="BX268" s="15"/>
      <c r="BY268" s="15"/>
      <c r="BZ268" s="15"/>
      <c r="CA268" s="15"/>
      <c r="CB268" s="15"/>
      <c r="CC268" s="15"/>
      <c r="CD268" s="15"/>
      <c r="CE268" s="15"/>
      <c r="CF268" s="15"/>
      <c r="CG268" s="15"/>
      <c r="CH268" s="15"/>
      <c r="CI268" s="15"/>
      <c r="CJ268" s="15"/>
      <c r="CK268" s="15"/>
      <c r="CL268" s="15"/>
      <c r="CM268" s="15"/>
      <c r="CN268" s="15"/>
      <c r="CO268" s="15"/>
      <c r="CP268" s="15"/>
      <c r="CQ268" s="15"/>
      <c r="CR268" s="15"/>
      <c r="CS268" s="15"/>
      <c r="CT268" s="15"/>
      <c r="CU268" s="15"/>
      <c r="CV268" s="15"/>
      <c r="CW268" s="15"/>
      <c r="CX268" s="15"/>
      <c r="CY268" s="15"/>
      <c r="CZ268" s="15"/>
      <c r="DA268" s="15"/>
      <c r="DB268" s="15"/>
      <c r="DC268" s="15"/>
      <c r="DD268" s="15"/>
      <c r="DE268" s="15"/>
      <c r="DF268" s="15"/>
      <c r="DG268" s="15"/>
      <c r="DH268" s="15"/>
      <c r="DI268" s="15"/>
      <c r="DJ268" s="15"/>
      <c r="DK268" s="15"/>
      <c r="DL268" s="15"/>
      <c r="DM268" s="15"/>
      <c r="DN268" s="15"/>
      <c r="DO268" s="15"/>
      <c r="DP268" s="15"/>
      <c r="DQ268" s="15"/>
      <c r="DR268" s="15"/>
      <c r="DS268" s="15"/>
      <c r="DT268" s="15"/>
      <c r="DU268" s="15"/>
      <c r="DV268" s="15"/>
      <c r="DW268" s="15"/>
      <c r="DX268" s="15"/>
      <c r="DY268" s="15"/>
      <c r="DZ268" s="15"/>
      <c r="EA268" s="15"/>
      <c r="EB268" s="15"/>
      <c r="EC268" s="15"/>
      <c r="ED268" s="15"/>
      <c r="EE268" s="15"/>
      <c r="EF268" s="15"/>
      <c r="EG268" s="15"/>
      <c r="EH268" s="15"/>
      <c r="EI268" s="15"/>
      <c r="EJ268" s="15"/>
      <c r="EK268" s="15"/>
      <c r="EL268" s="15"/>
      <c r="EM268" s="15"/>
      <c r="EN268" s="15"/>
      <c r="EO268" s="15"/>
      <c r="EP268" s="15"/>
      <c r="EQ268" s="15"/>
      <c r="ER268" s="15"/>
      <c r="ES268" s="15"/>
      <c r="ET268" s="15"/>
      <c r="EU268" s="15"/>
      <c r="EV268" s="15"/>
      <c r="EW268" s="15"/>
      <c r="EX268" s="15"/>
      <c r="EY268" s="15"/>
      <c r="EZ268" s="15"/>
      <c r="FA268" s="15"/>
      <c r="FB268" s="15"/>
      <c r="FC268" s="15"/>
      <c r="FD268" s="15"/>
      <c r="FE268" s="15"/>
      <c r="FF268" s="15"/>
      <c r="FG268" s="15"/>
      <c r="FH268" s="15"/>
      <c r="FI268" s="15"/>
      <c r="FJ268" s="15"/>
      <c r="FK268" s="15"/>
      <c r="FL268" s="15"/>
      <c r="FM268" s="15"/>
      <c r="FN268" s="15"/>
      <c r="FO268" s="15"/>
      <c r="FP268" s="15"/>
      <c r="FQ268" s="15"/>
      <c r="FR268" s="15"/>
      <c r="FS268" s="15"/>
      <c r="FT268" s="15"/>
      <c r="FU268" s="15"/>
      <c r="FV268" s="15"/>
      <c r="FW268" s="15"/>
      <c r="FX268" s="15"/>
      <c r="FY268" s="15"/>
      <c r="FZ268" s="15"/>
      <c r="GA268" s="15"/>
      <c r="GB268" s="15"/>
      <c r="GC268" s="15"/>
      <c r="GD268" s="15"/>
      <c r="GE268" s="15"/>
      <c r="GF268" s="15"/>
      <c r="GG268" s="15"/>
      <c r="GH268" s="15"/>
      <c r="GI268" s="15"/>
      <c r="GJ268" s="15"/>
      <c r="GK268" s="15"/>
      <c r="GL268" s="15"/>
      <c r="GM268" s="15"/>
      <c r="GN268" s="15"/>
      <c r="GO268" s="15"/>
      <c r="GP268" s="15"/>
      <c r="GQ268" s="15"/>
      <c r="GR268" s="15"/>
      <c r="GS268" s="15"/>
      <c r="GT268" s="15"/>
      <c r="GU268" s="15"/>
      <c r="GV268" s="15"/>
      <c r="GW268" s="15"/>
      <c r="GX268" s="15"/>
      <c r="GY268" s="15"/>
      <c r="GZ268" s="15"/>
      <c r="HA268" s="15"/>
      <c r="HB268" s="15"/>
      <c r="HC268" s="15"/>
      <c r="HD268" s="15"/>
      <c r="HE268" s="15"/>
      <c r="HF268" s="15"/>
      <c r="HG268" s="15"/>
      <c r="HH268" s="15"/>
      <c r="HI268" s="15"/>
      <c r="HJ268" s="15"/>
      <c r="HK268" s="15"/>
      <c r="HL268" s="15"/>
      <c r="HM268" s="15"/>
      <c r="HN268" s="15"/>
      <c r="HO268" s="15"/>
      <c r="HP268" s="15"/>
      <c r="HQ268" s="15"/>
      <c r="HR268" s="15"/>
      <c r="HS268" s="15"/>
      <c r="HT268" s="15"/>
      <c r="HU268" s="15"/>
      <c r="HV268" s="15"/>
      <c r="HW268" s="15"/>
      <c r="HX268" s="15"/>
      <c r="HY268" s="15"/>
      <c r="HZ268" s="15"/>
      <c r="IA268" s="15"/>
      <c r="IB268" s="15"/>
      <c r="IC268" s="15"/>
      <c r="ID268" s="15"/>
      <c r="IE268" s="15"/>
      <c r="IF268" s="15"/>
      <c r="IG268" s="15"/>
      <c r="IH268" s="15"/>
      <c r="II268" s="15"/>
      <c r="IJ268" s="15"/>
      <c r="IK268" s="15"/>
      <c r="IL268" s="15"/>
      <c r="IM268" s="15"/>
      <c r="IN268" s="15"/>
      <c r="IO268" s="15"/>
      <c r="IP268" s="15"/>
      <c r="IQ268" s="15"/>
      <c r="IR268" s="15"/>
      <c r="IS268" s="15"/>
      <c r="IT268" s="15"/>
      <c r="IU268" s="15"/>
      <c r="IV268" s="15"/>
    </row>
    <row r="269" spans="1:256" ht="10.5" customHeight="1">
      <c r="A269" s="475"/>
      <c r="B269" s="475"/>
      <c r="C269" s="475"/>
      <c r="D269" s="475"/>
      <c r="E269" s="475"/>
      <c r="F269" s="475"/>
      <c r="G269" s="475"/>
      <c r="H269" s="475"/>
      <c r="I269" s="47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15"/>
      <c r="BM269" s="15"/>
      <c r="BN269" s="15"/>
      <c r="BO269" s="15"/>
      <c r="BP269" s="15"/>
      <c r="BQ269" s="15"/>
      <c r="BR269" s="15"/>
      <c r="BS269" s="15"/>
      <c r="BT269" s="15"/>
      <c r="BU269" s="15"/>
      <c r="BV269" s="15"/>
      <c r="BW269" s="15"/>
      <c r="BX269" s="15"/>
      <c r="BY269" s="15"/>
      <c r="BZ269" s="15"/>
      <c r="CA269" s="15"/>
      <c r="CB269" s="15"/>
      <c r="CC269" s="15"/>
      <c r="CD269" s="15"/>
      <c r="CE269" s="15"/>
      <c r="CF269" s="15"/>
      <c r="CG269" s="15"/>
      <c r="CH269" s="15"/>
      <c r="CI269" s="15"/>
      <c r="CJ269" s="15"/>
      <c r="CK269" s="15"/>
      <c r="CL269" s="15"/>
      <c r="CM269" s="15"/>
      <c r="CN269" s="15"/>
      <c r="CO269" s="15"/>
      <c r="CP269" s="15"/>
      <c r="CQ269" s="15"/>
      <c r="CR269" s="15"/>
      <c r="CS269" s="15"/>
      <c r="CT269" s="15"/>
      <c r="CU269" s="15"/>
      <c r="CV269" s="15"/>
      <c r="CW269" s="15"/>
      <c r="CX269" s="15"/>
      <c r="CY269" s="15"/>
      <c r="CZ269" s="15"/>
      <c r="DA269" s="15"/>
      <c r="DB269" s="15"/>
      <c r="DC269" s="15"/>
      <c r="DD269" s="15"/>
      <c r="DE269" s="15"/>
      <c r="DF269" s="15"/>
      <c r="DG269" s="15"/>
      <c r="DH269" s="15"/>
      <c r="DI269" s="15"/>
      <c r="DJ269" s="15"/>
      <c r="DK269" s="15"/>
      <c r="DL269" s="15"/>
      <c r="DM269" s="15"/>
      <c r="DN269" s="15"/>
      <c r="DO269" s="15"/>
      <c r="DP269" s="15"/>
      <c r="DQ269" s="15"/>
      <c r="DR269" s="15"/>
      <c r="DS269" s="15"/>
      <c r="DT269" s="15"/>
      <c r="DU269" s="15"/>
      <c r="DV269" s="15"/>
      <c r="DW269" s="15"/>
      <c r="DX269" s="15"/>
      <c r="DY269" s="15"/>
      <c r="DZ269" s="15"/>
      <c r="EA269" s="15"/>
      <c r="EB269" s="15"/>
      <c r="EC269" s="15"/>
      <c r="ED269" s="15"/>
      <c r="EE269" s="15"/>
      <c r="EF269" s="15"/>
      <c r="EG269" s="15"/>
      <c r="EH269" s="15"/>
      <c r="EI269" s="15"/>
      <c r="EJ269" s="15"/>
      <c r="EK269" s="15"/>
      <c r="EL269" s="15"/>
      <c r="EM269" s="15"/>
      <c r="EN269" s="15"/>
      <c r="EO269" s="15"/>
      <c r="EP269" s="15"/>
      <c r="EQ269" s="15"/>
      <c r="ER269" s="15"/>
      <c r="ES269" s="15"/>
      <c r="ET269" s="15"/>
      <c r="EU269" s="15"/>
      <c r="EV269" s="15"/>
      <c r="EW269" s="15"/>
      <c r="EX269" s="15"/>
      <c r="EY269" s="15"/>
      <c r="EZ269" s="15"/>
      <c r="FA269" s="15"/>
      <c r="FB269" s="15"/>
      <c r="FC269" s="15"/>
      <c r="FD269" s="15"/>
      <c r="FE269" s="15"/>
      <c r="FF269" s="15"/>
      <c r="FG269" s="15"/>
      <c r="FH269" s="15"/>
      <c r="FI269" s="15"/>
      <c r="FJ269" s="15"/>
      <c r="FK269" s="15"/>
      <c r="FL269" s="15"/>
      <c r="FM269" s="15"/>
      <c r="FN269" s="15"/>
      <c r="FO269" s="15"/>
      <c r="FP269" s="15"/>
      <c r="FQ269" s="15"/>
      <c r="FR269" s="15"/>
      <c r="FS269" s="15"/>
      <c r="FT269" s="15"/>
      <c r="FU269" s="15"/>
      <c r="FV269" s="15"/>
      <c r="FW269" s="15"/>
      <c r="FX269" s="15"/>
      <c r="FY269" s="15"/>
      <c r="FZ269" s="15"/>
      <c r="GA269" s="15"/>
      <c r="GB269" s="15"/>
      <c r="GC269" s="15"/>
      <c r="GD269" s="15"/>
      <c r="GE269" s="15"/>
      <c r="GF269" s="15"/>
      <c r="GG269" s="15"/>
      <c r="GH269" s="15"/>
      <c r="GI269" s="15"/>
      <c r="GJ269" s="15"/>
      <c r="GK269" s="15"/>
      <c r="GL269" s="15"/>
      <c r="GM269" s="15"/>
      <c r="GN269" s="15"/>
      <c r="GO269" s="15"/>
      <c r="GP269" s="15"/>
      <c r="GQ269" s="15"/>
      <c r="GR269" s="15"/>
      <c r="GS269" s="15"/>
      <c r="GT269" s="15"/>
      <c r="GU269" s="15"/>
      <c r="GV269" s="15"/>
      <c r="GW269" s="15"/>
      <c r="GX269" s="15"/>
      <c r="GY269" s="15"/>
      <c r="GZ269" s="15"/>
      <c r="HA269" s="15"/>
      <c r="HB269" s="15"/>
      <c r="HC269" s="15"/>
      <c r="HD269" s="15"/>
      <c r="HE269" s="15"/>
      <c r="HF269" s="15"/>
      <c r="HG269" s="15"/>
      <c r="HH269" s="15"/>
      <c r="HI269" s="15"/>
      <c r="HJ269" s="15"/>
      <c r="HK269" s="15"/>
      <c r="HL269" s="15"/>
      <c r="HM269" s="15"/>
      <c r="HN269" s="15"/>
      <c r="HO269" s="15"/>
      <c r="HP269" s="15"/>
      <c r="HQ269" s="15"/>
      <c r="HR269" s="15"/>
      <c r="HS269" s="15"/>
      <c r="HT269" s="15"/>
      <c r="HU269" s="15"/>
      <c r="HV269" s="15"/>
      <c r="HW269" s="15"/>
      <c r="HX269" s="15"/>
      <c r="HY269" s="15"/>
      <c r="HZ269" s="15"/>
      <c r="IA269" s="15"/>
      <c r="IB269" s="15"/>
      <c r="IC269" s="15"/>
      <c r="ID269" s="15"/>
      <c r="IE269" s="15"/>
      <c r="IF269" s="15"/>
      <c r="IG269" s="15"/>
      <c r="IH269" s="15"/>
      <c r="II269" s="15"/>
      <c r="IJ269" s="15"/>
      <c r="IK269" s="15"/>
      <c r="IL269" s="15"/>
      <c r="IM269" s="15"/>
      <c r="IN269" s="15"/>
      <c r="IO269" s="15"/>
      <c r="IP269" s="15"/>
      <c r="IQ269" s="15"/>
      <c r="IR269" s="15"/>
      <c r="IS269" s="15"/>
      <c r="IT269" s="15"/>
      <c r="IU269" s="15"/>
      <c r="IV269" s="15"/>
    </row>
    <row r="270" spans="1:256" ht="12" customHeight="1">
      <c r="A270" s="12" t="s">
        <v>255</v>
      </c>
      <c r="B270" s="12"/>
      <c r="C270" s="12"/>
      <c r="D270" s="12"/>
      <c r="E270" s="12"/>
      <c r="F270" s="12"/>
      <c r="G270" s="12"/>
      <c r="H270" s="12"/>
      <c r="I270" s="12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  <c r="BM270" s="15"/>
      <c r="BN270" s="15"/>
      <c r="BO270" s="15"/>
      <c r="BP270" s="15"/>
      <c r="BQ270" s="15"/>
      <c r="BR270" s="15"/>
      <c r="BS270" s="15"/>
      <c r="BT270" s="15"/>
      <c r="BU270" s="15"/>
      <c r="BV270" s="15"/>
      <c r="BW270" s="15"/>
      <c r="BX270" s="15"/>
      <c r="BY270" s="15"/>
      <c r="BZ270" s="15"/>
      <c r="CA270" s="15"/>
      <c r="CB270" s="15"/>
      <c r="CC270" s="15"/>
      <c r="CD270" s="15"/>
      <c r="CE270" s="15"/>
      <c r="CF270" s="15"/>
      <c r="CG270" s="15"/>
      <c r="CH270" s="15"/>
      <c r="CI270" s="15"/>
      <c r="CJ270" s="15"/>
      <c r="CK270" s="15"/>
      <c r="CL270" s="15"/>
      <c r="CM270" s="15"/>
      <c r="CN270" s="15"/>
      <c r="CO270" s="15"/>
      <c r="CP270" s="15"/>
      <c r="CQ270" s="15"/>
      <c r="CR270" s="15"/>
      <c r="CS270" s="15"/>
      <c r="CT270" s="15"/>
      <c r="CU270" s="15"/>
      <c r="CV270" s="15"/>
      <c r="CW270" s="15"/>
      <c r="CX270" s="15"/>
      <c r="CY270" s="15"/>
      <c r="CZ270" s="15"/>
      <c r="DA270" s="15"/>
      <c r="DB270" s="15"/>
      <c r="DC270" s="15"/>
      <c r="DD270" s="15"/>
      <c r="DE270" s="15"/>
      <c r="DF270" s="15"/>
      <c r="DG270" s="15"/>
      <c r="DH270" s="15"/>
      <c r="DI270" s="15"/>
      <c r="DJ270" s="15"/>
      <c r="DK270" s="15"/>
      <c r="DL270" s="15"/>
      <c r="DM270" s="15"/>
      <c r="DN270" s="15"/>
      <c r="DO270" s="15"/>
      <c r="DP270" s="15"/>
      <c r="DQ270" s="15"/>
      <c r="DR270" s="15"/>
      <c r="DS270" s="15"/>
      <c r="DT270" s="15"/>
      <c r="DU270" s="15"/>
      <c r="DV270" s="15"/>
      <c r="DW270" s="15"/>
      <c r="DX270" s="15"/>
      <c r="DY270" s="15"/>
      <c r="DZ270" s="15"/>
      <c r="EA270" s="15"/>
      <c r="EB270" s="15"/>
      <c r="EC270" s="15"/>
      <c r="ED270" s="15"/>
      <c r="EE270" s="15"/>
      <c r="EF270" s="15"/>
      <c r="EG270" s="15"/>
      <c r="EH270" s="15"/>
      <c r="EI270" s="15"/>
      <c r="EJ270" s="15"/>
      <c r="EK270" s="15"/>
      <c r="EL270" s="15"/>
      <c r="EM270" s="15"/>
      <c r="EN270" s="15"/>
      <c r="EO270" s="15"/>
      <c r="EP270" s="15"/>
      <c r="EQ270" s="15"/>
      <c r="ER270" s="15"/>
      <c r="ES270" s="15"/>
      <c r="ET270" s="15"/>
      <c r="EU270" s="15"/>
      <c r="EV270" s="15"/>
      <c r="EW270" s="15"/>
      <c r="EX270" s="15"/>
      <c r="EY270" s="15"/>
      <c r="EZ270" s="15"/>
      <c r="FA270" s="15"/>
      <c r="FB270" s="15"/>
      <c r="FC270" s="15"/>
      <c r="FD270" s="15"/>
      <c r="FE270" s="15"/>
      <c r="FF270" s="15"/>
      <c r="FG270" s="15"/>
      <c r="FH270" s="15"/>
      <c r="FI270" s="15"/>
      <c r="FJ270" s="15"/>
      <c r="FK270" s="15"/>
      <c r="FL270" s="15"/>
      <c r="FM270" s="15"/>
      <c r="FN270" s="15"/>
      <c r="FO270" s="15"/>
      <c r="FP270" s="15"/>
      <c r="FQ270" s="15"/>
      <c r="FR270" s="15"/>
      <c r="FS270" s="15"/>
      <c r="FT270" s="15"/>
      <c r="FU270" s="15"/>
      <c r="FV270" s="15"/>
      <c r="FW270" s="15"/>
      <c r="FX270" s="15"/>
      <c r="FY270" s="15"/>
      <c r="FZ270" s="15"/>
      <c r="GA270" s="15"/>
      <c r="GB270" s="15"/>
      <c r="GC270" s="15"/>
      <c r="GD270" s="15"/>
      <c r="GE270" s="15"/>
      <c r="GF270" s="15"/>
      <c r="GG270" s="15"/>
      <c r="GH270" s="15"/>
      <c r="GI270" s="15"/>
      <c r="GJ270" s="15"/>
      <c r="GK270" s="15"/>
      <c r="GL270" s="15"/>
      <c r="GM270" s="15"/>
      <c r="GN270" s="15"/>
      <c r="GO270" s="15"/>
      <c r="GP270" s="15"/>
      <c r="GQ270" s="15"/>
      <c r="GR270" s="15"/>
      <c r="GS270" s="15"/>
      <c r="GT270" s="15"/>
      <c r="GU270" s="15"/>
      <c r="GV270" s="15"/>
      <c r="GW270" s="15"/>
      <c r="GX270" s="15"/>
      <c r="GY270" s="15"/>
      <c r="GZ270" s="15"/>
      <c r="HA270" s="15"/>
      <c r="HB270" s="15"/>
      <c r="HC270" s="15"/>
      <c r="HD270" s="15"/>
      <c r="HE270" s="15"/>
      <c r="HF270" s="15"/>
      <c r="HG270" s="15"/>
      <c r="HH270" s="15"/>
      <c r="HI270" s="15"/>
      <c r="HJ270" s="15"/>
      <c r="HK270" s="15"/>
      <c r="HL270" s="15"/>
      <c r="HM270" s="15"/>
      <c r="HN270" s="15"/>
      <c r="HO270" s="15"/>
      <c r="HP270" s="15"/>
      <c r="HQ270" s="15"/>
      <c r="HR270" s="15"/>
      <c r="HS270" s="15"/>
      <c r="HT270" s="15"/>
      <c r="HU270" s="15"/>
      <c r="HV270" s="15"/>
      <c r="HW270" s="15"/>
      <c r="HX270" s="15"/>
      <c r="HY270" s="15"/>
      <c r="HZ270" s="15"/>
      <c r="IA270" s="15"/>
      <c r="IB270" s="15"/>
      <c r="IC270" s="15"/>
      <c r="ID270" s="15"/>
      <c r="IE270" s="15"/>
      <c r="IF270" s="15"/>
      <c r="IG270" s="15"/>
      <c r="IH270" s="15"/>
      <c r="II270" s="15"/>
      <c r="IJ270" s="15"/>
      <c r="IK270" s="15"/>
      <c r="IL270" s="15"/>
      <c r="IM270" s="15"/>
      <c r="IN270" s="15"/>
      <c r="IO270" s="15"/>
      <c r="IP270" s="15"/>
      <c r="IQ270" s="15"/>
      <c r="IR270" s="15"/>
      <c r="IS270" s="15"/>
      <c r="IT270" s="15"/>
      <c r="IU270" s="15"/>
      <c r="IV270" s="15"/>
    </row>
    <row r="271" spans="1:256" ht="36.75" customHeight="1">
      <c r="A271" s="12"/>
      <c r="B271" s="12"/>
      <c r="C271" s="12"/>
      <c r="D271" s="12"/>
      <c r="E271" s="12"/>
      <c r="F271" s="12"/>
      <c r="G271" s="12"/>
      <c r="H271" s="12"/>
      <c r="I271" s="12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  <c r="BM271" s="15"/>
      <c r="BN271" s="15"/>
      <c r="BO271" s="15"/>
      <c r="BP271" s="15"/>
      <c r="BQ271" s="15"/>
      <c r="BR271" s="15"/>
      <c r="BS271" s="15"/>
      <c r="BT271" s="15"/>
      <c r="BU271" s="15"/>
      <c r="BV271" s="15"/>
      <c r="BW271" s="15"/>
      <c r="BX271" s="15"/>
      <c r="BY271" s="15"/>
      <c r="BZ271" s="15"/>
      <c r="CA271" s="15"/>
      <c r="CB271" s="15"/>
      <c r="CC271" s="15"/>
      <c r="CD271" s="15"/>
      <c r="CE271" s="15"/>
      <c r="CF271" s="15"/>
      <c r="CG271" s="15"/>
      <c r="CH271" s="15"/>
      <c r="CI271" s="15"/>
      <c r="CJ271" s="15"/>
      <c r="CK271" s="15"/>
      <c r="CL271" s="15"/>
      <c r="CM271" s="15"/>
      <c r="CN271" s="15"/>
      <c r="CO271" s="15"/>
      <c r="CP271" s="15"/>
      <c r="CQ271" s="15"/>
      <c r="CR271" s="15"/>
      <c r="CS271" s="15"/>
      <c r="CT271" s="15"/>
      <c r="CU271" s="15"/>
      <c r="CV271" s="15"/>
      <c r="CW271" s="15"/>
      <c r="CX271" s="15"/>
      <c r="CY271" s="15"/>
      <c r="CZ271" s="15"/>
      <c r="DA271" s="15"/>
      <c r="DB271" s="15"/>
      <c r="DC271" s="15"/>
      <c r="DD271" s="15"/>
      <c r="DE271" s="15"/>
      <c r="DF271" s="15"/>
      <c r="DG271" s="15"/>
      <c r="DH271" s="15"/>
      <c r="DI271" s="15"/>
      <c r="DJ271" s="15"/>
      <c r="DK271" s="15"/>
      <c r="DL271" s="15"/>
      <c r="DM271" s="15"/>
      <c r="DN271" s="15"/>
      <c r="DO271" s="15"/>
      <c r="DP271" s="15"/>
      <c r="DQ271" s="15"/>
      <c r="DR271" s="15"/>
      <c r="DS271" s="15"/>
      <c r="DT271" s="15"/>
      <c r="DU271" s="15"/>
      <c r="DV271" s="15"/>
      <c r="DW271" s="15"/>
      <c r="DX271" s="15"/>
      <c r="DY271" s="15"/>
      <c r="DZ271" s="15"/>
      <c r="EA271" s="15"/>
      <c r="EB271" s="15"/>
      <c r="EC271" s="15"/>
      <c r="ED271" s="15"/>
      <c r="EE271" s="15"/>
      <c r="EF271" s="15"/>
      <c r="EG271" s="15"/>
      <c r="EH271" s="15"/>
      <c r="EI271" s="15"/>
      <c r="EJ271" s="15"/>
      <c r="EK271" s="15"/>
      <c r="EL271" s="15"/>
      <c r="EM271" s="15"/>
      <c r="EN271" s="15"/>
      <c r="EO271" s="15"/>
      <c r="EP271" s="15"/>
      <c r="EQ271" s="15"/>
      <c r="ER271" s="15"/>
      <c r="ES271" s="15"/>
      <c r="ET271" s="15"/>
      <c r="EU271" s="15"/>
      <c r="EV271" s="15"/>
      <c r="EW271" s="15"/>
      <c r="EX271" s="15"/>
      <c r="EY271" s="15"/>
      <c r="EZ271" s="15"/>
      <c r="FA271" s="15"/>
      <c r="FB271" s="15"/>
      <c r="FC271" s="15"/>
      <c r="FD271" s="15"/>
      <c r="FE271" s="15"/>
      <c r="FF271" s="15"/>
      <c r="FG271" s="15"/>
      <c r="FH271" s="15"/>
      <c r="FI271" s="15"/>
      <c r="FJ271" s="15"/>
      <c r="FK271" s="15"/>
      <c r="FL271" s="15"/>
      <c r="FM271" s="15"/>
      <c r="FN271" s="15"/>
      <c r="FO271" s="15"/>
      <c r="FP271" s="15"/>
      <c r="FQ271" s="15"/>
      <c r="FR271" s="15"/>
      <c r="FS271" s="15"/>
      <c r="FT271" s="15"/>
      <c r="FU271" s="15"/>
      <c r="FV271" s="15"/>
      <c r="FW271" s="15"/>
      <c r="FX271" s="15"/>
      <c r="FY271" s="15"/>
      <c r="FZ271" s="15"/>
      <c r="GA271" s="15"/>
      <c r="GB271" s="15"/>
      <c r="GC271" s="15"/>
      <c r="GD271" s="15"/>
      <c r="GE271" s="15"/>
      <c r="GF271" s="15"/>
      <c r="GG271" s="15"/>
      <c r="GH271" s="15"/>
      <c r="GI271" s="15"/>
      <c r="GJ271" s="15"/>
      <c r="GK271" s="15"/>
      <c r="GL271" s="15"/>
      <c r="GM271" s="15"/>
      <c r="GN271" s="15"/>
      <c r="GO271" s="15"/>
      <c r="GP271" s="15"/>
      <c r="GQ271" s="15"/>
      <c r="GR271" s="15"/>
      <c r="GS271" s="15"/>
      <c r="GT271" s="15"/>
      <c r="GU271" s="15"/>
      <c r="GV271" s="15"/>
      <c r="GW271" s="15"/>
      <c r="GX271" s="15"/>
      <c r="GY271" s="15"/>
      <c r="GZ271" s="15"/>
      <c r="HA271" s="15"/>
      <c r="HB271" s="15"/>
      <c r="HC271" s="15"/>
      <c r="HD271" s="15"/>
      <c r="HE271" s="15"/>
      <c r="HF271" s="15"/>
      <c r="HG271" s="15"/>
      <c r="HH271" s="15"/>
      <c r="HI271" s="15"/>
      <c r="HJ271" s="15"/>
      <c r="HK271" s="15"/>
      <c r="HL271" s="15"/>
      <c r="HM271" s="15"/>
      <c r="HN271" s="15"/>
      <c r="HO271" s="15"/>
      <c r="HP271" s="15"/>
      <c r="HQ271" s="15"/>
      <c r="HR271" s="15"/>
      <c r="HS271" s="15"/>
      <c r="HT271" s="15"/>
      <c r="HU271" s="15"/>
      <c r="HV271" s="15"/>
      <c r="HW271" s="15"/>
      <c r="HX271" s="15"/>
      <c r="HY271" s="15"/>
      <c r="HZ271" s="15"/>
      <c r="IA271" s="15"/>
      <c r="IB271" s="15"/>
      <c r="IC271" s="15"/>
      <c r="ID271" s="15"/>
      <c r="IE271" s="15"/>
      <c r="IF271" s="15"/>
      <c r="IG271" s="15"/>
      <c r="IH271" s="15"/>
      <c r="II271" s="15"/>
      <c r="IJ271" s="15"/>
      <c r="IK271" s="15"/>
      <c r="IL271" s="15"/>
      <c r="IM271" s="15"/>
      <c r="IN271" s="15"/>
      <c r="IO271" s="15"/>
      <c r="IP271" s="15"/>
      <c r="IQ271" s="15"/>
      <c r="IR271" s="15"/>
      <c r="IS271" s="15"/>
      <c r="IT271" s="15"/>
      <c r="IU271" s="15"/>
      <c r="IV271" s="15"/>
    </row>
    <row r="272" spans="1:256" ht="69" customHeight="1">
      <c r="A272" s="114" t="s">
        <v>256</v>
      </c>
      <c r="B272" s="119" t="s">
        <v>257</v>
      </c>
      <c r="C272" s="119" t="s">
        <v>258</v>
      </c>
      <c r="D272" s="586" t="s">
        <v>259</v>
      </c>
      <c r="E272" s="586"/>
      <c r="F272" s="119" t="s">
        <v>260</v>
      </c>
      <c r="G272" s="119" t="s">
        <v>261</v>
      </c>
      <c r="H272" s="586" t="s">
        <v>262</v>
      </c>
      <c r="I272" s="586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  <c r="BM272" s="15"/>
      <c r="BN272" s="15"/>
      <c r="BO272" s="15"/>
      <c r="BP272" s="15"/>
      <c r="BQ272" s="15"/>
      <c r="BR272" s="15"/>
      <c r="BS272" s="15"/>
      <c r="BT272" s="15"/>
      <c r="BU272" s="15"/>
      <c r="BV272" s="15"/>
      <c r="BW272" s="15"/>
      <c r="BX272" s="15"/>
      <c r="BY272" s="15"/>
      <c r="BZ272" s="15"/>
      <c r="CA272" s="15"/>
      <c r="CB272" s="15"/>
      <c r="CC272" s="15"/>
      <c r="CD272" s="15"/>
      <c r="CE272" s="15"/>
      <c r="CF272" s="15"/>
      <c r="CG272" s="15"/>
      <c r="CH272" s="15"/>
      <c r="CI272" s="15"/>
      <c r="CJ272" s="15"/>
      <c r="CK272" s="15"/>
      <c r="CL272" s="15"/>
      <c r="CM272" s="15"/>
      <c r="CN272" s="15"/>
      <c r="CO272" s="15"/>
      <c r="CP272" s="15"/>
      <c r="CQ272" s="15"/>
      <c r="CR272" s="15"/>
      <c r="CS272" s="15"/>
      <c r="CT272" s="15"/>
      <c r="CU272" s="15"/>
      <c r="CV272" s="15"/>
      <c r="CW272" s="15"/>
      <c r="CX272" s="15"/>
      <c r="CY272" s="15"/>
      <c r="CZ272" s="15"/>
      <c r="DA272" s="15"/>
      <c r="DB272" s="15"/>
      <c r="DC272" s="15"/>
      <c r="DD272" s="15"/>
      <c r="DE272" s="15"/>
      <c r="DF272" s="15"/>
      <c r="DG272" s="15"/>
      <c r="DH272" s="15"/>
      <c r="DI272" s="15"/>
      <c r="DJ272" s="15"/>
      <c r="DK272" s="15"/>
      <c r="DL272" s="15"/>
      <c r="DM272" s="15"/>
      <c r="DN272" s="15"/>
      <c r="DO272" s="15"/>
      <c r="DP272" s="15"/>
      <c r="DQ272" s="15"/>
      <c r="DR272" s="15"/>
      <c r="DS272" s="15"/>
      <c r="DT272" s="15"/>
      <c r="DU272" s="15"/>
      <c r="DV272" s="15"/>
      <c r="DW272" s="15"/>
      <c r="DX272" s="15"/>
      <c r="DY272" s="15"/>
      <c r="DZ272" s="15"/>
      <c r="EA272" s="15"/>
      <c r="EB272" s="15"/>
      <c r="EC272" s="15"/>
      <c r="ED272" s="15"/>
      <c r="EE272" s="15"/>
      <c r="EF272" s="15"/>
      <c r="EG272" s="15"/>
      <c r="EH272" s="15"/>
      <c r="EI272" s="15"/>
      <c r="EJ272" s="15"/>
      <c r="EK272" s="15"/>
      <c r="EL272" s="15"/>
      <c r="EM272" s="15"/>
      <c r="EN272" s="15"/>
      <c r="EO272" s="15"/>
      <c r="EP272" s="15"/>
      <c r="EQ272" s="15"/>
      <c r="ER272" s="15"/>
      <c r="ES272" s="15"/>
      <c r="ET272" s="15"/>
      <c r="EU272" s="15"/>
      <c r="EV272" s="15"/>
      <c r="EW272" s="15"/>
      <c r="EX272" s="15"/>
      <c r="EY272" s="15"/>
      <c r="EZ272" s="15"/>
      <c r="FA272" s="15"/>
      <c r="FB272" s="15"/>
      <c r="FC272" s="15"/>
      <c r="FD272" s="15"/>
      <c r="FE272" s="15"/>
      <c r="FF272" s="15"/>
      <c r="FG272" s="15"/>
      <c r="FH272" s="15"/>
      <c r="FI272" s="15"/>
      <c r="FJ272" s="15"/>
      <c r="FK272" s="15"/>
      <c r="FL272" s="15"/>
      <c r="FM272" s="15"/>
      <c r="FN272" s="15"/>
      <c r="FO272" s="15"/>
      <c r="FP272" s="15"/>
      <c r="FQ272" s="15"/>
      <c r="FR272" s="15"/>
      <c r="FS272" s="15"/>
      <c r="FT272" s="15"/>
      <c r="FU272" s="15"/>
      <c r="FV272" s="15"/>
      <c r="FW272" s="15"/>
      <c r="FX272" s="15"/>
      <c r="FY272" s="15"/>
      <c r="FZ272" s="15"/>
      <c r="GA272" s="15"/>
      <c r="GB272" s="15"/>
      <c r="GC272" s="15"/>
      <c r="GD272" s="15"/>
      <c r="GE272" s="15"/>
      <c r="GF272" s="15"/>
      <c r="GG272" s="15"/>
      <c r="GH272" s="15"/>
      <c r="GI272" s="15"/>
      <c r="GJ272" s="15"/>
      <c r="GK272" s="15"/>
      <c r="GL272" s="15"/>
      <c r="GM272" s="15"/>
      <c r="GN272" s="15"/>
      <c r="GO272" s="15"/>
      <c r="GP272" s="15"/>
      <c r="GQ272" s="15"/>
      <c r="GR272" s="15"/>
      <c r="GS272" s="15"/>
      <c r="GT272" s="15"/>
      <c r="GU272" s="15"/>
      <c r="GV272" s="15"/>
      <c r="GW272" s="15"/>
      <c r="GX272" s="15"/>
      <c r="GY272" s="15"/>
      <c r="GZ272" s="15"/>
      <c r="HA272" s="15"/>
      <c r="HB272" s="15"/>
      <c r="HC272" s="15"/>
      <c r="HD272" s="15"/>
      <c r="HE272" s="15"/>
      <c r="HF272" s="15"/>
      <c r="HG272" s="15"/>
      <c r="HH272" s="15"/>
      <c r="HI272" s="15"/>
      <c r="HJ272" s="15"/>
      <c r="HK272" s="15"/>
      <c r="HL272" s="15"/>
      <c r="HM272" s="15"/>
      <c r="HN272" s="15"/>
      <c r="HO272" s="15"/>
      <c r="HP272" s="15"/>
      <c r="HQ272" s="15"/>
      <c r="HR272" s="15"/>
      <c r="HS272" s="15"/>
      <c r="HT272" s="15"/>
      <c r="HU272" s="15"/>
      <c r="HV272" s="15"/>
      <c r="HW272" s="15"/>
      <c r="HX272" s="15"/>
      <c r="HY272" s="15"/>
      <c r="HZ272" s="15"/>
      <c r="IA272" s="15"/>
      <c r="IB272" s="15"/>
      <c r="IC272" s="15"/>
      <c r="ID272" s="15"/>
      <c r="IE272" s="15"/>
      <c r="IF272" s="15"/>
      <c r="IG272" s="15"/>
      <c r="IH272" s="15"/>
      <c r="II272" s="15"/>
      <c r="IJ272" s="15"/>
      <c r="IK272" s="15"/>
      <c r="IL272" s="15"/>
      <c r="IM272" s="15"/>
      <c r="IN272" s="15"/>
      <c r="IO272" s="15"/>
      <c r="IP272" s="15"/>
      <c r="IQ272" s="15"/>
      <c r="IR272" s="15"/>
      <c r="IS272" s="15"/>
      <c r="IT272" s="15"/>
      <c r="IU272" s="15"/>
      <c r="IV272" s="15"/>
    </row>
    <row r="273" spans="1:256" ht="50.25" customHeight="1">
      <c r="A273" s="120" t="s">
        <v>263</v>
      </c>
      <c r="B273" s="121" t="s">
        <v>264</v>
      </c>
      <c r="C273" s="98">
        <v>16</v>
      </c>
      <c r="D273" s="587" t="s">
        <v>265</v>
      </c>
      <c r="E273" s="587"/>
      <c r="F273" s="122">
        <f>ROUND((1/(30*145))*16*(1/188.76),7)</f>
        <v>1.95E-5</v>
      </c>
      <c r="G273" s="35">
        <v>0</v>
      </c>
      <c r="H273" s="554">
        <v>0</v>
      </c>
      <c r="I273" s="554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  <c r="BG273" s="15"/>
      <c r="BH273" s="15"/>
      <c r="BI273" s="15"/>
      <c r="BJ273" s="15"/>
      <c r="BK273" s="15"/>
      <c r="BL273" s="15"/>
      <c r="BM273" s="15"/>
      <c r="BN273" s="15"/>
      <c r="BO273" s="15"/>
      <c r="BP273" s="15"/>
      <c r="BQ273" s="15"/>
      <c r="BR273" s="15"/>
      <c r="BS273" s="15"/>
      <c r="BT273" s="15"/>
      <c r="BU273" s="15"/>
      <c r="BV273" s="15"/>
      <c r="BW273" s="15"/>
      <c r="BX273" s="15"/>
      <c r="BY273" s="15"/>
      <c r="BZ273" s="15"/>
      <c r="CA273" s="15"/>
      <c r="CB273" s="15"/>
      <c r="CC273" s="15"/>
      <c r="CD273" s="15"/>
      <c r="CE273" s="15"/>
      <c r="CF273" s="15"/>
      <c r="CG273" s="15"/>
      <c r="CH273" s="15"/>
      <c r="CI273" s="15"/>
      <c r="CJ273" s="15"/>
      <c r="CK273" s="15"/>
      <c r="CL273" s="15"/>
      <c r="CM273" s="15"/>
      <c r="CN273" s="15"/>
      <c r="CO273" s="15"/>
      <c r="CP273" s="15"/>
      <c r="CQ273" s="15"/>
      <c r="CR273" s="15"/>
      <c r="CS273" s="15"/>
      <c r="CT273" s="15"/>
      <c r="CU273" s="15"/>
      <c r="CV273" s="15"/>
      <c r="CW273" s="15"/>
      <c r="CX273" s="15"/>
      <c r="CY273" s="15"/>
      <c r="CZ273" s="15"/>
      <c r="DA273" s="15"/>
      <c r="DB273" s="15"/>
      <c r="DC273" s="15"/>
      <c r="DD273" s="15"/>
      <c r="DE273" s="15"/>
      <c r="DF273" s="15"/>
      <c r="DG273" s="15"/>
      <c r="DH273" s="15"/>
      <c r="DI273" s="15"/>
      <c r="DJ273" s="15"/>
      <c r="DK273" s="15"/>
      <c r="DL273" s="15"/>
      <c r="DM273" s="15"/>
      <c r="DN273" s="15"/>
      <c r="DO273" s="15"/>
      <c r="DP273" s="15"/>
      <c r="DQ273" s="15"/>
      <c r="DR273" s="15"/>
      <c r="DS273" s="15"/>
      <c r="DT273" s="15"/>
      <c r="DU273" s="15"/>
      <c r="DV273" s="15"/>
      <c r="DW273" s="15"/>
      <c r="DX273" s="15"/>
      <c r="DY273" s="15"/>
      <c r="DZ273" s="15"/>
      <c r="EA273" s="15"/>
      <c r="EB273" s="15"/>
      <c r="EC273" s="15"/>
      <c r="ED273" s="15"/>
      <c r="EE273" s="15"/>
      <c r="EF273" s="15"/>
      <c r="EG273" s="15"/>
      <c r="EH273" s="15"/>
      <c r="EI273" s="15"/>
      <c r="EJ273" s="15"/>
      <c r="EK273" s="15"/>
      <c r="EL273" s="15"/>
      <c r="EM273" s="15"/>
      <c r="EN273" s="15"/>
      <c r="EO273" s="15"/>
      <c r="EP273" s="15"/>
      <c r="EQ273" s="15"/>
      <c r="ER273" s="15"/>
      <c r="ES273" s="15"/>
      <c r="ET273" s="15"/>
      <c r="EU273" s="15"/>
      <c r="EV273" s="15"/>
      <c r="EW273" s="15"/>
      <c r="EX273" s="15"/>
      <c r="EY273" s="15"/>
      <c r="EZ273" s="15"/>
      <c r="FA273" s="15"/>
      <c r="FB273" s="15"/>
      <c r="FC273" s="15"/>
      <c r="FD273" s="15"/>
      <c r="FE273" s="15"/>
      <c r="FF273" s="15"/>
      <c r="FG273" s="15"/>
      <c r="FH273" s="15"/>
      <c r="FI273" s="15"/>
      <c r="FJ273" s="15"/>
      <c r="FK273" s="15"/>
      <c r="FL273" s="15"/>
      <c r="FM273" s="15"/>
      <c r="FN273" s="15"/>
      <c r="FO273" s="15"/>
      <c r="FP273" s="15"/>
      <c r="FQ273" s="15"/>
      <c r="FR273" s="15"/>
      <c r="FS273" s="15"/>
      <c r="FT273" s="15"/>
      <c r="FU273" s="15"/>
      <c r="FV273" s="15"/>
      <c r="FW273" s="15"/>
      <c r="FX273" s="15"/>
      <c r="FY273" s="15"/>
      <c r="FZ273" s="15"/>
      <c r="GA273" s="15"/>
      <c r="GB273" s="15"/>
      <c r="GC273" s="15"/>
      <c r="GD273" s="15"/>
      <c r="GE273" s="15"/>
      <c r="GF273" s="15"/>
      <c r="GG273" s="15"/>
      <c r="GH273" s="15"/>
      <c r="GI273" s="15"/>
      <c r="GJ273" s="15"/>
      <c r="GK273" s="15"/>
      <c r="GL273" s="15"/>
      <c r="GM273" s="15"/>
      <c r="GN273" s="15"/>
      <c r="GO273" s="15"/>
      <c r="GP273" s="15"/>
      <c r="GQ273" s="15"/>
      <c r="GR273" s="15"/>
      <c r="GS273" s="15"/>
      <c r="GT273" s="15"/>
      <c r="GU273" s="15"/>
      <c r="GV273" s="15"/>
      <c r="GW273" s="15"/>
      <c r="GX273" s="15"/>
      <c r="GY273" s="15"/>
      <c r="GZ273" s="15"/>
      <c r="HA273" s="15"/>
      <c r="HB273" s="15"/>
      <c r="HC273" s="15"/>
      <c r="HD273" s="15"/>
      <c r="HE273" s="15"/>
      <c r="HF273" s="15"/>
      <c r="HG273" s="15"/>
      <c r="HH273" s="15"/>
      <c r="HI273" s="15"/>
      <c r="HJ273" s="15"/>
      <c r="HK273" s="15"/>
      <c r="HL273" s="15"/>
      <c r="HM273" s="15"/>
      <c r="HN273" s="15"/>
      <c r="HO273" s="15"/>
      <c r="HP273" s="15"/>
      <c r="HQ273" s="15"/>
      <c r="HR273" s="15"/>
      <c r="HS273" s="15"/>
      <c r="HT273" s="15"/>
      <c r="HU273" s="15"/>
      <c r="HV273" s="15"/>
      <c r="HW273" s="15"/>
      <c r="HX273" s="15"/>
      <c r="HY273" s="15"/>
      <c r="HZ273" s="15"/>
      <c r="IA273" s="15"/>
      <c r="IB273" s="15"/>
      <c r="IC273" s="15"/>
      <c r="ID273" s="15"/>
      <c r="IE273" s="15"/>
      <c r="IF273" s="15"/>
      <c r="IG273" s="15"/>
      <c r="IH273" s="15"/>
      <c r="II273" s="15"/>
      <c r="IJ273" s="15"/>
      <c r="IK273" s="15"/>
      <c r="IL273" s="15"/>
      <c r="IM273" s="15"/>
      <c r="IN273" s="15"/>
      <c r="IO273" s="15"/>
      <c r="IP273" s="15"/>
      <c r="IQ273" s="15"/>
      <c r="IR273" s="15"/>
      <c r="IS273" s="15"/>
      <c r="IT273" s="15"/>
      <c r="IU273" s="15"/>
      <c r="IV273" s="15"/>
    </row>
    <row r="274" spans="1:256" ht="51" customHeight="1">
      <c r="A274" s="120" t="s">
        <v>266</v>
      </c>
      <c r="B274" s="117" t="s">
        <v>267</v>
      </c>
      <c r="C274" s="98">
        <v>16</v>
      </c>
      <c r="D274" s="587" t="s">
        <v>265</v>
      </c>
      <c r="E274" s="587"/>
      <c r="F274" s="122">
        <f>ROUND((1/145)*16*(1/188.76),7)</f>
        <v>5.8460000000000001E-4</v>
      </c>
      <c r="G274" s="35">
        <f>I204</f>
        <v>4781.29</v>
      </c>
      <c r="H274" s="554">
        <f>ROUND(F274*G274,2)</f>
        <v>2.8</v>
      </c>
      <c r="I274" s="554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15"/>
      <c r="BM274" s="15"/>
      <c r="BN274" s="15"/>
      <c r="BO274" s="15"/>
      <c r="BP274" s="15"/>
      <c r="BQ274" s="15"/>
      <c r="BR274" s="15"/>
      <c r="BS274" s="15"/>
      <c r="BT274" s="15"/>
      <c r="BU274" s="15"/>
      <c r="BV274" s="15"/>
      <c r="BW274" s="15"/>
      <c r="BX274" s="15"/>
      <c r="BY274" s="15"/>
      <c r="BZ274" s="15"/>
      <c r="CA274" s="15"/>
      <c r="CB274" s="15"/>
      <c r="CC274" s="15"/>
      <c r="CD274" s="15"/>
      <c r="CE274" s="15"/>
      <c r="CF274" s="15"/>
      <c r="CG274" s="15"/>
      <c r="CH274" s="15"/>
      <c r="CI274" s="15"/>
      <c r="CJ274" s="15"/>
      <c r="CK274" s="15"/>
      <c r="CL274" s="15"/>
      <c r="CM274" s="15"/>
      <c r="CN274" s="15"/>
      <c r="CO274" s="15"/>
      <c r="CP274" s="15"/>
      <c r="CQ274" s="15"/>
      <c r="CR274" s="15"/>
      <c r="CS274" s="15"/>
      <c r="CT274" s="15"/>
      <c r="CU274" s="15"/>
      <c r="CV274" s="15"/>
      <c r="CW274" s="15"/>
      <c r="CX274" s="15"/>
      <c r="CY274" s="15"/>
      <c r="CZ274" s="15"/>
      <c r="DA274" s="15"/>
      <c r="DB274" s="15"/>
      <c r="DC274" s="15"/>
      <c r="DD274" s="15"/>
      <c r="DE274" s="15"/>
      <c r="DF274" s="15"/>
      <c r="DG274" s="15"/>
      <c r="DH274" s="15"/>
      <c r="DI274" s="15"/>
      <c r="DJ274" s="15"/>
      <c r="DK274" s="15"/>
      <c r="DL274" s="15"/>
      <c r="DM274" s="15"/>
      <c r="DN274" s="15"/>
      <c r="DO274" s="15"/>
      <c r="DP274" s="15"/>
      <c r="DQ274" s="15"/>
      <c r="DR274" s="15"/>
      <c r="DS274" s="15"/>
      <c r="DT274" s="15"/>
      <c r="DU274" s="15"/>
      <c r="DV274" s="15"/>
      <c r="DW274" s="15"/>
      <c r="DX274" s="15"/>
      <c r="DY274" s="15"/>
      <c r="DZ274" s="15"/>
      <c r="EA274" s="15"/>
      <c r="EB274" s="15"/>
      <c r="EC274" s="15"/>
      <c r="ED274" s="15"/>
      <c r="EE274" s="15"/>
      <c r="EF274" s="15"/>
      <c r="EG274" s="15"/>
      <c r="EH274" s="15"/>
      <c r="EI274" s="15"/>
      <c r="EJ274" s="15"/>
      <c r="EK274" s="15"/>
      <c r="EL274" s="15"/>
      <c r="EM274" s="15"/>
      <c r="EN274" s="15"/>
      <c r="EO274" s="15"/>
      <c r="EP274" s="15"/>
      <c r="EQ274" s="15"/>
      <c r="ER274" s="15"/>
      <c r="ES274" s="15"/>
      <c r="ET274" s="15"/>
      <c r="EU274" s="15"/>
      <c r="EV274" s="15"/>
      <c r="EW274" s="15"/>
      <c r="EX274" s="15"/>
      <c r="EY274" s="15"/>
      <c r="EZ274" s="15"/>
      <c r="FA274" s="15"/>
      <c r="FB274" s="15"/>
      <c r="FC274" s="15"/>
      <c r="FD274" s="15"/>
      <c r="FE274" s="15"/>
      <c r="FF274" s="15"/>
      <c r="FG274" s="15"/>
      <c r="FH274" s="15"/>
      <c r="FI274" s="15"/>
      <c r="FJ274" s="15"/>
      <c r="FK274" s="15"/>
      <c r="FL274" s="15"/>
      <c r="FM274" s="15"/>
      <c r="FN274" s="15"/>
      <c r="FO274" s="15"/>
      <c r="FP274" s="15"/>
      <c r="FQ274" s="15"/>
      <c r="FR274" s="15"/>
      <c r="FS274" s="15"/>
      <c r="FT274" s="15"/>
      <c r="FU274" s="15"/>
      <c r="FV274" s="15"/>
      <c r="FW274" s="15"/>
      <c r="FX274" s="15"/>
      <c r="FY274" s="15"/>
      <c r="FZ274" s="15"/>
      <c r="GA274" s="15"/>
      <c r="GB274" s="15"/>
      <c r="GC274" s="15"/>
      <c r="GD274" s="15"/>
      <c r="GE274" s="15"/>
      <c r="GF274" s="15"/>
      <c r="GG274" s="15"/>
      <c r="GH274" s="15"/>
      <c r="GI274" s="15"/>
      <c r="GJ274" s="15"/>
      <c r="GK274" s="15"/>
      <c r="GL274" s="15"/>
      <c r="GM274" s="15"/>
      <c r="GN274" s="15"/>
      <c r="GO274" s="15"/>
      <c r="GP274" s="15"/>
      <c r="GQ274" s="15"/>
      <c r="GR274" s="15"/>
      <c r="GS274" s="15"/>
      <c r="GT274" s="15"/>
      <c r="GU274" s="15"/>
      <c r="GV274" s="15"/>
      <c r="GW274" s="15"/>
      <c r="GX274" s="15"/>
      <c r="GY274" s="15"/>
      <c r="GZ274" s="15"/>
      <c r="HA274" s="15"/>
      <c r="HB274" s="15"/>
      <c r="HC274" s="15"/>
      <c r="HD274" s="15"/>
      <c r="HE274" s="15"/>
      <c r="HF274" s="15"/>
      <c r="HG274" s="15"/>
      <c r="HH274" s="15"/>
      <c r="HI274" s="15"/>
      <c r="HJ274" s="15"/>
      <c r="HK274" s="15"/>
      <c r="HL274" s="15"/>
      <c r="HM274" s="15"/>
      <c r="HN274" s="15"/>
      <c r="HO274" s="15"/>
      <c r="HP274" s="15"/>
      <c r="HQ274" s="15"/>
      <c r="HR274" s="15"/>
      <c r="HS274" s="15"/>
      <c r="HT274" s="15"/>
      <c r="HU274" s="15"/>
      <c r="HV274" s="15"/>
      <c r="HW274" s="15"/>
      <c r="HX274" s="15"/>
      <c r="HY274" s="15"/>
      <c r="HZ274" s="15"/>
      <c r="IA274" s="15"/>
      <c r="IB274" s="15"/>
      <c r="IC274" s="15"/>
      <c r="ID274" s="15"/>
      <c r="IE274" s="15"/>
      <c r="IF274" s="15"/>
      <c r="IG274" s="15"/>
      <c r="IH274" s="15"/>
      <c r="II274" s="15"/>
      <c r="IJ274" s="15"/>
      <c r="IK274" s="15"/>
      <c r="IL274" s="15"/>
      <c r="IM274" s="15"/>
      <c r="IN274" s="15"/>
      <c r="IO274" s="15"/>
      <c r="IP274" s="15"/>
      <c r="IQ274" s="15"/>
      <c r="IR274" s="15"/>
      <c r="IS274" s="15"/>
      <c r="IT274" s="15"/>
      <c r="IU274" s="15"/>
      <c r="IV274" s="15"/>
    </row>
    <row r="275" spans="1:256" ht="12.75" customHeight="1">
      <c r="A275" s="489" t="s">
        <v>209</v>
      </c>
      <c r="B275" s="489"/>
      <c r="C275" s="489"/>
      <c r="D275" s="489"/>
      <c r="E275" s="489"/>
      <c r="F275" s="489"/>
      <c r="G275" s="489"/>
      <c r="H275" s="554">
        <f>SUM(H273+H274)</f>
        <v>2.8</v>
      </c>
      <c r="I275" s="554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  <c r="BM275" s="15"/>
      <c r="BN275" s="15"/>
      <c r="BO275" s="15"/>
      <c r="BP275" s="15"/>
      <c r="BQ275" s="15"/>
      <c r="BR275" s="15"/>
      <c r="BS275" s="15"/>
      <c r="BT275" s="15"/>
      <c r="BU275" s="15"/>
      <c r="BV275" s="15"/>
      <c r="BW275" s="15"/>
      <c r="BX275" s="15"/>
      <c r="BY275" s="15"/>
      <c r="BZ275" s="15"/>
      <c r="CA275" s="15"/>
      <c r="CB275" s="15"/>
      <c r="CC275" s="15"/>
      <c r="CD275" s="15"/>
      <c r="CE275" s="15"/>
      <c r="CF275" s="15"/>
      <c r="CG275" s="15"/>
      <c r="CH275" s="15"/>
      <c r="CI275" s="15"/>
      <c r="CJ275" s="15"/>
      <c r="CK275" s="15"/>
      <c r="CL275" s="15"/>
      <c r="CM275" s="15"/>
      <c r="CN275" s="15"/>
      <c r="CO275" s="15"/>
      <c r="CP275" s="15"/>
      <c r="CQ275" s="15"/>
      <c r="CR275" s="15"/>
      <c r="CS275" s="15"/>
      <c r="CT275" s="15"/>
      <c r="CU275" s="15"/>
      <c r="CV275" s="15"/>
      <c r="CW275" s="15"/>
      <c r="CX275" s="15"/>
      <c r="CY275" s="15"/>
      <c r="CZ275" s="15"/>
      <c r="DA275" s="15"/>
      <c r="DB275" s="15"/>
      <c r="DC275" s="15"/>
      <c r="DD275" s="15"/>
      <c r="DE275" s="15"/>
      <c r="DF275" s="15"/>
      <c r="DG275" s="15"/>
      <c r="DH275" s="15"/>
      <c r="DI275" s="15"/>
      <c r="DJ275" s="15"/>
      <c r="DK275" s="15"/>
      <c r="DL275" s="15"/>
      <c r="DM275" s="15"/>
      <c r="DN275" s="15"/>
      <c r="DO275" s="15"/>
      <c r="DP275" s="15"/>
      <c r="DQ275" s="15"/>
      <c r="DR275" s="15"/>
      <c r="DS275" s="15"/>
      <c r="DT275" s="15"/>
      <c r="DU275" s="15"/>
      <c r="DV275" s="15"/>
      <c r="DW275" s="15"/>
      <c r="DX275" s="15"/>
      <c r="DY275" s="15"/>
      <c r="DZ275" s="15"/>
      <c r="EA275" s="15"/>
      <c r="EB275" s="15"/>
      <c r="EC275" s="15"/>
      <c r="ED275" s="15"/>
      <c r="EE275" s="15"/>
      <c r="EF275" s="15"/>
      <c r="EG275" s="15"/>
      <c r="EH275" s="15"/>
      <c r="EI275" s="15"/>
      <c r="EJ275" s="15"/>
      <c r="EK275" s="15"/>
      <c r="EL275" s="15"/>
      <c r="EM275" s="15"/>
      <c r="EN275" s="15"/>
      <c r="EO275" s="15"/>
      <c r="EP275" s="15"/>
      <c r="EQ275" s="15"/>
      <c r="ER275" s="15"/>
      <c r="ES275" s="15"/>
      <c r="ET275" s="15"/>
      <c r="EU275" s="15"/>
      <c r="EV275" s="15"/>
      <c r="EW275" s="15"/>
      <c r="EX275" s="15"/>
      <c r="EY275" s="15"/>
      <c r="EZ275" s="15"/>
      <c r="FA275" s="15"/>
      <c r="FB275" s="15"/>
      <c r="FC275" s="15"/>
      <c r="FD275" s="15"/>
      <c r="FE275" s="15"/>
      <c r="FF275" s="15"/>
      <c r="FG275" s="15"/>
      <c r="FH275" s="15"/>
      <c r="FI275" s="15"/>
      <c r="FJ275" s="15"/>
      <c r="FK275" s="15"/>
      <c r="FL275" s="15"/>
      <c r="FM275" s="15"/>
      <c r="FN275" s="15"/>
      <c r="FO275" s="15"/>
      <c r="FP275" s="15"/>
      <c r="FQ275" s="15"/>
      <c r="FR275" s="15"/>
      <c r="FS275" s="15"/>
      <c r="FT275" s="15"/>
      <c r="FU275" s="15"/>
      <c r="FV275" s="15"/>
      <c r="FW275" s="15"/>
      <c r="FX275" s="15"/>
      <c r="FY275" s="15"/>
      <c r="FZ275" s="15"/>
      <c r="GA275" s="15"/>
      <c r="GB275" s="15"/>
      <c r="GC275" s="15"/>
      <c r="GD275" s="15"/>
      <c r="GE275" s="15"/>
      <c r="GF275" s="15"/>
      <c r="GG275" s="15"/>
      <c r="GH275" s="15"/>
      <c r="GI275" s="15"/>
      <c r="GJ275" s="15"/>
      <c r="GK275" s="15"/>
      <c r="GL275" s="15"/>
      <c r="GM275" s="15"/>
      <c r="GN275" s="15"/>
      <c r="GO275" s="15"/>
      <c r="GP275" s="15"/>
      <c r="GQ275" s="15"/>
      <c r="GR275" s="15"/>
      <c r="GS275" s="15"/>
      <c r="GT275" s="15"/>
      <c r="GU275" s="15"/>
      <c r="GV275" s="15"/>
      <c r="GW275" s="15"/>
      <c r="GX275" s="15"/>
      <c r="GY275" s="15"/>
      <c r="GZ275" s="15"/>
      <c r="HA275" s="15"/>
      <c r="HB275" s="15"/>
      <c r="HC275" s="15"/>
      <c r="HD275" s="15"/>
      <c r="HE275" s="15"/>
      <c r="HF275" s="15"/>
      <c r="HG275" s="15"/>
      <c r="HH275" s="15"/>
      <c r="HI275" s="15"/>
      <c r="HJ275" s="15"/>
      <c r="HK275" s="15"/>
      <c r="HL275" s="15"/>
      <c r="HM275" s="15"/>
      <c r="HN275" s="15"/>
      <c r="HO275" s="15"/>
      <c r="HP275" s="15"/>
      <c r="HQ275" s="15"/>
      <c r="HR275" s="15"/>
      <c r="HS275" s="15"/>
      <c r="HT275" s="15"/>
      <c r="HU275" s="15"/>
      <c r="HV275" s="15"/>
      <c r="HW275" s="15"/>
      <c r="HX275" s="15"/>
      <c r="HY275" s="15"/>
      <c r="HZ275" s="15"/>
      <c r="IA275" s="15"/>
      <c r="IB275" s="15"/>
      <c r="IC275" s="15"/>
      <c r="ID275" s="15"/>
      <c r="IE275" s="15"/>
      <c r="IF275" s="15"/>
      <c r="IG275" s="15"/>
      <c r="IH275" s="15"/>
      <c r="II275" s="15"/>
      <c r="IJ275" s="15"/>
      <c r="IK275" s="15"/>
      <c r="IL275" s="15"/>
      <c r="IM275" s="15"/>
      <c r="IN275" s="15"/>
      <c r="IO275" s="15"/>
      <c r="IP275" s="15"/>
      <c r="IQ275" s="15"/>
      <c r="IR275" s="15"/>
      <c r="IS275" s="15"/>
      <c r="IT275" s="15"/>
      <c r="IU275" s="15"/>
      <c r="IV275" s="15"/>
    </row>
    <row r="276" spans="1:256" ht="7.5" customHeight="1">
      <c r="A276" s="588"/>
      <c r="B276" s="588"/>
      <c r="C276" s="588"/>
      <c r="D276" s="588"/>
      <c r="E276" s="588"/>
      <c r="F276" s="588"/>
      <c r="G276" s="588"/>
      <c r="H276" s="588"/>
      <c r="I276" s="588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  <c r="BM276" s="15"/>
      <c r="BN276" s="15"/>
      <c r="BO276" s="15"/>
      <c r="BP276" s="15"/>
      <c r="BQ276" s="15"/>
      <c r="BR276" s="15"/>
      <c r="BS276" s="15"/>
      <c r="BT276" s="15"/>
      <c r="BU276" s="15"/>
      <c r="BV276" s="15"/>
      <c r="BW276" s="15"/>
      <c r="BX276" s="15"/>
      <c r="BY276" s="15"/>
      <c r="BZ276" s="15"/>
      <c r="CA276" s="15"/>
      <c r="CB276" s="15"/>
      <c r="CC276" s="15"/>
      <c r="CD276" s="15"/>
      <c r="CE276" s="15"/>
      <c r="CF276" s="15"/>
      <c r="CG276" s="15"/>
      <c r="CH276" s="15"/>
      <c r="CI276" s="15"/>
      <c r="CJ276" s="15"/>
      <c r="CK276" s="15"/>
      <c r="CL276" s="15"/>
      <c r="CM276" s="15"/>
      <c r="CN276" s="15"/>
      <c r="CO276" s="15"/>
      <c r="CP276" s="15"/>
      <c r="CQ276" s="15"/>
      <c r="CR276" s="15"/>
      <c r="CS276" s="15"/>
      <c r="CT276" s="15"/>
      <c r="CU276" s="15"/>
      <c r="CV276" s="15"/>
      <c r="CW276" s="15"/>
      <c r="CX276" s="15"/>
      <c r="CY276" s="15"/>
      <c r="CZ276" s="15"/>
      <c r="DA276" s="15"/>
      <c r="DB276" s="15"/>
      <c r="DC276" s="15"/>
      <c r="DD276" s="15"/>
      <c r="DE276" s="15"/>
      <c r="DF276" s="15"/>
      <c r="DG276" s="15"/>
      <c r="DH276" s="15"/>
      <c r="DI276" s="15"/>
      <c r="DJ276" s="15"/>
      <c r="DK276" s="15"/>
      <c r="DL276" s="15"/>
      <c r="DM276" s="15"/>
      <c r="DN276" s="15"/>
      <c r="DO276" s="15"/>
      <c r="DP276" s="15"/>
      <c r="DQ276" s="15"/>
      <c r="DR276" s="15"/>
      <c r="DS276" s="15"/>
      <c r="DT276" s="15"/>
      <c r="DU276" s="15"/>
      <c r="DV276" s="15"/>
      <c r="DW276" s="15"/>
      <c r="DX276" s="15"/>
      <c r="DY276" s="15"/>
      <c r="DZ276" s="15"/>
      <c r="EA276" s="15"/>
      <c r="EB276" s="15"/>
      <c r="EC276" s="15"/>
      <c r="ED276" s="15"/>
      <c r="EE276" s="15"/>
      <c r="EF276" s="15"/>
      <c r="EG276" s="15"/>
      <c r="EH276" s="15"/>
      <c r="EI276" s="15"/>
      <c r="EJ276" s="15"/>
      <c r="EK276" s="15"/>
      <c r="EL276" s="15"/>
      <c r="EM276" s="15"/>
      <c r="EN276" s="15"/>
      <c r="EO276" s="15"/>
      <c r="EP276" s="15"/>
      <c r="EQ276" s="15"/>
      <c r="ER276" s="15"/>
      <c r="ES276" s="15"/>
      <c r="ET276" s="15"/>
      <c r="EU276" s="15"/>
      <c r="EV276" s="15"/>
      <c r="EW276" s="15"/>
      <c r="EX276" s="15"/>
      <c r="EY276" s="15"/>
      <c r="EZ276" s="15"/>
      <c r="FA276" s="15"/>
      <c r="FB276" s="15"/>
      <c r="FC276" s="15"/>
      <c r="FD276" s="15"/>
      <c r="FE276" s="15"/>
      <c r="FF276" s="15"/>
      <c r="FG276" s="15"/>
      <c r="FH276" s="15"/>
      <c r="FI276" s="15"/>
      <c r="FJ276" s="15"/>
      <c r="FK276" s="15"/>
      <c r="FL276" s="15"/>
      <c r="FM276" s="15"/>
      <c r="FN276" s="15"/>
      <c r="FO276" s="15"/>
      <c r="FP276" s="15"/>
      <c r="FQ276" s="15"/>
      <c r="FR276" s="15"/>
      <c r="FS276" s="15"/>
      <c r="FT276" s="15"/>
      <c r="FU276" s="15"/>
      <c r="FV276" s="15"/>
      <c r="FW276" s="15"/>
      <c r="FX276" s="15"/>
      <c r="FY276" s="15"/>
      <c r="FZ276" s="15"/>
      <c r="GA276" s="15"/>
      <c r="GB276" s="15"/>
      <c r="GC276" s="15"/>
      <c r="GD276" s="15"/>
      <c r="GE276" s="15"/>
      <c r="GF276" s="15"/>
      <c r="GG276" s="15"/>
      <c r="GH276" s="15"/>
      <c r="GI276" s="15"/>
      <c r="GJ276" s="15"/>
      <c r="GK276" s="15"/>
      <c r="GL276" s="15"/>
      <c r="GM276" s="15"/>
      <c r="GN276" s="15"/>
      <c r="GO276" s="15"/>
      <c r="GP276" s="15"/>
      <c r="GQ276" s="15"/>
      <c r="GR276" s="15"/>
      <c r="GS276" s="15"/>
      <c r="GT276" s="15"/>
      <c r="GU276" s="15"/>
      <c r="GV276" s="15"/>
      <c r="GW276" s="15"/>
      <c r="GX276" s="15"/>
      <c r="GY276" s="15"/>
      <c r="GZ276" s="15"/>
      <c r="HA276" s="15"/>
      <c r="HB276" s="15"/>
      <c r="HC276" s="15"/>
      <c r="HD276" s="15"/>
      <c r="HE276" s="15"/>
      <c r="HF276" s="15"/>
      <c r="HG276" s="15"/>
      <c r="HH276" s="15"/>
      <c r="HI276" s="15"/>
      <c r="HJ276" s="15"/>
      <c r="HK276" s="15"/>
      <c r="HL276" s="15"/>
      <c r="HM276" s="15"/>
      <c r="HN276" s="15"/>
      <c r="HO276" s="15"/>
      <c r="HP276" s="15"/>
      <c r="HQ276" s="15"/>
      <c r="HR276" s="15"/>
      <c r="HS276" s="15"/>
      <c r="HT276" s="15"/>
      <c r="HU276" s="15"/>
      <c r="HV276" s="15"/>
      <c r="HW276" s="15"/>
      <c r="HX276" s="15"/>
      <c r="HY276" s="15"/>
      <c r="HZ276" s="15"/>
      <c r="IA276" s="15"/>
      <c r="IB276" s="15"/>
      <c r="IC276" s="15"/>
      <c r="ID276" s="15"/>
      <c r="IE276" s="15"/>
      <c r="IF276" s="15"/>
      <c r="IG276" s="15"/>
      <c r="IH276" s="15"/>
      <c r="II276" s="15"/>
      <c r="IJ276" s="15"/>
      <c r="IK276" s="15"/>
      <c r="IL276" s="15"/>
      <c r="IM276" s="15"/>
      <c r="IN276" s="15"/>
      <c r="IO276" s="15"/>
      <c r="IP276" s="15"/>
      <c r="IQ276" s="15"/>
      <c r="IR276" s="15"/>
      <c r="IS276" s="15"/>
      <c r="IT276" s="15"/>
      <c r="IU276" s="15"/>
      <c r="IV276" s="15"/>
    </row>
    <row r="277" spans="1:256" ht="51" customHeight="1">
      <c r="A277" s="120" t="s">
        <v>268</v>
      </c>
      <c r="B277" s="121" t="s">
        <v>269</v>
      </c>
      <c r="C277" s="98">
        <v>16</v>
      </c>
      <c r="D277" s="587" t="s">
        <v>265</v>
      </c>
      <c r="E277" s="587"/>
      <c r="F277" s="122">
        <v>8.3000000000000002E-6</v>
      </c>
      <c r="G277" s="35">
        <v>0</v>
      </c>
      <c r="H277" s="554">
        <v>0</v>
      </c>
      <c r="I277" s="554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  <c r="BM277" s="15"/>
      <c r="BN277" s="15"/>
      <c r="BO277" s="15"/>
      <c r="BP277" s="15"/>
      <c r="BQ277" s="15"/>
      <c r="BR277" s="15"/>
      <c r="BS277" s="15"/>
      <c r="BT277" s="15"/>
      <c r="BU277" s="15"/>
      <c r="BV277" s="15"/>
      <c r="BW277" s="15"/>
      <c r="BX277" s="15"/>
      <c r="BY277" s="15"/>
      <c r="BZ277" s="15"/>
      <c r="CA277" s="15"/>
      <c r="CB277" s="15"/>
      <c r="CC277" s="15"/>
      <c r="CD277" s="15"/>
      <c r="CE277" s="15"/>
      <c r="CF277" s="15"/>
      <c r="CG277" s="15"/>
      <c r="CH277" s="15"/>
      <c r="CI277" s="15"/>
      <c r="CJ277" s="15"/>
      <c r="CK277" s="15"/>
      <c r="CL277" s="15"/>
      <c r="CM277" s="15"/>
      <c r="CN277" s="15"/>
      <c r="CO277" s="15"/>
      <c r="CP277" s="15"/>
      <c r="CQ277" s="15"/>
      <c r="CR277" s="15"/>
      <c r="CS277" s="15"/>
      <c r="CT277" s="15"/>
      <c r="CU277" s="15"/>
      <c r="CV277" s="15"/>
      <c r="CW277" s="15"/>
      <c r="CX277" s="15"/>
      <c r="CY277" s="15"/>
      <c r="CZ277" s="15"/>
      <c r="DA277" s="15"/>
      <c r="DB277" s="15"/>
      <c r="DC277" s="15"/>
      <c r="DD277" s="15"/>
      <c r="DE277" s="15"/>
      <c r="DF277" s="15"/>
      <c r="DG277" s="15"/>
      <c r="DH277" s="15"/>
      <c r="DI277" s="15"/>
      <c r="DJ277" s="15"/>
      <c r="DK277" s="15"/>
      <c r="DL277" s="15"/>
      <c r="DM277" s="15"/>
      <c r="DN277" s="15"/>
      <c r="DO277" s="15"/>
      <c r="DP277" s="15"/>
      <c r="DQ277" s="15"/>
      <c r="DR277" s="15"/>
      <c r="DS277" s="15"/>
      <c r="DT277" s="15"/>
      <c r="DU277" s="15"/>
      <c r="DV277" s="15"/>
      <c r="DW277" s="15"/>
      <c r="DX277" s="15"/>
      <c r="DY277" s="15"/>
      <c r="DZ277" s="15"/>
      <c r="EA277" s="15"/>
      <c r="EB277" s="15"/>
      <c r="EC277" s="15"/>
      <c r="ED277" s="15"/>
      <c r="EE277" s="15"/>
      <c r="EF277" s="15"/>
      <c r="EG277" s="15"/>
      <c r="EH277" s="15"/>
      <c r="EI277" s="15"/>
      <c r="EJ277" s="15"/>
      <c r="EK277" s="15"/>
      <c r="EL277" s="15"/>
      <c r="EM277" s="15"/>
      <c r="EN277" s="15"/>
      <c r="EO277" s="15"/>
      <c r="EP277" s="15"/>
      <c r="EQ277" s="15"/>
      <c r="ER277" s="15"/>
      <c r="ES277" s="15"/>
      <c r="ET277" s="15"/>
      <c r="EU277" s="15"/>
      <c r="EV277" s="15"/>
      <c r="EW277" s="15"/>
      <c r="EX277" s="15"/>
      <c r="EY277" s="15"/>
      <c r="EZ277" s="15"/>
      <c r="FA277" s="15"/>
      <c r="FB277" s="15"/>
      <c r="FC277" s="15"/>
      <c r="FD277" s="15"/>
      <c r="FE277" s="15"/>
      <c r="FF277" s="15"/>
      <c r="FG277" s="15"/>
      <c r="FH277" s="15"/>
      <c r="FI277" s="15"/>
      <c r="FJ277" s="15"/>
      <c r="FK277" s="15"/>
      <c r="FL277" s="15"/>
      <c r="FM277" s="15"/>
      <c r="FN277" s="15"/>
      <c r="FO277" s="15"/>
      <c r="FP277" s="15"/>
      <c r="FQ277" s="15"/>
      <c r="FR277" s="15"/>
      <c r="FS277" s="15"/>
      <c r="FT277" s="15"/>
      <c r="FU277" s="15"/>
      <c r="FV277" s="15"/>
      <c r="FW277" s="15"/>
      <c r="FX277" s="15"/>
      <c r="FY277" s="15"/>
      <c r="FZ277" s="15"/>
      <c r="GA277" s="15"/>
      <c r="GB277" s="15"/>
      <c r="GC277" s="15"/>
      <c r="GD277" s="15"/>
      <c r="GE277" s="15"/>
      <c r="GF277" s="15"/>
      <c r="GG277" s="15"/>
      <c r="GH277" s="15"/>
      <c r="GI277" s="15"/>
      <c r="GJ277" s="15"/>
      <c r="GK277" s="15"/>
      <c r="GL277" s="15"/>
      <c r="GM277" s="15"/>
      <c r="GN277" s="15"/>
      <c r="GO277" s="15"/>
      <c r="GP277" s="15"/>
      <c r="GQ277" s="15"/>
      <c r="GR277" s="15"/>
      <c r="GS277" s="15"/>
      <c r="GT277" s="15"/>
      <c r="GU277" s="15"/>
      <c r="GV277" s="15"/>
      <c r="GW277" s="15"/>
      <c r="GX277" s="15"/>
      <c r="GY277" s="15"/>
      <c r="GZ277" s="15"/>
      <c r="HA277" s="15"/>
      <c r="HB277" s="15"/>
      <c r="HC277" s="15"/>
      <c r="HD277" s="15"/>
      <c r="HE277" s="15"/>
      <c r="HF277" s="15"/>
      <c r="HG277" s="15"/>
      <c r="HH277" s="15"/>
      <c r="HI277" s="15"/>
      <c r="HJ277" s="15"/>
      <c r="HK277" s="15"/>
      <c r="HL277" s="15"/>
      <c r="HM277" s="15"/>
      <c r="HN277" s="15"/>
      <c r="HO277" s="15"/>
      <c r="HP277" s="15"/>
      <c r="HQ277" s="15"/>
      <c r="HR277" s="15"/>
      <c r="HS277" s="15"/>
      <c r="HT277" s="15"/>
      <c r="HU277" s="15"/>
      <c r="HV277" s="15"/>
      <c r="HW277" s="15"/>
      <c r="HX277" s="15"/>
      <c r="HY277" s="15"/>
      <c r="HZ277" s="15"/>
      <c r="IA277" s="15"/>
      <c r="IB277" s="15"/>
      <c r="IC277" s="15"/>
      <c r="ID277" s="15"/>
      <c r="IE277" s="15"/>
      <c r="IF277" s="15"/>
      <c r="IG277" s="15"/>
      <c r="IH277" s="15"/>
      <c r="II277" s="15"/>
      <c r="IJ277" s="15"/>
      <c r="IK277" s="15"/>
      <c r="IL277" s="15"/>
      <c r="IM277" s="15"/>
      <c r="IN277" s="15"/>
      <c r="IO277" s="15"/>
      <c r="IP277" s="15"/>
      <c r="IQ277" s="15"/>
      <c r="IR277" s="15"/>
      <c r="IS277" s="15"/>
      <c r="IT277" s="15"/>
      <c r="IU277" s="15"/>
      <c r="IV277" s="15"/>
    </row>
    <row r="278" spans="1:256" ht="51" customHeight="1">
      <c r="A278" s="120" t="s">
        <v>270</v>
      </c>
      <c r="B278" s="117" t="s">
        <v>271</v>
      </c>
      <c r="C278" s="98">
        <v>16</v>
      </c>
      <c r="D278" s="587" t="s">
        <v>265</v>
      </c>
      <c r="E278" s="587"/>
      <c r="F278" s="122">
        <f>ROUND((1/340)*16*(1/188.76),7)</f>
        <v>2.4929999999999999E-4</v>
      </c>
      <c r="G278" s="35">
        <f>I204</f>
        <v>4781.29</v>
      </c>
      <c r="H278" s="554">
        <f>ROUND(F278*G278,2)</f>
        <v>1.19</v>
      </c>
      <c r="I278" s="554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15"/>
      <c r="BM278" s="15"/>
      <c r="BN278" s="15"/>
      <c r="BO278" s="15"/>
      <c r="BP278" s="15"/>
      <c r="BQ278" s="15"/>
      <c r="BR278" s="15"/>
      <c r="BS278" s="15"/>
      <c r="BT278" s="15"/>
      <c r="BU278" s="15"/>
      <c r="BV278" s="15"/>
      <c r="BW278" s="15"/>
      <c r="BX278" s="15"/>
      <c r="BY278" s="15"/>
      <c r="BZ278" s="15"/>
      <c r="CA278" s="15"/>
      <c r="CB278" s="15"/>
      <c r="CC278" s="15"/>
      <c r="CD278" s="15"/>
      <c r="CE278" s="15"/>
      <c r="CF278" s="15"/>
      <c r="CG278" s="15"/>
      <c r="CH278" s="15"/>
      <c r="CI278" s="15"/>
      <c r="CJ278" s="15"/>
      <c r="CK278" s="15"/>
      <c r="CL278" s="15"/>
      <c r="CM278" s="15"/>
      <c r="CN278" s="15"/>
      <c r="CO278" s="15"/>
      <c r="CP278" s="15"/>
      <c r="CQ278" s="15"/>
      <c r="CR278" s="15"/>
      <c r="CS278" s="15"/>
      <c r="CT278" s="15"/>
      <c r="CU278" s="15"/>
      <c r="CV278" s="15"/>
      <c r="CW278" s="15"/>
      <c r="CX278" s="15"/>
      <c r="CY278" s="15"/>
      <c r="CZ278" s="15"/>
      <c r="DA278" s="15"/>
      <c r="DB278" s="15"/>
      <c r="DC278" s="15"/>
      <c r="DD278" s="15"/>
      <c r="DE278" s="15"/>
      <c r="DF278" s="15"/>
      <c r="DG278" s="15"/>
      <c r="DH278" s="15"/>
      <c r="DI278" s="15"/>
      <c r="DJ278" s="15"/>
      <c r="DK278" s="15"/>
      <c r="DL278" s="15"/>
      <c r="DM278" s="15"/>
      <c r="DN278" s="15"/>
      <c r="DO278" s="15"/>
      <c r="DP278" s="15"/>
      <c r="DQ278" s="15"/>
      <c r="DR278" s="15"/>
      <c r="DS278" s="15"/>
      <c r="DT278" s="15"/>
      <c r="DU278" s="15"/>
      <c r="DV278" s="15"/>
      <c r="DW278" s="15"/>
      <c r="DX278" s="15"/>
      <c r="DY278" s="15"/>
      <c r="DZ278" s="15"/>
      <c r="EA278" s="15"/>
      <c r="EB278" s="15"/>
      <c r="EC278" s="15"/>
      <c r="ED278" s="15"/>
      <c r="EE278" s="15"/>
      <c r="EF278" s="15"/>
      <c r="EG278" s="15"/>
      <c r="EH278" s="15"/>
      <c r="EI278" s="15"/>
      <c r="EJ278" s="15"/>
      <c r="EK278" s="15"/>
      <c r="EL278" s="15"/>
      <c r="EM278" s="15"/>
      <c r="EN278" s="15"/>
      <c r="EO278" s="15"/>
      <c r="EP278" s="15"/>
      <c r="EQ278" s="15"/>
      <c r="ER278" s="15"/>
      <c r="ES278" s="15"/>
      <c r="ET278" s="15"/>
      <c r="EU278" s="15"/>
      <c r="EV278" s="15"/>
      <c r="EW278" s="15"/>
      <c r="EX278" s="15"/>
      <c r="EY278" s="15"/>
      <c r="EZ278" s="15"/>
      <c r="FA278" s="15"/>
      <c r="FB278" s="15"/>
      <c r="FC278" s="15"/>
      <c r="FD278" s="15"/>
      <c r="FE278" s="15"/>
      <c r="FF278" s="15"/>
      <c r="FG278" s="15"/>
      <c r="FH278" s="15"/>
      <c r="FI278" s="15"/>
      <c r="FJ278" s="15"/>
      <c r="FK278" s="15"/>
      <c r="FL278" s="15"/>
      <c r="FM278" s="15"/>
      <c r="FN278" s="15"/>
      <c r="FO278" s="15"/>
      <c r="FP278" s="15"/>
      <c r="FQ278" s="15"/>
      <c r="FR278" s="15"/>
      <c r="FS278" s="15"/>
      <c r="FT278" s="15"/>
      <c r="FU278" s="15"/>
      <c r="FV278" s="15"/>
      <c r="FW278" s="15"/>
      <c r="FX278" s="15"/>
      <c r="FY278" s="15"/>
      <c r="FZ278" s="15"/>
      <c r="GA278" s="15"/>
      <c r="GB278" s="15"/>
      <c r="GC278" s="15"/>
      <c r="GD278" s="15"/>
      <c r="GE278" s="15"/>
      <c r="GF278" s="15"/>
      <c r="GG278" s="15"/>
      <c r="GH278" s="15"/>
      <c r="GI278" s="15"/>
      <c r="GJ278" s="15"/>
      <c r="GK278" s="15"/>
      <c r="GL278" s="15"/>
      <c r="GM278" s="15"/>
      <c r="GN278" s="15"/>
      <c r="GO278" s="15"/>
      <c r="GP278" s="15"/>
      <c r="GQ278" s="15"/>
      <c r="GR278" s="15"/>
      <c r="GS278" s="15"/>
      <c r="GT278" s="15"/>
      <c r="GU278" s="15"/>
      <c r="GV278" s="15"/>
      <c r="GW278" s="15"/>
      <c r="GX278" s="15"/>
      <c r="GY278" s="15"/>
      <c r="GZ278" s="15"/>
      <c r="HA278" s="15"/>
      <c r="HB278" s="15"/>
      <c r="HC278" s="15"/>
      <c r="HD278" s="15"/>
      <c r="HE278" s="15"/>
      <c r="HF278" s="15"/>
      <c r="HG278" s="15"/>
      <c r="HH278" s="15"/>
      <c r="HI278" s="15"/>
      <c r="HJ278" s="15"/>
      <c r="HK278" s="15"/>
      <c r="HL278" s="15"/>
      <c r="HM278" s="15"/>
      <c r="HN278" s="15"/>
      <c r="HO278" s="15"/>
      <c r="HP278" s="15"/>
      <c r="HQ278" s="15"/>
      <c r="HR278" s="15"/>
      <c r="HS278" s="15"/>
      <c r="HT278" s="15"/>
      <c r="HU278" s="15"/>
      <c r="HV278" s="15"/>
      <c r="HW278" s="15"/>
      <c r="HX278" s="15"/>
      <c r="HY278" s="15"/>
      <c r="HZ278" s="15"/>
      <c r="IA278" s="15"/>
      <c r="IB278" s="15"/>
      <c r="IC278" s="15"/>
      <c r="ID278" s="15"/>
      <c r="IE278" s="15"/>
      <c r="IF278" s="15"/>
      <c r="IG278" s="15"/>
      <c r="IH278" s="15"/>
      <c r="II278" s="15"/>
      <c r="IJ278" s="15"/>
      <c r="IK278" s="15"/>
      <c r="IL278" s="15"/>
      <c r="IM278" s="15"/>
      <c r="IN278" s="15"/>
      <c r="IO278" s="15"/>
      <c r="IP278" s="15"/>
      <c r="IQ278" s="15"/>
      <c r="IR278" s="15"/>
      <c r="IS278" s="15"/>
      <c r="IT278" s="15"/>
      <c r="IU278" s="15"/>
      <c r="IV278" s="15"/>
    </row>
    <row r="279" spans="1:256" ht="12.75" customHeight="1">
      <c r="A279" s="557" t="s">
        <v>209</v>
      </c>
      <c r="B279" s="557"/>
      <c r="C279" s="557"/>
      <c r="D279" s="557"/>
      <c r="E279" s="557"/>
      <c r="F279" s="557"/>
      <c r="G279" s="557"/>
      <c r="H279" s="554">
        <f>SUM(H277+H278)</f>
        <v>1.19</v>
      </c>
      <c r="I279" s="554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  <c r="BH279" s="15"/>
      <c r="BI279" s="15"/>
      <c r="BJ279" s="15"/>
      <c r="BK279" s="15"/>
      <c r="BL279" s="15"/>
      <c r="BM279" s="15"/>
      <c r="BN279" s="15"/>
      <c r="BO279" s="15"/>
      <c r="BP279" s="15"/>
      <c r="BQ279" s="15"/>
      <c r="BR279" s="15"/>
      <c r="BS279" s="15"/>
      <c r="BT279" s="15"/>
      <c r="BU279" s="15"/>
      <c r="BV279" s="15"/>
      <c r="BW279" s="15"/>
      <c r="BX279" s="15"/>
      <c r="BY279" s="15"/>
      <c r="BZ279" s="15"/>
      <c r="CA279" s="15"/>
      <c r="CB279" s="15"/>
      <c r="CC279" s="15"/>
      <c r="CD279" s="15"/>
      <c r="CE279" s="15"/>
      <c r="CF279" s="15"/>
      <c r="CG279" s="15"/>
      <c r="CH279" s="15"/>
      <c r="CI279" s="15"/>
      <c r="CJ279" s="15"/>
      <c r="CK279" s="15"/>
      <c r="CL279" s="15"/>
      <c r="CM279" s="15"/>
      <c r="CN279" s="15"/>
      <c r="CO279" s="15"/>
      <c r="CP279" s="15"/>
      <c r="CQ279" s="15"/>
      <c r="CR279" s="15"/>
      <c r="CS279" s="15"/>
      <c r="CT279" s="15"/>
      <c r="CU279" s="15"/>
      <c r="CV279" s="15"/>
      <c r="CW279" s="15"/>
      <c r="CX279" s="15"/>
      <c r="CY279" s="15"/>
      <c r="CZ279" s="15"/>
      <c r="DA279" s="15"/>
      <c r="DB279" s="15"/>
      <c r="DC279" s="15"/>
      <c r="DD279" s="15"/>
      <c r="DE279" s="15"/>
      <c r="DF279" s="15"/>
      <c r="DG279" s="15"/>
      <c r="DH279" s="15"/>
      <c r="DI279" s="15"/>
      <c r="DJ279" s="15"/>
      <c r="DK279" s="15"/>
      <c r="DL279" s="15"/>
      <c r="DM279" s="15"/>
      <c r="DN279" s="15"/>
      <c r="DO279" s="15"/>
      <c r="DP279" s="15"/>
      <c r="DQ279" s="15"/>
      <c r="DR279" s="15"/>
      <c r="DS279" s="15"/>
      <c r="DT279" s="15"/>
      <c r="DU279" s="15"/>
      <c r="DV279" s="15"/>
      <c r="DW279" s="15"/>
      <c r="DX279" s="15"/>
      <c r="DY279" s="15"/>
      <c r="DZ279" s="15"/>
      <c r="EA279" s="15"/>
      <c r="EB279" s="15"/>
      <c r="EC279" s="15"/>
      <c r="ED279" s="15"/>
      <c r="EE279" s="15"/>
      <c r="EF279" s="15"/>
      <c r="EG279" s="15"/>
      <c r="EH279" s="15"/>
      <c r="EI279" s="15"/>
      <c r="EJ279" s="15"/>
      <c r="EK279" s="15"/>
      <c r="EL279" s="15"/>
      <c r="EM279" s="15"/>
      <c r="EN279" s="15"/>
      <c r="EO279" s="15"/>
      <c r="EP279" s="15"/>
      <c r="EQ279" s="15"/>
      <c r="ER279" s="15"/>
      <c r="ES279" s="15"/>
      <c r="ET279" s="15"/>
      <c r="EU279" s="15"/>
      <c r="EV279" s="15"/>
      <c r="EW279" s="15"/>
      <c r="EX279" s="15"/>
      <c r="EY279" s="15"/>
      <c r="EZ279" s="15"/>
      <c r="FA279" s="15"/>
      <c r="FB279" s="15"/>
      <c r="FC279" s="15"/>
      <c r="FD279" s="15"/>
      <c r="FE279" s="15"/>
      <c r="FF279" s="15"/>
      <c r="FG279" s="15"/>
      <c r="FH279" s="15"/>
      <c r="FI279" s="15"/>
      <c r="FJ279" s="15"/>
      <c r="FK279" s="15"/>
      <c r="FL279" s="15"/>
      <c r="FM279" s="15"/>
      <c r="FN279" s="15"/>
      <c r="FO279" s="15"/>
      <c r="FP279" s="15"/>
      <c r="FQ279" s="15"/>
      <c r="FR279" s="15"/>
      <c r="FS279" s="15"/>
      <c r="FT279" s="15"/>
      <c r="FU279" s="15"/>
      <c r="FV279" s="15"/>
      <c r="FW279" s="15"/>
      <c r="FX279" s="15"/>
      <c r="FY279" s="15"/>
      <c r="FZ279" s="15"/>
      <c r="GA279" s="15"/>
      <c r="GB279" s="15"/>
      <c r="GC279" s="15"/>
      <c r="GD279" s="15"/>
      <c r="GE279" s="15"/>
      <c r="GF279" s="15"/>
      <c r="GG279" s="15"/>
      <c r="GH279" s="15"/>
      <c r="GI279" s="15"/>
      <c r="GJ279" s="15"/>
      <c r="GK279" s="15"/>
      <c r="GL279" s="15"/>
      <c r="GM279" s="15"/>
      <c r="GN279" s="15"/>
      <c r="GO279" s="15"/>
      <c r="GP279" s="15"/>
      <c r="GQ279" s="15"/>
      <c r="GR279" s="15"/>
      <c r="GS279" s="15"/>
      <c r="GT279" s="15"/>
      <c r="GU279" s="15"/>
      <c r="GV279" s="15"/>
      <c r="GW279" s="15"/>
      <c r="GX279" s="15"/>
      <c r="GY279" s="15"/>
      <c r="GZ279" s="15"/>
      <c r="HA279" s="15"/>
      <c r="HB279" s="15"/>
      <c r="HC279" s="15"/>
      <c r="HD279" s="15"/>
      <c r="HE279" s="15"/>
      <c r="HF279" s="15"/>
      <c r="HG279" s="15"/>
      <c r="HH279" s="15"/>
      <c r="HI279" s="15"/>
      <c r="HJ279" s="15"/>
      <c r="HK279" s="15"/>
      <c r="HL279" s="15"/>
      <c r="HM279" s="15"/>
      <c r="HN279" s="15"/>
      <c r="HO279" s="15"/>
      <c r="HP279" s="15"/>
      <c r="HQ279" s="15"/>
      <c r="HR279" s="15"/>
      <c r="HS279" s="15"/>
      <c r="HT279" s="15"/>
      <c r="HU279" s="15"/>
      <c r="HV279" s="15"/>
      <c r="HW279" s="15"/>
      <c r="HX279" s="15"/>
      <c r="HY279" s="15"/>
      <c r="HZ279" s="15"/>
      <c r="IA279" s="15"/>
      <c r="IB279" s="15"/>
      <c r="IC279" s="15"/>
      <c r="ID279" s="15"/>
      <c r="IE279" s="15"/>
      <c r="IF279" s="15"/>
      <c r="IG279" s="15"/>
      <c r="IH279" s="15"/>
      <c r="II279" s="15"/>
      <c r="IJ279" s="15"/>
      <c r="IK279" s="15"/>
      <c r="IL279" s="15"/>
      <c r="IM279" s="15"/>
      <c r="IN279" s="15"/>
      <c r="IO279" s="15"/>
      <c r="IP279" s="15"/>
      <c r="IQ279" s="15"/>
      <c r="IR279" s="15"/>
      <c r="IS279" s="15"/>
      <c r="IT279" s="15"/>
      <c r="IU279" s="15"/>
      <c r="IV279" s="15"/>
    </row>
    <row r="280" spans="1:256" ht="6.75" customHeight="1">
      <c r="A280" s="589"/>
      <c r="B280" s="589"/>
      <c r="C280" s="589"/>
      <c r="D280" s="589"/>
      <c r="E280" s="589"/>
      <c r="F280" s="589"/>
      <c r="G280" s="589"/>
      <c r="H280" s="589"/>
      <c r="I280" s="589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  <c r="BG280" s="15"/>
      <c r="BH280" s="15"/>
      <c r="BI280" s="15"/>
      <c r="BJ280" s="15"/>
      <c r="BK280" s="15"/>
      <c r="BL280" s="15"/>
      <c r="BM280" s="15"/>
      <c r="BN280" s="15"/>
      <c r="BO280" s="15"/>
      <c r="BP280" s="15"/>
      <c r="BQ280" s="15"/>
      <c r="BR280" s="15"/>
      <c r="BS280" s="15"/>
      <c r="BT280" s="15"/>
      <c r="BU280" s="15"/>
      <c r="BV280" s="15"/>
      <c r="BW280" s="15"/>
      <c r="BX280" s="15"/>
      <c r="BY280" s="15"/>
      <c r="BZ280" s="15"/>
      <c r="CA280" s="15"/>
      <c r="CB280" s="15"/>
      <c r="CC280" s="15"/>
      <c r="CD280" s="15"/>
      <c r="CE280" s="15"/>
      <c r="CF280" s="15"/>
      <c r="CG280" s="15"/>
      <c r="CH280" s="15"/>
      <c r="CI280" s="15"/>
      <c r="CJ280" s="15"/>
      <c r="CK280" s="15"/>
      <c r="CL280" s="15"/>
      <c r="CM280" s="15"/>
      <c r="CN280" s="15"/>
      <c r="CO280" s="15"/>
      <c r="CP280" s="15"/>
      <c r="CQ280" s="15"/>
      <c r="CR280" s="15"/>
      <c r="CS280" s="15"/>
      <c r="CT280" s="15"/>
      <c r="CU280" s="15"/>
      <c r="CV280" s="15"/>
      <c r="CW280" s="15"/>
      <c r="CX280" s="15"/>
      <c r="CY280" s="15"/>
      <c r="CZ280" s="15"/>
      <c r="DA280" s="15"/>
      <c r="DB280" s="15"/>
      <c r="DC280" s="15"/>
      <c r="DD280" s="15"/>
      <c r="DE280" s="15"/>
      <c r="DF280" s="15"/>
      <c r="DG280" s="15"/>
      <c r="DH280" s="15"/>
      <c r="DI280" s="15"/>
      <c r="DJ280" s="15"/>
      <c r="DK280" s="15"/>
      <c r="DL280" s="15"/>
      <c r="DM280" s="15"/>
      <c r="DN280" s="15"/>
      <c r="DO280" s="15"/>
      <c r="DP280" s="15"/>
      <c r="DQ280" s="15"/>
      <c r="DR280" s="15"/>
      <c r="DS280" s="15"/>
      <c r="DT280" s="15"/>
      <c r="DU280" s="15"/>
      <c r="DV280" s="15"/>
      <c r="DW280" s="15"/>
      <c r="DX280" s="15"/>
      <c r="DY280" s="15"/>
      <c r="DZ280" s="15"/>
      <c r="EA280" s="15"/>
      <c r="EB280" s="15"/>
      <c r="EC280" s="15"/>
      <c r="ED280" s="15"/>
      <c r="EE280" s="15"/>
      <c r="EF280" s="15"/>
      <c r="EG280" s="15"/>
      <c r="EH280" s="15"/>
      <c r="EI280" s="15"/>
      <c r="EJ280" s="15"/>
      <c r="EK280" s="15"/>
      <c r="EL280" s="15"/>
      <c r="EM280" s="15"/>
      <c r="EN280" s="15"/>
      <c r="EO280" s="15"/>
      <c r="EP280" s="15"/>
      <c r="EQ280" s="15"/>
      <c r="ER280" s="15"/>
      <c r="ES280" s="15"/>
      <c r="ET280" s="15"/>
      <c r="EU280" s="15"/>
      <c r="EV280" s="15"/>
      <c r="EW280" s="15"/>
      <c r="EX280" s="15"/>
      <c r="EY280" s="15"/>
      <c r="EZ280" s="15"/>
      <c r="FA280" s="15"/>
      <c r="FB280" s="15"/>
      <c r="FC280" s="15"/>
      <c r="FD280" s="15"/>
      <c r="FE280" s="15"/>
      <c r="FF280" s="15"/>
      <c r="FG280" s="15"/>
      <c r="FH280" s="15"/>
      <c r="FI280" s="15"/>
      <c r="FJ280" s="15"/>
      <c r="FK280" s="15"/>
      <c r="FL280" s="15"/>
      <c r="FM280" s="15"/>
      <c r="FN280" s="15"/>
      <c r="FO280" s="15"/>
      <c r="FP280" s="15"/>
      <c r="FQ280" s="15"/>
      <c r="FR280" s="15"/>
      <c r="FS280" s="15"/>
      <c r="FT280" s="15"/>
      <c r="FU280" s="15"/>
      <c r="FV280" s="15"/>
      <c r="FW280" s="15"/>
      <c r="FX280" s="15"/>
      <c r="FY280" s="15"/>
      <c r="FZ280" s="15"/>
      <c r="GA280" s="15"/>
      <c r="GB280" s="15"/>
      <c r="GC280" s="15"/>
      <c r="GD280" s="15"/>
      <c r="GE280" s="15"/>
      <c r="GF280" s="15"/>
      <c r="GG280" s="15"/>
      <c r="GH280" s="15"/>
      <c r="GI280" s="15"/>
      <c r="GJ280" s="15"/>
      <c r="GK280" s="15"/>
      <c r="GL280" s="15"/>
      <c r="GM280" s="15"/>
      <c r="GN280" s="15"/>
      <c r="GO280" s="15"/>
      <c r="GP280" s="15"/>
      <c r="GQ280" s="15"/>
      <c r="GR280" s="15"/>
      <c r="GS280" s="15"/>
      <c r="GT280" s="15"/>
      <c r="GU280" s="15"/>
      <c r="GV280" s="15"/>
      <c r="GW280" s="15"/>
      <c r="GX280" s="15"/>
      <c r="GY280" s="15"/>
      <c r="GZ280" s="15"/>
      <c r="HA280" s="15"/>
      <c r="HB280" s="15"/>
      <c r="HC280" s="15"/>
      <c r="HD280" s="15"/>
      <c r="HE280" s="15"/>
      <c r="HF280" s="15"/>
      <c r="HG280" s="15"/>
      <c r="HH280" s="15"/>
      <c r="HI280" s="15"/>
      <c r="HJ280" s="15"/>
      <c r="HK280" s="15"/>
      <c r="HL280" s="15"/>
      <c r="HM280" s="15"/>
      <c r="HN280" s="15"/>
      <c r="HO280" s="15"/>
      <c r="HP280" s="15"/>
      <c r="HQ280" s="15"/>
      <c r="HR280" s="15"/>
      <c r="HS280" s="15"/>
      <c r="HT280" s="15"/>
      <c r="HU280" s="15"/>
      <c r="HV280" s="15"/>
      <c r="HW280" s="15"/>
      <c r="HX280" s="15"/>
      <c r="HY280" s="15"/>
      <c r="HZ280" s="15"/>
      <c r="IA280" s="15"/>
      <c r="IB280" s="15"/>
      <c r="IC280" s="15"/>
      <c r="ID280" s="15"/>
      <c r="IE280" s="15"/>
      <c r="IF280" s="15"/>
      <c r="IG280" s="15"/>
      <c r="IH280" s="15"/>
      <c r="II280" s="15"/>
      <c r="IJ280" s="15"/>
      <c r="IK280" s="15"/>
      <c r="IL280" s="15"/>
      <c r="IM280" s="15"/>
      <c r="IN280" s="15"/>
      <c r="IO280" s="15"/>
      <c r="IP280" s="15"/>
      <c r="IQ280" s="15"/>
      <c r="IR280" s="15"/>
      <c r="IS280" s="15"/>
      <c r="IT280" s="15"/>
      <c r="IU280" s="15"/>
      <c r="IV280" s="15"/>
    </row>
    <row r="281" spans="1:256" ht="24" customHeight="1">
      <c r="A281" s="115" t="s">
        <v>272</v>
      </c>
      <c r="B281" s="121" t="s">
        <v>269</v>
      </c>
      <c r="C281" s="98">
        <v>16</v>
      </c>
      <c r="D281" s="587" t="s">
        <v>265</v>
      </c>
      <c r="E281" s="587"/>
      <c r="F281" s="122">
        <v>8.3000000000000002E-6</v>
      </c>
      <c r="G281" s="35">
        <v>0</v>
      </c>
      <c r="H281" s="554">
        <v>0</v>
      </c>
      <c r="I281" s="554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BL281" s="15"/>
      <c r="BM281" s="15"/>
      <c r="BN281" s="15"/>
      <c r="BO281" s="15"/>
      <c r="BP281" s="15"/>
      <c r="BQ281" s="15"/>
      <c r="BR281" s="15"/>
      <c r="BS281" s="15"/>
      <c r="BT281" s="15"/>
      <c r="BU281" s="15"/>
      <c r="BV281" s="15"/>
      <c r="BW281" s="15"/>
      <c r="BX281" s="15"/>
      <c r="BY281" s="15"/>
      <c r="BZ281" s="15"/>
      <c r="CA281" s="15"/>
      <c r="CB281" s="15"/>
      <c r="CC281" s="15"/>
      <c r="CD281" s="15"/>
      <c r="CE281" s="15"/>
      <c r="CF281" s="15"/>
      <c r="CG281" s="15"/>
      <c r="CH281" s="15"/>
      <c r="CI281" s="15"/>
      <c r="CJ281" s="15"/>
      <c r="CK281" s="15"/>
      <c r="CL281" s="15"/>
      <c r="CM281" s="15"/>
      <c r="CN281" s="15"/>
      <c r="CO281" s="15"/>
      <c r="CP281" s="15"/>
      <c r="CQ281" s="15"/>
      <c r="CR281" s="15"/>
      <c r="CS281" s="15"/>
      <c r="CT281" s="15"/>
      <c r="CU281" s="15"/>
      <c r="CV281" s="15"/>
      <c r="CW281" s="15"/>
      <c r="CX281" s="15"/>
      <c r="CY281" s="15"/>
      <c r="CZ281" s="15"/>
      <c r="DA281" s="15"/>
      <c r="DB281" s="15"/>
      <c r="DC281" s="15"/>
      <c r="DD281" s="15"/>
      <c r="DE281" s="15"/>
      <c r="DF281" s="15"/>
      <c r="DG281" s="15"/>
      <c r="DH281" s="15"/>
      <c r="DI281" s="15"/>
      <c r="DJ281" s="15"/>
      <c r="DK281" s="15"/>
      <c r="DL281" s="15"/>
      <c r="DM281" s="15"/>
      <c r="DN281" s="15"/>
      <c r="DO281" s="15"/>
      <c r="DP281" s="15"/>
      <c r="DQ281" s="15"/>
      <c r="DR281" s="15"/>
      <c r="DS281" s="15"/>
      <c r="DT281" s="15"/>
      <c r="DU281" s="15"/>
      <c r="DV281" s="15"/>
      <c r="DW281" s="15"/>
      <c r="DX281" s="15"/>
      <c r="DY281" s="15"/>
      <c r="DZ281" s="15"/>
      <c r="EA281" s="15"/>
      <c r="EB281" s="15"/>
      <c r="EC281" s="15"/>
      <c r="ED281" s="15"/>
      <c r="EE281" s="15"/>
      <c r="EF281" s="15"/>
      <c r="EG281" s="15"/>
      <c r="EH281" s="15"/>
      <c r="EI281" s="15"/>
      <c r="EJ281" s="15"/>
      <c r="EK281" s="15"/>
      <c r="EL281" s="15"/>
      <c r="EM281" s="15"/>
      <c r="EN281" s="15"/>
      <c r="EO281" s="15"/>
      <c r="EP281" s="15"/>
      <c r="EQ281" s="15"/>
      <c r="ER281" s="15"/>
      <c r="ES281" s="15"/>
      <c r="ET281" s="15"/>
      <c r="EU281" s="15"/>
      <c r="EV281" s="15"/>
      <c r="EW281" s="15"/>
      <c r="EX281" s="15"/>
      <c r="EY281" s="15"/>
      <c r="EZ281" s="15"/>
      <c r="FA281" s="15"/>
      <c r="FB281" s="15"/>
      <c r="FC281" s="15"/>
      <c r="FD281" s="15"/>
      <c r="FE281" s="15"/>
      <c r="FF281" s="15"/>
      <c r="FG281" s="15"/>
      <c r="FH281" s="15"/>
      <c r="FI281" s="15"/>
      <c r="FJ281" s="15"/>
      <c r="FK281" s="15"/>
      <c r="FL281" s="15"/>
      <c r="FM281" s="15"/>
      <c r="FN281" s="15"/>
      <c r="FO281" s="15"/>
      <c r="FP281" s="15"/>
      <c r="FQ281" s="15"/>
      <c r="FR281" s="15"/>
      <c r="FS281" s="15"/>
      <c r="FT281" s="15"/>
      <c r="FU281" s="15"/>
      <c r="FV281" s="15"/>
      <c r="FW281" s="15"/>
      <c r="FX281" s="15"/>
      <c r="FY281" s="15"/>
      <c r="FZ281" s="15"/>
      <c r="GA281" s="15"/>
      <c r="GB281" s="15"/>
      <c r="GC281" s="15"/>
      <c r="GD281" s="15"/>
      <c r="GE281" s="15"/>
      <c r="GF281" s="15"/>
      <c r="GG281" s="15"/>
      <c r="GH281" s="15"/>
      <c r="GI281" s="15"/>
      <c r="GJ281" s="15"/>
      <c r="GK281" s="15"/>
      <c r="GL281" s="15"/>
      <c r="GM281" s="15"/>
      <c r="GN281" s="15"/>
      <c r="GO281" s="15"/>
      <c r="GP281" s="15"/>
      <c r="GQ281" s="15"/>
      <c r="GR281" s="15"/>
      <c r="GS281" s="15"/>
      <c r="GT281" s="15"/>
      <c r="GU281" s="15"/>
      <c r="GV281" s="15"/>
      <c r="GW281" s="15"/>
      <c r="GX281" s="15"/>
      <c r="GY281" s="15"/>
      <c r="GZ281" s="15"/>
      <c r="HA281" s="15"/>
      <c r="HB281" s="15"/>
      <c r="HC281" s="15"/>
      <c r="HD281" s="15"/>
      <c r="HE281" s="15"/>
      <c r="HF281" s="15"/>
      <c r="HG281" s="15"/>
      <c r="HH281" s="15"/>
      <c r="HI281" s="15"/>
      <c r="HJ281" s="15"/>
      <c r="HK281" s="15"/>
      <c r="HL281" s="15"/>
      <c r="HM281" s="15"/>
      <c r="HN281" s="15"/>
      <c r="HO281" s="15"/>
      <c r="HP281" s="15"/>
      <c r="HQ281" s="15"/>
      <c r="HR281" s="15"/>
      <c r="HS281" s="15"/>
      <c r="HT281" s="15"/>
      <c r="HU281" s="15"/>
      <c r="HV281" s="15"/>
      <c r="HW281" s="15"/>
      <c r="HX281" s="15"/>
      <c r="HY281" s="15"/>
      <c r="HZ281" s="15"/>
      <c r="IA281" s="15"/>
      <c r="IB281" s="15"/>
      <c r="IC281" s="15"/>
      <c r="ID281" s="15"/>
      <c r="IE281" s="15"/>
      <c r="IF281" s="15"/>
      <c r="IG281" s="15"/>
      <c r="IH281" s="15"/>
      <c r="II281" s="15"/>
      <c r="IJ281" s="15"/>
      <c r="IK281" s="15"/>
      <c r="IL281" s="15"/>
      <c r="IM281" s="15"/>
      <c r="IN281" s="15"/>
      <c r="IO281" s="15"/>
      <c r="IP281" s="15"/>
      <c r="IQ281" s="15"/>
      <c r="IR281" s="15"/>
      <c r="IS281" s="15"/>
      <c r="IT281" s="15"/>
      <c r="IU281" s="15"/>
      <c r="IV281" s="15"/>
    </row>
    <row r="282" spans="1:256" ht="25.5" customHeight="1">
      <c r="A282" s="115" t="s">
        <v>273</v>
      </c>
      <c r="B282" s="123" t="s">
        <v>271</v>
      </c>
      <c r="C282" s="124">
        <v>16</v>
      </c>
      <c r="D282" s="587" t="s">
        <v>265</v>
      </c>
      <c r="E282" s="587"/>
      <c r="F282" s="122">
        <f>ROUND((1/340)*16*(1/188.76),7)</f>
        <v>2.4929999999999999E-4</v>
      </c>
      <c r="G282" s="35">
        <f>I204</f>
        <v>4781.29</v>
      </c>
      <c r="H282" s="554">
        <f>ROUND(F282*G282,2)</f>
        <v>1.19</v>
      </c>
      <c r="I282" s="554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  <c r="BM282" s="15"/>
      <c r="BN282" s="15"/>
      <c r="BO282" s="15"/>
      <c r="BP282" s="15"/>
      <c r="BQ282" s="15"/>
      <c r="BR282" s="15"/>
      <c r="BS282" s="15"/>
      <c r="BT282" s="15"/>
      <c r="BU282" s="15"/>
      <c r="BV282" s="15"/>
      <c r="BW282" s="15"/>
      <c r="BX282" s="15"/>
      <c r="BY282" s="15"/>
      <c r="BZ282" s="15"/>
      <c r="CA282" s="15"/>
      <c r="CB282" s="15"/>
      <c r="CC282" s="15"/>
      <c r="CD282" s="15"/>
      <c r="CE282" s="15"/>
      <c r="CF282" s="15"/>
      <c r="CG282" s="15"/>
      <c r="CH282" s="15"/>
      <c r="CI282" s="15"/>
      <c r="CJ282" s="15"/>
      <c r="CK282" s="15"/>
      <c r="CL282" s="15"/>
      <c r="CM282" s="15"/>
      <c r="CN282" s="15"/>
      <c r="CO282" s="15"/>
      <c r="CP282" s="15"/>
      <c r="CQ282" s="15"/>
      <c r="CR282" s="15"/>
      <c r="CS282" s="15"/>
      <c r="CT282" s="15"/>
      <c r="CU282" s="15"/>
      <c r="CV282" s="15"/>
      <c r="CW282" s="15"/>
      <c r="CX282" s="15"/>
      <c r="CY282" s="15"/>
      <c r="CZ282" s="15"/>
      <c r="DA282" s="15"/>
      <c r="DB282" s="15"/>
      <c r="DC282" s="15"/>
      <c r="DD282" s="15"/>
      <c r="DE282" s="15"/>
      <c r="DF282" s="15"/>
      <c r="DG282" s="15"/>
      <c r="DH282" s="15"/>
      <c r="DI282" s="15"/>
      <c r="DJ282" s="15"/>
      <c r="DK282" s="15"/>
      <c r="DL282" s="15"/>
      <c r="DM282" s="15"/>
      <c r="DN282" s="15"/>
      <c r="DO282" s="15"/>
      <c r="DP282" s="15"/>
      <c r="DQ282" s="15"/>
      <c r="DR282" s="15"/>
      <c r="DS282" s="15"/>
      <c r="DT282" s="15"/>
      <c r="DU282" s="15"/>
      <c r="DV282" s="15"/>
      <c r="DW282" s="15"/>
      <c r="DX282" s="15"/>
      <c r="DY282" s="15"/>
      <c r="DZ282" s="15"/>
      <c r="EA282" s="15"/>
      <c r="EB282" s="15"/>
      <c r="EC282" s="15"/>
      <c r="ED282" s="15"/>
      <c r="EE282" s="15"/>
      <c r="EF282" s="15"/>
      <c r="EG282" s="15"/>
      <c r="EH282" s="15"/>
      <c r="EI282" s="15"/>
      <c r="EJ282" s="15"/>
      <c r="EK282" s="15"/>
      <c r="EL282" s="15"/>
      <c r="EM282" s="15"/>
      <c r="EN282" s="15"/>
      <c r="EO282" s="15"/>
      <c r="EP282" s="15"/>
      <c r="EQ282" s="15"/>
      <c r="ER282" s="15"/>
      <c r="ES282" s="15"/>
      <c r="ET282" s="15"/>
      <c r="EU282" s="15"/>
      <c r="EV282" s="15"/>
      <c r="EW282" s="15"/>
      <c r="EX282" s="15"/>
      <c r="EY282" s="15"/>
      <c r="EZ282" s="15"/>
      <c r="FA282" s="15"/>
      <c r="FB282" s="15"/>
      <c r="FC282" s="15"/>
      <c r="FD282" s="15"/>
      <c r="FE282" s="15"/>
      <c r="FF282" s="15"/>
      <c r="FG282" s="15"/>
      <c r="FH282" s="15"/>
      <c r="FI282" s="15"/>
      <c r="FJ282" s="15"/>
      <c r="FK282" s="15"/>
      <c r="FL282" s="15"/>
      <c r="FM282" s="15"/>
      <c r="FN282" s="15"/>
      <c r="FO282" s="15"/>
      <c r="FP282" s="15"/>
      <c r="FQ282" s="15"/>
      <c r="FR282" s="15"/>
      <c r="FS282" s="15"/>
      <c r="FT282" s="15"/>
      <c r="FU282" s="15"/>
      <c r="FV282" s="15"/>
      <c r="FW282" s="15"/>
      <c r="FX282" s="15"/>
      <c r="FY282" s="15"/>
      <c r="FZ282" s="15"/>
      <c r="GA282" s="15"/>
      <c r="GB282" s="15"/>
      <c r="GC282" s="15"/>
      <c r="GD282" s="15"/>
      <c r="GE282" s="15"/>
      <c r="GF282" s="15"/>
      <c r="GG282" s="15"/>
      <c r="GH282" s="15"/>
      <c r="GI282" s="15"/>
      <c r="GJ282" s="15"/>
      <c r="GK282" s="15"/>
      <c r="GL282" s="15"/>
      <c r="GM282" s="15"/>
      <c r="GN282" s="15"/>
      <c r="GO282" s="15"/>
      <c r="GP282" s="15"/>
      <c r="GQ282" s="15"/>
      <c r="GR282" s="15"/>
      <c r="GS282" s="15"/>
      <c r="GT282" s="15"/>
      <c r="GU282" s="15"/>
      <c r="GV282" s="15"/>
      <c r="GW282" s="15"/>
      <c r="GX282" s="15"/>
      <c r="GY282" s="15"/>
      <c r="GZ282" s="15"/>
      <c r="HA282" s="15"/>
      <c r="HB282" s="15"/>
      <c r="HC282" s="15"/>
      <c r="HD282" s="15"/>
      <c r="HE282" s="15"/>
      <c r="HF282" s="15"/>
      <c r="HG282" s="15"/>
      <c r="HH282" s="15"/>
      <c r="HI282" s="15"/>
      <c r="HJ282" s="15"/>
      <c r="HK282" s="15"/>
      <c r="HL282" s="15"/>
      <c r="HM282" s="15"/>
      <c r="HN282" s="15"/>
      <c r="HO282" s="15"/>
      <c r="HP282" s="15"/>
      <c r="HQ282" s="15"/>
      <c r="HR282" s="15"/>
      <c r="HS282" s="15"/>
      <c r="HT282" s="15"/>
      <c r="HU282" s="15"/>
      <c r="HV282" s="15"/>
      <c r="HW282" s="15"/>
      <c r="HX282" s="15"/>
      <c r="HY282" s="15"/>
      <c r="HZ282" s="15"/>
      <c r="IA282" s="15"/>
      <c r="IB282" s="15"/>
      <c r="IC282" s="15"/>
      <c r="ID282" s="15"/>
      <c r="IE282" s="15"/>
      <c r="IF282" s="15"/>
      <c r="IG282" s="15"/>
      <c r="IH282" s="15"/>
      <c r="II282" s="15"/>
      <c r="IJ282" s="15"/>
      <c r="IK282" s="15"/>
      <c r="IL282" s="15"/>
      <c r="IM282" s="15"/>
      <c r="IN282" s="15"/>
      <c r="IO282" s="15"/>
      <c r="IP282" s="15"/>
      <c r="IQ282" s="15"/>
      <c r="IR282" s="15"/>
      <c r="IS282" s="15"/>
      <c r="IT282" s="15"/>
      <c r="IU282" s="15"/>
      <c r="IV282" s="15"/>
    </row>
    <row r="283" spans="1:256" ht="12.75" customHeight="1">
      <c r="A283" s="522" t="s">
        <v>209</v>
      </c>
      <c r="B283" s="522"/>
      <c r="C283" s="522"/>
      <c r="D283" s="522"/>
      <c r="E283" s="522"/>
      <c r="F283" s="522"/>
      <c r="G283" s="522"/>
      <c r="H283" s="590">
        <f>SUM(H281+H282)</f>
        <v>1.19</v>
      </c>
      <c r="I283" s="590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  <c r="BM283" s="15"/>
      <c r="BN283" s="15"/>
      <c r="BO283" s="15"/>
      <c r="BP283" s="15"/>
      <c r="BQ283" s="15"/>
      <c r="BR283" s="15"/>
      <c r="BS283" s="15"/>
      <c r="BT283" s="15"/>
      <c r="BU283" s="15"/>
      <c r="BV283" s="15"/>
      <c r="BW283" s="15"/>
      <c r="BX283" s="15"/>
      <c r="BY283" s="15"/>
      <c r="BZ283" s="15"/>
      <c r="CA283" s="15"/>
      <c r="CB283" s="15"/>
      <c r="CC283" s="15"/>
      <c r="CD283" s="15"/>
      <c r="CE283" s="15"/>
      <c r="CF283" s="15"/>
      <c r="CG283" s="15"/>
      <c r="CH283" s="15"/>
      <c r="CI283" s="15"/>
      <c r="CJ283" s="15"/>
      <c r="CK283" s="15"/>
      <c r="CL283" s="15"/>
      <c r="CM283" s="15"/>
      <c r="CN283" s="15"/>
      <c r="CO283" s="15"/>
      <c r="CP283" s="15"/>
      <c r="CQ283" s="15"/>
      <c r="CR283" s="15"/>
      <c r="CS283" s="15"/>
      <c r="CT283" s="15"/>
      <c r="CU283" s="15"/>
      <c r="CV283" s="15"/>
      <c r="CW283" s="15"/>
      <c r="CX283" s="15"/>
      <c r="CY283" s="15"/>
      <c r="CZ283" s="15"/>
      <c r="DA283" s="15"/>
      <c r="DB283" s="15"/>
      <c r="DC283" s="15"/>
      <c r="DD283" s="15"/>
      <c r="DE283" s="15"/>
      <c r="DF283" s="15"/>
      <c r="DG283" s="15"/>
      <c r="DH283" s="15"/>
      <c r="DI283" s="15"/>
      <c r="DJ283" s="15"/>
      <c r="DK283" s="15"/>
      <c r="DL283" s="15"/>
      <c r="DM283" s="15"/>
      <c r="DN283" s="15"/>
      <c r="DO283" s="15"/>
      <c r="DP283" s="15"/>
      <c r="DQ283" s="15"/>
      <c r="DR283" s="15"/>
      <c r="DS283" s="15"/>
      <c r="DT283" s="15"/>
      <c r="DU283" s="15"/>
      <c r="DV283" s="15"/>
      <c r="DW283" s="15"/>
      <c r="DX283" s="15"/>
      <c r="DY283" s="15"/>
      <c r="DZ283" s="15"/>
      <c r="EA283" s="15"/>
      <c r="EB283" s="15"/>
      <c r="EC283" s="15"/>
      <c r="ED283" s="15"/>
      <c r="EE283" s="15"/>
      <c r="EF283" s="15"/>
      <c r="EG283" s="15"/>
      <c r="EH283" s="15"/>
      <c r="EI283" s="15"/>
      <c r="EJ283" s="15"/>
      <c r="EK283" s="15"/>
      <c r="EL283" s="15"/>
      <c r="EM283" s="15"/>
      <c r="EN283" s="15"/>
      <c r="EO283" s="15"/>
      <c r="EP283" s="15"/>
      <c r="EQ283" s="15"/>
      <c r="ER283" s="15"/>
      <c r="ES283" s="15"/>
      <c r="ET283" s="15"/>
      <c r="EU283" s="15"/>
      <c r="EV283" s="15"/>
      <c r="EW283" s="15"/>
      <c r="EX283" s="15"/>
      <c r="EY283" s="15"/>
      <c r="EZ283" s="15"/>
      <c r="FA283" s="15"/>
      <c r="FB283" s="15"/>
      <c r="FC283" s="15"/>
      <c r="FD283" s="15"/>
      <c r="FE283" s="15"/>
      <c r="FF283" s="15"/>
      <c r="FG283" s="15"/>
      <c r="FH283" s="15"/>
      <c r="FI283" s="15"/>
      <c r="FJ283" s="15"/>
      <c r="FK283" s="15"/>
      <c r="FL283" s="15"/>
      <c r="FM283" s="15"/>
      <c r="FN283" s="15"/>
      <c r="FO283" s="15"/>
      <c r="FP283" s="15"/>
      <c r="FQ283" s="15"/>
      <c r="FR283" s="15"/>
      <c r="FS283" s="15"/>
      <c r="FT283" s="15"/>
      <c r="FU283" s="15"/>
      <c r="FV283" s="15"/>
      <c r="FW283" s="15"/>
      <c r="FX283" s="15"/>
      <c r="FY283" s="15"/>
      <c r="FZ283" s="15"/>
      <c r="GA283" s="15"/>
      <c r="GB283" s="15"/>
      <c r="GC283" s="15"/>
      <c r="GD283" s="15"/>
      <c r="GE283" s="15"/>
      <c r="GF283" s="15"/>
      <c r="GG283" s="15"/>
      <c r="GH283" s="15"/>
      <c r="GI283" s="15"/>
      <c r="GJ283" s="15"/>
      <c r="GK283" s="15"/>
      <c r="GL283" s="15"/>
      <c r="GM283" s="15"/>
      <c r="GN283" s="15"/>
      <c r="GO283" s="15"/>
      <c r="GP283" s="15"/>
      <c r="GQ283" s="15"/>
      <c r="GR283" s="15"/>
      <c r="GS283" s="15"/>
      <c r="GT283" s="15"/>
      <c r="GU283" s="15"/>
      <c r="GV283" s="15"/>
      <c r="GW283" s="15"/>
      <c r="GX283" s="15"/>
      <c r="GY283" s="15"/>
      <c r="GZ283" s="15"/>
      <c r="HA283" s="15"/>
      <c r="HB283" s="15"/>
      <c r="HC283" s="15"/>
      <c r="HD283" s="15"/>
      <c r="HE283" s="15"/>
      <c r="HF283" s="15"/>
      <c r="HG283" s="15"/>
      <c r="HH283" s="15"/>
      <c r="HI283" s="15"/>
      <c r="HJ283" s="15"/>
      <c r="HK283" s="15"/>
      <c r="HL283" s="15"/>
      <c r="HM283" s="15"/>
      <c r="HN283" s="15"/>
      <c r="HO283" s="15"/>
      <c r="HP283" s="15"/>
      <c r="HQ283" s="15"/>
      <c r="HR283" s="15"/>
      <c r="HS283" s="15"/>
      <c r="HT283" s="15"/>
      <c r="HU283" s="15"/>
      <c r="HV283" s="15"/>
      <c r="HW283" s="15"/>
      <c r="HX283" s="15"/>
      <c r="HY283" s="15"/>
      <c r="HZ283" s="15"/>
      <c r="IA283" s="15"/>
      <c r="IB283" s="15"/>
      <c r="IC283" s="15"/>
      <c r="ID283" s="15"/>
      <c r="IE283" s="15"/>
      <c r="IF283" s="15"/>
      <c r="IG283" s="15"/>
      <c r="IH283" s="15"/>
      <c r="II283" s="15"/>
      <c r="IJ283" s="15"/>
      <c r="IK283" s="15"/>
      <c r="IL283" s="15"/>
      <c r="IM283" s="15"/>
      <c r="IN283" s="15"/>
      <c r="IO283" s="15"/>
      <c r="IP283" s="15"/>
      <c r="IQ283" s="15"/>
      <c r="IR283" s="15"/>
      <c r="IS283" s="15"/>
      <c r="IT283" s="15"/>
      <c r="IU283" s="15"/>
      <c r="IV283" s="15"/>
    </row>
    <row r="284" spans="1:256" ht="9.75" customHeight="1">
      <c r="A284" s="503"/>
      <c r="B284" s="503"/>
      <c r="C284" s="503"/>
      <c r="D284" s="503"/>
      <c r="E284" s="503"/>
      <c r="F284" s="503"/>
      <c r="G284" s="503"/>
      <c r="H284" s="503"/>
      <c r="I284" s="503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  <c r="BM284" s="15"/>
      <c r="BN284" s="15"/>
      <c r="BO284" s="15"/>
      <c r="BP284" s="15"/>
      <c r="BQ284" s="15"/>
      <c r="BR284" s="15"/>
      <c r="BS284" s="15"/>
      <c r="BT284" s="15"/>
      <c r="BU284" s="15"/>
      <c r="BV284" s="15"/>
      <c r="BW284" s="15"/>
      <c r="BX284" s="15"/>
      <c r="BY284" s="15"/>
      <c r="BZ284" s="15"/>
      <c r="CA284" s="15"/>
      <c r="CB284" s="15"/>
      <c r="CC284" s="15"/>
      <c r="CD284" s="15"/>
      <c r="CE284" s="15"/>
      <c r="CF284" s="15"/>
      <c r="CG284" s="15"/>
      <c r="CH284" s="15"/>
      <c r="CI284" s="15"/>
      <c r="CJ284" s="15"/>
      <c r="CK284" s="15"/>
      <c r="CL284" s="15"/>
      <c r="CM284" s="15"/>
      <c r="CN284" s="15"/>
      <c r="CO284" s="15"/>
      <c r="CP284" s="15"/>
      <c r="CQ284" s="15"/>
      <c r="CR284" s="15"/>
      <c r="CS284" s="15"/>
      <c r="CT284" s="15"/>
      <c r="CU284" s="15"/>
      <c r="CV284" s="15"/>
      <c r="CW284" s="15"/>
      <c r="CX284" s="15"/>
      <c r="CY284" s="15"/>
      <c r="CZ284" s="15"/>
      <c r="DA284" s="15"/>
      <c r="DB284" s="15"/>
      <c r="DC284" s="15"/>
      <c r="DD284" s="15"/>
      <c r="DE284" s="15"/>
      <c r="DF284" s="15"/>
      <c r="DG284" s="15"/>
      <c r="DH284" s="15"/>
      <c r="DI284" s="15"/>
      <c r="DJ284" s="15"/>
      <c r="DK284" s="15"/>
      <c r="DL284" s="15"/>
      <c r="DM284" s="15"/>
      <c r="DN284" s="15"/>
      <c r="DO284" s="15"/>
      <c r="DP284" s="15"/>
      <c r="DQ284" s="15"/>
      <c r="DR284" s="15"/>
      <c r="DS284" s="15"/>
      <c r="DT284" s="15"/>
      <c r="DU284" s="15"/>
      <c r="DV284" s="15"/>
      <c r="DW284" s="15"/>
      <c r="DX284" s="15"/>
      <c r="DY284" s="15"/>
      <c r="DZ284" s="15"/>
      <c r="EA284" s="15"/>
      <c r="EB284" s="15"/>
      <c r="EC284" s="15"/>
      <c r="ED284" s="15"/>
      <c r="EE284" s="15"/>
      <c r="EF284" s="15"/>
      <c r="EG284" s="15"/>
      <c r="EH284" s="15"/>
      <c r="EI284" s="15"/>
      <c r="EJ284" s="15"/>
      <c r="EK284" s="15"/>
      <c r="EL284" s="15"/>
      <c r="EM284" s="15"/>
      <c r="EN284" s="15"/>
      <c r="EO284" s="15"/>
      <c r="EP284" s="15"/>
      <c r="EQ284" s="15"/>
      <c r="ER284" s="15"/>
      <c r="ES284" s="15"/>
      <c r="ET284" s="15"/>
      <c r="EU284" s="15"/>
      <c r="EV284" s="15"/>
      <c r="EW284" s="15"/>
      <c r="EX284" s="15"/>
      <c r="EY284" s="15"/>
      <c r="EZ284" s="15"/>
      <c r="FA284" s="15"/>
      <c r="FB284" s="15"/>
      <c r="FC284" s="15"/>
      <c r="FD284" s="15"/>
      <c r="FE284" s="15"/>
      <c r="FF284" s="15"/>
      <c r="FG284" s="15"/>
      <c r="FH284" s="15"/>
      <c r="FI284" s="15"/>
      <c r="FJ284" s="15"/>
      <c r="FK284" s="15"/>
      <c r="FL284" s="15"/>
      <c r="FM284" s="15"/>
      <c r="FN284" s="15"/>
      <c r="FO284" s="15"/>
      <c r="FP284" s="15"/>
      <c r="FQ284" s="15"/>
      <c r="FR284" s="15"/>
      <c r="FS284" s="15"/>
      <c r="FT284" s="15"/>
      <c r="FU284" s="15"/>
      <c r="FV284" s="15"/>
      <c r="FW284" s="15"/>
      <c r="FX284" s="15"/>
      <c r="FY284" s="15"/>
      <c r="FZ284" s="15"/>
      <c r="GA284" s="15"/>
      <c r="GB284" s="15"/>
      <c r="GC284" s="15"/>
      <c r="GD284" s="15"/>
      <c r="GE284" s="15"/>
      <c r="GF284" s="15"/>
      <c r="GG284" s="15"/>
      <c r="GH284" s="15"/>
      <c r="GI284" s="15"/>
      <c r="GJ284" s="15"/>
      <c r="GK284" s="15"/>
      <c r="GL284" s="15"/>
      <c r="GM284" s="15"/>
      <c r="GN284" s="15"/>
      <c r="GO284" s="15"/>
      <c r="GP284" s="15"/>
      <c r="GQ284" s="15"/>
      <c r="GR284" s="15"/>
      <c r="GS284" s="15"/>
      <c r="GT284" s="15"/>
      <c r="GU284" s="15"/>
      <c r="GV284" s="15"/>
      <c r="GW284" s="15"/>
      <c r="GX284" s="15"/>
      <c r="GY284" s="15"/>
      <c r="GZ284" s="15"/>
      <c r="HA284" s="15"/>
      <c r="HB284" s="15"/>
      <c r="HC284" s="15"/>
      <c r="HD284" s="15"/>
      <c r="HE284" s="15"/>
      <c r="HF284" s="15"/>
      <c r="HG284" s="15"/>
      <c r="HH284" s="15"/>
      <c r="HI284" s="15"/>
      <c r="HJ284" s="15"/>
      <c r="HK284" s="15"/>
      <c r="HL284" s="15"/>
      <c r="HM284" s="15"/>
      <c r="HN284" s="15"/>
      <c r="HO284" s="15"/>
      <c r="HP284" s="15"/>
      <c r="HQ284" s="15"/>
      <c r="HR284" s="15"/>
      <c r="HS284" s="15"/>
      <c r="HT284" s="15"/>
      <c r="HU284" s="15"/>
      <c r="HV284" s="15"/>
      <c r="HW284" s="15"/>
      <c r="HX284" s="15"/>
      <c r="HY284" s="15"/>
      <c r="HZ284" s="15"/>
      <c r="IA284" s="15"/>
      <c r="IB284" s="15"/>
      <c r="IC284" s="15"/>
      <c r="ID284" s="15"/>
      <c r="IE284" s="15"/>
      <c r="IF284" s="15"/>
      <c r="IG284" s="15"/>
      <c r="IH284" s="15"/>
      <c r="II284" s="15"/>
      <c r="IJ284" s="15"/>
      <c r="IK284" s="15"/>
      <c r="IL284" s="15"/>
      <c r="IM284" s="15"/>
      <c r="IN284" s="15"/>
      <c r="IO284" s="15"/>
      <c r="IP284" s="15"/>
      <c r="IQ284" s="15"/>
      <c r="IR284" s="15"/>
      <c r="IS284" s="15"/>
      <c r="IT284" s="15"/>
      <c r="IU284" s="15"/>
      <c r="IV284" s="15"/>
    </row>
    <row r="285" spans="1:256" ht="12.75" customHeight="1">
      <c r="A285" s="492" t="s">
        <v>274</v>
      </c>
      <c r="B285" s="492"/>
      <c r="C285" s="492"/>
      <c r="D285" s="492"/>
      <c r="E285" s="492"/>
      <c r="F285" s="492"/>
      <c r="G285" s="492"/>
      <c r="H285" s="492"/>
      <c r="I285" s="492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  <c r="BM285" s="15"/>
      <c r="BN285" s="15"/>
      <c r="BO285" s="15"/>
      <c r="BP285" s="15"/>
      <c r="BQ285" s="15"/>
      <c r="BR285" s="15"/>
      <c r="BS285" s="15"/>
      <c r="BT285" s="15"/>
      <c r="BU285" s="15"/>
      <c r="BV285" s="15"/>
      <c r="BW285" s="15"/>
      <c r="BX285" s="15"/>
      <c r="BY285" s="15"/>
      <c r="BZ285" s="15"/>
      <c r="CA285" s="15"/>
      <c r="CB285" s="15"/>
      <c r="CC285" s="15"/>
      <c r="CD285" s="15"/>
      <c r="CE285" s="15"/>
      <c r="CF285" s="15"/>
      <c r="CG285" s="15"/>
      <c r="CH285" s="15"/>
      <c r="CI285" s="15"/>
      <c r="CJ285" s="15"/>
      <c r="CK285" s="15"/>
      <c r="CL285" s="15"/>
      <c r="CM285" s="15"/>
      <c r="CN285" s="15"/>
      <c r="CO285" s="15"/>
      <c r="CP285" s="15"/>
      <c r="CQ285" s="15"/>
      <c r="CR285" s="15"/>
      <c r="CS285" s="15"/>
      <c r="CT285" s="15"/>
      <c r="CU285" s="15"/>
      <c r="CV285" s="15"/>
      <c r="CW285" s="15"/>
      <c r="CX285" s="15"/>
      <c r="CY285" s="15"/>
      <c r="CZ285" s="15"/>
      <c r="DA285" s="15"/>
      <c r="DB285" s="15"/>
      <c r="DC285" s="15"/>
      <c r="DD285" s="15"/>
      <c r="DE285" s="15"/>
      <c r="DF285" s="15"/>
      <c r="DG285" s="15"/>
      <c r="DH285" s="15"/>
      <c r="DI285" s="15"/>
      <c r="DJ285" s="15"/>
      <c r="DK285" s="15"/>
      <c r="DL285" s="15"/>
      <c r="DM285" s="15"/>
      <c r="DN285" s="15"/>
      <c r="DO285" s="15"/>
      <c r="DP285" s="15"/>
      <c r="DQ285" s="15"/>
      <c r="DR285" s="15"/>
      <c r="DS285" s="15"/>
      <c r="DT285" s="15"/>
      <c r="DU285" s="15"/>
      <c r="DV285" s="15"/>
      <c r="DW285" s="15"/>
      <c r="DX285" s="15"/>
      <c r="DY285" s="15"/>
      <c r="DZ285" s="15"/>
      <c r="EA285" s="15"/>
      <c r="EB285" s="15"/>
      <c r="EC285" s="15"/>
      <c r="ED285" s="15"/>
      <c r="EE285" s="15"/>
      <c r="EF285" s="15"/>
      <c r="EG285" s="15"/>
      <c r="EH285" s="15"/>
      <c r="EI285" s="15"/>
      <c r="EJ285" s="15"/>
      <c r="EK285" s="15"/>
      <c r="EL285" s="15"/>
      <c r="EM285" s="15"/>
      <c r="EN285" s="15"/>
      <c r="EO285" s="15"/>
      <c r="EP285" s="15"/>
      <c r="EQ285" s="15"/>
      <c r="ER285" s="15"/>
      <c r="ES285" s="15"/>
      <c r="ET285" s="15"/>
      <c r="EU285" s="15"/>
      <c r="EV285" s="15"/>
      <c r="EW285" s="15"/>
      <c r="EX285" s="15"/>
      <c r="EY285" s="15"/>
      <c r="EZ285" s="15"/>
      <c r="FA285" s="15"/>
      <c r="FB285" s="15"/>
      <c r="FC285" s="15"/>
      <c r="FD285" s="15"/>
      <c r="FE285" s="15"/>
      <c r="FF285" s="15"/>
      <c r="FG285" s="15"/>
      <c r="FH285" s="15"/>
      <c r="FI285" s="15"/>
      <c r="FJ285" s="15"/>
      <c r="FK285" s="15"/>
      <c r="FL285" s="15"/>
      <c r="FM285" s="15"/>
      <c r="FN285" s="15"/>
      <c r="FO285" s="15"/>
      <c r="FP285" s="15"/>
      <c r="FQ285" s="15"/>
      <c r="FR285" s="15"/>
      <c r="FS285" s="15"/>
      <c r="FT285" s="15"/>
      <c r="FU285" s="15"/>
      <c r="FV285" s="15"/>
      <c r="FW285" s="15"/>
      <c r="FX285" s="15"/>
      <c r="FY285" s="15"/>
      <c r="FZ285" s="15"/>
      <c r="GA285" s="15"/>
      <c r="GB285" s="15"/>
      <c r="GC285" s="15"/>
      <c r="GD285" s="15"/>
      <c r="GE285" s="15"/>
      <c r="GF285" s="15"/>
      <c r="GG285" s="15"/>
      <c r="GH285" s="15"/>
      <c r="GI285" s="15"/>
      <c r="GJ285" s="15"/>
      <c r="GK285" s="15"/>
      <c r="GL285" s="15"/>
      <c r="GM285" s="15"/>
      <c r="GN285" s="15"/>
      <c r="GO285" s="15"/>
      <c r="GP285" s="15"/>
      <c r="GQ285" s="15"/>
      <c r="GR285" s="15"/>
      <c r="GS285" s="15"/>
      <c r="GT285" s="15"/>
      <c r="GU285" s="15"/>
      <c r="GV285" s="15"/>
      <c r="GW285" s="15"/>
      <c r="GX285" s="15"/>
      <c r="GY285" s="15"/>
      <c r="GZ285" s="15"/>
      <c r="HA285" s="15"/>
      <c r="HB285" s="15"/>
      <c r="HC285" s="15"/>
      <c r="HD285" s="15"/>
      <c r="HE285" s="15"/>
      <c r="HF285" s="15"/>
      <c r="HG285" s="15"/>
      <c r="HH285" s="15"/>
      <c r="HI285" s="15"/>
      <c r="HJ285" s="15"/>
      <c r="HK285" s="15"/>
      <c r="HL285" s="15"/>
      <c r="HM285" s="15"/>
      <c r="HN285" s="15"/>
      <c r="HO285" s="15"/>
      <c r="HP285" s="15"/>
      <c r="HQ285" s="15"/>
      <c r="HR285" s="15"/>
      <c r="HS285" s="15"/>
      <c r="HT285" s="15"/>
      <c r="HU285" s="15"/>
      <c r="HV285" s="15"/>
      <c r="HW285" s="15"/>
      <c r="HX285" s="15"/>
      <c r="HY285" s="15"/>
      <c r="HZ285" s="15"/>
      <c r="IA285" s="15"/>
      <c r="IB285" s="15"/>
      <c r="IC285" s="15"/>
      <c r="ID285" s="15"/>
      <c r="IE285" s="15"/>
      <c r="IF285" s="15"/>
      <c r="IG285" s="15"/>
      <c r="IH285" s="15"/>
      <c r="II285" s="15"/>
      <c r="IJ285" s="15"/>
      <c r="IK285" s="15"/>
      <c r="IL285" s="15"/>
      <c r="IM285" s="15"/>
      <c r="IN285" s="15"/>
      <c r="IO285" s="15"/>
      <c r="IP285" s="15"/>
      <c r="IQ285" s="15"/>
      <c r="IR285" s="15"/>
      <c r="IS285" s="15"/>
      <c r="IT285" s="15"/>
      <c r="IU285" s="15"/>
      <c r="IV285" s="15"/>
    </row>
    <row r="286" spans="1:256" ht="7.5" customHeight="1">
      <c r="A286" s="499"/>
      <c r="B286" s="499"/>
      <c r="C286" s="499"/>
      <c r="D286" s="499"/>
      <c r="E286" s="499"/>
      <c r="F286" s="499"/>
      <c r="G286" s="499"/>
      <c r="H286" s="499"/>
      <c r="I286" s="499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  <c r="BG286" s="15"/>
      <c r="BH286" s="15"/>
      <c r="BI286" s="15"/>
      <c r="BJ286" s="15"/>
      <c r="BK286" s="15"/>
      <c r="BL286" s="15"/>
      <c r="BM286" s="15"/>
      <c r="BN286" s="15"/>
      <c r="BO286" s="15"/>
      <c r="BP286" s="15"/>
      <c r="BQ286" s="15"/>
      <c r="BR286" s="15"/>
      <c r="BS286" s="15"/>
      <c r="BT286" s="15"/>
      <c r="BU286" s="15"/>
      <c r="BV286" s="15"/>
      <c r="BW286" s="15"/>
      <c r="BX286" s="15"/>
      <c r="BY286" s="15"/>
      <c r="BZ286" s="15"/>
      <c r="CA286" s="15"/>
      <c r="CB286" s="15"/>
      <c r="CC286" s="15"/>
      <c r="CD286" s="15"/>
      <c r="CE286" s="15"/>
      <c r="CF286" s="15"/>
      <c r="CG286" s="15"/>
      <c r="CH286" s="15"/>
      <c r="CI286" s="15"/>
      <c r="CJ286" s="15"/>
      <c r="CK286" s="15"/>
      <c r="CL286" s="15"/>
      <c r="CM286" s="15"/>
      <c r="CN286" s="15"/>
      <c r="CO286" s="15"/>
      <c r="CP286" s="15"/>
      <c r="CQ286" s="15"/>
      <c r="CR286" s="15"/>
      <c r="CS286" s="15"/>
      <c r="CT286" s="15"/>
      <c r="CU286" s="15"/>
      <c r="CV286" s="15"/>
      <c r="CW286" s="15"/>
      <c r="CX286" s="15"/>
      <c r="CY286" s="15"/>
      <c r="CZ286" s="15"/>
      <c r="DA286" s="15"/>
      <c r="DB286" s="15"/>
      <c r="DC286" s="15"/>
      <c r="DD286" s="15"/>
      <c r="DE286" s="15"/>
      <c r="DF286" s="15"/>
      <c r="DG286" s="15"/>
      <c r="DH286" s="15"/>
      <c r="DI286" s="15"/>
      <c r="DJ286" s="15"/>
      <c r="DK286" s="15"/>
      <c r="DL286" s="15"/>
      <c r="DM286" s="15"/>
      <c r="DN286" s="15"/>
      <c r="DO286" s="15"/>
      <c r="DP286" s="15"/>
      <c r="DQ286" s="15"/>
      <c r="DR286" s="15"/>
      <c r="DS286" s="15"/>
      <c r="DT286" s="15"/>
      <c r="DU286" s="15"/>
      <c r="DV286" s="15"/>
      <c r="DW286" s="15"/>
      <c r="DX286" s="15"/>
      <c r="DY286" s="15"/>
      <c r="DZ286" s="15"/>
      <c r="EA286" s="15"/>
      <c r="EB286" s="15"/>
      <c r="EC286" s="15"/>
      <c r="ED286" s="15"/>
      <c r="EE286" s="15"/>
      <c r="EF286" s="15"/>
      <c r="EG286" s="15"/>
      <c r="EH286" s="15"/>
      <c r="EI286" s="15"/>
      <c r="EJ286" s="15"/>
      <c r="EK286" s="15"/>
      <c r="EL286" s="15"/>
      <c r="EM286" s="15"/>
      <c r="EN286" s="15"/>
      <c r="EO286" s="15"/>
      <c r="EP286" s="15"/>
      <c r="EQ286" s="15"/>
      <c r="ER286" s="15"/>
      <c r="ES286" s="15"/>
      <c r="ET286" s="15"/>
      <c r="EU286" s="15"/>
      <c r="EV286" s="15"/>
      <c r="EW286" s="15"/>
      <c r="EX286" s="15"/>
      <c r="EY286" s="15"/>
      <c r="EZ286" s="15"/>
      <c r="FA286" s="15"/>
      <c r="FB286" s="15"/>
      <c r="FC286" s="15"/>
      <c r="FD286" s="15"/>
      <c r="FE286" s="15"/>
      <c r="FF286" s="15"/>
      <c r="FG286" s="15"/>
      <c r="FH286" s="15"/>
      <c r="FI286" s="15"/>
      <c r="FJ286" s="15"/>
      <c r="FK286" s="15"/>
      <c r="FL286" s="15"/>
      <c r="FM286" s="15"/>
      <c r="FN286" s="15"/>
      <c r="FO286" s="15"/>
      <c r="FP286" s="15"/>
      <c r="FQ286" s="15"/>
      <c r="FR286" s="15"/>
      <c r="FS286" s="15"/>
      <c r="FT286" s="15"/>
      <c r="FU286" s="15"/>
      <c r="FV286" s="15"/>
      <c r="FW286" s="15"/>
      <c r="FX286" s="15"/>
      <c r="FY286" s="15"/>
      <c r="FZ286" s="15"/>
      <c r="GA286" s="15"/>
      <c r="GB286" s="15"/>
      <c r="GC286" s="15"/>
      <c r="GD286" s="15"/>
      <c r="GE286" s="15"/>
      <c r="GF286" s="15"/>
      <c r="GG286" s="15"/>
      <c r="GH286" s="15"/>
      <c r="GI286" s="15"/>
      <c r="GJ286" s="15"/>
      <c r="GK286" s="15"/>
      <c r="GL286" s="15"/>
      <c r="GM286" s="15"/>
      <c r="GN286" s="15"/>
      <c r="GO286" s="15"/>
      <c r="GP286" s="15"/>
      <c r="GQ286" s="15"/>
      <c r="GR286" s="15"/>
      <c r="GS286" s="15"/>
      <c r="GT286" s="15"/>
      <c r="GU286" s="15"/>
      <c r="GV286" s="15"/>
      <c r="GW286" s="15"/>
      <c r="GX286" s="15"/>
      <c r="GY286" s="15"/>
      <c r="GZ286" s="15"/>
      <c r="HA286" s="15"/>
      <c r="HB286" s="15"/>
      <c r="HC286" s="15"/>
      <c r="HD286" s="15"/>
      <c r="HE286" s="15"/>
      <c r="HF286" s="15"/>
      <c r="HG286" s="15"/>
      <c r="HH286" s="15"/>
      <c r="HI286" s="15"/>
      <c r="HJ286" s="15"/>
      <c r="HK286" s="15"/>
      <c r="HL286" s="15"/>
      <c r="HM286" s="15"/>
      <c r="HN286" s="15"/>
      <c r="HO286" s="15"/>
      <c r="HP286" s="15"/>
      <c r="HQ286" s="15"/>
      <c r="HR286" s="15"/>
      <c r="HS286" s="15"/>
      <c r="HT286" s="15"/>
      <c r="HU286" s="15"/>
      <c r="HV286" s="15"/>
      <c r="HW286" s="15"/>
      <c r="HX286" s="15"/>
      <c r="HY286" s="15"/>
      <c r="HZ286" s="15"/>
      <c r="IA286" s="15"/>
      <c r="IB286" s="15"/>
      <c r="IC286" s="15"/>
      <c r="ID286" s="15"/>
      <c r="IE286" s="15"/>
      <c r="IF286" s="15"/>
      <c r="IG286" s="15"/>
      <c r="IH286" s="15"/>
      <c r="II286" s="15"/>
      <c r="IJ286" s="15"/>
      <c r="IK286" s="15"/>
      <c r="IL286" s="15"/>
      <c r="IM286" s="15"/>
      <c r="IN286" s="15"/>
      <c r="IO286" s="15"/>
      <c r="IP286" s="15"/>
      <c r="IQ286" s="15"/>
      <c r="IR286" s="15"/>
      <c r="IS286" s="15"/>
      <c r="IT286" s="15"/>
      <c r="IU286" s="15"/>
      <c r="IV286" s="15"/>
    </row>
    <row r="287" spans="1:256" ht="25.5" customHeight="1">
      <c r="A287" s="12" t="s">
        <v>275</v>
      </c>
      <c r="B287" s="12"/>
      <c r="C287" s="12"/>
      <c r="D287" s="12"/>
      <c r="E287" s="12"/>
      <c r="F287" s="12"/>
      <c r="G287" s="12"/>
      <c r="H287" s="12"/>
      <c r="I287" s="12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  <c r="BM287" s="15"/>
      <c r="BN287" s="15"/>
      <c r="BO287" s="15"/>
      <c r="BP287" s="15"/>
      <c r="BQ287" s="15"/>
      <c r="BR287" s="15"/>
      <c r="BS287" s="15"/>
      <c r="BT287" s="15"/>
      <c r="BU287" s="15"/>
      <c r="BV287" s="15"/>
      <c r="BW287" s="15"/>
      <c r="BX287" s="15"/>
      <c r="BY287" s="15"/>
      <c r="BZ287" s="15"/>
      <c r="CA287" s="15"/>
      <c r="CB287" s="15"/>
      <c r="CC287" s="15"/>
      <c r="CD287" s="15"/>
      <c r="CE287" s="15"/>
      <c r="CF287" s="15"/>
      <c r="CG287" s="15"/>
      <c r="CH287" s="15"/>
      <c r="CI287" s="15"/>
      <c r="CJ287" s="15"/>
      <c r="CK287" s="15"/>
      <c r="CL287" s="15"/>
      <c r="CM287" s="15"/>
      <c r="CN287" s="15"/>
      <c r="CO287" s="15"/>
      <c r="CP287" s="15"/>
      <c r="CQ287" s="15"/>
      <c r="CR287" s="15"/>
      <c r="CS287" s="15"/>
      <c r="CT287" s="15"/>
      <c r="CU287" s="15"/>
      <c r="CV287" s="15"/>
      <c r="CW287" s="15"/>
      <c r="CX287" s="15"/>
      <c r="CY287" s="15"/>
      <c r="CZ287" s="15"/>
      <c r="DA287" s="15"/>
      <c r="DB287" s="15"/>
      <c r="DC287" s="15"/>
      <c r="DD287" s="15"/>
      <c r="DE287" s="15"/>
      <c r="DF287" s="15"/>
      <c r="DG287" s="15"/>
      <c r="DH287" s="15"/>
      <c r="DI287" s="15"/>
      <c r="DJ287" s="15"/>
      <c r="DK287" s="15"/>
      <c r="DL287" s="15"/>
      <c r="DM287" s="15"/>
      <c r="DN287" s="15"/>
      <c r="DO287" s="15"/>
      <c r="DP287" s="15"/>
      <c r="DQ287" s="15"/>
      <c r="DR287" s="15"/>
      <c r="DS287" s="15"/>
      <c r="DT287" s="15"/>
      <c r="DU287" s="15"/>
      <c r="DV287" s="15"/>
      <c r="DW287" s="15"/>
      <c r="DX287" s="15"/>
      <c r="DY287" s="15"/>
      <c r="DZ287" s="15"/>
      <c r="EA287" s="15"/>
      <c r="EB287" s="15"/>
      <c r="EC287" s="15"/>
      <c r="ED287" s="15"/>
      <c r="EE287" s="15"/>
      <c r="EF287" s="15"/>
      <c r="EG287" s="15"/>
      <c r="EH287" s="15"/>
      <c r="EI287" s="15"/>
      <c r="EJ287" s="15"/>
      <c r="EK287" s="15"/>
      <c r="EL287" s="15"/>
      <c r="EM287" s="15"/>
      <c r="EN287" s="15"/>
      <c r="EO287" s="15"/>
      <c r="EP287" s="15"/>
      <c r="EQ287" s="15"/>
      <c r="ER287" s="15"/>
      <c r="ES287" s="15"/>
      <c r="ET287" s="15"/>
      <c r="EU287" s="15"/>
      <c r="EV287" s="15"/>
      <c r="EW287" s="15"/>
      <c r="EX287" s="15"/>
      <c r="EY287" s="15"/>
      <c r="EZ287" s="15"/>
      <c r="FA287" s="15"/>
      <c r="FB287" s="15"/>
      <c r="FC287" s="15"/>
      <c r="FD287" s="15"/>
      <c r="FE287" s="15"/>
      <c r="FF287" s="15"/>
      <c r="FG287" s="15"/>
      <c r="FH287" s="15"/>
      <c r="FI287" s="15"/>
      <c r="FJ287" s="15"/>
      <c r="FK287" s="15"/>
      <c r="FL287" s="15"/>
      <c r="FM287" s="15"/>
      <c r="FN287" s="15"/>
      <c r="FO287" s="15"/>
      <c r="FP287" s="15"/>
      <c r="FQ287" s="15"/>
      <c r="FR287" s="15"/>
      <c r="FS287" s="15"/>
      <c r="FT287" s="15"/>
      <c r="FU287" s="15"/>
      <c r="FV287" s="15"/>
      <c r="FW287" s="15"/>
      <c r="FX287" s="15"/>
      <c r="FY287" s="15"/>
      <c r="FZ287" s="15"/>
      <c r="GA287" s="15"/>
      <c r="GB287" s="15"/>
      <c r="GC287" s="15"/>
      <c r="GD287" s="15"/>
      <c r="GE287" s="15"/>
      <c r="GF287" s="15"/>
      <c r="GG287" s="15"/>
      <c r="GH287" s="15"/>
      <c r="GI287" s="15"/>
      <c r="GJ287" s="15"/>
      <c r="GK287" s="15"/>
      <c r="GL287" s="15"/>
      <c r="GM287" s="15"/>
      <c r="GN287" s="15"/>
      <c r="GO287" s="15"/>
      <c r="GP287" s="15"/>
      <c r="GQ287" s="15"/>
      <c r="GR287" s="15"/>
      <c r="GS287" s="15"/>
      <c r="GT287" s="15"/>
      <c r="GU287" s="15"/>
      <c r="GV287" s="15"/>
      <c r="GW287" s="15"/>
      <c r="GX287" s="15"/>
      <c r="GY287" s="15"/>
      <c r="GZ287" s="15"/>
      <c r="HA287" s="15"/>
      <c r="HB287" s="15"/>
      <c r="HC287" s="15"/>
      <c r="HD287" s="15"/>
      <c r="HE287" s="15"/>
      <c r="HF287" s="15"/>
      <c r="HG287" s="15"/>
      <c r="HH287" s="15"/>
      <c r="HI287" s="15"/>
      <c r="HJ287" s="15"/>
      <c r="HK287" s="15"/>
      <c r="HL287" s="15"/>
      <c r="HM287" s="15"/>
      <c r="HN287" s="15"/>
      <c r="HO287" s="15"/>
      <c r="HP287" s="15"/>
      <c r="HQ287" s="15"/>
      <c r="HR287" s="15"/>
      <c r="HS287" s="15"/>
      <c r="HT287" s="15"/>
      <c r="HU287" s="15"/>
      <c r="HV287" s="15"/>
      <c r="HW287" s="15"/>
      <c r="HX287" s="15"/>
      <c r="HY287" s="15"/>
      <c r="HZ287" s="15"/>
      <c r="IA287" s="15"/>
      <c r="IB287" s="15"/>
      <c r="IC287" s="15"/>
      <c r="ID287" s="15"/>
      <c r="IE287" s="15"/>
      <c r="IF287" s="15"/>
      <c r="IG287" s="15"/>
      <c r="IH287" s="15"/>
      <c r="II287" s="15"/>
      <c r="IJ287" s="15"/>
      <c r="IK287" s="15"/>
      <c r="IL287" s="15"/>
      <c r="IM287" s="15"/>
      <c r="IN287" s="15"/>
      <c r="IO287" s="15"/>
      <c r="IP287" s="15"/>
      <c r="IQ287" s="15"/>
      <c r="IR287" s="15"/>
      <c r="IS287" s="15"/>
      <c r="IT287" s="15"/>
      <c r="IU287" s="15"/>
      <c r="IV287" s="15"/>
    </row>
    <row r="288" spans="1:256" ht="63.75" customHeight="1">
      <c r="A288" s="114" t="s">
        <v>256</v>
      </c>
      <c r="B288" s="125" t="s">
        <v>276</v>
      </c>
      <c r="C288" s="125" t="s">
        <v>277</v>
      </c>
      <c r="D288" s="591" t="s">
        <v>278</v>
      </c>
      <c r="E288" s="591"/>
      <c r="F288" s="125" t="s">
        <v>279</v>
      </c>
      <c r="G288" s="125" t="s">
        <v>280</v>
      </c>
      <c r="H288" s="591" t="s">
        <v>281</v>
      </c>
      <c r="I288" s="591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BL288" s="15"/>
      <c r="BM288" s="15"/>
      <c r="BN288" s="15"/>
      <c r="BO288" s="15"/>
      <c r="BP288" s="15"/>
      <c r="BQ288" s="15"/>
      <c r="BR288" s="15"/>
      <c r="BS288" s="15"/>
      <c r="BT288" s="15"/>
      <c r="BU288" s="15"/>
      <c r="BV288" s="15"/>
      <c r="BW288" s="15"/>
      <c r="BX288" s="15"/>
      <c r="BY288" s="15"/>
      <c r="BZ288" s="15"/>
      <c r="CA288" s="15"/>
      <c r="CB288" s="15"/>
      <c r="CC288" s="15"/>
      <c r="CD288" s="15"/>
      <c r="CE288" s="15"/>
      <c r="CF288" s="15"/>
      <c r="CG288" s="15"/>
      <c r="CH288" s="15"/>
      <c r="CI288" s="15"/>
      <c r="CJ288" s="15"/>
      <c r="CK288" s="15"/>
      <c r="CL288" s="15"/>
      <c r="CM288" s="15"/>
      <c r="CN288" s="15"/>
      <c r="CO288" s="15"/>
      <c r="CP288" s="15"/>
      <c r="CQ288" s="15"/>
      <c r="CR288" s="15"/>
      <c r="CS288" s="15"/>
      <c r="CT288" s="15"/>
      <c r="CU288" s="15"/>
      <c r="CV288" s="15"/>
      <c r="CW288" s="15"/>
      <c r="CX288" s="15"/>
      <c r="CY288" s="15"/>
      <c r="CZ288" s="15"/>
      <c r="DA288" s="15"/>
      <c r="DB288" s="15"/>
      <c r="DC288" s="15"/>
      <c r="DD288" s="15"/>
      <c r="DE288" s="15"/>
      <c r="DF288" s="15"/>
      <c r="DG288" s="15"/>
      <c r="DH288" s="15"/>
      <c r="DI288" s="15"/>
      <c r="DJ288" s="15"/>
      <c r="DK288" s="15"/>
      <c r="DL288" s="15"/>
      <c r="DM288" s="15"/>
      <c r="DN288" s="15"/>
      <c r="DO288" s="15"/>
      <c r="DP288" s="15"/>
      <c r="DQ288" s="15"/>
      <c r="DR288" s="15"/>
      <c r="DS288" s="15"/>
      <c r="DT288" s="15"/>
      <c r="DU288" s="15"/>
      <c r="DV288" s="15"/>
      <c r="DW288" s="15"/>
      <c r="DX288" s="15"/>
      <c r="DY288" s="15"/>
      <c r="DZ288" s="15"/>
      <c r="EA288" s="15"/>
      <c r="EB288" s="15"/>
      <c r="EC288" s="15"/>
      <c r="ED288" s="15"/>
      <c r="EE288" s="15"/>
      <c r="EF288" s="15"/>
      <c r="EG288" s="15"/>
      <c r="EH288" s="15"/>
      <c r="EI288" s="15"/>
      <c r="EJ288" s="15"/>
      <c r="EK288" s="15"/>
      <c r="EL288" s="15"/>
      <c r="EM288" s="15"/>
      <c r="EN288" s="15"/>
      <c r="EO288" s="15"/>
      <c r="EP288" s="15"/>
      <c r="EQ288" s="15"/>
      <c r="ER288" s="15"/>
      <c r="ES288" s="15"/>
      <c r="ET288" s="15"/>
      <c r="EU288" s="15"/>
      <c r="EV288" s="15"/>
      <c r="EW288" s="15"/>
      <c r="EX288" s="15"/>
      <c r="EY288" s="15"/>
      <c r="EZ288" s="15"/>
      <c r="FA288" s="15"/>
      <c r="FB288" s="15"/>
      <c r="FC288" s="15"/>
      <c r="FD288" s="15"/>
      <c r="FE288" s="15"/>
      <c r="FF288" s="15"/>
      <c r="FG288" s="15"/>
      <c r="FH288" s="15"/>
      <c r="FI288" s="15"/>
      <c r="FJ288" s="15"/>
      <c r="FK288" s="15"/>
      <c r="FL288" s="15"/>
      <c r="FM288" s="15"/>
      <c r="FN288" s="15"/>
      <c r="FO288" s="15"/>
      <c r="FP288" s="15"/>
      <c r="FQ288" s="15"/>
      <c r="FR288" s="15"/>
      <c r="FS288" s="15"/>
      <c r="FT288" s="15"/>
      <c r="FU288" s="15"/>
      <c r="FV288" s="15"/>
      <c r="FW288" s="15"/>
      <c r="FX288" s="15"/>
      <c r="FY288" s="15"/>
      <c r="FZ288" s="15"/>
      <c r="GA288" s="15"/>
      <c r="GB288" s="15"/>
      <c r="GC288" s="15"/>
      <c r="GD288" s="15"/>
      <c r="GE288" s="15"/>
      <c r="GF288" s="15"/>
      <c r="GG288" s="15"/>
      <c r="GH288" s="15"/>
      <c r="GI288" s="15"/>
      <c r="GJ288" s="15"/>
      <c r="GK288" s="15"/>
      <c r="GL288" s="15"/>
      <c r="GM288" s="15"/>
      <c r="GN288" s="15"/>
      <c r="GO288" s="15"/>
      <c r="GP288" s="15"/>
      <c r="GQ288" s="15"/>
      <c r="GR288" s="15"/>
      <c r="GS288" s="15"/>
      <c r="GT288" s="15"/>
      <c r="GU288" s="15"/>
      <c r="GV288" s="15"/>
      <c r="GW288" s="15"/>
      <c r="GX288" s="15"/>
      <c r="GY288" s="15"/>
      <c r="GZ288" s="15"/>
      <c r="HA288" s="15"/>
      <c r="HB288" s="15"/>
      <c r="HC288" s="15"/>
      <c r="HD288" s="15"/>
      <c r="HE288" s="15"/>
      <c r="HF288" s="15"/>
      <c r="HG288" s="15"/>
      <c r="HH288" s="15"/>
      <c r="HI288" s="15"/>
      <c r="HJ288" s="15"/>
      <c r="HK288" s="15"/>
      <c r="HL288" s="15"/>
      <c r="HM288" s="15"/>
      <c r="HN288" s="15"/>
      <c r="HO288" s="15"/>
      <c r="HP288" s="15"/>
      <c r="HQ288" s="15"/>
      <c r="HR288" s="15"/>
      <c r="HS288" s="15"/>
      <c r="HT288" s="15"/>
      <c r="HU288" s="15"/>
      <c r="HV288" s="15"/>
      <c r="HW288" s="15"/>
      <c r="HX288" s="15"/>
      <c r="HY288" s="15"/>
      <c r="HZ288" s="15"/>
      <c r="IA288" s="15"/>
      <c r="IB288" s="15"/>
      <c r="IC288" s="15"/>
      <c r="ID288" s="15"/>
      <c r="IE288" s="15"/>
      <c r="IF288" s="15"/>
      <c r="IG288" s="15"/>
      <c r="IH288" s="15"/>
      <c r="II288" s="15"/>
      <c r="IJ288" s="15"/>
      <c r="IK288" s="15"/>
      <c r="IL288" s="15"/>
      <c r="IM288" s="15"/>
      <c r="IN288" s="15"/>
      <c r="IO288" s="15"/>
      <c r="IP288" s="15"/>
      <c r="IQ288" s="15"/>
      <c r="IR288" s="15"/>
      <c r="IS288" s="15"/>
      <c r="IT288" s="15"/>
      <c r="IU288" s="15"/>
      <c r="IV288" s="15"/>
    </row>
    <row r="289" spans="1:256" ht="12.75" customHeight="1">
      <c r="A289" s="126" t="s">
        <v>282</v>
      </c>
      <c r="B289" s="123" t="s">
        <v>283</v>
      </c>
      <c r="C289" s="124">
        <v>8</v>
      </c>
      <c r="D289" s="592" t="s">
        <v>284</v>
      </c>
      <c r="E289" s="592"/>
      <c r="F289" s="127">
        <f>ROUND((1/(4*145))*8*(1/1132.6),7)</f>
        <v>1.22E-5</v>
      </c>
      <c r="G289" s="128">
        <v>0</v>
      </c>
      <c r="H289" s="593">
        <f>ROUND(F289*G289,2)</f>
        <v>0</v>
      </c>
      <c r="I289" s="593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  <c r="BG289" s="15"/>
      <c r="BH289" s="15"/>
      <c r="BI289" s="15"/>
      <c r="BJ289" s="15"/>
      <c r="BK289" s="15"/>
      <c r="BL289" s="15"/>
      <c r="BM289" s="15"/>
      <c r="BN289" s="15"/>
      <c r="BO289" s="15"/>
      <c r="BP289" s="15"/>
      <c r="BQ289" s="15"/>
      <c r="BR289" s="15"/>
      <c r="BS289" s="15"/>
      <c r="BT289" s="15"/>
      <c r="BU289" s="15"/>
      <c r="BV289" s="15"/>
      <c r="BW289" s="15"/>
      <c r="BX289" s="15"/>
      <c r="BY289" s="15"/>
      <c r="BZ289" s="15"/>
      <c r="CA289" s="15"/>
      <c r="CB289" s="15"/>
      <c r="CC289" s="15"/>
      <c r="CD289" s="15"/>
      <c r="CE289" s="15"/>
      <c r="CF289" s="15"/>
      <c r="CG289" s="15"/>
      <c r="CH289" s="15"/>
      <c r="CI289" s="15"/>
      <c r="CJ289" s="15"/>
      <c r="CK289" s="15"/>
      <c r="CL289" s="15"/>
      <c r="CM289" s="15"/>
      <c r="CN289" s="15"/>
      <c r="CO289" s="15"/>
      <c r="CP289" s="15"/>
      <c r="CQ289" s="15"/>
      <c r="CR289" s="15"/>
      <c r="CS289" s="15"/>
      <c r="CT289" s="15"/>
      <c r="CU289" s="15"/>
      <c r="CV289" s="15"/>
      <c r="CW289" s="15"/>
      <c r="CX289" s="15"/>
      <c r="CY289" s="15"/>
      <c r="CZ289" s="15"/>
      <c r="DA289" s="15"/>
      <c r="DB289" s="15"/>
      <c r="DC289" s="15"/>
      <c r="DD289" s="15"/>
      <c r="DE289" s="15"/>
      <c r="DF289" s="15"/>
      <c r="DG289" s="15"/>
      <c r="DH289" s="15"/>
      <c r="DI289" s="15"/>
      <c r="DJ289" s="15"/>
      <c r="DK289" s="15"/>
      <c r="DL289" s="15"/>
      <c r="DM289" s="15"/>
      <c r="DN289" s="15"/>
      <c r="DO289" s="15"/>
      <c r="DP289" s="15"/>
      <c r="DQ289" s="15"/>
      <c r="DR289" s="15"/>
      <c r="DS289" s="15"/>
      <c r="DT289" s="15"/>
      <c r="DU289" s="15"/>
      <c r="DV289" s="15"/>
      <c r="DW289" s="15"/>
      <c r="DX289" s="15"/>
      <c r="DY289" s="15"/>
      <c r="DZ289" s="15"/>
      <c r="EA289" s="15"/>
      <c r="EB289" s="15"/>
      <c r="EC289" s="15"/>
      <c r="ED289" s="15"/>
      <c r="EE289" s="15"/>
      <c r="EF289" s="15"/>
      <c r="EG289" s="15"/>
      <c r="EH289" s="15"/>
      <c r="EI289" s="15"/>
      <c r="EJ289" s="15"/>
      <c r="EK289" s="15"/>
      <c r="EL289" s="15"/>
      <c r="EM289" s="15"/>
      <c r="EN289" s="15"/>
      <c r="EO289" s="15"/>
      <c r="EP289" s="15"/>
      <c r="EQ289" s="15"/>
      <c r="ER289" s="15"/>
      <c r="ES289" s="15"/>
      <c r="ET289" s="15"/>
      <c r="EU289" s="15"/>
      <c r="EV289" s="15"/>
      <c r="EW289" s="15"/>
      <c r="EX289" s="15"/>
      <c r="EY289" s="15"/>
      <c r="EZ289" s="15"/>
      <c r="FA289" s="15"/>
      <c r="FB289" s="15"/>
      <c r="FC289" s="15"/>
      <c r="FD289" s="15"/>
      <c r="FE289" s="15"/>
      <c r="FF289" s="15"/>
      <c r="FG289" s="15"/>
      <c r="FH289" s="15"/>
      <c r="FI289" s="15"/>
      <c r="FJ289" s="15"/>
      <c r="FK289" s="15"/>
      <c r="FL289" s="15"/>
      <c r="FM289" s="15"/>
      <c r="FN289" s="15"/>
      <c r="FO289" s="15"/>
      <c r="FP289" s="15"/>
      <c r="FQ289" s="15"/>
      <c r="FR289" s="15"/>
      <c r="FS289" s="15"/>
      <c r="FT289" s="15"/>
      <c r="FU289" s="15"/>
      <c r="FV289" s="15"/>
      <c r="FW289" s="15"/>
      <c r="FX289" s="15"/>
      <c r="FY289" s="15"/>
      <c r="FZ289" s="15"/>
      <c r="GA289" s="15"/>
      <c r="GB289" s="15"/>
      <c r="GC289" s="15"/>
      <c r="GD289" s="15"/>
      <c r="GE289" s="15"/>
      <c r="GF289" s="15"/>
      <c r="GG289" s="15"/>
      <c r="GH289" s="15"/>
      <c r="GI289" s="15"/>
      <c r="GJ289" s="15"/>
      <c r="GK289" s="15"/>
      <c r="GL289" s="15"/>
      <c r="GM289" s="15"/>
      <c r="GN289" s="15"/>
      <c r="GO289" s="15"/>
      <c r="GP289" s="15"/>
      <c r="GQ289" s="15"/>
      <c r="GR289" s="15"/>
      <c r="GS289" s="15"/>
      <c r="GT289" s="15"/>
      <c r="GU289" s="15"/>
      <c r="GV289" s="15"/>
      <c r="GW289" s="15"/>
      <c r="GX289" s="15"/>
      <c r="GY289" s="15"/>
      <c r="GZ289" s="15"/>
      <c r="HA289" s="15"/>
      <c r="HB289" s="15"/>
      <c r="HC289" s="15"/>
      <c r="HD289" s="15"/>
      <c r="HE289" s="15"/>
      <c r="HF289" s="15"/>
      <c r="HG289" s="15"/>
      <c r="HH289" s="15"/>
      <c r="HI289" s="15"/>
      <c r="HJ289" s="15"/>
      <c r="HK289" s="15"/>
      <c r="HL289" s="15"/>
      <c r="HM289" s="15"/>
      <c r="HN289" s="15"/>
      <c r="HO289" s="15"/>
      <c r="HP289" s="15"/>
      <c r="HQ289" s="15"/>
      <c r="HR289" s="15"/>
      <c r="HS289" s="15"/>
      <c r="HT289" s="15"/>
      <c r="HU289" s="15"/>
      <c r="HV289" s="15"/>
      <c r="HW289" s="15"/>
      <c r="HX289" s="15"/>
      <c r="HY289" s="15"/>
      <c r="HZ289" s="15"/>
      <c r="IA289" s="15"/>
      <c r="IB289" s="15"/>
      <c r="IC289" s="15"/>
      <c r="ID289" s="15"/>
      <c r="IE289" s="15"/>
      <c r="IF289" s="15"/>
      <c r="IG289" s="15"/>
      <c r="IH289" s="15"/>
      <c r="II289" s="15"/>
      <c r="IJ289" s="15"/>
      <c r="IK289" s="15"/>
      <c r="IL289" s="15"/>
      <c r="IM289" s="15"/>
      <c r="IN289" s="15"/>
      <c r="IO289" s="15"/>
      <c r="IP289" s="15"/>
      <c r="IQ289" s="15"/>
      <c r="IR289" s="15"/>
      <c r="IS289" s="15"/>
      <c r="IT289" s="15"/>
      <c r="IU289" s="15"/>
      <c r="IV289" s="15"/>
    </row>
    <row r="290" spans="1:256" ht="15" customHeight="1">
      <c r="A290" s="126" t="s">
        <v>285</v>
      </c>
      <c r="B290" s="123" t="s">
        <v>267</v>
      </c>
      <c r="C290" s="124">
        <v>8</v>
      </c>
      <c r="D290" s="594" t="s">
        <v>284</v>
      </c>
      <c r="E290" s="594"/>
      <c r="F290" s="127">
        <f>ROUND((1/145)*8*(1/1132.6),7)</f>
        <v>4.8699999999999998E-5</v>
      </c>
      <c r="G290" s="128">
        <f>I204</f>
        <v>4781.29</v>
      </c>
      <c r="H290" s="593">
        <f>ROUND(F290*G290,2)</f>
        <v>0.23</v>
      </c>
      <c r="I290" s="593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  <c r="BG290" s="15"/>
      <c r="BH290" s="15"/>
      <c r="BI290" s="15"/>
      <c r="BJ290" s="15"/>
      <c r="BK290" s="15"/>
      <c r="BL290" s="15"/>
      <c r="BM290" s="15"/>
      <c r="BN290" s="15"/>
      <c r="BO290" s="15"/>
      <c r="BP290" s="15"/>
      <c r="BQ290" s="15"/>
      <c r="BR290" s="15"/>
      <c r="BS290" s="15"/>
      <c r="BT290" s="15"/>
      <c r="BU290" s="15"/>
      <c r="BV290" s="15"/>
      <c r="BW290" s="15"/>
      <c r="BX290" s="15"/>
      <c r="BY290" s="15"/>
      <c r="BZ290" s="15"/>
      <c r="CA290" s="15"/>
      <c r="CB290" s="15"/>
      <c r="CC290" s="15"/>
      <c r="CD290" s="15"/>
      <c r="CE290" s="15"/>
      <c r="CF290" s="15"/>
      <c r="CG290" s="15"/>
      <c r="CH290" s="15"/>
      <c r="CI290" s="15"/>
      <c r="CJ290" s="15"/>
      <c r="CK290" s="15"/>
      <c r="CL290" s="15"/>
      <c r="CM290" s="15"/>
      <c r="CN290" s="15"/>
      <c r="CO290" s="15"/>
      <c r="CP290" s="15"/>
      <c r="CQ290" s="15"/>
      <c r="CR290" s="15"/>
      <c r="CS290" s="15"/>
      <c r="CT290" s="15"/>
      <c r="CU290" s="15"/>
      <c r="CV290" s="15"/>
      <c r="CW290" s="15"/>
      <c r="CX290" s="15"/>
      <c r="CY290" s="15"/>
      <c r="CZ290" s="15"/>
      <c r="DA290" s="15"/>
      <c r="DB290" s="15"/>
      <c r="DC290" s="15"/>
      <c r="DD290" s="15"/>
      <c r="DE290" s="15"/>
      <c r="DF290" s="15"/>
      <c r="DG290" s="15"/>
      <c r="DH290" s="15"/>
      <c r="DI290" s="15"/>
      <c r="DJ290" s="15"/>
      <c r="DK290" s="15"/>
      <c r="DL290" s="15"/>
      <c r="DM290" s="15"/>
      <c r="DN290" s="15"/>
      <c r="DO290" s="15"/>
      <c r="DP290" s="15"/>
      <c r="DQ290" s="15"/>
      <c r="DR290" s="15"/>
      <c r="DS290" s="15"/>
      <c r="DT290" s="15"/>
      <c r="DU290" s="15"/>
      <c r="DV290" s="15"/>
      <c r="DW290" s="15"/>
      <c r="DX290" s="15"/>
      <c r="DY290" s="15"/>
      <c r="DZ290" s="15"/>
      <c r="EA290" s="15"/>
      <c r="EB290" s="15"/>
      <c r="EC290" s="15"/>
      <c r="ED290" s="15"/>
      <c r="EE290" s="15"/>
      <c r="EF290" s="15"/>
      <c r="EG290" s="15"/>
      <c r="EH290" s="15"/>
      <c r="EI290" s="15"/>
      <c r="EJ290" s="15"/>
      <c r="EK290" s="15"/>
      <c r="EL290" s="15"/>
      <c r="EM290" s="15"/>
      <c r="EN290" s="15"/>
      <c r="EO290" s="15"/>
      <c r="EP290" s="15"/>
      <c r="EQ290" s="15"/>
      <c r="ER290" s="15"/>
      <c r="ES290" s="15"/>
      <c r="ET290" s="15"/>
      <c r="EU290" s="15"/>
      <c r="EV290" s="15"/>
      <c r="EW290" s="15"/>
      <c r="EX290" s="15"/>
      <c r="EY290" s="15"/>
      <c r="EZ290" s="15"/>
      <c r="FA290" s="15"/>
      <c r="FB290" s="15"/>
      <c r="FC290" s="15"/>
      <c r="FD290" s="15"/>
      <c r="FE290" s="15"/>
      <c r="FF290" s="15"/>
      <c r="FG290" s="15"/>
      <c r="FH290" s="15"/>
      <c r="FI290" s="15"/>
      <c r="FJ290" s="15"/>
      <c r="FK290" s="15"/>
      <c r="FL290" s="15"/>
      <c r="FM290" s="15"/>
      <c r="FN290" s="15"/>
      <c r="FO290" s="15"/>
      <c r="FP290" s="15"/>
      <c r="FQ290" s="15"/>
      <c r="FR290" s="15"/>
      <c r="FS290" s="15"/>
      <c r="FT290" s="15"/>
      <c r="FU290" s="15"/>
      <c r="FV290" s="15"/>
      <c r="FW290" s="15"/>
      <c r="FX290" s="15"/>
      <c r="FY290" s="15"/>
      <c r="FZ290" s="15"/>
      <c r="GA290" s="15"/>
      <c r="GB290" s="15"/>
      <c r="GC290" s="15"/>
      <c r="GD290" s="15"/>
      <c r="GE290" s="15"/>
      <c r="GF290" s="15"/>
      <c r="GG290" s="15"/>
      <c r="GH290" s="15"/>
      <c r="GI290" s="15"/>
      <c r="GJ290" s="15"/>
      <c r="GK290" s="15"/>
      <c r="GL290" s="15"/>
      <c r="GM290" s="15"/>
      <c r="GN290" s="15"/>
      <c r="GO290" s="15"/>
      <c r="GP290" s="15"/>
      <c r="GQ290" s="15"/>
      <c r="GR290" s="15"/>
      <c r="GS290" s="15"/>
      <c r="GT290" s="15"/>
      <c r="GU290" s="15"/>
      <c r="GV290" s="15"/>
      <c r="GW290" s="15"/>
      <c r="GX290" s="15"/>
      <c r="GY290" s="15"/>
      <c r="GZ290" s="15"/>
      <c r="HA290" s="15"/>
      <c r="HB290" s="15"/>
      <c r="HC290" s="15"/>
      <c r="HD290" s="15"/>
      <c r="HE290" s="15"/>
      <c r="HF290" s="15"/>
      <c r="HG290" s="15"/>
      <c r="HH290" s="15"/>
      <c r="HI290" s="15"/>
      <c r="HJ290" s="15"/>
      <c r="HK290" s="15"/>
      <c r="HL290" s="15"/>
      <c r="HM290" s="15"/>
      <c r="HN290" s="15"/>
      <c r="HO290" s="15"/>
      <c r="HP290" s="15"/>
      <c r="HQ290" s="15"/>
      <c r="HR290" s="15"/>
      <c r="HS290" s="15"/>
      <c r="HT290" s="15"/>
      <c r="HU290" s="15"/>
      <c r="HV290" s="15"/>
      <c r="HW290" s="15"/>
      <c r="HX290" s="15"/>
      <c r="HY290" s="15"/>
      <c r="HZ290" s="15"/>
      <c r="IA290" s="15"/>
      <c r="IB290" s="15"/>
      <c r="IC290" s="15"/>
      <c r="ID290" s="15"/>
      <c r="IE290" s="15"/>
      <c r="IF290" s="15"/>
      <c r="IG290" s="15"/>
      <c r="IH290" s="15"/>
      <c r="II290" s="15"/>
      <c r="IJ290" s="15"/>
      <c r="IK290" s="15"/>
      <c r="IL290" s="15"/>
      <c r="IM290" s="15"/>
      <c r="IN290" s="15"/>
      <c r="IO290" s="15"/>
      <c r="IP290" s="15"/>
      <c r="IQ290" s="15"/>
      <c r="IR290" s="15"/>
      <c r="IS290" s="15"/>
      <c r="IT290" s="15"/>
      <c r="IU290" s="15"/>
      <c r="IV290" s="15"/>
    </row>
    <row r="291" spans="1:256" ht="12.75" customHeight="1">
      <c r="A291" s="522" t="s">
        <v>209</v>
      </c>
      <c r="B291" s="522"/>
      <c r="C291" s="522"/>
      <c r="D291" s="522"/>
      <c r="E291" s="522"/>
      <c r="F291" s="522"/>
      <c r="G291" s="522"/>
      <c r="H291" s="590">
        <f>SUM(H289+H290)</f>
        <v>0.23</v>
      </c>
      <c r="I291" s="590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BL291" s="15"/>
      <c r="BM291" s="15"/>
      <c r="BN291" s="15"/>
      <c r="BO291" s="15"/>
      <c r="BP291" s="15"/>
      <c r="BQ291" s="15"/>
      <c r="BR291" s="15"/>
      <c r="BS291" s="15"/>
      <c r="BT291" s="15"/>
      <c r="BU291" s="15"/>
      <c r="BV291" s="15"/>
      <c r="BW291" s="15"/>
      <c r="BX291" s="15"/>
      <c r="BY291" s="15"/>
      <c r="BZ291" s="15"/>
      <c r="CA291" s="15"/>
      <c r="CB291" s="15"/>
      <c r="CC291" s="15"/>
      <c r="CD291" s="15"/>
      <c r="CE291" s="15"/>
      <c r="CF291" s="15"/>
      <c r="CG291" s="15"/>
      <c r="CH291" s="15"/>
      <c r="CI291" s="15"/>
      <c r="CJ291" s="15"/>
      <c r="CK291" s="15"/>
      <c r="CL291" s="15"/>
      <c r="CM291" s="15"/>
      <c r="CN291" s="15"/>
      <c r="CO291" s="15"/>
      <c r="CP291" s="15"/>
      <c r="CQ291" s="15"/>
      <c r="CR291" s="15"/>
      <c r="CS291" s="15"/>
      <c r="CT291" s="15"/>
      <c r="CU291" s="15"/>
      <c r="CV291" s="15"/>
      <c r="CW291" s="15"/>
      <c r="CX291" s="15"/>
      <c r="CY291" s="15"/>
      <c r="CZ291" s="15"/>
      <c r="DA291" s="15"/>
      <c r="DB291" s="15"/>
      <c r="DC291" s="15"/>
      <c r="DD291" s="15"/>
      <c r="DE291" s="15"/>
      <c r="DF291" s="15"/>
      <c r="DG291" s="15"/>
      <c r="DH291" s="15"/>
      <c r="DI291" s="15"/>
      <c r="DJ291" s="15"/>
      <c r="DK291" s="15"/>
      <c r="DL291" s="15"/>
      <c r="DM291" s="15"/>
      <c r="DN291" s="15"/>
      <c r="DO291" s="15"/>
      <c r="DP291" s="15"/>
      <c r="DQ291" s="15"/>
      <c r="DR291" s="15"/>
      <c r="DS291" s="15"/>
      <c r="DT291" s="15"/>
      <c r="DU291" s="15"/>
      <c r="DV291" s="15"/>
      <c r="DW291" s="15"/>
      <c r="DX291" s="15"/>
      <c r="DY291" s="15"/>
      <c r="DZ291" s="15"/>
      <c r="EA291" s="15"/>
      <c r="EB291" s="15"/>
      <c r="EC291" s="15"/>
      <c r="ED291" s="15"/>
      <c r="EE291" s="15"/>
      <c r="EF291" s="15"/>
      <c r="EG291" s="15"/>
      <c r="EH291" s="15"/>
      <c r="EI291" s="15"/>
      <c r="EJ291" s="15"/>
      <c r="EK291" s="15"/>
      <c r="EL291" s="15"/>
      <c r="EM291" s="15"/>
      <c r="EN291" s="15"/>
      <c r="EO291" s="15"/>
      <c r="EP291" s="15"/>
      <c r="EQ291" s="15"/>
      <c r="ER291" s="15"/>
      <c r="ES291" s="15"/>
      <c r="ET291" s="15"/>
      <c r="EU291" s="15"/>
      <c r="EV291" s="15"/>
      <c r="EW291" s="15"/>
      <c r="EX291" s="15"/>
      <c r="EY291" s="15"/>
      <c r="EZ291" s="15"/>
      <c r="FA291" s="15"/>
      <c r="FB291" s="15"/>
      <c r="FC291" s="15"/>
      <c r="FD291" s="15"/>
      <c r="FE291" s="15"/>
      <c r="FF291" s="15"/>
      <c r="FG291" s="15"/>
      <c r="FH291" s="15"/>
      <c r="FI291" s="15"/>
      <c r="FJ291" s="15"/>
      <c r="FK291" s="15"/>
      <c r="FL291" s="15"/>
      <c r="FM291" s="15"/>
      <c r="FN291" s="15"/>
      <c r="FO291" s="15"/>
      <c r="FP291" s="15"/>
      <c r="FQ291" s="15"/>
      <c r="FR291" s="15"/>
      <c r="FS291" s="15"/>
      <c r="FT291" s="15"/>
      <c r="FU291" s="15"/>
      <c r="FV291" s="15"/>
      <c r="FW291" s="15"/>
      <c r="FX291" s="15"/>
      <c r="FY291" s="15"/>
      <c r="FZ291" s="15"/>
      <c r="GA291" s="15"/>
      <c r="GB291" s="15"/>
      <c r="GC291" s="15"/>
      <c r="GD291" s="15"/>
      <c r="GE291" s="15"/>
      <c r="GF291" s="15"/>
      <c r="GG291" s="15"/>
      <c r="GH291" s="15"/>
      <c r="GI291" s="15"/>
      <c r="GJ291" s="15"/>
      <c r="GK291" s="15"/>
      <c r="GL291" s="15"/>
      <c r="GM291" s="15"/>
      <c r="GN291" s="15"/>
      <c r="GO291" s="15"/>
      <c r="GP291" s="15"/>
      <c r="GQ291" s="15"/>
      <c r="GR291" s="15"/>
      <c r="GS291" s="15"/>
      <c r="GT291" s="15"/>
      <c r="GU291" s="15"/>
      <c r="GV291" s="15"/>
      <c r="GW291" s="15"/>
      <c r="GX291" s="15"/>
      <c r="GY291" s="15"/>
      <c r="GZ291" s="15"/>
      <c r="HA291" s="15"/>
      <c r="HB291" s="15"/>
      <c r="HC291" s="15"/>
      <c r="HD291" s="15"/>
      <c r="HE291" s="15"/>
      <c r="HF291" s="15"/>
      <c r="HG291" s="15"/>
      <c r="HH291" s="15"/>
      <c r="HI291" s="15"/>
      <c r="HJ291" s="15"/>
      <c r="HK291" s="15"/>
      <c r="HL291" s="15"/>
      <c r="HM291" s="15"/>
      <c r="HN291" s="15"/>
      <c r="HO291" s="15"/>
      <c r="HP291" s="15"/>
      <c r="HQ291" s="15"/>
      <c r="HR291" s="15"/>
      <c r="HS291" s="15"/>
      <c r="HT291" s="15"/>
      <c r="HU291" s="15"/>
      <c r="HV291" s="15"/>
      <c r="HW291" s="15"/>
      <c r="HX291" s="15"/>
      <c r="HY291" s="15"/>
      <c r="HZ291" s="15"/>
      <c r="IA291" s="15"/>
      <c r="IB291" s="15"/>
      <c r="IC291" s="15"/>
      <c r="ID291" s="15"/>
      <c r="IE291" s="15"/>
      <c r="IF291" s="15"/>
      <c r="IG291" s="15"/>
      <c r="IH291" s="15"/>
      <c r="II291" s="15"/>
      <c r="IJ291" s="15"/>
      <c r="IK291" s="15"/>
      <c r="IL291" s="15"/>
      <c r="IM291" s="15"/>
      <c r="IN291" s="15"/>
      <c r="IO291" s="15"/>
      <c r="IP291" s="15"/>
      <c r="IQ291" s="15"/>
      <c r="IR291" s="15"/>
      <c r="IS291" s="15"/>
      <c r="IT291" s="15"/>
      <c r="IU291" s="15"/>
      <c r="IV291" s="15"/>
    </row>
    <row r="292" spans="1:256" ht="8.25" customHeight="1">
      <c r="A292" s="503"/>
      <c r="B292" s="503"/>
      <c r="C292" s="503"/>
      <c r="D292" s="503"/>
      <c r="E292" s="503"/>
      <c r="F292" s="503"/>
      <c r="G292" s="503"/>
      <c r="H292" s="503"/>
      <c r="I292" s="503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BL292" s="15"/>
      <c r="BM292" s="15"/>
      <c r="BN292" s="15"/>
      <c r="BO292" s="15"/>
      <c r="BP292" s="15"/>
      <c r="BQ292" s="15"/>
      <c r="BR292" s="15"/>
      <c r="BS292" s="15"/>
      <c r="BT292" s="15"/>
      <c r="BU292" s="15"/>
      <c r="BV292" s="15"/>
      <c r="BW292" s="15"/>
      <c r="BX292" s="15"/>
      <c r="BY292" s="15"/>
      <c r="BZ292" s="15"/>
      <c r="CA292" s="15"/>
      <c r="CB292" s="15"/>
      <c r="CC292" s="15"/>
      <c r="CD292" s="15"/>
      <c r="CE292" s="15"/>
      <c r="CF292" s="15"/>
      <c r="CG292" s="15"/>
      <c r="CH292" s="15"/>
      <c r="CI292" s="15"/>
      <c r="CJ292" s="15"/>
      <c r="CK292" s="15"/>
      <c r="CL292" s="15"/>
      <c r="CM292" s="15"/>
      <c r="CN292" s="15"/>
      <c r="CO292" s="15"/>
      <c r="CP292" s="15"/>
      <c r="CQ292" s="15"/>
      <c r="CR292" s="15"/>
      <c r="CS292" s="15"/>
      <c r="CT292" s="15"/>
      <c r="CU292" s="15"/>
      <c r="CV292" s="15"/>
      <c r="CW292" s="15"/>
      <c r="CX292" s="15"/>
      <c r="CY292" s="15"/>
      <c r="CZ292" s="15"/>
      <c r="DA292" s="15"/>
      <c r="DB292" s="15"/>
      <c r="DC292" s="15"/>
      <c r="DD292" s="15"/>
      <c r="DE292" s="15"/>
      <c r="DF292" s="15"/>
      <c r="DG292" s="15"/>
      <c r="DH292" s="15"/>
      <c r="DI292" s="15"/>
      <c r="DJ292" s="15"/>
      <c r="DK292" s="15"/>
      <c r="DL292" s="15"/>
      <c r="DM292" s="15"/>
      <c r="DN292" s="15"/>
      <c r="DO292" s="15"/>
      <c r="DP292" s="15"/>
      <c r="DQ292" s="15"/>
      <c r="DR292" s="15"/>
      <c r="DS292" s="15"/>
      <c r="DT292" s="15"/>
      <c r="DU292" s="15"/>
      <c r="DV292" s="15"/>
      <c r="DW292" s="15"/>
      <c r="DX292" s="15"/>
      <c r="DY292" s="15"/>
      <c r="DZ292" s="15"/>
      <c r="EA292" s="15"/>
      <c r="EB292" s="15"/>
      <c r="EC292" s="15"/>
      <c r="ED292" s="15"/>
      <c r="EE292" s="15"/>
      <c r="EF292" s="15"/>
      <c r="EG292" s="15"/>
      <c r="EH292" s="15"/>
      <c r="EI292" s="15"/>
      <c r="EJ292" s="15"/>
      <c r="EK292" s="15"/>
      <c r="EL292" s="15"/>
      <c r="EM292" s="15"/>
      <c r="EN292" s="15"/>
      <c r="EO292" s="15"/>
      <c r="EP292" s="15"/>
      <c r="EQ292" s="15"/>
      <c r="ER292" s="15"/>
      <c r="ES292" s="15"/>
      <c r="ET292" s="15"/>
      <c r="EU292" s="15"/>
      <c r="EV292" s="15"/>
      <c r="EW292" s="15"/>
      <c r="EX292" s="15"/>
      <c r="EY292" s="15"/>
      <c r="EZ292" s="15"/>
      <c r="FA292" s="15"/>
      <c r="FB292" s="15"/>
      <c r="FC292" s="15"/>
      <c r="FD292" s="15"/>
      <c r="FE292" s="15"/>
      <c r="FF292" s="15"/>
      <c r="FG292" s="15"/>
      <c r="FH292" s="15"/>
      <c r="FI292" s="15"/>
      <c r="FJ292" s="15"/>
      <c r="FK292" s="15"/>
      <c r="FL292" s="15"/>
      <c r="FM292" s="15"/>
      <c r="FN292" s="15"/>
      <c r="FO292" s="15"/>
      <c r="FP292" s="15"/>
      <c r="FQ292" s="15"/>
      <c r="FR292" s="15"/>
      <c r="FS292" s="15"/>
      <c r="FT292" s="15"/>
      <c r="FU292" s="15"/>
      <c r="FV292" s="15"/>
      <c r="FW292" s="15"/>
      <c r="FX292" s="15"/>
      <c r="FY292" s="15"/>
      <c r="FZ292" s="15"/>
      <c r="GA292" s="15"/>
      <c r="GB292" s="15"/>
      <c r="GC292" s="15"/>
      <c r="GD292" s="15"/>
      <c r="GE292" s="15"/>
      <c r="GF292" s="15"/>
      <c r="GG292" s="15"/>
      <c r="GH292" s="15"/>
      <c r="GI292" s="15"/>
      <c r="GJ292" s="15"/>
      <c r="GK292" s="15"/>
      <c r="GL292" s="15"/>
      <c r="GM292" s="15"/>
      <c r="GN292" s="15"/>
      <c r="GO292" s="15"/>
      <c r="GP292" s="15"/>
      <c r="GQ292" s="15"/>
      <c r="GR292" s="15"/>
      <c r="GS292" s="15"/>
      <c r="GT292" s="15"/>
      <c r="GU292" s="15"/>
      <c r="GV292" s="15"/>
      <c r="GW292" s="15"/>
      <c r="GX292" s="15"/>
      <c r="GY292" s="15"/>
      <c r="GZ292" s="15"/>
      <c r="HA292" s="15"/>
      <c r="HB292" s="15"/>
      <c r="HC292" s="15"/>
      <c r="HD292" s="15"/>
      <c r="HE292" s="15"/>
      <c r="HF292" s="15"/>
      <c r="HG292" s="15"/>
      <c r="HH292" s="15"/>
      <c r="HI292" s="15"/>
      <c r="HJ292" s="15"/>
      <c r="HK292" s="15"/>
      <c r="HL292" s="15"/>
      <c r="HM292" s="15"/>
      <c r="HN292" s="15"/>
      <c r="HO292" s="15"/>
      <c r="HP292" s="15"/>
      <c r="HQ292" s="15"/>
      <c r="HR292" s="15"/>
      <c r="HS292" s="15"/>
      <c r="HT292" s="15"/>
      <c r="HU292" s="15"/>
      <c r="HV292" s="15"/>
      <c r="HW292" s="15"/>
      <c r="HX292" s="15"/>
      <c r="HY292" s="15"/>
      <c r="HZ292" s="15"/>
      <c r="IA292" s="15"/>
      <c r="IB292" s="15"/>
      <c r="IC292" s="15"/>
      <c r="ID292" s="15"/>
      <c r="IE292" s="15"/>
      <c r="IF292" s="15"/>
      <c r="IG292" s="15"/>
      <c r="IH292" s="15"/>
      <c r="II292" s="15"/>
      <c r="IJ292" s="15"/>
      <c r="IK292" s="15"/>
      <c r="IL292" s="15"/>
      <c r="IM292" s="15"/>
      <c r="IN292" s="15"/>
      <c r="IO292" s="15"/>
      <c r="IP292" s="15"/>
      <c r="IQ292" s="15"/>
      <c r="IR292" s="15"/>
      <c r="IS292" s="15"/>
      <c r="IT292" s="15"/>
      <c r="IU292" s="15"/>
      <c r="IV292" s="15"/>
    </row>
    <row r="293" spans="1:256" ht="12.75" customHeight="1">
      <c r="A293" s="492" t="s">
        <v>286</v>
      </c>
      <c r="B293" s="492"/>
      <c r="C293" s="492"/>
      <c r="D293" s="492"/>
      <c r="E293" s="492"/>
      <c r="F293" s="492"/>
      <c r="G293" s="492"/>
      <c r="H293" s="492"/>
      <c r="I293" s="492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  <c r="BM293" s="15"/>
      <c r="BN293" s="15"/>
      <c r="BO293" s="15"/>
      <c r="BP293" s="15"/>
      <c r="BQ293" s="15"/>
      <c r="BR293" s="15"/>
      <c r="BS293" s="15"/>
      <c r="BT293" s="15"/>
      <c r="BU293" s="15"/>
      <c r="BV293" s="15"/>
      <c r="BW293" s="15"/>
      <c r="BX293" s="15"/>
      <c r="BY293" s="15"/>
      <c r="BZ293" s="15"/>
      <c r="CA293" s="15"/>
      <c r="CB293" s="15"/>
      <c r="CC293" s="15"/>
      <c r="CD293" s="15"/>
      <c r="CE293" s="15"/>
      <c r="CF293" s="15"/>
      <c r="CG293" s="15"/>
      <c r="CH293" s="15"/>
      <c r="CI293" s="15"/>
      <c r="CJ293" s="15"/>
      <c r="CK293" s="15"/>
      <c r="CL293" s="15"/>
      <c r="CM293" s="15"/>
      <c r="CN293" s="15"/>
      <c r="CO293" s="15"/>
      <c r="CP293" s="15"/>
      <c r="CQ293" s="15"/>
      <c r="CR293" s="15"/>
      <c r="CS293" s="15"/>
      <c r="CT293" s="15"/>
      <c r="CU293" s="15"/>
      <c r="CV293" s="15"/>
      <c r="CW293" s="15"/>
      <c r="CX293" s="15"/>
      <c r="CY293" s="15"/>
      <c r="CZ293" s="15"/>
      <c r="DA293" s="15"/>
      <c r="DB293" s="15"/>
      <c r="DC293" s="15"/>
      <c r="DD293" s="15"/>
      <c r="DE293" s="15"/>
      <c r="DF293" s="15"/>
      <c r="DG293" s="15"/>
      <c r="DH293" s="15"/>
      <c r="DI293" s="15"/>
      <c r="DJ293" s="15"/>
      <c r="DK293" s="15"/>
      <c r="DL293" s="15"/>
      <c r="DM293" s="15"/>
      <c r="DN293" s="15"/>
      <c r="DO293" s="15"/>
      <c r="DP293" s="15"/>
      <c r="DQ293" s="15"/>
      <c r="DR293" s="15"/>
      <c r="DS293" s="15"/>
      <c r="DT293" s="15"/>
      <c r="DU293" s="15"/>
      <c r="DV293" s="15"/>
      <c r="DW293" s="15"/>
      <c r="DX293" s="15"/>
      <c r="DY293" s="15"/>
      <c r="DZ293" s="15"/>
      <c r="EA293" s="15"/>
      <c r="EB293" s="15"/>
      <c r="EC293" s="15"/>
      <c r="ED293" s="15"/>
      <c r="EE293" s="15"/>
      <c r="EF293" s="15"/>
      <c r="EG293" s="15"/>
      <c r="EH293" s="15"/>
      <c r="EI293" s="15"/>
      <c r="EJ293" s="15"/>
      <c r="EK293" s="15"/>
      <c r="EL293" s="15"/>
      <c r="EM293" s="15"/>
      <c r="EN293" s="15"/>
      <c r="EO293" s="15"/>
      <c r="EP293" s="15"/>
      <c r="EQ293" s="15"/>
      <c r="ER293" s="15"/>
      <c r="ES293" s="15"/>
      <c r="ET293" s="15"/>
      <c r="EU293" s="15"/>
      <c r="EV293" s="15"/>
      <c r="EW293" s="15"/>
      <c r="EX293" s="15"/>
      <c r="EY293" s="15"/>
      <c r="EZ293" s="15"/>
      <c r="FA293" s="15"/>
      <c r="FB293" s="15"/>
      <c r="FC293" s="15"/>
      <c r="FD293" s="15"/>
      <c r="FE293" s="15"/>
      <c r="FF293" s="15"/>
      <c r="FG293" s="15"/>
      <c r="FH293" s="15"/>
      <c r="FI293" s="15"/>
      <c r="FJ293" s="15"/>
      <c r="FK293" s="15"/>
      <c r="FL293" s="15"/>
      <c r="FM293" s="15"/>
      <c r="FN293" s="15"/>
      <c r="FO293" s="15"/>
      <c r="FP293" s="15"/>
      <c r="FQ293" s="15"/>
      <c r="FR293" s="15"/>
      <c r="FS293" s="15"/>
      <c r="FT293" s="15"/>
      <c r="FU293" s="15"/>
      <c r="FV293" s="15"/>
      <c r="FW293" s="15"/>
      <c r="FX293" s="15"/>
      <c r="FY293" s="15"/>
      <c r="FZ293" s="15"/>
      <c r="GA293" s="15"/>
      <c r="GB293" s="15"/>
      <c r="GC293" s="15"/>
      <c r="GD293" s="15"/>
      <c r="GE293" s="15"/>
      <c r="GF293" s="15"/>
      <c r="GG293" s="15"/>
      <c r="GH293" s="15"/>
      <c r="GI293" s="15"/>
      <c r="GJ293" s="15"/>
      <c r="GK293" s="15"/>
      <c r="GL293" s="15"/>
      <c r="GM293" s="15"/>
      <c r="GN293" s="15"/>
      <c r="GO293" s="15"/>
      <c r="GP293" s="15"/>
      <c r="GQ293" s="15"/>
      <c r="GR293" s="15"/>
      <c r="GS293" s="15"/>
      <c r="GT293" s="15"/>
      <c r="GU293" s="15"/>
      <c r="GV293" s="15"/>
      <c r="GW293" s="15"/>
      <c r="GX293" s="15"/>
      <c r="GY293" s="15"/>
      <c r="GZ293" s="15"/>
      <c r="HA293" s="15"/>
      <c r="HB293" s="15"/>
      <c r="HC293" s="15"/>
      <c r="HD293" s="15"/>
      <c r="HE293" s="15"/>
      <c r="HF293" s="15"/>
      <c r="HG293" s="15"/>
      <c r="HH293" s="15"/>
      <c r="HI293" s="15"/>
      <c r="HJ293" s="15"/>
      <c r="HK293" s="15"/>
      <c r="HL293" s="15"/>
      <c r="HM293" s="15"/>
      <c r="HN293" s="15"/>
      <c r="HO293" s="15"/>
      <c r="HP293" s="15"/>
      <c r="HQ293" s="15"/>
      <c r="HR293" s="15"/>
      <c r="HS293" s="15"/>
      <c r="HT293" s="15"/>
      <c r="HU293" s="15"/>
      <c r="HV293" s="15"/>
      <c r="HW293" s="15"/>
      <c r="HX293" s="15"/>
      <c r="HY293" s="15"/>
      <c r="HZ293" s="15"/>
      <c r="IA293" s="15"/>
      <c r="IB293" s="15"/>
      <c r="IC293" s="15"/>
      <c r="ID293" s="15"/>
      <c r="IE293" s="15"/>
      <c r="IF293" s="15"/>
      <c r="IG293" s="15"/>
      <c r="IH293" s="15"/>
      <c r="II293" s="15"/>
      <c r="IJ293" s="15"/>
      <c r="IK293" s="15"/>
      <c r="IL293" s="15"/>
      <c r="IM293" s="15"/>
      <c r="IN293" s="15"/>
      <c r="IO293" s="15"/>
      <c r="IP293" s="15"/>
      <c r="IQ293" s="15"/>
      <c r="IR293" s="15"/>
      <c r="IS293" s="15"/>
      <c r="IT293" s="15"/>
      <c r="IU293" s="15"/>
      <c r="IV293" s="15"/>
    </row>
    <row r="294" spans="1:256" ht="9" customHeight="1">
      <c r="A294" s="589"/>
      <c r="B294" s="589"/>
      <c r="C294" s="589"/>
      <c r="D294" s="589"/>
      <c r="E294" s="589"/>
      <c r="F294" s="589"/>
      <c r="G294" s="589"/>
      <c r="H294" s="589"/>
      <c r="I294" s="589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  <c r="BM294" s="15"/>
      <c r="BN294" s="15"/>
      <c r="BO294" s="15"/>
      <c r="BP294" s="15"/>
      <c r="BQ294" s="15"/>
      <c r="BR294" s="15"/>
      <c r="BS294" s="15"/>
      <c r="BT294" s="15"/>
      <c r="BU294" s="15"/>
      <c r="BV294" s="15"/>
      <c r="BW294" s="15"/>
      <c r="BX294" s="15"/>
      <c r="BY294" s="15"/>
      <c r="BZ294" s="15"/>
      <c r="CA294" s="15"/>
      <c r="CB294" s="15"/>
      <c r="CC294" s="15"/>
      <c r="CD294" s="15"/>
      <c r="CE294" s="15"/>
      <c r="CF294" s="15"/>
      <c r="CG294" s="15"/>
      <c r="CH294" s="15"/>
      <c r="CI294" s="15"/>
      <c r="CJ294" s="15"/>
      <c r="CK294" s="15"/>
      <c r="CL294" s="15"/>
      <c r="CM294" s="15"/>
      <c r="CN294" s="15"/>
      <c r="CO294" s="15"/>
      <c r="CP294" s="15"/>
      <c r="CQ294" s="15"/>
      <c r="CR294" s="15"/>
      <c r="CS294" s="15"/>
      <c r="CT294" s="15"/>
      <c r="CU294" s="15"/>
      <c r="CV294" s="15"/>
      <c r="CW294" s="15"/>
      <c r="CX294" s="15"/>
      <c r="CY294" s="15"/>
      <c r="CZ294" s="15"/>
      <c r="DA294" s="15"/>
      <c r="DB294" s="15"/>
      <c r="DC294" s="15"/>
      <c r="DD294" s="15"/>
      <c r="DE294" s="15"/>
      <c r="DF294" s="15"/>
      <c r="DG294" s="15"/>
      <c r="DH294" s="15"/>
      <c r="DI294" s="15"/>
      <c r="DJ294" s="15"/>
      <c r="DK294" s="15"/>
      <c r="DL294" s="15"/>
      <c r="DM294" s="15"/>
      <c r="DN294" s="15"/>
      <c r="DO294" s="15"/>
      <c r="DP294" s="15"/>
      <c r="DQ294" s="15"/>
      <c r="DR294" s="15"/>
      <c r="DS294" s="15"/>
      <c r="DT294" s="15"/>
      <c r="DU294" s="15"/>
      <c r="DV294" s="15"/>
      <c r="DW294" s="15"/>
      <c r="DX294" s="15"/>
      <c r="DY294" s="15"/>
      <c r="DZ294" s="15"/>
      <c r="EA294" s="15"/>
      <c r="EB294" s="15"/>
      <c r="EC294" s="15"/>
      <c r="ED294" s="15"/>
      <c r="EE294" s="15"/>
      <c r="EF294" s="15"/>
      <c r="EG294" s="15"/>
      <c r="EH294" s="15"/>
      <c r="EI294" s="15"/>
      <c r="EJ294" s="15"/>
      <c r="EK294" s="15"/>
      <c r="EL294" s="15"/>
      <c r="EM294" s="15"/>
      <c r="EN294" s="15"/>
      <c r="EO294" s="15"/>
      <c r="EP294" s="15"/>
      <c r="EQ294" s="15"/>
      <c r="ER294" s="15"/>
      <c r="ES294" s="15"/>
      <c r="ET294" s="15"/>
      <c r="EU294" s="15"/>
      <c r="EV294" s="15"/>
      <c r="EW294" s="15"/>
      <c r="EX294" s="15"/>
      <c r="EY294" s="15"/>
      <c r="EZ294" s="15"/>
      <c r="FA294" s="15"/>
      <c r="FB294" s="15"/>
      <c r="FC294" s="15"/>
      <c r="FD294" s="15"/>
      <c r="FE294" s="15"/>
      <c r="FF294" s="15"/>
      <c r="FG294" s="15"/>
      <c r="FH294" s="15"/>
      <c r="FI294" s="15"/>
      <c r="FJ294" s="15"/>
      <c r="FK294" s="15"/>
      <c r="FL294" s="15"/>
      <c r="FM294" s="15"/>
      <c r="FN294" s="15"/>
      <c r="FO294" s="15"/>
      <c r="FP294" s="15"/>
      <c r="FQ294" s="15"/>
      <c r="FR294" s="15"/>
      <c r="FS294" s="15"/>
      <c r="FT294" s="15"/>
      <c r="FU294" s="15"/>
      <c r="FV294" s="15"/>
      <c r="FW294" s="15"/>
      <c r="FX294" s="15"/>
      <c r="FY294" s="15"/>
      <c r="FZ294" s="15"/>
      <c r="GA294" s="15"/>
      <c r="GB294" s="15"/>
      <c r="GC294" s="15"/>
      <c r="GD294" s="15"/>
      <c r="GE294" s="15"/>
      <c r="GF294" s="15"/>
      <c r="GG294" s="15"/>
      <c r="GH294" s="15"/>
      <c r="GI294" s="15"/>
      <c r="GJ294" s="15"/>
      <c r="GK294" s="15"/>
      <c r="GL294" s="15"/>
      <c r="GM294" s="15"/>
      <c r="GN294" s="15"/>
      <c r="GO294" s="15"/>
      <c r="GP294" s="15"/>
      <c r="GQ294" s="15"/>
      <c r="GR294" s="15"/>
      <c r="GS294" s="15"/>
      <c r="GT294" s="15"/>
      <c r="GU294" s="15"/>
      <c r="GV294" s="15"/>
      <c r="GW294" s="15"/>
      <c r="GX294" s="15"/>
      <c r="GY294" s="15"/>
      <c r="GZ294" s="15"/>
      <c r="HA294" s="15"/>
      <c r="HB294" s="15"/>
      <c r="HC294" s="15"/>
      <c r="HD294" s="15"/>
      <c r="HE294" s="15"/>
      <c r="HF294" s="15"/>
      <c r="HG294" s="15"/>
      <c r="HH294" s="15"/>
      <c r="HI294" s="15"/>
      <c r="HJ294" s="15"/>
      <c r="HK294" s="15"/>
      <c r="HL294" s="15"/>
      <c r="HM294" s="15"/>
      <c r="HN294" s="15"/>
      <c r="HO294" s="15"/>
      <c r="HP294" s="15"/>
      <c r="HQ294" s="15"/>
      <c r="HR294" s="15"/>
      <c r="HS294" s="15"/>
      <c r="HT294" s="15"/>
      <c r="HU294" s="15"/>
      <c r="HV294" s="15"/>
      <c r="HW294" s="15"/>
      <c r="HX294" s="15"/>
      <c r="HY294" s="15"/>
      <c r="HZ294" s="15"/>
      <c r="IA294" s="15"/>
      <c r="IB294" s="15"/>
      <c r="IC294" s="15"/>
      <c r="ID294" s="15"/>
      <c r="IE294" s="15"/>
      <c r="IF294" s="15"/>
      <c r="IG294" s="15"/>
      <c r="IH294" s="15"/>
      <c r="II294" s="15"/>
      <c r="IJ294" s="15"/>
      <c r="IK294" s="15"/>
      <c r="IL294" s="15"/>
      <c r="IM294" s="15"/>
      <c r="IN294" s="15"/>
      <c r="IO294" s="15"/>
      <c r="IP294" s="15"/>
      <c r="IQ294" s="15"/>
      <c r="IR294" s="15"/>
      <c r="IS294" s="15"/>
      <c r="IT294" s="15"/>
      <c r="IU294" s="15"/>
      <c r="IV294" s="15"/>
    </row>
    <row r="295" spans="1:256" ht="12.75" customHeight="1">
      <c r="A295" s="595" t="s">
        <v>287</v>
      </c>
      <c r="B295" s="595"/>
      <c r="C295" s="595"/>
      <c r="D295" s="595"/>
      <c r="E295" s="595"/>
      <c r="F295" s="595"/>
      <c r="G295" s="595"/>
      <c r="H295" s="595"/>
      <c r="I295" s="129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  <c r="BM295" s="15"/>
      <c r="BN295" s="15"/>
      <c r="BO295" s="15"/>
      <c r="BP295" s="15"/>
      <c r="BQ295" s="15"/>
      <c r="BR295" s="15"/>
      <c r="BS295" s="15"/>
      <c r="BT295" s="15"/>
      <c r="BU295" s="15"/>
      <c r="BV295" s="15"/>
      <c r="BW295" s="15"/>
      <c r="BX295" s="15"/>
      <c r="BY295" s="15"/>
      <c r="BZ295" s="15"/>
      <c r="CA295" s="15"/>
      <c r="CB295" s="15"/>
      <c r="CC295" s="15"/>
      <c r="CD295" s="15"/>
      <c r="CE295" s="15"/>
      <c r="CF295" s="15"/>
      <c r="CG295" s="15"/>
      <c r="CH295" s="15"/>
      <c r="CI295" s="15"/>
      <c r="CJ295" s="15"/>
      <c r="CK295" s="15"/>
      <c r="CL295" s="15"/>
      <c r="CM295" s="15"/>
      <c r="CN295" s="15"/>
      <c r="CO295" s="15"/>
      <c r="CP295" s="15"/>
      <c r="CQ295" s="15"/>
      <c r="CR295" s="15"/>
      <c r="CS295" s="15"/>
      <c r="CT295" s="15"/>
      <c r="CU295" s="15"/>
      <c r="CV295" s="15"/>
      <c r="CW295" s="15"/>
      <c r="CX295" s="15"/>
      <c r="CY295" s="15"/>
      <c r="CZ295" s="15"/>
      <c r="DA295" s="15"/>
      <c r="DB295" s="15"/>
      <c r="DC295" s="15"/>
      <c r="DD295" s="15"/>
      <c r="DE295" s="15"/>
      <c r="DF295" s="15"/>
      <c r="DG295" s="15"/>
      <c r="DH295" s="15"/>
      <c r="DI295" s="15"/>
      <c r="DJ295" s="15"/>
      <c r="DK295" s="15"/>
      <c r="DL295" s="15"/>
      <c r="DM295" s="15"/>
      <c r="DN295" s="15"/>
      <c r="DO295" s="15"/>
      <c r="DP295" s="15"/>
      <c r="DQ295" s="15"/>
      <c r="DR295" s="15"/>
      <c r="DS295" s="15"/>
      <c r="DT295" s="15"/>
      <c r="DU295" s="15"/>
      <c r="DV295" s="15"/>
      <c r="DW295" s="15"/>
      <c r="DX295" s="15"/>
      <c r="DY295" s="15"/>
      <c r="DZ295" s="15"/>
      <c r="EA295" s="15"/>
      <c r="EB295" s="15"/>
      <c r="EC295" s="15"/>
      <c r="ED295" s="15"/>
      <c r="EE295" s="15"/>
      <c r="EF295" s="15"/>
      <c r="EG295" s="15"/>
      <c r="EH295" s="15"/>
      <c r="EI295" s="15"/>
      <c r="EJ295" s="15"/>
      <c r="EK295" s="15"/>
      <c r="EL295" s="15"/>
      <c r="EM295" s="15"/>
      <c r="EN295" s="15"/>
      <c r="EO295" s="15"/>
      <c r="EP295" s="15"/>
      <c r="EQ295" s="15"/>
      <c r="ER295" s="15"/>
      <c r="ES295" s="15"/>
      <c r="ET295" s="15"/>
      <c r="EU295" s="15"/>
      <c r="EV295" s="15"/>
      <c r="EW295" s="15"/>
      <c r="EX295" s="15"/>
      <c r="EY295" s="15"/>
      <c r="EZ295" s="15"/>
      <c r="FA295" s="15"/>
      <c r="FB295" s="15"/>
      <c r="FC295" s="15"/>
      <c r="FD295" s="15"/>
      <c r="FE295" s="15"/>
      <c r="FF295" s="15"/>
      <c r="FG295" s="15"/>
      <c r="FH295" s="15"/>
      <c r="FI295" s="15"/>
      <c r="FJ295" s="15"/>
      <c r="FK295" s="15"/>
      <c r="FL295" s="15"/>
      <c r="FM295" s="15"/>
      <c r="FN295" s="15"/>
      <c r="FO295" s="15"/>
      <c r="FP295" s="15"/>
      <c r="FQ295" s="15"/>
      <c r="FR295" s="15"/>
      <c r="FS295" s="15"/>
      <c r="FT295" s="15"/>
      <c r="FU295" s="15"/>
      <c r="FV295" s="15"/>
      <c r="FW295" s="15"/>
      <c r="FX295" s="15"/>
      <c r="FY295" s="15"/>
      <c r="FZ295" s="15"/>
      <c r="GA295" s="15"/>
      <c r="GB295" s="15"/>
      <c r="GC295" s="15"/>
      <c r="GD295" s="15"/>
      <c r="GE295" s="15"/>
      <c r="GF295" s="15"/>
      <c r="GG295" s="15"/>
      <c r="GH295" s="15"/>
      <c r="GI295" s="15"/>
      <c r="GJ295" s="15"/>
      <c r="GK295" s="15"/>
      <c r="GL295" s="15"/>
      <c r="GM295" s="15"/>
      <c r="GN295" s="15"/>
      <c r="GO295" s="15"/>
      <c r="GP295" s="15"/>
      <c r="GQ295" s="15"/>
      <c r="GR295" s="15"/>
      <c r="GS295" s="15"/>
      <c r="GT295" s="15"/>
      <c r="GU295" s="15"/>
      <c r="GV295" s="15"/>
      <c r="GW295" s="15"/>
      <c r="GX295" s="15"/>
      <c r="GY295" s="15"/>
      <c r="GZ295" s="15"/>
      <c r="HA295" s="15"/>
      <c r="HB295" s="15"/>
      <c r="HC295" s="15"/>
      <c r="HD295" s="15"/>
      <c r="HE295" s="15"/>
      <c r="HF295" s="15"/>
      <c r="HG295" s="15"/>
      <c r="HH295" s="15"/>
      <c r="HI295" s="15"/>
      <c r="HJ295" s="15"/>
      <c r="HK295" s="15"/>
      <c r="HL295" s="15"/>
      <c r="HM295" s="15"/>
      <c r="HN295" s="15"/>
      <c r="HO295" s="15"/>
      <c r="HP295" s="15"/>
      <c r="HQ295" s="15"/>
      <c r="HR295" s="15"/>
      <c r="HS295" s="15"/>
      <c r="HT295" s="15"/>
      <c r="HU295" s="15"/>
      <c r="HV295" s="15"/>
      <c r="HW295" s="15"/>
      <c r="HX295" s="15"/>
      <c r="HY295" s="15"/>
      <c r="HZ295" s="15"/>
      <c r="IA295" s="15"/>
      <c r="IB295" s="15"/>
      <c r="IC295" s="15"/>
      <c r="ID295" s="15"/>
      <c r="IE295" s="15"/>
      <c r="IF295" s="15"/>
      <c r="IG295" s="15"/>
      <c r="IH295" s="15"/>
      <c r="II295" s="15"/>
      <c r="IJ295" s="15"/>
      <c r="IK295" s="15"/>
      <c r="IL295" s="15"/>
      <c r="IM295" s="15"/>
      <c r="IN295" s="15"/>
      <c r="IO295" s="15"/>
      <c r="IP295" s="15"/>
      <c r="IQ295" s="15"/>
      <c r="IR295" s="15"/>
      <c r="IS295" s="15"/>
      <c r="IT295" s="15"/>
      <c r="IU295" s="15"/>
      <c r="IV295" s="15"/>
    </row>
    <row r="296" spans="1:256" ht="8.25" customHeight="1">
      <c r="A296" s="595"/>
      <c r="B296" s="595"/>
      <c r="C296" s="595"/>
      <c r="D296" s="595"/>
      <c r="E296" s="595"/>
      <c r="F296" s="595"/>
      <c r="G296" s="595"/>
      <c r="H296" s="595"/>
      <c r="I296" s="129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  <c r="BH296" s="15"/>
      <c r="BI296" s="15"/>
      <c r="BJ296" s="15"/>
      <c r="BK296" s="15"/>
      <c r="BL296" s="15"/>
      <c r="BM296" s="15"/>
      <c r="BN296" s="15"/>
      <c r="BO296" s="15"/>
      <c r="BP296" s="15"/>
      <c r="BQ296" s="15"/>
      <c r="BR296" s="15"/>
      <c r="BS296" s="15"/>
      <c r="BT296" s="15"/>
      <c r="BU296" s="15"/>
      <c r="BV296" s="15"/>
      <c r="BW296" s="15"/>
      <c r="BX296" s="15"/>
      <c r="BY296" s="15"/>
      <c r="BZ296" s="15"/>
      <c r="CA296" s="15"/>
      <c r="CB296" s="15"/>
      <c r="CC296" s="15"/>
      <c r="CD296" s="15"/>
      <c r="CE296" s="15"/>
      <c r="CF296" s="15"/>
      <c r="CG296" s="15"/>
      <c r="CH296" s="15"/>
      <c r="CI296" s="15"/>
      <c r="CJ296" s="15"/>
      <c r="CK296" s="15"/>
      <c r="CL296" s="15"/>
      <c r="CM296" s="15"/>
      <c r="CN296" s="15"/>
      <c r="CO296" s="15"/>
      <c r="CP296" s="15"/>
      <c r="CQ296" s="15"/>
      <c r="CR296" s="15"/>
      <c r="CS296" s="15"/>
      <c r="CT296" s="15"/>
      <c r="CU296" s="15"/>
      <c r="CV296" s="15"/>
      <c r="CW296" s="15"/>
      <c r="CX296" s="15"/>
      <c r="CY296" s="15"/>
      <c r="CZ296" s="15"/>
      <c r="DA296" s="15"/>
      <c r="DB296" s="15"/>
      <c r="DC296" s="15"/>
      <c r="DD296" s="15"/>
      <c r="DE296" s="15"/>
      <c r="DF296" s="15"/>
      <c r="DG296" s="15"/>
      <c r="DH296" s="15"/>
      <c r="DI296" s="15"/>
      <c r="DJ296" s="15"/>
      <c r="DK296" s="15"/>
      <c r="DL296" s="15"/>
      <c r="DM296" s="15"/>
      <c r="DN296" s="15"/>
      <c r="DO296" s="15"/>
      <c r="DP296" s="15"/>
      <c r="DQ296" s="15"/>
      <c r="DR296" s="15"/>
      <c r="DS296" s="15"/>
      <c r="DT296" s="15"/>
      <c r="DU296" s="15"/>
      <c r="DV296" s="15"/>
      <c r="DW296" s="15"/>
      <c r="DX296" s="15"/>
      <c r="DY296" s="15"/>
      <c r="DZ296" s="15"/>
      <c r="EA296" s="15"/>
      <c r="EB296" s="15"/>
      <c r="EC296" s="15"/>
      <c r="ED296" s="15"/>
      <c r="EE296" s="15"/>
      <c r="EF296" s="15"/>
      <c r="EG296" s="15"/>
      <c r="EH296" s="15"/>
      <c r="EI296" s="15"/>
      <c r="EJ296" s="15"/>
      <c r="EK296" s="15"/>
      <c r="EL296" s="15"/>
      <c r="EM296" s="15"/>
      <c r="EN296" s="15"/>
      <c r="EO296" s="15"/>
      <c r="EP296" s="15"/>
      <c r="EQ296" s="15"/>
      <c r="ER296" s="15"/>
      <c r="ES296" s="15"/>
      <c r="ET296" s="15"/>
      <c r="EU296" s="15"/>
      <c r="EV296" s="15"/>
      <c r="EW296" s="15"/>
      <c r="EX296" s="15"/>
      <c r="EY296" s="15"/>
      <c r="EZ296" s="15"/>
      <c r="FA296" s="15"/>
      <c r="FB296" s="15"/>
      <c r="FC296" s="15"/>
      <c r="FD296" s="15"/>
      <c r="FE296" s="15"/>
      <c r="FF296" s="15"/>
      <c r="FG296" s="15"/>
      <c r="FH296" s="15"/>
      <c r="FI296" s="15"/>
      <c r="FJ296" s="15"/>
      <c r="FK296" s="15"/>
      <c r="FL296" s="15"/>
      <c r="FM296" s="15"/>
      <c r="FN296" s="15"/>
      <c r="FO296" s="15"/>
      <c r="FP296" s="15"/>
      <c r="FQ296" s="15"/>
      <c r="FR296" s="15"/>
      <c r="FS296" s="15"/>
      <c r="FT296" s="15"/>
      <c r="FU296" s="15"/>
      <c r="FV296" s="15"/>
      <c r="FW296" s="15"/>
      <c r="FX296" s="15"/>
      <c r="FY296" s="15"/>
      <c r="FZ296" s="15"/>
      <c r="GA296" s="15"/>
      <c r="GB296" s="15"/>
      <c r="GC296" s="15"/>
      <c r="GD296" s="15"/>
      <c r="GE296" s="15"/>
      <c r="GF296" s="15"/>
      <c r="GG296" s="15"/>
      <c r="GH296" s="15"/>
      <c r="GI296" s="15"/>
      <c r="GJ296" s="15"/>
      <c r="GK296" s="15"/>
      <c r="GL296" s="15"/>
      <c r="GM296" s="15"/>
      <c r="GN296" s="15"/>
      <c r="GO296" s="15"/>
      <c r="GP296" s="15"/>
      <c r="GQ296" s="15"/>
      <c r="GR296" s="15"/>
      <c r="GS296" s="15"/>
      <c r="GT296" s="15"/>
      <c r="GU296" s="15"/>
      <c r="GV296" s="15"/>
      <c r="GW296" s="15"/>
      <c r="GX296" s="15"/>
      <c r="GY296" s="15"/>
      <c r="GZ296" s="15"/>
      <c r="HA296" s="15"/>
      <c r="HB296" s="15"/>
      <c r="HC296" s="15"/>
      <c r="HD296" s="15"/>
      <c r="HE296" s="15"/>
      <c r="HF296" s="15"/>
      <c r="HG296" s="15"/>
      <c r="HH296" s="15"/>
      <c r="HI296" s="15"/>
      <c r="HJ296" s="15"/>
      <c r="HK296" s="15"/>
      <c r="HL296" s="15"/>
      <c r="HM296" s="15"/>
      <c r="HN296" s="15"/>
      <c r="HO296" s="15"/>
      <c r="HP296" s="15"/>
      <c r="HQ296" s="15"/>
      <c r="HR296" s="15"/>
      <c r="HS296" s="15"/>
      <c r="HT296" s="15"/>
      <c r="HU296" s="15"/>
      <c r="HV296" s="15"/>
      <c r="HW296" s="15"/>
      <c r="HX296" s="15"/>
      <c r="HY296" s="15"/>
      <c r="HZ296" s="15"/>
      <c r="IA296" s="15"/>
      <c r="IB296" s="15"/>
      <c r="IC296" s="15"/>
      <c r="ID296" s="15"/>
      <c r="IE296" s="15"/>
      <c r="IF296" s="15"/>
      <c r="IG296" s="15"/>
      <c r="IH296" s="15"/>
      <c r="II296" s="15"/>
      <c r="IJ296" s="15"/>
      <c r="IK296" s="15"/>
      <c r="IL296" s="15"/>
      <c r="IM296" s="15"/>
      <c r="IN296" s="15"/>
      <c r="IO296" s="15"/>
      <c r="IP296" s="15"/>
      <c r="IQ296" s="15"/>
      <c r="IR296" s="15"/>
      <c r="IS296" s="15"/>
      <c r="IT296" s="15"/>
      <c r="IU296" s="15"/>
      <c r="IV296" s="15"/>
    </row>
    <row r="297" spans="1:256" ht="38.25" customHeight="1">
      <c r="A297" s="6" t="s">
        <v>288</v>
      </c>
      <c r="B297" s="6"/>
      <c r="C297" s="7" t="s">
        <v>289</v>
      </c>
      <c r="D297" s="7"/>
      <c r="E297" s="6" t="s">
        <v>290</v>
      </c>
      <c r="F297" s="6"/>
      <c r="G297" s="6" t="s">
        <v>204</v>
      </c>
      <c r="H297" s="6"/>
      <c r="I297" s="6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  <c r="BM297" s="15"/>
      <c r="BN297" s="15"/>
      <c r="BO297" s="15"/>
      <c r="BP297" s="15"/>
      <c r="BQ297" s="15"/>
      <c r="BR297" s="15"/>
      <c r="BS297" s="15"/>
      <c r="BT297" s="15"/>
      <c r="BU297" s="15"/>
      <c r="BV297" s="15"/>
      <c r="BW297" s="15"/>
      <c r="BX297" s="15"/>
      <c r="BY297" s="15"/>
      <c r="BZ297" s="15"/>
      <c r="CA297" s="15"/>
      <c r="CB297" s="15"/>
      <c r="CC297" s="15"/>
      <c r="CD297" s="15"/>
      <c r="CE297" s="15"/>
      <c r="CF297" s="15"/>
      <c r="CG297" s="15"/>
      <c r="CH297" s="15"/>
      <c r="CI297" s="15"/>
      <c r="CJ297" s="15"/>
      <c r="CK297" s="15"/>
      <c r="CL297" s="15"/>
      <c r="CM297" s="15"/>
      <c r="CN297" s="15"/>
      <c r="CO297" s="15"/>
      <c r="CP297" s="15"/>
      <c r="CQ297" s="15"/>
      <c r="CR297" s="15"/>
      <c r="CS297" s="15"/>
      <c r="CT297" s="15"/>
      <c r="CU297" s="15"/>
      <c r="CV297" s="15"/>
      <c r="CW297" s="15"/>
      <c r="CX297" s="15"/>
      <c r="CY297" s="15"/>
      <c r="CZ297" s="15"/>
      <c r="DA297" s="15"/>
      <c r="DB297" s="15"/>
      <c r="DC297" s="15"/>
      <c r="DD297" s="15"/>
      <c r="DE297" s="15"/>
      <c r="DF297" s="15"/>
      <c r="DG297" s="15"/>
      <c r="DH297" s="15"/>
      <c r="DI297" s="15"/>
      <c r="DJ297" s="15"/>
      <c r="DK297" s="15"/>
      <c r="DL297" s="15"/>
      <c r="DM297" s="15"/>
      <c r="DN297" s="15"/>
      <c r="DO297" s="15"/>
      <c r="DP297" s="15"/>
      <c r="DQ297" s="15"/>
      <c r="DR297" s="15"/>
      <c r="DS297" s="15"/>
      <c r="DT297" s="15"/>
      <c r="DU297" s="15"/>
      <c r="DV297" s="15"/>
      <c r="DW297" s="15"/>
      <c r="DX297" s="15"/>
      <c r="DY297" s="15"/>
      <c r="DZ297" s="15"/>
      <c r="EA297" s="15"/>
      <c r="EB297" s="15"/>
      <c r="EC297" s="15"/>
      <c r="ED297" s="15"/>
      <c r="EE297" s="15"/>
      <c r="EF297" s="15"/>
      <c r="EG297" s="15"/>
      <c r="EH297" s="15"/>
      <c r="EI297" s="15"/>
      <c r="EJ297" s="15"/>
      <c r="EK297" s="15"/>
      <c r="EL297" s="15"/>
      <c r="EM297" s="15"/>
      <c r="EN297" s="15"/>
      <c r="EO297" s="15"/>
      <c r="EP297" s="15"/>
      <c r="EQ297" s="15"/>
      <c r="ER297" s="15"/>
      <c r="ES297" s="15"/>
      <c r="ET297" s="15"/>
      <c r="EU297" s="15"/>
      <c r="EV297" s="15"/>
      <c r="EW297" s="15"/>
      <c r="EX297" s="15"/>
      <c r="EY297" s="15"/>
      <c r="EZ297" s="15"/>
      <c r="FA297" s="15"/>
      <c r="FB297" s="15"/>
      <c r="FC297" s="15"/>
      <c r="FD297" s="15"/>
      <c r="FE297" s="15"/>
      <c r="FF297" s="15"/>
      <c r="FG297" s="15"/>
      <c r="FH297" s="15"/>
      <c r="FI297" s="15"/>
      <c r="FJ297" s="15"/>
      <c r="FK297" s="15"/>
      <c r="FL297" s="15"/>
      <c r="FM297" s="15"/>
      <c r="FN297" s="15"/>
      <c r="FO297" s="15"/>
      <c r="FP297" s="15"/>
      <c r="FQ297" s="15"/>
      <c r="FR297" s="15"/>
      <c r="FS297" s="15"/>
      <c r="FT297" s="15"/>
      <c r="FU297" s="15"/>
      <c r="FV297" s="15"/>
      <c r="FW297" s="15"/>
      <c r="FX297" s="15"/>
      <c r="FY297" s="15"/>
      <c r="FZ297" s="15"/>
      <c r="GA297" s="15"/>
      <c r="GB297" s="15"/>
      <c r="GC297" s="15"/>
      <c r="GD297" s="15"/>
      <c r="GE297" s="15"/>
      <c r="GF297" s="15"/>
      <c r="GG297" s="15"/>
      <c r="GH297" s="15"/>
      <c r="GI297" s="15"/>
      <c r="GJ297" s="15"/>
      <c r="GK297" s="15"/>
      <c r="GL297" s="15"/>
      <c r="GM297" s="15"/>
      <c r="GN297" s="15"/>
      <c r="GO297" s="15"/>
      <c r="GP297" s="15"/>
      <c r="GQ297" s="15"/>
      <c r="GR297" s="15"/>
      <c r="GS297" s="15"/>
      <c r="GT297" s="15"/>
      <c r="GU297" s="15"/>
      <c r="GV297" s="15"/>
      <c r="GW297" s="15"/>
      <c r="GX297" s="15"/>
      <c r="GY297" s="15"/>
      <c r="GZ297" s="15"/>
      <c r="HA297" s="15"/>
      <c r="HB297" s="15"/>
      <c r="HC297" s="15"/>
      <c r="HD297" s="15"/>
      <c r="HE297" s="15"/>
      <c r="HF297" s="15"/>
      <c r="HG297" s="15"/>
      <c r="HH297" s="15"/>
      <c r="HI297" s="15"/>
      <c r="HJ297" s="15"/>
      <c r="HK297" s="15"/>
      <c r="HL297" s="15"/>
      <c r="HM297" s="15"/>
      <c r="HN297" s="15"/>
      <c r="HO297" s="15"/>
      <c r="HP297" s="15"/>
      <c r="HQ297" s="15"/>
      <c r="HR297" s="15"/>
      <c r="HS297" s="15"/>
      <c r="HT297" s="15"/>
      <c r="HU297" s="15"/>
      <c r="HV297" s="15"/>
      <c r="HW297" s="15"/>
      <c r="HX297" s="15"/>
      <c r="HY297" s="15"/>
      <c r="HZ297" s="15"/>
      <c r="IA297" s="15"/>
      <c r="IB297" s="15"/>
      <c r="IC297" s="15"/>
      <c r="ID297" s="15"/>
      <c r="IE297" s="15"/>
      <c r="IF297" s="15"/>
      <c r="IG297" s="15"/>
      <c r="IH297" s="15"/>
      <c r="II297" s="15"/>
      <c r="IJ297" s="15"/>
      <c r="IK297" s="15"/>
      <c r="IL297" s="15"/>
      <c r="IM297" s="15"/>
      <c r="IN297" s="15"/>
      <c r="IO297" s="15"/>
      <c r="IP297" s="15"/>
      <c r="IQ297" s="15"/>
      <c r="IR297" s="15"/>
      <c r="IS297" s="15"/>
      <c r="IT297" s="15"/>
      <c r="IU297" s="15"/>
      <c r="IV297" s="15"/>
    </row>
    <row r="298" spans="1:256" ht="12.75" customHeight="1">
      <c r="A298" s="596" t="s">
        <v>282</v>
      </c>
      <c r="B298" s="596"/>
      <c r="C298" s="597" t="s">
        <v>291</v>
      </c>
      <c r="D298" s="597"/>
      <c r="E298" s="598">
        <v>0</v>
      </c>
      <c r="F298" s="598"/>
      <c r="G298" s="554">
        <v>0</v>
      </c>
      <c r="H298" s="554"/>
      <c r="I298" s="554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15"/>
      <c r="BM298" s="15"/>
      <c r="BN298" s="15"/>
      <c r="BO298" s="15"/>
      <c r="BP298" s="15"/>
      <c r="BQ298" s="15"/>
      <c r="BR298" s="15"/>
      <c r="BS298" s="15"/>
      <c r="BT298" s="15"/>
      <c r="BU298" s="15"/>
      <c r="BV298" s="15"/>
      <c r="BW298" s="15"/>
      <c r="BX298" s="15"/>
      <c r="BY298" s="15"/>
      <c r="BZ298" s="15"/>
      <c r="CA298" s="15"/>
      <c r="CB298" s="15"/>
      <c r="CC298" s="15"/>
      <c r="CD298" s="15"/>
      <c r="CE298" s="15"/>
      <c r="CF298" s="15"/>
      <c r="CG298" s="15"/>
      <c r="CH298" s="15"/>
      <c r="CI298" s="15"/>
      <c r="CJ298" s="15"/>
      <c r="CK298" s="15"/>
      <c r="CL298" s="15"/>
      <c r="CM298" s="15"/>
      <c r="CN298" s="15"/>
      <c r="CO298" s="15"/>
      <c r="CP298" s="15"/>
      <c r="CQ298" s="15"/>
      <c r="CR298" s="15"/>
      <c r="CS298" s="15"/>
      <c r="CT298" s="15"/>
      <c r="CU298" s="15"/>
      <c r="CV298" s="15"/>
      <c r="CW298" s="15"/>
      <c r="CX298" s="15"/>
      <c r="CY298" s="15"/>
      <c r="CZ298" s="15"/>
      <c r="DA298" s="15"/>
      <c r="DB298" s="15"/>
      <c r="DC298" s="15"/>
      <c r="DD298" s="15"/>
      <c r="DE298" s="15"/>
      <c r="DF298" s="15"/>
      <c r="DG298" s="15"/>
      <c r="DH298" s="15"/>
      <c r="DI298" s="15"/>
      <c r="DJ298" s="15"/>
      <c r="DK298" s="15"/>
      <c r="DL298" s="15"/>
      <c r="DM298" s="15"/>
      <c r="DN298" s="15"/>
      <c r="DO298" s="15"/>
      <c r="DP298" s="15"/>
      <c r="DQ298" s="15"/>
      <c r="DR298" s="15"/>
      <c r="DS298" s="15"/>
      <c r="DT298" s="15"/>
      <c r="DU298" s="15"/>
      <c r="DV298" s="15"/>
      <c r="DW298" s="15"/>
      <c r="DX298" s="15"/>
      <c r="DY298" s="15"/>
      <c r="DZ298" s="15"/>
      <c r="EA298" s="15"/>
      <c r="EB298" s="15"/>
      <c r="EC298" s="15"/>
      <c r="ED298" s="15"/>
      <c r="EE298" s="15"/>
      <c r="EF298" s="15"/>
      <c r="EG298" s="15"/>
      <c r="EH298" s="15"/>
      <c r="EI298" s="15"/>
      <c r="EJ298" s="15"/>
      <c r="EK298" s="15"/>
      <c r="EL298" s="15"/>
      <c r="EM298" s="15"/>
      <c r="EN298" s="15"/>
      <c r="EO298" s="15"/>
      <c r="EP298" s="15"/>
      <c r="EQ298" s="15"/>
      <c r="ER298" s="15"/>
      <c r="ES298" s="15"/>
      <c r="ET298" s="15"/>
      <c r="EU298" s="15"/>
      <c r="EV298" s="15"/>
      <c r="EW298" s="15"/>
      <c r="EX298" s="15"/>
      <c r="EY298" s="15"/>
      <c r="EZ298" s="15"/>
      <c r="FA298" s="15"/>
      <c r="FB298" s="15"/>
      <c r="FC298" s="15"/>
      <c r="FD298" s="15"/>
      <c r="FE298" s="15"/>
      <c r="FF298" s="15"/>
      <c r="FG298" s="15"/>
      <c r="FH298" s="15"/>
      <c r="FI298" s="15"/>
      <c r="FJ298" s="15"/>
      <c r="FK298" s="15"/>
      <c r="FL298" s="15"/>
      <c r="FM298" s="15"/>
      <c r="FN298" s="15"/>
      <c r="FO298" s="15"/>
      <c r="FP298" s="15"/>
      <c r="FQ298" s="15"/>
      <c r="FR298" s="15"/>
      <c r="FS298" s="15"/>
      <c r="FT298" s="15"/>
      <c r="FU298" s="15"/>
      <c r="FV298" s="15"/>
      <c r="FW298" s="15"/>
      <c r="FX298" s="15"/>
      <c r="FY298" s="15"/>
      <c r="FZ298" s="15"/>
      <c r="GA298" s="15"/>
      <c r="GB298" s="15"/>
      <c r="GC298" s="15"/>
      <c r="GD298" s="15"/>
      <c r="GE298" s="15"/>
      <c r="GF298" s="15"/>
      <c r="GG298" s="15"/>
      <c r="GH298" s="15"/>
      <c r="GI298" s="15"/>
      <c r="GJ298" s="15"/>
      <c r="GK298" s="15"/>
      <c r="GL298" s="15"/>
      <c r="GM298" s="15"/>
      <c r="GN298" s="15"/>
      <c r="GO298" s="15"/>
      <c r="GP298" s="15"/>
      <c r="GQ298" s="15"/>
      <c r="GR298" s="15"/>
      <c r="GS298" s="15"/>
      <c r="GT298" s="15"/>
      <c r="GU298" s="15"/>
      <c r="GV298" s="15"/>
      <c r="GW298" s="15"/>
      <c r="GX298" s="15"/>
      <c r="GY298" s="15"/>
      <c r="GZ298" s="15"/>
      <c r="HA298" s="15"/>
      <c r="HB298" s="15"/>
      <c r="HC298" s="15"/>
      <c r="HD298" s="15"/>
      <c r="HE298" s="15"/>
      <c r="HF298" s="15"/>
      <c r="HG298" s="15"/>
      <c r="HH298" s="15"/>
      <c r="HI298" s="15"/>
      <c r="HJ298" s="15"/>
      <c r="HK298" s="15"/>
      <c r="HL298" s="15"/>
      <c r="HM298" s="15"/>
      <c r="HN298" s="15"/>
      <c r="HO298" s="15"/>
      <c r="HP298" s="15"/>
      <c r="HQ298" s="15"/>
      <c r="HR298" s="15"/>
      <c r="HS298" s="15"/>
      <c r="HT298" s="15"/>
      <c r="HU298" s="15"/>
      <c r="HV298" s="15"/>
      <c r="HW298" s="15"/>
      <c r="HX298" s="15"/>
      <c r="HY298" s="15"/>
      <c r="HZ298" s="15"/>
      <c r="IA298" s="15"/>
      <c r="IB298" s="15"/>
      <c r="IC298" s="15"/>
      <c r="ID298" s="15"/>
      <c r="IE298" s="15"/>
      <c r="IF298" s="15"/>
      <c r="IG298" s="15"/>
      <c r="IH298" s="15"/>
      <c r="II298" s="15"/>
      <c r="IJ298" s="15"/>
      <c r="IK298" s="15"/>
      <c r="IL298" s="15"/>
      <c r="IM298" s="15"/>
      <c r="IN298" s="15"/>
      <c r="IO298" s="15"/>
      <c r="IP298" s="15"/>
      <c r="IQ298" s="15"/>
      <c r="IR298" s="15"/>
      <c r="IS298" s="15"/>
      <c r="IT298" s="15"/>
      <c r="IU298" s="15"/>
      <c r="IV298" s="15"/>
    </row>
    <row r="299" spans="1:256" ht="12.75" customHeight="1">
      <c r="A299" s="596" t="s">
        <v>285</v>
      </c>
      <c r="B299" s="596"/>
      <c r="C299" s="599" t="s">
        <v>215</v>
      </c>
      <c r="D299" s="599"/>
      <c r="E299" s="598">
        <v>0</v>
      </c>
      <c r="F299" s="598"/>
      <c r="G299" s="600">
        <v>0</v>
      </c>
      <c r="H299" s="600"/>
      <c r="I299" s="600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BL299" s="15"/>
      <c r="BM299" s="15"/>
      <c r="BN299" s="15"/>
      <c r="BO299" s="15"/>
      <c r="BP299" s="15"/>
      <c r="BQ299" s="15"/>
      <c r="BR299" s="15"/>
      <c r="BS299" s="15"/>
      <c r="BT299" s="15"/>
      <c r="BU299" s="15"/>
      <c r="BV299" s="15"/>
      <c r="BW299" s="15"/>
      <c r="BX299" s="15"/>
      <c r="BY299" s="15"/>
      <c r="BZ299" s="15"/>
      <c r="CA299" s="15"/>
      <c r="CB299" s="15"/>
      <c r="CC299" s="15"/>
      <c r="CD299" s="15"/>
      <c r="CE299" s="15"/>
      <c r="CF299" s="15"/>
      <c r="CG299" s="15"/>
      <c r="CH299" s="15"/>
      <c r="CI299" s="15"/>
      <c r="CJ299" s="15"/>
      <c r="CK299" s="15"/>
      <c r="CL299" s="15"/>
      <c r="CM299" s="15"/>
      <c r="CN299" s="15"/>
      <c r="CO299" s="15"/>
      <c r="CP299" s="15"/>
      <c r="CQ299" s="15"/>
      <c r="CR299" s="15"/>
      <c r="CS299" s="15"/>
      <c r="CT299" s="15"/>
      <c r="CU299" s="15"/>
      <c r="CV299" s="15"/>
      <c r="CW299" s="15"/>
      <c r="CX299" s="15"/>
      <c r="CY299" s="15"/>
      <c r="CZ299" s="15"/>
      <c r="DA299" s="15"/>
      <c r="DB299" s="15"/>
      <c r="DC299" s="15"/>
      <c r="DD299" s="15"/>
      <c r="DE299" s="15"/>
      <c r="DF299" s="15"/>
      <c r="DG299" s="15"/>
      <c r="DH299" s="15"/>
      <c r="DI299" s="15"/>
      <c r="DJ299" s="15"/>
      <c r="DK299" s="15"/>
      <c r="DL299" s="15"/>
      <c r="DM299" s="15"/>
      <c r="DN299" s="15"/>
      <c r="DO299" s="15"/>
      <c r="DP299" s="15"/>
      <c r="DQ299" s="15"/>
      <c r="DR299" s="15"/>
      <c r="DS299" s="15"/>
      <c r="DT299" s="15"/>
      <c r="DU299" s="15"/>
      <c r="DV299" s="15"/>
      <c r="DW299" s="15"/>
      <c r="DX299" s="15"/>
      <c r="DY299" s="15"/>
      <c r="DZ299" s="15"/>
      <c r="EA299" s="15"/>
      <c r="EB299" s="15"/>
      <c r="EC299" s="15"/>
      <c r="ED299" s="15"/>
      <c r="EE299" s="15"/>
      <c r="EF299" s="15"/>
      <c r="EG299" s="15"/>
      <c r="EH299" s="15"/>
      <c r="EI299" s="15"/>
      <c r="EJ299" s="15"/>
      <c r="EK299" s="15"/>
      <c r="EL299" s="15"/>
      <c r="EM299" s="15"/>
      <c r="EN299" s="15"/>
      <c r="EO299" s="15"/>
      <c r="EP299" s="15"/>
      <c r="EQ299" s="15"/>
      <c r="ER299" s="15"/>
      <c r="ES299" s="15"/>
      <c r="ET299" s="15"/>
      <c r="EU299" s="15"/>
      <c r="EV299" s="15"/>
      <c r="EW299" s="15"/>
      <c r="EX299" s="15"/>
      <c r="EY299" s="15"/>
      <c r="EZ299" s="15"/>
      <c r="FA299" s="15"/>
      <c r="FB299" s="15"/>
      <c r="FC299" s="15"/>
      <c r="FD299" s="15"/>
      <c r="FE299" s="15"/>
      <c r="FF299" s="15"/>
      <c r="FG299" s="15"/>
      <c r="FH299" s="15"/>
      <c r="FI299" s="15"/>
      <c r="FJ299" s="15"/>
      <c r="FK299" s="15"/>
      <c r="FL299" s="15"/>
      <c r="FM299" s="15"/>
      <c r="FN299" s="15"/>
      <c r="FO299" s="15"/>
      <c r="FP299" s="15"/>
      <c r="FQ299" s="15"/>
      <c r="FR299" s="15"/>
      <c r="FS299" s="15"/>
      <c r="FT299" s="15"/>
      <c r="FU299" s="15"/>
      <c r="FV299" s="15"/>
      <c r="FW299" s="15"/>
      <c r="FX299" s="15"/>
      <c r="FY299" s="15"/>
      <c r="FZ299" s="15"/>
      <c r="GA299" s="15"/>
      <c r="GB299" s="15"/>
      <c r="GC299" s="15"/>
      <c r="GD299" s="15"/>
      <c r="GE299" s="15"/>
      <c r="GF299" s="15"/>
      <c r="GG299" s="15"/>
      <c r="GH299" s="15"/>
      <c r="GI299" s="15"/>
      <c r="GJ299" s="15"/>
      <c r="GK299" s="15"/>
      <c r="GL299" s="15"/>
      <c r="GM299" s="15"/>
      <c r="GN299" s="15"/>
      <c r="GO299" s="15"/>
      <c r="GP299" s="15"/>
      <c r="GQ299" s="15"/>
      <c r="GR299" s="15"/>
      <c r="GS299" s="15"/>
      <c r="GT299" s="15"/>
      <c r="GU299" s="15"/>
      <c r="GV299" s="15"/>
      <c r="GW299" s="15"/>
      <c r="GX299" s="15"/>
      <c r="GY299" s="15"/>
      <c r="GZ299" s="15"/>
      <c r="HA299" s="15"/>
      <c r="HB299" s="15"/>
      <c r="HC299" s="15"/>
      <c r="HD299" s="15"/>
      <c r="HE299" s="15"/>
      <c r="HF299" s="15"/>
      <c r="HG299" s="15"/>
      <c r="HH299" s="15"/>
      <c r="HI299" s="15"/>
      <c r="HJ299" s="15"/>
      <c r="HK299" s="15"/>
      <c r="HL299" s="15"/>
      <c r="HM299" s="15"/>
      <c r="HN299" s="15"/>
      <c r="HO299" s="15"/>
      <c r="HP299" s="15"/>
      <c r="HQ299" s="15"/>
      <c r="HR299" s="15"/>
      <c r="HS299" s="15"/>
      <c r="HT299" s="15"/>
      <c r="HU299" s="15"/>
      <c r="HV299" s="15"/>
      <c r="HW299" s="15"/>
      <c r="HX299" s="15"/>
      <c r="HY299" s="15"/>
      <c r="HZ299" s="15"/>
      <c r="IA299" s="15"/>
      <c r="IB299" s="15"/>
      <c r="IC299" s="15"/>
      <c r="ID299" s="15"/>
      <c r="IE299" s="15"/>
      <c r="IF299" s="15"/>
      <c r="IG299" s="15"/>
      <c r="IH299" s="15"/>
      <c r="II299" s="15"/>
      <c r="IJ299" s="15"/>
      <c r="IK299" s="15"/>
      <c r="IL299" s="15"/>
      <c r="IM299" s="15"/>
      <c r="IN299" s="15"/>
      <c r="IO299" s="15"/>
      <c r="IP299" s="15"/>
      <c r="IQ299" s="15"/>
      <c r="IR299" s="15"/>
      <c r="IS299" s="15"/>
      <c r="IT299" s="15"/>
      <c r="IU299" s="15"/>
      <c r="IV299" s="15"/>
    </row>
    <row r="300" spans="1:256" ht="12.75" customHeight="1">
      <c r="A300" s="522" t="s">
        <v>209</v>
      </c>
      <c r="B300" s="522"/>
      <c r="C300" s="522"/>
      <c r="D300" s="522"/>
      <c r="E300" s="522"/>
      <c r="F300" s="522"/>
      <c r="G300" s="601">
        <f>SUM(G298+G299)</f>
        <v>0</v>
      </c>
      <c r="H300" s="601"/>
      <c r="I300" s="601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  <c r="BM300" s="15"/>
      <c r="BN300" s="15"/>
      <c r="BO300" s="15"/>
      <c r="BP300" s="15"/>
      <c r="BQ300" s="15"/>
      <c r="BR300" s="15"/>
      <c r="BS300" s="15"/>
      <c r="BT300" s="15"/>
      <c r="BU300" s="15"/>
      <c r="BV300" s="15"/>
      <c r="BW300" s="15"/>
      <c r="BX300" s="15"/>
      <c r="BY300" s="15"/>
      <c r="BZ300" s="15"/>
      <c r="CA300" s="15"/>
      <c r="CB300" s="15"/>
      <c r="CC300" s="15"/>
      <c r="CD300" s="15"/>
      <c r="CE300" s="15"/>
      <c r="CF300" s="15"/>
      <c r="CG300" s="15"/>
      <c r="CH300" s="15"/>
      <c r="CI300" s="15"/>
      <c r="CJ300" s="15"/>
      <c r="CK300" s="15"/>
      <c r="CL300" s="15"/>
      <c r="CM300" s="15"/>
      <c r="CN300" s="15"/>
      <c r="CO300" s="15"/>
      <c r="CP300" s="15"/>
      <c r="CQ300" s="15"/>
      <c r="CR300" s="15"/>
      <c r="CS300" s="15"/>
      <c r="CT300" s="15"/>
      <c r="CU300" s="15"/>
      <c r="CV300" s="15"/>
      <c r="CW300" s="15"/>
      <c r="CX300" s="15"/>
      <c r="CY300" s="15"/>
      <c r="CZ300" s="15"/>
      <c r="DA300" s="15"/>
      <c r="DB300" s="15"/>
      <c r="DC300" s="15"/>
      <c r="DD300" s="15"/>
      <c r="DE300" s="15"/>
      <c r="DF300" s="15"/>
      <c r="DG300" s="15"/>
      <c r="DH300" s="15"/>
      <c r="DI300" s="15"/>
      <c r="DJ300" s="15"/>
      <c r="DK300" s="15"/>
      <c r="DL300" s="15"/>
      <c r="DM300" s="15"/>
      <c r="DN300" s="15"/>
      <c r="DO300" s="15"/>
      <c r="DP300" s="15"/>
      <c r="DQ300" s="15"/>
      <c r="DR300" s="15"/>
      <c r="DS300" s="15"/>
      <c r="DT300" s="15"/>
      <c r="DU300" s="15"/>
      <c r="DV300" s="15"/>
      <c r="DW300" s="15"/>
      <c r="DX300" s="15"/>
      <c r="DY300" s="15"/>
      <c r="DZ300" s="15"/>
      <c r="EA300" s="15"/>
      <c r="EB300" s="15"/>
      <c r="EC300" s="15"/>
      <c r="ED300" s="15"/>
      <c r="EE300" s="15"/>
      <c r="EF300" s="15"/>
      <c r="EG300" s="15"/>
      <c r="EH300" s="15"/>
      <c r="EI300" s="15"/>
      <c r="EJ300" s="15"/>
      <c r="EK300" s="15"/>
      <c r="EL300" s="15"/>
      <c r="EM300" s="15"/>
      <c r="EN300" s="15"/>
      <c r="EO300" s="15"/>
      <c r="EP300" s="15"/>
      <c r="EQ300" s="15"/>
      <c r="ER300" s="15"/>
      <c r="ES300" s="15"/>
      <c r="ET300" s="15"/>
      <c r="EU300" s="15"/>
      <c r="EV300" s="15"/>
      <c r="EW300" s="15"/>
      <c r="EX300" s="15"/>
      <c r="EY300" s="15"/>
      <c r="EZ300" s="15"/>
      <c r="FA300" s="15"/>
      <c r="FB300" s="15"/>
      <c r="FC300" s="15"/>
      <c r="FD300" s="15"/>
      <c r="FE300" s="15"/>
      <c r="FF300" s="15"/>
      <c r="FG300" s="15"/>
      <c r="FH300" s="15"/>
      <c r="FI300" s="15"/>
      <c r="FJ300" s="15"/>
      <c r="FK300" s="15"/>
      <c r="FL300" s="15"/>
      <c r="FM300" s="15"/>
      <c r="FN300" s="15"/>
      <c r="FO300" s="15"/>
      <c r="FP300" s="15"/>
      <c r="FQ300" s="15"/>
      <c r="FR300" s="15"/>
      <c r="FS300" s="15"/>
      <c r="FT300" s="15"/>
      <c r="FU300" s="15"/>
      <c r="FV300" s="15"/>
      <c r="FW300" s="15"/>
      <c r="FX300" s="15"/>
      <c r="FY300" s="15"/>
      <c r="FZ300" s="15"/>
      <c r="GA300" s="15"/>
      <c r="GB300" s="15"/>
      <c r="GC300" s="15"/>
      <c r="GD300" s="15"/>
      <c r="GE300" s="15"/>
      <c r="GF300" s="15"/>
      <c r="GG300" s="15"/>
      <c r="GH300" s="15"/>
      <c r="GI300" s="15"/>
      <c r="GJ300" s="15"/>
      <c r="GK300" s="15"/>
      <c r="GL300" s="15"/>
      <c r="GM300" s="15"/>
      <c r="GN300" s="15"/>
      <c r="GO300" s="15"/>
      <c r="GP300" s="15"/>
      <c r="GQ300" s="15"/>
      <c r="GR300" s="15"/>
      <c r="GS300" s="15"/>
      <c r="GT300" s="15"/>
      <c r="GU300" s="15"/>
      <c r="GV300" s="15"/>
      <c r="GW300" s="15"/>
      <c r="GX300" s="15"/>
      <c r="GY300" s="15"/>
      <c r="GZ300" s="15"/>
      <c r="HA300" s="15"/>
      <c r="HB300" s="15"/>
      <c r="HC300" s="15"/>
      <c r="HD300" s="15"/>
      <c r="HE300" s="15"/>
      <c r="HF300" s="15"/>
      <c r="HG300" s="15"/>
      <c r="HH300" s="15"/>
      <c r="HI300" s="15"/>
      <c r="HJ300" s="15"/>
      <c r="HK300" s="15"/>
      <c r="HL300" s="15"/>
      <c r="HM300" s="15"/>
      <c r="HN300" s="15"/>
      <c r="HO300" s="15"/>
      <c r="HP300" s="15"/>
      <c r="HQ300" s="15"/>
      <c r="HR300" s="15"/>
      <c r="HS300" s="15"/>
      <c r="HT300" s="15"/>
      <c r="HU300" s="15"/>
      <c r="HV300" s="15"/>
      <c r="HW300" s="15"/>
      <c r="HX300" s="15"/>
      <c r="HY300" s="15"/>
      <c r="HZ300" s="15"/>
      <c r="IA300" s="15"/>
      <c r="IB300" s="15"/>
      <c r="IC300" s="15"/>
      <c r="ID300" s="15"/>
      <c r="IE300" s="15"/>
      <c r="IF300" s="15"/>
      <c r="IG300" s="15"/>
      <c r="IH300" s="15"/>
      <c r="II300" s="15"/>
      <c r="IJ300" s="15"/>
      <c r="IK300" s="15"/>
      <c r="IL300" s="15"/>
      <c r="IM300" s="15"/>
      <c r="IN300" s="15"/>
      <c r="IO300" s="15"/>
      <c r="IP300" s="15"/>
      <c r="IQ300" s="15"/>
      <c r="IR300" s="15"/>
      <c r="IS300" s="15"/>
      <c r="IT300" s="15"/>
      <c r="IU300" s="15"/>
      <c r="IV300" s="15"/>
    </row>
    <row r="301" spans="1:256" ht="12.75" customHeight="1">
      <c r="A301" s="503"/>
      <c r="B301" s="503"/>
      <c r="C301" s="503"/>
      <c r="D301" s="503"/>
      <c r="E301" s="503"/>
      <c r="F301" s="503"/>
      <c r="G301" s="503"/>
      <c r="H301" s="503"/>
      <c r="I301" s="503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  <c r="BM301" s="15"/>
      <c r="BN301" s="15"/>
      <c r="BO301" s="15"/>
      <c r="BP301" s="15"/>
      <c r="BQ301" s="15"/>
      <c r="BR301" s="15"/>
      <c r="BS301" s="15"/>
      <c r="BT301" s="15"/>
      <c r="BU301" s="15"/>
      <c r="BV301" s="15"/>
      <c r="BW301" s="15"/>
      <c r="BX301" s="15"/>
      <c r="BY301" s="15"/>
      <c r="BZ301" s="15"/>
      <c r="CA301" s="15"/>
      <c r="CB301" s="15"/>
      <c r="CC301" s="15"/>
      <c r="CD301" s="15"/>
      <c r="CE301" s="15"/>
      <c r="CF301" s="15"/>
      <c r="CG301" s="15"/>
      <c r="CH301" s="15"/>
      <c r="CI301" s="15"/>
      <c r="CJ301" s="15"/>
      <c r="CK301" s="15"/>
      <c r="CL301" s="15"/>
      <c r="CM301" s="15"/>
      <c r="CN301" s="15"/>
      <c r="CO301" s="15"/>
      <c r="CP301" s="15"/>
      <c r="CQ301" s="15"/>
      <c r="CR301" s="15"/>
      <c r="CS301" s="15"/>
      <c r="CT301" s="15"/>
      <c r="CU301" s="15"/>
      <c r="CV301" s="15"/>
      <c r="CW301" s="15"/>
      <c r="CX301" s="15"/>
      <c r="CY301" s="15"/>
      <c r="CZ301" s="15"/>
      <c r="DA301" s="15"/>
      <c r="DB301" s="15"/>
      <c r="DC301" s="15"/>
      <c r="DD301" s="15"/>
      <c r="DE301" s="15"/>
      <c r="DF301" s="15"/>
      <c r="DG301" s="15"/>
      <c r="DH301" s="15"/>
      <c r="DI301" s="15"/>
      <c r="DJ301" s="15"/>
      <c r="DK301" s="15"/>
      <c r="DL301" s="15"/>
      <c r="DM301" s="15"/>
      <c r="DN301" s="15"/>
      <c r="DO301" s="15"/>
      <c r="DP301" s="15"/>
      <c r="DQ301" s="15"/>
      <c r="DR301" s="15"/>
      <c r="DS301" s="15"/>
      <c r="DT301" s="15"/>
      <c r="DU301" s="15"/>
      <c r="DV301" s="15"/>
      <c r="DW301" s="15"/>
      <c r="DX301" s="15"/>
      <c r="DY301" s="15"/>
      <c r="DZ301" s="15"/>
      <c r="EA301" s="15"/>
      <c r="EB301" s="15"/>
      <c r="EC301" s="15"/>
      <c r="ED301" s="15"/>
      <c r="EE301" s="15"/>
      <c r="EF301" s="15"/>
      <c r="EG301" s="15"/>
      <c r="EH301" s="15"/>
      <c r="EI301" s="15"/>
      <c r="EJ301" s="15"/>
      <c r="EK301" s="15"/>
      <c r="EL301" s="15"/>
      <c r="EM301" s="15"/>
      <c r="EN301" s="15"/>
      <c r="EO301" s="15"/>
      <c r="EP301" s="15"/>
      <c r="EQ301" s="15"/>
      <c r="ER301" s="15"/>
      <c r="ES301" s="15"/>
      <c r="ET301" s="15"/>
      <c r="EU301" s="15"/>
      <c r="EV301" s="15"/>
      <c r="EW301" s="15"/>
      <c r="EX301" s="15"/>
      <c r="EY301" s="15"/>
      <c r="EZ301" s="15"/>
      <c r="FA301" s="15"/>
      <c r="FB301" s="15"/>
      <c r="FC301" s="15"/>
      <c r="FD301" s="15"/>
      <c r="FE301" s="15"/>
      <c r="FF301" s="15"/>
      <c r="FG301" s="15"/>
      <c r="FH301" s="15"/>
      <c r="FI301" s="15"/>
      <c r="FJ301" s="15"/>
      <c r="FK301" s="15"/>
      <c r="FL301" s="15"/>
      <c r="FM301" s="15"/>
      <c r="FN301" s="15"/>
      <c r="FO301" s="15"/>
      <c r="FP301" s="15"/>
      <c r="FQ301" s="15"/>
      <c r="FR301" s="15"/>
      <c r="FS301" s="15"/>
      <c r="FT301" s="15"/>
      <c r="FU301" s="15"/>
      <c r="FV301" s="15"/>
      <c r="FW301" s="15"/>
      <c r="FX301" s="15"/>
      <c r="FY301" s="15"/>
      <c r="FZ301" s="15"/>
      <c r="GA301" s="15"/>
      <c r="GB301" s="15"/>
      <c r="GC301" s="15"/>
      <c r="GD301" s="15"/>
      <c r="GE301" s="15"/>
      <c r="GF301" s="15"/>
      <c r="GG301" s="15"/>
      <c r="GH301" s="15"/>
      <c r="GI301" s="15"/>
      <c r="GJ301" s="15"/>
      <c r="GK301" s="15"/>
      <c r="GL301" s="15"/>
      <c r="GM301" s="15"/>
      <c r="GN301" s="15"/>
      <c r="GO301" s="15"/>
      <c r="GP301" s="15"/>
      <c r="GQ301" s="15"/>
      <c r="GR301" s="15"/>
      <c r="GS301" s="15"/>
      <c r="GT301" s="15"/>
      <c r="GU301" s="15"/>
      <c r="GV301" s="15"/>
      <c r="GW301" s="15"/>
      <c r="GX301" s="15"/>
      <c r="GY301" s="15"/>
      <c r="GZ301" s="15"/>
      <c r="HA301" s="15"/>
      <c r="HB301" s="15"/>
      <c r="HC301" s="15"/>
      <c r="HD301" s="15"/>
      <c r="HE301" s="15"/>
      <c r="HF301" s="15"/>
      <c r="HG301" s="15"/>
      <c r="HH301" s="15"/>
      <c r="HI301" s="15"/>
      <c r="HJ301" s="15"/>
      <c r="HK301" s="15"/>
      <c r="HL301" s="15"/>
      <c r="HM301" s="15"/>
      <c r="HN301" s="15"/>
      <c r="HO301" s="15"/>
      <c r="HP301" s="15"/>
      <c r="HQ301" s="15"/>
      <c r="HR301" s="15"/>
      <c r="HS301" s="15"/>
      <c r="HT301" s="15"/>
      <c r="HU301" s="15"/>
      <c r="HV301" s="15"/>
      <c r="HW301" s="15"/>
      <c r="HX301" s="15"/>
      <c r="HY301" s="15"/>
      <c r="HZ301" s="15"/>
      <c r="IA301" s="15"/>
      <c r="IB301" s="15"/>
      <c r="IC301" s="15"/>
      <c r="ID301" s="15"/>
      <c r="IE301" s="15"/>
      <c r="IF301" s="15"/>
      <c r="IG301" s="15"/>
      <c r="IH301" s="15"/>
      <c r="II301" s="15"/>
      <c r="IJ301" s="15"/>
      <c r="IK301" s="15"/>
      <c r="IL301" s="15"/>
      <c r="IM301" s="15"/>
      <c r="IN301" s="15"/>
      <c r="IO301" s="15"/>
      <c r="IP301" s="15"/>
      <c r="IQ301" s="15"/>
      <c r="IR301" s="15"/>
      <c r="IS301" s="15"/>
      <c r="IT301" s="15"/>
      <c r="IU301" s="15"/>
      <c r="IV301" s="15"/>
    </row>
    <row r="302" spans="1:256" ht="12.75" customHeight="1">
      <c r="A302" s="492" t="s">
        <v>292</v>
      </c>
      <c r="B302" s="492"/>
      <c r="C302" s="492"/>
      <c r="D302" s="492"/>
      <c r="E302" s="492"/>
      <c r="F302" s="492"/>
      <c r="G302" s="492"/>
      <c r="H302" s="492"/>
      <c r="I302" s="492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BL302" s="15"/>
      <c r="BM302" s="15"/>
      <c r="BN302" s="15"/>
      <c r="BO302" s="15"/>
      <c r="BP302" s="15"/>
      <c r="BQ302" s="15"/>
      <c r="BR302" s="15"/>
      <c r="BS302" s="15"/>
      <c r="BT302" s="15"/>
      <c r="BU302" s="15"/>
      <c r="BV302" s="15"/>
      <c r="BW302" s="15"/>
      <c r="BX302" s="15"/>
      <c r="BY302" s="15"/>
      <c r="BZ302" s="15"/>
      <c r="CA302" s="15"/>
      <c r="CB302" s="15"/>
      <c r="CC302" s="15"/>
      <c r="CD302" s="15"/>
      <c r="CE302" s="15"/>
      <c r="CF302" s="15"/>
      <c r="CG302" s="15"/>
      <c r="CH302" s="15"/>
      <c r="CI302" s="15"/>
      <c r="CJ302" s="15"/>
      <c r="CK302" s="15"/>
      <c r="CL302" s="15"/>
      <c r="CM302" s="15"/>
      <c r="CN302" s="15"/>
      <c r="CO302" s="15"/>
      <c r="CP302" s="15"/>
      <c r="CQ302" s="15"/>
      <c r="CR302" s="15"/>
      <c r="CS302" s="15"/>
      <c r="CT302" s="15"/>
      <c r="CU302" s="15"/>
      <c r="CV302" s="15"/>
      <c r="CW302" s="15"/>
      <c r="CX302" s="15"/>
      <c r="CY302" s="15"/>
      <c r="CZ302" s="15"/>
      <c r="DA302" s="15"/>
      <c r="DB302" s="15"/>
      <c r="DC302" s="15"/>
      <c r="DD302" s="15"/>
      <c r="DE302" s="15"/>
      <c r="DF302" s="15"/>
      <c r="DG302" s="15"/>
      <c r="DH302" s="15"/>
      <c r="DI302" s="15"/>
      <c r="DJ302" s="15"/>
      <c r="DK302" s="15"/>
      <c r="DL302" s="15"/>
      <c r="DM302" s="15"/>
      <c r="DN302" s="15"/>
      <c r="DO302" s="15"/>
      <c r="DP302" s="15"/>
      <c r="DQ302" s="15"/>
      <c r="DR302" s="15"/>
      <c r="DS302" s="15"/>
      <c r="DT302" s="15"/>
      <c r="DU302" s="15"/>
      <c r="DV302" s="15"/>
      <c r="DW302" s="15"/>
      <c r="DX302" s="15"/>
      <c r="DY302" s="15"/>
      <c r="DZ302" s="15"/>
      <c r="EA302" s="15"/>
      <c r="EB302" s="15"/>
      <c r="EC302" s="15"/>
      <c r="ED302" s="15"/>
      <c r="EE302" s="15"/>
      <c r="EF302" s="15"/>
      <c r="EG302" s="15"/>
      <c r="EH302" s="15"/>
      <c r="EI302" s="15"/>
      <c r="EJ302" s="15"/>
      <c r="EK302" s="15"/>
      <c r="EL302" s="15"/>
      <c r="EM302" s="15"/>
      <c r="EN302" s="15"/>
      <c r="EO302" s="15"/>
      <c r="EP302" s="15"/>
      <c r="EQ302" s="15"/>
      <c r="ER302" s="15"/>
      <c r="ES302" s="15"/>
      <c r="ET302" s="15"/>
      <c r="EU302" s="15"/>
      <c r="EV302" s="15"/>
      <c r="EW302" s="15"/>
      <c r="EX302" s="15"/>
      <c r="EY302" s="15"/>
      <c r="EZ302" s="15"/>
      <c r="FA302" s="15"/>
      <c r="FB302" s="15"/>
      <c r="FC302" s="15"/>
      <c r="FD302" s="15"/>
      <c r="FE302" s="15"/>
      <c r="FF302" s="15"/>
      <c r="FG302" s="15"/>
      <c r="FH302" s="15"/>
      <c r="FI302" s="15"/>
      <c r="FJ302" s="15"/>
      <c r="FK302" s="15"/>
      <c r="FL302" s="15"/>
      <c r="FM302" s="15"/>
      <c r="FN302" s="15"/>
      <c r="FO302" s="15"/>
      <c r="FP302" s="15"/>
      <c r="FQ302" s="15"/>
      <c r="FR302" s="15"/>
      <c r="FS302" s="15"/>
      <c r="FT302" s="15"/>
      <c r="FU302" s="15"/>
      <c r="FV302" s="15"/>
      <c r="FW302" s="15"/>
      <c r="FX302" s="15"/>
      <c r="FY302" s="15"/>
      <c r="FZ302" s="15"/>
      <c r="GA302" s="15"/>
      <c r="GB302" s="15"/>
      <c r="GC302" s="15"/>
      <c r="GD302" s="15"/>
      <c r="GE302" s="15"/>
      <c r="GF302" s="15"/>
      <c r="GG302" s="15"/>
      <c r="GH302" s="15"/>
      <c r="GI302" s="15"/>
      <c r="GJ302" s="15"/>
      <c r="GK302" s="15"/>
      <c r="GL302" s="15"/>
      <c r="GM302" s="15"/>
      <c r="GN302" s="15"/>
      <c r="GO302" s="15"/>
      <c r="GP302" s="15"/>
      <c r="GQ302" s="15"/>
      <c r="GR302" s="15"/>
      <c r="GS302" s="15"/>
      <c r="GT302" s="15"/>
      <c r="GU302" s="15"/>
      <c r="GV302" s="15"/>
      <c r="GW302" s="15"/>
      <c r="GX302" s="15"/>
      <c r="GY302" s="15"/>
      <c r="GZ302" s="15"/>
      <c r="HA302" s="15"/>
      <c r="HB302" s="15"/>
      <c r="HC302" s="15"/>
      <c r="HD302" s="15"/>
      <c r="HE302" s="15"/>
      <c r="HF302" s="15"/>
      <c r="HG302" s="15"/>
      <c r="HH302" s="15"/>
      <c r="HI302" s="15"/>
      <c r="HJ302" s="15"/>
      <c r="HK302" s="15"/>
      <c r="HL302" s="15"/>
      <c r="HM302" s="15"/>
      <c r="HN302" s="15"/>
      <c r="HO302" s="15"/>
      <c r="HP302" s="15"/>
      <c r="HQ302" s="15"/>
      <c r="HR302" s="15"/>
      <c r="HS302" s="15"/>
      <c r="HT302" s="15"/>
      <c r="HU302" s="15"/>
      <c r="HV302" s="15"/>
      <c r="HW302" s="15"/>
      <c r="HX302" s="15"/>
      <c r="HY302" s="15"/>
      <c r="HZ302" s="15"/>
      <c r="IA302" s="15"/>
      <c r="IB302" s="15"/>
      <c r="IC302" s="15"/>
      <c r="ID302" s="15"/>
      <c r="IE302" s="15"/>
      <c r="IF302" s="15"/>
      <c r="IG302" s="15"/>
      <c r="IH302" s="15"/>
      <c r="II302" s="15"/>
      <c r="IJ302" s="15"/>
      <c r="IK302" s="15"/>
      <c r="IL302" s="15"/>
      <c r="IM302" s="15"/>
      <c r="IN302" s="15"/>
      <c r="IO302" s="15"/>
      <c r="IP302" s="15"/>
      <c r="IQ302" s="15"/>
      <c r="IR302" s="15"/>
      <c r="IS302" s="15"/>
      <c r="IT302" s="15"/>
      <c r="IU302" s="15"/>
      <c r="IV302" s="15"/>
    </row>
    <row r="303" spans="1:256" ht="9.75" customHeight="1">
      <c r="A303" s="602"/>
      <c r="B303" s="602"/>
      <c r="C303" s="602"/>
      <c r="D303" s="602"/>
      <c r="E303" s="602"/>
      <c r="F303" s="602"/>
      <c r="G303" s="602"/>
      <c r="H303" s="602"/>
      <c r="I303" s="602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  <c r="BG303" s="15"/>
      <c r="BH303" s="15"/>
      <c r="BI303" s="15"/>
      <c r="BJ303" s="15"/>
      <c r="BK303" s="15"/>
      <c r="BL303" s="15"/>
      <c r="BM303" s="15"/>
      <c r="BN303" s="15"/>
      <c r="BO303" s="15"/>
      <c r="BP303" s="15"/>
      <c r="BQ303" s="15"/>
      <c r="BR303" s="15"/>
      <c r="BS303" s="15"/>
      <c r="BT303" s="15"/>
      <c r="BU303" s="15"/>
      <c r="BV303" s="15"/>
      <c r="BW303" s="15"/>
      <c r="BX303" s="15"/>
      <c r="BY303" s="15"/>
      <c r="BZ303" s="15"/>
      <c r="CA303" s="15"/>
      <c r="CB303" s="15"/>
      <c r="CC303" s="15"/>
      <c r="CD303" s="15"/>
      <c r="CE303" s="15"/>
      <c r="CF303" s="15"/>
      <c r="CG303" s="15"/>
      <c r="CH303" s="15"/>
      <c r="CI303" s="15"/>
      <c r="CJ303" s="15"/>
      <c r="CK303" s="15"/>
      <c r="CL303" s="15"/>
      <c r="CM303" s="15"/>
      <c r="CN303" s="15"/>
      <c r="CO303" s="15"/>
      <c r="CP303" s="15"/>
      <c r="CQ303" s="15"/>
      <c r="CR303" s="15"/>
      <c r="CS303" s="15"/>
      <c r="CT303" s="15"/>
      <c r="CU303" s="15"/>
      <c r="CV303" s="15"/>
      <c r="CW303" s="15"/>
      <c r="CX303" s="15"/>
      <c r="CY303" s="15"/>
      <c r="CZ303" s="15"/>
      <c r="DA303" s="15"/>
      <c r="DB303" s="15"/>
      <c r="DC303" s="15"/>
      <c r="DD303" s="15"/>
      <c r="DE303" s="15"/>
      <c r="DF303" s="15"/>
      <c r="DG303" s="15"/>
      <c r="DH303" s="15"/>
      <c r="DI303" s="15"/>
      <c r="DJ303" s="15"/>
      <c r="DK303" s="15"/>
      <c r="DL303" s="15"/>
      <c r="DM303" s="15"/>
      <c r="DN303" s="15"/>
      <c r="DO303" s="15"/>
      <c r="DP303" s="15"/>
      <c r="DQ303" s="15"/>
      <c r="DR303" s="15"/>
      <c r="DS303" s="15"/>
      <c r="DT303" s="15"/>
      <c r="DU303" s="15"/>
      <c r="DV303" s="15"/>
      <c r="DW303" s="15"/>
      <c r="DX303" s="15"/>
      <c r="DY303" s="15"/>
      <c r="DZ303" s="15"/>
      <c r="EA303" s="15"/>
      <c r="EB303" s="15"/>
      <c r="EC303" s="15"/>
      <c r="ED303" s="15"/>
      <c r="EE303" s="15"/>
      <c r="EF303" s="15"/>
      <c r="EG303" s="15"/>
      <c r="EH303" s="15"/>
      <c r="EI303" s="15"/>
      <c r="EJ303" s="15"/>
      <c r="EK303" s="15"/>
      <c r="EL303" s="15"/>
      <c r="EM303" s="15"/>
      <c r="EN303" s="15"/>
      <c r="EO303" s="15"/>
      <c r="EP303" s="15"/>
      <c r="EQ303" s="15"/>
      <c r="ER303" s="15"/>
      <c r="ES303" s="15"/>
      <c r="ET303" s="15"/>
      <c r="EU303" s="15"/>
      <c r="EV303" s="15"/>
      <c r="EW303" s="15"/>
      <c r="EX303" s="15"/>
      <c r="EY303" s="15"/>
      <c r="EZ303" s="15"/>
      <c r="FA303" s="15"/>
      <c r="FB303" s="15"/>
      <c r="FC303" s="15"/>
      <c r="FD303" s="15"/>
      <c r="FE303" s="15"/>
      <c r="FF303" s="15"/>
      <c r="FG303" s="15"/>
      <c r="FH303" s="15"/>
      <c r="FI303" s="15"/>
      <c r="FJ303" s="15"/>
      <c r="FK303" s="15"/>
      <c r="FL303" s="15"/>
      <c r="FM303" s="15"/>
      <c r="FN303" s="15"/>
      <c r="FO303" s="15"/>
      <c r="FP303" s="15"/>
      <c r="FQ303" s="15"/>
      <c r="FR303" s="15"/>
      <c r="FS303" s="15"/>
      <c r="FT303" s="15"/>
      <c r="FU303" s="15"/>
      <c r="FV303" s="15"/>
      <c r="FW303" s="15"/>
      <c r="FX303" s="15"/>
      <c r="FY303" s="15"/>
      <c r="FZ303" s="15"/>
      <c r="GA303" s="15"/>
      <c r="GB303" s="15"/>
      <c r="GC303" s="15"/>
      <c r="GD303" s="15"/>
      <c r="GE303" s="15"/>
      <c r="GF303" s="15"/>
      <c r="GG303" s="15"/>
      <c r="GH303" s="15"/>
      <c r="GI303" s="15"/>
      <c r="GJ303" s="15"/>
      <c r="GK303" s="15"/>
      <c r="GL303" s="15"/>
      <c r="GM303" s="15"/>
      <c r="GN303" s="15"/>
      <c r="GO303" s="15"/>
      <c r="GP303" s="15"/>
      <c r="GQ303" s="15"/>
      <c r="GR303" s="15"/>
      <c r="GS303" s="15"/>
      <c r="GT303" s="15"/>
      <c r="GU303" s="15"/>
      <c r="GV303" s="15"/>
      <c r="GW303" s="15"/>
      <c r="GX303" s="15"/>
      <c r="GY303" s="15"/>
      <c r="GZ303" s="15"/>
      <c r="HA303" s="15"/>
      <c r="HB303" s="15"/>
      <c r="HC303" s="15"/>
      <c r="HD303" s="15"/>
      <c r="HE303" s="15"/>
      <c r="HF303" s="15"/>
      <c r="HG303" s="15"/>
      <c r="HH303" s="15"/>
      <c r="HI303" s="15"/>
      <c r="HJ303" s="15"/>
      <c r="HK303" s="15"/>
      <c r="HL303" s="15"/>
      <c r="HM303" s="15"/>
      <c r="HN303" s="15"/>
      <c r="HO303" s="15"/>
      <c r="HP303" s="15"/>
      <c r="HQ303" s="15"/>
      <c r="HR303" s="15"/>
      <c r="HS303" s="15"/>
      <c r="HT303" s="15"/>
      <c r="HU303" s="15"/>
      <c r="HV303" s="15"/>
      <c r="HW303" s="15"/>
      <c r="HX303" s="15"/>
      <c r="HY303" s="15"/>
      <c r="HZ303" s="15"/>
      <c r="IA303" s="15"/>
      <c r="IB303" s="15"/>
      <c r="IC303" s="15"/>
      <c r="ID303" s="15"/>
      <c r="IE303" s="15"/>
      <c r="IF303" s="15"/>
      <c r="IG303" s="15"/>
      <c r="IH303" s="15"/>
      <c r="II303" s="15"/>
      <c r="IJ303" s="15"/>
      <c r="IK303" s="15"/>
      <c r="IL303" s="15"/>
      <c r="IM303" s="15"/>
      <c r="IN303" s="15"/>
      <c r="IO303" s="15"/>
      <c r="IP303" s="15"/>
      <c r="IQ303" s="15"/>
      <c r="IR303" s="15"/>
      <c r="IS303" s="15"/>
      <c r="IT303" s="15"/>
      <c r="IU303" s="15"/>
      <c r="IV303" s="15"/>
    </row>
    <row r="304" spans="1:256" ht="93" customHeight="1">
      <c r="A304" s="603" t="s">
        <v>467</v>
      </c>
      <c r="B304" s="603"/>
      <c r="C304" s="603"/>
      <c r="D304" s="603"/>
      <c r="E304" s="603"/>
      <c r="F304" s="603"/>
      <c r="G304" s="603"/>
      <c r="H304" s="603"/>
      <c r="I304" s="603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  <c r="BG304" s="15"/>
      <c r="BH304" s="15"/>
      <c r="BI304" s="15"/>
      <c r="BJ304" s="15"/>
      <c r="BK304" s="15"/>
      <c r="BL304" s="15"/>
      <c r="BM304" s="15"/>
      <c r="BN304" s="15"/>
      <c r="BO304" s="15"/>
      <c r="BP304" s="15"/>
      <c r="BQ304" s="15"/>
      <c r="BR304" s="15"/>
      <c r="BS304" s="15"/>
      <c r="BT304" s="15"/>
      <c r="BU304" s="15"/>
      <c r="BV304" s="15"/>
      <c r="BW304" s="15"/>
      <c r="BX304" s="15"/>
      <c r="BY304" s="15"/>
      <c r="BZ304" s="15"/>
      <c r="CA304" s="15"/>
      <c r="CB304" s="15"/>
      <c r="CC304" s="15"/>
      <c r="CD304" s="15"/>
      <c r="CE304" s="15"/>
      <c r="CF304" s="15"/>
      <c r="CG304" s="15"/>
      <c r="CH304" s="15"/>
      <c r="CI304" s="15"/>
      <c r="CJ304" s="15"/>
      <c r="CK304" s="15"/>
      <c r="CL304" s="15"/>
      <c r="CM304" s="15"/>
      <c r="CN304" s="15"/>
      <c r="CO304" s="15"/>
      <c r="CP304" s="15"/>
      <c r="CQ304" s="15"/>
      <c r="CR304" s="15"/>
      <c r="CS304" s="15"/>
      <c r="CT304" s="15"/>
      <c r="CU304" s="15"/>
      <c r="CV304" s="15"/>
      <c r="CW304" s="15"/>
      <c r="CX304" s="15"/>
      <c r="CY304" s="15"/>
      <c r="CZ304" s="15"/>
      <c r="DA304" s="15"/>
      <c r="DB304" s="15"/>
      <c r="DC304" s="15"/>
      <c r="DD304" s="15"/>
      <c r="DE304" s="15"/>
      <c r="DF304" s="15"/>
      <c r="DG304" s="15"/>
      <c r="DH304" s="15"/>
      <c r="DI304" s="15"/>
      <c r="DJ304" s="15"/>
      <c r="DK304" s="15"/>
      <c r="DL304" s="15"/>
      <c r="DM304" s="15"/>
      <c r="DN304" s="15"/>
      <c r="DO304" s="15"/>
      <c r="DP304" s="15"/>
      <c r="DQ304" s="15"/>
      <c r="DR304" s="15"/>
      <c r="DS304" s="15"/>
      <c r="DT304" s="15"/>
      <c r="DU304" s="15"/>
      <c r="DV304" s="15"/>
      <c r="DW304" s="15"/>
      <c r="DX304" s="15"/>
      <c r="DY304" s="15"/>
      <c r="DZ304" s="15"/>
      <c r="EA304" s="15"/>
      <c r="EB304" s="15"/>
      <c r="EC304" s="15"/>
      <c r="ED304" s="15"/>
      <c r="EE304" s="15"/>
      <c r="EF304" s="15"/>
      <c r="EG304" s="15"/>
      <c r="EH304" s="15"/>
      <c r="EI304" s="15"/>
      <c r="EJ304" s="15"/>
      <c r="EK304" s="15"/>
      <c r="EL304" s="15"/>
      <c r="EM304" s="15"/>
      <c r="EN304" s="15"/>
      <c r="EO304" s="15"/>
      <c r="EP304" s="15"/>
      <c r="EQ304" s="15"/>
      <c r="ER304" s="15"/>
      <c r="ES304" s="15"/>
      <c r="ET304" s="15"/>
      <c r="EU304" s="15"/>
      <c r="EV304" s="15"/>
      <c r="EW304" s="15"/>
      <c r="EX304" s="15"/>
      <c r="EY304" s="15"/>
      <c r="EZ304" s="15"/>
      <c r="FA304" s="15"/>
      <c r="FB304" s="15"/>
      <c r="FC304" s="15"/>
      <c r="FD304" s="15"/>
      <c r="FE304" s="15"/>
      <c r="FF304" s="15"/>
      <c r="FG304" s="15"/>
      <c r="FH304" s="15"/>
      <c r="FI304" s="15"/>
      <c r="FJ304" s="15"/>
      <c r="FK304" s="15"/>
      <c r="FL304" s="15"/>
      <c r="FM304" s="15"/>
      <c r="FN304" s="15"/>
      <c r="FO304" s="15"/>
      <c r="FP304" s="15"/>
      <c r="FQ304" s="15"/>
      <c r="FR304" s="15"/>
      <c r="FS304" s="15"/>
      <c r="FT304" s="15"/>
      <c r="FU304" s="15"/>
      <c r="FV304" s="15"/>
      <c r="FW304" s="15"/>
      <c r="FX304" s="15"/>
      <c r="FY304" s="15"/>
      <c r="FZ304" s="15"/>
      <c r="GA304" s="15"/>
      <c r="GB304" s="15"/>
      <c r="GC304" s="15"/>
      <c r="GD304" s="15"/>
      <c r="GE304" s="15"/>
      <c r="GF304" s="15"/>
      <c r="GG304" s="15"/>
      <c r="GH304" s="15"/>
      <c r="GI304" s="15"/>
      <c r="GJ304" s="15"/>
      <c r="GK304" s="15"/>
      <c r="GL304" s="15"/>
      <c r="GM304" s="15"/>
      <c r="GN304" s="15"/>
      <c r="GO304" s="15"/>
      <c r="GP304" s="15"/>
      <c r="GQ304" s="15"/>
      <c r="GR304" s="15"/>
      <c r="GS304" s="15"/>
      <c r="GT304" s="15"/>
      <c r="GU304" s="15"/>
      <c r="GV304" s="15"/>
      <c r="GW304" s="15"/>
      <c r="GX304" s="15"/>
      <c r="GY304" s="15"/>
      <c r="GZ304" s="15"/>
      <c r="HA304" s="15"/>
      <c r="HB304" s="15"/>
      <c r="HC304" s="15"/>
      <c r="HD304" s="15"/>
      <c r="HE304" s="15"/>
      <c r="HF304" s="15"/>
      <c r="HG304" s="15"/>
      <c r="HH304" s="15"/>
      <c r="HI304" s="15"/>
      <c r="HJ304" s="15"/>
      <c r="HK304" s="15"/>
      <c r="HL304" s="15"/>
      <c r="HM304" s="15"/>
      <c r="HN304" s="15"/>
      <c r="HO304" s="15"/>
      <c r="HP304" s="15"/>
      <c r="HQ304" s="15"/>
      <c r="HR304" s="15"/>
      <c r="HS304" s="15"/>
      <c r="HT304" s="15"/>
      <c r="HU304" s="15"/>
      <c r="HV304" s="15"/>
      <c r="HW304" s="15"/>
      <c r="HX304" s="15"/>
      <c r="HY304" s="15"/>
      <c r="HZ304" s="15"/>
      <c r="IA304" s="15"/>
      <c r="IB304" s="15"/>
      <c r="IC304" s="15"/>
      <c r="ID304" s="15"/>
      <c r="IE304" s="15"/>
      <c r="IF304" s="15"/>
      <c r="IG304" s="15"/>
      <c r="IH304" s="15"/>
      <c r="II304" s="15"/>
      <c r="IJ304" s="15"/>
      <c r="IK304" s="15"/>
      <c r="IL304" s="15"/>
      <c r="IM304" s="15"/>
      <c r="IN304" s="15"/>
      <c r="IO304" s="15"/>
      <c r="IP304" s="15"/>
      <c r="IQ304" s="15"/>
      <c r="IR304" s="15"/>
      <c r="IS304" s="15"/>
      <c r="IT304" s="15"/>
      <c r="IU304" s="15"/>
      <c r="IV304" s="15"/>
    </row>
    <row r="305" spans="1:256" ht="11.25" customHeight="1">
      <c r="A305" s="506" t="s">
        <v>294</v>
      </c>
      <c r="B305" s="506"/>
      <c r="C305" s="506"/>
      <c r="D305" s="506"/>
      <c r="E305" s="506"/>
      <c r="F305" s="506"/>
      <c r="G305" s="506"/>
      <c r="H305" s="506"/>
      <c r="I305" s="506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  <c r="BG305" s="15"/>
      <c r="BH305" s="15"/>
      <c r="BI305" s="15"/>
      <c r="BJ305" s="15"/>
      <c r="BK305" s="15"/>
      <c r="BL305" s="15"/>
      <c r="BM305" s="15"/>
      <c r="BN305" s="15"/>
      <c r="BO305" s="15"/>
      <c r="BP305" s="15"/>
      <c r="BQ305" s="15"/>
      <c r="BR305" s="15"/>
      <c r="BS305" s="15"/>
      <c r="BT305" s="15"/>
      <c r="BU305" s="15"/>
      <c r="BV305" s="15"/>
      <c r="BW305" s="15"/>
      <c r="BX305" s="15"/>
      <c r="BY305" s="15"/>
      <c r="BZ305" s="15"/>
      <c r="CA305" s="15"/>
      <c r="CB305" s="15"/>
      <c r="CC305" s="15"/>
      <c r="CD305" s="15"/>
      <c r="CE305" s="15"/>
      <c r="CF305" s="15"/>
      <c r="CG305" s="15"/>
      <c r="CH305" s="15"/>
      <c r="CI305" s="15"/>
      <c r="CJ305" s="15"/>
      <c r="CK305" s="15"/>
      <c r="CL305" s="15"/>
      <c r="CM305" s="15"/>
      <c r="CN305" s="15"/>
      <c r="CO305" s="15"/>
      <c r="CP305" s="15"/>
      <c r="CQ305" s="15"/>
      <c r="CR305" s="15"/>
      <c r="CS305" s="15"/>
      <c r="CT305" s="15"/>
      <c r="CU305" s="15"/>
      <c r="CV305" s="15"/>
      <c r="CW305" s="15"/>
      <c r="CX305" s="15"/>
      <c r="CY305" s="15"/>
      <c r="CZ305" s="15"/>
      <c r="DA305" s="15"/>
      <c r="DB305" s="15"/>
      <c r="DC305" s="15"/>
      <c r="DD305" s="15"/>
      <c r="DE305" s="15"/>
      <c r="DF305" s="15"/>
      <c r="DG305" s="15"/>
      <c r="DH305" s="15"/>
      <c r="DI305" s="15"/>
      <c r="DJ305" s="15"/>
      <c r="DK305" s="15"/>
      <c r="DL305" s="15"/>
      <c r="DM305" s="15"/>
      <c r="DN305" s="15"/>
      <c r="DO305" s="15"/>
      <c r="DP305" s="15"/>
      <c r="DQ305" s="15"/>
      <c r="DR305" s="15"/>
      <c r="DS305" s="15"/>
      <c r="DT305" s="15"/>
      <c r="DU305" s="15"/>
      <c r="DV305" s="15"/>
      <c r="DW305" s="15"/>
      <c r="DX305" s="15"/>
      <c r="DY305" s="15"/>
      <c r="DZ305" s="15"/>
      <c r="EA305" s="15"/>
      <c r="EB305" s="15"/>
      <c r="EC305" s="15"/>
      <c r="ED305" s="15"/>
      <c r="EE305" s="15"/>
      <c r="EF305" s="15"/>
      <c r="EG305" s="15"/>
      <c r="EH305" s="15"/>
      <c r="EI305" s="15"/>
      <c r="EJ305" s="15"/>
      <c r="EK305" s="15"/>
      <c r="EL305" s="15"/>
      <c r="EM305" s="15"/>
      <c r="EN305" s="15"/>
      <c r="EO305" s="15"/>
      <c r="EP305" s="15"/>
      <c r="EQ305" s="15"/>
      <c r="ER305" s="15"/>
      <c r="ES305" s="15"/>
      <c r="ET305" s="15"/>
      <c r="EU305" s="15"/>
      <c r="EV305" s="15"/>
      <c r="EW305" s="15"/>
      <c r="EX305" s="15"/>
      <c r="EY305" s="15"/>
      <c r="EZ305" s="15"/>
      <c r="FA305" s="15"/>
      <c r="FB305" s="15"/>
      <c r="FC305" s="15"/>
      <c r="FD305" s="15"/>
      <c r="FE305" s="15"/>
      <c r="FF305" s="15"/>
      <c r="FG305" s="15"/>
      <c r="FH305" s="15"/>
      <c r="FI305" s="15"/>
      <c r="FJ305" s="15"/>
      <c r="FK305" s="15"/>
      <c r="FL305" s="15"/>
      <c r="FM305" s="15"/>
      <c r="FN305" s="15"/>
      <c r="FO305" s="15"/>
      <c r="FP305" s="15"/>
      <c r="FQ305" s="15"/>
      <c r="FR305" s="15"/>
      <c r="FS305" s="15"/>
      <c r="FT305" s="15"/>
      <c r="FU305" s="15"/>
      <c r="FV305" s="15"/>
      <c r="FW305" s="15"/>
      <c r="FX305" s="15"/>
      <c r="FY305" s="15"/>
      <c r="FZ305" s="15"/>
      <c r="GA305" s="15"/>
      <c r="GB305" s="15"/>
      <c r="GC305" s="15"/>
      <c r="GD305" s="15"/>
      <c r="GE305" s="15"/>
      <c r="GF305" s="15"/>
      <c r="GG305" s="15"/>
      <c r="GH305" s="15"/>
      <c r="GI305" s="15"/>
      <c r="GJ305" s="15"/>
      <c r="GK305" s="15"/>
      <c r="GL305" s="15"/>
      <c r="GM305" s="15"/>
      <c r="GN305" s="15"/>
      <c r="GO305" s="15"/>
      <c r="GP305" s="15"/>
      <c r="GQ305" s="15"/>
      <c r="GR305" s="15"/>
      <c r="GS305" s="15"/>
      <c r="GT305" s="15"/>
      <c r="GU305" s="15"/>
      <c r="GV305" s="15"/>
      <c r="GW305" s="15"/>
      <c r="GX305" s="15"/>
      <c r="GY305" s="15"/>
      <c r="GZ305" s="15"/>
      <c r="HA305" s="15"/>
      <c r="HB305" s="15"/>
      <c r="HC305" s="15"/>
      <c r="HD305" s="15"/>
      <c r="HE305" s="15"/>
      <c r="HF305" s="15"/>
      <c r="HG305" s="15"/>
      <c r="HH305" s="15"/>
      <c r="HI305" s="15"/>
      <c r="HJ305" s="15"/>
      <c r="HK305" s="15"/>
      <c r="HL305" s="15"/>
      <c r="HM305" s="15"/>
      <c r="HN305" s="15"/>
      <c r="HO305" s="15"/>
      <c r="HP305" s="15"/>
      <c r="HQ305" s="15"/>
      <c r="HR305" s="15"/>
      <c r="HS305" s="15"/>
      <c r="HT305" s="15"/>
      <c r="HU305" s="15"/>
      <c r="HV305" s="15"/>
      <c r="HW305" s="15"/>
      <c r="HX305" s="15"/>
      <c r="HY305" s="15"/>
      <c r="HZ305" s="15"/>
      <c r="IA305" s="15"/>
      <c r="IB305" s="15"/>
      <c r="IC305" s="15"/>
      <c r="ID305" s="15"/>
      <c r="IE305" s="15"/>
      <c r="IF305" s="15"/>
      <c r="IG305" s="15"/>
      <c r="IH305" s="15"/>
      <c r="II305" s="15"/>
      <c r="IJ305" s="15"/>
      <c r="IK305" s="15"/>
      <c r="IL305" s="15"/>
      <c r="IM305" s="15"/>
      <c r="IN305" s="15"/>
      <c r="IO305" s="15"/>
      <c r="IP305" s="15"/>
      <c r="IQ305" s="15"/>
      <c r="IR305" s="15"/>
      <c r="IS305" s="15"/>
      <c r="IT305" s="15"/>
      <c r="IU305" s="15"/>
      <c r="IV305" s="15"/>
    </row>
    <row r="306" spans="1:256" ht="11.25" customHeight="1">
      <c r="A306" s="506"/>
      <c r="B306" s="506"/>
      <c r="C306" s="506"/>
      <c r="D306" s="506"/>
      <c r="E306" s="506"/>
      <c r="F306" s="506"/>
      <c r="G306" s="506"/>
      <c r="H306" s="506"/>
      <c r="I306" s="506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  <c r="BG306" s="15"/>
      <c r="BH306" s="15"/>
      <c r="BI306" s="15"/>
      <c r="BJ306" s="15"/>
      <c r="BK306" s="15"/>
      <c r="BL306" s="15"/>
      <c r="BM306" s="15"/>
      <c r="BN306" s="15"/>
      <c r="BO306" s="15"/>
      <c r="BP306" s="15"/>
      <c r="BQ306" s="15"/>
      <c r="BR306" s="15"/>
      <c r="BS306" s="15"/>
      <c r="BT306" s="15"/>
      <c r="BU306" s="15"/>
      <c r="BV306" s="15"/>
      <c r="BW306" s="15"/>
      <c r="BX306" s="15"/>
      <c r="BY306" s="15"/>
      <c r="BZ306" s="15"/>
      <c r="CA306" s="15"/>
      <c r="CB306" s="15"/>
      <c r="CC306" s="15"/>
      <c r="CD306" s="15"/>
      <c r="CE306" s="15"/>
      <c r="CF306" s="15"/>
      <c r="CG306" s="15"/>
      <c r="CH306" s="15"/>
      <c r="CI306" s="15"/>
      <c r="CJ306" s="15"/>
      <c r="CK306" s="15"/>
      <c r="CL306" s="15"/>
      <c r="CM306" s="15"/>
      <c r="CN306" s="15"/>
      <c r="CO306" s="15"/>
      <c r="CP306" s="15"/>
      <c r="CQ306" s="15"/>
      <c r="CR306" s="15"/>
      <c r="CS306" s="15"/>
      <c r="CT306" s="15"/>
      <c r="CU306" s="15"/>
      <c r="CV306" s="15"/>
      <c r="CW306" s="15"/>
      <c r="CX306" s="15"/>
      <c r="CY306" s="15"/>
      <c r="CZ306" s="15"/>
      <c r="DA306" s="15"/>
      <c r="DB306" s="15"/>
      <c r="DC306" s="15"/>
      <c r="DD306" s="15"/>
      <c r="DE306" s="15"/>
      <c r="DF306" s="15"/>
      <c r="DG306" s="15"/>
      <c r="DH306" s="15"/>
      <c r="DI306" s="15"/>
      <c r="DJ306" s="15"/>
      <c r="DK306" s="15"/>
      <c r="DL306" s="15"/>
      <c r="DM306" s="15"/>
      <c r="DN306" s="15"/>
      <c r="DO306" s="15"/>
      <c r="DP306" s="15"/>
      <c r="DQ306" s="15"/>
      <c r="DR306" s="15"/>
      <c r="DS306" s="15"/>
      <c r="DT306" s="15"/>
      <c r="DU306" s="15"/>
      <c r="DV306" s="15"/>
      <c r="DW306" s="15"/>
      <c r="DX306" s="15"/>
      <c r="DY306" s="15"/>
      <c r="DZ306" s="15"/>
      <c r="EA306" s="15"/>
      <c r="EB306" s="15"/>
      <c r="EC306" s="15"/>
      <c r="ED306" s="15"/>
      <c r="EE306" s="15"/>
      <c r="EF306" s="15"/>
      <c r="EG306" s="15"/>
      <c r="EH306" s="15"/>
      <c r="EI306" s="15"/>
      <c r="EJ306" s="15"/>
      <c r="EK306" s="15"/>
      <c r="EL306" s="15"/>
      <c r="EM306" s="15"/>
      <c r="EN306" s="15"/>
      <c r="EO306" s="15"/>
      <c r="EP306" s="15"/>
      <c r="EQ306" s="15"/>
      <c r="ER306" s="15"/>
      <c r="ES306" s="15"/>
      <c r="ET306" s="15"/>
      <c r="EU306" s="15"/>
      <c r="EV306" s="15"/>
      <c r="EW306" s="15"/>
      <c r="EX306" s="15"/>
      <c r="EY306" s="15"/>
      <c r="EZ306" s="15"/>
      <c r="FA306" s="15"/>
      <c r="FB306" s="15"/>
      <c r="FC306" s="15"/>
      <c r="FD306" s="15"/>
      <c r="FE306" s="15"/>
      <c r="FF306" s="15"/>
      <c r="FG306" s="15"/>
      <c r="FH306" s="15"/>
      <c r="FI306" s="15"/>
      <c r="FJ306" s="15"/>
      <c r="FK306" s="15"/>
      <c r="FL306" s="15"/>
      <c r="FM306" s="15"/>
      <c r="FN306" s="15"/>
      <c r="FO306" s="15"/>
      <c r="FP306" s="15"/>
      <c r="FQ306" s="15"/>
      <c r="FR306" s="15"/>
      <c r="FS306" s="15"/>
      <c r="FT306" s="15"/>
      <c r="FU306" s="15"/>
      <c r="FV306" s="15"/>
      <c r="FW306" s="15"/>
      <c r="FX306" s="15"/>
      <c r="FY306" s="15"/>
      <c r="FZ306" s="15"/>
      <c r="GA306" s="15"/>
      <c r="GB306" s="15"/>
      <c r="GC306" s="15"/>
      <c r="GD306" s="15"/>
      <c r="GE306" s="15"/>
      <c r="GF306" s="15"/>
      <c r="GG306" s="15"/>
      <c r="GH306" s="15"/>
      <c r="GI306" s="15"/>
      <c r="GJ306" s="15"/>
      <c r="GK306" s="15"/>
      <c r="GL306" s="15"/>
      <c r="GM306" s="15"/>
      <c r="GN306" s="15"/>
      <c r="GO306" s="15"/>
      <c r="GP306" s="15"/>
      <c r="GQ306" s="15"/>
      <c r="GR306" s="15"/>
      <c r="GS306" s="15"/>
      <c r="GT306" s="15"/>
      <c r="GU306" s="15"/>
      <c r="GV306" s="15"/>
      <c r="GW306" s="15"/>
      <c r="GX306" s="15"/>
      <c r="GY306" s="15"/>
      <c r="GZ306" s="15"/>
      <c r="HA306" s="15"/>
      <c r="HB306" s="15"/>
      <c r="HC306" s="15"/>
      <c r="HD306" s="15"/>
      <c r="HE306" s="15"/>
      <c r="HF306" s="15"/>
      <c r="HG306" s="15"/>
      <c r="HH306" s="15"/>
      <c r="HI306" s="15"/>
      <c r="HJ306" s="15"/>
      <c r="HK306" s="15"/>
      <c r="HL306" s="15"/>
      <c r="HM306" s="15"/>
      <c r="HN306" s="15"/>
      <c r="HO306" s="15"/>
      <c r="HP306" s="15"/>
      <c r="HQ306" s="15"/>
      <c r="HR306" s="15"/>
      <c r="HS306" s="15"/>
      <c r="HT306" s="15"/>
      <c r="HU306" s="15"/>
      <c r="HV306" s="15"/>
      <c r="HW306" s="15"/>
      <c r="HX306" s="15"/>
      <c r="HY306" s="15"/>
      <c r="HZ306" s="15"/>
      <c r="IA306" s="15"/>
      <c r="IB306" s="15"/>
      <c r="IC306" s="15"/>
      <c r="ID306" s="15"/>
      <c r="IE306" s="15"/>
      <c r="IF306" s="15"/>
      <c r="IG306" s="15"/>
      <c r="IH306" s="15"/>
      <c r="II306" s="15"/>
      <c r="IJ306" s="15"/>
      <c r="IK306" s="15"/>
      <c r="IL306" s="15"/>
      <c r="IM306" s="15"/>
      <c r="IN306" s="15"/>
      <c r="IO306" s="15"/>
      <c r="IP306" s="15"/>
      <c r="IQ306" s="15"/>
      <c r="IR306" s="15"/>
      <c r="IS306" s="15"/>
      <c r="IT306" s="15"/>
      <c r="IU306" s="15"/>
      <c r="IV306" s="15"/>
    </row>
    <row r="307" spans="1:256" ht="25.5" customHeight="1">
      <c r="A307" s="604" t="s">
        <v>295</v>
      </c>
      <c r="B307" s="604"/>
      <c r="C307" s="604"/>
      <c r="D307" s="605" t="s">
        <v>296</v>
      </c>
      <c r="E307" s="605"/>
      <c r="F307" s="130" t="s">
        <v>297</v>
      </c>
      <c r="G307" s="605" t="s">
        <v>298</v>
      </c>
      <c r="H307" s="605"/>
      <c r="I307" s="60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  <c r="BG307" s="15"/>
      <c r="BH307" s="15"/>
      <c r="BI307" s="15"/>
      <c r="BJ307" s="15"/>
      <c r="BK307" s="15"/>
      <c r="BL307" s="15"/>
      <c r="BM307" s="15"/>
      <c r="BN307" s="15"/>
      <c r="BO307" s="15"/>
      <c r="BP307" s="15"/>
      <c r="BQ307" s="15"/>
      <c r="BR307" s="15"/>
      <c r="BS307" s="15"/>
      <c r="BT307" s="15"/>
      <c r="BU307" s="15"/>
      <c r="BV307" s="15"/>
      <c r="BW307" s="15"/>
      <c r="BX307" s="15"/>
      <c r="BY307" s="15"/>
      <c r="BZ307" s="15"/>
      <c r="CA307" s="15"/>
      <c r="CB307" s="15"/>
      <c r="CC307" s="15"/>
      <c r="CD307" s="15"/>
      <c r="CE307" s="15"/>
      <c r="CF307" s="15"/>
      <c r="CG307" s="15"/>
      <c r="CH307" s="15"/>
      <c r="CI307" s="15"/>
      <c r="CJ307" s="15"/>
      <c r="CK307" s="15"/>
      <c r="CL307" s="15"/>
      <c r="CM307" s="15"/>
      <c r="CN307" s="15"/>
      <c r="CO307" s="15"/>
      <c r="CP307" s="15"/>
      <c r="CQ307" s="15"/>
      <c r="CR307" s="15"/>
      <c r="CS307" s="15"/>
      <c r="CT307" s="15"/>
      <c r="CU307" s="15"/>
      <c r="CV307" s="15"/>
      <c r="CW307" s="15"/>
      <c r="CX307" s="15"/>
      <c r="CY307" s="15"/>
      <c r="CZ307" s="15"/>
      <c r="DA307" s="15"/>
      <c r="DB307" s="15"/>
      <c r="DC307" s="15"/>
      <c r="DD307" s="15"/>
      <c r="DE307" s="15"/>
      <c r="DF307" s="15"/>
      <c r="DG307" s="15"/>
      <c r="DH307" s="15"/>
      <c r="DI307" s="15"/>
      <c r="DJ307" s="15"/>
      <c r="DK307" s="15"/>
      <c r="DL307" s="15"/>
      <c r="DM307" s="15"/>
      <c r="DN307" s="15"/>
      <c r="DO307" s="15"/>
      <c r="DP307" s="15"/>
      <c r="DQ307" s="15"/>
      <c r="DR307" s="15"/>
      <c r="DS307" s="15"/>
      <c r="DT307" s="15"/>
      <c r="DU307" s="15"/>
      <c r="DV307" s="15"/>
      <c r="DW307" s="15"/>
      <c r="DX307" s="15"/>
      <c r="DY307" s="15"/>
      <c r="DZ307" s="15"/>
      <c r="EA307" s="15"/>
      <c r="EB307" s="15"/>
      <c r="EC307" s="15"/>
      <c r="ED307" s="15"/>
      <c r="EE307" s="15"/>
      <c r="EF307" s="15"/>
      <c r="EG307" s="15"/>
      <c r="EH307" s="15"/>
      <c r="EI307" s="15"/>
      <c r="EJ307" s="15"/>
      <c r="EK307" s="15"/>
      <c r="EL307" s="15"/>
      <c r="EM307" s="15"/>
      <c r="EN307" s="15"/>
      <c r="EO307" s="15"/>
      <c r="EP307" s="15"/>
      <c r="EQ307" s="15"/>
      <c r="ER307" s="15"/>
      <c r="ES307" s="15"/>
      <c r="ET307" s="15"/>
      <c r="EU307" s="15"/>
      <c r="EV307" s="15"/>
      <c r="EW307" s="15"/>
      <c r="EX307" s="15"/>
      <c r="EY307" s="15"/>
      <c r="EZ307" s="15"/>
      <c r="FA307" s="15"/>
      <c r="FB307" s="15"/>
      <c r="FC307" s="15"/>
      <c r="FD307" s="15"/>
      <c r="FE307" s="15"/>
      <c r="FF307" s="15"/>
      <c r="FG307" s="15"/>
      <c r="FH307" s="15"/>
      <c r="FI307" s="15"/>
      <c r="FJ307" s="15"/>
      <c r="FK307" s="15"/>
      <c r="FL307" s="15"/>
      <c r="FM307" s="15"/>
      <c r="FN307" s="15"/>
      <c r="FO307" s="15"/>
      <c r="FP307" s="15"/>
      <c r="FQ307" s="15"/>
      <c r="FR307" s="15"/>
      <c r="FS307" s="15"/>
      <c r="FT307" s="15"/>
      <c r="FU307" s="15"/>
      <c r="FV307" s="15"/>
      <c r="FW307" s="15"/>
      <c r="FX307" s="15"/>
      <c r="FY307" s="15"/>
      <c r="FZ307" s="15"/>
      <c r="GA307" s="15"/>
      <c r="GB307" s="15"/>
      <c r="GC307" s="15"/>
      <c r="GD307" s="15"/>
      <c r="GE307" s="15"/>
      <c r="GF307" s="15"/>
      <c r="GG307" s="15"/>
      <c r="GH307" s="15"/>
      <c r="GI307" s="15"/>
      <c r="GJ307" s="15"/>
      <c r="GK307" s="15"/>
      <c r="GL307" s="15"/>
      <c r="GM307" s="15"/>
      <c r="GN307" s="15"/>
      <c r="GO307" s="15"/>
      <c r="GP307" s="15"/>
      <c r="GQ307" s="15"/>
      <c r="GR307" s="15"/>
      <c r="GS307" s="15"/>
      <c r="GT307" s="15"/>
      <c r="GU307" s="15"/>
      <c r="GV307" s="15"/>
      <c r="GW307" s="15"/>
      <c r="GX307" s="15"/>
      <c r="GY307" s="15"/>
      <c r="GZ307" s="15"/>
      <c r="HA307" s="15"/>
      <c r="HB307" s="15"/>
      <c r="HC307" s="15"/>
      <c r="HD307" s="15"/>
      <c r="HE307" s="15"/>
      <c r="HF307" s="15"/>
      <c r="HG307" s="15"/>
      <c r="HH307" s="15"/>
      <c r="HI307" s="15"/>
      <c r="HJ307" s="15"/>
      <c r="HK307" s="15"/>
      <c r="HL307" s="15"/>
      <c r="HM307" s="15"/>
      <c r="HN307" s="15"/>
      <c r="HO307" s="15"/>
      <c r="HP307" s="15"/>
      <c r="HQ307" s="15"/>
      <c r="HR307" s="15"/>
      <c r="HS307" s="15"/>
      <c r="HT307" s="15"/>
      <c r="HU307" s="15"/>
      <c r="HV307" s="15"/>
      <c r="HW307" s="15"/>
      <c r="HX307" s="15"/>
      <c r="HY307" s="15"/>
      <c r="HZ307" s="15"/>
      <c r="IA307" s="15"/>
      <c r="IB307" s="15"/>
      <c r="IC307" s="15"/>
      <c r="ID307" s="15"/>
      <c r="IE307" s="15"/>
      <c r="IF307" s="15"/>
      <c r="IG307" s="15"/>
      <c r="IH307" s="15"/>
      <c r="II307" s="15"/>
      <c r="IJ307" s="15"/>
      <c r="IK307" s="15"/>
      <c r="IL307" s="15"/>
      <c r="IM307" s="15"/>
      <c r="IN307" s="15"/>
      <c r="IO307" s="15"/>
      <c r="IP307" s="15"/>
      <c r="IQ307" s="15"/>
      <c r="IR307" s="15"/>
      <c r="IS307" s="15"/>
      <c r="IT307" s="15"/>
      <c r="IU307" s="15"/>
      <c r="IV307" s="15"/>
    </row>
    <row r="308" spans="1:256" ht="13.5" customHeight="1">
      <c r="A308" s="606" t="s">
        <v>22</v>
      </c>
      <c r="B308" s="606"/>
      <c r="C308" s="606"/>
      <c r="D308" s="607">
        <f>G214</f>
        <v>4.78</v>
      </c>
      <c r="E308" s="607"/>
      <c r="F308" s="131">
        <f t="shared" ref="F308:F315" si="0">H14</f>
        <v>2000</v>
      </c>
      <c r="G308" s="476">
        <f t="shared" ref="G308:G314" si="1">ROUND(D308*F308,2)</f>
        <v>9560</v>
      </c>
      <c r="H308" s="476"/>
      <c r="I308" s="476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  <c r="BG308" s="15"/>
      <c r="BH308" s="15"/>
      <c r="BI308" s="15"/>
      <c r="BJ308" s="15"/>
      <c r="BK308" s="15"/>
      <c r="BL308" s="15"/>
      <c r="BM308" s="15"/>
      <c r="BN308" s="15"/>
      <c r="BO308" s="15"/>
      <c r="BP308" s="15"/>
      <c r="BQ308" s="15"/>
      <c r="BR308" s="15"/>
      <c r="BS308" s="15"/>
      <c r="BT308" s="15"/>
      <c r="BU308" s="15"/>
      <c r="BV308" s="15"/>
      <c r="BW308" s="15"/>
      <c r="BX308" s="15"/>
      <c r="BY308" s="15"/>
      <c r="BZ308" s="15"/>
      <c r="CA308" s="15"/>
      <c r="CB308" s="15"/>
      <c r="CC308" s="15"/>
      <c r="CD308" s="15"/>
      <c r="CE308" s="15"/>
      <c r="CF308" s="15"/>
      <c r="CG308" s="15"/>
      <c r="CH308" s="15"/>
      <c r="CI308" s="15"/>
      <c r="CJ308" s="15"/>
      <c r="CK308" s="15"/>
      <c r="CL308" s="15"/>
      <c r="CM308" s="15"/>
      <c r="CN308" s="15"/>
      <c r="CO308" s="15"/>
      <c r="CP308" s="15"/>
      <c r="CQ308" s="15"/>
      <c r="CR308" s="15"/>
      <c r="CS308" s="15"/>
      <c r="CT308" s="15"/>
      <c r="CU308" s="15"/>
      <c r="CV308" s="15"/>
      <c r="CW308" s="15"/>
      <c r="CX308" s="15"/>
      <c r="CY308" s="15"/>
      <c r="CZ308" s="15"/>
      <c r="DA308" s="15"/>
      <c r="DB308" s="15"/>
      <c r="DC308" s="15"/>
      <c r="DD308" s="15"/>
      <c r="DE308" s="15"/>
      <c r="DF308" s="15"/>
      <c r="DG308" s="15"/>
      <c r="DH308" s="15"/>
      <c r="DI308" s="15"/>
      <c r="DJ308" s="15"/>
      <c r="DK308" s="15"/>
      <c r="DL308" s="15"/>
      <c r="DM308" s="15"/>
      <c r="DN308" s="15"/>
      <c r="DO308" s="15"/>
      <c r="DP308" s="15"/>
      <c r="DQ308" s="15"/>
      <c r="DR308" s="15"/>
      <c r="DS308" s="15"/>
      <c r="DT308" s="15"/>
      <c r="DU308" s="15"/>
      <c r="DV308" s="15"/>
      <c r="DW308" s="15"/>
      <c r="DX308" s="15"/>
      <c r="DY308" s="15"/>
      <c r="DZ308" s="15"/>
      <c r="EA308" s="15"/>
      <c r="EB308" s="15"/>
      <c r="EC308" s="15"/>
      <c r="ED308" s="15"/>
      <c r="EE308" s="15"/>
      <c r="EF308" s="15"/>
      <c r="EG308" s="15"/>
      <c r="EH308" s="15"/>
      <c r="EI308" s="15"/>
      <c r="EJ308" s="15"/>
      <c r="EK308" s="15"/>
      <c r="EL308" s="15"/>
      <c r="EM308" s="15"/>
      <c r="EN308" s="15"/>
      <c r="EO308" s="15"/>
      <c r="EP308" s="15"/>
      <c r="EQ308" s="15"/>
      <c r="ER308" s="15"/>
      <c r="ES308" s="15"/>
      <c r="ET308" s="15"/>
      <c r="EU308" s="15"/>
      <c r="EV308" s="15"/>
      <c r="EW308" s="15"/>
      <c r="EX308" s="15"/>
      <c r="EY308" s="15"/>
      <c r="EZ308" s="15"/>
      <c r="FA308" s="15"/>
      <c r="FB308" s="15"/>
      <c r="FC308" s="15"/>
      <c r="FD308" s="15"/>
      <c r="FE308" s="15"/>
      <c r="FF308" s="15"/>
      <c r="FG308" s="15"/>
      <c r="FH308" s="15"/>
      <c r="FI308" s="15"/>
      <c r="FJ308" s="15"/>
      <c r="FK308" s="15"/>
      <c r="FL308" s="15"/>
      <c r="FM308" s="15"/>
      <c r="FN308" s="15"/>
      <c r="FO308" s="15"/>
      <c r="FP308" s="15"/>
      <c r="FQ308" s="15"/>
      <c r="FR308" s="15"/>
      <c r="FS308" s="15"/>
      <c r="FT308" s="15"/>
      <c r="FU308" s="15"/>
      <c r="FV308" s="15"/>
      <c r="FW308" s="15"/>
      <c r="FX308" s="15"/>
      <c r="FY308" s="15"/>
      <c r="FZ308" s="15"/>
      <c r="GA308" s="15"/>
      <c r="GB308" s="15"/>
      <c r="GC308" s="15"/>
      <c r="GD308" s="15"/>
      <c r="GE308" s="15"/>
      <c r="GF308" s="15"/>
      <c r="GG308" s="15"/>
      <c r="GH308" s="15"/>
      <c r="GI308" s="15"/>
      <c r="GJ308" s="15"/>
      <c r="GK308" s="15"/>
      <c r="GL308" s="15"/>
      <c r="GM308" s="15"/>
      <c r="GN308" s="15"/>
      <c r="GO308" s="15"/>
      <c r="GP308" s="15"/>
      <c r="GQ308" s="15"/>
      <c r="GR308" s="15"/>
      <c r="GS308" s="15"/>
      <c r="GT308" s="15"/>
      <c r="GU308" s="15"/>
      <c r="GV308" s="15"/>
      <c r="GW308" s="15"/>
      <c r="GX308" s="15"/>
      <c r="GY308" s="15"/>
      <c r="GZ308" s="15"/>
      <c r="HA308" s="15"/>
      <c r="HB308" s="15"/>
      <c r="HC308" s="15"/>
      <c r="HD308" s="15"/>
      <c r="HE308" s="15"/>
      <c r="HF308" s="15"/>
      <c r="HG308" s="15"/>
      <c r="HH308" s="15"/>
      <c r="HI308" s="15"/>
      <c r="HJ308" s="15"/>
      <c r="HK308" s="15"/>
      <c r="HL308" s="15"/>
      <c r="HM308" s="15"/>
      <c r="HN308" s="15"/>
      <c r="HO308" s="15"/>
      <c r="HP308" s="15"/>
      <c r="HQ308" s="15"/>
      <c r="HR308" s="15"/>
      <c r="HS308" s="15"/>
      <c r="HT308" s="15"/>
      <c r="HU308" s="15"/>
      <c r="HV308" s="15"/>
      <c r="HW308" s="15"/>
      <c r="HX308" s="15"/>
      <c r="HY308" s="15"/>
      <c r="HZ308" s="15"/>
      <c r="IA308" s="15"/>
      <c r="IB308" s="15"/>
      <c r="IC308" s="15"/>
      <c r="ID308" s="15"/>
      <c r="IE308" s="15"/>
      <c r="IF308" s="15"/>
      <c r="IG308" s="15"/>
      <c r="IH308" s="15"/>
      <c r="II308" s="15"/>
      <c r="IJ308" s="15"/>
      <c r="IK308" s="15"/>
      <c r="IL308" s="15"/>
      <c r="IM308" s="15"/>
      <c r="IN308" s="15"/>
      <c r="IO308" s="15"/>
      <c r="IP308" s="15"/>
      <c r="IQ308" s="15"/>
      <c r="IR308" s="15"/>
      <c r="IS308" s="15"/>
      <c r="IT308" s="15"/>
      <c r="IU308" s="15"/>
      <c r="IV308" s="15"/>
    </row>
    <row r="309" spans="1:256" ht="13.5" customHeight="1">
      <c r="A309" s="606" t="s">
        <v>24</v>
      </c>
      <c r="B309" s="606"/>
      <c r="C309" s="606"/>
      <c r="D309" s="607">
        <f>G218</f>
        <v>4.78</v>
      </c>
      <c r="E309" s="607"/>
      <c r="F309" s="131">
        <f t="shared" si="0"/>
        <v>4000</v>
      </c>
      <c r="G309" s="476">
        <f t="shared" si="1"/>
        <v>19120</v>
      </c>
      <c r="H309" s="476"/>
      <c r="I309" s="476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  <c r="BG309" s="15"/>
      <c r="BH309" s="15"/>
      <c r="BI309" s="15"/>
      <c r="BJ309" s="15"/>
      <c r="BK309" s="15"/>
      <c r="BL309" s="15"/>
      <c r="BM309" s="15"/>
      <c r="BN309" s="15"/>
      <c r="BO309" s="15"/>
      <c r="BP309" s="15"/>
      <c r="BQ309" s="15"/>
      <c r="BR309" s="15"/>
      <c r="BS309" s="15"/>
      <c r="BT309" s="15"/>
      <c r="BU309" s="15"/>
      <c r="BV309" s="15"/>
      <c r="BW309" s="15"/>
      <c r="BX309" s="15"/>
      <c r="BY309" s="15"/>
      <c r="BZ309" s="15"/>
      <c r="CA309" s="15"/>
      <c r="CB309" s="15"/>
      <c r="CC309" s="15"/>
      <c r="CD309" s="15"/>
      <c r="CE309" s="15"/>
      <c r="CF309" s="15"/>
      <c r="CG309" s="15"/>
      <c r="CH309" s="15"/>
      <c r="CI309" s="15"/>
      <c r="CJ309" s="15"/>
      <c r="CK309" s="15"/>
      <c r="CL309" s="15"/>
      <c r="CM309" s="15"/>
      <c r="CN309" s="15"/>
      <c r="CO309" s="15"/>
      <c r="CP309" s="15"/>
      <c r="CQ309" s="15"/>
      <c r="CR309" s="15"/>
      <c r="CS309" s="15"/>
      <c r="CT309" s="15"/>
      <c r="CU309" s="15"/>
      <c r="CV309" s="15"/>
      <c r="CW309" s="15"/>
      <c r="CX309" s="15"/>
      <c r="CY309" s="15"/>
      <c r="CZ309" s="15"/>
      <c r="DA309" s="15"/>
      <c r="DB309" s="15"/>
      <c r="DC309" s="15"/>
      <c r="DD309" s="15"/>
      <c r="DE309" s="15"/>
      <c r="DF309" s="15"/>
      <c r="DG309" s="15"/>
      <c r="DH309" s="15"/>
      <c r="DI309" s="15"/>
      <c r="DJ309" s="15"/>
      <c r="DK309" s="15"/>
      <c r="DL309" s="15"/>
      <c r="DM309" s="15"/>
      <c r="DN309" s="15"/>
      <c r="DO309" s="15"/>
      <c r="DP309" s="15"/>
      <c r="DQ309" s="15"/>
      <c r="DR309" s="15"/>
      <c r="DS309" s="15"/>
      <c r="DT309" s="15"/>
      <c r="DU309" s="15"/>
      <c r="DV309" s="15"/>
      <c r="DW309" s="15"/>
      <c r="DX309" s="15"/>
      <c r="DY309" s="15"/>
      <c r="DZ309" s="15"/>
      <c r="EA309" s="15"/>
      <c r="EB309" s="15"/>
      <c r="EC309" s="15"/>
      <c r="ED309" s="15"/>
      <c r="EE309" s="15"/>
      <c r="EF309" s="15"/>
      <c r="EG309" s="15"/>
      <c r="EH309" s="15"/>
      <c r="EI309" s="15"/>
      <c r="EJ309" s="15"/>
      <c r="EK309" s="15"/>
      <c r="EL309" s="15"/>
      <c r="EM309" s="15"/>
      <c r="EN309" s="15"/>
      <c r="EO309" s="15"/>
      <c r="EP309" s="15"/>
      <c r="EQ309" s="15"/>
      <c r="ER309" s="15"/>
      <c r="ES309" s="15"/>
      <c r="ET309" s="15"/>
      <c r="EU309" s="15"/>
      <c r="EV309" s="15"/>
      <c r="EW309" s="15"/>
      <c r="EX309" s="15"/>
      <c r="EY309" s="15"/>
      <c r="EZ309" s="15"/>
      <c r="FA309" s="15"/>
      <c r="FB309" s="15"/>
      <c r="FC309" s="15"/>
      <c r="FD309" s="15"/>
      <c r="FE309" s="15"/>
      <c r="FF309" s="15"/>
      <c r="FG309" s="15"/>
      <c r="FH309" s="15"/>
      <c r="FI309" s="15"/>
      <c r="FJ309" s="15"/>
      <c r="FK309" s="15"/>
      <c r="FL309" s="15"/>
      <c r="FM309" s="15"/>
      <c r="FN309" s="15"/>
      <c r="FO309" s="15"/>
      <c r="FP309" s="15"/>
      <c r="FQ309" s="15"/>
      <c r="FR309" s="15"/>
      <c r="FS309" s="15"/>
      <c r="FT309" s="15"/>
      <c r="FU309" s="15"/>
      <c r="FV309" s="15"/>
      <c r="FW309" s="15"/>
      <c r="FX309" s="15"/>
      <c r="FY309" s="15"/>
      <c r="FZ309" s="15"/>
      <c r="GA309" s="15"/>
      <c r="GB309" s="15"/>
      <c r="GC309" s="15"/>
      <c r="GD309" s="15"/>
      <c r="GE309" s="15"/>
      <c r="GF309" s="15"/>
      <c r="GG309" s="15"/>
      <c r="GH309" s="15"/>
      <c r="GI309" s="15"/>
      <c r="GJ309" s="15"/>
      <c r="GK309" s="15"/>
      <c r="GL309" s="15"/>
      <c r="GM309" s="15"/>
      <c r="GN309" s="15"/>
      <c r="GO309" s="15"/>
      <c r="GP309" s="15"/>
      <c r="GQ309" s="15"/>
      <c r="GR309" s="15"/>
      <c r="GS309" s="15"/>
      <c r="GT309" s="15"/>
      <c r="GU309" s="15"/>
      <c r="GV309" s="15"/>
      <c r="GW309" s="15"/>
      <c r="GX309" s="15"/>
      <c r="GY309" s="15"/>
      <c r="GZ309" s="15"/>
      <c r="HA309" s="15"/>
      <c r="HB309" s="15"/>
      <c r="HC309" s="15"/>
      <c r="HD309" s="15"/>
      <c r="HE309" s="15"/>
      <c r="HF309" s="15"/>
      <c r="HG309" s="15"/>
      <c r="HH309" s="15"/>
      <c r="HI309" s="15"/>
      <c r="HJ309" s="15"/>
      <c r="HK309" s="15"/>
      <c r="HL309" s="15"/>
      <c r="HM309" s="15"/>
      <c r="HN309" s="15"/>
      <c r="HO309" s="15"/>
      <c r="HP309" s="15"/>
      <c r="HQ309" s="15"/>
      <c r="HR309" s="15"/>
      <c r="HS309" s="15"/>
      <c r="HT309" s="15"/>
      <c r="HU309" s="15"/>
      <c r="HV309" s="15"/>
      <c r="HW309" s="15"/>
      <c r="HX309" s="15"/>
      <c r="HY309" s="15"/>
      <c r="HZ309" s="15"/>
      <c r="IA309" s="15"/>
      <c r="IB309" s="15"/>
      <c r="IC309" s="15"/>
      <c r="ID309" s="15"/>
      <c r="IE309" s="15"/>
      <c r="IF309" s="15"/>
      <c r="IG309" s="15"/>
      <c r="IH309" s="15"/>
      <c r="II309" s="15"/>
      <c r="IJ309" s="15"/>
      <c r="IK309" s="15"/>
      <c r="IL309" s="15"/>
      <c r="IM309" s="15"/>
      <c r="IN309" s="15"/>
      <c r="IO309" s="15"/>
      <c r="IP309" s="15"/>
      <c r="IQ309" s="15"/>
      <c r="IR309" s="15"/>
      <c r="IS309" s="15"/>
      <c r="IT309" s="15"/>
      <c r="IU309" s="15"/>
      <c r="IV309" s="15"/>
    </row>
    <row r="310" spans="1:256" ht="13.5" customHeight="1">
      <c r="A310" s="606" t="s">
        <v>25</v>
      </c>
      <c r="B310" s="606"/>
      <c r="C310" s="606"/>
      <c r="D310" s="607">
        <v>0</v>
      </c>
      <c r="E310" s="607"/>
      <c r="F310" s="131">
        <f t="shared" si="0"/>
        <v>0</v>
      </c>
      <c r="G310" s="476">
        <f t="shared" si="1"/>
        <v>0</v>
      </c>
      <c r="H310" s="476"/>
      <c r="I310" s="476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  <c r="BG310" s="15"/>
      <c r="BH310" s="15"/>
      <c r="BI310" s="15"/>
      <c r="BJ310" s="15"/>
      <c r="BK310" s="15"/>
      <c r="BL310" s="15"/>
      <c r="BM310" s="15"/>
      <c r="BN310" s="15"/>
      <c r="BO310" s="15"/>
      <c r="BP310" s="15"/>
      <c r="BQ310" s="15"/>
      <c r="BR310" s="15"/>
      <c r="BS310" s="15"/>
      <c r="BT310" s="15"/>
      <c r="BU310" s="15"/>
      <c r="BV310" s="15"/>
      <c r="BW310" s="15"/>
      <c r="BX310" s="15"/>
      <c r="BY310" s="15"/>
      <c r="BZ310" s="15"/>
      <c r="CA310" s="15"/>
      <c r="CB310" s="15"/>
      <c r="CC310" s="15"/>
      <c r="CD310" s="15"/>
      <c r="CE310" s="15"/>
      <c r="CF310" s="15"/>
      <c r="CG310" s="15"/>
      <c r="CH310" s="15"/>
      <c r="CI310" s="15"/>
      <c r="CJ310" s="15"/>
      <c r="CK310" s="15"/>
      <c r="CL310" s="15"/>
      <c r="CM310" s="15"/>
      <c r="CN310" s="15"/>
      <c r="CO310" s="15"/>
      <c r="CP310" s="15"/>
      <c r="CQ310" s="15"/>
      <c r="CR310" s="15"/>
      <c r="CS310" s="15"/>
      <c r="CT310" s="15"/>
      <c r="CU310" s="15"/>
      <c r="CV310" s="15"/>
      <c r="CW310" s="15"/>
      <c r="CX310" s="15"/>
      <c r="CY310" s="15"/>
      <c r="CZ310" s="15"/>
      <c r="DA310" s="15"/>
      <c r="DB310" s="15"/>
      <c r="DC310" s="15"/>
      <c r="DD310" s="15"/>
      <c r="DE310" s="15"/>
      <c r="DF310" s="15"/>
      <c r="DG310" s="15"/>
      <c r="DH310" s="15"/>
      <c r="DI310" s="15"/>
      <c r="DJ310" s="15"/>
      <c r="DK310" s="15"/>
      <c r="DL310" s="15"/>
      <c r="DM310" s="15"/>
      <c r="DN310" s="15"/>
      <c r="DO310" s="15"/>
      <c r="DP310" s="15"/>
      <c r="DQ310" s="15"/>
      <c r="DR310" s="15"/>
      <c r="DS310" s="15"/>
      <c r="DT310" s="15"/>
      <c r="DU310" s="15"/>
      <c r="DV310" s="15"/>
      <c r="DW310" s="15"/>
      <c r="DX310" s="15"/>
      <c r="DY310" s="15"/>
      <c r="DZ310" s="15"/>
      <c r="EA310" s="15"/>
      <c r="EB310" s="15"/>
      <c r="EC310" s="15"/>
      <c r="ED310" s="15"/>
      <c r="EE310" s="15"/>
      <c r="EF310" s="15"/>
      <c r="EG310" s="15"/>
      <c r="EH310" s="15"/>
      <c r="EI310" s="15"/>
      <c r="EJ310" s="15"/>
      <c r="EK310" s="15"/>
      <c r="EL310" s="15"/>
      <c r="EM310" s="15"/>
      <c r="EN310" s="15"/>
      <c r="EO310" s="15"/>
      <c r="EP310" s="15"/>
      <c r="EQ310" s="15"/>
      <c r="ER310" s="15"/>
      <c r="ES310" s="15"/>
      <c r="ET310" s="15"/>
      <c r="EU310" s="15"/>
      <c r="EV310" s="15"/>
      <c r="EW310" s="15"/>
      <c r="EX310" s="15"/>
      <c r="EY310" s="15"/>
      <c r="EZ310" s="15"/>
      <c r="FA310" s="15"/>
      <c r="FB310" s="15"/>
      <c r="FC310" s="15"/>
      <c r="FD310" s="15"/>
      <c r="FE310" s="15"/>
      <c r="FF310" s="15"/>
      <c r="FG310" s="15"/>
      <c r="FH310" s="15"/>
      <c r="FI310" s="15"/>
      <c r="FJ310" s="15"/>
      <c r="FK310" s="15"/>
      <c r="FL310" s="15"/>
      <c r="FM310" s="15"/>
      <c r="FN310" s="15"/>
      <c r="FO310" s="15"/>
      <c r="FP310" s="15"/>
      <c r="FQ310" s="15"/>
      <c r="FR310" s="15"/>
      <c r="FS310" s="15"/>
      <c r="FT310" s="15"/>
      <c r="FU310" s="15"/>
      <c r="FV310" s="15"/>
      <c r="FW310" s="15"/>
      <c r="FX310" s="15"/>
      <c r="FY310" s="15"/>
      <c r="FZ310" s="15"/>
      <c r="GA310" s="15"/>
      <c r="GB310" s="15"/>
      <c r="GC310" s="15"/>
      <c r="GD310" s="15"/>
      <c r="GE310" s="15"/>
      <c r="GF310" s="15"/>
      <c r="GG310" s="15"/>
      <c r="GH310" s="15"/>
      <c r="GI310" s="15"/>
      <c r="GJ310" s="15"/>
      <c r="GK310" s="15"/>
      <c r="GL310" s="15"/>
      <c r="GM310" s="15"/>
      <c r="GN310" s="15"/>
      <c r="GO310" s="15"/>
      <c r="GP310" s="15"/>
      <c r="GQ310" s="15"/>
      <c r="GR310" s="15"/>
      <c r="GS310" s="15"/>
      <c r="GT310" s="15"/>
      <c r="GU310" s="15"/>
      <c r="GV310" s="15"/>
      <c r="GW310" s="15"/>
      <c r="GX310" s="15"/>
      <c r="GY310" s="15"/>
      <c r="GZ310" s="15"/>
      <c r="HA310" s="15"/>
      <c r="HB310" s="15"/>
      <c r="HC310" s="15"/>
      <c r="HD310" s="15"/>
      <c r="HE310" s="15"/>
      <c r="HF310" s="15"/>
      <c r="HG310" s="15"/>
      <c r="HH310" s="15"/>
      <c r="HI310" s="15"/>
      <c r="HJ310" s="15"/>
      <c r="HK310" s="15"/>
      <c r="HL310" s="15"/>
      <c r="HM310" s="15"/>
      <c r="HN310" s="15"/>
      <c r="HO310" s="15"/>
      <c r="HP310" s="15"/>
      <c r="HQ310" s="15"/>
      <c r="HR310" s="15"/>
      <c r="HS310" s="15"/>
      <c r="HT310" s="15"/>
      <c r="HU310" s="15"/>
      <c r="HV310" s="15"/>
      <c r="HW310" s="15"/>
      <c r="HX310" s="15"/>
      <c r="HY310" s="15"/>
      <c r="HZ310" s="15"/>
      <c r="IA310" s="15"/>
      <c r="IB310" s="15"/>
      <c r="IC310" s="15"/>
      <c r="ID310" s="15"/>
      <c r="IE310" s="15"/>
      <c r="IF310" s="15"/>
      <c r="IG310" s="15"/>
      <c r="IH310" s="15"/>
      <c r="II310" s="15"/>
      <c r="IJ310" s="15"/>
      <c r="IK310" s="15"/>
      <c r="IL310" s="15"/>
      <c r="IM310" s="15"/>
      <c r="IN310" s="15"/>
      <c r="IO310" s="15"/>
      <c r="IP310" s="15"/>
      <c r="IQ310" s="15"/>
      <c r="IR310" s="15"/>
      <c r="IS310" s="15"/>
      <c r="IT310" s="15"/>
      <c r="IU310" s="15"/>
      <c r="IV310" s="15"/>
    </row>
    <row r="311" spans="1:256" ht="13.5" customHeight="1">
      <c r="A311" s="606" t="s">
        <v>26</v>
      </c>
      <c r="B311" s="606"/>
      <c r="C311" s="606"/>
      <c r="D311" s="607">
        <f>G226</f>
        <v>2.39</v>
      </c>
      <c r="E311" s="607"/>
      <c r="F311" s="131">
        <f t="shared" si="0"/>
        <v>400</v>
      </c>
      <c r="G311" s="476">
        <f t="shared" si="1"/>
        <v>956</v>
      </c>
      <c r="H311" s="476"/>
      <c r="I311" s="476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  <c r="BG311" s="15"/>
      <c r="BH311" s="15"/>
      <c r="BI311" s="15"/>
      <c r="BJ311" s="15"/>
      <c r="BK311" s="15"/>
      <c r="BL311" s="15"/>
      <c r="BM311" s="15"/>
      <c r="BN311" s="15"/>
      <c r="BO311" s="15"/>
      <c r="BP311" s="15"/>
      <c r="BQ311" s="15"/>
      <c r="BR311" s="15"/>
      <c r="BS311" s="15"/>
      <c r="BT311" s="15"/>
      <c r="BU311" s="15"/>
      <c r="BV311" s="15"/>
      <c r="BW311" s="15"/>
      <c r="BX311" s="15"/>
      <c r="BY311" s="15"/>
      <c r="BZ311" s="15"/>
      <c r="CA311" s="15"/>
      <c r="CB311" s="15"/>
      <c r="CC311" s="15"/>
      <c r="CD311" s="15"/>
      <c r="CE311" s="15"/>
      <c r="CF311" s="15"/>
      <c r="CG311" s="15"/>
      <c r="CH311" s="15"/>
      <c r="CI311" s="15"/>
      <c r="CJ311" s="15"/>
      <c r="CK311" s="15"/>
      <c r="CL311" s="15"/>
      <c r="CM311" s="15"/>
      <c r="CN311" s="15"/>
      <c r="CO311" s="15"/>
      <c r="CP311" s="15"/>
      <c r="CQ311" s="15"/>
      <c r="CR311" s="15"/>
      <c r="CS311" s="15"/>
      <c r="CT311" s="15"/>
      <c r="CU311" s="15"/>
      <c r="CV311" s="15"/>
      <c r="CW311" s="15"/>
      <c r="CX311" s="15"/>
      <c r="CY311" s="15"/>
      <c r="CZ311" s="15"/>
      <c r="DA311" s="15"/>
      <c r="DB311" s="15"/>
      <c r="DC311" s="15"/>
      <c r="DD311" s="15"/>
      <c r="DE311" s="15"/>
      <c r="DF311" s="15"/>
      <c r="DG311" s="15"/>
      <c r="DH311" s="15"/>
      <c r="DI311" s="15"/>
      <c r="DJ311" s="15"/>
      <c r="DK311" s="15"/>
      <c r="DL311" s="15"/>
      <c r="DM311" s="15"/>
      <c r="DN311" s="15"/>
      <c r="DO311" s="15"/>
      <c r="DP311" s="15"/>
      <c r="DQ311" s="15"/>
      <c r="DR311" s="15"/>
      <c r="DS311" s="15"/>
      <c r="DT311" s="15"/>
      <c r="DU311" s="15"/>
      <c r="DV311" s="15"/>
      <c r="DW311" s="15"/>
      <c r="DX311" s="15"/>
      <c r="DY311" s="15"/>
      <c r="DZ311" s="15"/>
      <c r="EA311" s="15"/>
      <c r="EB311" s="15"/>
      <c r="EC311" s="15"/>
      <c r="ED311" s="15"/>
      <c r="EE311" s="15"/>
      <c r="EF311" s="15"/>
      <c r="EG311" s="15"/>
      <c r="EH311" s="15"/>
      <c r="EI311" s="15"/>
      <c r="EJ311" s="15"/>
      <c r="EK311" s="15"/>
      <c r="EL311" s="15"/>
      <c r="EM311" s="15"/>
      <c r="EN311" s="15"/>
      <c r="EO311" s="15"/>
      <c r="EP311" s="15"/>
      <c r="EQ311" s="15"/>
      <c r="ER311" s="15"/>
      <c r="ES311" s="15"/>
      <c r="ET311" s="15"/>
      <c r="EU311" s="15"/>
      <c r="EV311" s="15"/>
      <c r="EW311" s="15"/>
      <c r="EX311" s="15"/>
      <c r="EY311" s="15"/>
      <c r="EZ311" s="15"/>
      <c r="FA311" s="15"/>
      <c r="FB311" s="15"/>
      <c r="FC311" s="15"/>
      <c r="FD311" s="15"/>
      <c r="FE311" s="15"/>
      <c r="FF311" s="15"/>
      <c r="FG311" s="15"/>
      <c r="FH311" s="15"/>
      <c r="FI311" s="15"/>
      <c r="FJ311" s="15"/>
      <c r="FK311" s="15"/>
      <c r="FL311" s="15"/>
      <c r="FM311" s="15"/>
      <c r="FN311" s="15"/>
      <c r="FO311" s="15"/>
      <c r="FP311" s="15"/>
      <c r="FQ311" s="15"/>
      <c r="FR311" s="15"/>
      <c r="FS311" s="15"/>
      <c r="FT311" s="15"/>
      <c r="FU311" s="15"/>
      <c r="FV311" s="15"/>
      <c r="FW311" s="15"/>
      <c r="FX311" s="15"/>
      <c r="FY311" s="15"/>
      <c r="FZ311" s="15"/>
      <c r="GA311" s="15"/>
      <c r="GB311" s="15"/>
      <c r="GC311" s="15"/>
      <c r="GD311" s="15"/>
      <c r="GE311" s="15"/>
      <c r="GF311" s="15"/>
      <c r="GG311" s="15"/>
      <c r="GH311" s="15"/>
      <c r="GI311" s="15"/>
      <c r="GJ311" s="15"/>
      <c r="GK311" s="15"/>
      <c r="GL311" s="15"/>
      <c r="GM311" s="15"/>
      <c r="GN311" s="15"/>
      <c r="GO311" s="15"/>
      <c r="GP311" s="15"/>
      <c r="GQ311" s="15"/>
      <c r="GR311" s="15"/>
      <c r="GS311" s="15"/>
      <c r="GT311" s="15"/>
      <c r="GU311" s="15"/>
      <c r="GV311" s="15"/>
      <c r="GW311" s="15"/>
      <c r="GX311" s="15"/>
      <c r="GY311" s="15"/>
      <c r="GZ311" s="15"/>
      <c r="HA311" s="15"/>
      <c r="HB311" s="15"/>
      <c r="HC311" s="15"/>
      <c r="HD311" s="15"/>
      <c r="HE311" s="15"/>
      <c r="HF311" s="15"/>
      <c r="HG311" s="15"/>
      <c r="HH311" s="15"/>
      <c r="HI311" s="15"/>
      <c r="HJ311" s="15"/>
      <c r="HK311" s="15"/>
      <c r="HL311" s="15"/>
      <c r="HM311" s="15"/>
      <c r="HN311" s="15"/>
      <c r="HO311" s="15"/>
      <c r="HP311" s="15"/>
      <c r="HQ311" s="15"/>
      <c r="HR311" s="15"/>
      <c r="HS311" s="15"/>
      <c r="HT311" s="15"/>
      <c r="HU311" s="15"/>
      <c r="HV311" s="15"/>
      <c r="HW311" s="15"/>
      <c r="HX311" s="15"/>
      <c r="HY311" s="15"/>
      <c r="HZ311" s="15"/>
      <c r="IA311" s="15"/>
      <c r="IB311" s="15"/>
      <c r="IC311" s="15"/>
      <c r="ID311" s="15"/>
      <c r="IE311" s="15"/>
      <c r="IF311" s="15"/>
      <c r="IG311" s="15"/>
      <c r="IH311" s="15"/>
      <c r="II311" s="15"/>
      <c r="IJ311" s="15"/>
      <c r="IK311" s="15"/>
      <c r="IL311" s="15"/>
      <c r="IM311" s="15"/>
      <c r="IN311" s="15"/>
      <c r="IO311" s="15"/>
      <c r="IP311" s="15"/>
      <c r="IQ311" s="15"/>
      <c r="IR311" s="15"/>
      <c r="IS311" s="15"/>
      <c r="IT311" s="15"/>
      <c r="IU311" s="15"/>
      <c r="IV311" s="15"/>
    </row>
    <row r="312" spans="1:256" ht="13.5" customHeight="1">
      <c r="A312" s="606" t="s">
        <v>27</v>
      </c>
      <c r="B312" s="606"/>
      <c r="C312" s="606"/>
      <c r="D312" s="607">
        <v>0</v>
      </c>
      <c r="E312" s="607"/>
      <c r="F312" s="131">
        <f t="shared" si="0"/>
        <v>0</v>
      </c>
      <c r="G312" s="476">
        <f t="shared" si="1"/>
        <v>0</v>
      </c>
      <c r="H312" s="476"/>
      <c r="I312" s="476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  <c r="BG312" s="15"/>
      <c r="BH312" s="15"/>
      <c r="BI312" s="15"/>
      <c r="BJ312" s="15"/>
      <c r="BK312" s="15"/>
      <c r="BL312" s="15"/>
      <c r="BM312" s="15"/>
      <c r="BN312" s="15"/>
      <c r="BO312" s="15"/>
      <c r="BP312" s="15"/>
      <c r="BQ312" s="15"/>
      <c r="BR312" s="15"/>
      <c r="BS312" s="15"/>
      <c r="BT312" s="15"/>
      <c r="BU312" s="15"/>
      <c r="BV312" s="15"/>
      <c r="BW312" s="15"/>
      <c r="BX312" s="15"/>
      <c r="BY312" s="15"/>
      <c r="BZ312" s="15"/>
      <c r="CA312" s="15"/>
      <c r="CB312" s="15"/>
      <c r="CC312" s="15"/>
      <c r="CD312" s="15"/>
      <c r="CE312" s="15"/>
      <c r="CF312" s="15"/>
      <c r="CG312" s="15"/>
      <c r="CH312" s="15"/>
      <c r="CI312" s="15"/>
      <c r="CJ312" s="15"/>
      <c r="CK312" s="15"/>
      <c r="CL312" s="15"/>
      <c r="CM312" s="15"/>
      <c r="CN312" s="15"/>
      <c r="CO312" s="15"/>
      <c r="CP312" s="15"/>
      <c r="CQ312" s="15"/>
      <c r="CR312" s="15"/>
      <c r="CS312" s="15"/>
      <c r="CT312" s="15"/>
      <c r="CU312" s="15"/>
      <c r="CV312" s="15"/>
      <c r="CW312" s="15"/>
      <c r="CX312" s="15"/>
      <c r="CY312" s="15"/>
      <c r="CZ312" s="15"/>
      <c r="DA312" s="15"/>
      <c r="DB312" s="15"/>
      <c r="DC312" s="15"/>
      <c r="DD312" s="15"/>
      <c r="DE312" s="15"/>
      <c r="DF312" s="15"/>
      <c r="DG312" s="15"/>
      <c r="DH312" s="15"/>
      <c r="DI312" s="15"/>
      <c r="DJ312" s="15"/>
      <c r="DK312" s="15"/>
      <c r="DL312" s="15"/>
      <c r="DM312" s="15"/>
      <c r="DN312" s="15"/>
      <c r="DO312" s="15"/>
      <c r="DP312" s="15"/>
      <c r="DQ312" s="15"/>
      <c r="DR312" s="15"/>
      <c r="DS312" s="15"/>
      <c r="DT312" s="15"/>
      <c r="DU312" s="15"/>
      <c r="DV312" s="15"/>
      <c r="DW312" s="15"/>
      <c r="DX312" s="15"/>
      <c r="DY312" s="15"/>
      <c r="DZ312" s="15"/>
      <c r="EA312" s="15"/>
      <c r="EB312" s="15"/>
      <c r="EC312" s="15"/>
      <c r="ED312" s="15"/>
      <c r="EE312" s="15"/>
      <c r="EF312" s="15"/>
      <c r="EG312" s="15"/>
      <c r="EH312" s="15"/>
      <c r="EI312" s="15"/>
      <c r="EJ312" s="15"/>
      <c r="EK312" s="15"/>
      <c r="EL312" s="15"/>
      <c r="EM312" s="15"/>
      <c r="EN312" s="15"/>
      <c r="EO312" s="15"/>
      <c r="EP312" s="15"/>
      <c r="EQ312" s="15"/>
      <c r="ER312" s="15"/>
      <c r="ES312" s="15"/>
      <c r="ET312" s="15"/>
      <c r="EU312" s="15"/>
      <c r="EV312" s="15"/>
      <c r="EW312" s="15"/>
      <c r="EX312" s="15"/>
      <c r="EY312" s="15"/>
      <c r="EZ312" s="15"/>
      <c r="FA312" s="15"/>
      <c r="FB312" s="15"/>
      <c r="FC312" s="15"/>
      <c r="FD312" s="15"/>
      <c r="FE312" s="15"/>
      <c r="FF312" s="15"/>
      <c r="FG312" s="15"/>
      <c r="FH312" s="15"/>
      <c r="FI312" s="15"/>
      <c r="FJ312" s="15"/>
      <c r="FK312" s="15"/>
      <c r="FL312" s="15"/>
      <c r="FM312" s="15"/>
      <c r="FN312" s="15"/>
      <c r="FO312" s="15"/>
      <c r="FP312" s="15"/>
      <c r="FQ312" s="15"/>
      <c r="FR312" s="15"/>
      <c r="FS312" s="15"/>
      <c r="FT312" s="15"/>
      <c r="FU312" s="15"/>
      <c r="FV312" s="15"/>
      <c r="FW312" s="15"/>
      <c r="FX312" s="15"/>
      <c r="FY312" s="15"/>
      <c r="FZ312" s="15"/>
      <c r="GA312" s="15"/>
      <c r="GB312" s="15"/>
      <c r="GC312" s="15"/>
      <c r="GD312" s="15"/>
      <c r="GE312" s="15"/>
      <c r="GF312" s="15"/>
      <c r="GG312" s="15"/>
      <c r="GH312" s="15"/>
      <c r="GI312" s="15"/>
      <c r="GJ312" s="15"/>
      <c r="GK312" s="15"/>
      <c r="GL312" s="15"/>
      <c r="GM312" s="15"/>
      <c r="GN312" s="15"/>
      <c r="GO312" s="15"/>
      <c r="GP312" s="15"/>
      <c r="GQ312" s="15"/>
      <c r="GR312" s="15"/>
      <c r="GS312" s="15"/>
      <c r="GT312" s="15"/>
      <c r="GU312" s="15"/>
      <c r="GV312" s="15"/>
      <c r="GW312" s="15"/>
      <c r="GX312" s="15"/>
      <c r="GY312" s="15"/>
      <c r="GZ312" s="15"/>
      <c r="HA312" s="15"/>
      <c r="HB312" s="15"/>
      <c r="HC312" s="15"/>
      <c r="HD312" s="15"/>
      <c r="HE312" s="15"/>
      <c r="HF312" s="15"/>
      <c r="HG312" s="15"/>
      <c r="HH312" s="15"/>
      <c r="HI312" s="15"/>
      <c r="HJ312" s="15"/>
      <c r="HK312" s="15"/>
      <c r="HL312" s="15"/>
      <c r="HM312" s="15"/>
      <c r="HN312" s="15"/>
      <c r="HO312" s="15"/>
      <c r="HP312" s="15"/>
      <c r="HQ312" s="15"/>
      <c r="HR312" s="15"/>
      <c r="HS312" s="15"/>
      <c r="HT312" s="15"/>
      <c r="HU312" s="15"/>
      <c r="HV312" s="15"/>
      <c r="HW312" s="15"/>
      <c r="HX312" s="15"/>
      <c r="HY312" s="15"/>
      <c r="HZ312" s="15"/>
      <c r="IA312" s="15"/>
      <c r="IB312" s="15"/>
      <c r="IC312" s="15"/>
      <c r="ID312" s="15"/>
      <c r="IE312" s="15"/>
      <c r="IF312" s="15"/>
      <c r="IG312" s="15"/>
      <c r="IH312" s="15"/>
      <c r="II312" s="15"/>
      <c r="IJ312" s="15"/>
      <c r="IK312" s="15"/>
      <c r="IL312" s="15"/>
      <c r="IM312" s="15"/>
      <c r="IN312" s="15"/>
      <c r="IO312" s="15"/>
      <c r="IP312" s="15"/>
      <c r="IQ312" s="15"/>
      <c r="IR312" s="15"/>
      <c r="IS312" s="15"/>
      <c r="IT312" s="15"/>
      <c r="IU312" s="15"/>
      <c r="IV312" s="15"/>
    </row>
    <row r="313" spans="1:256" ht="27" customHeight="1">
      <c r="A313" s="608" t="s">
        <v>28</v>
      </c>
      <c r="B313" s="608"/>
      <c r="C313" s="608"/>
      <c r="D313" s="607">
        <f>G234</f>
        <v>3.83</v>
      </c>
      <c r="E313" s="607"/>
      <c r="F313" s="131">
        <f t="shared" si="0"/>
        <v>600</v>
      </c>
      <c r="G313" s="476">
        <f t="shared" si="1"/>
        <v>2298</v>
      </c>
      <c r="H313" s="476"/>
      <c r="I313" s="476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  <c r="BG313" s="15"/>
      <c r="BH313" s="15"/>
      <c r="BI313" s="15"/>
      <c r="BJ313" s="15"/>
      <c r="BK313" s="15"/>
      <c r="BL313" s="15"/>
      <c r="BM313" s="15"/>
      <c r="BN313" s="15"/>
      <c r="BO313" s="15"/>
      <c r="BP313" s="15"/>
      <c r="BQ313" s="15"/>
      <c r="BR313" s="15"/>
      <c r="BS313" s="15"/>
      <c r="BT313" s="15"/>
      <c r="BU313" s="15"/>
      <c r="BV313" s="15"/>
      <c r="BW313" s="15"/>
      <c r="BX313" s="15"/>
      <c r="BY313" s="15"/>
      <c r="BZ313" s="15"/>
      <c r="CA313" s="15"/>
      <c r="CB313" s="15"/>
      <c r="CC313" s="15"/>
      <c r="CD313" s="15"/>
      <c r="CE313" s="15"/>
      <c r="CF313" s="15"/>
      <c r="CG313" s="15"/>
      <c r="CH313" s="15"/>
      <c r="CI313" s="15"/>
      <c r="CJ313" s="15"/>
      <c r="CK313" s="15"/>
      <c r="CL313" s="15"/>
      <c r="CM313" s="15"/>
      <c r="CN313" s="15"/>
      <c r="CO313" s="15"/>
      <c r="CP313" s="15"/>
      <c r="CQ313" s="15"/>
      <c r="CR313" s="15"/>
      <c r="CS313" s="15"/>
      <c r="CT313" s="15"/>
      <c r="CU313" s="15"/>
      <c r="CV313" s="15"/>
      <c r="CW313" s="15"/>
      <c r="CX313" s="15"/>
      <c r="CY313" s="15"/>
      <c r="CZ313" s="15"/>
      <c r="DA313" s="15"/>
      <c r="DB313" s="15"/>
      <c r="DC313" s="15"/>
      <c r="DD313" s="15"/>
      <c r="DE313" s="15"/>
      <c r="DF313" s="15"/>
      <c r="DG313" s="15"/>
      <c r="DH313" s="15"/>
      <c r="DI313" s="15"/>
      <c r="DJ313" s="15"/>
      <c r="DK313" s="15"/>
      <c r="DL313" s="15"/>
      <c r="DM313" s="15"/>
      <c r="DN313" s="15"/>
      <c r="DO313" s="15"/>
      <c r="DP313" s="15"/>
      <c r="DQ313" s="15"/>
      <c r="DR313" s="15"/>
      <c r="DS313" s="15"/>
      <c r="DT313" s="15"/>
      <c r="DU313" s="15"/>
      <c r="DV313" s="15"/>
      <c r="DW313" s="15"/>
      <c r="DX313" s="15"/>
      <c r="DY313" s="15"/>
      <c r="DZ313" s="15"/>
      <c r="EA313" s="15"/>
      <c r="EB313" s="15"/>
      <c r="EC313" s="15"/>
      <c r="ED313" s="15"/>
      <c r="EE313" s="15"/>
      <c r="EF313" s="15"/>
      <c r="EG313" s="15"/>
      <c r="EH313" s="15"/>
      <c r="EI313" s="15"/>
      <c r="EJ313" s="15"/>
      <c r="EK313" s="15"/>
      <c r="EL313" s="15"/>
      <c r="EM313" s="15"/>
      <c r="EN313" s="15"/>
      <c r="EO313" s="15"/>
      <c r="EP313" s="15"/>
      <c r="EQ313" s="15"/>
      <c r="ER313" s="15"/>
      <c r="ES313" s="15"/>
      <c r="ET313" s="15"/>
      <c r="EU313" s="15"/>
      <c r="EV313" s="15"/>
      <c r="EW313" s="15"/>
      <c r="EX313" s="15"/>
      <c r="EY313" s="15"/>
      <c r="EZ313" s="15"/>
      <c r="FA313" s="15"/>
      <c r="FB313" s="15"/>
      <c r="FC313" s="15"/>
      <c r="FD313" s="15"/>
      <c r="FE313" s="15"/>
      <c r="FF313" s="15"/>
      <c r="FG313" s="15"/>
      <c r="FH313" s="15"/>
      <c r="FI313" s="15"/>
      <c r="FJ313" s="15"/>
      <c r="FK313" s="15"/>
      <c r="FL313" s="15"/>
      <c r="FM313" s="15"/>
      <c r="FN313" s="15"/>
      <c r="FO313" s="15"/>
      <c r="FP313" s="15"/>
      <c r="FQ313" s="15"/>
      <c r="FR313" s="15"/>
      <c r="FS313" s="15"/>
      <c r="FT313" s="15"/>
      <c r="FU313" s="15"/>
      <c r="FV313" s="15"/>
      <c r="FW313" s="15"/>
      <c r="FX313" s="15"/>
      <c r="FY313" s="15"/>
      <c r="FZ313" s="15"/>
      <c r="GA313" s="15"/>
      <c r="GB313" s="15"/>
      <c r="GC313" s="15"/>
      <c r="GD313" s="15"/>
      <c r="GE313" s="15"/>
      <c r="GF313" s="15"/>
      <c r="GG313" s="15"/>
      <c r="GH313" s="15"/>
      <c r="GI313" s="15"/>
      <c r="GJ313" s="15"/>
      <c r="GK313" s="15"/>
      <c r="GL313" s="15"/>
      <c r="GM313" s="15"/>
      <c r="GN313" s="15"/>
      <c r="GO313" s="15"/>
      <c r="GP313" s="15"/>
      <c r="GQ313" s="15"/>
      <c r="GR313" s="15"/>
      <c r="GS313" s="15"/>
      <c r="GT313" s="15"/>
      <c r="GU313" s="15"/>
      <c r="GV313" s="15"/>
      <c r="GW313" s="15"/>
      <c r="GX313" s="15"/>
      <c r="GY313" s="15"/>
      <c r="GZ313" s="15"/>
      <c r="HA313" s="15"/>
      <c r="HB313" s="15"/>
      <c r="HC313" s="15"/>
      <c r="HD313" s="15"/>
      <c r="HE313" s="15"/>
      <c r="HF313" s="15"/>
      <c r="HG313" s="15"/>
      <c r="HH313" s="15"/>
      <c r="HI313" s="15"/>
      <c r="HJ313" s="15"/>
      <c r="HK313" s="15"/>
      <c r="HL313" s="15"/>
      <c r="HM313" s="15"/>
      <c r="HN313" s="15"/>
      <c r="HO313" s="15"/>
      <c r="HP313" s="15"/>
      <c r="HQ313" s="15"/>
      <c r="HR313" s="15"/>
      <c r="HS313" s="15"/>
      <c r="HT313" s="15"/>
      <c r="HU313" s="15"/>
      <c r="HV313" s="15"/>
      <c r="HW313" s="15"/>
      <c r="HX313" s="15"/>
      <c r="HY313" s="15"/>
      <c r="HZ313" s="15"/>
      <c r="IA313" s="15"/>
      <c r="IB313" s="15"/>
      <c r="IC313" s="15"/>
      <c r="ID313" s="15"/>
      <c r="IE313" s="15"/>
      <c r="IF313" s="15"/>
      <c r="IG313" s="15"/>
      <c r="IH313" s="15"/>
      <c r="II313" s="15"/>
      <c r="IJ313" s="15"/>
      <c r="IK313" s="15"/>
      <c r="IL313" s="15"/>
      <c r="IM313" s="15"/>
      <c r="IN313" s="15"/>
      <c r="IO313" s="15"/>
      <c r="IP313" s="15"/>
      <c r="IQ313" s="15"/>
      <c r="IR313" s="15"/>
      <c r="IS313" s="15"/>
      <c r="IT313" s="15"/>
      <c r="IU313" s="15"/>
      <c r="IV313" s="15"/>
    </row>
    <row r="314" spans="1:256" ht="20.25" customHeight="1">
      <c r="A314" s="12" t="s">
        <v>299</v>
      </c>
      <c r="B314" s="12"/>
      <c r="C314" s="12"/>
      <c r="D314" s="609">
        <f>G238</f>
        <v>19.13</v>
      </c>
      <c r="E314" s="609"/>
      <c r="F314" s="132">
        <f t="shared" si="0"/>
        <v>200</v>
      </c>
      <c r="G314" s="476">
        <f t="shared" si="1"/>
        <v>3826</v>
      </c>
      <c r="H314" s="476"/>
      <c r="I314" s="476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  <c r="BG314" s="15"/>
      <c r="BH314" s="15"/>
      <c r="BI314" s="15"/>
      <c r="BJ314" s="15"/>
      <c r="BK314" s="15"/>
      <c r="BL314" s="15"/>
      <c r="BM314" s="15"/>
      <c r="BN314" s="15"/>
      <c r="BO314" s="15"/>
      <c r="BP314" s="15"/>
      <c r="BQ314" s="15"/>
      <c r="BR314" s="15"/>
      <c r="BS314" s="15"/>
      <c r="BT314" s="15"/>
      <c r="BU314" s="15"/>
      <c r="BV314" s="15"/>
      <c r="BW314" s="15"/>
      <c r="BX314" s="15"/>
      <c r="BY314" s="15"/>
      <c r="BZ314" s="15"/>
      <c r="CA314" s="15"/>
      <c r="CB314" s="15"/>
      <c r="CC314" s="15"/>
      <c r="CD314" s="15"/>
      <c r="CE314" s="15"/>
      <c r="CF314" s="15"/>
      <c r="CG314" s="15"/>
      <c r="CH314" s="15"/>
      <c r="CI314" s="15"/>
      <c r="CJ314" s="15"/>
      <c r="CK314" s="15"/>
      <c r="CL314" s="15"/>
      <c r="CM314" s="15"/>
      <c r="CN314" s="15"/>
      <c r="CO314" s="15"/>
      <c r="CP314" s="15"/>
      <c r="CQ314" s="15"/>
      <c r="CR314" s="15"/>
      <c r="CS314" s="15"/>
      <c r="CT314" s="15"/>
      <c r="CU314" s="15"/>
      <c r="CV314" s="15"/>
      <c r="CW314" s="15"/>
      <c r="CX314" s="15"/>
      <c r="CY314" s="15"/>
      <c r="CZ314" s="15"/>
      <c r="DA314" s="15"/>
      <c r="DB314" s="15"/>
      <c r="DC314" s="15"/>
      <c r="DD314" s="15"/>
      <c r="DE314" s="15"/>
      <c r="DF314" s="15"/>
      <c r="DG314" s="15"/>
      <c r="DH314" s="15"/>
      <c r="DI314" s="15"/>
      <c r="DJ314" s="15"/>
      <c r="DK314" s="15"/>
      <c r="DL314" s="15"/>
      <c r="DM314" s="15"/>
      <c r="DN314" s="15"/>
      <c r="DO314" s="15"/>
      <c r="DP314" s="15"/>
      <c r="DQ314" s="15"/>
      <c r="DR314" s="15"/>
      <c r="DS314" s="15"/>
      <c r="DT314" s="15"/>
      <c r="DU314" s="15"/>
      <c r="DV314" s="15"/>
      <c r="DW314" s="15"/>
      <c r="DX314" s="15"/>
      <c r="DY314" s="15"/>
      <c r="DZ314" s="15"/>
      <c r="EA314" s="15"/>
      <c r="EB314" s="15"/>
      <c r="EC314" s="15"/>
      <c r="ED314" s="15"/>
      <c r="EE314" s="15"/>
      <c r="EF314" s="15"/>
      <c r="EG314" s="15"/>
      <c r="EH314" s="15"/>
      <c r="EI314" s="15"/>
      <c r="EJ314" s="15"/>
      <c r="EK314" s="15"/>
      <c r="EL314" s="15"/>
      <c r="EM314" s="15"/>
      <c r="EN314" s="15"/>
      <c r="EO314" s="15"/>
      <c r="EP314" s="15"/>
      <c r="EQ314" s="15"/>
      <c r="ER314" s="15"/>
      <c r="ES314" s="15"/>
      <c r="ET314" s="15"/>
      <c r="EU314" s="15"/>
      <c r="EV314" s="15"/>
      <c r="EW314" s="15"/>
      <c r="EX314" s="15"/>
      <c r="EY314" s="15"/>
      <c r="EZ314" s="15"/>
      <c r="FA314" s="15"/>
      <c r="FB314" s="15"/>
      <c r="FC314" s="15"/>
      <c r="FD314" s="15"/>
      <c r="FE314" s="15"/>
      <c r="FF314" s="15"/>
      <c r="FG314" s="15"/>
      <c r="FH314" s="15"/>
      <c r="FI314" s="15"/>
      <c r="FJ314" s="15"/>
      <c r="FK314" s="15"/>
      <c r="FL314" s="15"/>
      <c r="FM314" s="15"/>
      <c r="FN314" s="15"/>
      <c r="FO314" s="15"/>
      <c r="FP314" s="15"/>
      <c r="FQ314" s="15"/>
      <c r="FR314" s="15"/>
      <c r="FS314" s="15"/>
      <c r="FT314" s="15"/>
      <c r="FU314" s="15"/>
      <c r="FV314" s="15"/>
      <c r="FW314" s="15"/>
      <c r="FX314" s="15"/>
      <c r="FY314" s="15"/>
      <c r="FZ314" s="15"/>
      <c r="GA314" s="15"/>
      <c r="GB314" s="15"/>
      <c r="GC314" s="15"/>
      <c r="GD314" s="15"/>
      <c r="GE314" s="15"/>
      <c r="GF314" s="15"/>
      <c r="GG314" s="15"/>
      <c r="GH314" s="15"/>
      <c r="GI314" s="15"/>
      <c r="GJ314" s="15"/>
      <c r="GK314" s="15"/>
      <c r="GL314" s="15"/>
      <c r="GM314" s="15"/>
      <c r="GN314" s="15"/>
      <c r="GO314" s="15"/>
      <c r="GP314" s="15"/>
      <c r="GQ314" s="15"/>
      <c r="GR314" s="15"/>
      <c r="GS314" s="15"/>
      <c r="GT314" s="15"/>
      <c r="GU314" s="15"/>
      <c r="GV314" s="15"/>
      <c r="GW314" s="15"/>
      <c r="GX314" s="15"/>
      <c r="GY314" s="15"/>
      <c r="GZ314" s="15"/>
      <c r="HA314" s="15"/>
      <c r="HB314" s="15"/>
      <c r="HC314" s="15"/>
      <c r="HD314" s="15"/>
      <c r="HE314" s="15"/>
      <c r="HF314" s="15"/>
      <c r="HG314" s="15"/>
      <c r="HH314" s="15"/>
      <c r="HI314" s="15"/>
      <c r="HJ314" s="15"/>
      <c r="HK314" s="15"/>
      <c r="HL314" s="15"/>
      <c r="HM314" s="15"/>
      <c r="HN314" s="15"/>
      <c r="HO314" s="15"/>
      <c r="HP314" s="15"/>
      <c r="HQ314" s="15"/>
      <c r="HR314" s="15"/>
      <c r="HS314" s="15"/>
      <c r="HT314" s="15"/>
      <c r="HU314" s="15"/>
      <c r="HV314" s="15"/>
      <c r="HW314" s="15"/>
      <c r="HX314" s="15"/>
      <c r="HY314" s="15"/>
      <c r="HZ314" s="15"/>
      <c r="IA314" s="15"/>
      <c r="IB314" s="15"/>
      <c r="IC314" s="15"/>
      <c r="ID314" s="15"/>
      <c r="IE314" s="15"/>
      <c r="IF314" s="15"/>
      <c r="IG314" s="15"/>
      <c r="IH314" s="15"/>
      <c r="II314" s="15"/>
      <c r="IJ314" s="15"/>
      <c r="IK314" s="15"/>
      <c r="IL314" s="15"/>
      <c r="IM314" s="15"/>
      <c r="IN314" s="15"/>
      <c r="IO314" s="15"/>
      <c r="IP314" s="15"/>
      <c r="IQ314" s="15"/>
      <c r="IR314" s="15"/>
      <c r="IS314" s="15"/>
      <c r="IT314" s="15"/>
      <c r="IU314" s="15"/>
      <c r="IV314" s="15"/>
    </row>
    <row r="315" spans="1:256" ht="16.5" customHeight="1">
      <c r="A315" s="610" t="s">
        <v>30</v>
      </c>
      <c r="B315" s="610"/>
      <c r="C315" s="610"/>
      <c r="D315" s="610"/>
      <c r="E315" s="610"/>
      <c r="F315" s="133">
        <f t="shared" si="0"/>
        <v>7200</v>
      </c>
      <c r="G315" s="474">
        <f>SUM(G308:G314)</f>
        <v>35760</v>
      </c>
      <c r="H315" s="474"/>
      <c r="I315" s="474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  <c r="BG315" s="15"/>
      <c r="BH315" s="15"/>
      <c r="BI315" s="15"/>
      <c r="BJ315" s="15"/>
      <c r="BK315" s="15"/>
      <c r="BL315" s="15"/>
      <c r="BM315" s="15"/>
      <c r="BN315" s="15"/>
      <c r="BO315" s="15"/>
      <c r="BP315" s="15"/>
      <c r="BQ315" s="15"/>
      <c r="BR315" s="15"/>
      <c r="BS315" s="15"/>
      <c r="BT315" s="15"/>
      <c r="BU315" s="15"/>
      <c r="BV315" s="15"/>
      <c r="BW315" s="15"/>
      <c r="BX315" s="15"/>
      <c r="BY315" s="15"/>
      <c r="BZ315" s="15"/>
      <c r="CA315" s="15"/>
      <c r="CB315" s="15"/>
      <c r="CC315" s="15"/>
      <c r="CD315" s="15"/>
      <c r="CE315" s="15"/>
      <c r="CF315" s="15"/>
      <c r="CG315" s="15"/>
      <c r="CH315" s="15"/>
      <c r="CI315" s="15"/>
      <c r="CJ315" s="15"/>
      <c r="CK315" s="15"/>
      <c r="CL315" s="15"/>
      <c r="CM315" s="15"/>
      <c r="CN315" s="15"/>
      <c r="CO315" s="15"/>
      <c r="CP315" s="15"/>
      <c r="CQ315" s="15"/>
      <c r="CR315" s="15"/>
      <c r="CS315" s="15"/>
      <c r="CT315" s="15"/>
      <c r="CU315" s="15"/>
      <c r="CV315" s="15"/>
      <c r="CW315" s="15"/>
      <c r="CX315" s="15"/>
      <c r="CY315" s="15"/>
      <c r="CZ315" s="15"/>
      <c r="DA315" s="15"/>
      <c r="DB315" s="15"/>
      <c r="DC315" s="15"/>
      <c r="DD315" s="15"/>
      <c r="DE315" s="15"/>
      <c r="DF315" s="15"/>
      <c r="DG315" s="15"/>
      <c r="DH315" s="15"/>
      <c r="DI315" s="15"/>
      <c r="DJ315" s="15"/>
      <c r="DK315" s="15"/>
      <c r="DL315" s="15"/>
      <c r="DM315" s="15"/>
      <c r="DN315" s="15"/>
      <c r="DO315" s="15"/>
      <c r="DP315" s="15"/>
      <c r="DQ315" s="15"/>
      <c r="DR315" s="15"/>
      <c r="DS315" s="15"/>
      <c r="DT315" s="15"/>
      <c r="DU315" s="15"/>
      <c r="DV315" s="15"/>
      <c r="DW315" s="15"/>
      <c r="DX315" s="15"/>
      <c r="DY315" s="15"/>
      <c r="DZ315" s="15"/>
      <c r="EA315" s="15"/>
      <c r="EB315" s="15"/>
      <c r="EC315" s="15"/>
      <c r="ED315" s="15"/>
      <c r="EE315" s="15"/>
      <c r="EF315" s="15"/>
      <c r="EG315" s="15"/>
      <c r="EH315" s="15"/>
      <c r="EI315" s="15"/>
      <c r="EJ315" s="15"/>
      <c r="EK315" s="15"/>
      <c r="EL315" s="15"/>
      <c r="EM315" s="15"/>
      <c r="EN315" s="15"/>
      <c r="EO315" s="15"/>
      <c r="EP315" s="15"/>
      <c r="EQ315" s="15"/>
      <c r="ER315" s="15"/>
      <c r="ES315" s="15"/>
      <c r="ET315" s="15"/>
      <c r="EU315" s="15"/>
      <c r="EV315" s="15"/>
      <c r="EW315" s="15"/>
      <c r="EX315" s="15"/>
      <c r="EY315" s="15"/>
      <c r="EZ315" s="15"/>
      <c r="FA315" s="15"/>
      <c r="FB315" s="15"/>
      <c r="FC315" s="15"/>
      <c r="FD315" s="15"/>
      <c r="FE315" s="15"/>
      <c r="FF315" s="15"/>
      <c r="FG315" s="15"/>
      <c r="FH315" s="15"/>
      <c r="FI315" s="15"/>
      <c r="FJ315" s="15"/>
      <c r="FK315" s="15"/>
      <c r="FL315" s="15"/>
      <c r="FM315" s="15"/>
      <c r="FN315" s="15"/>
      <c r="FO315" s="15"/>
      <c r="FP315" s="15"/>
      <c r="FQ315" s="15"/>
      <c r="FR315" s="15"/>
      <c r="FS315" s="15"/>
      <c r="FT315" s="15"/>
      <c r="FU315" s="15"/>
      <c r="FV315" s="15"/>
      <c r="FW315" s="15"/>
      <c r="FX315" s="15"/>
      <c r="FY315" s="15"/>
      <c r="FZ315" s="15"/>
      <c r="GA315" s="15"/>
      <c r="GB315" s="15"/>
      <c r="GC315" s="15"/>
      <c r="GD315" s="15"/>
      <c r="GE315" s="15"/>
      <c r="GF315" s="15"/>
      <c r="GG315" s="15"/>
      <c r="GH315" s="15"/>
      <c r="GI315" s="15"/>
      <c r="GJ315" s="15"/>
      <c r="GK315" s="15"/>
      <c r="GL315" s="15"/>
      <c r="GM315" s="15"/>
      <c r="GN315" s="15"/>
      <c r="GO315" s="15"/>
      <c r="GP315" s="15"/>
      <c r="GQ315" s="15"/>
      <c r="GR315" s="15"/>
      <c r="GS315" s="15"/>
      <c r="GT315" s="15"/>
      <c r="GU315" s="15"/>
      <c r="GV315" s="15"/>
      <c r="GW315" s="15"/>
      <c r="GX315" s="15"/>
      <c r="GY315" s="15"/>
      <c r="GZ315" s="15"/>
      <c r="HA315" s="15"/>
      <c r="HB315" s="15"/>
      <c r="HC315" s="15"/>
      <c r="HD315" s="15"/>
      <c r="HE315" s="15"/>
      <c r="HF315" s="15"/>
      <c r="HG315" s="15"/>
      <c r="HH315" s="15"/>
      <c r="HI315" s="15"/>
      <c r="HJ315" s="15"/>
      <c r="HK315" s="15"/>
      <c r="HL315" s="15"/>
      <c r="HM315" s="15"/>
      <c r="HN315" s="15"/>
      <c r="HO315" s="15"/>
      <c r="HP315" s="15"/>
      <c r="HQ315" s="15"/>
      <c r="HR315" s="15"/>
      <c r="HS315" s="15"/>
      <c r="HT315" s="15"/>
      <c r="HU315" s="15"/>
      <c r="HV315" s="15"/>
      <c r="HW315" s="15"/>
      <c r="HX315" s="15"/>
      <c r="HY315" s="15"/>
      <c r="HZ315" s="15"/>
      <c r="IA315" s="15"/>
      <c r="IB315" s="15"/>
      <c r="IC315" s="15"/>
      <c r="ID315" s="15"/>
      <c r="IE315" s="15"/>
      <c r="IF315" s="15"/>
      <c r="IG315" s="15"/>
      <c r="IH315" s="15"/>
      <c r="II315" s="15"/>
      <c r="IJ315" s="15"/>
      <c r="IK315" s="15"/>
      <c r="IL315" s="15"/>
      <c r="IM315" s="15"/>
      <c r="IN315" s="15"/>
      <c r="IO315" s="15"/>
      <c r="IP315" s="15"/>
      <c r="IQ315" s="15"/>
      <c r="IR315" s="15"/>
      <c r="IS315" s="15"/>
      <c r="IT315" s="15"/>
      <c r="IU315" s="15"/>
      <c r="IV315" s="15"/>
    </row>
    <row r="316" spans="1:256" ht="6.75" customHeight="1">
      <c r="A316" s="611"/>
      <c r="B316" s="611"/>
      <c r="C316" s="611"/>
      <c r="D316" s="611"/>
      <c r="E316" s="611"/>
      <c r="F316" s="611"/>
      <c r="G316" s="611"/>
      <c r="H316" s="611"/>
      <c r="I316" s="611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  <c r="BK316" s="15"/>
      <c r="BL316" s="15"/>
      <c r="BM316" s="15"/>
      <c r="BN316" s="15"/>
      <c r="BO316" s="15"/>
      <c r="BP316" s="15"/>
      <c r="BQ316" s="15"/>
      <c r="BR316" s="15"/>
      <c r="BS316" s="15"/>
      <c r="BT316" s="15"/>
      <c r="BU316" s="15"/>
      <c r="BV316" s="15"/>
      <c r="BW316" s="15"/>
      <c r="BX316" s="15"/>
      <c r="BY316" s="15"/>
      <c r="BZ316" s="15"/>
      <c r="CA316" s="15"/>
      <c r="CB316" s="15"/>
      <c r="CC316" s="15"/>
      <c r="CD316" s="15"/>
      <c r="CE316" s="15"/>
      <c r="CF316" s="15"/>
      <c r="CG316" s="15"/>
      <c r="CH316" s="15"/>
      <c r="CI316" s="15"/>
      <c r="CJ316" s="15"/>
      <c r="CK316" s="15"/>
      <c r="CL316" s="15"/>
      <c r="CM316" s="15"/>
      <c r="CN316" s="15"/>
      <c r="CO316" s="15"/>
      <c r="CP316" s="15"/>
      <c r="CQ316" s="15"/>
      <c r="CR316" s="15"/>
      <c r="CS316" s="15"/>
      <c r="CT316" s="15"/>
      <c r="CU316" s="15"/>
      <c r="CV316" s="15"/>
      <c r="CW316" s="15"/>
      <c r="CX316" s="15"/>
      <c r="CY316" s="15"/>
      <c r="CZ316" s="15"/>
      <c r="DA316" s="15"/>
      <c r="DB316" s="15"/>
      <c r="DC316" s="15"/>
      <c r="DD316" s="15"/>
      <c r="DE316" s="15"/>
      <c r="DF316" s="15"/>
      <c r="DG316" s="15"/>
      <c r="DH316" s="15"/>
      <c r="DI316" s="15"/>
      <c r="DJ316" s="15"/>
      <c r="DK316" s="15"/>
      <c r="DL316" s="15"/>
      <c r="DM316" s="15"/>
      <c r="DN316" s="15"/>
      <c r="DO316" s="15"/>
      <c r="DP316" s="15"/>
      <c r="DQ316" s="15"/>
      <c r="DR316" s="15"/>
      <c r="DS316" s="15"/>
      <c r="DT316" s="15"/>
      <c r="DU316" s="15"/>
      <c r="DV316" s="15"/>
      <c r="DW316" s="15"/>
      <c r="DX316" s="15"/>
      <c r="DY316" s="15"/>
      <c r="DZ316" s="15"/>
      <c r="EA316" s="15"/>
      <c r="EB316" s="15"/>
      <c r="EC316" s="15"/>
      <c r="ED316" s="15"/>
      <c r="EE316" s="15"/>
      <c r="EF316" s="15"/>
      <c r="EG316" s="15"/>
      <c r="EH316" s="15"/>
      <c r="EI316" s="15"/>
      <c r="EJ316" s="15"/>
      <c r="EK316" s="15"/>
      <c r="EL316" s="15"/>
      <c r="EM316" s="15"/>
      <c r="EN316" s="15"/>
      <c r="EO316" s="15"/>
      <c r="EP316" s="15"/>
      <c r="EQ316" s="15"/>
      <c r="ER316" s="15"/>
      <c r="ES316" s="15"/>
      <c r="ET316" s="15"/>
      <c r="EU316" s="15"/>
      <c r="EV316" s="15"/>
      <c r="EW316" s="15"/>
      <c r="EX316" s="15"/>
      <c r="EY316" s="15"/>
      <c r="EZ316" s="15"/>
      <c r="FA316" s="15"/>
      <c r="FB316" s="15"/>
      <c r="FC316" s="15"/>
      <c r="FD316" s="15"/>
      <c r="FE316" s="15"/>
      <c r="FF316" s="15"/>
      <c r="FG316" s="15"/>
      <c r="FH316" s="15"/>
      <c r="FI316" s="15"/>
      <c r="FJ316" s="15"/>
      <c r="FK316" s="15"/>
      <c r="FL316" s="15"/>
      <c r="FM316" s="15"/>
      <c r="FN316" s="15"/>
      <c r="FO316" s="15"/>
      <c r="FP316" s="15"/>
      <c r="FQ316" s="15"/>
      <c r="FR316" s="15"/>
      <c r="FS316" s="15"/>
      <c r="FT316" s="15"/>
      <c r="FU316" s="15"/>
      <c r="FV316" s="15"/>
      <c r="FW316" s="15"/>
      <c r="FX316" s="15"/>
      <c r="FY316" s="15"/>
      <c r="FZ316" s="15"/>
      <c r="GA316" s="15"/>
      <c r="GB316" s="15"/>
      <c r="GC316" s="15"/>
      <c r="GD316" s="15"/>
      <c r="GE316" s="15"/>
      <c r="GF316" s="15"/>
      <c r="GG316" s="15"/>
      <c r="GH316" s="15"/>
      <c r="GI316" s="15"/>
      <c r="GJ316" s="15"/>
      <c r="GK316" s="15"/>
      <c r="GL316" s="15"/>
      <c r="GM316" s="15"/>
      <c r="GN316" s="15"/>
      <c r="GO316" s="15"/>
      <c r="GP316" s="15"/>
      <c r="GQ316" s="15"/>
      <c r="GR316" s="15"/>
      <c r="GS316" s="15"/>
      <c r="GT316" s="15"/>
      <c r="GU316" s="15"/>
      <c r="GV316" s="15"/>
      <c r="GW316" s="15"/>
      <c r="GX316" s="15"/>
      <c r="GY316" s="15"/>
      <c r="GZ316" s="15"/>
      <c r="HA316" s="15"/>
      <c r="HB316" s="15"/>
      <c r="HC316" s="15"/>
      <c r="HD316" s="15"/>
      <c r="HE316" s="15"/>
      <c r="HF316" s="15"/>
      <c r="HG316" s="15"/>
      <c r="HH316" s="15"/>
      <c r="HI316" s="15"/>
      <c r="HJ316" s="15"/>
      <c r="HK316" s="15"/>
      <c r="HL316" s="15"/>
      <c r="HM316" s="15"/>
      <c r="HN316" s="15"/>
      <c r="HO316" s="15"/>
      <c r="HP316" s="15"/>
      <c r="HQ316" s="15"/>
      <c r="HR316" s="15"/>
      <c r="HS316" s="15"/>
      <c r="HT316" s="15"/>
      <c r="HU316" s="15"/>
      <c r="HV316" s="15"/>
      <c r="HW316" s="15"/>
      <c r="HX316" s="15"/>
      <c r="HY316" s="15"/>
      <c r="HZ316" s="15"/>
      <c r="IA316" s="15"/>
      <c r="IB316" s="15"/>
      <c r="IC316" s="15"/>
      <c r="ID316" s="15"/>
      <c r="IE316" s="15"/>
      <c r="IF316" s="15"/>
      <c r="IG316" s="15"/>
      <c r="IH316" s="15"/>
      <c r="II316" s="15"/>
      <c r="IJ316" s="15"/>
      <c r="IK316" s="15"/>
      <c r="IL316" s="15"/>
      <c r="IM316" s="15"/>
      <c r="IN316" s="15"/>
      <c r="IO316" s="15"/>
      <c r="IP316" s="15"/>
      <c r="IQ316" s="15"/>
      <c r="IR316" s="15"/>
      <c r="IS316" s="15"/>
      <c r="IT316" s="15"/>
      <c r="IU316" s="15"/>
      <c r="IV316" s="15"/>
    </row>
    <row r="317" spans="1:256" ht="24" customHeight="1">
      <c r="A317" s="612" t="s">
        <v>31</v>
      </c>
      <c r="B317" s="612"/>
      <c r="C317" s="612"/>
      <c r="D317" s="613">
        <f>G245</f>
        <v>2.13</v>
      </c>
      <c r="E317" s="613"/>
      <c r="F317" s="134">
        <f t="shared" ref="F317:F323" si="2">H23</f>
        <v>500</v>
      </c>
      <c r="G317" s="476">
        <f t="shared" ref="G317:G322" si="3">ROUND(D317*F317,2)</f>
        <v>1065</v>
      </c>
      <c r="H317" s="476"/>
      <c r="I317" s="476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  <c r="BG317" s="15"/>
      <c r="BH317" s="15"/>
      <c r="BI317" s="15"/>
      <c r="BJ317" s="15"/>
      <c r="BK317" s="15"/>
      <c r="BL317" s="15"/>
      <c r="BM317" s="15"/>
      <c r="BN317" s="15"/>
      <c r="BO317" s="15"/>
      <c r="BP317" s="15"/>
      <c r="BQ317" s="15"/>
      <c r="BR317" s="15"/>
      <c r="BS317" s="15"/>
      <c r="BT317" s="15"/>
      <c r="BU317" s="15"/>
      <c r="BV317" s="15"/>
      <c r="BW317" s="15"/>
      <c r="BX317" s="15"/>
      <c r="BY317" s="15"/>
      <c r="BZ317" s="15"/>
      <c r="CA317" s="15"/>
      <c r="CB317" s="15"/>
      <c r="CC317" s="15"/>
      <c r="CD317" s="15"/>
      <c r="CE317" s="15"/>
      <c r="CF317" s="15"/>
      <c r="CG317" s="15"/>
      <c r="CH317" s="15"/>
      <c r="CI317" s="15"/>
      <c r="CJ317" s="15"/>
      <c r="CK317" s="15"/>
      <c r="CL317" s="15"/>
      <c r="CM317" s="15"/>
      <c r="CN317" s="15"/>
      <c r="CO317" s="15"/>
      <c r="CP317" s="15"/>
      <c r="CQ317" s="15"/>
      <c r="CR317" s="15"/>
      <c r="CS317" s="15"/>
      <c r="CT317" s="15"/>
      <c r="CU317" s="15"/>
      <c r="CV317" s="15"/>
      <c r="CW317" s="15"/>
      <c r="CX317" s="15"/>
      <c r="CY317" s="15"/>
      <c r="CZ317" s="15"/>
      <c r="DA317" s="15"/>
      <c r="DB317" s="15"/>
      <c r="DC317" s="15"/>
      <c r="DD317" s="15"/>
      <c r="DE317" s="15"/>
      <c r="DF317" s="15"/>
      <c r="DG317" s="15"/>
      <c r="DH317" s="15"/>
      <c r="DI317" s="15"/>
      <c r="DJ317" s="15"/>
      <c r="DK317" s="15"/>
      <c r="DL317" s="15"/>
      <c r="DM317" s="15"/>
      <c r="DN317" s="15"/>
      <c r="DO317" s="15"/>
      <c r="DP317" s="15"/>
      <c r="DQ317" s="15"/>
      <c r="DR317" s="15"/>
      <c r="DS317" s="15"/>
      <c r="DT317" s="15"/>
      <c r="DU317" s="15"/>
      <c r="DV317" s="15"/>
      <c r="DW317" s="15"/>
      <c r="DX317" s="15"/>
      <c r="DY317" s="15"/>
      <c r="DZ317" s="15"/>
      <c r="EA317" s="15"/>
      <c r="EB317" s="15"/>
      <c r="EC317" s="15"/>
      <c r="ED317" s="15"/>
      <c r="EE317" s="15"/>
      <c r="EF317" s="15"/>
      <c r="EG317" s="15"/>
      <c r="EH317" s="15"/>
      <c r="EI317" s="15"/>
      <c r="EJ317" s="15"/>
      <c r="EK317" s="15"/>
      <c r="EL317" s="15"/>
      <c r="EM317" s="15"/>
      <c r="EN317" s="15"/>
      <c r="EO317" s="15"/>
      <c r="EP317" s="15"/>
      <c r="EQ317" s="15"/>
      <c r="ER317" s="15"/>
      <c r="ES317" s="15"/>
      <c r="ET317" s="15"/>
      <c r="EU317" s="15"/>
      <c r="EV317" s="15"/>
      <c r="EW317" s="15"/>
      <c r="EX317" s="15"/>
      <c r="EY317" s="15"/>
      <c r="EZ317" s="15"/>
      <c r="FA317" s="15"/>
      <c r="FB317" s="15"/>
      <c r="FC317" s="15"/>
      <c r="FD317" s="15"/>
      <c r="FE317" s="15"/>
      <c r="FF317" s="15"/>
      <c r="FG317" s="15"/>
      <c r="FH317" s="15"/>
      <c r="FI317" s="15"/>
      <c r="FJ317" s="15"/>
      <c r="FK317" s="15"/>
      <c r="FL317" s="15"/>
      <c r="FM317" s="15"/>
      <c r="FN317" s="15"/>
      <c r="FO317" s="15"/>
      <c r="FP317" s="15"/>
      <c r="FQ317" s="15"/>
      <c r="FR317" s="15"/>
      <c r="FS317" s="15"/>
      <c r="FT317" s="15"/>
      <c r="FU317" s="15"/>
      <c r="FV317" s="15"/>
      <c r="FW317" s="15"/>
      <c r="FX317" s="15"/>
      <c r="FY317" s="15"/>
      <c r="FZ317" s="15"/>
      <c r="GA317" s="15"/>
      <c r="GB317" s="15"/>
      <c r="GC317" s="15"/>
      <c r="GD317" s="15"/>
      <c r="GE317" s="15"/>
      <c r="GF317" s="15"/>
      <c r="GG317" s="15"/>
      <c r="GH317" s="15"/>
      <c r="GI317" s="15"/>
      <c r="GJ317" s="15"/>
      <c r="GK317" s="15"/>
      <c r="GL317" s="15"/>
      <c r="GM317" s="15"/>
      <c r="GN317" s="15"/>
      <c r="GO317" s="15"/>
      <c r="GP317" s="15"/>
      <c r="GQ317" s="15"/>
      <c r="GR317" s="15"/>
      <c r="GS317" s="15"/>
      <c r="GT317" s="15"/>
      <c r="GU317" s="15"/>
      <c r="GV317" s="15"/>
      <c r="GW317" s="15"/>
      <c r="GX317" s="15"/>
      <c r="GY317" s="15"/>
      <c r="GZ317" s="15"/>
      <c r="HA317" s="15"/>
      <c r="HB317" s="15"/>
      <c r="HC317" s="15"/>
      <c r="HD317" s="15"/>
      <c r="HE317" s="15"/>
      <c r="HF317" s="15"/>
      <c r="HG317" s="15"/>
      <c r="HH317" s="15"/>
      <c r="HI317" s="15"/>
      <c r="HJ317" s="15"/>
      <c r="HK317" s="15"/>
      <c r="HL317" s="15"/>
      <c r="HM317" s="15"/>
      <c r="HN317" s="15"/>
      <c r="HO317" s="15"/>
      <c r="HP317" s="15"/>
      <c r="HQ317" s="15"/>
      <c r="HR317" s="15"/>
      <c r="HS317" s="15"/>
      <c r="HT317" s="15"/>
      <c r="HU317" s="15"/>
      <c r="HV317" s="15"/>
      <c r="HW317" s="15"/>
      <c r="HX317" s="15"/>
      <c r="HY317" s="15"/>
      <c r="HZ317" s="15"/>
      <c r="IA317" s="15"/>
      <c r="IB317" s="15"/>
      <c r="IC317" s="15"/>
      <c r="ID317" s="15"/>
      <c r="IE317" s="15"/>
      <c r="IF317" s="15"/>
      <c r="IG317" s="15"/>
      <c r="IH317" s="15"/>
      <c r="II317" s="15"/>
      <c r="IJ317" s="15"/>
      <c r="IK317" s="15"/>
      <c r="IL317" s="15"/>
      <c r="IM317" s="15"/>
      <c r="IN317" s="15"/>
      <c r="IO317" s="15"/>
      <c r="IP317" s="15"/>
      <c r="IQ317" s="15"/>
      <c r="IR317" s="15"/>
      <c r="IS317" s="15"/>
      <c r="IT317" s="15"/>
      <c r="IU317" s="15"/>
      <c r="IV317" s="15"/>
    </row>
    <row r="318" spans="1:256" ht="27.75" customHeight="1">
      <c r="A318" s="608" t="s">
        <v>300</v>
      </c>
      <c r="B318" s="608"/>
      <c r="C318" s="608"/>
      <c r="D318" s="607">
        <f>G249</f>
        <v>0.64</v>
      </c>
      <c r="E318" s="607"/>
      <c r="F318" s="135">
        <f t="shared" si="2"/>
        <v>1200</v>
      </c>
      <c r="G318" s="476">
        <f t="shared" si="3"/>
        <v>768</v>
      </c>
      <c r="H318" s="476"/>
      <c r="I318" s="476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BL318" s="15"/>
      <c r="BM318" s="15"/>
      <c r="BN318" s="15"/>
      <c r="BO318" s="15"/>
      <c r="BP318" s="15"/>
      <c r="BQ318" s="15"/>
      <c r="BR318" s="15"/>
      <c r="BS318" s="15"/>
      <c r="BT318" s="15"/>
      <c r="BU318" s="15"/>
      <c r="BV318" s="15"/>
      <c r="BW318" s="15"/>
      <c r="BX318" s="15"/>
      <c r="BY318" s="15"/>
      <c r="BZ318" s="15"/>
      <c r="CA318" s="15"/>
      <c r="CB318" s="15"/>
      <c r="CC318" s="15"/>
      <c r="CD318" s="15"/>
      <c r="CE318" s="15"/>
      <c r="CF318" s="15"/>
      <c r="CG318" s="15"/>
      <c r="CH318" s="15"/>
      <c r="CI318" s="15"/>
      <c r="CJ318" s="15"/>
      <c r="CK318" s="15"/>
      <c r="CL318" s="15"/>
      <c r="CM318" s="15"/>
      <c r="CN318" s="15"/>
      <c r="CO318" s="15"/>
      <c r="CP318" s="15"/>
      <c r="CQ318" s="15"/>
      <c r="CR318" s="15"/>
      <c r="CS318" s="15"/>
      <c r="CT318" s="15"/>
      <c r="CU318" s="15"/>
      <c r="CV318" s="15"/>
      <c r="CW318" s="15"/>
      <c r="CX318" s="15"/>
      <c r="CY318" s="15"/>
      <c r="CZ318" s="15"/>
      <c r="DA318" s="15"/>
      <c r="DB318" s="15"/>
      <c r="DC318" s="15"/>
      <c r="DD318" s="15"/>
      <c r="DE318" s="15"/>
      <c r="DF318" s="15"/>
      <c r="DG318" s="15"/>
      <c r="DH318" s="15"/>
      <c r="DI318" s="15"/>
      <c r="DJ318" s="15"/>
      <c r="DK318" s="15"/>
      <c r="DL318" s="15"/>
      <c r="DM318" s="15"/>
      <c r="DN318" s="15"/>
      <c r="DO318" s="15"/>
      <c r="DP318" s="15"/>
      <c r="DQ318" s="15"/>
      <c r="DR318" s="15"/>
      <c r="DS318" s="15"/>
      <c r="DT318" s="15"/>
      <c r="DU318" s="15"/>
      <c r="DV318" s="15"/>
      <c r="DW318" s="15"/>
      <c r="DX318" s="15"/>
      <c r="DY318" s="15"/>
      <c r="DZ318" s="15"/>
      <c r="EA318" s="15"/>
      <c r="EB318" s="15"/>
      <c r="EC318" s="15"/>
      <c r="ED318" s="15"/>
      <c r="EE318" s="15"/>
      <c r="EF318" s="15"/>
      <c r="EG318" s="15"/>
      <c r="EH318" s="15"/>
      <c r="EI318" s="15"/>
      <c r="EJ318" s="15"/>
      <c r="EK318" s="15"/>
      <c r="EL318" s="15"/>
      <c r="EM318" s="15"/>
      <c r="EN318" s="15"/>
      <c r="EO318" s="15"/>
      <c r="EP318" s="15"/>
      <c r="EQ318" s="15"/>
      <c r="ER318" s="15"/>
      <c r="ES318" s="15"/>
      <c r="ET318" s="15"/>
      <c r="EU318" s="15"/>
      <c r="EV318" s="15"/>
      <c r="EW318" s="15"/>
      <c r="EX318" s="15"/>
      <c r="EY318" s="15"/>
      <c r="EZ318" s="15"/>
      <c r="FA318" s="15"/>
      <c r="FB318" s="15"/>
      <c r="FC318" s="15"/>
      <c r="FD318" s="15"/>
      <c r="FE318" s="15"/>
      <c r="FF318" s="15"/>
      <c r="FG318" s="15"/>
      <c r="FH318" s="15"/>
      <c r="FI318" s="15"/>
      <c r="FJ318" s="15"/>
      <c r="FK318" s="15"/>
      <c r="FL318" s="15"/>
      <c r="FM318" s="15"/>
      <c r="FN318" s="15"/>
      <c r="FO318" s="15"/>
      <c r="FP318" s="15"/>
      <c r="FQ318" s="15"/>
      <c r="FR318" s="15"/>
      <c r="FS318" s="15"/>
      <c r="FT318" s="15"/>
      <c r="FU318" s="15"/>
      <c r="FV318" s="15"/>
      <c r="FW318" s="15"/>
      <c r="FX318" s="15"/>
      <c r="FY318" s="15"/>
      <c r="FZ318" s="15"/>
      <c r="GA318" s="15"/>
      <c r="GB318" s="15"/>
      <c r="GC318" s="15"/>
      <c r="GD318" s="15"/>
      <c r="GE318" s="15"/>
      <c r="GF318" s="15"/>
      <c r="GG318" s="15"/>
      <c r="GH318" s="15"/>
      <c r="GI318" s="15"/>
      <c r="GJ318" s="15"/>
      <c r="GK318" s="15"/>
      <c r="GL318" s="15"/>
      <c r="GM318" s="15"/>
      <c r="GN318" s="15"/>
      <c r="GO318" s="15"/>
      <c r="GP318" s="15"/>
      <c r="GQ318" s="15"/>
      <c r="GR318" s="15"/>
      <c r="GS318" s="15"/>
      <c r="GT318" s="15"/>
      <c r="GU318" s="15"/>
      <c r="GV318" s="15"/>
      <c r="GW318" s="15"/>
      <c r="GX318" s="15"/>
      <c r="GY318" s="15"/>
      <c r="GZ318" s="15"/>
      <c r="HA318" s="15"/>
      <c r="HB318" s="15"/>
      <c r="HC318" s="15"/>
      <c r="HD318" s="15"/>
      <c r="HE318" s="15"/>
      <c r="HF318" s="15"/>
      <c r="HG318" s="15"/>
      <c r="HH318" s="15"/>
      <c r="HI318" s="15"/>
      <c r="HJ318" s="15"/>
      <c r="HK318" s="15"/>
      <c r="HL318" s="15"/>
      <c r="HM318" s="15"/>
      <c r="HN318" s="15"/>
      <c r="HO318" s="15"/>
      <c r="HP318" s="15"/>
      <c r="HQ318" s="15"/>
      <c r="HR318" s="15"/>
      <c r="HS318" s="15"/>
      <c r="HT318" s="15"/>
      <c r="HU318" s="15"/>
      <c r="HV318" s="15"/>
      <c r="HW318" s="15"/>
      <c r="HX318" s="15"/>
      <c r="HY318" s="15"/>
      <c r="HZ318" s="15"/>
      <c r="IA318" s="15"/>
      <c r="IB318" s="15"/>
      <c r="IC318" s="15"/>
      <c r="ID318" s="15"/>
      <c r="IE318" s="15"/>
      <c r="IF318" s="15"/>
      <c r="IG318" s="15"/>
      <c r="IH318" s="15"/>
      <c r="II318" s="15"/>
      <c r="IJ318" s="15"/>
      <c r="IK318" s="15"/>
      <c r="IL318" s="15"/>
      <c r="IM318" s="15"/>
      <c r="IN318" s="15"/>
      <c r="IO318" s="15"/>
      <c r="IP318" s="15"/>
      <c r="IQ318" s="15"/>
      <c r="IR318" s="15"/>
      <c r="IS318" s="15"/>
      <c r="IT318" s="15"/>
      <c r="IU318" s="15"/>
      <c r="IV318" s="15"/>
    </row>
    <row r="319" spans="1:256" ht="25.5" customHeight="1">
      <c r="A319" s="608" t="s">
        <v>301</v>
      </c>
      <c r="B319" s="608"/>
      <c r="C319" s="608"/>
      <c r="D319" s="607">
        <f>G253</f>
        <v>2.13</v>
      </c>
      <c r="E319" s="607"/>
      <c r="F319" s="135">
        <f t="shared" si="2"/>
        <v>100</v>
      </c>
      <c r="G319" s="476">
        <f t="shared" si="3"/>
        <v>213</v>
      </c>
      <c r="H319" s="476"/>
      <c r="I319" s="476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  <c r="BG319" s="15"/>
      <c r="BH319" s="15"/>
      <c r="BI319" s="15"/>
      <c r="BJ319" s="15"/>
      <c r="BK319" s="15"/>
      <c r="BL319" s="15"/>
      <c r="BM319" s="15"/>
      <c r="BN319" s="15"/>
      <c r="BO319" s="15"/>
      <c r="BP319" s="15"/>
      <c r="BQ319" s="15"/>
      <c r="BR319" s="15"/>
      <c r="BS319" s="15"/>
      <c r="BT319" s="15"/>
      <c r="BU319" s="15"/>
      <c r="BV319" s="15"/>
      <c r="BW319" s="15"/>
      <c r="BX319" s="15"/>
      <c r="BY319" s="15"/>
      <c r="BZ319" s="15"/>
      <c r="CA319" s="15"/>
      <c r="CB319" s="15"/>
      <c r="CC319" s="15"/>
      <c r="CD319" s="15"/>
      <c r="CE319" s="15"/>
      <c r="CF319" s="15"/>
      <c r="CG319" s="15"/>
      <c r="CH319" s="15"/>
      <c r="CI319" s="15"/>
      <c r="CJ319" s="15"/>
      <c r="CK319" s="15"/>
      <c r="CL319" s="15"/>
      <c r="CM319" s="15"/>
      <c r="CN319" s="15"/>
      <c r="CO319" s="15"/>
      <c r="CP319" s="15"/>
      <c r="CQ319" s="15"/>
      <c r="CR319" s="15"/>
      <c r="CS319" s="15"/>
      <c r="CT319" s="15"/>
      <c r="CU319" s="15"/>
      <c r="CV319" s="15"/>
      <c r="CW319" s="15"/>
      <c r="CX319" s="15"/>
      <c r="CY319" s="15"/>
      <c r="CZ319" s="15"/>
      <c r="DA319" s="15"/>
      <c r="DB319" s="15"/>
      <c r="DC319" s="15"/>
      <c r="DD319" s="15"/>
      <c r="DE319" s="15"/>
      <c r="DF319" s="15"/>
      <c r="DG319" s="15"/>
      <c r="DH319" s="15"/>
      <c r="DI319" s="15"/>
      <c r="DJ319" s="15"/>
      <c r="DK319" s="15"/>
      <c r="DL319" s="15"/>
      <c r="DM319" s="15"/>
      <c r="DN319" s="15"/>
      <c r="DO319" s="15"/>
      <c r="DP319" s="15"/>
      <c r="DQ319" s="15"/>
      <c r="DR319" s="15"/>
      <c r="DS319" s="15"/>
      <c r="DT319" s="15"/>
      <c r="DU319" s="15"/>
      <c r="DV319" s="15"/>
      <c r="DW319" s="15"/>
      <c r="DX319" s="15"/>
      <c r="DY319" s="15"/>
      <c r="DZ319" s="15"/>
      <c r="EA319" s="15"/>
      <c r="EB319" s="15"/>
      <c r="EC319" s="15"/>
      <c r="ED319" s="15"/>
      <c r="EE319" s="15"/>
      <c r="EF319" s="15"/>
      <c r="EG319" s="15"/>
      <c r="EH319" s="15"/>
      <c r="EI319" s="15"/>
      <c r="EJ319" s="15"/>
      <c r="EK319" s="15"/>
      <c r="EL319" s="15"/>
      <c r="EM319" s="15"/>
      <c r="EN319" s="15"/>
      <c r="EO319" s="15"/>
      <c r="EP319" s="15"/>
      <c r="EQ319" s="15"/>
      <c r="ER319" s="15"/>
      <c r="ES319" s="15"/>
      <c r="ET319" s="15"/>
      <c r="EU319" s="15"/>
      <c r="EV319" s="15"/>
      <c r="EW319" s="15"/>
      <c r="EX319" s="15"/>
      <c r="EY319" s="15"/>
      <c r="EZ319" s="15"/>
      <c r="FA319" s="15"/>
      <c r="FB319" s="15"/>
      <c r="FC319" s="15"/>
      <c r="FD319" s="15"/>
      <c r="FE319" s="15"/>
      <c r="FF319" s="15"/>
      <c r="FG319" s="15"/>
      <c r="FH319" s="15"/>
      <c r="FI319" s="15"/>
      <c r="FJ319" s="15"/>
      <c r="FK319" s="15"/>
      <c r="FL319" s="15"/>
      <c r="FM319" s="15"/>
      <c r="FN319" s="15"/>
      <c r="FO319" s="15"/>
      <c r="FP319" s="15"/>
      <c r="FQ319" s="15"/>
      <c r="FR319" s="15"/>
      <c r="FS319" s="15"/>
      <c r="FT319" s="15"/>
      <c r="FU319" s="15"/>
      <c r="FV319" s="15"/>
      <c r="FW319" s="15"/>
      <c r="FX319" s="15"/>
      <c r="FY319" s="15"/>
      <c r="FZ319" s="15"/>
      <c r="GA319" s="15"/>
      <c r="GB319" s="15"/>
      <c r="GC319" s="15"/>
      <c r="GD319" s="15"/>
      <c r="GE319" s="15"/>
      <c r="GF319" s="15"/>
      <c r="GG319" s="15"/>
      <c r="GH319" s="15"/>
      <c r="GI319" s="15"/>
      <c r="GJ319" s="15"/>
      <c r="GK319" s="15"/>
      <c r="GL319" s="15"/>
      <c r="GM319" s="15"/>
      <c r="GN319" s="15"/>
      <c r="GO319" s="15"/>
      <c r="GP319" s="15"/>
      <c r="GQ319" s="15"/>
      <c r="GR319" s="15"/>
      <c r="GS319" s="15"/>
      <c r="GT319" s="15"/>
      <c r="GU319" s="15"/>
      <c r="GV319" s="15"/>
      <c r="GW319" s="15"/>
      <c r="GX319" s="15"/>
      <c r="GY319" s="15"/>
      <c r="GZ319" s="15"/>
      <c r="HA319" s="15"/>
      <c r="HB319" s="15"/>
      <c r="HC319" s="15"/>
      <c r="HD319" s="15"/>
      <c r="HE319" s="15"/>
      <c r="HF319" s="15"/>
      <c r="HG319" s="15"/>
      <c r="HH319" s="15"/>
      <c r="HI319" s="15"/>
      <c r="HJ319" s="15"/>
      <c r="HK319" s="15"/>
      <c r="HL319" s="15"/>
      <c r="HM319" s="15"/>
      <c r="HN319" s="15"/>
      <c r="HO319" s="15"/>
      <c r="HP319" s="15"/>
      <c r="HQ319" s="15"/>
      <c r="HR319" s="15"/>
      <c r="HS319" s="15"/>
      <c r="HT319" s="15"/>
      <c r="HU319" s="15"/>
      <c r="HV319" s="15"/>
      <c r="HW319" s="15"/>
      <c r="HX319" s="15"/>
      <c r="HY319" s="15"/>
      <c r="HZ319" s="15"/>
      <c r="IA319" s="15"/>
      <c r="IB319" s="15"/>
      <c r="IC319" s="15"/>
      <c r="ID319" s="15"/>
      <c r="IE319" s="15"/>
      <c r="IF319" s="15"/>
      <c r="IG319" s="15"/>
      <c r="IH319" s="15"/>
      <c r="II319" s="15"/>
      <c r="IJ319" s="15"/>
      <c r="IK319" s="15"/>
      <c r="IL319" s="15"/>
      <c r="IM319" s="15"/>
      <c r="IN319" s="15"/>
      <c r="IO319" s="15"/>
      <c r="IP319" s="15"/>
      <c r="IQ319" s="15"/>
      <c r="IR319" s="15"/>
      <c r="IS319" s="15"/>
      <c r="IT319" s="15"/>
      <c r="IU319" s="15"/>
      <c r="IV319" s="15"/>
    </row>
    <row r="320" spans="1:256" ht="24" customHeight="1">
      <c r="A320" s="608" t="s">
        <v>302</v>
      </c>
      <c r="B320" s="608"/>
      <c r="C320" s="608"/>
      <c r="D320" s="607">
        <f>G257</f>
        <v>2.13</v>
      </c>
      <c r="E320" s="607"/>
      <c r="F320" s="135">
        <f t="shared" si="2"/>
        <v>150</v>
      </c>
      <c r="G320" s="476">
        <f t="shared" si="3"/>
        <v>319.5</v>
      </c>
      <c r="H320" s="476"/>
      <c r="I320" s="476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  <c r="BG320" s="15"/>
      <c r="BH320" s="15"/>
      <c r="BI320" s="15"/>
      <c r="BJ320" s="15"/>
      <c r="BK320" s="15"/>
      <c r="BL320" s="15"/>
      <c r="BM320" s="15"/>
      <c r="BN320" s="15"/>
      <c r="BO320" s="15"/>
      <c r="BP320" s="15"/>
      <c r="BQ320" s="15"/>
      <c r="BR320" s="15"/>
      <c r="BS320" s="15"/>
      <c r="BT320" s="15"/>
      <c r="BU320" s="15"/>
      <c r="BV320" s="15"/>
      <c r="BW320" s="15"/>
      <c r="BX320" s="15"/>
      <c r="BY320" s="15"/>
      <c r="BZ320" s="15"/>
      <c r="CA320" s="15"/>
      <c r="CB320" s="15"/>
      <c r="CC320" s="15"/>
      <c r="CD320" s="15"/>
      <c r="CE320" s="15"/>
      <c r="CF320" s="15"/>
      <c r="CG320" s="15"/>
      <c r="CH320" s="15"/>
      <c r="CI320" s="15"/>
      <c r="CJ320" s="15"/>
      <c r="CK320" s="15"/>
      <c r="CL320" s="15"/>
      <c r="CM320" s="15"/>
      <c r="CN320" s="15"/>
      <c r="CO320" s="15"/>
      <c r="CP320" s="15"/>
      <c r="CQ320" s="15"/>
      <c r="CR320" s="15"/>
      <c r="CS320" s="15"/>
      <c r="CT320" s="15"/>
      <c r="CU320" s="15"/>
      <c r="CV320" s="15"/>
      <c r="CW320" s="15"/>
      <c r="CX320" s="15"/>
      <c r="CY320" s="15"/>
      <c r="CZ320" s="15"/>
      <c r="DA320" s="15"/>
      <c r="DB320" s="15"/>
      <c r="DC320" s="15"/>
      <c r="DD320" s="15"/>
      <c r="DE320" s="15"/>
      <c r="DF320" s="15"/>
      <c r="DG320" s="15"/>
      <c r="DH320" s="15"/>
      <c r="DI320" s="15"/>
      <c r="DJ320" s="15"/>
      <c r="DK320" s="15"/>
      <c r="DL320" s="15"/>
      <c r="DM320" s="15"/>
      <c r="DN320" s="15"/>
      <c r="DO320" s="15"/>
      <c r="DP320" s="15"/>
      <c r="DQ320" s="15"/>
      <c r="DR320" s="15"/>
      <c r="DS320" s="15"/>
      <c r="DT320" s="15"/>
      <c r="DU320" s="15"/>
      <c r="DV320" s="15"/>
      <c r="DW320" s="15"/>
      <c r="DX320" s="15"/>
      <c r="DY320" s="15"/>
      <c r="DZ320" s="15"/>
      <c r="EA320" s="15"/>
      <c r="EB320" s="15"/>
      <c r="EC320" s="15"/>
      <c r="ED320" s="15"/>
      <c r="EE320" s="15"/>
      <c r="EF320" s="15"/>
      <c r="EG320" s="15"/>
      <c r="EH320" s="15"/>
      <c r="EI320" s="15"/>
      <c r="EJ320" s="15"/>
      <c r="EK320" s="15"/>
      <c r="EL320" s="15"/>
      <c r="EM320" s="15"/>
      <c r="EN320" s="15"/>
      <c r="EO320" s="15"/>
      <c r="EP320" s="15"/>
      <c r="EQ320" s="15"/>
      <c r="ER320" s="15"/>
      <c r="ES320" s="15"/>
      <c r="ET320" s="15"/>
      <c r="EU320" s="15"/>
      <c r="EV320" s="15"/>
      <c r="EW320" s="15"/>
      <c r="EX320" s="15"/>
      <c r="EY320" s="15"/>
      <c r="EZ320" s="15"/>
      <c r="FA320" s="15"/>
      <c r="FB320" s="15"/>
      <c r="FC320" s="15"/>
      <c r="FD320" s="15"/>
      <c r="FE320" s="15"/>
      <c r="FF320" s="15"/>
      <c r="FG320" s="15"/>
      <c r="FH320" s="15"/>
      <c r="FI320" s="15"/>
      <c r="FJ320" s="15"/>
      <c r="FK320" s="15"/>
      <c r="FL320" s="15"/>
      <c r="FM320" s="15"/>
      <c r="FN320" s="15"/>
      <c r="FO320" s="15"/>
      <c r="FP320" s="15"/>
      <c r="FQ320" s="15"/>
      <c r="FR320" s="15"/>
      <c r="FS320" s="15"/>
      <c r="FT320" s="15"/>
      <c r="FU320" s="15"/>
      <c r="FV320" s="15"/>
      <c r="FW320" s="15"/>
      <c r="FX320" s="15"/>
      <c r="FY320" s="15"/>
      <c r="FZ320" s="15"/>
      <c r="GA320" s="15"/>
      <c r="GB320" s="15"/>
      <c r="GC320" s="15"/>
      <c r="GD320" s="15"/>
      <c r="GE320" s="15"/>
      <c r="GF320" s="15"/>
      <c r="GG320" s="15"/>
      <c r="GH320" s="15"/>
      <c r="GI320" s="15"/>
      <c r="GJ320" s="15"/>
      <c r="GK320" s="15"/>
      <c r="GL320" s="15"/>
      <c r="GM320" s="15"/>
      <c r="GN320" s="15"/>
      <c r="GO320" s="15"/>
      <c r="GP320" s="15"/>
      <c r="GQ320" s="15"/>
      <c r="GR320" s="15"/>
      <c r="GS320" s="15"/>
      <c r="GT320" s="15"/>
      <c r="GU320" s="15"/>
      <c r="GV320" s="15"/>
      <c r="GW320" s="15"/>
      <c r="GX320" s="15"/>
      <c r="GY320" s="15"/>
      <c r="GZ320" s="15"/>
      <c r="HA320" s="15"/>
      <c r="HB320" s="15"/>
      <c r="HC320" s="15"/>
      <c r="HD320" s="15"/>
      <c r="HE320" s="15"/>
      <c r="HF320" s="15"/>
      <c r="HG320" s="15"/>
      <c r="HH320" s="15"/>
      <c r="HI320" s="15"/>
      <c r="HJ320" s="15"/>
      <c r="HK320" s="15"/>
      <c r="HL320" s="15"/>
      <c r="HM320" s="15"/>
      <c r="HN320" s="15"/>
      <c r="HO320" s="15"/>
      <c r="HP320" s="15"/>
      <c r="HQ320" s="15"/>
      <c r="HR320" s="15"/>
      <c r="HS320" s="15"/>
      <c r="HT320" s="15"/>
      <c r="HU320" s="15"/>
      <c r="HV320" s="15"/>
      <c r="HW320" s="15"/>
      <c r="HX320" s="15"/>
      <c r="HY320" s="15"/>
      <c r="HZ320" s="15"/>
      <c r="IA320" s="15"/>
      <c r="IB320" s="15"/>
      <c r="IC320" s="15"/>
      <c r="ID320" s="15"/>
      <c r="IE320" s="15"/>
      <c r="IF320" s="15"/>
      <c r="IG320" s="15"/>
      <c r="IH320" s="15"/>
      <c r="II320" s="15"/>
      <c r="IJ320" s="15"/>
      <c r="IK320" s="15"/>
      <c r="IL320" s="15"/>
      <c r="IM320" s="15"/>
      <c r="IN320" s="15"/>
      <c r="IO320" s="15"/>
      <c r="IP320" s="15"/>
      <c r="IQ320" s="15"/>
      <c r="IR320" s="15"/>
      <c r="IS320" s="15"/>
      <c r="IT320" s="15"/>
      <c r="IU320" s="15"/>
      <c r="IV320" s="15"/>
    </row>
    <row r="321" spans="1:256" ht="27" customHeight="1">
      <c r="A321" s="608" t="s">
        <v>303</v>
      </c>
      <c r="B321" s="608"/>
      <c r="C321" s="608"/>
      <c r="D321" s="607">
        <f>G261</f>
        <v>2.13</v>
      </c>
      <c r="E321" s="607"/>
      <c r="F321" s="135">
        <f t="shared" si="2"/>
        <v>250</v>
      </c>
      <c r="G321" s="476">
        <f t="shared" si="3"/>
        <v>532.5</v>
      </c>
      <c r="H321" s="476"/>
      <c r="I321" s="476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  <c r="BG321" s="15"/>
      <c r="BH321" s="15"/>
      <c r="BI321" s="15"/>
      <c r="BJ321" s="15"/>
      <c r="BK321" s="15"/>
      <c r="BL321" s="15"/>
      <c r="BM321" s="15"/>
      <c r="BN321" s="15"/>
      <c r="BO321" s="15"/>
      <c r="BP321" s="15"/>
      <c r="BQ321" s="15"/>
      <c r="BR321" s="15"/>
      <c r="BS321" s="15"/>
      <c r="BT321" s="15"/>
      <c r="BU321" s="15"/>
      <c r="BV321" s="15"/>
      <c r="BW321" s="15"/>
      <c r="BX321" s="15"/>
      <c r="BY321" s="15"/>
      <c r="BZ321" s="15"/>
      <c r="CA321" s="15"/>
      <c r="CB321" s="15"/>
      <c r="CC321" s="15"/>
      <c r="CD321" s="15"/>
      <c r="CE321" s="15"/>
      <c r="CF321" s="15"/>
      <c r="CG321" s="15"/>
      <c r="CH321" s="15"/>
      <c r="CI321" s="15"/>
      <c r="CJ321" s="15"/>
      <c r="CK321" s="15"/>
      <c r="CL321" s="15"/>
      <c r="CM321" s="15"/>
      <c r="CN321" s="15"/>
      <c r="CO321" s="15"/>
      <c r="CP321" s="15"/>
      <c r="CQ321" s="15"/>
      <c r="CR321" s="15"/>
      <c r="CS321" s="15"/>
      <c r="CT321" s="15"/>
      <c r="CU321" s="15"/>
      <c r="CV321" s="15"/>
      <c r="CW321" s="15"/>
      <c r="CX321" s="15"/>
      <c r="CY321" s="15"/>
      <c r="CZ321" s="15"/>
      <c r="DA321" s="15"/>
      <c r="DB321" s="15"/>
      <c r="DC321" s="15"/>
      <c r="DD321" s="15"/>
      <c r="DE321" s="15"/>
      <c r="DF321" s="15"/>
      <c r="DG321" s="15"/>
      <c r="DH321" s="15"/>
      <c r="DI321" s="15"/>
      <c r="DJ321" s="15"/>
      <c r="DK321" s="15"/>
      <c r="DL321" s="15"/>
      <c r="DM321" s="15"/>
      <c r="DN321" s="15"/>
      <c r="DO321" s="15"/>
      <c r="DP321" s="15"/>
      <c r="DQ321" s="15"/>
      <c r="DR321" s="15"/>
      <c r="DS321" s="15"/>
      <c r="DT321" s="15"/>
      <c r="DU321" s="15"/>
      <c r="DV321" s="15"/>
      <c r="DW321" s="15"/>
      <c r="DX321" s="15"/>
      <c r="DY321" s="15"/>
      <c r="DZ321" s="15"/>
      <c r="EA321" s="15"/>
      <c r="EB321" s="15"/>
      <c r="EC321" s="15"/>
      <c r="ED321" s="15"/>
      <c r="EE321" s="15"/>
      <c r="EF321" s="15"/>
      <c r="EG321" s="15"/>
      <c r="EH321" s="15"/>
      <c r="EI321" s="15"/>
      <c r="EJ321" s="15"/>
      <c r="EK321" s="15"/>
      <c r="EL321" s="15"/>
      <c r="EM321" s="15"/>
      <c r="EN321" s="15"/>
      <c r="EO321" s="15"/>
      <c r="EP321" s="15"/>
      <c r="EQ321" s="15"/>
      <c r="ER321" s="15"/>
      <c r="ES321" s="15"/>
      <c r="ET321" s="15"/>
      <c r="EU321" s="15"/>
      <c r="EV321" s="15"/>
      <c r="EW321" s="15"/>
      <c r="EX321" s="15"/>
      <c r="EY321" s="15"/>
      <c r="EZ321" s="15"/>
      <c r="FA321" s="15"/>
      <c r="FB321" s="15"/>
      <c r="FC321" s="15"/>
      <c r="FD321" s="15"/>
      <c r="FE321" s="15"/>
      <c r="FF321" s="15"/>
      <c r="FG321" s="15"/>
      <c r="FH321" s="15"/>
      <c r="FI321" s="15"/>
      <c r="FJ321" s="15"/>
      <c r="FK321" s="15"/>
      <c r="FL321" s="15"/>
      <c r="FM321" s="15"/>
      <c r="FN321" s="15"/>
      <c r="FO321" s="15"/>
      <c r="FP321" s="15"/>
      <c r="FQ321" s="15"/>
      <c r="FR321" s="15"/>
      <c r="FS321" s="15"/>
      <c r="FT321" s="15"/>
      <c r="FU321" s="15"/>
      <c r="FV321" s="15"/>
      <c r="FW321" s="15"/>
      <c r="FX321" s="15"/>
      <c r="FY321" s="15"/>
      <c r="FZ321" s="15"/>
      <c r="GA321" s="15"/>
      <c r="GB321" s="15"/>
      <c r="GC321" s="15"/>
      <c r="GD321" s="15"/>
      <c r="GE321" s="15"/>
      <c r="GF321" s="15"/>
      <c r="GG321" s="15"/>
      <c r="GH321" s="15"/>
      <c r="GI321" s="15"/>
      <c r="GJ321" s="15"/>
      <c r="GK321" s="15"/>
      <c r="GL321" s="15"/>
      <c r="GM321" s="15"/>
      <c r="GN321" s="15"/>
      <c r="GO321" s="15"/>
      <c r="GP321" s="15"/>
      <c r="GQ321" s="15"/>
      <c r="GR321" s="15"/>
      <c r="GS321" s="15"/>
      <c r="GT321" s="15"/>
      <c r="GU321" s="15"/>
      <c r="GV321" s="15"/>
      <c r="GW321" s="15"/>
      <c r="GX321" s="15"/>
      <c r="GY321" s="15"/>
      <c r="GZ321" s="15"/>
      <c r="HA321" s="15"/>
      <c r="HB321" s="15"/>
      <c r="HC321" s="15"/>
      <c r="HD321" s="15"/>
      <c r="HE321" s="15"/>
      <c r="HF321" s="15"/>
      <c r="HG321" s="15"/>
      <c r="HH321" s="15"/>
      <c r="HI321" s="15"/>
      <c r="HJ321" s="15"/>
      <c r="HK321" s="15"/>
      <c r="HL321" s="15"/>
      <c r="HM321" s="15"/>
      <c r="HN321" s="15"/>
      <c r="HO321" s="15"/>
      <c r="HP321" s="15"/>
      <c r="HQ321" s="15"/>
      <c r="HR321" s="15"/>
      <c r="HS321" s="15"/>
      <c r="HT321" s="15"/>
      <c r="HU321" s="15"/>
      <c r="HV321" s="15"/>
      <c r="HW321" s="15"/>
      <c r="HX321" s="15"/>
      <c r="HY321" s="15"/>
      <c r="HZ321" s="15"/>
      <c r="IA321" s="15"/>
      <c r="IB321" s="15"/>
      <c r="IC321" s="15"/>
      <c r="ID321" s="15"/>
      <c r="IE321" s="15"/>
      <c r="IF321" s="15"/>
      <c r="IG321" s="15"/>
      <c r="IH321" s="15"/>
      <c r="II321" s="15"/>
      <c r="IJ321" s="15"/>
      <c r="IK321" s="15"/>
      <c r="IL321" s="15"/>
      <c r="IM321" s="15"/>
      <c r="IN321" s="15"/>
      <c r="IO321" s="15"/>
      <c r="IP321" s="15"/>
      <c r="IQ321" s="15"/>
      <c r="IR321" s="15"/>
      <c r="IS321" s="15"/>
      <c r="IT321" s="15"/>
      <c r="IU321" s="15"/>
      <c r="IV321" s="15"/>
    </row>
    <row r="322" spans="1:256" ht="24.75" customHeight="1">
      <c r="A322" s="614" t="s">
        <v>304</v>
      </c>
      <c r="B322" s="614"/>
      <c r="C322" s="614"/>
      <c r="D322" s="607">
        <f>G265</f>
        <v>0.05</v>
      </c>
      <c r="E322" s="607"/>
      <c r="F322" s="135">
        <f t="shared" si="2"/>
        <v>800</v>
      </c>
      <c r="G322" s="476">
        <f t="shared" si="3"/>
        <v>40</v>
      </c>
      <c r="H322" s="476"/>
      <c r="I322" s="476"/>
      <c r="J322" s="15"/>
      <c r="K322" s="15">
        <f>K318</f>
        <v>0</v>
      </c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  <c r="BG322" s="15"/>
      <c r="BH322" s="15"/>
      <c r="BI322" s="15"/>
      <c r="BJ322" s="15"/>
      <c r="BK322" s="15"/>
      <c r="BL322" s="15"/>
      <c r="BM322" s="15"/>
      <c r="BN322" s="15"/>
      <c r="BO322" s="15"/>
      <c r="BP322" s="15"/>
      <c r="BQ322" s="15"/>
      <c r="BR322" s="15"/>
      <c r="BS322" s="15"/>
      <c r="BT322" s="15"/>
      <c r="BU322" s="15"/>
      <c r="BV322" s="15"/>
      <c r="BW322" s="15"/>
      <c r="BX322" s="15"/>
      <c r="BY322" s="15"/>
      <c r="BZ322" s="15"/>
      <c r="CA322" s="15"/>
      <c r="CB322" s="15"/>
      <c r="CC322" s="15"/>
      <c r="CD322" s="15"/>
      <c r="CE322" s="15"/>
      <c r="CF322" s="15"/>
      <c r="CG322" s="15"/>
      <c r="CH322" s="15"/>
      <c r="CI322" s="15"/>
      <c r="CJ322" s="15"/>
      <c r="CK322" s="15"/>
      <c r="CL322" s="15"/>
      <c r="CM322" s="15"/>
      <c r="CN322" s="15"/>
      <c r="CO322" s="15"/>
      <c r="CP322" s="15"/>
      <c r="CQ322" s="15"/>
      <c r="CR322" s="15"/>
      <c r="CS322" s="15"/>
      <c r="CT322" s="15"/>
      <c r="CU322" s="15"/>
      <c r="CV322" s="15"/>
      <c r="CW322" s="15"/>
      <c r="CX322" s="15"/>
      <c r="CY322" s="15"/>
      <c r="CZ322" s="15"/>
      <c r="DA322" s="15"/>
      <c r="DB322" s="15"/>
      <c r="DC322" s="15"/>
      <c r="DD322" s="15"/>
      <c r="DE322" s="15"/>
      <c r="DF322" s="15"/>
      <c r="DG322" s="15"/>
      <c r="DH322" s="15"/>
      <c r="DI322" s="15"/>
      <c r="DJ322" s="15"/>
      <c r="DK322" s="15"/>
      <c r="DL322" s="15"/>
      <c r="DM322" s="15"/>
      <c r="DN322" s="15"/>
      <c r="DO322" s="15"/>
      <c r="DP322" s="15"/>
      <c r="DQ322" s="15"/>
      <c r="DR322" s="15"/>
      <c r="DS322" s="15"/>
      <c r="DT322" s="15"/>
      <c r="DU322" s="15"/>
      <c r="DV322" s="15"/>
      <c r="DW322" s="15"/>
      <c r="DX322" s="15"/>
      <c r="DY322" s="15"/>
      <c r="DZ322" s="15"/>
      <c r="EA322" s="15"/>
      <c r="EB322" s="15"/>
      <c r="EC322" s="15"/>
      <c r="ED322" s="15"/>
      <c r="EE322" s="15"/>
      <c r="EF322" s="15"/>
      <c r="EG322" s="15"/>
      <c r="EH322" s="15"/>
      <c r="EI322" s="15"/>
      <c r="EJ322" s="15"/>
      <c r="EK322" s="15"/>
      <c r="EL322" s="15"/>
      <c r="EM322" s="15"/>
      <c r="EN322" s="15"/>
      <c r="EO322" s="15"/>
      <c r="EP322" s="15"/>
      <c r="EQ322" s="15"/>
      <c r="ER322" s="15"/>
      <c r="ES322" s="15"/>
      <c r="ET322" s="15"/>
      <c r="EU322" s="15"/>
      <c r="EV322" s="15"/>
      <c r="EW322" s="15"/>
      <c r="EX322" s="15"/>
      <c r="EY322" s="15"/>
      <c r="EZ322" s="15"/>
      <c r="FA322" s="15"/>
      <c r="FB322" s="15"/>
      <c r="FC322" s="15"/>
      <c r="FD322" s="15"/>
      <c r="FE322" s="15"/>
      <c r="FF322" s="15"/>
      <c r="FG322" s="15"/>
      <c r="FH322" s="15"/>
      <c r="FI322" s="15"/>
      <c r="FJ322" s="15"/>
      <c r="FK322" s="15"/>
      <c r="FL322" s="15"/>
      <c r="FM322" s="15"/>
      <c r="FN322" s="15"/>
      <c r="FO322" s="15"/>
      <c r="FP322" s="15"/>
      <c r="FQ322" s="15"/>
      <c r="FR322" s="15"/>
      <c r="FS322" s="15"/>
      <c r="FT322" s="15"/>
      <c r="FU322" s="15"/>
      <c r="FV322" s="15"/>
      <c r="FW322" s="15"/>
      <c r="FX322" s="15"/>
      <c r="FY322" s="15"/>
      <c r="FZ322" s="15"/>
      <c r="GA322" s="15"/>
      <c r="GB322" s="15"/>
      <c r="GC322" s="15"/>
      <c r="GD322" s="15"/>
      <c r="GE322" s="15"/>
      <c r="GF322" s="15"/>
      <c r="GG322" s="15"/>
      <c r="GH322" s="15"/>
      <c r="GI322" s="15"/>
      <c r="GJ322" s="15"/>
      <c r="GK322" s="15"/>
      <c r="GL322" s="15"/>
      <c r="GM322" s="15"/>
      <c r="GN322" s="15"/>
      <c r="GO322" s="15"/>
      <c r="GP322" s="15"/>
      <c r="GQ322" s="15"/>
      <c r="GR322" s="15"/>
      <c r="GS322" s="15"/>
      <c r="GT322" s="15"/>
      <c r="GU322" s="15"/>
      <c r="GV322" s="15"/>
      <c r="GW322" s="15"/>
      <c r="GX322" s="15"/>
      <c r="GY322" s="15"/>
      <c r="GZ322" s="15"/>
      <c r="HA322" s="15"/>
      <c r="HB322" s="15"/>
      <c r="HC322" s="15"/>
      <c r="HD322" s="15"/>
      <c r="HE322" s="15"/>
      <c r="HF322" s="15"/>
      <c r="HG322" s="15"/>
      <c r="HH322" s="15"/>
      <c r="HI322" s="15"/>
      <c r="HJ322" s="15"/>
      <c r="HK322" s="15"/>
      <c r="HL322" s="15"/>
      <c r="HM322" s="15"/>
      <c r="HN322" s="15"/>
      <c r="HO322" s="15"/>
      <c r="HP322" s="15"/>
      <c r="HQ322" s="15"/>
      <c r="HR322" s="15"/>
      <c r="HS322" s="15"/>
      <c r="HT322" s="15"/>
      <c r="HU322" s="15"/>
      <c r="HV322" s="15"/>
      <c r="HW322" s="15"/>
      <c r="HX322" s="15"/>
      <c r="HY322" s="15"/>
      <c r="HZ322" s="15"/>
      <c r="IA322" s="15"/>
      <c r="IB322" s="15"/>
      <c r="IC322" s="15"/>
      <c r="ID322" s="15"/>
      <c r="IE322" s="15"/>
      <c r="IF322" s="15"/>
      <c r="IG322" s="15"/>
      <c r="IH322" s="15"/>
      <c r="II322" s="15"/>
      <c r="IJ322" s="15"/>
      <c r="IK322" s="15"/>
      <c r="IL322" s="15"/>
      <c r="IM322" s="15"/>
      <c r="IN322" s="15"/>
      <c r="IO322" s="15"/>
      <c r="IP322" s="15"/>
      <c r="IQ322" s="15"/>
      <c r="IR322" s="15"/>
      <c r="IS322" s="15"/>
      <c r="IT322" s="15"/>
      <c r="IU322" s="15"/>
      <c r="IV322" s="15"/>
    </row>
    <row r="323" spans="1:256" ht="12.75" customHeight="1">
      <c r="A323" s="610" t="s">
        <v>37</v>
      </c>
      <c r="B323" s="610"/>
      <c r="C323" s="610"/>
      <c r="D323" s="610"/>
      <c r="E323" s="610"/>
      <c r="F323" s="136">
        <f t="shared" si="2"/>
        <v>3000</v>
      </c>
      <c r="G323" s="474">
        <f>SUM(G317:G322)</f>
        <v>2938</v>
      </c>
      <c r="H323" s="474"/>
      <c r="I323" s="474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  <c r="BG323" s="15"/>
      <c r="BH323" s="15"/>
      <c r="BI323" s="15"/>
      <c r="BJ323" s="15"/>
      <c r="BK323" s="15"/>
      <c r="BL323" s="15"/>
      <c r="BM323" s="15"/>
      <c r="BN323" s="15"/>
      <c r="BO323" s="15"/>
      <c r="BP323" s="15"/>
      <c r="BQ323" s="15"/>
      <c r="BR323" s="15"/>
      <c r="BS323" s="15"/>
      <c r="BT323" s="15"/>
      <c r="BU323" s="15"/>
      <c r="BV323" s="15"/>
      <c r="BW323" s="15"/>
      <c r="BX323" s="15"/>
      <c r="BY323" s="15"/>
      <c r="BZ323" s="15"/>
      <c r="CA323" s="15"/>
      <c r="CB323" s="15"/>
      <c r="CC323" s="15"/>
      <c r="CD323" s="15"/>
      <c r="CE323" s="15"/>
      <c r="CF323" s="15"/>
      <c r="CG323" s="15"/>
      <c r="CH323" s="15"/>
      <c r="CI323" s="15"/>
      <c r="CJ323" s="15"/>
      <c r="CK323" s="15"/>
      <c r="CL323" s="15"/>
      <c r="CM323" s="15"/>
      <c r="CN323" s="15"/>
      <c r="CO323" s="15"/>
      <c r="CP323" s="15"/>
      <c r="CQ323" s="15"/>
      <c r="CR323" s="15"/>
      <c r="CS323" s="15"/>
      <c r="CT323" s="15"/>
      <c r="CU323" s="15"/>
      <c r="CV323" s="15"/>
      <c r="CW323" s="15"/>
      <c r="CX323" s="15"/>
      <c r="CY323" s="15"/>
      <c r="CZ323" s="15"/>
      <c r="DA323" s="15"/>
      <c r="DB323" s="15"/>
      <c r="DC323" s="15"/>
      <c r="DD323" s="15"/>
      <c r="DE323" s="15"/>
      <c r="DF323" s="15"/>
      <c r="DG323" s="15"/>
      <c r="DH323" s="15"/>
      <c r="DI323" s="15"/>
      <c r="DJ323" s="15"/>
      <c r="DK323" s="15"/>
      <c r="DL323" s="15"/>
      <c r="DM323" s="15"/>
      <c r="DN323" s="15"/>
      <c r="DO323" s="15"/>
      <c r="DP323" s="15"/>
      <c r="DQ323" s="15"/>
      <c r="DR323" s="15"/>
      <c r="DS323" s="15"/>
      <c r="DT323" s="15"/>
      <c r="DU323" s="15"/>
      <c r="DV323" s="15"/>
      <c r="DW323" s="15"/>
      <c r="DX323" s="15"/>
      <c r="DY323" s="15"/>
      <c r="DZ323" s="15"/>
      <c r="EA323" s="15"/>
      <c r="EB323" s="15"/>
      <c r="EC323" s="15"/>
      <c r="ED323" s="15"/>
      <c r="EE323" s="15"/>
      <c r="EF323" s="15"/>
      <c r="EG323" s="15"/>
      <c r="EH323" s="15"/>
      <c r="EI323" s="15"/>
      <c r="EJ323" s="15"/>
      <c r="EK323" s="15"/>
      <c r="EL323" s="15"/>
      <c r="EM323" s="15"/>
      <c r="EN323" s="15"/>
      <c r="EO323" s="15"/>
      <c r="EP323" s="15"/>
      <c r="EQ323" s="15"/>
      <c r="ER323" s="15"/>
      <c r="ES323" s="15"/>
      <c r="ET323" s="15"/>
      <c r="EU323" s="15"/>
      <c r="EV323" s="15"/>
      <c r="EW323" s="15"/>
      <c r="EX323" s="15"/>
      <c r="EY323" s="15"/>
      <c r="EZ323" s="15"/>
      <c r="FA323" s="15"/>
      <c r="FB323" s="15"/>
      <c r="FC323" s="15"/>
      <c r="FD323" s="15"/>
      <c r="FE323" s="15"/>
      <c r="FF323" s="15"/>
      <c r="FG323" s="15"/>
      <c r="FH323" s="15"/>
      <c r="FI323" s="15"/>
      <c r="FJ323" s="15"/>
      <c r="FK323" s="15"/>
      <c r="FL323" s="15"/>
      <c r="FM323" s="15"/>
      <c r="FN323" s="15"/>
      <c r="FO323" s="15"/>
      <c r="FP323" s="15"/>
      <c r="FQ323" s="15"/>
      <c r="FR323" s="15"/>
      <c r="FS323" s="15"/>
      <c r="FT323" s="15"/>
      <c r="FU323" s="15"/>
      <c r="FV323" s="15"/>
      <c r="FW323" s="15"/>
      <c r="FX323" s="15"/>
      <c r="FY323" s="15"/>
      <c r="FZ323" s="15"/>
      <c r="GA323" s="15"/>
      <c r="GB323" s="15"/>
      <c r="GC323" s="15"/>
      <c r="GD323" s="15"/>
      <c r="GE323" s="15"/>
      <c r="GF323" s="15"/>
      <c r="GG323" s="15"/>
      <c r="GH323" s="15"/>
      <c r="GI323" s="15"/>
      <c r="GJ323" s="15"/>
      <c r="GK323" s="15"/>
      <c r="GL323" s="15"/>
      <c r="GM323" s="15"/>
      <c r="GN323" s="15"/>
      <c r="GO323" s="15"/>
      <c r="GP323" s="15"/>
      <c r="GQ323" s="15"/>
      <c r="GR323" s="15"/>
      <c r="GS323" s="15"/>
      <c r="GT323" s="15"/>
      <c r="GU323" s="15"/>
      <c r="GV323" s="15"/>
      <c r="GW323" s="15"/>
      <c r="GX323" s="15"/>
      <c r="GY323" s="15"/>
      <c r="GZ323" s="15"/>
      <c r="HA323" s="15"/>
      <c r="HB323" s="15"/>
      <c r="HC323" s="15"/>
      <c r="HD323" s="15"/>
      <c r="HE323" s="15"/>
      <c r="HF323" s="15"/>
      <c r="HG323" s="15"/>
      <c r="HH323" s="15"/>
      <c r="HI323" s="15"/>
      <c r="HJ323" s="15"/>
      <c r="HK323" s="15"/>
      <c r="HL323" s="15"/>
      <c r="HM323" s="15"/>
      <c r="HN323" s="15"/>
      <c r="HO323" s="15"/>
      <c r="HP323" s="15"/>
      <c r="HQ323" s="15"/>
      <c r="HR323" s="15"/>
      <c r="HS323" s="15"/>
      <c r="HT323" s="15"/>
      <c r="HU323" s="15"/>
      <c r="HV323" s="15"/>
      <c r="HW323" s="15"/>
      <c r="HX323" s="15"/>
      <c r="HY323" s="15"/>
      <c r="HZ323" s="15"/>
      <c r="IA323" s="15"/>
      <c r="IB323" s="15"/>
      <c r="IC323" s="15"/>
      <c r="ID323" s="15"/>
      <c r="IE323" s="15"/>
      <c r="IF323" s="15"/>
      <c r="IG323" s="15"/>
      <c r="IH323" s="15"/>
      <c r="II323" s="15"/>
      <c r="IJ323" s="15"/>
      <c r="IK323" s="15"/>
      <c r="IL323" s="15"/>
      <c r="IM323" s="15"/>
      <c r="IN323" s="15"/>
      <c r="IO323" s="15"/>
      <c r="IP323" s="15"/>
      <c r="IQ323" s="15"/>
      <c r="IR323" s="15"/>
      <c r="IS323" s="15"/>
      <c r="IT323" s="15"/>
      <c r="IU323" s="15"/>
      <c r="IV323" s="15"/>
    </row>
    <row r="324" spans="1:256" ht="9" customHeight="1">
      <c r="A324" s="615"/>
      <c r="B324" s="615"/>
      <c r="C324" s="615"/>
      <c r="D324" s="615"/>
      <c r="E324" s="615"/>
      <c r="F324" s="615"/>
      <c r="G324" s="615"/>
      <c r="H324" s="615"/>
      <c r="I324" s="6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  <c r="BG324" s="15"/>
      <c r="BH324" s="15"/>
      <c r="BI324" s="15"/>
      <c r="BJ324" s="15"/>
      <c r="BK324" s="15"/>
      <c r="BL324" s="15"/>
      <c r="BM324" s="15"/>
      <c r="BN324" s="15"/>
      <c r="BO324" s="15"/>
      <c r="BP324" s="15"/>
      <c r="BQ324" s="15"/>
      <c r="BR324" s="15"/>
      <c r="BS324" s="15"/>
      <c r="BT324" s="15"/>
      <c r="BU324" s="15"/>
      <c r="BV324" s="15"/>
      <c r="BW324" s="15"/>
      <c r="BX324" s="15"/>
      <c r="BY324" s="15"/>
      <c r="BZ324" s="15"/>
      <c r="CA324" s="15"/>
      <c r="CB324" s="15"/>
      <c r="CC324" s="15"/>
      <c r="CD324" s="15"/>
      <c r="CE324" s="15"/>
      <c r="CF324" s="15"/>
      <c r="CG324" s="15"/>
      <c r="CH324" s="15"/>
      <c r="CI324" s="15"/>
      <c r="CJ324" s="15"/>
      <c r="CK324" s="15"/>
      <c r="CL324" s="15"/>
      <c r="CM324" s="15"/>
      <c r="CN324" s="15"/>
      <c r="CO324" s="15"/>
      <c r="CP324" s="15"/>
      <c r="CQ324" s="15"/>
      <c r="CR324" s="15"/>
      <c r="CS324" s="15"/>
      <c r="CT324" s="15"/>
      <c r="CU324" s="15"/>
      <c r="CV324" s="15"/>
      <c r="CW324" s="15"/>
      <c r="CX324" s="15"/>
      <c r="CY324" s="15"/>
      <c r="CZ324" s="15"/>
      <c r="DA324" s="15"/>
      <c r="DB324" s="15"/>
      <c r="DC324" s="15"/>
      <c r="DD324" s="15"/>
      <c r="DE324" s="15"/>
      <c r="DF324" s="15"/>
      <c r="DG324" s="15"/>
      <c r="DH324" s="15"/>
      <c r="DI324" s="15"/>
      <c r="DJ324" s="15"/>
      <c r="DK324" s="15"/>
      <c r="DL324" s="15"/>
      <c r="DM324" s="15"/>
      <c r="DN324" s="15"/>
      <c r="DO324" s="15"/>
      <c r="DP324" s="15"/>
      <c r="DQ324" s="15"/>
      <c r="DR324" s="15"/>
      <c r="DS324" s="15"/>
      <c r="DT324" s="15"/>
      <c r="DU324" s="15"/>
      <c r="DV324" s="15"/>
      <c r="DW324" s="15"/>
      <c r="DX324" s="15"/>
      <c r="DY324" s="15"/>
      <c r="DZ324" s="15"/>
      <c r="EA324" s="15"/>
      <c r="EB324" s="15"/>
      <c r="EC324" s="15"/>
      <c r="ED324" s="15"/>
      <c r="EE324" s="15"/>
      <c r="EF324" s="15"/>
      <c r="EG324" s="15"/>
      <c r="EH324" s="15"/>
      <c r="EI324" s="15"/>
      <c r="EJ324" s="15"/>
      <c r="EK324" s="15"/>
      <c r="EL324" s="15"/>
      <c r="EM324" s="15"/>
      <c r="EN324" s="15"/>
      <c r="EO324" s="15"/>
      <c r="EP324" s="15"/>
      <c r="EQ324" s="15"/>
      <c r="ER324" s="15"/>
      <c r="ES324" s="15"/>
      <c r="ET324" s="15"/>
      <c r="EU324" s="15"/>
      <c r="EV324" s="15"/>
      <c r="EW324" s="15"/>
      <c r="EX324" s="15"/>
      <c r="EY324" s="15"/>
      <c r="EZ324" s="15"/>
      <c r="FA324" s="15"/>
      <c r="FB324" s="15"/>
      <c r="FC324" s="15"/>
      <c r="FD324" s="15"/>
      <c r="FE324" s="15"/>
      <c r="FF324" s="15"/>
      <c r="FG324" s="15"/>
      <c r="FH324" s="15"/>
      <c r="FI324" s="15"/>
      <c r="FJ324" s="15"/>
      <c r="FK324" s="15"/>
      <c r="FL324" s="15"/>
      <c r="FM324" s="15"/>
      <c r="FN324" s="15"/>
      <c r="FO324" s="15"/>
      <c r="FP324" s="15"/>
      <c r="FQ324" s="15"/>
      <c r="FR324" s="15"/>
      <c r="FS324" s="15"/>
      <c r="FT324" s="15"/>
      <c r="FU324" s="15"/>
      <c r="FV324" s="15"/>
      <c r="FW324" s="15"/>
      <c r="FX324" s="15"/>
      <c r="FY324" s="15"/>
      <c r="FZ324" s="15"/>
      <c r="GA324" s="15"/>
      <c r="GB324" s="15"/>
      <c r="GC324" s="15"/>
      <c r="GD324" s="15"/>
      <c r="GE324" s="15"/>
      <c r="GF324" s="15"/>
      <c r="GG324" s="15"/>
      <c r="GH324" s="15"/>
      <c r="GI324" s="15"/>
      <c r="GJ324" s="15"/>
      <c r="GK324" s="15"/>
      <c r="GL324" s="15"/>
      <c r="GM324" s="15"/>
      <c r="GN324" s="15"/>
      <c r="GO324" s="15"/>
      <c r="GP324" s="15"/>
      <c r="GQ324" s="15"/>
      <c r="GR324" s="15"/>
      <c r="GS324" s="15"/>
      <c r="GT324" s="15"/>
      <c r="GU324" s="15"/>
      <c r="GV324" s="15"/>
      <c r="GW324" s="15"/>
      <c r="GX324" s="15"/>
      <c r="GY324" s="15"/>
      <c r="GZ324" s="15"/>
      <c r="HA324" s="15"/>
      <c r="HB324" s="15"/>
      <c r="HC324" s="15"/>
      <c r="HD324" s="15"/>
      <c r="HE324" s="15"/>
      <c r="HF324" s="15"/>
      <c r="HG324" s="15"/>
      <c r="HH324" s="15"/>
      <c r="HI324" s="15"/>
      <c r="HJ324" s="15"/>
      <c r="HK324" s="15"/>
      <c r="HL324" s="15"/>
      <c r="HM324" s="15"/>
      <c r="HN324" s="15"/>
      <c r="HO324" s="15"/>
      <c r="HP324" s="15"/>
      <c r="HQ324" s="15"/>
      <c r="HR324" s="15"/>
      <c r="HS324" s="15"/>
      <c r="HT324" s="15"/>
      <c r="HU324" s="15"/>
      <c r="HV324" s="15"/>
      <c r="HW324" s="15"/>
      <c r="HX324" s="15"/>
      <c r="HY324" s="15"/>
      <c r="HZ324" s="15"/>
      <c r="IA324" s="15"/>
      <c r="IB324" s="15"/>
      <c r="IC324" s="15"/>
      <c r="ID324" s="15"/>
      <c r="IE324" s="15"/>
      <c r="IF324" s="15"/>
      <c r="IG324" s="15"/>
      <c r="IH324" s="15"/>
      <c r="II324" s="15"/>
      <c r="IJ324" s="15"/>
      <c r="IK324" s="15"/>
      <c r="IL324" s="15"/>
      <c r="IM324" s="15"/>
      <c r="IN324" s="15"/>
      <c r="IO324" s="15"/>
      <c r="IP324" s="15"/>
      <c r="IQ324" s="15"/>
      <c r="IR324" s="15"/>
      <c r="IS324" s="15"/>
      <c r="IT324" s="15"/>
      <c r="IU324" s="15"/>
      <c r="IV324" s="15"/>
    </row>
    <row r="325" spans="1:256" ht="25.5" customHeight="1">
      <c r="A325" s="612" t="s">
        <v>38</v>
      </c>
      <c r="B325" s="612"/>
      <c r="C325" s="612"/>
      <c r="D325" s="613">
        <f>H274</f>
        <v>2.8</v>
      </c>
      <c r="E325" s="613"/>
      <c r="F325" s="137">
        <f>H31</f>
        <v>100</v>
      </c>
      <c r="G325" s="476">
        <f>ROUND(D325*F325,2)</f>
        <v>280</v>
      </c>
      <c r="H325" s="476"/>
      <c r="I325" s="476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  <c r="BG325" s="15"/>
      <c r="BH325" s="15"/>
      <c r="BI325" s="15"/>
      <c r="BJ325" s="15"/>
      <c r="BK325" s="15"/>
      <c r="BL325" s="15"/>
      <c r="BM325" s="15"/>
      <c r="BN325" s="15"/>
      <c r="BO325" s="15"/>
      <c r="BP325" s="15"/>
      <c r="BQ325" s="15"/>
      <c r="BR325" s="15"/>
      <c r="BS325" s="15"/>
      <c r="BT325" s="15"/>
      <c r="BU325" s="15"/>
      <c r="BV325" s="15"/>
      <c r="BW325" s="15"/>
      <c r="BX325" s="15"/>
      <c r="BY325" s="15"/>
      <c r="BZ325" s="15"/>
      <c r="CA325" s="15"/>
      <c r="CB325" s="15"/>
      <c r="CC325" s="15"/>
      <c r="CD325" s="15"/>
      <c r="CE325" s="15"/>
      <c r="CF325" s="15"/>
      <c r="CG325" s="15"/>
      <c r="CH325" s="15"/>
      <c r="CI325" s="15"/>
      <c r="CJ325" s="15"/>
      <c r="CK325" s="15"/>
      <c r="CL325" s="15"/>
      <c r="CM325" s="15"/>
      <c r="CN325" s="15"/>
      <c r="CO325" s="15"/>
      <c r="CP325" s="15"/>
      <c r="CQ325" s="15"/>
      <c r="CR325" s="15"/>
      <c r="CS325" s="15"/>
      <c r="CT325" s="15"/>
      <c r="CU325" s="15"/>
      <c r="CV325" s="15"/>
      <c r="CW325" s="15"/>
      <c r="CX325" s="15"/>
      <c r="CY325" s="15"/>
      <c r="CZ325" s="15"/>
      <c r="DA325" s="15"/>
      <c r="DB325" s="15"/>
      <c r="DC325" s="15"/>
      <c r="DD325" s="15"/>
      <c r="DE325" s="15"/>
      <c r="DF325" s="15"/>
      <c r="DG325" s="15"/>
      <c r="DH325" s="15"/>
      <c r="DI325" s="15"/>
      <c r="DJ325" s="15"/>
      <c r="DK325" s="15"/>
      <c r="DL325" s="15"/>
      <c r="DM325" s="15"/>
      <c r="DN325" s="15"/>
      <c r="DO325" s="15"/>
      <c r="DP325" s="15"/>
      <c r="DQ325" s="15"/>
      <c r="DR325" s="15"/>
      <c r="DS325" s="15"/>
      <c r="DT325" s="15"/>
      <c r="DU325" s="15"/>
      <c r="DV325" s="15"/>
      <c r="DW325" s="15"/>
      <c r="DX325" s="15"/>
      <c r="DY325" s="15"/>
      <c r="DZ325" s="15"/>
      <c r="EA325" s="15"/>
      <c r="EB325" s="15"/>
      <c r="EC325" s="15"/>
      <c r="ED325" s="15"/>
      <c r="EE325" s="15"/>
      <c r="EF325" s="15"/>
      <c r="EG325" s="15"/>
      <c r="EH325" s="15"/>
      <c r="EI325" s="15"/>
      <c r="EJ325" s="15"/>
      <c r="EK325" s="15"/>
      <c r="EL325" s="15"/>
      <c r="EM325" s="15"/>
      <c r="EN325" s="15"/>
      <c r="EO325" s="15"/>
      <c r="EP325" s="15"/>
      <c r="EQ325" s="15"/>
      <c r="ER325" s="15"/>
      <c r="ES325" s="15"/>
      <c r="ET325" s="15"/>
      <c r="EU325" s="15"/>
      <c r="EV325" s="15"/>
      <c r="EW325" s="15"/>
      <c r="EX325" s="15"/>
      <c r="EY325" s="15"/>
      <c r="EZ325" s="15"/>
      <c r="FA325" s="15"/>
      <c r="FB325" s="15"/>
      <c r="FC325" s="15"/>
      <c r="FD325" s="15"/>
      <c r="FE325" s="15"/>
      <c r="FF325" s="15"/>
      <c r="FG325" s="15"/>
      <c r="FH325" s="15"/>
      <c r="FI325" s="15"/>
      <c r="FJ325" s="15"/>
      <c r="FK325" s="15"/>
      <c r="FL325" s="15"/>
      <c r="FM325" s="15"/>
      <c r="FN325" s="15"/>
      <c r="FO325" s="15"/>
      <c r="FP325" s="15"/>
      <c r="FQ325" s="15"/>
      <c r="FR325" s="15"/>
      <c r="FS325" s="15"/>
      <c r="FT325" s="15"/>
      <c r="FU325" s="15"/>
      <c r="FV325" s="15"/>
      <c r="FW325" s="15"/>
      <c r="FX325" s="15"/>
      <c r="FY325" s="15"/>
      <c r="FZ325" s="15"/>
      <c r="GA325" s="15"/>
      <c r="GB325" s="15"/>
      <c r="GC325" s="15"/>
      <c r="GD325" s="15"/>
      <c r="GE325" s="15"/>
      <c r="GF325" s="15"/>
      <c r="GG325" s="15"/>
      <c r="GH325" s="15"/>
      <c r="GI325" s="15"/>
      <c r="GJ325" s="15"/>
      <c r="GK325" s="15"/>
      <c r="GL325" s="15"/>
      <c r="GM325" s="15"/>
      <c r="GN325" s="15"/>
      <c r="GO325" s="15"/>
      <c r="GP325" s="15"/>
      <c r="GQ325" s="15"/>
      <c r="GR325" s="15"/>
      <c r="GS325" s="15"/>
      <c r="GT325" s="15"/>
      <c r="GU325" s="15"/>
      <c r="GV325" s="15"/>
      <c r="GW325" s="15"/>
      <c r="GX325" s="15"/>
      <c r="GY325" s="15"/>
      <c r="GZ325" s="15"/>
      <c r="HA325" s="15"/>
      <c r="HB325" s="15"/>
      <c r="HC325" s="15"/>
      <c r="HD325" s="15"/>
      <c r="HE325" s="15"/>
      <c r="HF325" s="15"/>
      <c r="HG325" s="15"/>
      <c r="HH325" s="15"/>
      <c r="HI325" s="15"/>
      <c r="HJ325" s="15"/>
      <c r="HK325" s="15"/>
      <c r="HL325" s="15"/>
      <c r="HM325" s="15"/>
      <c r="HN325" s="15"/>
      <c r="HO325" s="15"/>
      <c r="HP325" s="15"/>
      <c r="HQ325" s="15"/>
      <c r="HR325" s="15"/>
      <c r="HS325" s="15"/>
      <c r="HT325" s="15"/>
      <c r="HU325" s="15"/>
      <c r="HV325" s="15"/>
      <c r="HW325" s="15"/>
      <c r="HX325" s="15"/>
      <c r="HY325" s="15"/>
      <c r="HZ325" s="15"/>
      <c r="IA325" s="15"/>
      <c r="IB325" s="15"/>
      <c r="IC325" s="15"/>
      <c r="ID325" s="15"/>
      <c r="IE325" s="15"/>
      <c r="IF325" s="15"/>
      <c r="IG325" s="15"/>
      <c r="IH325" s="15"/>
      <c r="II325" s="15"/>
      <c r="IJ325" s="15"/>
      <c r="IK325" s="15"/>
      <c r="IL325" s="15"/>
      <c r="IM325" s="15"/>
      <c r="IN325" s="15"/>
      <c r="IO325" s="15"/>
      <c r="IP325" s="15"/>
      <c r="IQ325" s="15"/>
      <c r="IR325" s="15"/>
      <c r="IS325" s="15"/>
      <c r="IT325" s="15"/>
      <c r="IU325" s="15"/>
      <c r="IV325" s="15"/>
    </row>
    <row r="326" spans="1:256" ht="24" customHeight="1">
      <c r="A326" s="608" t="s">
        <v>305</v>
      </c>
      <c r="B326" s="608"/>
      <c r="C326" s="608"/>
      <c r="D326" s="607">
        <f>H278</f>
        <v>1.19</v>
      </c>
      <c r="E326" s="607"/>
      <c r="F326" s="131">
        <f>H32</f>
        <v>250</v>
      </c>
      <c r="G326" s="476">
        <f>ROUND((D326*F326),2)</f>
        <v>297.5</v>
      </c>
      <c r="H326" s="476"/>
      <c r="I326" s="476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  <c r="BG326" s="15"/>
      <c r="BH326" s="15"/>
      <c r="BI326" s="15"/>
      <c r="BJ326" s="15"/>
      <c r="BK326" s="15"/>
      <c r="BL326" s="15"/>
      <c r="BM326" s="15"/>
      <c r="BN326" s="15"/>
      <c r="BO326" s="15"/>
      <c r="BP326" s="15"/>
      <c r="BQ326" s="15"/>
      <c r="BR326" s="15"/>
      <c r="BS326" s="15"/>
      <c r="BT326" s="15"/>
      <c r="BU326" s="15"/>
      <c r="BV326" s="15"/>
      <c r="BW326" s="15"/>
      <c r="BX326" s="15"/>
      <c r="BY326" s="15"/>
      <c r="BZ326" s="15"/>
      <c r="CA326" s="15"/>
      <c r="CB326" s="15"/>
      <c r="CC326" s="15"/>
      <c r="CD326" s="15"/>
      <c r="CE326" s="15"/>
      <c r="CF326" s="15"/>
      <c r="CG326" s="15"/>
      <c r="CH326" s="15"/>
      <c r="CI326" s="15"/>
      <c r="CJ326" s="15"/>
      <c r="CK326" s="15"/>
      <c r="CL326" s="15"/>
      <c r="CM326" s="15"/>
      <c r="CN326" s="15"/>
      <c r="CO326" s="15"/>
      <c r="CP326" s="15"/>
      <c r="CQ326" s="15"/>
      <c r="CR326" s="15"/>
      <c r="CS326" s="15"/>
      <c r="CT326" s="15"/>
      <c r="CU326" s="15"/>
      <c r="CV326" s="15"/>
      <c r="CW326" s="15"/>
      <c r="CX326" s="15"/>
      <c r="CY326" s="15"/>
      <c r="CZ326" s="15"/>
      <c r="DA326" s="15"/>
      <c r="DB326" s="15"/>
      <c r="DC326" s="15"/>
      <c r="DD326" s="15"/>
      <c r="DE326" s="15"/>
      <c r="DF326" s="15"/>
      <c r="DG326" s="15"/>
      <c r="DH326" s="15"/>
      <c r="DI326" s="15"/>
      <c r="DJ326" s="15"/>
      <c r="DK326" s="15"/>
      <c r="DL326" s="15"/>
      <c r="DM326" s="15"/>
      <c r="DN326" s="15"/>
      <c r="DO326" s="15"/>
      <c r="DP326" s="15"/>
      <c r="DQ326" s="15"/>
      <c r="DR326" s="15"/>
      <c r="DS326" s="15"/>
      <c r="DT326" s="15"/>
      <c r="DU326" s="15"/>
      <c r="DV326" s="15"/>
      <c r="DW326" s="15"/>
      <c r="DX326" s="15"/>
      <c r="DY326" s="15"/>
      <c r="DZ326" s="15"/>
      <c r="EA326" s="15"/>
      <c r="EB326" s="15"/>
      <c r="EC326" s="15"/>
      <c r="ED326" s="15"/>
      <c r="EE326" s="15"/>
      <c r="EF326" s="15"/>
      <c r="EG326" s="15"/>
      <c r="EH326" s="15"/>
      <c r="EI326" s="15"/>
      <c r="EJ326" s="15"/>
      <c r="EK326" s="15"/>
      <c r="EL326" s="15"/>
      <c r="EM326" s="15"/>
      <c r="EN326" s="15"/>
      <c r="EO326" s="15"/>
      <c r="EP326" s="15"/>
      <c r="EQ326" s="15"/>
      <c r="ER326" s="15"/>
      <c r="ES326" s="15"/>
      <c r="ET326" s="15"/>
      <c r="EU326" s="15"/>
      <c r="EV326" s="15"/>
      <c r="EW326" s="15"/>
      <c r="EX326" s="15"/>
      <c r="EY326" s="15"/>
      <c r="EZ326" s="15"/>
      <c r="FA326" s="15"/>
      <c r="FB326" s="15"/>
      <c r="FC326" s="15"/>
      <c r="FD326" s="15"/>
      <c r="FE326" s="15"/>
      <c r="FF326" s="15"/>
      <c r="FG326" s="15"/>
      <c r="FH326" s="15"/>
      <c r="FI326" s="15"/>
      <c r="FJ326" s="15"/>
      <c r="FK326" s="15"/>
      <c r="FL326" s="15"/>
      <c r="FM326" s="15"/>
      <c r="FN326" s="15"/>
      <c r="FO326" s="15"/>
      <c r="FP326" s="15"/>
      <c r="FQ326" s="15"/>
      <c r="FR326" s="15"/>
      <c r="FS326" s="15"/>
      <c r="FT326" s="15"/>
      <c r="FU326" s="15"/>
      <c r="FV326" s="15"/>
      <c r="FW326" s="15"/>
      <c r="FX326" s="15"/>
      <c r="FY326" s="15"/>
      <c r="FZ326" s="15"/>
      <c r="GA326" s="15"/>
      <c r="GB326" s="15"/>
      <c r="GC326" s="15"/>
      <c r="GD326" s="15"/>
      <c r="GE326" s="15"/>
      <c r="GF326" s="15"/>
      <c r="GG326" s="15"/>
      <c r="GH326" s="15"/>
      <c r="GI326" s="15"/>
      <c r="GJ326" s="15"/>
      <c r="GK326" s="15"/>
      <c r="GL326" s="15"/>
      <c r="GM326" s="15"/>
      <c r="GN326" s="15"/>
      <c r="GO326" s="15"/>
      <c r="GP326" s="15"/>
      <c r="GQ326" s="15"/>
      <c r="GR326" s="15"/>
      <c r="GS326" s="15"/>
      <c r="GT326" s="15"/>
      <c r="GU326" s="15"/>
      <c r="GV326" s="15"/>
      <c r="GW326" s="15"/>
      <c r="GX326" s="15"/>
      <c r="GY326" s="15"/>
      <c r="GZ326" s="15"/>
      <c r="HA326" s="15"/>
      <c r="HB326" s="15"/>
      <c r="HC326" s="15"/>
      <c r="HD326" s="15"/>
      <c r="HE326" s="15"/>
      <c r="HF326" s="15"/>
      <c r="HG326" s="15"/>
      <c r="HH326" s="15"/>
      <c r="HI326" s="15"/>
      <c r="HJ326" s="15"/>
      <c r="HK326" s="15"/>
      <c r="HL326" s="15"/>
      <c r="HM326" s="15"/>
      <c r="HN326" s="15"/>
      <c r="HO326" s="15"/>
      <c r="HP326" s="15"/>
      <c r="HQ326" s="15"/>
      <c r="HR326" s="15"/>
      <c r="HS326" s="15"/>
      <c r="HT326" s="15"/>
      <c r="HU326" s="15"/>
      <c r="HV326" s="15"/>
      <c r="HW326" s="15"/>
      <c r="HX326" s="15"/>
      <c r="HY326" s="15"/>
      <c r="HZ326" s="15"/>
      <c r="IA326" s="15"/>
      <c r="IB326" s="15"/>
      <c r="IC326" s="15"/>
      <c r="ID326" s="15"/>
      <c r="IE326" s="15"/>
      <c r="IF326" s="15"/>
      <c r="IG326" s="15"/>
      <c r="IH326" s="15"/>
      <c r="II326" s="15"/>
      <c r="IJ326" s="15"/>
      <c r="IK326" s="15"/>
      <c r="IL326" s="15"/>
      <c r="IM326" s="15"/>
      <c r="IN326" s="15"/>
      <c r="IO326" s="15"/>
      <c r="IP326" s="15"/>
      <c r="IQ326" s="15"/>
      <c r="IR326" s="15"/>
      <c r="IS326" s="15"/>
      <c r="IT326" s="15"/>
      <c r="IU326" s="15"/>
      <c r="IV326" s="15"/>
    </row>
    <row r="327" spans="1:256" ht="13.5" customHeight="1">
      <c r="A327" s="608" t="s">
        <v>306</v>
      </c>
      <c r="B327" s="608"/>
      <c r="C327" s="608"/>
      <c r="D327" s="607">
        <f>H282</f>
        <v>1.19</v>
      </c>
      <c r="E327" s="607"/>
      <c r="F327" s="131">
        <f>H33</f>
        <v>350</v>
      </c>
      <c r="G327" s="476">
        <f>ROUND((D327*F327),2)</f>
        <v>416.5</v>
      </c>
      <c r="H327" s="476"/>
      <c r="I327" s="476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  <c r="BG327" s="15"/>
      <c r="BH327" s="15"/>
      <c r="BI327" s="15"/>
      <c r="BJ327" s="15"/>
      <c r="BK327" s="15"/>
      <c r="BL327" s="15"/>
      <c r="BM327" s="15"/>
      <c r="BN327" s="15"/>
      <c r="BO327" s="15"/>
      <c r="BP327" s="15"/>
      <c r="BQ327" s="15"/>
      <c r="BR327" s="15"/>
      <c r="BS327" s="15"/>
      <c r="BT327" s="15"/>
      <c r="BU327" s="15"/>
      <c r="BV327" s="15"/>
      <c r="BW327" s="15"/>
      <c r="BX327" s="15"/>
      <c r="BY327" s="15"/>
      <c r="BZ327" s="15"/>
      <c r="CA327" s="15"/>
      <c r="CB327" s="15"/>
      <c r="CC327" s="15"/>
      <c r="CD327" s="15"/>
      <c r="CE327" s="15"/>
      <c r="CF327" s="15"/>
      <c r="CG327" s="15"/>
      <c r="CH327" s="15"/>
      <c r="CI327" s="15"/>
      <c r="CJ327" s="15"/>
      <c r="CK327" s="15"/>
      <c r="CL327" s="15"/>
      <c r="CM327" s="15"/>
      <c r="CN327" s="15"/>
      <c r="CO327" s="15"/>
      <c r="CP327" s="15"/>
      <c r="CQ327" s="15"/>
      <c r="CR327" s="15"/>
      <c r="CS327" s="15"/>
      <c r="CT327" s="15"/>
      <c r="CU327" s="15"/>
      <c r="CV327" s="15"/>
      <c r="CW327" s="15"/>
      <c r="CX327" s="15"/>
      <c r="CY327" s="15"/>
      <c r="CZ327" s="15"/>
      <c r="DA327" s="15"/>
      <c r="DB327" s="15"/>
      <c r="DC327" s="15"/>
      <c r="DD327" s="15"/>
      <c r="DE327" s="15"/>
      <c r="DF327" s="15"/>
      <c r="DG327" s="15"/>
      <c r="DH327" s="15"/>
      <c r="DI327" s="15"/>
      <c r="DJ327" s="15"/>
      <c r="DK327" s="15"/>
      <c r="DL327" s="15"/>
      <c r="DM327" s="15"/>
      <c r="DN327" s="15"/>
      <c r="DO327" s="15"/>
      <c r="DP327" s="15"/>
      <c r="DQ327" s="15"/>
      <c r="DR327" s="15"/>
      <c r="DS327" s="15"/>
      <c r="DT327" s="15"/>
      <c r="DU327" s="15"/>
      <c r="DV327" s="15"/>
      <c r="DW327" s="15"/>
      <c r="DX327" s="15"/>
      <c r="DY327" s="15"/>
      <c r="DZ327" s="15"/>
      <c r="EA327" s="15"/>
      <c r="EB327" s="15"/>
      <c r="EC327" s="15"/>
      <c r="ED327" s="15"/>
      <c r="EE327" s="15"/>
      <c r="EF327" s="15"/>
      <c r="EG327" s="15"/>
      <c r="EH327" s="15"/>
      <c r="EI327" s="15"/>
      <c r="EJ327" s="15"/>
      <c r="EK327" s="15"/>
      <c r="EL327" s="15"/>
      <c r="EM327" s="15"/>
      <c r="EN327" s="15"/>
      <c r="EO327" s="15"/>
      <c r="EP327" s="15"/>
      <c r="EQ327" s="15"/>
      <c r="ER327" s="15"/>
      <c r="ES327" s="15"/>
      <c r="ET327" s="15"/>
      <c r="EU327" s="15"/>
      <c r="EV327" s="15"/>
      <c r="EW327" s="15"/>
      <c r="EX327" s="15"/>
      <c r="EY327" s="15"/>
      <c r="EZ327" s="15"/>
      <c r="FA327" s="15"/>
      <c r="FB327" s="15"/>
      <c r="FC327" s="15"/>
      <c r="FD327" s="15"/>
      <c r="FE327" s="15"/>
      <c r="FF327" s="15"/>
      <c r="FG327" s="15"/>
      <c r="FH327" s="15"/>
      <c r="FI327" s="15"/>
      <c r="FJ327" s="15"/>
      <c r="FK327" s="15"/>
      <c r="FL327" s="15"/>
      <c r="FM327" s="15"/>
      <c r="FN327" s="15"/>
      <c r="FO327" s="15"/>
      <c r="FP327" s="15"/>
      <c r="FQ327" s="15"/>
      <c r="FR327" s="15"/>
      <c r="FS327" s="15"/>
      <c r="FT327" s="15"/>
      <c r="FU327" s="15"/>
      <c r="FV327" s="15"/>
      <c r="FW327" s="15"/>
      <c r="FX327" s="15"/>
      <c r="FY327" s="15"/>
      <c r="FZ327" s="15"/>
      <c r="GA327" s="15"/>
      <c r="GB327" s="15"/>
      <c r="GC327" s="15"/>
      <c r="GD327" s="15"/>
      <c r="GE327" s="15"/>
      <c r="GF327" s="15"/>
      <c r="GG327" s="15"/>
      <c r="GH327" s="15"/>
      <c r="GI327" s="15"/>
      <c r="GJ327" s="15"/>
      <c r="GK327" s="15"/>
      <c r="GL327" s="15"/>
      <c r="GM327" s="15"/>
      <c r="GN327" s="15"/>
      <c r="GO327" s="15"/>
      <c r="GP327" s="15"/>
      <c r="GQ327" s="15"/>
      <c r="GR327" s="15"/>
      <c r="GS327" s="15"/>
      <c r="GT327" s="15"/>
      <c r="GU327" s="15"/>
      <c r="GV327" s="15"/>
      <c r="GW327" s="15"/>
      <c r="GX327" s="15"/>
      <c r="GY327" s="15"/>
      <c r="GZ327" s="15"/>
      <c r="HA327" s="15"/>
      <c r="HB327" s="15"/>
      <c r="HC327" s="15"/>
      <c r="HD327" s="15"/>
      <c r="HE327" s="15"/>
      <c r="HF327" s="15"/>
      <c r="HG327" s="15"/>
      <c r="HH327" s="15"/>
      <c r="HI327" s="15"/>
      <c r="HJ327" s="15"/>
      <c r="HK327" s="15"/>
      <c r="HL327" s="15"/>
      <c r="HM327" s="15"/>
      <c r="HN327" s="15"/>
      <c r="HO327" s="15"/>
      <c r="HP327" s="15"/>
      <c r="HQ327" s="15"/>
      <c r="HR327" s="15"/>
      <c r="HS327" s="15"/>
      <c r="HT327" s="15"/>
      <c r="HU327" s="15"/>
      <c r="HV327" s="15"/>
      <c r="HW327" s="15"/>
      <c r="HX327" s="15"/>
      <c r="HY327" s="15"/>
      <c r="HZ327" s="15"/>
      <c r="IA327" s="15"/>
      <c r="IB327" s="15"/>
      <c r="IC327" s="15"/>
      <c r="ID327" s="15"/>
      <c r="IE327" s="15"/>
      <c r="IF327" s="15"/>
      <c r="IG327" s="15"/>
      <c r="IH327" s="15"/>
      <c r="II327" s="15"/>
      <c r="IJ327" s="15"/>
      <c r="IK327" s="15"/>
      <c r="IL327" s="15"/>
      <c r="IM327" s="15"/>
      <c r="IN327" s="15"/>
      <c r="IO327" s="15"/>
      <c r="IP327" s="15"/>
      <c r="IQ327" s="15"/>
      <c r="IR327" s="15"/>
      <c r="IS327" s="15"/>
      <c r="IT327" s="15"/>
      <c r="IU327" s="15"/>
      <c r="IV327" s="15"/>
    </row>
    <row r="328" spans="1:256" ht="12.75" customHeight="1">
      <c r="A328" s="610" t="s">
        <v>307</v>
      </c>
      <c r="B328" s="610"/>
      <c r="C328" s="610"/>
      <c r="D328" s="610"/>
      <c r="E328" s="610"/>
      <c r="F328" s="133">
        <f>H34</f>
        <v>700</v>
      </c>
      <c r="G328" s="474">
        <f>SUM(G325:G327)</f>
        <v>994</v>
      </c>
      <c r="H328" s="474"/>
      <c r="I328" s="474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  <c r="BG328" s="15"/>
      <c r="BH328" s="15"/>
      <c r="BI328" s="15"/>
      <c r="BJ328" s="15"/>
      <c r="BK328" s="15"/>
      <c r="BL328" s="15"/>
      <c r="BM328" s="15"/>
      <c r="BN328" s="15"/>
      <c r="BO328" s="15"/>
      <c r="BP328" s="15"/>
      <c r="BQ328" s="15"/>
      <c r="BR328" s="15"/>
      <c r="BS328" s="15"/>
      <c r="BT328" s="15"/>
      <c r="BU328" s="15"/>
      <c r="BV328" s="15"/>
      <c r="BW328" s="15"/>
      <c r="BX328" s="15"/>
      <c r="BY328" s="15"/>
      <c r="BZ328" s="15"/>
      <c r="CA328" s="15"/>
      <c r="CB328" s="15"/>
      <c r="CC328" s="15"/>
      <c r="CD328" s="15"/>
      <c r="CE328" s="15"/>
      <c r="CF328" s="15"/>
      <c r="CG328" s="15"/>
      <c r="CH328" s="15"/>
      <c r="CI328" s="15"/>
      <c r="CJ328" s="15"/>
      <c r="CK328" s="15"/>
      <c r="CL328" s="15"/>
      <c r="CM328" s="15"/>
      <c r="CN328" s="15"/>
      <c r="CO328" s="15"/>
      <c r="CP328" s="15"/>
      <c r="CQ328" s="15"/>
      <c r="CR328" s="15"/>
      <c r="CS328" s="15"/>
      <c r="CT328" s="15"/>
      <c r="CU328" s="15"/>
      <c r="CV328" s="15"/>
      <c r="CW328" s="15"/>
      <c r="CX328" s="15"/>
      <c r="CY328" s="15"/>
      <c r="CZ328" s="15"/>
      <c r="DA328" s="15"/>
      <c r="DB328" s="15"/>
      <c r="DC328" s="15"/>
      <c r="DD328" s="15"/>
      <c r="DE328" s="15"/>
      <c r="DF328" s="15"/>
      <c r="DG328" s="15"/>
      <c r="DH328" s="15"/>
      <c r="DI328" s="15"/>
      <c r="DJ328" s="15"/>
      <c r="DK328" s="15"/>
      <c r="DL328" s="15"/>
      <c r="DM328" s="15"/>
      <c r="DN328" s="15"/>
      <c r="DO328" s="15"/>
      <c r="DP328" s="15"/>
      <c r="DQ328" s="15"/>
      <c r="DR328" s="15"/>
      <c r="DS328" s="15"/>
      <c r="DT328" s="15"/>
      <c r="DU328" s="15"/>
      <c r="DV328" s="15"/>
      <c r="DW328" s="15"/>
      <c r="DX328" s="15"/>
      <c r="DY328" s="15"/>
      <c r="DZ328" s="15"/>
      <c r="EA328" s="15"/>
      <c r="EB328" s="15"/>
      <c r="EC328" s="15"/>
      <c r="ED328" s="15"/>
      <c r="EE328" s="15"/>
      <c r="EF328" s="15"/>
      <c r="EG328" s="15"/>
      <c r="EH328" s="15"/>
      <c r="EI328" s="15"/>
      <c r="EJ328" s="15"/>
      <c r="EK328" s="15"/>
      <c r="EL328" s="15"/>
      <c r="EM328" s="15"/>
      <c r="EN328" s="15"/>
      <c r="EO328" s="15"/>
      <c r="EP328" s="15"/>
      <c r="EQ328" s="15"/>
      <c r="ER328" s="15"/>
      <c r="ES328" s="15"/>
      <c r="ET328" s="15"/>
      <c r="EU328" s="15"/>
      <c r="EV328" s="15"/>
      <c r="EW328" s="15"/>
      <c r="EX328" s="15"/>
      <c r="EY328" s="15"/>
      <c r="EZ328" s="15"/>
      <c r="FA328" s="15"/>
      <c r="FB328" s="15"/>
      <c r="FC328" s="15"/>
      <c r="FD328" s="15"/>
      <c r="FE328" s="15"/>
      <c r="FF328" s="15"/>
      <c r="FG328" s="15"/>
      <c r="FH328" s="15"/>
      <c r="FI328" s="15"/>
      <c r="FJ328" s="15"/>
      <c r="FK328" s="15"/>
      <c r="FL328" s="15"/>
      <c r="FM328" s="15"/>
      <c r="FN328" s="15"/>
      <c r="FO328" s="15"/>
      <c r="FP328" s="15"/>
      <c r="FQ328" s="15"/>
      <c r="FR328" s="15"/>
      <c r="FS328" s="15"/>
      <c r="FT328" s="15"/>
      <c r="FU328" s="15"/>
      <c r="FV328" s="15"/>
      <c r="FW328" s="15"/>
      <c r="FX328" s="15"/>
      <c r="FY328" s="15"/>
      <c r="FZ328" s="15"/>
      <c r="GA328" s="15"/>
      <c r="GB328" s="15"/>
      <c r="GC328" s="15"/>
      <c r="GD328" s="15"/>
      <c r="GE328" s="15"/>
      <c r="GF328" s="15"/>
      <c r="GG328" s="15"/>
      <c r="GH328" s="15"/>
      <c r="GI328" s="15"/>
      <c r="GJ328" s="15"/>
      <c r="GK328" s="15"/>
      <c r="GL328" s="15"/>
      <c r="GM328" s="15"/>
      <c r="GN328" s="15"/>
      <c r="GO328" s="15"/>
      <c r="GP328" s="15"/>
      <c r="GQ328" s="15"/>
      <c r="GR328" s="15"/>
      <c r="GS328" s="15"/>
      <c r="GT328" s="15"/>
      <c r="GU328" s="15"/>
      <c r="GV328" s="15"/>
      <c r="GW328" s="15"/>
      <c r="GX328" s="15"/>
      <c r="GY328" s="15"/>
      <c r="GZ328" s="15"/>
      <c r="HA328" s="15"/>
      <c r="HB328" s="15"/>
      <c r="HC328" s="15"/>
      <c r="HD328" s="15"/>
      <c r="HE328" s="15"/>
      <c r="HF328" s="15"/>
      <c r="HG328" s="15"/>
      <c r="HH328" s="15"/>
      <c r="HI328" s="15"/>
      <c r="HJ328" s="15"/>
      <c r="HK328" s="15"/>
      <c r="HL328" s="15"/>
      <c r="HM328" s="15"/>
      <c r="HN328" s="15"/>
      <c r="HO328" s="15"/>
      <c r="HP328" s="15"/>
      <c r="HQ328" s="15"/>
      <c r="HR328" s="15"/>
      <c r="HS328" s="15"/>
      <c r="HT328" s="15"/>
      <c r="HU328" s="15"/>
      <c r="HV328" s="15"/>
      <c r="HW328" s="15"/>
      <c r="HX328" s="15"/>
      <c r="HY328" s="15"/>
      <c r="HZ328" s="15"/>
      <c r="IA328" s="15"/>
      <c r="IB328" s="15"/>
      <c r="IC328" s="15"/>
      <c r="ID328" s="15"/>
      <c r="IE328" s="15"/>
      <c r="IF328" s="15"/>
      <c r="IG328" s="15"/>
      <c r="IH328" s="15"/>
      <c r="II328" s="15"/>
      <c r="IJ328" s="15"/>
      <c r="IK328" s="15"/>
      <c r="IL328" s="15"/>
      <c r="IM328" s="15"/>
      <c r="IN328" s="15"/>
      <c r="IO328" s="15"/>
      <c r="IP328" s="15"/>
      <c r="IQ328" s="15"/>
      <c r="IR328" s="15"/>
      <c r="IS328" s="15"/>
      <c r="IT328" s="15"/>
      <c r="IU328" s="15"/>
      <c r="IV328" s="15"/>
    </row>
    <row r="329" spans="1:256" ht="8.25" customHeight="1">
      <c r="A329" s="615"/>
      <c r="B329" s="615"/>
      <c r="C329" s="615"/>
      <c r="D329" s="615"/>
      <c r="E329" s="615"/>
      <c r="F329" s="615"/>
      <c r="G329" s="615"/>
      <c r="H329" s="615"/>
      <c r="I329" s="6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  <c r="BG329" s="15"/>
      <c r="BH329" s="15"/>
      <c r="BI329" s="15"/>
      <c r="BJ329" s="15"/>
      <c r="BK329" s="15"/>
      <c r="BL329" s="15"/>
      <c r="BM329" s="15"/>
      <c r="BN329" s="15"/>
      <c r="BO329" s="15"/>
      <c r="BP329" s="15"/>
      <c r="BQ329" s="15"/>
      <c r="BR329" s="15"/>
      <c r="BS329" s="15"/>
      <c r="BT329" s="15"/>
      <c r="BU329" s="15"/>
      <c r="BV329" s="15"/>
      <c r="BW329" s="15"/>
      <c r="BX329" s="15"/>
      <c r="BY329" s="15"/>
      <c r="BZ329" s="15"/>
      <c r="CA329" s="15"/>
      <c r="CB329" s="15"/>
      <c r="CC329" s="15"/>
      <c r="CD329" s="15"/>
      <c r="CE329" s="15"/>
      <c r="CF329" s="15"/>
      <c r="CG329" s="15"/>
      <c r="CH329" s="15"/>
      <c r="CI329" s="15"/>
      <c r="CJ329" s="15"/>
      <c r="CK329" s="15"/>
      <c r="CL329" s="15"/>
      <c r="CM329" s="15"/>
      <c r="CN329" s="15"/>
      <c r="CO329" s="15"/>
      <c r="CP329" s="15"/>
      <c r="CQ329" s="15"/>
      <c r="CR329" s="15"/>
      <c r="CS329" s="15"/>
      <c r="CT329" s="15"/>
      <c r="CU329" s="15"/>
      <c r="CV329" s="15"/>
      <c r="CW329" s="15"/>
      <c r="CX329" s="15"/>
      <c r="CY329" s="15"/>
      <c r="CZ329" s="15"/>
      <c r="DA329" s="15"/>
      <c r="DB329" s="15"/>
      <c r="DC329" s="15"/>
      <c r="DD329" s="15"/>
      <c r="DE329" s="15"/>
      <c r="DF329" s="15"/>
      <c r="DG329" s="15"/>
      <c r="DH329" s="15"/>
      <c r="DI329" s="15"/>
      <c r="DJ329" s="15"/>
      <c r="DK329" s="15"/>
      <c r="DL329" s="15"/>
      <c r="DM329" s="15"/>
      <c r="DN329" s="15"/>
      <c r="DO329" s="15"/>
      <c r="DP329" s="15"/>
      <c r="DQ329" s="15"/>
      <c r="DR329" s="15"/>
      <c r="DS329" s="15"/>
      <c r="DT329" s="15"/>
      <c r="DU329" s="15"/>
      <c r="DV329" s="15"/>
      <c r="DW329" s="15"/>
      <c r="DX329" s="15"/>
      <c r="DY329" s="15"/>
      <c r="DZ329" s="15"/>
      <c r="EA329" s="15"/>
      <c r="EB329" s="15"/>
      <c r="EC329" s="15"/>
      <c r="ED329" s="15"/>
      <c r="EE329" s="15"/>
      <c r="EF329" s="15"/>
      <c r="EG329" s="15"/>
      <c r="EH329" s="15"/>
      <c r="EI329" s="15"/>
      <c r="EJ329" s="15"/>
      <c r="EK329" s="15"/>
      <c r="EL329" s="15"/>
      <c r="EM329" s="15"/>
      <c r="EN329" s="15"/>
      <c r="EO329" s="15"/>
      <c r="EP329" s="15"/>
      <c r="EQ329" s="15"/>
      <c r="ER329" s="15"/>
      <c r="ES329" s="15"/>
      <c r="ET329" s="15"/>
      <c r="EU329" s="15"/>
      <c r="EV329" s="15"/>
      <c r="EW329" s="15"/>
      <c r="EX329" s="15"/>
      <c r="EY329" s="15"/>
      <c r="EZ329" s="15"/>
      <c r="FA329" s="15"/>
      <c r="FB329" s="15"/>
      <c r="FC329" s="15"/>
      <c r="FD329" s="15"/>
      <c r="FE329" s="15"/>
      <c r="FF329" s="15"/>
      <c r="FG329" s="15"/>
      <c r="FH329" s="15"/>
      <c r="FI329" s="15"/>
      <c r="FJ329" s="15"/>
      <c r="FK329" s="15"/>
      <c r="FL329" s="15"/>
      <c r="FM329" s="15"/>
      <c r="FN329" s="15"/>
      <c r="FO329" s="15"/>
      <c r="FP329" s="15"/>
      <c r="FQ329" s="15"/>
      <c r="FR329" s="15"/>
      <c r="FS329" s="15"/>
      <c r="FT329" s="15"/>
      <c r="FU329" s="15"/>
      <c r="FV329" s="15"/>
      <c r="FW329" s="15"/>
      <c r="FX329" s="15"/>
      <c r="FY329" s="15"/>
      <c r="FZ329" s="15"/>
      <c r="GA329" s="15"/>
      <c r="GB329" s="15"/>
      <c r="GC329" s="15"/>
      <c r="GD329" s="15"/>
      <c r="GE329" s="15"/>
      <c r="GF329" s="15"/>
      <c r="GG329" s="15"/>
      <c r="GH329" s="15"/>
      <c r="GI329" s="15"/>
      <c r="GJ329" s="15"/>
      <c r="GK329" s="15"/>
      <c r="GL329" s="15"/>
      <c r="GM329" s="15"/>
      <c r="GN329" s="15"/>
      <c r="GO329" s="15"/>
      <c r="GP329" s="15"/>
      <c r="GQ329" s="15"/>
      <c r="GR329" s="15"/>
      <c r="GS329" s="15"/>
      <c r="GT329" s="15"/>
      <c r="GU329" s="15"/>
      <c r="GV329" s="15"/>
      <c r="GW329" s="15"/>
      <c r="GX329" s="15"/>
      <c r="GY329" s="15"/>
      <c r="GZ329" s="15"/>
      <c r="HA329" s="15"/>
      <c r="HB329" s="15"/>
      <c r="HC329" s="15"/>
      <c r="HD329" s="15"/>
      <c r="HE329" s="15"/>
      <c r="HF329" s="15"/>
      <c r="HG329" s="15"/>
      <c r="HH329" s="15"/>
      <c r="HI329" s="15"/>
      <c r="HJ329" s="15"/>
      <c r="HK329" s="15"/>
      <c r="HL329" s="15"/>
      <c r="HM329" s="15"/>
      <c r="HN329" s="15"/>
      <c r="HO329" s="15"/>
      <c r="HP329" s="15"/>
      <c r="HQ329" s="15"/>
      <c r="HR329" s="15"/>
      <c r="HS329" s="15"/>
      <c r="HT329" s="15"/>
      <c r="HU329" s="15"/>
      <c r="HV329" s="15"/>
      <c r="HW329" s="15"/>
      <c r="HX329" s="15"/>
      <c r="HY329" s="15"/>
      <c r="HZ329" s="15"/>
      <c r="IA329" s="15"/>
      <c r="IB329" s="15"/>
      <c r="IC329" s="15"/>
      <c r="ID329" s="15"/>
      <c r="IE329" s="15"/>
      <c r="IF329" s="15"/>
      <c r="IG329" s="15"/>
      <c r="IH329" s="15"/>
      <c r="II329" s="15"/>
      <c r="IJ329" s="15"/>
      <c r="IK329" s="15"/>
      <c r="IL329" s="15"/>
      <c r="IM329" s="15"/>
      <c r="IN329" s="15"/>
      <c r="IO329" s="15"/>
      <c r="IP329" s="15"/>
      <c r="IQ329" s="15"/>
      <c r="IR329" s="15"/>
      <c r="IS329" s="15"/>
      <c r="IT329" s="15"/>
      <c r="IU329" s="15"/>
      <c r="IV329" s="15"/>
    </row>
    <row r="330" spans="1:256" ht="13.5" customHeight="1">
      <c r="A330" s="616" t="s">
        <v>308</v>
      </c>
      <c r="B330" s="616"/>
      <c r="C330" s="616"/>
      <c r="D330" s="613">
        <f>H290</f>
        <v>0.23</v>
      </c>
      <c r="E330" s="613"/>
      <c r="F330" s="138">
        <f>H37</f>
        <v>70</v>
      </c>
      <c r="G330" s="617">
        <f>ROUND((D330*F330),2)</f>
        <v>16.100000000000001</v>
      </c>
      <c r="H330" s="617"/>
      <c r="I330" s="617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  <c r="BG330" s="15"/>
      <c r="BH330" s="15"/>
      <c r="BI330" s="15"/>
      <c r="BJ330" s="15"/>
      <c r="BK330" s="15"/>
      <c r="BL330" s="15"/>
      <c r="BM330" s="15"/>
      <c r="BN330" s="15"/>
      <c r="BO330" s="15"/>
      <c r="BP330" s="15"/>
      <c r="BQ330" s="15"/>
      <c r="BR330" s="15"/>
      <c r="BS330" s="15"/>
      <c r="BT330" s="15"/>
      <c r="BU330" s="15"/>
      <c r="BV330" s="15"/>
      <c r="BW330" s="15"/>
      <c r="BX330" s="15"/>
      <c r="BY330" s="15"/>
      <c r="BZ330" s="15"/>
      <c r="CA330" s="15"/>
      <c r="CB330" s="15"/>
      <c r="CC330" s="15"/>
      <c r="CD330" s="15"/>
      <c r="CE330" s="15"/>
      <c r="CF330" s="15"/>
      <c r="CG330" s="15"/>
      <c r="CH330" s="15"/>
      <c r="CI330" s="15"/>
      <c r="CJ330" s="15"/>
      <c r="CK330" s="15"/>
      <c r="CL330" s="15"/>
      <c r="CM330" s="15"/>
      <c r="CN330" s="15"/>
      <c r="CO330" s="15"/>
      <c r="CP330" s="15"/>
      <c r="CQ330" s="15"/>
      <c r="CR330" s="15"/>
      <c r="CS330" s="15"/>
      <c r="CT330" s="15"/>
      <c r="CU330" s="15"/>
      <c r="CV330" s="15"/>
      <c r="CW330" s="15"/>
      <c r="CX330" s="15"/>
      <c r="CY330" s="15"/>
      <c r="CZ330" s="15"/>
      <c r="DA330" s="15"/>
      <c r="DB330" s="15"/>
      <c r="DC330" s="15"/>
      <c r="DD330" s="15"/>
      <c r="DE330" s="15"/>
      <c r="DF330" s="15"/>
      <c r="DG330" s="15"/>
      <c r="DH330" s="15"/>
      <c r="DI330" s="15"/>
      <c r="DJ330" s="15"/>
      <c r="DK330" s="15"/>
      <c r="DL330" s="15"/>
      <c r="DM330" s="15"/>
      <c r="DN330" s="15"/>
      <c r="DO330" s="15"/>
      <c r="DP330" s="15"/>
      <c r="DQ330" s="15"/>
      <c r="DR330" s="15"/>
      <c r="DS330" s="15"/>
      <c r="DT330" s="15"/>
      <c r="DU330" s="15"/>
      <c r="DV330" s="15"/>
      <c r="DW330" s="15"/>
      <c r="DX330" s="15"/>
      <c r="DY330" s="15"/>
      <c r="DZ330" s="15"/>
      <c r="EA330" s="15"/>
      <c r="EB330" s="15"/>
      <c r="EC330" s="15"/>
      <c r="ED330" s="15"/>
      <c r="EE330" s="15"/>
      <c r="EF330" s="15"/>
      <c r="EG330" s="15"/>
      <c r="EH330" s="15"/>
      <c r="EI330" s="15"/>
      <c r="EJ330" s="15"/>
      <c r="EK330" s="15"/>
      <c r="EL330" s="15"/>
      <c r="EM330" s="15"/>
      <c r="EN330" s="15"/>
      <c r="EO330" s="15"/>
      <c r="EP330" s="15"/>
      <c r="EQ330" s="15"/>
      <c r="ER330" s="15"/>
      <c r="ES330" s="15"/>
      <c r="ET330" s="15"/>
      <c r="EU330" s="15"/>
      <c r="EV330" s="15"/>
      <c r="EW330" s="15"/>
      <c r="EX330" s="15"/>
      <c r="EY330" s="15"/>
      <c r="EZ330" s="15"/>
      <c r="FA330" s="15"/>
      <c r="FB330" s="15"/>
      <c r="FC330" s="15"/>
      <c r="FD330" s="15"/>
      <c r="FE330" s="15"/>
      <c r="FF330" s="15"/>
      <c r="FG330" s="15"/>
      <c r="FH330" s="15"/>
      <c r="FI330" s="15"/>
      <c r="FJ330" s="15"/>
      <c r="FK330" s="15"/>
      <c r="FL330" s="15"/>
      <c r="FM330" s="15"/>
      <c r="FN330" s="15"/>
      <c r="FO330" s="15"/>
      <c r="FP330" s="15"/>
      <c r="FQ330" s="15"/>
      <c r="FR330" s="15"/>
      <c r="FS330" s="15"/>
      <c r="FT330" s="15"/>
      <c r="FU330" s="15"/>
      <c r="FV330" s="15"/>
      <c r="FW330" s="15"/>
      <c r="FX330" s="15"/>
      <c r="FY330" s="15"/>
      <c r="FZ330" s="15"/>
      <c r="GA330" s="15"/>
      <c r="GB330" s="15"/>
      <c r="GC330" s="15"/>
      <c r="GD330" s="15"/>
      <c r="GE330" s="15"/>
      <c r="GF330" s="15"/>
      <c r="GG330" s="15"/>
      <c r="GH330" s="15"/>
      <c r="GI330" s="15"/>
      <c r="GJ330" s="15"/>
      <c r="GK330" s="15"/>
      <c r="GL330" s="15"/>
      <c r="GM330" s="15"/>
      <c r="GN330" s="15"/>
      <c r="GO330" s="15"/>
      <c r="GP330" s="15"/>
      <c r="GQ330" s="15"/>
      <c r="GR330" s="15"/>
      <c r="GS330" s="15"/>
      <c r="GT330" s="15"/>
      <c r="GU330" s="15"/>
      <c r="GV330" s="15"/>
      <c r="GW330" s="15"/>
      <c r="GX330" s="15"/>
      <c r="GY330" s="15"/>
      <c r="GZ330" s="15"/>
      <c r="HA330" s="15"/>
      <c r="HB330" s="15"/>
      <c r="HC330" s="15"/>
      <c r="HD330" s="15"/>
      <c r="HE330" s="15"/>
      <c r="HF330" s="15"/>
      <c r="HG330" s="15"/>
      <c r="HH330" s="15"/>
      <c r="HI330" s="15"/>
      <c r="HJ330" s="15"/>
      <c r="HK330" s="15"/>
      <c r="HL330" s="15"/>
      <c r="HM330" s="15"/>
      <c r="HN330" s="15"/>
      <c r="HO330" s="15"/>
      <c r="HP330" s="15"/>
      <c r="HQ330" s="15"/>
      <c r="HR330" s="15"/>
      <c r="HS330" s="15"/>
      <c r="HT330" s="15"/>
      <c r="HU330" s="15"/>
      <c r="HV330" s="15"/>
      <c r="HW330" s="15"/>
      <c r="HX330" s="15"/>
      <c r="HY330" s="15"/>
      <c r="HZ330" s="15"/>
      <c r="IA330" s="15"/>
      <c r="IB330" s="15"/>
      <c r="IC330" s="15"/>
      <c r="ID330" s="15"/>
      <c r="IE330" s="15"/>
      <c r="IF330" s="15"/>
      <c r="IG330" s="15"/>
      <c r="IH330" s="15"/>
      <c r="II330" s="15"/>
      <c r="IJ330" s="15"/>
      <c r="IK330" s="15"/>
      <c r="IL330" s="15"/>
      <c r="IM330" s="15"/>
      <c r="IN330" s="15"/>
      <c r="IO330" s="15"/>
      <c r="IP330" s="15"/>
      <c r="IQ330" s="15"/>
      <c r="IR330" s="15"/>
      <c r="IS330" s="15"/>
      <c r="IT330" s="15"/>
      <c r="IU330" s="15"/>
      <c r="IV330" s="15"/>
    </row>
    <row r="331" spans="1:256" ht="12.75" customHeight="1">
      <c r="A331" s="610" t="s">
        <v>309</v>
      </c>
      <c r="B331" s="610"/>
      <c r="C331" s="610"/>
      <c r="D331" s="610"/>
      <c r="E331" s="610"/>
      <c r="F331" s="133">
        <f>F330</f>
        <v>70</v>
      </c>
      <c r="G331" s="474">
        <f>G330</f>
        <v>16.100000000000001</v>
      </c>
      <c r="H331" s="474"/>
      <c r="I331" s="474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  <c r="BG331" s="15"/>
      <c r="BH331" s="15"/>
      <c r="BI331" s="15"/>
      <c r="BJ331" s="15"/>
      <c r="BK331" s="15"/>
      <c r="BL331" s="15"/>
      <c r="BM331" s="15"/>
      <c r="BN331" s="15"/>
      <c r="BO331" s="15"/>
      <c r="BP331" s="15"/>
      <c r="BQ331" s="15"/>
      <c r="BR331" s="15"/>
      <c r="BS331" s="15"/>
      <c r="BT331" s="15"/>
      <c r="BU331" s="15"/>
      <c r="BV331" s="15"/>
      <c r="BW331" s="15"/>
      <c r="BX331" s="15"/>
      <c r="BY331" s="15"/>
      <c r="BZ331" s="15"/>
      <c r="CA331" s="15"/>
      <c r="CB331" s="15"/>
      <c r="CC331" s="15"/>
      <c r="CD331" s="15"/>
      <c r="CE331" s="15"/>
      <c r="CF331" s="15"/>
      <c r="CG331" s="15"/>
      <c r="CH331" s="15"/>
      <c r="CI331" s="15"/>
      <c r="CJ331" s="15"/>
      <c r="CK331" s="15"/>
      <c r="CL331" s="15"/>
      <c r="CM331" s="15"/>
      <c r="CN331" s="15"/>
      <c r="CO331" s="15"/>
      <c r="CP331" s="15"/>
      <c r="CQ331" s="15"/>
      <c r="CR331" s="15"/>
      <c r="CS331" s="15"/>
      <c r="CT331" s="15"/>
      <c r="CU331" s="15"/>
      <c r="CV331" s="15"/>
      <c r="CW331" s="15"/>
      <c r="CX331" s="15"/>
      <c r="CY331" s="15"/>
      <c r="CZ331" s="15"/>
      <c r="DA331" s="15"/>
      <c r="DB331" s="15"/>
      <c r="DC331" s="15"/>
      <c r="DD331" s="15"/>
      <c r="DE331" s="15"/>
      <c r="DF331" s="15"/>
      <c r="DG331" s="15"/>
      <c r="DH331" s="15"/>
      <c r="DI331" s="15"/>
      <c r="DJ331" s="15"/>
      <c r="DK331" s="15"/>
      <c r="DL331" s="15"/>
      <c r="DM331" s="15"/>
      <c r="DN331" s="15"/>
      <c r="DO331" s="15"/>
      <c r="DP331" s="15"/>
      <c r="DQ331" s="15"/>
      <c r="DR331" s="15"/>
      <c r="DS331" s="15"/>
      <c r="DT331" s="15"/>
      <c r="DU331" s="15"/>
      <c r="DV331" s="15"/>
      <c r="DW331" s="15"/>
      <c r="DX331" s="15"/>
      <c r="DY331" s="15"/>
      <c r="DZ331" s="15"/>
      <c r="EA331" s="15"/>
      <c r="EB331" s="15"/>
      <c r="EC331" s="15"/>
      <c r="ED331" s="15"/>
      <c r="EE331" s="15"/>
      <c r="EF331" s="15"/>
      <c r="EG331" s="15"/>
      <c r="EH331" s="15"/>
      <c r="EI331" s="15"/>
      <c r="EJ331" s="15"/>
      <c r="EK331" s="15"/>
      <c r="EL331" s="15"/>
      <c r="EM331" s="15"/>
      <c r="EN331" s="15"/>
      <c r="EO331" s="15"/>
      <c r="EP331" s="15"/>
      <c r="EQ331" s="15"/>
      <c r="ER331" s="15"/>
      <c r="ES331" s="15"/>
      <c r="ET331" s="15"/>
      <c r="EU331" s="15"/>
      <c r="EV331" s="15"/>
      <c r="EW331" s="15"/>
      <c r="EX331" s="15"/>
      <c r="EY331" s="15"/>
      <c r="EZ331" s="15"/>
      <c r="FA331" s="15"/>
      <c r="FB331" s="15"/>
      <c r="FC331" s="15"/>
      <c r="FD331" s="15"/>
      <c r="FE331" s="15"/>
      <c r="FF331" s="15"/>
      <c r="FG331" s="15"/>
      <c r="FH331" s="15"/>
      <c r="FI331" s="15"/>
      <c r="FJ331" s="15"/>
      <c r="FK331" s="15"/>
      <c r="FL331" s="15"/>
      <c r="FM331" s="15"/>
      <c r="FN331" s="15"/>
      <c r="FO331" s="15"/>
      <c r="FP331" s="15"/>
      <c r="FQ331" s="15"/>
      <c r="FR331" s="15"/>
      <c r="FS331" s="15"/>
      <c r="FT331" s="15"/>
      <c r="FU331" s="15"/>
      <c r="FV331" s="15"/>
      <c r="FW331" s="15"/>
      <c r="FX331" s="15"/>
      <c r="FY331" s="15"/>
      <c r="FZ331" s="15"/>
      <c r="GA331" s="15"/>
      <c r="GB331" s="15"/>
      <c r="GC331" s="15"/>
      <c r="GD331" s="15"/>
      <c r="GE331" s="15"/>
      <c r="GF331" s="15"/>
      <c r="GG331" s="15"/>
      <c r="GH331" s="15"/>
      <c r="GI331" s="15"/>
      <c r="GJ331" s="15"/>
      <c r="GK331" s="15"/>
      <c r="GL331" s="15"/>
      <c r="GM331" s="15"/>
      <c r="GN331" s="15"/>
      <c r="GO331" s="15"/>
      <c r="GP331" s="15"/>
      <c r="GQ331" s="15"/>
      <c r="GR331" s="15"/>
      <c r="GS331" s="15"/>
      <c r="GT331" s="15"/>
      <c r="GU331" s="15"/>
      <c r="GV331" s="15"/>
      <c r="GW331" s="15"/>
      <c r="GX331" s="15"/>
      <c r="GY331" s="15"/>
      <c r="GZ331" s="15"/>
      <c r="HA331" s="15"/>
      <c r="HB331" s="15"/>
      <c r="HC331" s="15"/>
      <c r="HD331" s="15"/>
      <c r="HE331" s="15"/>
      <c r="HF331" s="15"/>
      <c r="HG331" s="15"/>
      <c r="HH331" s="15"/>
      <c r="HI331" s="15"/>
      <c r="HJ331" s="15"/>
      <c r="HK331" s="15"/>
      <c r="HL331" s="15"/>
      <c r="HM331" s="15"/>
      <c r="HN331" s="15"/>
      <c r="HO331" s="15"/>
      <c r="HP331" s="15"/>
      <c r="HQ331" s="15"/>
      <c r="HR331" s="15"/>
      <c r="HS331" s="15"/>
      <c r="HT331" s="15"/>
      <c r="HU331" s="15"/>
      <c r="HV331" s="15"/>
      <c r="HW331" s="15"/>
      <c r="HX331" s="15"/>
      <c r="HY331" s="15"/>
      <c r="HZ331" s="15"/>
      <c r="IA331" s="15"/>
      <c r="IB331" s="15"/>
      <c r="IC331" s="15"/>
      <c r="ID331" s="15"/>
      <c r="IE331" s="15"/>
      <c r="IF331" s="15"/>
      <c r="IG331" s="15"/>
      <c r="IH331" s="15"/>
      <c r="II331" s="15"/>
      <c r="IJ331" s="15"/>
      <c r="IK331" s="15"/>
      <c r="IL331" s="15"/>
      <c r="IM331" s="15"/>
      <c r="IN331" s="15"/>
      <c r="IO331" s="15"/>
      <c r="IP331" s="15"/>
      <c r="IQ331" s="15"/>
      <c r="IR331" s="15"/>
      <c r="IS331" s="15"/>
      <c r="IT331" s="15"/>
      <c r="IU331" s="15"/>
      <c r="IV331" s="15"/>
    </row>
    <row r="332" spans="1:256" ht="6.75" customHeight="1">
      <c r="A332" s="615"/>
      <c r="B332" s="615"/>
      <c r="C332" s="615"/>
      <c r="D332" s="615"/>
      <c r="E332" s="615"/>
      <c r="F332" s="615"/>
      <c r="G332" s="615"/>
      <c r="H332" s="615"/>
      <c r="I332" s="6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  <c r="BG332" s="15"/>
      <c r="BH332" s="15"/>
      <c r="BI332" s="15"/>
      <c r="BJ332" s="15"/>
      <c r="BK332" s="15"/>
      <c r="BL332" s="15"/>
      <c r="BM332" s="15"/>
      <c r="BN332" s="15"/>
      <c r="BO332" s="15"/>
      <c r="BP332" s="15"/>
      <c r="BQ332" s="15"/>
      <c r="BR332" s="15"/>
      <c r="BS332" s="15"/>
      <c r="BT332" s="15"/>
      <c r="BU332" s="15"/>
      <c r="BV332" s="15"/>
      <c r="BW332" s="15"/>
      <c r="BX332" s="15"/>
      <c r="BY332" s="15"/>
      <c r="BZ332" s="15"/>
      <c r="CA332" s="15"/>
      <c r="CB332" s="15"/>
      <c r="CC332" s="15"/>
      <c r="CD332" s="15"/>
      <c r="CE332" s="15"/>
      <c r="CF332" s="15"/>
      <c r="CG332" s="15"/>
      <c r="CH332" s="15"/>
      <c r="CI332" s="15"/>
      <c r="CJ332" s="15"/>
      <c r="CK332" s="15"/>
      <c r="CL332" s="15"/>
      <c r="CM332" s="15"/>
      <c r="CN332" s="15"/>
      <c r="CO332" s="15"/>
      <c r="CP332" s="15"/>
      <c r="CQ332" s="15"/>
      <c r="CR332" s="15"/>
      <c r="CS332" s="15"/>
      <c r="CT332" s="15"/>
      <c r="CU332" s="15"/>
      <c r="CV332" s="15"/>
      <c r="CW332" s="15"/>
      <c r="CX332" s="15"/>
      <c r="CY332" s="15"/>
      <c r="CZ332" s="15"/>
      <c r="DA332" s="15"/>
      <c r="DB332" s="15"/>
      <c r="DC332" s="15"/>
      <c r="DD332" s="15"/>
      <c r="DE332" s="15"/>
      <c r="DF332" s="15"/>
      <c r="DG332" s="15"/>
      <c r="DH332" s="15"/>
      <c r="DI332" s="15"/>
      <c r="DJ332" s="15"/>
      <c r="DK332" s="15"/>
      <c r="DL332" s="15"/>
      <c r="DM332" s="15"/>
      <c r="DN332" s="15"/>
      <c r="DO332" s="15"/>
      <c r="DP332" s="15"/>
      <c r="DQ332" s="15"/>
      <c r="DR332" s="15"/>
      <c r="DS332" s="15"/>
      <c r="DT332" s="15"/>
      <c r="DU332" s="15"/>
      <c r="DV332" s="15"/>
      <c r="DW332" s="15"/>
      <c r="DX332" s="15"/>
      <c r="DY332" s="15"/>
      <c r="DZ332" s="15"/>
      <c r="EA332" s="15"/>
      <c r="EB332" s="15"/>
      <c r="EC332" s="15"/>
      <c r="ED332" s="15"/>
      <c r="EE332" s="15"/>
      <c r="EF332" s="15"/>
      <c r="EG332" s="15"/>
      <c r="EH332" s="15"/>
      <c r="EI332" s="15"/>
      <c r="EJ332" s="15"/>
      <c r="EK332" s="15"/>
      <c r="EL332" s="15"/>
      <c r="EM332" s="15"/>
      <c r="EN332" s="15"/>
      <c r="EO332" s="15"/>
      <c r="EP332" s="15"/>
      <c r="EQ332" s="15"/>
      <c r="ER332" s="15"/>
      <c r="ES332" s="15"/>
      <c r="ET332" s="15"/>
      <c r="EU332" s="15"/>
      <c r="EV332" s="15"/>
      <c r="EW332" s="15"/>
      <c r="EX332" s="15"/>
      <c r="EY332" s="15"/>
      <c r="EZ332" s="15"/>
      <c r="FA332" s="15"/>
      <c r="FB332" s="15"/>
      <c r="FC332" s="15"/>
      <c r="FD332" s="15"/>
      <c r="FE332" s="15"/>
      <c r="FF332" s="15"/>
      <c r="FG332" s="15"/>
      <c r="FH332" s="15"/>
      <c r="FI332" s="15"/>
      <c r="FJ332" s="15"/>
      <c r="FK332" s="15"/>
      <c r="FL332" s="15"/>
      <c r="FM332" s="15"/>
      <c r="FN332" s="15"/>
      <c r="FO332" s="15"/>
      <c r="FP332" s="15"/>
      <c r="FQ332" s="15"/>
      <c r="FR332" s="15"/>
      <c r="FS332" s="15"/>
      <c r="FT332" s="15"/>
      <c r="FU332" s="15"/>
      <c r="FV332" s="15"/>
      <c r="FW332" s="15"/>
      <c r="FX332" s="15"/>
      <c r="FY332" s="15"/>
      <c r="FZ332" s="15"/>
      <c r="GA332" s="15"/>
      <c r="GB332" s="15"/>
      <c r="GC332" s="15"/>
      <c r="GD332" s="15"/>
      <c r="GE332" s="15"/>
      <c r="GF332" s="15"/>
      <c r="GG332" s="15"/>
      <c r="GH332" s="15"/>
      <c r="GI332" s="15"/>
      <c r="GJ332" s="15"/>
      <c r="GK332" s="15"/>
      <c r="GL332" s="15"/>
      <c r="GM332" s="15"/>
      <c r="GN332" s="15"/>
      <c r="GO332" s="15"/>
      <c r="GP332" s="15"/>
      <c r="GQ332" s="15"/>
      <c r="GR332" s="15"/>
      <c r="GS332" s="15"/>
      <c r="GT332" s="15"/>
      <c r="GU332" s="15"/>
      <c r="GV332" s="15"/>
      <c r="GW332" s="15"/>
      <c r="GX332" s="15"/>
      <c r="GY332" s="15"/>
      <c r="GZ332" s="15"/>
      <c r="HA332" s="15"/>
      <c r="HB332" s="15"/>
      <c r="HC332" s="15"/>
      <c r="HD332" s="15"/>
      <c r="HE332" s="15"/>
      <c r="HF332" s="15"/>
      <c r="HG332" s="15"/>
      <c r="HH332" s="15"/>
      <c r="HI332" s="15"/>
      <c r="HJ332" s="15"/>
      <c r="HK332" s="15"/>
      <c r="HL332" s="15"/>
      <c r="HM332" s="15"/>
      <c r="HN332" s="15"/>
      <c r="HO332" s="15"/>
      <c r="HP332" s="15"/>
      <c r="HQ332" s="15"/>
      <c r="HR332" s="15"/>
      <c r="HS332" s="15"/>
      <c r="HT332" s="15"/>
      <c r="HU332" s="15"/>
      <c r="HV332" s="15"/>
      <c r="HW332" s="15"/>
      <c r="HX332" s="15"/>
      <c r="HY332" s="15"/>
      <c r="HZ332" s="15"/>
      <c r="IA332" s="15"/>
      <c r="IB332" s="15"/>
      <c r="IC332" s="15"/>
      <c r="ID332" s="15"/>
      <c r="IE332" s="15"/>
      <c r="IF332" s="15"/>
      <c r="IG332" s="15"/>
      <c r="IH332" s="15"/>
      <c r="II332" s="15"/>
      <c r="IJ332" s="15"/>
      <c r="IK332" s="15"/>
      <c r="IL332" s="15"/>
      <c r="IM332" s="15"/>
      <c r="IN332" s="15"/>
      <c r="IO332" s="15"/>
      <c r="IP332" s="15"/>
      <c r="IQ332" s="15"/>
      <c r="IR332" s="15"/>
      <c r="IS332" s="15"/>
      <c r="IT332" s="15"/>
      <c r="IU332" s="15"/>
      <c r="IV332" s="15"/>
    </row>
    <row r="333" spans="1:256" ht="13.5" customHeight="1">
      <c r="A333" s="618" t="s">
        <v>44</v>
      </c>
      <c r="B333" s="618"/>
      <c r="C333" s="618"/>
      <c r="D333" s="619"/>
      <c r="E333" s="619"/>
      <c r="F333" s="137">
        <v>0</v>
      </c>
      <c r="G333" s="476">
        <v>0</v>
      </c>
      <c r="H333" s="476"/>
      <c r="I333" s="476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  <c r="BG333" s="15"/>
      <c r="BH333" s="15"/>
      <c r="BI333" s="15"/>
      <c r="BJ333" s="15"/>
      <c r="BK333" s="15"/>
      <c r="BL333" s="15"/>
      <c r="BM333" s="15"/>
      <c r="BN333" s="15"/>
      <c r="BO333" s="15"/>
      <c r="BP333" s="15"/>
      <c r="BQ333" s="15"/>
      <c r="BR333" s="15"/>
      <c r="BS333" s="15"/>
      <c r="BT333" s="15"/>
      <c r="BU333" s="15"/>
      <c r="BV333" s="15"/>
      <c r="BW333" s="15"/>
      <c r="BX333" s="15"/>
      <c r="BY333" s="15"/>
      <c r="BZ333" s="15"/>
      <c r="CA333" s="15"/>
      <c r="CB333" s="15"/>
      <c r="CC333" s="15"/>
      <c r="CD333" s="15"/>
      <c r="CE333" s="15"/>
      <c r="CF333" s="15"/>
      <c r="CG333" s="15"/>
      <c r="CH333" s="15"/>
      <c r="CI333" s="15"/>
      <c r="CJ333" s="15"/>
      <c r="CK333" s="15"/>
      <c r="CL333" s="15"/>
      <c r="CM333" s="15"/>
      <c r="CN333" s="15"/>
      <c r="CO333" s="15"/>
      <c r="CP333" s="15"/>
      <c r="CQ333" s="15"/>
      <c r="CR333" s="15"/>
      <c r="CS333" s="15"/>
      <c r="CT333" s="15"/>
      <c r="CU333" s="15"/>
      <c r="CV333" s="15"/>
      <c r="CW333" s="15"/>
      <c r="CX333" s="15"/>
      <c r="CY333" s="15"/>
      <c r="CZ333" s="15"/>
      <c r="DA333" s="15"/>
      <c r="DB333" s="15"/>
      <c r="DC333" s="15"/>
      <c r="DD333" s="15"/>
      <c r="DE333" s="15"/>
      <c r="DF333" s="15"/>
      <c r="DG333" s="15"/>
      <c r="DH333" s="15"/>
      <c r="DI333" s="15"/>
      <c r="DJ333" s="15"/>
      <c r="DK333" s="15"/>
      <c r="DL333" s="15"/>
      <c r="DM333" s="15"/>
      <c r="DN333" s="15"/>
      <c r="DO333" s="15"/>
      <c r="DP333" s="15"/>
      <c r="DQ333" s="15"/>
      <c r="DR333" s="15"/>
      <c r="DS333" s="15"/>
      <c r="DT333" s="15"/>
      <c r="DU333" s="15"/>
      <c r="DV333" s="15"/>
      <c r="DW333" s="15"/>
      <c r="DX333" s="15"/>
      <c r="DY333" s="15"/>
      <c r="DZ333" s="15"/>
      <c r="EA333" s="15"/>
      <c r="EB333" s="15"/>
      <c r="EC333" s="15"/>
      <c r="ED333" s="15"/>
      <c r="EE333" s="15"/>
      <c r="EF333" s="15"/>
      <c r="EG333" s="15"/>
      <c r="EH333" s="15"/>
      <c r="EI333" s="15"/>
      <c r="EJ333" s="15"/>
      <c r="EK333" s="15"/>
      <c r="EL333" s="15"/>
      <c r="EM333" s="15"/>
      <c r="EN333" s="15"/>
      <c r="EO333" s="15"/>
      <c r="EP333" s="15"/>
      <c r="EQ333" s="15"/>
      <c r="ER333" s="15"/>
      <c r="ES333" s="15"/>
      <c r="ET333" s="15"/>
      <c r="EU333" s="15"/>
      <c r="EV333" s="15"/>
      <c r="EW333" s="15"/>
      <c r="EX333" s="15"/>
      <c r="EY333" s="15"/>
      <c r="EZ333" s="15"/>
      <c r="FA333" s="15"/>
      <c r="FB333" s="15"/>
      <c r="FC333" s="15"/>
      <c r="FD333" s="15"/>
      <c r="FE333" s="15"/>
      <c r="FF333" s="15"/>
      <c r="FG333" s="15"/>
      <c r="FH333" s="15"/>
      <c r="FI333" s="15"/>
      <c r="FJ333" s="15"/>
      <c r="FK333" s="15"/>
      <c r="FL333" s="15"/>
      <c r="FM333" s="15"/>
      <c r="FN333" s="15"/>
      <c r="FO333" s="15"/>
      <c r="FP333" s="15"/>
      <c r="FQ333" s="15"/>
      <c r="FR333" s="15"/>
      <c r="FS333" s="15"/>
      <c r="FT333" s="15"/>
      <c r="FU333" s="15"/>
      <c r="FV333" s="15"/>
      <c r="FW333" s="15"/>
      <c r="FX333" s="15"/>
      <c r="FY333" s="15"/>
      <c r="FZ333" s="15"/>
      <c r="GA333" s="15"/>
      <c r="GB333" s="15"/>
      <c r="GC333" s="15"/>
      <c r="GD333" s="15"/>
      <c r="GE333" s="15"/>
      <c r="GF333" s="15"/>
      <c r="GG333" s="15"/>
      <c r="GH333" s="15"/>
      <c r="GI333" s="15"/>
      <c r="GJ333" s="15"/>
      <c r="GK333" s="15"/>
      <c r="GL333" s="15"/>
      <c r="GM333" s="15"/>
      <c r="GN333" s="15"/>
      <c r="GO333" s="15"/>
      <c r="GP333" s="15"/>
      <c r="GQ333" s="15"/>
      <c r="GR333" s="15"/>
      <c r="GS333" s="15"/>
      <c r="GT333" s="15"/>
      <c r="GU333" s="15"/>
      <c r="GV333" s="15"/>
      <c r="GW333" s="15"/>
      <c r="GX333" s="15"/>
      <c r="GY333" s="15"/>
      <c r="GZ333" s="15"/>
      <c r="HA333" s="15"/>
      <c r="HB333" s="15"/>
      <c r="HC333" s="15"/>
      <c r="HD333" s="15"/>
      <c r="HE333" s="15"/>
      <c r="HF333" s="15"/>
      <c r="HG333" s="15"/>
      <c r="HH333" s="15"/>
      <c r="HI333" s="15"/>
      <c r="HJ333" s="15"/>
      <c r="HK333" s="15"/>
      <c r="HL333" s="15"/>
      <c r="HM333" s="15"/>
      <c r="HN333" s="15"/>
      <c r="HO333" s="15"/>
      <c r="HP333" s="15"/>
      <c r="HQ333" s="15"/>
      <c r="HR333" s="15"/>
      <c r="HS333" s="15"/>
      <c r="HT333" s="15"/>
      <c r="HU333" s="15"/>
      <c r="HV333" s="15"/>
      <c r="HW333" s="15"/>
      <c r="HX333" s="15"/>
      <c r="HY333" s="15"/>
      <c r="HZ333" s="15"/>
      <c r="IA333" s="15"/>
      <c r="IB333" s="15"/>
      <c r="IC333" s="15"/>
      <c r="ID333" s="15"/>
      <c r="IE333" s="15"/>
      <c r="IF333" s="15"/>
      <c r="IG333" s="15"/>
      <c r="IH333" s="15"/>
      <c r="II333" s="15"/>
      <c r="IJ333" s="15"/>
      <c r="IK333" s="15"/>
      <c r="IL333" s="15"/>
      <c r="IM333" s="15"/>
      <c r="IN333" s="15"/>
      <c r="IO333" s="15"/>
      <c r="IP333" s="15"/>
      <c r="IQ333" s="15"/>
      <c r="IR333" s="15"/>
      <c r="IS333" s="15"/>
      <c r="IT333" s="15"/>
      <c r="IU333" s="15"/>
      <c r="IV333" s="15"/>
    </row>
    <row r="334" spans="1:256" ht="13.5" customHeight="1">
      <c r="A334" s="620" t="s">
        <v>310</v>
      </c>
      <c r="B334" s="620"/>
      <c r="C334" s="620"/>
      <c r="D334" s="620"/>
      <c r="E334" s="620"/>
      <c r="F334" s="139">
        <f>H38</f>
        <v>0</v>
      </c>
      <c r="G334" s="617">
        <f>H333</f>
        <v>0</v>
      </c>
      <c r="H334" s="617"/>
      <c r="I334" s="617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  <c r="BG334" s="15"/>
      <c r="BH334" s="15"/>
      <c r="BI334" s="15"/>
      <c r="BJ334" s="15"/>
      <c r="BK334" s="15"/>
      <c r="BL334" s="15"/>
      <c r="BM334" s="15"/>
      <c r="BN334" s="15"/>
      <c r="BO334" s="15"/>
      <c r="BP334" s="15"/>
      <c r="BQ334" s="15"/>
      <c r="BR334" s="15"/>
      <c r="BS334" s="15"/>
      <c r="BT334" s="15"/>
      <c r="BU334" s="15"/>
      <c r="BV334" s="15"/>
      <c r="BW334" s="15"/>
      <c r="BX334" s="15"/>
      <c r="BY334" s="15"/>
      <c r="BZ334" s="15"/>
      <c r="CA334" s="15"/>
      <c r="CB334" s="15"/>
      <c r="CC334" s="15"/>
      <c r="CD334" s="15"/>
      <c r="CE334" s="15"/>
      <c r="CF334" s="15"/>
      <c r="CG334" s="15"/>
      <c r="CH334" s="15"/>
      <c r="CI334" s="15"/>
      <c r="CJ334" s="15"/>
      <c r="CK334" s="15"/>
      <c r="CL334" s="15"/>
      <c r="CM334" s="15"/>
      <c r="CN334" s="15"/>
      <c r="CO334" s="15"/>
      <c r="CP334" s="15"/>
      <c r="CQ334" s="15"/>
      <c r="CR334" s="15"/>
      <c r="CS334" s="15"/>
      <c r="CT334" s="15"/>
      <c r="CU334" s="15"/>
      <c r="CV334" s="15"/>
      <c r="CW334" s="15"/>
      <c r="CX334" s="15"/>
      <c r="CY334" s="15"/>
      <c r="CZ334" s="15"/>
      <c r="DA334" s="15"/>
      <c r="DB334" s="15"/>
      <c r="DC334" s="15"/>
      <c r="DD334" s="15"/>
      <c r="DE334" s="15"/>
      <c r="DF334" s="15"/>
      <c r="DG334" s="15"/>
      <c r="DH334" s="15"/>
      <c r="DI334" s="15"/>
      <c r="DJ334" s="15"/>
      <c r="DK334" s="15"/>
      <c r="DL334" s="15"/>
      <c r="DM334" s="15"/>
      <c r="DN334" s="15"/>
      <c r="DO334" s="15"/>
      <c r="DP334" s="15"/>
      <c r="DQ334" s="15"/>
      <c r="DR334" s="15"/>
      <c r="DS334" s="15"/>
      <c r="DT334" s="15"/>
      <c r="DU334" s="15"/>
      <c r="DV334" s="15"/>
      <c r="DW334" s="15"/>
      <c r="DX334" s="15"/>
      <c r="DY334" s="15"/>
      <c r="DZ334" s="15"/>
      <c r="EA334" s="15"/>
      <c r="EB334" s="15"/>
      <c r="EC334" s="15"/>
      <c r="ED334" s="15"/>
      <c r="EE334" s="15"/>
      <c r="EF334" s="15"/>
      <c r="EG334" s="15"/>
      <c r="EH334" s="15"/>
      <c r="EI334" s="15"/>
      <c r="EJ334" s="15"/>
      <c r="EK334" s="15"/>
      <c r="EL334" s="15"/>
      <c r="EM334" s="15"/>
      <c r="EN334" s="15"/>
      <c r="EO334" s="15"/>
      <c r="EP334" s="15"/>
      <c r="EQ334" s="15"/>
      <c r="ER334" s="15"/>
      <c r="ES334" s="15"/>
      <c r="ET334" s="15"/>
      <c r="EU334" s="15"/>
      <c r="EV334" s="15"/>
      <c r="EW334" s="15"/>
      <c r="EX334" s="15"/>
      <c r="EY334" s="15"/>
      <c r="EZ334" s="15"/>
      <c r="FA334" s="15"/>
      <c r="FB334" s="15"/>
      <c r="FC334" s="15"/>
      <c r="FD334" s="15"/>
      <c r="FE334" s="15"/>
      <c r="FF334" s="15"/>
      <c r="FG334" s="15"/>
      <c r="FH334" s="15"/>
      <c r="FI334" s="15"/>
      <c r="FJ334" s="15"/>
      <c r="FK334" s="15"/>
      <c r="FL334" s="15"/>
      <c r="FM334" s="15"/>
      <c r="FN334" s="15"/>
      <c r="FO334" s="15"/>
      <c r="FP334" s="15"/>
      <c r="FQ334" s="15"/>
      <c r="FR334" s="15"/>
      <c r="FS334" s="15"/>
      <c r="FT334" s="15"/>
      <c r="FU334" s="15"/>
      <c r="FV334" s="15"/>
      <c r="FW334" s="15"/>
      <c r="FX334" s="15"/>
      <c r="FY334" s="15"/>
      <c r="FZ334" s="15"/>
      <c r="GA334" s="15"/>
      <c r="GB334" s="15"/>
      <c r="GC334" s="15"/>
      <c r="GD334" s="15"/>
      <c r="GE334" s="15"/>
      <c r="GF334" s="15"/>
      <c r="GG334" s="15"/>
      <c r="GH334" s="15"/>
      <c r="GI334" s="15"/>
      <c r="GJ334" s="15"/>
      <c r="GK334" s="15"/>
      <c r="GL334" s="15"/>
      <c r="GM334" s="15"/>
      <c r="GN334" s="15"/>
      <c r="GO334" s="15"/>
      <c r="GP334" s="15"/>
      <c r="GQ334" s="15"/>
      <c r="GR334" s="15"/>
      <c r="GS334" s="15"/>
      <c r="GT334" s="15"/>
      <c r="GU334" s="15"/>
      <c r="GV334" s="15"/>
      <c r="GW334" s="15"/>
      <c r="GX334" s="15"/>
      <c r="GY334" s="15"/>
      <c r="GZ334" s="15"/>
      <c r="HA334" s="15"/>
      <c r="HB334" s="15"/>
      <c r="HC334" s="15"/>
      <c r="HD334" s="15"/>
      <c r="HE334" s="15"/>
      <c r="HF334" s="15"/>
      <c r="HG334" s="15"/>
      <c r="HH334" s="15"/>
      <c r="HI334" s="15"/>
      <c r="HJ334" s="15"/>
      <c r="HK334" s="15"/>
      <c r="HL334" s="15"/>
      <c r="HM334" s="15"/>
      <c r="HN334" s="15"/>
      <c r="HO334" s="15"/>
      <c r="HP334" s="15"/>
      <c r="HQ334" s="15"/>
      <c r="HR334" s="15"/>
      <c r="HS334" s="15"/>
      <c r="HT334" s="15"/>
      <c r="HU334" s="15"/>
      <c r="HV334" s="15"/>
      <c r="HW334" s="15"/>
      <c r="HX334" s="15"/>
      <c r="HY334" s="15"/>
      <c r="HZ334" s="15"/>
      <c r="IA334" s="15"/>
      <c r="IB334" s="15"/>
      <c r="IC334" s="15"/>
      <c r="ID334" s="15"/>
      <c r="IE334" s="15"/>
      <c r="IF334" s="15"/>
      <c r="IG334" s="15"/>
      <c r="IH334" s="15"/>
      <c r="II334" s="15"/>
      <c r="IJ334" s="15"/>
      <c r="IK334" s="15"/>
      <c r="IL334" s="15"/>
      <c r="IM334" s="15"/>
      <c r="IN334" s="15"/>
      <c r="IO334" s="15"/>
      <c r="IP334" s="15"/>
      <c r="IQ334" s="15"/>
      <c r="IR334" s="15"/>
      <c r="IS334" s="15"/>
      <c r="IT334" s="15"/>
      <c r="IU334" s="15"/>
      <c r="IV334" s="15"/>
    </row>
    <row r="335" spans="1:256" ht="7.5" customHeight="1">
      <c r="A335" s="621"/>
      <c r="B335" s="621"/>
      <c r="C335" s="621"/>
      <c r="D335" s="621"/>
      <c r="E335" s="621"/>
      <c r="F335" s="621"/>
      <c r="G335" s="621"/>
      <c r="H335" s="621"/>
      <c r="I335" s="621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  <c r="BG335" s="15"/>
      <c r="BH335" s="15"/>
      <c r="BI335" s="15"/>
      <c r="BJ335" s="15"/>
      <c r="BK335" s="15"/>
      <c r="BL335" s="15"/>
      <c r="BM335" s="15"/>
      <c r="BN335" s="15"/>
      <c r="BO335" s="15"/>
      <c r="BP335" s="15"/>
      <c r="BQ335" s="15"/>
      <c r="BR335" s="15"/>
      <c r="BS335" s="15"/>
      <c r="BT335" s="15"/>
      <c r="BU335" s="15"/>
      <c r="BV335" s="15"/>
      <c r="BW335" s="15"/>
      <c r="BX335" s="15"/>
      <c r="BY335" s="15"/>
      <c r="BZ335" s="15"/>
      <c r="CA335" s="15"/>
      <c r="CB335" s="15"/>
      <c r="CC335" s="15"/>
      <c r="CD335" s="15"/>
      <c r="CE335" s="15"/>
      <c r="CF335" s="15"/>
      <c r="CG335" s="15"/>
      <c r="CH335" s="15"/>
      <c r="CI335" s="15"/>
      <c r="CJ335" s="15"/>
      <c r="CK335" s="15"/>
      <c r="CL335" s="15"/>
      <c r="CM335" s="15"/>
      <c r="CN335" s="15"/>
      <c r="CO335" s="15"/>
      <c r="CP335" s="15"/>
      <c r="CQ335" s="15"/>
      <c r="CR335" s="15"/>
      <c r="CS335" s="15"/>
      <c r="CT335" s="15"/>
      <c r="CU335" s="15"/>
      <c r="CV335" s="15"/>
      <c r="CW335" s="15"/>
      <c r="CX335" s="15"/>
      <c r="CY335" s="15"/>
      <c r="CZ335" s="15"/>
      <c r="DA335" s="15"/>
      <c r="DB335" s="15"/>
      <c r="DC335" s="15"/>
      <c r="DD335" s="15"/>
      <c r="DE335" s="15"/>
      <c r="DF335" s="15"/>
      <c r="DG335" s="15"/>
      <c r="DH335" s="15"/>
      <c r="DI335" s="15"/>
      <c r="DJ335" s="15"/>
      <c r="DK335" s="15"/>
      <c r="DL335" s="15"/>
      <c r="DM335" s="15"/>
      <c r="DN335" s="15"/>
      <c r="DO335" s="15"/>
      <c r="DP335" s="15"/>
      <c r="DQ335" s="15"/>
      <c r="DR335" s="15"/>
      <c r="DS335" s="15"/>
      <c r="DT335" s="15"/>
      <c r="DU335" s="15"/>
      <c r="DV335" s="15"/>
      <c r="DW335" s="15"/>
      <c r="DX335" s="15"/>
      <c r="DY335" s="15"/>
      <c r="DZ335" s="15"/>
      <c r="EA335" s="15"/>
      <c r="EB335" s="15"/>
      <c r="EC335" s="15"/>
      <c r="ED335" s="15"/>
      <c r="EE335" s="15"/>
      <c r="EF335" s="15"/>
      <c r="EG335" s="15"/>
      <c r="EH335" s="15"/>
      <c r="EI335" s="15"/>
      <c r="EJ335" s="15"/>
      <c r="EK335" s="15"/>
      <c r="EL335" s="15"/>
      <c r="EM335" s="15"/>
      <c r="EN335" s="15"/>
      <c r="EO335" s="15"/>
      <c r="EP335" s="15"/>
      <c r="EQ335" s="15"/>
      <c r="ER335" s="15"/>
      <c r="ES335" s="15"/>
      <c r="ET335" s="15"/>
      <c r="EU335" s="15"/>
      <c r="EV335" s="15"/>
      <c r="EW335" s="15"/>
      <c r="EX335" s="15"/>
      <c r="EY335" s="15"/>
      <c r="EZ335" s="15"/>
      <c r="FA335" s="15"/>
      <c r="FB335" s="15"/>
      <c r="FC335" s="15"/>
      <c r="FD335" s="15"/>
      <c r="FE335" s="15"/>
      <c r="FF335" s="15"/>
      <c r="FG335" s="15"/>
      <c r="FH335" s="15"/>
      <c r="FI335" s="15"/>
      <c r="FJ335" s="15"/>
      <c r="FK335" s="15"/>
      <c r="FL335" s="15"/>
      <c r="FM335" s="15"/>
      <c r="FN335" s="15"/>
      <c r="FO335" s="15"/>
      <c r="FP335" s="15"/>
      <c r="FQ335" s="15"/>
      <c r="FR335" s="15"/>
      <c r="FS335" s="15"/>
      <c r="FT335" s="15"/>
      <c r="FU335" s="15"/>
      <c r="FV335" s="15"/>
      <c r="FW335" s="15"/>
      <c r="FX335" s="15"/>
      <c r="FY335" s="15"/>
      <c r="FZ335" s="15"/>
      <c r="GA335" s="15"/>
      <c r="GB335" s="15"/>
      <c r="GC335" s="15"/>
      <c r="GD335" s="15"/>
      <c r="GE335" s="15"/>
      <c r="GF335" s="15"/>
      <c r="GG335" s="15"/>
      <c r="GH335" s="15"/>
      <c r="GI335" s="15"/>
      <c r="GJ335" s="15"/>
      <c r="GK335" s="15"/>
      <c r="GL335" s="15"/>
      <c r="GM335" s="15"/>
      <c r="GN335" s="15"/>
      <c r="GO335" s="15"/>
      <c r="GP335" s="15"/>
      <c r="GQ335" s="15"/>
      <c r="GR335" s="15"/>
      <c r="GS335" s="15"/>
      <c r="GT335" s="15"/>
      <c r="GU335" s="15"/>
      <c r="GV335" s="15"/>
      <c r="GW335" s="15"/>
      <c r="GX335" s="15"/>
      <c r="GY335" s="15"/>
      <c r="GZ335" s="15"/>
      <c r="HA335" s="15"/>
      <c r="HB335" s="15"/>
      <c r="HC335" s="15"/>
      <c r="HD335" s="15"/>
      <c r="HE335" s="15"/>
      <c r="HF335" s="15"/>
      <c r="HG335" s="15"/>
      <c r="HH335" s="15"/>
      <c r="HI335" s="15"/>
      <c r="HJ335" s="15"/>
      <c r="HK335" s="15"/>
      <c r="HL335" s="15"/>
      <c r="HM335" s="15"/>
      <c r="HN335" s="15"/>
      <c r="HO335" s="15"/>
      <c r="HP335" s="15"/>
      <c r="HQ335" s="15"/>
      <c r="HR335" s="15"/>
      <c r="HS335" s="15"/>
      <c r="HT335" s="15"/>
      <c r="HU335" s="15"/>
      <c r="HV335" s="15"/>
      <c r="HW335" s="15"/>
      <c r="HX335" s="15"/>
      <c r="HY335" s="15"/>
      <c r="HZ335" s="15"/>
      <c r="IA335" s="15"/>
      <c r="IB335" s="15"/>
      <c r="IC335" s="15"/>
      <c r="ID335" s="15"/>
      <c r="IE335" s="15"/>
      <c r="IF335" s="15"/>
      <c r="IG335" s="15"/>
      <c r="IH335" s="15"/>
      <c r="II335" s="15"/>
      <c r="IJ335" s="15"/>
      <c r="IK335" s="15"/>
      <c r="IL335" s="15"/>
      <c r="IM335" s="15"/>
      <c r="IN335" s="15"/>
      <c r="IO335" s="15"/>
      <c r="IP335" s="15"/>
      <c r="IQ335" s="15"/>
      <c r="IR335" s="15"/>
      <c r="IS335" s="15"/>
      <c r="IT335" s="15"/>
      <c r="IU335" s="15"/>
      <c r="IV335" s="15"/>
    </row>
    <row r="336" spans="1:256" ht="12.75" customHeight="1">
      <c r="A336" s="608" t="s">
        <v>46</v>
      </c>
      <c r="B336" s="608"/>
      <c r="C336" s="608"/>
      <c r="D336" s="608"/>
      <c r="E336" s="608"/>
      <c r="F336" s="131">
        <f>H40</f>
        <v>0</v>
      </c>
      <c r="G336" s="476">
        <f>H336</f>
        <v>0</v>
      </c>
      <c r="H336" s="476"/>
      <c r="I336" s="476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  <c r="BG336" s="15"/>
      <c r="BH336" s="15"/>
      <c r="BI336" s="15"/>
      <c r="BJ336" s="15"/>
      <c r="BK336" s="15"/>
      <c r="BL336" s="15"/>
      <c r="BM336" s="15"/>
      <c r="BN336" s="15"/>
      <c r="BO336" s="15"/>
      <c r="BP336" s="15"/>
      <c r="BQ336" s="15"/>
      <c r="BR336" s="15"/>
      <c r="BS336" s="15"/>
      <c r="BT336" s="15"/>
      <c r="BU336" s="15"/>
      <c r="BV336" s="15"/>
      <c r="BW336" s="15"/>
      <c r="BX336" s="15"/>
      <c r="BY336" s="15"/>
      <c r="BZ336" s="15"/>
      <c r="CA336" s="15"/>
      <c r="CB336" s="15"/>
      <c r="CC336" s="15"/>
      <c r="CD336" s="15"/>
      <c r="CE336" s="15"/>
      <c r="CF336" s="15"/>
      <c r="CG336" s="15"/>
      <c r="CH336" s="15"/>
      <c r="CI336" s="15"/>
      <c r="CJ336" s="15"/>
      <c r="CK336" s="15"/>
      <c r="CL336" s="15"/>
      <c r="CM336" s="15"/>
      <c r="CN336" s="15"/>
      <c r="CO336" s="15"/>
      <c r="CP336" s="15"/>
      <c r="CQ336" s="15"/>
      <c r="CR336" s="15"/>
      <c r="CS336" s="15"/>
      <c r="CT336" s="15"/>
      <c r="CU336" s="15"/>
      <c r="CV336" s="15"/>
      <c r="CW336" s="15"/>
      <c r="CX336" s="15"/>
      <c r="CY336" s="15"/>
      <c r="CZ336" s="15"/>
      <c r="DA336" s="15"/>
      <c r="DB336" s="15"/>
      <c r="DC336" s="15"/>
      <c r="DD336" s="15"/>
      <c r="DE336" s="15"/>
      <c r="DF336" s="15"/>
      <c r="DG336" s="15"/>
      <c r="DH336" s="15"/>
      <c r="DI336" s="15"/>
      <c r="DJ336" s="15"/>
      <c r="DK336" s="15"/>
      <c r="DL336" s="15"/>
      <c r="DM336" s="15"/>
      <c r="DN336" s="15"/>
      <c r="DO336" s="15"/>
      <c r="DP336" s="15"/>
      <c r="DQ336" s="15"/>
      <c r="DR336" s="15"/>
      <c r="DS336" s="15"/>
      <c r="DT336" s="15"/>
      <c r="DU336" s="15"/>
      <c r="DV336" s="15"/>
      <c r="DW336" s="15"/>
      <c r="DX336" s="15"/>
      <c r="DY336" s="15"/>
      <c r="DZ336" s="15"/>
      <c r="EA336" s="15"/>
      <c r="EB336" s="15"/>
      <c r="EC336" s="15"/>
      <c r="ED336" s="15"/>
      <c r="EE336" s="15"/>
      <c r="EF336" s="15"/>
      <c r="EG336" s="15"/>
      <c r="EH336" s="15"/>
      <c r="EI336" s="15"/>
      <c r="EJ336" s="15"/>
      <c r="EK336" s="15"/>
      <c r="EL336" s="15"/>
      <c r="EM336" s="15"/>
      <c r="EN336" s="15"/>
      <c r="EO336" s="15"/>
      <c r="EP336" s="15"/>
      <c r="EQ336" s="15"/>
      <c r="ER336" s="15"/>
      <c r="ES336" s="15"/>
      <c r="ET336" s="15"/>
      <c r="EU336" s="15"/>
      <c r="EV336" s="15"/>
      <c r="EW336" s="15"/>
      <c r="EX336" s="15"/>
      <c r="EY336" s="15"/>
      <c r="EZ336" s="15"/>
      <c r="FA336" s="15"/>
      <c r="FB336" s="15"/>
      <c r="FC336" s="15"/>
      <c r="FD336" s="15"/>
      <c r="FE336" s="15"/>
      <c r="FF336" s="15"/>
      <c r="FG336" s="15"/>
      <c r="FH336" s="15"/>
      <c r="FI336" s="15"/>
      <c r="FJ336" s="15"/>
      <c r="FK336" s="15"/>
      <c r="FL336" s="15"/>
      <c r="FM336" s="15"/>
      <c r="FN336" s="15"/>
      <c r="FO336" s="15"/>
      <c r="FP336" s="15"/>
      <c r="FQ336" s="15"/>
      <c r="FR336" s="15"/>
      <c r="FS336" s="15"/>
      <c r="FT336" s="15"/>
      <c r="FU336" s="15"/>
      <c r="FV336" s="15"/>
      <c r="FW336" s="15"/>
      <c r="FX336" s="15"/>
      <c r="FY336" s="15"/>
      <c r="FZ336" s="15"/>
      <c r="GA336" s="15"/>
      <c r="GB336" s="15"/>
      <c r="GC336" s="15"/>
      <c r="GD336" s="15"/>
      <c r="GE336" s="15"/>
      <c r="GF336" s="15"/>
      <c r="GG336" s="15"/>
      <c r="GH336" s="15"/>
      <c r="GI336" s="15"/>
      <c r="GJ336" s="15"/>
      <c r="GK336" s="15"/>
      <c r="GL336" s="15"/>
      <c r="GM336" s="15"/>
      <c r="GN336" s="15"/>
      <c r="GO336" s="15"/>
      <c r="GP336" s="15"/>
      <c r="GQ336" s="15"/>
      <c r="GR336" s="15"/>
      <c r="GS336" s="15"/>
      <c r="GT336" s="15"/>
      <c r="GU336" s="15"/>
      <c r="GV336" s="15"/>
      <c r="GW336" s="15"/>
      <c r="GX336" s="15"/>
      <c r="GY336" s="15"/>
      <c r="GZ336" s="15"/>
      <c r="HA336" s="15"/>
      <c r="HB336" s="15"/>
      <c r="HC336" s="15"/>
      <c r="HD336" s="15"/>
      <c r="HE336" s="15"/>
      <c r="HF336" s="15"/>
      <c r="HG336" s="15"/>
      <c r="HH336" s="15"/>
      <c r="HI336" s="15"/>
      <c r="HJ336" s="15"/>
      <c r="HK336" s="15"/>
      <c r="HL336" s="15"/>
      <c r="HM336" s="15"/>
      <c r="HN336" s="15"/>
      <c r="HO336" s="15"/>
      <c r="HP336" s="15"/>
      <c r="HQ336" s="15"/>
      <c r="HR336" s="15"/>
      <c r="HS336" s="15"/>
      <c r="HT336" s="15"/>
      <c r="HU336" s="15"/>
      <c r="HV336" s="15"/>
      <c r="HW336" s="15"/>
      <c r="HX336" s="15"/>
      <c r="HY336" s="15"/>
      <c r="HZ336" s="15"/>
      <c r="IA336" s="15"/>
      <c r="IB336" s="15"/>
      <c r="IC336" s="15"/>
      <c r="ID336" s="15"/>
      <c r="IE336" s="15"/>
      <c r="IF336" s="15"/>
      <c r="IG336" s="15"/>
      <c r="IH336" s="15"/>
      <c r="II336" s="15"/>
      <c r="IJ336" s="15"/>
      <c r="IK336" s="15"/>
      <c r="IL336" s="15"/>
      <c r="IM336" s="15"/>
      <c r="IN336" s="15"/>
      <c r="IO336" s="15"/>
      <c r="IP336" s="15"/>
      <c r="IQ336" s="15"/>
      <c r="IR336" s="15"/>
      <c r="IS336" s="15"/>
      <c r="IT336" s="15"/>
      <c r="IU336" s="15"/>
      <c r="IV336" s="15"/>
    </row>
    <row r="337" spans="1:256" ht="12.75" customHeight="1">
      <c r="A337" s="622" t="s">
        <v>47</v>
      </c>
      <c r="B337" s="622"/>
      <c r="C337" s="622"/>
      <c r="D337" s="622"/>
      <c r="E337" s="622"/>
      <c r="F337" s="140">
        <v>0</v>
      </c>
      <c r="G337" s="623">
        <f>G336</f>
        <v>0</v>
      </c>
      <c r="H337" s="623"/>
      <c r="I337" s="623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  <c r="BG337" s="15"/>
      <c r="BH337" s="15"/>
      <c r="BI337" s="15"/>
      <c r="BJ337" s="15"/>
      <c r="BK337" s="15"/>
      <c r="BL337" s="15"/>
      <c r="BM337" s="15"/>
      <c r="BN337" s="15"/>
      <c r="BO337" s="15"/>
      <c r="BP337" s="15"/>
      <c r="BQ337" s="15"/>
      <c r="BR337" s="15"/>
      <c r="BS337" s="15"/>
      <c r="BT337" s="15"/>
      <c r="BU337" s="15"/>
      <c r="BV337" s="15"/>
      <c r="BW337" s="15"/>
      <c r="BX337" s="15"/>
      <c r="BY337" s="15"/>
      <c r="BZ337" s="15"/>
      <c r="CA337" s="15"/>
      <c r="CB337" s="15"/>
      <c r="CC337" s="15"/>
      <c r="CD337" s="15"/>
      <c r="CE337" s="15"/>
      <c r="CF337" s="15"/>
      <c r="CG337" s="15"/>
      <c r="CH337" s="15"/>
      <c r="CI337" s="15"/>
      <c r="CJ337" s="15"/>
      <c r="CK337" s="15"/>
      <c r="CL337" s="15"/>
      <c r="CM337" s="15"/>
      <c r="CN337" s="15"/>
      <c r="CO337" s="15"/>
      <c r="CP337" s="15"/>
      <c r="CQ337" s="15"/>
      <c r="CR337" s="15"/>
      <c r="CS337" s="15"/>
      <c r="CT337" s="15"/>
      <c r="CU337" s="15"/>
      <c r="CV337" s="15"/>
      <c r="CW337" s="15"/>
      <c r="CX337" s="15"/>
      <c r="CY337" s="15"/>
      <c r="CZ337" s="15"/>
      <c r="DA337" s="15"/>
      <c r="DB337" s="15"/>
      <c r="DC337" s="15"/>
      <c r="DD337" s="15"/>
      <c r="DE337" s="15"/>
      <c r="DF337" s="15"/>
      <c r="DG337" s="15"/>
      <c r="DH337" s="15"/>
      <c r="DI337" s="15"/>
      <c r="DJ337" s="15"/>
      <c r="DK337" s="15"/>
      <c r="DL337" s="15"/>
      <c r="DM337" s="15"/>
      <c r="DN337" s="15"/>
      <c r="DO337" s="15"/>
      <c r="DP337" s="15"/>
      <c r="DQ337" s="15"/>
      <c r="DR337" s="15"/>
      <c r="DS337" s="15"/>
      <c r="DT337" s="15"/>
      <c r="DU337" s="15"/>
      <c r="DV337" s="15"/>
      <c r="DW337" s="15"/>
      <c r="DX337" s="15"/>
      <c r="DY337" s="15"/>
      <c r="DZ337" s="15"/>
      <c r="EA337" s="15"/>
      <c r="EB337" s="15"/>
      <c r="EC337" s="15"/>
      <c r="ED337" s="15"/>
      <c r="EE337" s="15"/>
      <c r="EF337" s="15"/>
      <c r="EG337" s="15"/>
      <c r="EH337" s="15"/>
      <c r="EI337" s="15"/>
      <c r="EJ337" s="15"/>
      <c r="EK337" s="15"/>
      <c r="EL337" s="15"/>
      <c r="EM337" s="15"/>
      <c r="EN337" s="15"/>
      <c r="EO337" s="15"/>
      <c r="EP337" s="15"/>
      <c r="EQ337" s="15"/>
      <c r="ER337" s="15"/>
      <c r="ES337" s="15"/>
      <c r="ET337" s="15"/>
      <c r="EU337" s="15"/>
      <c r="EV337" s="15"/>
      <c r="EW337" s="15"/>
      <c r="EX337" s="15"/>
      <c r="EY337" s="15"/>
      <c r="EZ337" s="15"/>
      <c r="FA337" s="15"/>
      <c r="FB337" s="15"/>
      <c r="FC337" s="15"/>
      <c r="FD337" s="15"/>
      <c r="FE337" s="15"/>
      <c r="FF337" s="15"/>
      <c r="FG337" s="15"/>
      <c r="FH337" s="15"/>
      <c r="FI337" s="15"/>
      <c r="FJ337" s="15"/>
      <c r="FK337" s="15"/>
      <c r="FL337" s="15"/>
      <c r="FM337" s="15"/>
      <c r="FN337" s="15"/>
      <c r="FO337" s="15"/>
      <c r="FP337" s="15"/>
      <c r="FQ337" s="15"/>
      <c r="FR337" s="15"/>
      <c r="FS337" s="15"/>
      <c r="FT337" s="15"/>
      <c r="FU337" s="15"/>
      <c r="FV337" s="15"/>
      <c r="FW337" s="15"/>
      <c r="FX337" s="15"/>
      <c r="FY337" s="15"/>
      <c r="FZ337" s="15"/>
      <c r="GA337" s="15"/>
      <c r="GB337" s="15"/>
      <c r="GC337" s="15"/>
      <c r="GD337" s="15"/>
      <c r="GE337" s="15"/>
      <c r="GF337" s="15"/>
      <c r="GG337" s="15"/>
      <c r="GH337" s="15"/>
      <c r="GI337" s="15"/>
      <c r="GJ337" s="15"/>
      <c r="GK337" s="15"/>
      <c r="GL337" s="15"/>
      <c r="GM337" s="15"/>
      <c r="GN337" s="15"/>
      <c r="GO337" s="15"/>
      <c r="GP337" s="15"/>
      <c r="GQ337" s="15"/>
      <c r="GR337" s="15"/>
      <c r="GS337" s="15"/>
      <c r="GT337" s="15"/>
      <c r="GU337" s="15"/>
      <c r="GV337" s="15"/>
      <c r="GW337" s="15"/>
      <c r="GX337" s="15"/>
      <c r="GY337" s="15"/>
      <c r="GZ337" s="15"/>
      <c r="HA337" s="15"/>
      <c r="HB337" s="15"/>
      <c r="HC337" s="15"/>
      <c r="HD337" s="15"/>
      <c r="HE337" s="15"/>
      <c r="HF337" s="15"/>
      <c r="HG337" s="15"/>
      <c r="HH337" s="15"/>
      <c r="HI337" s="15"/>
      <c r="HJ337" s="15"/>
      <c r="HK337" s="15"/>
      <c r="HL337" s="15"/>
      <c r="HM337" s="15"/>
      <c r="HN337" s="15"/>
      <c r="HO337" s="15"/>
      <c r="HP337" s="15"/>
      <c r="HQ337" s="15"/>
      <c r="HR337" s="15"/>
      <c r="HS337" s="15"/>
      <c r="HT337" s="15"/>
      <c r="HU337" s="15"/>
      <c r="HV337" s="15"/>
      <c r="HW337" s="15"/>
      <c r="HX337" s="15"/>
      <c r="HY337" s="15"/>
      <c r="HZ337" s="15"/>
      <c r="IA337" s="15"/>
      <c r="IB337" s="15"/>
      <c r="IC337" s="15"/>
      <c r="ID337" s="15"/>
      <c r="IE337" s="15"/>
      <c r="IF337" s="15"/>
      <c r="IG337" s="15"/>
      <c r="IH337" s="15"/>
      <c r="II337" s="15"/>
      <c r="IJ337" s="15"/>
      <c r="IK337" s="15"/>
      <c r="IL337" s="15"/>
      <c r="IM337" s="15"/>
      <c r="IN337" s="15"/>
      <c r="IO337" s="15"/>
      <c r="IP337" s="15"/>
      <c r="IQ337" s="15"/>
      <c r="IR337" s="15"/>
      <c r="IS337" s="15"/>
      <c r="IT337" s="15"/>
      <c r="IU337" s="15"/>
      <c r="IV337" s="15"/>
    </row>
    <row r="338" spans="1:256" ht="7.5" customHeight="1">
      <c r="A338" s="499"/>
      <c r="B338" s="499"/>
      <c r="C338" s="499"/>
      <c r="D338" s="499"/>
      <c r="E338" s="499"/>
      <c r="F338" s="499"/>
      <c r="G338" s="499"/>
      <c r="H338" s="499"/>
      <c r="I338" s="499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  <c r="BG338" s="15"/>
      <c r="BH338" s="15"/>
      <c r="BI338" s="15"/>
      <c r="BJ338" s="15"/>
      <c r="BK338" s="15"/>
      <c r="BL338" s="15"/>
      <c r="BM338" s="15"/>
      <c r="BN338" s="15"/>
      <c r="BO338" s="15"/>
      <c r="BP338" s="15"/>
      <c r="BQ338" s="15"/>
      <c r="BR338" s="15"/>
      <c r="BS338" s="15"/>
      <c r="BT338" s="15"/>
      <c r="BU338" s="15"/>
      <c r="BV338" s="15"/>
      <c r="BW338" s="15"/>
      <c r="BX338" s="15"/>
      <c r="BY338" s="15"/>
      <c r="BZ338" s="15"/>
      <c r="CA338" s="15"/>
      <c r="CB338" s="15"/>
      <c r="CC338" s="15"/>
      <c r="CD338" s="15"/>
      <c r="CE338" s="15"/>
      <c r="CF338" s="15"/>
      <c r="CG338" s="15"/>
      <c r="CH338" s="15"/>
      <c r="CI338" s="15"/>
      <c r="CJ338" s="15"/>
      <c r="CK338" s="15"/>
      <c r="CL338" s="15"/>
      <c r="CM338" s="15"/>
      <c r="CN338" s="15"/>
      <c r="CO338" s="15"/>
      <c r="CP338" s="15"/>
      <c r="CQ338" s="15"/>
      <c r="CR338" s="15"/>
      <c r="CS338" s="15"/>
      <c r="CT338" s="15"/>
      <c r="CU338" s="15"/>
      <c r="CV338" s="15"/>
      <c r="CW338" s="15"/>
      <c r="CX338" s="15"/>
      <c r="CY338" s="15"/>
      <c r="CZ338" s="15"/>
      <c r="DA338" s="15"/>
      <c r="DB338" s="15"/>
      <c r="DC338" s="15"/>
      <c r="DD338" s="15"/>
      <c r="DE338" s="15"/>
      <c r="DF338" s="15"/>
      <c r="DG338" s="15"/>
      <c r="DH338" s="15"/>
      <c r="DI338" s="15"/>
      <c r="DJ338" s="15"/>
      <c r="DK338" s="15"/>
      <c r="DL338" s="15"/>
      <c r="DM338" s="15"/>
      <c r="DN338" s="15"/>
      <c r="DO338" s="15"/>
      <c r="DP338" s="15"/>
      <c r="DQ338" s="15"/>
      <c r="DR338" s="15"/>
      <c r="DS338" s="15"/>
      <c r="DT338" s="15"/>
      <c r="DU338" s="15"/>
      <c r="DV338" s="15"/>
      <c r="DW338" s="15"/>
      <c r="DX338" s="15"/>
      <c r="DY338" s="15"/>
      <c r="DZ338" s="15"/>
      <c r="EA338" s="15"/>
      <c r="EB338" s="15"/>
      <c r="EC338" s="15"/>
      <c r="ED338" s="15"/>
      <c r="EE338" s="15"/>
      <c r="EF338" s="15"/>
      <c r="EG338" s="15"/>
      <c r="EH338" s="15"/>
      <c r="EI338" s="15"/>
      <c r="EJ338" s="15"/>
      <c r="EK338" s="15"/>
      <c r="EL338" s="15"/>
      <c r="EM338" s="15"/>
      <c r="EN338" s="15"/>
      <c r="EO338" s="15"/>
      <c r="EP338" s="15"/>
      <c r="EQ338" s="15"/>
      <c r="ER338" s="15"/>
      <c r="ES338" s="15"/>
      <c r="ET338" s="15"/>
      <c r="EU338" s="15"/>
      <c r="EV338" s="15"/>
      <c r="EW338" s="15"/>
      <c r="EX338" s="15"/>
      <c r="EY338" s="15"/>
      <c r="EZ338" s="15"/>
      <c r="FA338" s="15"/>
      <c r="FB338" s="15"/>
      <c r="FC338" s="15"/>
      <c r="FD338" s="15"/>
      <c r="FE338" s="15"/>
      <c r="FF338" s="15"/>
      <c r="FG338" s="15"/>
      <c r="FH338" s="15"/>
      <c r="FI338" s="15"/>
      <c r="FJ338" s="15"/>
      <c r="FK338" s="15"/>
      <c r="FL338" s="15"/>
      <c r="FM338" s="15"/>
      <c r="FN338" s="15"/>
      <c r="FO338" s="15"/>
      <c r="FP338" s="15"/>
      <c r="FQ338" s="15"/>
      <c r="FR338" s="15"/>
      <c r="FS338" s="15"/>
      <c r="FT338" s="15"/>
      <c r="FU338" s="15"/>
      <c r="FV338" s="15"/>
      <c r="FW338" s="15"/>
      <c r="FX338" s="15"/>
      <c r="FY338" s="15"/>
      <c r="FZ338" s="15"/>
      <c r="GA338" s="15"/>
      <c r="GB338" s="15"/>
      <c r="GC338" s="15"/>
      <c r="GD338" s="15"/>
      <c r="GE338" s="15"/>
      <c r="GF338" s="15"/>
      <c r="GG338" s="15"/>
      <c r="GH338" s="15"/>
      <c r="GI338" s="15"/>
      <c r="GJ338" s="15"/>
      <c r="GK338" s="15"/>
      <c r="GL338" s="15"/>
      <c r="GM338" s="15"/>
      <c r="GN338" s="15"/>
      <c r="GO338" s="15"/>
      <c r="GP338" s="15"/>
      <c r="GQ338" s="15"/>
      <c r="GR338" s="15"/>
      <c r="GS338" s="15"/>
      <c r="GT338" s="15"/>
      <c r="GU338" s="15"/>
      <c r="GV338" s="15"/>
      <c r="GW338" s="15"/>
      <c r="GX338" s="15"/>
      <c r="GY338" s="15"/>
      <c r="GZ338" s="15"/>
      <c r="HA338" s="15"/>
      <c r="HB338" s="15"/>
      <c r="HC338" s="15"/>
      <c r="HD338" s="15"/>
      <c r="HE338" s="15"/>
      <c r="HF338" s="15"/>
      <c r="HG338" s="15"/>
      <c r="HH338" s="15"/>
      <c r="HI338" s="15"/>
      <c r="HJ338" s="15"/>
      <c r="HK338" s="15"/>
      <c r="HL338" s="15"/>
      <c r="HM338" s="15"/>
      <c r="HN338" s="15"/>
      <c r="HO338" s="15"/>
      <c r="HP338" s="15"/>
      <c r="HQ338" s="15"/>
      <c r="HR338" s="15"/>
      <c r="HS338" s="15"/>
      <c r="HT338" s="15"/>
      <c r="HU338" s="15"/>
      <c r="HV338" s="15"/>
      <c r="HW338" s="15"/>
      <c r="HX338" s="15"/>
      <c r="HY338" s="15"/>
      <c r="HZ338" s="15"/>
      <c r="IA338" s="15"/>
      <c r="IB338" s="15"/>
      <c r="IC338" s="15"/>
      <c r="ID338" s="15"/>
      <c r="IE338" s="15"/>
      <c r="IF338" s="15"/>
      <c r="IG338" s="15"/>
      <c r="IH338" s="15"/>
      <c r="II338" s="15"/>
      <c r="IJ338" s="15"/>
      <c r="IK338" s="15"/>
      <c r="IL338" s="15"/>
      <c r="IM338" s="15"/>
      <c r="IN338" s="15"/>
      <c r="IO338" s="15"/>
      <c r="IP338" s="15"/>
      <c r="IQ338" s="15"/>
      <c r="IR338" s="15"/>
      <c r="IS338" s="15"/>
      <c r="IT338" s="15"/>
      <c r="IU338" s="15"/>
      <c r="IV338" s="15"/>
    </row>
    <row r="339" spans="1:256" ht="12.75" customHeight="1">
      <c r="A339" s="624" t="s">
        <v>209</v>
      </c>
      <c r="B339" s="624"/>
      <c r="C339" s="624"/>
      <c r="D339" s="624"/>
      <c r="E339" s="624"/>
      <c r="F339" s="138">
        <f>ROUND(F315+F323+F328+F331+F334+F337,2)</f>
        <v>10970</v>
      </c>
      <c r="G339" s="617">
        <f>SUM(G315+G323+G328+G331+G334+G337)</f>
        <v>39708.1</v>
      </c>
      <c r="H339" s="617"/>
      <c r="I339" s="617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  <c r="BG339" s="15"/>
      <c r="BH339" s="15"/>
      <c r="BI339" s="15"/>
      <c r="BJ339" s="15"/>
      <c r="BK339" s="15"/>
      <c r="BL339" s="15"/>
      <c r="BM339" s="15"/>
      <c r="BN339" s="15"/>
      <c r="BO339" s="15"/>
      <c r="BP339" s="15"/>
      <c r="BQ339" s="15"/>
      <c r="BR339" s="15"/>
      <c r="BS339" s="15"/>
      <c r="BT339" s="15"/>
      <c r="BU339" s="15"/>
      <c r="BV339" s="15"/>
      <c r="BW339" s="15"/>
      <c r="BX339" s="15"/>
      <c r="BY339" s="15"/>
      <c r="BZ339" s="15"/>
      <c r="CA339" s="15"/>
      <c r="CB339" s="15"/>
      <c r="CC339" s="15"/>
      <c r="CD339" s="15"/>
      <c r="CE339" s="15"/>
      <c r="CF339" s="15"/>
      <c r="CG339" s="15"/>
      <c r="CH339" s="15"/>
      <c r="CI339" s="15"/>
      <c r="CJ339" s="15"/>
      <c r="CK339" s="15"/>
      <c r="CL339" s="15"/>
      <c r="CM339" s="15"/>
      <c r="CN339" s="15"/>
      <c r="CO339" s="15"/>
      <c r="CP339" s="15"/>
      <c r="CQ339" s="15"/>
      <c r="CR339" s="15"/>
      <c r="CS339" s="15"/>
      <c r="CT339" s="15"/>
      <c r="CU339" s="15"/>
      <c r="CV339" s="15"/>
      <c r="CW339" s="15"/>
      <c r="CX339" s="15"/>
      <c r="CY339" s="15"/>
      <c r="CZ339" s="15"/>
      <c r="DA339" s="15"/>
      <c r="DB339" s="15"/>
      <c r="DC339" s="15"/>
      <c r="DD339" s="15"/>
      <c r="DE339" s="15"/>
      <c r="DF339" s="15"/>
      <c r="DG339" s="15"/>
      <c r="DH339" s="15"/>
      <c r="DI339" s="15"/>
      <c r="DJ339" s="15"/>
      <c r="DK339" s="15"/>
      <c r="DL339" s="15"/>
      <c r="DM339" s="15"/>
      <c r="DN339" s="15"/>
      <c r="DO339" s="15"/>
      <c r="DP339" s="15"/>
      <c r="DQ339" s="15"/>
      <c r="DR339" s="15"/>
      <c r="DS339" s="15"/>
      <c r="DT339" s="15"/>
      <c r="DU339" s="15"/>
      <c r="DV339" s="15"/>
      <c r="DW339" s="15"/>
      <c r="DX339" s="15"/>
      <c r="DY339" s="15"/>
      <c r="DZ339" s="15"/>
      <c r="EA339" s="15"/>
      <c r="EB339" s="15"/>
      <c r="EC339" s="15"/>
      <c r="ED339" s="15"/>
      <c r="EE339" s="15"/>
      <c r="EF339" s="15"/>
      <c r="EG339" s="15"/>
      <c r="EH339" s="15"/>
      <c r="EI339" s="15"/>
      <c r="EJ339" s="15"/>
      <c r="EK339" s="15"/>
      <c r="EL339" s="15"/>
      <c r="EM339" s="15"/>
      <c r="EN339" s="15"/>
      <c r="EO339" s="15"/>
      <c r="EP339" s="15"/>
      <c r="EQ339" s="15"/>
      <c r="ER339" s="15"/>
      <c r="ES339" s="15"/>
      <c r="ET339" s="15"/>
      <c r="EU339" s="15"/>
      <c r="EV339" s="15"/>
      <c r="EW339" s="15"/>
      <c r="EX339" s="15"/>
      <c r="EY339" s="15"/>
      <c r="EZ339" s="15"/>
      <c r="FA339" s="15"/>
      <c r="FB339" s="15"/>
      <c r="FC339" s="15"/>
      <c r="FD339" s="15"/>
      <c r="FE339" s="15"/>
      <c r="FF339" s="15"/>
      <c r="FG339" s="15"/>
      <c r="FH339" s="15"/>
      <c r="FI339" s="15"/>
      <c r="FJ339" s="15"/>
      <c r="FK339" s="15"/>
      <c r="FL339" s="15"/>
      <c r="FM339" s="15"/>
      <c r="FN339" s="15"/>
      <c r="FO339" s="15"/>
      <c r="FP339" s="15"/>
      <c r="FQ339" s="15"/>
      <c r="FR339" s="15"/>
      <c r="FS339" s="15"/>
      <c r="FT339" s="15"/>
      <c r="FU339" s="15"/>
      <c r="FV339" s="15"/>
      <c r="FW339" s="15"/>
      <c r="FX339" s="15"/>
      <c r="FY339" s="15"/>
      <c r="FZ339" s="15"/>
      <c r="GA339" s="15"/>
      <c r="GB339" s="15"/>
      <c r="GC339" s="15"/>
      <c r="GD339" s="15"/>
      <c r="GE339" s="15"/>
      <c r="GF339" s="15"/>
      <c r="GG339" s="15"/>
      <c r="GH339" s="15"/>
      <c r="GI339" s="15"/>
      <c r="GJ339" s="15"/>
      <c r="GK339" s="15"/>
      <c r="GL339" s="15"/>
      <c r="GM339" s="15"/>
      <c r="GN339" s="15"/>
      <c r="GO339" s="15"/>
      <c r="GP339" s="15"/>
      <c r="GQ339" s="15"/>
      <c r="GR339" s="15"/>
      <c r="GS339" s="15"/>
      <c r="GT339" s="15"/>
      <c r="GU339" s="15"/>
      <c r="GV339" s="15"/>
      <c r="GW339" s="15"/>
      <c r="GX339" s="15"/>
      <c r="GY339" s="15"/>
      <c r="GZ339" s="15"/>
      <c r="HA339" s="15"/>
      <c r="HB339" s="15"/>
      <c r="HC339" s="15"/>
      <c r="HD339" s="15"/>
      <c r="HE339" s="15"/>
      <c r="HF339" s="15"/>
      <c r="HG339" s="15"/>
      <c r="HH339" s="15"/>
      <c r="HI339" s="15"/>
      <c r="HJ339" s="15"/>
      <c r="HK339" s="15"/>
      <c r="HL339" s="15"/>
      <c r="HM339" s="15"/>
      <c r="HN339" s="15"/>
      <c r="HO339" s="15"/>
      <c r="HP339" s="15"/>
      <c r="HQ339" s="15"/>
      <c r="HR339" s="15"/>
      <c r="HS339" s="15"/>
      <c r="HT339" s="15"/>
      <c r="HU339" s="15"/>
      <c r="HV339" s="15"/>
      <c r="HW339" s="15"/>
      <c r="HX339" s="15"/>
      <c r="HY339" s="15"/>
      <c r="HZ339" s="15"/>
      <c r="IA339" s="15"/>
      <c r="IB339" s="15"/>
      <c r="IC339" s="15"/>
      <c r="ID339" s="15"/>
      <c r="IE339" s="15"/>
      <c r="IF339" s="15"/>
      <c r="IG339" s="15"/>
      <c r="IH339" s="15"/>
      <c r="II339" s="15"/>
      <c r="IJ339" s="15"/>
      <c r="IK339" s="15"/>
      <c r="IL339" s="15"/>
      <c r="IM339" s="15"/>
      <c r="IN339" s="15"/>
      <c r="IO339" s="15"/>
      <c r="IP339" s="15"/>
      <c r="IQ339" s="15"/>
      <c r="IR339" s="15"/>
      <c r="IS339" s="15"/>
      <c r="IT339" s="15"/>
      <c r="IU339" s="15"/>
      <c r="IV339" s="15"/>
    </row>
    <row r="340" spans="1:256" ht="6.75" customHeight="1">
      <c r="A340" s="621"/>
      <c r="B340" s="621"/>
      <c r="C340" s="621"/>
      <c r="D340" s="621"/>
      <c r="E340" s="621"/>
      <c r="F340" s="621"/>
      <c r="G340" s="621"/>
      <c r="H340" s="621"/>
      <c r="I340" s="621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  <c r="AX340" s="15"/>
      <c r="AY340" s="15"/>
      <c r="AZ340" s="15"/>
      <c r="BA340" s="15"/>
      <c r="BB340" s="15"/>
      <c r="BC340" s="15"/>
      <c r="BD340" s="15"/>
      <c r="BE340" s="15"/>
      <c r="BF340" s="15"/>
      <c r="BG340" s="15"/>
      <c r="BH340" s="15"/>
      <c r="BI340" s="15"/>
      <c r="BJ340" s="15"/>
      <c r="BK340" s="15"/>
      <c r="BL340" s="15"/>
      <c r="BM340" s="15"/>
      <c r="BN340" s="15"/>
      <c r="BO340" s="15"/>
      <c r="BP340" s="15"/>
      <c r="BQ340" s="15"/>
      <c r="BR340" s="15"/>
      <c r="BS340" s="15"/>
      <c r="BT340" s="15"/>
      <c r="BU340" s="15"/>
      <c r="BV340" s="15"/>
      <c r="BW340" s="15"/>
      <c r="BX340" s="15"/>
      <c r="BY340" s="15"/>
      <c r="BZ340" s="15"/>
      <c r="CA340" s="15"/>
      <c r="CB340" s="15"/>
      <c r="CC340" s="15"/>
      <c r="CD340" s="15"/>
      <c r="CE340" s="15"/>
      <c r="CF340" s="15"/>
      <c r="CG340" s="15"/>
      <c r="CH340" s="15"/>
      <c r="CI340" s="15"/>
      <c r="CJ340" s="15"/>
      <c r="CK340" s="15"/>
      <c r="CL340" s="15"/>
      <c r="CM340" s="15"/>
      <c r="CN340" s="15"/>
      <c r="CO340" s="15"/>
      <c r="CP340" s="15"/>
      <c r="CQ340" s="15"/>
      <c r="CR340" s="15"/>
      <c r="CS340" s="15"/>
      <c r="CT340" s="15"/>
      <c r="CU340" s="15"/>
      <c r="CV340" s="15"/>
      <c r="CW340" s="15"/>
      <c r="CX340" s="15"/>
      <c r="CY340" s="15"/>
      <c r="CZ340" s="15"/>
      <c r="DA340" s="15"/>
      <c r="DB340" s="15"/>
      <c r="DC340" s="15"/>
      <c r="DD340" s="15"/>
      <c r="DE340" s="15"/>
      <c r="DF340" s="15"/>
      <c r="DG340" s="15"/>
      <c r="DH340" s="15"/>
      <c r="DI340" s="15"/>
      <c r="DJ340" s="15"/>
      <c r="DK340" s="15"/>
      <c r="DL340" s="15"/>
      <c r="DM340" s="15"/>
      <c r="DN340" s="15"/>
      <c r="DO340" s="15"/>
      <c r="DP340" s="15"/>
      <c r="DQ340" s="15"/>
      <c r="DR340" s="15"/>
      <c r="DS340" s="15"/>
      <c r="DT340" s="15"/>
      <c r="DU340" s="15"/>
      <c r="DV340" s="15"/>
      <c r="DW340" s="15"/>
      <c r="DX340" s="15"/>
      <c r="DY340" s="15"/>
      <c r="DZ340" s="15"/>
      <c r="EA340" s="15"/>
      <c r="EB340" s="15"/>
      <c r="EC340" s="15"/>
      <c r="ED340" s="15"/>
      <c r="EE340" s="15"/>
      <c r="EF340" s="15"/>
      <c r="EG340" s="15"/>
      <c r="EH340" s="15"/>
      <c r="EI340" s="15"/>
      <c r="EJ340" s="15"/>
      <c r="EK340" s="15"/>
      <c r="EL340" s="15"/>
      <c r="EM340" s="15"/>
      <c r="EN340" s="15"/>
      <c r="EO340" s="15"/>
      <c r="EP340" s="15"/>
      <c r="EQ340" s="15"/>
      <c r="ER340" s="15"/>
      <c r="ES340" s="15"/>
      <c r="ET340" s="15"/>
      <c r="EU340" s="15"/>
      <c r="EV340" s="15"/>
      <c r="EW340" s="15"/>
      <c r="EX340" s="15"/>
      <c r="EY340" s="15"/>
      <c r="EZ340" s="15"/>
      <c r="FA340" s="15"/>
      <c r="FB340" s="15"/>
      <c r="FC340" s="15"/>
      <c r="FD340" s="15"/>
      <c r="FE340" s="15"/>
      <c r="FF340" s="15"/>
      <c r="FG340" s="15"/>
      <c r="FH340" s="15"/>
      <c r="FI340" s="15"/>
      <c r="FJ340" s="15"/>
      <c r="FK340" s="15"/>
      <c r="FL340" s="15"/>
      <c r="FM340" s="15"/>
      <c r="FN340" s="15"/>
      <c r="FO340" s="15"/>
      <c r="FP340" s="15"/>
      <c r="FQ340" s="15"/>
      <c r="FR340" s="15"/>
      <c r="FS340" s="15"/>
      <c r="FT340" s="15"/>
      <c r="FU340" s="15"/>
      <c r="FV340" s="15"/>
      <c r="FW340" s="15"/>
      <c r="FX340" s="15"/>
      <c r="FY340" s="15"/>
      <c r="FZ340" s="15"/>
      <c r="GA340" s="15"/>
      <c r="GB340" s="15"/>
      <c r="GC340" s="15"/>
      <c r="GD340" s="15"/>
      <c r="GE340" s="15"/>
      <c r="GF340" s="15"/>
      <c r="GG340" s="15"/>
      <c r="GH340" s="15"/>
      <c r="GI340" s="15"/>
      <c r="GJ340" s="15"/>
      <c r="GK340" s="15"/>
      <c r="GL340" s="15"/>
      <c r="GM340" s="15"/>
      <c r="GN340" s="15"/>
      <c r="GO340" s="15"/>
      <c r="GP340" s="15"/>
      <c r="GQ340" s="15"/>
      <c r="GR340" s="15"/>
      <c r="GS340" s="15"/>
      <c r="GT340" s="15"/>
      <c r="GU340" s="15"/>
      <c r="GV340" s="15"/>
      <c r="GW340" s="15"/>
      <c r="GX340" s="15"/>
      <c r="GY340" s="15"/>
      <c r="GZ340" s="15"/>
      <c r="HA340" s="15"/>
      <c r="HB340" s="15"/>
      <c r="HC340" s="15"/>
      <c r="HD340" s="15"/>
      <c r="HE340" s="15"/>
      <c r="HF340" s="15"/>
      <c r="HG340" s="15"/>
      <c r="HH340" s="15"/>
      <c r="HI340" s="15"/>
      <c r="HJ340" s="15"/>
      <c r="HK340" s="15"/>
      <c r="HL340" s="15"/>
      <c r="HM340" s="15"/>
      <c r="HN340" s="15"/>
      <c r="HO340" s="15"/>
      <c r="HP340" s="15"/>
      <c r="HQ340" s="15"/>
      <c r="HR340" s="15"/>
      <c r="HS340" s="15"/>
      <c r="HT340" s="15"/>
      <c r="HU340" s="15"/>
      <c r="HV340" s="15"/>
      <c r="HW340" s="15"/>
      <c r="HX340" s="15"/>
      <c r="HY340" s="15"/>
      <c r="HZ340" s="15"/>
      <c r="IA340" s="15"/>
      <c r="IB340" s="15"/>
      <c r="IC340" s="15"/>
      <c r="ID340" s="15"/>
      <c r="IE340" s="15"/>
      <c r="IF340" s="15"/>
      <c r="IG340" s="15"/>
      <c r="IH340" s="15"/>
      <c r="II340" s="15"/>
      <c r="IJ340" s="15"/>
      <c r="IK340" s="15"/>
      <c r="IL340" s="15"/>
      <c r="IM340" s="15"/>
      <c r="IN340" s="15"/>
      <c r="IO340" s="15"/>
      <c r="IP340" s="15"/>
      <c r="IQ340" s="15"/>
      <c r="IR340" s="15"/>
      <c r="IS340" s="15"/>
      <c r="IT340" s="15"/>
      <c r="IU340" s="15"/>
      <c r="IV340" s="15"/>
    </row>
    <row r="341" spans="1:256" ht="18.75" customHeight="1">
      <c r="A341" s="625" t="s">
        <v>311</v>
      </c>
      <c r="B341" s="625"/>
      <c r="C341" s="625"/>
      <c r="D341" s="625"/>
      <c r="E341" s="625"/>
      <c r="F341" s="625"/>
      <c r="G341" s="626">
        <f>G339</f>
        <v>39708.1</v>
      </c>
      <c r="H341" s="626"/>
      <c r="I341" s="626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  <c r="AX341" s="15"/>
      <c r="AY341" s="15"/>
      <c r="AZ341" s="15"/>
      <c r="BA341" s="15"/>
      <c r="BB341" s="15"/>
      <c r="BC341" s="15"/>
      <c r="BD341" s="15"/>
      <c r="BE341" s="15"/>
      <c r="BF341" s="15"/>
      <c r="BG341" s="15"/>
      <c r="BH341" s="15"/>
      <c r="BI341" s="15"/>
      <c r="BJ341" s="15"/>
      <c r="BK341" s="15"/>
      <c r="BL341" s="15"/>
      <c r="BM341" s="15"/>
      <c r="BN341" s="15"/>
      <c r="BO341" s="15"/>
      <c r="BP341" s="15"/>
      <c r="BQ341" s="15"/>
      <c r="BR341" s="15"/>
      <c r="BS341" s="15"/>
      <c r="BT341" s="15"/>
      <c r="BU341" s="15"/>
      <c r="BV341" s="15"/>
      <c r="BW341" s="15"/>
      <c r="BX341" s="15"/>
      <c r="BY341" s="15"/>
      <c r="BZ341" s="15"/>
      <c r="CA341" s="15"/>
      <c r="CB341" s="15"/>
      <c r="CC341" s="15"/>
      <c r="CD341" s="15"/>
      <c r="CE341" s="15"/>
      <c r="CF341" s="15"/>
      <c r="CG341" s="15"/>
      <c r="CH341" s="15"/>
      <c r="CI341" s="15"/>
      <c r="CJ341" s="15"/>
      <c r="CK341" s="15"/>
      <c r="CL341" s="15"/>
      <c r="CM341" s="15"/>
      <c r="CN341" s="15"/>
      <c r="CO341" s="15"/>
      <c r="CP341" s="15"/>
      <c r="CQ341" s="15"/>
      <c r="CR341" s="15"/>
      <c r="CS341" s="15"/>
      <c r="CT341" s="15"/>
      <c r="CU341" s="15"/>
      <c r="CV341" s="15"/>
      <c r="CW341" s="15"/>
      <c r="CX341" s="15"/>
      <c r="CY341" s="15"/>
      <c r="CZ341" s="15"/>
      <c r="DA341" s="15"/>
      <c r="DB341" s="15"/>
      <c r="DC341" s="15"/>
      <c r="DD341" s="15"/>
      <c r="DE341" s="15"/>
      <c r="DF341" s="15"/>
      <c r="DG341" s="15"/>
      <c r="DH341" s="15"/>
      <c r="DI341" s="15"/>
      <c r="DJ341" s="15"/>
      <c r="DK341" s="15"/>
      <c r="DL341" s="15"/>
      <c r="DM341" s="15"/>
      <c r="DN341" s="15"/>
      <c r="DO341" s="15"/>
      <c r="DP341" s="15"/>
      <c r="DQ341" s="15"/>
      <c r="DR341" s="15"/>
      <c r="DS341" s="15"/>
      <c r="DT341" s="15"/>
      <c r="DU341" s="15"/>
      <c r="DV341" s="15"/>
      <c r="DW341" s="15"/>
      <c r="DX341" s="15"/>
      <c r="DY341" s="15"/>
      <c r="DZ341" s="15"/>
      <c r="EA341" s="15"/>
      <c r="EB341" s="15"/>
      <c r="EC341" s="15"/>
      <c r="ED341" s="15"/>
      <c r="EE341" s="15"/>
      <c r="EF341" s="15"/>
      <c r="EG341" s="15"/>
      <c r="EH341" s="15"/>
      <c r="EI341" s="15"/>
      <c r="EJ341" s="15"/>
      <c r="EK341" s="15"/>
      <c r="EL341" s="15"/>
      <c r="EM341" s="15"/>
      <c r="EN341" s="15"/>
      <c r="EO341" s="15"/>
      <c r="EP341" s="15"/>
      <c r="EQ341" s="15"/>
      <c r="ER341" s="15"/>
      <c r="ES341" s="15"/>
      <c r="ET341" s="15"/>
      <c r="EU341" s="15"/>
      <c r="EV341" s="15"/>
      <c r="EW341" s="15"/>
      <c r="EX341" s="15"/>
      <c r="EY341" s="15"/>
      <c r="EZ341" s="15"/>
      <c r="FA341" s="15"/>
      <c r="FB341" s="15"/>
      <c r="FC341" s="15"/>
      <c r="FD341" s="15"/>
      <c r="FE341" s="15"/>
      <c r="FF341" s="15"/>
      <c r="FG341" s="15"/>
      <c r="FH341" s="15"/>
      <c r="FI341" s="15"/>
      <c r="FJ341" s="15"/>
      <c r="FK341" s="15"/>
      <c r="FL341" s="15"/>
      <c r="FM341" s="15"/>
      <c r="FN341" s="15"/>
      <c r="FO341" s="15"/>
      <c r="FP341" s="15"/>
      <c r="FQ341" s="15"/>
      <c r="FR341" s="15"/>
      <c r="FS341" s="15"/>
      <c r="FT341" s="15"/>
      <c r="FU341" s="15"/>
      <c r="FV341" s="15"/>
      <c r="FW341" s="15"/>
      <c r="FX341" s="15"/>
      <c r="FY341" s="15"/>
      <c r="FZ341" s="15"/>
      <c r="GA341" s="15"/>
      <c r="GB341" s="15"/>
      <c r="GC341" s="15"/>
      <c r="GD341" s="15"/>
      <c r="GE341" s="15"/>
      <c r="GF341" s="15"/>
      <c r="GG341" s="15"/>
      <c r="GH341" s="15"/>
      <c r="GI341" s="15"/>
      <c r="GJ341" s="15"/>
      <c r="GK341" s="15"/>
      <c r="GL341" s="15"/>
      <c r="GM341" s="15"/>
      <c r="GN341" s="15"/>
      <c r="GO341" s="15"/>
      <c r="GP341" s="15"/>
      <c r="GQ341" s="15"/>
      <c r="GR341" s="15"/>
      <c r="GS341" s="15"/>
      <c r="GT341" s="15"/>
      <c r="GU341" s="15"/>
      <c r="GV341" s="15"/>
      <c r="GW341" s="15"/>
      <c r="GX341" s="15"/>
      <c r="GY341" s="15"/>
      <c r="GZ341" s="15"/>
      <c r="HA341" s="15"/>
      <c r="HB341" s="15"/>
      <c r="HC341" s="15"/>
      <c r="HD341" s="15"/>
      <c r="HE341" s="15"/>
      <c r="HF341" s="15"/>
      <c r="HG341" s="15"/>
      <c r="HH341" s="15"/>
      <c r="HI341" s="15"/>
      <c r="HJ341" s="15"/>
      <c r="HK341" s="15"/>
      <c r="HL341" s="15"/>
      <c r="HM341" s="15"/>
      <c r="HN341" s="15"/>
      <c r="HO341" s="15"/>
      <c r="HP341" s="15"/>
      <c r="HQ341" s="15"/>
      <c r="HR341" s="15"/>
      <c r="HS341" s="15"/>
      <c r="HT341" s="15"/>
      <c r="HU341" s="15"/>
      <c r="HV341" s="15"/>
      <c r="HW341" s="15"/>
      <c r="HX341" s="15"/>
      <c r="HY341" s="15"/>
      <c r="HZ341" s="15"/>
      <c r="IA341" s="15"/>
      <c r="IB341" s="15"/>
      <c r="IC341" s="15"/>
      <c r="ID341" s="15"/>
      <c r="IE341" s="15"/>
      <c r="IF341" s="15"/>
      <c r="IG341" s="15"/>
      <c r="IH341" s="15"/>
      <c r="II341" s="15"/>
      <c r="IJ341" s="15"/>
      <c r="IK341" s="15"/>
      <c r="IL341" s="15"/>
      <c r="IM341" s="15"/>
      <c r="IN341" s="15"/>
      <c r="IO341" s="15"/>
      <c r="IP341" s="15"/>
      <c r="IQ341" s="15"/>
      <c r="IR341" s="15"/>
      <c r="IS341" s="15"/>
      <c r="IT341" s="15"/>
      <c r="IU341" s="15"/>
      <c r="IV341" s="15"/>
    </row>
    <row r="342" spans="1:256" ht="8.25" customHeight="1">
      <c r="A342" s="627"/>
      <c r="B342" s="627"/>
      <c r="C342" s="627"/>
      <c r="D342" s="627"/>
      <c r="E342" s="627"/>
      <c r="F342" s="627"/>
      <c r="G342" s="627"/>
      <c r="H342" s="627"/>
      <c r="I342" s="627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  <c r="AX342" s="15"/>
      <c r="AY342" s="15"/>
      <c r="AZ342" s="15"/>
      <c r="BA342" s="15"/>
      <c r="BB342" s="15"/>
      <c r="BC342" s="15"/>
      <c r="BD342" s="15"/>
      <c r="BE342" s="15"/>
      <c r="BF342" s="15"/>
      <c r="BG342" s="15"/>
      <c r="BH342" s="15"/>
      <c r="BI342" s="15"/>
      <c r="BJ342" s="15"/>
      <c r="BK342" s="15"/>
      <c r="BL342" s="15"/>
      <c r="BM342" s="15"/>
      <c r="BN342" s="15"/>
      <c r="BO342" s="15"/>
      <c r="BP342" s="15"/>
      <c r="BQ342" s="15"/>
      <c r="BR342" s="15"/>
      <c r="BS342" s="15"/>
      <c r="BT342" s="15"/>
      <c r="BU342" s="15"/>
      <c r="BV342" s="15"/>
      <c r="BW342" s="15"/>
      <c r="BX342" s="15"/>
      <c r="BY342" s="15"/>
      <c r="BZ342" s="15"/>
      <c r="CA342" s="15"/>
      <c r="CB342" s="15"/>
      <c r="CC342" s="15"/>
      <c r="CD342" s="15"/>
      <c r="CE342" s="15"/>
      <c r="CF342" s="15"/>
      <c r="CG342" s="15"/>
      <c r="CH342" s="15"/>
      <c r="CI342" s="15"/>
      <c r="CJ342" s="15"/>
      <c r="CK342" s="15"/>
      <c r="CL342" s="15"/>
      <c r="CM342" s="15"/>
      <c r="CN342" s="15"/>
      <c r="CO342" s="15"/>
      <c r="CP342" s="15"/>
      <c r="CQ342" s="15"/>
      <c r="CR342" s="15"/>
      <c r="CS342" s="15"/>
      <c r="CT342" s="15"/>
      <c r="CU342" s="15"/>
      <c r="CV342" s="15"/>
      <c r="CW342" s="15"/>
      <c r="CX342" s="15"/>
      <c r="CY342" s="15"/>
      <c r="CZ342" s="15"/>
      <c r="DA342" s="15"/>
      <c r="DB342" s="15"/>
      <c r="DC342" s="15"/>
      <c r="DD342" s="15"/>
      <c r="DE342" s="15"/>
      <c r="DF342" s="15"/>
      <c r="DG342" s="15"/>
      <c r="DH342" s="15"/>
      <c r="DI342" s="15"/>
      <c r="DJ342" s="15"/>
      <c r="DK342" s="15"/>
      <c r="DL342" s="15"/>
      <c r="DM342" s="15"/>
      <c r="DN342" s="15"/>
      <c r="DO342" s="15"/>
      <c r="DP342" s="15"/>
      <c r="DQ342" s="15"/>
      <c r="DR342" s="15"/>
      <c r="DS342" s="15"/>
      <c r="DT342" s="15"/>
      <c r="DU342" s="15"/>
      <c r="DV342" s="15"/>
      <c r="DW342" s="15"/>
      <c r="DX342" s="15"/>
      <c r="DY342" s="15"/>
      <c r="DZ342" s="15"/>
      <c r="EA342" s="15"/>
      <c r="EB342" s="15"/>
      <c r="EC342" s="15"/>
      <c r="ED342" s="15"/>
      <c r="EE342" s="15"/>
      <c r="EF342" s="15"/>
      <c r="EG342" s="15"/>
      <c r="EH342" s="15"/>
      <c r="EI342" s="15"/>
      <c r="EJ342" s="15"/>
      <c r="EK342" s="15"/>
      <c r="EL342" s="15"/>
      <c r="EM342" s="15"/>
      <c r="EN342" s="15"/>
      <c r="EO342" s="15"/>
      <c r="EP342" s="15"/>
      <c r="EQ342" s="15"/>
      <c r="ER342" s="15"/>
      <c r="ES342" s="15"/>
      <c r="ET342" s="15"/>
      <c r="EU342" s="15"/>
      <c r="EV342" s="15"/>
      <c r="EW342" s="15"/>
      <c r="EX342" s="15"/>
      <c r="EY342" s="15"/>
      <c r="EZ342" s="15"/>
      <c r="FA342" s="15"/>
      <c r="FB342" s="15"/>
      <c r="FC342" s="15"/>
      <c r="FD342" s="15"/>
      <c r="FE342" s="15"/>
      <c r="FF342" s="15"/>
      <c r="FG342" s="15"/>
      <c r="FH342" s="15"/>
      <c r="FI342" s="15"/>
      <c r="FJ342" s="15"/>
      <c r="FK342" s="15"/>
      <c r="FL342" s="15"/>
      <c r="FM342" s="15"/>
      <c r="FN342" s="15"/>
      <c r="FO342" s="15"/>
      <c r="FP342" s="15"/>
      <c r="FQ342" s="15"/>
      <c r="FR342" s="15"/>
      <c r="FS342" s="15"/>
      <c r="FT342" s="15"/>
      <c r="FU342" s="15"/>
      <c r="FV342" s="15"/>
      <c r="FW342" s="15"/>
      <c r="FX342" s="15"/>
      <c r="FY342" s="15"/>
      <c r="FZ342" s="15"/>
      <c r="GA342" s="15"/>
      <c r="GB342" s="15"/>
      <c r="GC342" s="15"/>
      <c r="GD342" s="15"/>
      <c r="GE342" s="15"/>
      <c r="GF342" s="15"/>
      <c r="GG342" s="15"/>
      <c r="GH342" s="15"/>
      <c r="GI342" s="15"/>
      <c r="GJ342" s="15"/>
      <c r="GK342" s="15"/>
      <c r="GL342" s="15"/>
      <c r="GM342" s="15"/>
      <c r="GN342" s="15"/>
      <c r="GO342" s="15"/>
      <c r="GP342" s="15"/>
      <c r="GQ342" s="15"/>
      <c r="GR342" s="15"/>
      <c r="GS342" s="15"/>
      <c r="GT342" s="15"/>
      <c r="GU342" s="15"/>
      <c r="GV342" s="15"/>
      <c r="GW342" s="15"/>
      <c r="GX342" s="15"/>
      <c r="GY342" s="15"/>
      <c r="GZ342" s="15"/>
      <c r="HA342" s="15"/>
      <c r="HB342" s="15"/>
      <c r="HC342" s="15"/>
      <c r="HD342" s="15"/>
      <c r="HE342" s="15"/>
      <c r="HF342" s="15"/>
      <c r="HG342" s="15"/>
      <c r="HH342" s="15"/>
      <c r="HI342" s="15"/>
      <c r="HJ342" s="15"/>
      <c r="HK342" s="15"/>
      <c r="HL342" s="15"/>
      <c r="HM342" s="15"/>
      <c r="HN342" s="15"/>
      <c r="HO342" s="15"/>
      <c r="HP342" s="15"/>
      <c r="HQ342" s="15"/>
      <c r="HR342" s="15"/>
      <c r="HS342" s="15"/>
      <c r="HT342" s="15"/>
      <c r="HU342" s="15"/>
      <c r="HV342" s="15"/>
      <c r="HW342" s="15"/>
      <c r="HX342" s="15"/>
      <c r="HY342" s="15"/>
      <c r="HZ342" s="15"/>
      <c r="IA342" s="15"/>
      <c r="IB342" s="15"/>
      <c r="IC342" s="15"/>
      <c r="ID342" s="15"/>
      <c r="IE342" s="15"/>
      <c r="IF342" s="15"/>
      <c r="IG342" s="15"/>
      <c r="IH342" s="15"/>
      <c r="II342" s="15"/>
      <c r="IJ342" s="15"/>
      <c r="IK342" s="15"/>
      <c r="IL342" s="15"/>
      <c r="IM342" s="15"/>
      <c r="IN342" s="15"/>
      <c r="IO342" s="15"/>
      <c r="IP342" s="15"/>
      <c r="IQ342" s="15"/>
      <c r="IR342" s="15"/>
      <c r="IS342" s="15"/>
      <c r="IT342" s="15"/>
      <c r="IU342" s="15"/>
      <c r="IV342" s="15"/>
    </row>
    <row r="343" spans="1:256" ht="19.5" customHeight="1">
      <c r="A343" s="625" t="s">
        <v>312</v>
      </c>
      <c r="B343" s="625"/>
      <c r="C343" s="625"/>
      <c r="D343" s="625"/>
      <c r="E343" s="625"/>
      <c r="F343" s="625"/>
      <c r="G343" s="628">
        <f>H11</f>
        <v>12</v>
      </c>
      <c r="H343" s="628"/>
      <c r="I343" s="628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  <c r="AX343" s="15"/>
      <c r="AY343" s="15"/>
      <c r="AZ343" s="15"/>
      <c r="BA343" s="15"/>
      <c r="BB343" s="15"/>
      <c r="BC343" s="15"/>
      <c r="BD343" s="15"/>
      <c r="BE343" s="15"/>
      <c r="BF343" s="15"/>
      <c r="BG343" s="15"/>
      <c r="BH343" s="15"/>
      <c r="BI343" s="15"/>
      <c r="BJ343" s="15"/>
      <c r="BK343" s="15"/>
      <c r="BL343" s="15"/>
      <c r="BM343" s="15"/>
      <c r="BN343" s="15"/>
      <c r="BO343" s="15"/>
      <c r="BP343" s="15"/>
      <c r="BQ343" s="15"/>
      <c r="BR343" s="15"/>
      <c r="BS343" s="15"/>
      <c r="BT343" s="15"/>
      <c r="BU343" s="15"/>
      <c r="BV343" s="15"/>
      <c r="BW343" s="15"/>
      <c r="BX343" s="15"/>
      <c r="BY343" s="15"/>
      <c r="BZ343" s="15"/>
      <c r="CA343" s="15"/>
      <c r="CB343" s="15"/>
      <c r="CC343" s="15"/>
      <c r="CD343" s="15"/>
      <c r="CE343" s="15"/>
      <c r="CF343" s="15"/>
      <c r="CG343" s="15"/>
      <c r="CH343" s="15"/>
      <c r="CI343" s="15"/>
      <c r="CJ343" s="15"/>
      <c r="CK343" s="15"/>
      <c r="CL343" s="15"/>
      <c r="CM343" s="15"/>
      <c r="CN343" s="15"/>
      <c r="CO343" s="15"/>
      <c r="CP343" s="15"/>
      <c r="CQ343" s="15"/>
      <c r="CR343" s="15"/>
      <c r="CS343" s="15"/>
      <c r="CT343" s="15"/>
      <c r="CU343" s="15"/>
      <c r="CV343" s="15"/>
      <c r="CW343" s="15"/>
      <c r="CX343" s="15"/>
      <c r="CY343" s="15"/>
      <c r="CZ343" s="15"/>
      <c r="DA343" s="15"/>
      <c r="DB343" s="15"/>
      <c r="DC343" s="15"/>
      <c r="DD343" s="15"/>
      <c r="DE343" s="15"/>
      <c r="DF343" s="15"/>
      <c r="DG343" s="15"/>
      <c r="DH343" s="15"/>
      <c r="DI343" s="15"/>
      <c r="DJ343" s="15"/>
      <c r="DK343" s="15"/>
      <c r="DL343" s="15"/>
      <c r="DM343" s="15"/>
      <c r="DN343" s="15"/>
      <c r="DO343" s="15"/>
      <c r="DP343" s="15"/>
      <c r="DQ343" s="15"/>
      <c r="DR343" s="15"/>
      <c r="DS343" s="15"/>
      <c r="DT343" s="15"/>
      <c r="DU343" s="15"/>
      <c r="DV343" s="15"/>
      <c r="DW343" s="15"/>
      <c r="DX343" s="15"/>
      <c r="DY343" s="15"/>
      <c r="DZ343" s="15"/>
      <c r="EA343" s="15"/>
      <c r="EB343" s="15"/>
      <c r="EC343" s="15"/>
      <c r="ED343" s="15"/>
      <c r="EE343" s="15"/>
      <c r="EF343" s="15"/>
      <c r="EG343" s="15"/>
      <c r="EH343" s="15"/>
      <c r="EI343" s="15"/>
      <c r="EJ343" s="15"/>
      <c r="EK343" s="15"/>
      <c r="EL343" s="15"/>
      <c r="EM343" s="15"/>
      <c r="EN343" s="15"/>
      <c r="EO343" s="15"/>
      <c r="EP343" s="15"/>
      <c r="EQ343" s="15"/>
      <c r="ER343" s="15"/>
      <c r="ES343" s="15"/>
      <c r="ET343" s="15"/>
      <c r="EU343" s="15"/>
      <c r="EV343" s="15"/>
      <c r="EW343" s="15"/>
      <c r="EX343" s="15"/>
      <c r="EY343" s="15"/>
      <c r="EZ343" s="15"/>
      <c r="FA343" s="15"/>
      <c r="FB343" s="15"/>
      <c r="FC343" s="15"/>
      <c r="FD343" s="15"/>
      <c r="FE343" s="15"/>
      <c r="FF343" s="15"/>
      <c r="FG343" s="15"/>
      <c r="FH343" s="15"/>
      <c r="FI343" s="15"/>
      <c r="FJ343" s="15"/>
      <c r="FK343" s="15"/>
      <c r="FL343" s="15"/>
      <c r="FM343" s="15"/>
      <c r="FN343" s="15"/>
      <c r="FO343" s="15"/>
      <c r="FP343" s="15"/>
      <c r="FQ343" s="15"/>
      <c r="FR343" s="15"/>
      <c r="FS343" s="15"/>
      <c r="FT343" s="15"/>
      <c r="FU343" s="15"/>
      <c r="FV343" s="15"/>
      <c r="FW343" s="15"/>
      <c r="FX343" s="15"/>
      <c r="FY343" s="15"/>
      <c r="FZ343" s="15"/>
      <c r="GA343" s="15"/>
      <c r="GB343" s="15"/>
      <c r="GC343" s="15"/>
      <c r="GD343" s="15"/>
      <c r="GE343" s="15"/>
      <c r="GF343" s="15"/>
      <c r="GG343" s="15"/>
      <c r="GH343" s="15"/>
      <c r="GI343" s="15"/>
      <c r="GJ343" s="15"/>
      <c r="GK343" s="15"/>
      <c r="GL343" s="15"/>
      <c r="GM343" s="15"/>
      <c r="GN343" s="15"/>
      <c r="GO343" s="15"/>
      <c r="GP343" s="15"/>
      <c r="GQ343" s="15"/>
      <c r="GR343" s="15"/>
      <c r="GS343" s="15"/>
      <c r="GT343" s="15"/>
      <c r="GU343" s="15"/>
      <c r="GV343" s="15"/>
      <c r="GW343" s="15"/>
      <c r="GX343" s="15"/>
      <c r="GY343" s="15"/>
      <c r="GZ343" s="15"/>
      <c r="HA343" s="15"/>
      <c r="HB343" s="15"/>
      <c r="HC343" s="15"/>
      <c r="HD343" s="15"/>
      <c r="HE343" s="15"/>
      <c r="HF343" s="15"/>
      <c r="HG343" s="15"/>
      <c r="HH343" s="15"/>
      <c r="HI343" s="15"/>
      <c r="HJ343" s="15"/>
      <c r="HK343" s="15"/>
      <c r="HL343" s="15"/>
      <c r="HM343" s="15"/>
      <c r="HN343" s="15"/>
      <c r="HO343" s="15"/>
      <c r="HP343" s="15"/>
      <c r="HQ343" s="15"/>
      <c r="HR343" s="15"/>
      <c r="HS343" s="15"/>
      <c r="HT343" s="15"/>
      <c r="HU343" s="15"/>
      <c r="HV343" s="15"/>
      <c r="HW343" s="15"/>
      <c r="HX343" s="15"/>
      <c r="HY343" s="15"/>
      <c r="HZ343" s="15"/>
      <c r="IA343" s="15"/>
      <c r="IB343" s="15"/>
      <c r="IC343" s="15"/>
      <c r="ID343" s="15"/>
      <c r="IE343" s="15"/>
      <c r="IF343" s="15"/>
      <c r="IG343" s="15"/>
      <c r="IH343" s="15"/>
      <c r="II343" s="15"/>
      <c r="IJ343" s="15"/>
      <c r="IK343" s="15"/>
      <c r="IL343" s="15"/>
      <c r="IM343" s="15"/>
      <c r="IN343" s="15"/>
      <c r="IO343" s="15"/>
      <c r="IP343" s="15"/>
      <c r="IQ343" s="15"/>
      <c r="IR343" s="15"/>
      <c r="IS343" s="15"/>
      <c r="IT343" s="15"/>
      <c r="IU343" s="15"/>
      <c r="IV343" s="15"/>
    </row>
    <row r="344" spans="1:256" ht="8.25" customHeight="1">
      <c r="A344" s="629"/>
      <c r="B344" s="629"/>
      <c r="C344" s="629"/>
      <c r="D344" s="629"/>
      <c r="E344" s="629"/>
      <c r="F344" s="629"/>
      <c r="G344" s="629"/>
      <c r="H344" s="629"/>
      <c r="I344" s="629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  <c r="AZ344" s="15"/>
      <c r="BA344" s="15"/>
      <c r="BB344" s="15"/>
      <c r="BC344" s="15"/>
      <c r="BD344" s="15"/>
      <c r="BE344" s="15"/>
      <c r="BF344" s="15"/>
      <c r="BG344" s="15"/>
      <c r="BH344" s="15"/>
      <c r="BI344" s="15"/>
      <c r="BJ344" s="15"/>
      <c r="BK344" s="15"/>
      <c r="BL344" s="15"/>
      <c r="BM344" s="15"/>
      <c r="BN344" s="15"/>
      <c r="BO344" s="15"/>
      <c r="BP344" s="15"/>
      <c r="BQ344" s="15"/>
      <c r="BR344" s="15"/>
      <c r="BS344" s="15"/>
      <c r="BT344" s="15"/>
      <c r="BU344" s="15"/>
      <c r="BV344" s="15"/>
      <c r="BW344" s="15"/>
      <c r="BX344" s="15"/>
      <c r="BY344" s="15"/>
      <c r="BZ344" s="15"/>
      <c r="CA344" s="15"/>
      <c r="CB344" s="15"/>
      <c r="CC344" s="15"/>
      <c r="CD344" s="15"/>
      <c r="CE344" s="15"/>
      <c r="CF344" s="15"/>
      <c r="CG344" s="15"/>
      <c r="CH344" s="15"/>
      <c r="CI344" s="15"/>
      <c r="CJ344" s="15"/>
      <c r="CK344" s="15"/>
      <c r="CL344" s="15"/>
      <c r="CM344" s="15"/>
      <c r="CN344" s="15"/>
      <c r="CO344" s="15"/>
      <c r="CP344" s="15"/>
      <c r="CQ344" s="15"/>
      <c r="CR344" s="15"/>
      <c r="CS344" s="15"/>
      <c r="CT344" s="15"/>
      <c r="CU344" s="15"/>
      <c r="CV344" s="15"/>
      <c r="CW344" s="15"/>
      <c r="CX344" s="15"/>
      <c r="CY344" s="15"/>
      <c r="CZ344" s="15"/>
      <c r="DA344" s="15"/>
      <c r="DB344" s="15"/>
      <c r="DC344" s="15"/>
      <c r="DD344" s="15"/>
      <c r="DE344" s="15"/>
      <c r="DF344" s="15"/>
      <c r="DG344" s="15"/>
      <c r="DH344" s="15"/>
      <c r="DI344" s="15"/>
      <c r="DJ344" s="15"/>
      <c r="DK344" s="15"/>
      <c r="DL344" s="15"/>
      <c r="DM344" s="15"/>
      <c r="DN344" s="15"/>
      <c r="DO344" s="15"/>
      <c r="DP344" s="15"/>
      <c r="DQ344" s="15"/>
      <c r="DR344" s="15"/>
      <c r="DS344" s="15"/>
      <c r="DT344" s="15"/>
      <c r="DU344" s="15"/>
      <c r="DV344" s="15"/>
      <c r="DW344" s="15"/>
      <c r="DX344" s="15"/>
      <c r="DY344" s="15"/>
      <c r="DZ344" s="15"/>
      <c r="EA344" s="15"/>
      <c r="EB344" s="15"/>
      <c r="EC344" s="15"/>
      <c r="ED344" s="15"/>
      <c r="EE344" s="15"/>
      <c r="EF344" s="15"/>
      <c r="EG344" s="15"/>
      <c r="EH344" s="15"/>
      <c r="EI344" s="15"/>
      <c r="EJ344" s="15"/>
      <c r="EK344" s="15"/>
      <c r="EL344" s="15"/>
      <c r="EM344" s="15"/>
      <c r="EN344" s="15"/>
      <c r="EO344" s="15"/>
      <c r="EP344" s="15"/>
      <c r="EQ344" s="15"/>
      <c r="ER344" s="15"/>
      <c r="ES344" s="15"/>
      <c r="ET344" s="15"/>
      <c r="EU344" s="15"/>
      <c r="EV344" s="15"/>
      <c r="EW344" s="15"/>
      <c r="EX344" s="15"/>
      <c r="EY344" s="15"/>
      <c r="EZ344" s="15"/>
      <c r="FA344" s="15"/>
      <c r="FB344" s="15"/>
      <c r="FC344" s="15"/>
      <c r="FD344" s="15"/>
      <c r="FE344" s="15"/>
      <c r="FF344" s="15"/>
      <c r="FG344" s="15"/>
      <c r="FH344" s="15"/>
      <c r="FI344" s="15"/>
      <c r="FJ344" s="15"/>
      <c r="FK344" s="15"/>
      <c r="FL344" s="15"/>
      <c r="FM344" s="15"/>
      <c r="FN344" s="15"/>
      <c r="FO344" s="15"/>
      <c r="FP344" s="15"/>
      <c r="FQ344" s="15"/>
      <c r="FR344" s="15"/>
      <c r="FS344" s="15"/>
      <c r="FT344" s="15"/>
      <c r="FU344" s="15"/>
      <c r="FV344" s="15"/>
      <c r="FW344" s="15"/>
      <c r="FX344" s="15"/>
      <c r="FY344" s="15"/>
      <c r="FZ344" s="15"/>
      <c r="GA344" s="15"/>
      <c r="GB344" s="15"/>
      <c r="GC344" s="15"/>
      <c r="GD344" s="15"/>
      <c r="GE344" s="15"/>
      <c r="GF344" s="15"/>
      <c r="GG344" s="15"/>
      <c r="GH344" s="15"/>
      <c r="GI344" s="15"/>
      <c r="GJ344" s="15"/>
      <c r="GK344" s="15"/>
      <c r="GL344" s="15"/>
      <c r="GM344" s="15"/>
      <c r="GN344" s="15"/>
      <c r="GO344" s="15"/>
      <c r="GP344" s="15"/>
      <c r="GQ344" s="15"/>
      <c r="GR344" s="15"/>
      <c r="GS344" s="15"/>
      <c r="GT344" s="15"/>
      <c r="GU344" s="15"/>
      <c r="GV344" s="15"/>
      <c r="GW344" s="15"/>
      <c r="GX344" s="15"/>
      <c r="GY344" s="15"/>
      <c r="GZ344" s="15"/>
      <c r="HA344" s="15"/>
      <c r="HB344" s="15"/>
      <c r="HC344" s="15"/>
      <c r="HD344" s="15"/>
      <c r="HE344" s="15"/>
      <c r="HF344" s="15"/>
      <c r="HG344" s="15"/>
      <c r="HH344" s="15"/>
      <c r="HI344" s="15"/>
      <c r="HJ344" s="15"/>
      <c r="HK344" s="15"/>
      <c r="HL344" s="15"/>
      <c r="HM344" s="15"/>
      <c r="HN344" s="15"/>
      <c r="HO344" s="15"/>
      <c r="HP344" s="15"/>
      <c r="HQ344" s="15"/>
      <c r="HR344" s="15"/>
      <c r="HS344" s="15"/>
      <c r="HT344" s="15"/>
      <c r="HU344" s="15"/>
      <c r="HV344" s="15"/>
      <c r="HW344" s="15"/>
      <c r="HX344" s="15"/>
      <c r="HY344" s="15"/>
      <c r="HZ344" s="15"/>
      <c r="IA344" s="15"/>
      <c r="IB344" s="15"/>
      <c r="IC344" s="15"/>
      <c r="ID344" s="15"/>
      <c r="IE344" s="15"/>
      <c r="IF344" s="15"/>
      <c r="IG344" s="15"/>
      <c r="IH344" s="15"/>
      <c r="II344" s="15"/>
      <c r="IJ344" s="15"/>
      <c r="IK344" s="15"/>
      <c r="IL344" s="15"/>
      <c r="IM344" s="15"/>
      <c r="IN344" s="15"/>
      <c r="IO344" s="15"/>
      <c r="IP344" s="15"/>
      <c r="IQ344" s="15"/>
      <c r="IR344" s="15"/>
      <c r="IS344" s="15"/>
      <c r="IT344" s="15"/>
      <c r="IU344" s="15"/>
      <c r="IV344" s="15"/>
    </row>
    <row r="345" spans="1:256" ht="31.5" customHeight="1">
      <c r="A345" s="625" t="s">
        <v>313</v>
      </c>
      <c r="B345" s="625"/>
      <c r="C345" s="625"/>
      <c r="D345" s="625"/>
      <c r="E345" s="625"/>
      <c r="F345" s="625"/>
      <c r="G345" s="630">
        <f>ROUND(G339*G343,2)</f>
        <v>476497.2</v>
      </c>
      <c r="H345" s="630"/>
      <c r="I345" s="630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  <c r="AX345" s="15"/>
      <c r="AY345" s="15"/>
      <c r="AZ345" s="15"/>
      <c r="BA345" s="15"/>
      <c r="BB345" s="15"/>
      <c r="BC345" s="15"/>
      <c r="BD345" s="15"/>
      <c r="BE345" s="15"/>
      <c r="BF345" s="15"/>
      <c r="BG345" s="15"/>
      <c r="BH345" s="15"/>
      <c r="BI345" s="15"/>
      <c r="BJ345" s="15"/>
      <c r="BK345" s="15"/>
      <c r="BL345" s="15"/>
      <c r="BM345" s="15"/>
      <c r="BN345" s="15"/>
      <c r="BO345" s="15"/>
      <c r="BP345" s="15"/>
      <c r="BQ345" s="15"/>
      <c r="BR345" s="15"/>
      <c r="BS345" s="15"/>
      <c r="BT345" s="15"/>
      <c r="BU345" s="15"/>
      <c r="BV345" s="15"/>
      <c r="BW345" s="15"/>
      <c r="BX345" s="15"/>
      <c r="BY345" s="15"/>
      <c r="BZ345" s="15"/>
      <c r="CA345" s="15"/>
      <c r="CB345" s="15"/>
      <c r="CC345" s="15"/>
      <c r="CD345" s="15"/>
      <c r="CE345" s="15"/>
      <c r="CF345" s="15"/>
      <c r="CG345" s="15"/>
      <c r="CH345" s="15"/>
      <c r="CI345" s="15"/>
      <c r="CJ345" s="15"/>
      <c r="CK345" s="15"/>
      <c r="CL345" s="15"/>
      <c r="CM345" s="15"/>
      <c r="CN345" s="15"/>
      <c r="CO345" s="15"/>
      <c r="CP345" s="15"/>
      <c r="CQ345" s="15"/>
      <c r="CR345" s="15"/>
      <c r="CS345" s="15"/>
      <c r="CT345" s="15"/>
      <c r="CU345" s="15"/>
      <c r="CV345" s="15"/>
      <c r="CW345" s="15"/>
      <c r="CX345" s="15"/>
      <c r="CY345" s="15"/>
      <c r="CZ345" s="15"/>
      <c r="DA345" s="15"/>
      <c r="DB345" s="15"/>
      <c r="DC345" s="15"/>
      <c r="DD345" s="15"/>
      <c r="DE345" s="15"/>
      <c r="DF345" s="15"/>
      <c r="DG345" s="15"/>
      <c r="DH345" s="15"/>
      <c r="DI345" s="15"/>
      <c r="DJ345" s="15"/>
      <c r="DK345" s="15"/>
      <c r="DL345" s="15"/>
      <c r="DM345" s="15"/>
      <c r="DN345" s="15"/>
      <c r="DO345" s="15"/>
      <c r="DP345" s="15"/>
      <c r="DQ345" s="15"/>
      <c r="DR345" s="15"/>
      <c r="DS345" s="15"/>
      <c r="DT345" s="15"/>
      <c r="DU345" s="15"/>
      <c r="DV345" s="15"/>
      <c r="DW345" s="15"/>
      <c r="DX345" s="15"/>
      <c r="DY345" s="15"/>
      <c r="DZ345" s="15"/>
      <c r="EA345" s="15"/>
      <c r="EB345" s="15"/>
      <c r="EC345" s="15"/>
      <c r="ED345" s="15"/>
      <c r="EE345" s="15"/>
      <c r="EF345" s="15"/>
      <c r="EG345" s="15"/>
      <c r="EH345" s="15"/>
      <c r="EI345" s="15"/>
      <c r="EJ345" s="15"/>
      <c r="EK345" s="15"/>
      <c r="EL345" s="15"/>
      <c r="EM345" s="15"/>
      <c r="EN345" s="15"/>
      <c r="EO345" s="15"/>
      <c r="EP345" s="15"/>
      <c r="EQ345" s="15"/>
      <c r="ER345" s="15"/>
      <c r="ES345" s="15"/>
      <c r="ET345" s="15"/>
      <c r="EU345" s="15"/>
      <c r="EV345" s="15"/>
      <c r="EW345" s="15"/>
      <c r="EX345" s="15"/>
      <c r="EY345" s="15"/>
      <c r="EZ345" s="15"/>
      <c r="FA345" s="15"/>
      <c r="FB345" s="15"/>
      <c r="FC345" s="15"/>
      <c r="FD345" s="15"/>
      <c r="FE345" s="15"/>
      <c r="FF345" s="15"/>
      <c r="FG345" s="15"/>
      <c r="FH345" s="15"/>
      <c r="FI345" s="15"/>
      <c r="FJ345" s="15"/>
      <c r="FK345" s="15"/>
      <c r="FL345" s="15"/>
      <c r="FM345" s="15"/>
      <c r="FN345" s="15"/>
      <c r="FO345" s="15"/>
      <c r="FP345" s="15"/>
      <c r="FQ345" s="15"/>
      <c r="FR345" s="15"/>
      <c r="FS345" s="15"/>
      <c r="FT345" s="15"/>
      <c r="FU345" s="15"/>
      <c r="FV345" s="15"/>
      <c r="FW345" s="15"/>
      <c r="FX345" s="15"/>
      <c r="FY345" s="15"/>
      <c r="FZ345" s="15"/>
      <c r="GA345" s="15"/>
      <c r="GB345" s="15"/>
      <c r="GC345" s="15"/>
      <c r="GD345" s="15"/>
      <c r="GE345" s="15"/>
      <c r="GF345" s="15"/>
      <c r="GG345" s="15"/>
      <c r="GH345" s="15"/>
      <c r="GI345" s="15"/>
      <c r="GJ345" s="15"/>
      <c r="GK345" s="15"/>
      <c r="GL345" s="15"/>
      <c r="GM345" s="15"/>
      <c r="GN345" s="15"/>
      <c r="GO345" s="15"/>
      <c r="GP345" s="15"/>
      <c r="GQ345" s="15"/>
      <c r="GR345" s="15"/>
      <c r="GS345" s="15"/>
      <c r="GT345" s="15"/>
      <c r="GU345" s="15"/>
      <c r="GV345" s="15"/>
      <c r="GW345" s="15"/>
      <c r="GX345" s="15"/>
      <c r="GY345" s="15"/>
      <c r="GZ345" s="15"/>
      <c r="HA345" s="15"/>
      <c r="HB345" s="15"/>
      <c r="HC345" s="15"/>
      <c r="HD345" s="15"/>
      <c r="HE345" s="15"/>
      <c r="HF345" s="15"/>
      <c r="HG345" s="15"/>
      <c r="HH345" s="15"/>
      <c r="HI345" s="15"/>
      <c r="HJ345" s="15"/>
      <c r="HK345" s="15"/>
      <c r="HL345" s="15"/>
      <c r="HM345" s="15"/>
      <c r="HN345" s="15"/>
      <c r="HO345" s="15"/>
      <c r="HP345" s="15"/>
      <c r="HQ345" s="15"/>
      <c r="HR345" s="15"/>
      <c r="HS345" s="15"/>
      <c r="HT345" s="15"/>
      <c r="HU345" s="15"/>
      <c r="HV345" s="15"/>
      <c r="HW345" s="15"/>
      <c r="HX345" s="15"/>
      <c r="HY345" s="15"/>
      <c r="HZ345" s="15"/>
      <c r="IA345" s="15"/>
      <c r="IB345" s="15"/>
      <c r="IC345" s="15"/>
      <c r="ID345" s="15"/>
      <c r="IE345" s="15"/>
      <c r="IF345" s="15"/>
      <c r="IG345" s="15"/>
      <c r="IH345" s="15"/>
      <c r="II345" s="15"/>
      <c r="IJ345" s="15"/>
      <c r="IK345" s="15"/>
      <c r="IL345" s="15"/>
      <c r="IM345" s="15"/>
      <c r="IN345" s="15"/>
      <c r="IO345" s="15"/>
      <c r="IP345" s="15"/>
      <c r="IQ345" s="15"/>
      <c r="IR345" s="15"/>
      <c r="IS345" s="15"/>
      <c r="IT345" s="15"/>
      <c r="IU345" s="15"/>
      <c r="IV345" s="15"/>
    </row>
    <row r="346" spans="1:256" ht="8.25" customHeight="1">
      <c r="A346" s="631"/>
      <c r="B346" s="631"/>
      <c r="C346" s="631"/>
      <c r="D346" s="631"/>
      <c r="E346" s="631"/>
      <c r="F346" s="631"/>
      <c r="G346" s="631"/>
      <c r="H346" s="631"/>
      <c r="I346" s="631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  <c r="AZ346" s="15"/>
      <c r="BA346" s="15"/>
      <c r="BB346" s="15"/>
      <c r="BC346" s="15"/>
      <c r="BD346" s="15"/>
      <c r="BE346" s="15"/>
      <c r="BF346" s="15"/>
      <c r="BG346" s="15"/>
      <c r="BH346" s="15"/>
      <c r="BI346" s="15"/>
      <c r="BJ346" s="15"/>
      <c r="BK346" s="15"/>
      <c r="BL346" s="15"/>
      <c r="BM346" s="15"/>
      <c r="BN346" s="15"/>
      <c r="BO346" s="15"/>
      <c r="BP346" s="15"/>
      <c r="BQ346" s="15"/>
      <c r="BR346" s="15"/>
      <c r="BS346" s="15"/>
      <c r="BT346" s="15"/>
      <c r="BU346" s="15"/>
      <c r="BV346" s="15"/>
      <c r="BW346" s="15"/>
      <c r="BX346" s="15"/>
      <c r="BY346" s="15"/>
      <c r="BZ346" s="15"/>
      <c r="CA346" s="15"/>
      <c r="CB346" s="15"/>
      <c r="CC346" s="15"/>
      <c r="CD346" s="15"/>
      <c r="CE346" s="15"/>
      <c r="CF346" s="15"/>
      <c r="CG346" s="15"/>
      <c r="CH346" s="15"/>
      <c r="CI346" s="15"/>
      <c r="CJ346" s="15"/>
      <c r="CK346" s="15"/>
      <c r="CL346" s="15"/>
      <c r="CM346" s="15"/>
      <c r="CN346" s="15"/>
      <c r="CO346" s="15"/>
      <c r="CP346" s="15"/>
      <c r="CQ346" s="15"/>
      <c r="CR346" s="15"/>
      <c r="CS346" s="15"/>
      <c r="CT346" s="15"/>
      <c r="CU346" s="15"/>
      <c r="CV346" s="15"/>
      <c r="CW346" s="15"/>
      <c r="CX346" s="15"/>
      <c r="CY346" s="15"/>
      <c r="CZ346" s="15"/>
      <c r="DA346" s="15"/>
      <c r="DB346" s="15"/>
      <c r="DC346" s="15"/>
      <c r="DD346" s="15"/>
      <c r="DE346" s="15"/>
      <c r="DF346" s="15"/>
      <c r="DG346" s="15"/>
      <c r="DH346" s="15"/>
      <c r="DI346" s="15"/>
      <c r="DJ346" s="15"/>
      <c r="DK346" s="15"/>
      <c r="DL346" s="15"/>
      <c r="DM346" s="15"/>
      <c r="DN346" s="15"/>
      <c r="DO346" s="15"/>
      <c r="DP346" s="15"/>
      <c r="DQ346" s="15"/>
      <c r="DR346" s="15"/>
      <c r="DS346" s="15"/>
      <c r="DT346" s="15"/>
      <c r="DU346" s="15"/>
      <c r="DV346" s="15"/>
      <c r="DW346" s="15"/>
      <c r="DX346" s="15"/>
      <c r="DY346" s="15"/>
      <c r="DZ346" s="15"/>
      <c r="EA346" s="15"/>
      <c r="EB346" s="15"/>
      <c r="EC346" s="15"/>
      <c r="ED346" s="15"/>
      <c r="EE346" s="15"/>
      <c r="EF346" s="15"/>
      <c r="EG346" s="15"/>
      <c r="EH346" s="15"/>
      <c r="EI346" s="15"/>
      <c r="EJ346" s="15"/>
      <c r="EK346" s="15"/>
      <c r="EL346" s="15"/>
      <c r="EM346" s="15"/>
      <c r="EN346" s="15"/>
      <c r="EO346" s="15"/>
      <c r="EP346" s="15"/>
      <c r="EQ346" s="15"/>
      <c r="ER346" s="15"/>
      <c r="ES346" s="15"/>
      <c r="ET346" s="15"/>
      <c r="EU346" s="15"/>
      <c r="EV346" s="15"/>
      <c r="EW346" s="15"/>
      <c r="EX346" s="15"/>
      <c r="EY346" s="15"/>
      <c r="EZ346" s="15"/>
      <c r="FA346" s="15"/>
      <c r="FB346" s="15"/>
      <c r="FC346" s="15"/>
      <c r="FD346" s="15"/>
      <c r="FE346" s="15"/>
      <c r="FF346" s="15"/>
      <c r="FG346" s="15"/>
      <c r="FH346" s="15"/>
      <c r="FI346" s="15"/>
      <c r="FJ346" s="15"/>
      <c r="FK346" s="15"/>
      <c r="FL346" s="15"/>
      <c r="FM346" s="15"/>
      <c r="FN346" s="15"/>
      <c r="FO346" s="15"/>
      <c r="FP346" s="15"/>
      <c r="FQ346" s="15"/>
      <c r="FR346" s="15"/>
      <c r="FS346" s="15"/>
      <c r="FT346" s="15"/>
      <c r="FU346" s="15"/>
      <c r="FV346" s="15"/>
      <c r="FW346" s="15"/>
      <c r="FX346" s="15"/>
      <c r="FY346" s="15"/>
      <c r="FZ346" s="15"/>
      <c r="GA346" s="15"/>
      <c r="GB346" s="15"/>
      <c r="GC346" s="15"/>
      <c r="GD346" s="15"/>
      <c r="GE346" s="15"/>
      <c r="GF346" s="15"/>
      <c r="GG346" s="15"/>
      <c r="GH346" s="15"/>
      <c r="GI346" s="15"/>
      <c r="GJ346" s="15"/>
      <c r="GK346" s="15"/>
      <c r="GL346" s="15"/>
      <c r="GM346" s="15"/>
      <c r="GN346" s="15"/>
      <c r="GO346" s="15"/>
      <c r="GP346" s="15"/>
      <c r="GQ346" s="15"/>
      <c r="GR346" s="15"/>
      <c r="GS346" s="15"/>
      <c r="GT346" s="15"/>
      <c r="GU346" s="15"/>
      <c r="GV346" s="15"/>
      <c r="GW346" s="15"/>
      <c r="GX346" s="15"/>
      <c r="GY346" s="15"/>
      <c r="GZ346" s="15"/>
      <c r="HA346" s="15"/>
      <c r="HB346" s="15"/>
      <c r="HC346" s="15"/>
      <c r="HD346" s="15"/>
      <c r="HE346" s="15"/>
      <c r="HF346" s="15"/>
      <c r="HG346" s="15"/>
      <c r="HH346" s="15"/>
      <c r="HI346" s="15"/>
      <c r="HJ346" s="15"/>
      <c r="HK346" s="15"/>
      <c r="HL346" s="15"/>
      <c r="HM346" s="15"/>
      <c r="HN346" s="15"/>
      <c r="HO346" s="15"/>
      <c r="HP346" s="15"/>
      <c r="HQ346" s="15"/>
      <c r="HR346" s="15"/>
      <c r="HS346" s="15"/>
      <c r="HT346" s="15"/>
      <c r="HU346" s="15"/>
      <c r="HV346" s="15"/>
      <c r="HW346" s="15"/>
      <c r="HX346" s="15"/>
      <c r="HY346" s="15"/>
      <c r="HZ346" s="15"/>
      <c r="IA346" s="15"/>
      <c r="IB346" s="15"/>
      <c r="IC346" s="15"/>
      <c r="ID346" s="15"/>
      <c r="IE346" s="15"/>
      <c r="IF346" s="15"/>
      <c r="IG346" s="15"/>
      <c r="IH346" s="15"/>
      <c r="II346" s="15"/>
      <c r="IJ346" s="15"/>
      <c r="IK346" s="15"/>
      <c r="IL346" s="15"/>
      <c r="IM346" s="15"/>
      <c r="IN346" s="15"/>
      <c r="IO346" s="15"/>
      <c r="IP346" s="15"/>
      <c r="IQ346" s="15"/>
      <c r="IR346" s="15"/>
      <c r="IS346" s="15"/>
      <c r="IT346" s="15"/>
      <c r="IU346" s="15"/>
      <c r="IV346" s="15"/>
    </row>
    <row r="347" spans="1:256" ht="29.25" customHeight="1">
      <c r="A347" s="632" t="s">
        <v>314</v>
      </c>
      <c r="B347" s="632"/>
      <c r="C347" s="632"/>
      <c r="D347" s="632"/>
      <c r="E347" s="632"/>
      <c r="F347" s="632"/>
      <c r="G347" s="632"/>
      <c r="H347" s="632"/>
      <c r="I347" s="632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  <c r="AX347" s="15"/>
      <c r="AY347" s="15"/>
      <c r="AZ347" s="15"/>
      <c r="BA347" s="15"/>
      <c r="BB347" s="15"/>
      <c r="BC347" s="15"/>
      <c r="BD347" s="15"/>
      <c r="BE347" s="15"/>
      <c r="BF347" s="15"/>
      <c r="BG347" s="15"/>
      <c r="BH347" s="15"/>
      <c r="BI347" s="15"/>
      <c r="BJ347" s="15"/>
      <c r="BK347" s="15"/>
      <c r="BL347" s="15"/>
      <c r="BM347" s="15"/>
      <c r="BN347" s="15"/>
      <c r="BO347" s="15"/>
      <c r="BP347" s="15"/>
      <c r="BQ347" s="15"/>
      <c r="BR347" s="15"/>
      <c r="BS347" s="15"/>
      <c r="BT347" s="15"/>
      <c r="BU347" s="15"/>
      <c r="BV347" s="15"/>
      <c r="BW347" s="15"/>
      <c r="BX347" s="15"/>
      <c r="BY347" s="15"/>
      <c r="BZ347" s="15"/>
      <c r="CA347" s="15"/>
      <c r="CB347" s="15"/>
      <c r="CC347" s="15"/>
      <c r="CD347" s="15"/>
      <c r="CE347" s="15"/>
      <c r="CF347" s="15"/>
      <c r="CG347" s="15"/>
      <c r="CH347" s="15"/>
      <c r="CI347" s="15"/>
      <c r="CJ347" s="15"/>
      <c r="CK347" s="15"/>
      <c r="CL347" s="15"/>
      <c r="CM347" s="15"/>
      <c r="CN347" s="15"/>
      <c r="CO347" s="15"/>
      <c r="CP347" s="15"/>
      <c r="CQ347" s="15"/>
      <c r="CR347" s="15"/>
      <c r="CS347" s="15"/>
      <c r="CT347" s="15"/>
      <c r="CU347" s="15"/>
      <c r="CV347" s="15"/>
      <c r="CW347" s="15"/>
      <c r="CX347" s="15"/>
      <c r="CY347" s="15"/>
      <c r="CZ347" s="15"/>
      <c r="DA347" s="15"/>
      <c r="DB347" s="15"/>
      <c r="DC347" s="15"/>
      <c r="DD347" s="15"/>
      <c r="DE347" s="15"/>
      <c r="DF347" s="15"/>
      <c r="DG347" s="15"/>
      <c r="DH347" s="15"/>
      <c r="DI347" s="15"/>
      <c r="DJ347" s="15"/>
      <c r="DK347" s="15"/>
      <c r="DL347" s="15"/>
      <c r="DM347" s="15"/>
      <c r="DN347" s="15"/>
      <c r="DO347" s="15"/>
      <c r="DP347" s="15"/>
      <c r="DQ347" s="15"/>
      <c r="DR347" s="15"/>
      <c r="DS347" s="15"/>
      <c r="DT347" s="15"/>
      <c r="DU347" s="15"/>
      <c r="DV347" s="15"/>
      <c r="DW347" s="15"/>
      <c r="DX347" s="15"/>
      <c r="DY347" s="15"/>
      <c r="DZ347" s="15"/>
      <c r="EA347" s="15"/>
      <c r="EB347" s="15"/>
      <c r="EC347" s="15"/>
      <c r="ED347" s="15"/>
      <c r="EE347" s="15"/>
      <c r="EF347" s="15"/>
      <c r="EG347" s="15"/>
      <c r="EH347" s="15"/>
      <c r="EI347" s="15"/>
      <c r="EJ347" s="15"/>
      <c r="EK347" s="15"/>
      <c r="EL347" s="15"/>
      <c r="EM347" s="15"/>
      <c r="EN347" s="15"/>
      <c r="EO347" s="15"/>
      <c r="EP347" s="15"/>
      <c r="EQ347" s="15"/>
      <c r="ER347" s="15"/>
      <c r="ES347" s="15"/>
      <c r="ET347" s="15"/>
      <c r="EU347" s="15"/>
      <c r="EV347" s="15"/>
      <c r="EW347" s="15"/>
      <c r="EX347" s="15"/>
      <c r="EY347" s="15"/>
      <c r="EZ347" s="15"/>
      <c r="FA347" s="15"/>
      <c r="FB347" s="15"/>
      <c r="FC347" s="15"/>
      <c r="FD347" s="15"/>
      <c r="FE347" s="15"/>
      <c r="FF347" s="15"/>
      <c r="FG347" s="15"/>
      <c r="FH347" s="15"/>
      <c r="FI347" s="15"/>
      <c r="FJ347" s="15"/>
      <c r="FK347" s="15"/>
      <c r="FL347" s="15"/>
      <c r="FM347" s="15"/>
      <c r="FN347" s="15"/>
      <c r="FO347" s="15"/>
      <c r="FP347" s="15"/>
      <c r="FQ347" s="15"/>
      <c r="FR347" s="15"/>
      <c r="FS347" s="15"/>
      <c r="FT347" s="15"/>
      <c r="FU347" s="15"/>
      <c r="FV347" s="15"/>
      <c r="FW347" s="15"/>
      <c r="FX347" s="15"/>
      <c r="FY347" s="15"/>
      <c r="FZ347" s="15"/>
      <c r="GA347" s="15"/>
      <c r="GB347" s="15"/>
      <c r="GC347" s="15"/>
      <c r="GD347" s="15"/>
      <c r="GE347" s="15"/>
      <c r="GF347" s="15"/>
      <c r="GG347" s="15"/>
      <c r="GH347" s="15"/>
      <c r="GI347" s="15"/>
      <c r="GJ347" s="15"/>
      <c r="GK347" s="15"/>
      <c r="GL347" s="15"/>
      <c r="GM347" s="15"/>
      <c r="GN347" s="15"/>
      <c r="GO347" s="15"/>
      <c r="GP347" s="15"/>
      <c r="GQ347" s="15"/>
      <c r="GR347" s="15"/>
      <c r="GS347" s="15"/>
      <c r="GT347" s="15"/>
      <c r="GU347" s="15"/>
      <c r="GV347" s="15"/>
      <c r="GW347" s="15"/>
      <c r="GX347" s="15"/>
      <c r="GY347" s="15"/>
      <c r="GZ347" s="15"/>
      <c r="HA347" s="15"/>
      <c r="HB347" s="15"/>
      <c r="HC347" s="15"/>
      <c r="HD347" s="15"/>
      <c r="HE347" s="15"/>
      <c r="HF347" s="15"/>
      <c r="HG347" s="15"/>
      <c r="HH347" s="15"/>
      <c r="HI347" s="15"/>
      <c r="HJ347" s="15"/>
      <c r="HK347" s="15"/>
      <c r="HL347" s="15"/>
      <c r="HM347" s="15"/>
      <c r="HN347" s="15"/>
      <c r="HO347" s="15"/>
      <c r="HP347" s="15"/>
      <c r="HQ347" s="15"/>
      <c r="HR347" s="15"/>
      <c r="HS347" s="15"/>
      <c r="HT347" s="15"/>
      <c r="HU347" s="15"/>
      <c r="HV347" s="15"/>
      <c r="HW347" s="15"/>
      <c r="HX347" s="15"/>
      <c r="HY347" s="15"/>
      <c r="HZ347" s="15"/>
      <c r="IA347" s="15"/>
      <c r="IB347" s="15"/>
      <c r="IC347" s="15"/>
      <c r="ID347" s="15"/>
      <c r="IE347" s="15"/>
      <c r="IF347" s="15"/>
      <c r="IG347" s="15"/>
      <c r="IH347" s="15"/>
      <c r="II347" s="15"/>
      <c r="IJ347" s="15"/>
      <c r="IK347" s="15"/>
      <c r="IL347" s="15"/>
      <c r="IM347" s="15"/>
      <c r="IN347" s="15"/>
      <c r="IO347" s="15"/>
      <c r="IP347" s="15"/>
      <c r="IQ347" s="15"/>
      <c r="IR347" s="15"/>
      <c r="IS347" s="15"/>
      <c r="IT347" s="15"/>
      <c r="IU347" s="15"/>
      <c r="IV347" s="15"/>
    </row>
    <row r="348" spans="1:256" ht="12" customHeight="1">
      <c r="A348" s="484" t="s">
        <v>315</v>
      </c>
      <c r="B348" s="484"/>
      <c r="C348" s="484"/>
      <c r="D348" s="484"/>
      <c r="E348" s="484"/>
      <c r="F348" s="484"/>
      <c r="G348" s="484"/>
      <c r="H348" s="6" t="s">
        <v>316</v>
      </c>
      <c r="I348" s="6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  <c r="AX348" s="15"/>
      <c r="AY348" s="15"/>
      <c r="AZ348" s="15"/>
      <c r="BA348" s="15"/>
      <c r="BB348" s="15"/>
      <c r="BC348" s="15"/>
      <c r="BD348" s="15"/>
      <c r="BE348" s="15"/>
      <c r="BF348" s="15"/>
      <c r="BG348" s="15"/>
      <c r="BH348" s="15"/>
      <c r="BI348" s="15"/>
      <c r="BJ348" s="15"/>
      <c r="BK348" s="15"/>
      <c r="BL348" s="15"/>
      <c r="BM348" s="15"/>
      <c r="BN348" s="15"/>
      <c r="BO348" s="15"/>
      <c r="BP348" s="15"/>
      <c r="BQ348" s="15"/>
      <c r="BR348" s="15"/>
      <c r="BS348" s="15"/>
      <c r="BT348" s="15"/>
      <c r="BU348" s="15"/>
      <c r="BV348" s="15"/>
      <c r="BW348" s="15"/>
      <c r="BX348" s="15"/>
      <c r="BY348" s="15"/>
      <c r="BZ348" s="15"/>
      <c r="CA348" s="15"/>
      <c r="CB348" s="15"/>
      <c r="CC348" s="15"/>
      <c r="CD348" s="15"/>
      <c r="CE348" s="15"/>
      <c r="CF348" s="15"/>
      <c r="CG348" s="15"/>
      <c r="CH348" s="15"/>
      <c r="CI348" s="15"/>
      <c r="CJ348" s="15"/>
      <c r="CK348" s="15"/>
      <c r="CL348" s="15"/>
      <c r="CM348" s="15"/>
      <c r="CN348" s="15"/>
      <c r="CO348" s="15"/>
      <c r="CP348" s="15"/>
      <c r="CQ348" s="15"/>
      <c r="CR348" s="15"/>
      <c r="CS348" s="15"/>
      <c r="CT348" s="15"/>
      <c r="CU348" s="15"/>
      <c r="CV348" s="15"/>
      <c r="CW348" s="15"/>
      <c r="CX348" s="15"/>
      <c r="CY348" s="15"/>
      <c r="CZ348" s="15"/>
      <c r="DA348" s="15"/>
      <c r="DB348" s="15"/>
      <c r="DC348" s="15"/>
      <c r="DD348" s="15"/>
      <c r="DE348" s="15"/>
      <c r="DF348" s="15"/>
      <c r="DG348" s="15"/>
      <c r="DH348" s="15"/>
      <c r="DI348" s="15"/>
      <c r="DJ348" s="15"/>
      <c r="DK348" s="15"/>
      <c r="DL348" s="15"/>
      <c r="DM348" s="15"/>
      <c r="DN348" s="15"/>
      <c r="DO348" s="15"/>
      <c r="DP348" s="15"/>
      <c r="DQ348" s="15"/>
      <c r="DR348" s="15"/>
      <c r="DS348" s="15"/>
      <c r="DT348" s="15"/>
      <c r="DU348" s="15"/>
      <c r="DV348" s="15"/>
      <c r="DW348" s="15"/>
      <c r="DX348" s="15"/>
      <c r="DY348" s="15"/>
      <c r="DZ348" s="15"/>
      <c r="EA348" s="15"/>
      <c r="EB348" s="15"/>
      <c r="EC348" s="15"/>
      <c r="ED348" s="15"/>
      <c r="EE348" s="15"/>
      <c r="EF348" s="15"/>
      <c r="EG348" s="15"/>
      <c r="EH348" s="15"/>
      <c r="EI348" s="15"/>
      <c r="EJ348" s="15"/>
      <c r="EK348" s="15"/>
      <c r="EL348" s="15"/>
      <c r="EM348" s="15"/>
      <c r="EN348" s="15"/>
      <c r="EO348" s="15"/>
      <c r="EP348" s="15"/>
      <c r="EQ348" s="15"/>
      <c r="ER348" s="15"/>
      <c r="ES348" s="15"/>
      <c r="ET348" s="15"/>
      <c r="EU348" s="15"/>
      <c r="EV348" s="15"/>
      <c r="EW348" s="15"/>
      <c r="EX348" s="15"/>
      <c r="EY348" s="15"/>
      <c r="EZ348" s="15"/>
      <c r="FA348" s="15"/>
      <c r="FB348" s="15"/>
      <c r="FC348" s="15"/>
      <c r="FD348" s="15"/>
      <c r="FE348" s="15"/>
      <c r="FF348" s="15"/>
      <c r="FG348" s="15"/>
      <c r="FH348" s="15"/>
      <c r="FI348" s="15"/>
      <c r="FJ348" s="15"/>
      <c r="FK348" s="15"/>
      <c r="FL348" s="15"/>
      <c r="FM348" s="15"/>
      <c r="FN348" s="15"/>
      <c r="FO348" s="15"/>
      <c r="FP348" s="15"/>
      <c r="FQ348" s="15"/>
      <c r="FR348" s="15"/>
      <c r="FS348" s="15"/>
      <c r="FT348" s="15"/>
      <c r="FU348" s="15"/>
      <c r="FV348" s="15"/>
      <c r="FW348" s="15"/>
      <c r="FX348" s="15"/>
      <c r="FY348" s="15"/>
      <c r="FZ348" s="15"/>
      <c r="GA348" s="15"/>
      <c r="GB348" s="15"/>
      <c r="GC348" s="15"/>
      <c r="GD348" s="15"/>
      <c r="GE348" s="15"/>
      <c r="GF348" s="15"/>
      <c r="GG348" s="15"/>
      <c r="GH348" s="15"/>
      <c r="GI348" s="15"/>
      <c r="GJ348" s="15"/>
      <c r="GK348" s="15"/>
      <c r="GL348" s="15"/>
      <c r="GM348" s="15"/>
      <c r="GN348" s="15"/>
      <c r="GO348" s="15"/>
      <c r="GP348" s="15"/>
      <c r="GQ348" s="15"/>
      <c r="GR348" s="15"/>
      <c r="GS348" s="15"/>
      <c r="GT348" s="15"/>
      <c r="GU348" s="15"/>
      <c r="GV348" s="15"/>
      <c r="GW348" s="15"/>
      <c r="GX348" s="15"/>
      <c r="GY348" s="15"/>
      <c r="GZ348" s="15"/>
      <c r="HA348" s="15"/>
      <c r="HB348" s="15"/>
      <c r="HC348" s="15"/>
      <c r="HD348" s="15"/>
      <c r="HE348" s="15"/>
      <c r="HF348" s="15"/>
      <c r="HG348" s="15"/>
      <c r="HH348" s="15"/>
      <c r="HI348" s="15"/>
      <c r="HJ348" s="15"/>
      <c r="HK348" s="15"/>
      <c r="HL348" s="15"/>
      <c r="HM348" s="15"/>
      <c r="HN348" s="15"/>
      <c r="HO348" s="15"/>
      <c r="HP348" s="15"/>
      <c r="HQ348" s="15"/>
      <c r="HR348" s="15"/>
      <c r="HS348" s="15"/>
      <c r="HT348" s="15"/>
      <c r="HU348" s="15"/>
      <c r="HV348" s="15"/>
      <c r="HW348" s="15"/>
      <c r="HX348" s="15"/>
      <c r="HY348" s="15"/>
      <c r="HZ348" s="15"/>
      <c r="IA348" s="15"/>
      <c r="IB348" s="15"/>
      <c r="IC348" s="15"/>
      <c r="ID348" s="15"/>
      <c r="IE348" s="15"/>
      <c r="IF348" s="15"/>
      <c r="IG348" s="15"/>
      <c r="IH348" s="15"/>
      <c r="II348" s="15"/>
      <c r="IJ348" s="15"/>
      <c r="IK348" s="15"/>
      <c r="IL348" s="15"/>
      <c r="IM348" s="15"/>
      <c r="IN348" s="15"/>
      <c r="IO348" s="15"/>
      <c r="IP348" s="15"/>
      <c r="IQ348" s="15"/>
      <c r="IR348" s="15"/>
      <c r="IS348" s="15"/>
      <c r="IT348" s="15"/>
      <c r="IU348" s="15"/>
      <c r="IV348" s="15"/>
    </row>
    <row r="349" spans="1:256" ht="11.25" customHeight="1">
      <c r="A349" s="484"/>
      <c r="B349" s="484"/>
      <c r="C349" s="484"/>
      <c r="D349" s="484"/>
      <c r="E349" s="484"/>
      <c r="F349" s="484"/>
      <c r="G349" s="484"/>
      <c r="H349" s="6"/>
      <c r="I349" s="6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  <c r="AX349" s="15"/>
      <c r="AY349" s="15"/>
      <c r="AZ349" s="15"/>
      <c r="BA349" s="15"/>
      <c r="BB349" s="15"/>
      <c r="BC349" s="15"/>
      <c r="BD349" s="15"/>
      <c r="BE349" s="15"/>
      <c r="BF349" s="15"/>
      <c r="BG349" s="15"/>
      <c r="BH349" s="15"/>
      <c r="BI349" s="15"/>
      <c r="BJ349" s="15"/>
      <c r="BK349" s="15"/>
      <c r="BL349" s="15"/>
      <c r="BM349" s="15"/>
      <c r="BN349" s="15"/>
      <c r="BO349" s="15"/>
      <c r="BP349" s="15"/>
      <c r="BQ349" s="15"/>
      <c r="BR349" s="15"/>
      <c r="BS349" s="15"/>
      <c r="BT349" s="15"/>
      <c r="BU349" s="15"/>
      <c r="BV349" s="15"/>
      <c r="BW349" s="15"/>
      <c r="BX349" s="15"/>
      <c r="BY349" s="15"/>
      <c r="BZ349" s="15"/>
      <c r="CA349" s="15"/>
      <c r="CB349" s="15"/>
      <c r="CC349" s="15"/>
      <c r="CD349" s="15"/>
      <c r="CE349" s="15"/>
      <c r="CF349" s="15"/>
      <c r="CG349" s="15"/>
      <c r="CH349" s="15"/>
      <c r="CI349" s="15"/>
      <c r="CJ349" s="15"/>
      <c r="CK349" s="15"/>
      <c r="CL349" s="15"/>
      <c r="CM349" s="15"/>
      <c r="CN349" s="15"/>
      <c r="CO349" s="15"/>
      <c r="CP349" s="15"/>
      <c r="CQ349" s="15"/>
      <c r="CR349" s="15"/>
      <c r="CS349" s="15"/>
      <c r="CT349" s="15"/>
      <c r="CU349" s="15"/>
      <c r="CV349" s="15"/>
      <c r="CW349" s="15"/>
      <c r="CX349" s="15"/>
      <c r="CY349" s="15"/>
      <c r="CZ349" s="15"/>
      <c r="DA349" s="15"/>
      <c r="DB349" s="15"/>
      <c r="DC349" s="15"/>
      <c r="DD349" s="15"/>
      <c r="DE349" s="15"/>
      <c r="DF349" s="15"/>
      <c r="DG349" s="15"/>
      <c r="DH349" s="15"/>
      <c r="DI349" s="15"/>
      <c r="DJ349" s="15"/>
      <c r="DK349" s="15"/>
      <c r="DL349" s="15"/>
      <c r="DM349" s="15"/>
      <c r="DN349" s="15"/>
      <c r="DO349" s="15"/>
      <c r="DP349" s="15"/>
      <c r="DQ349" s="15"/>
      <c r="DR349" s="15"/>
      <c r="DS349" s="15"/>
      <c r="DT349" s="15"/>
      <c r="DU349" s="15"/>
      <c r="DV349" s="15"/>
      <c r="DW349" s="15"/>
      <c r="DX349" s="15"/>
      <c r="DY349" s="15"/>
      <c r="DZ349" s="15"/>
      <c r="EA349" s="15"/>
      <c r="EB349" s="15"/>
      <c r="EC349" s="15"/>
      <c r="ED349" s="15"/>
      <c r="EE349" s="15"/>
      <c r="EF349" s="15"/>
      <c r="EG349" s="15"/>
      <c r="EH349" s="15"/>
      <c r="EI349" s="15"/>
      <c r="EJ349" s="15"/>
      <c r="EK349" s="15"/>
      <c r="EL349" s="15"/>
      <c r="EM349" s="15"/>
      <c r="EN349" s="15"/>
      <c r="EO349" s="15"/>
      <c r="EP349" s="15"/>
      <c r="EQ349" s="15"/>
      <c r="ER349" s="15"/>
      <c r="ES349" s="15"/>
      <c r="ET349" s="15"/>
      <c r="EU349" s="15"/>
      <c r="EV349" s="15"/>
      <c r="EW349" s="15"/>
      <c r="EX349" s="15"/>
      <c r="EY349" s="15"/>
      <c r="EZ349" s="15"/>
      <c r="FA349" s="15"/>
      <c r="FB349" s="15"/>
      <c r="FC349" s="15"/>
      <c r="FD349" s="15"/>
      <c r="FE349" s="15"/>
      <c r="FF349" s="15"/>
      <c r="FG349" s="15"/>
      <c r="FH349" s="15"/>
      <c r="FI349" s="15"/>
      <c r="FJ349" s="15"/>
      <c r="FK349" s="15"/>
      <c r="FL349" s="15"/>
      <c r="FM349" s="15"/>
      <c r="FN349" s="15"/>
      <c r="FO349" s="15"/>
      <c r="FP349" s="15"/>
      <c r="FQ349" s="15"/>
      <c r="FR349" s="15"/>
      <c r="FS349" s="15"/>
      <c r="FT349" s="15"/>
      <c r="FU349" s="15"/>
      <c r="FV349" s="15"/>
      <c r="FW349" s="15"/>
      <c r="FX349" s="15"/>
      <c r="FY349" s="15"/>
      <c r="FZ349" s="15"/>
      <c r="GA349" s="15"/>
      <c r="GB349" s="15"/>
      <c r="GC349" s="15"/>
      <c r="GD349" s="15"/>
      <c r="GE349" s="15"/>
      <c r="GF349" s="15"/>
      <c r="GG349" s="15"/>
      <c r="GH349" s="15"/>
      <c r="GI349" s="15"/>
      <c r="GJ349" s="15"/>
      <c r="GK349" s="15"/>
      <c r="GL349" s="15"/>
      <c r="GM349" s="15"/>
      <c r="GN349" s="15"/>
      <c r="GO349" s="15"/>
      <c r="GP349" s="15"/>
      <c r="GQ349" s="15"/>
      <c r="GR349" s="15"/>
      <c r="GS349" s="15"/>
      <c r="GT349" s="15"/>
      <c r="GU349" s="15"/>
      <c r="GV349" s="15"/>
      <c r="GW349" s="15"/>
      <c r="GX349" s="15"/>
      <c r="GY349" s="15"/>
      <c r="GZ349" s="15"/>
      <c r="HA349" s="15"/>
      <c r="HB349" s="15"/>
      <c r="HC349" s="15"/>
      <c r="HD349" s="15"/>
      <c r="HE349" s="15"/>
      <c r="HF349" s="15"/>
      <c r="HG349" s="15"/>
      <c r="HH349" s="15"/>
      <c r="HI349" s="15"/>
      <c r="HJ349" s="15"/>
      <c r="HK349" s="15"/>
      <c r="HL349" s="15"/>
      <c r="HM349" s="15"/>
      <c r="HN349" s="15"/>
      <c r="HO349" s="15"/>
      <c r="HP349" s="15"/>
      <c r="HQ349" s="15"/>
      <c r="HR349" s="15"/>
      <c r="HS349" s="15"/>
      <c r="HT349" s="15"/>
      <c r="HU349" s="15"/>
      <c r="HV349" s="15"/>
      <c r="HW349" s="15"/>
      <c r="HX349" s="15"/>
      <c r="HY349" s="15"/>
      <c r="HZ349" s="15"/>
      <c r="IA349" s="15"/>
      <c r="IB349" s="15"/>
      <c r="IC349" s="15"/>
      <c r="ID349" s="15"/>
      <c r="IE349" s="15"/>
      <c r="IF349" s="15"/>
      <c r="IG349" s="15"/>
      <c r="IH349" s="15"/>
      <c r="II349" s="15"/>
      <c r="IJ349" s="15"/>
      <c r="IK349" s="15"/>
      <c r="IL349" s="15"/>
      <c r="IM349" s="15"/>
      <c r="IN349" s="15"/>
      <c r="IO349" s="15"/>
      <c r="IP349" s="15"/>
      <c r="IQ349" s="15"/>
      <c r="IR349" s="15"/>
      <c r="IS349" s="15"/>
      <c r="IT349" s="15"/>
      <c r="IU349" s="15"/>
      <c r="IV349" s="15"/>
    </row>
    <row r="350" spans="1:256" ht="12" customHeight="1">
      <c r="A350" s="633" t="s">
        <v>285</v>
      </c>
      <c r="B350" s="633"/>
      <c r="C350" s="633"/>
      <c r="D350" s="633"/>
      <c r="E350" s="633"/>
      <c r="F350" s="633"/>
      <c r="G350" s="633"/>
      <c r="H350" s="634"/>
      <c r="I350" s="634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  <c r="BG350" s="15"/>
      <c r="BH350" s="15"/>
      <c r="BI350" s="15"/>
      <c r="BJ350" s="15"/>
      <c r="BK350" s="15"/>
      <c r="BL350" s="15"/>
      <c r="BM350" s="15"/>
      <c r="BN350" s="15"/>
      <c r="BO350" s="15"/>
      <c r="BP350" s="15"/>
      <c r="BQ350" s="15"/>
      <c r="BR350" s="15"/>
      <c r="BS350" s="15"/>
      <c r="BT350" s="15"/>
      <c r="BU350" s="15"/>
      <c r="BV350" s="15"/>
      <c r="BW350" s="15"/>
      <c r="BX350" s="15"/>
      <c r="BY350" s="15"/>
      <c r="BZ350" s="15"/>
      <c r="CA350" s="15"/>
      <c r="CB350" s="15"/>
      <c r="CC350" s="15"/>
      <c r="CD350" s="15"/>
      <c r="CE350" s="15"/>
      <c r="CF350" s="15"/>
      <c r="CG350" s="15"/>
      <c r="CH350" s="15"/>
      <c r="CI350" s="15"/>
      <c r="CJ350" s="15"/>
      <c r="CK350" s="15"/>
      <c r="CL350" s="15"/>
      <c r="CM350" s="15"/>
      <c r="CN350" s="15"/>
      <c r="CO350" s="15"/>
      <c r="CP350" s="15"/>
      <c r="CQ350" s="15"/>
      <c r="CR350" s="15"/>
      <c r="CS350" s="15"/>
      <c r="CT350" s="15"/>
      <c r="CU350" s="15"/>
      <c r="CV350" s="15"/>
      <c r="CW350" s="15"/>
      <c r="CX350" s="15"/>
      <c r="CY350" s="15"/>
      <c r="CZ350" s="15"/>
      <c r="DA350" s="15"/>
      <c r="DB350" s="15"/>
      <c r="DC350" s="15"/>
      <c r="DD350" s="15"/>
      <c r="DE350" s="15"/>
      <c r="DF350" s="15"/>
      <c r="DG350" s="15"/>
      <c r="DH350" s="15"/>
      <c r="DI350" s="15"/>
      <c r="DJ350" s="15"/>
      <c r="DK350" s="15"/>
      <c r="DL350" s="15"/>
      <c r="DM350" s="15"/>
      <c r="DN350" s="15"/>
      <c r="DO350" s="15"/>
      <c r="DP350" s="15"/>
      <c r="DQ350" s="15"/>
      <c r="DR350" s="15"/>
      <c r="DS350" s="15"/>
      <c r="DT350" s="15"/>
      <c r="DU350" s="15"/>
      <c r="DV350" s="15"/>
      <c r="DW350" s="15"/>
      <c r="DX350" s="15"/>
      <c r="DY350" s="15"/>
      <c r="DZ350" s="15"/>
      <c r="EA350" s="15"/>
      <c r="EB350" s="15"/>
      <c r="EC350" s="15"/>
      <c r="ED350" s="15"/>
      <c r="EE350" s="15"/>
      <c r="EF350" s="15"/>
      <c r="EG350" s="15"/>
      <c r="EH350" s="15"/>
      <c r="EI350" s="15"/>
      <c r="EJ350" s="15"/>
      <c r="EK350" s="15"/>
      <c r="EL350" s="15"/>
      <c r="EM350" s="15"/>
      <c r="EN350" s="15"/>
      <c r="EO350" s="15"/>
      <c r="EP350" s="15"/>
      <c r="EQ350" s="15"/>
      <c r="ER350" s="15"/>
      <c r="ES350" s="15"/>
      <c r="ET350" s="15"/>
      <c r="EU350" s="15"/>
      <c r="EV350" s="15"/>
      <c r="EW350" s="15"/>
      <c r="EX350" s="15"/>
      <c r="EY350" s="15"/>
      <c r="EZ350" s="15"/>
      <c r="FA350" s="15"/>
      <c r="FB350" s="15"/>
      <c r="FC350" s="15"/>
      <c r="FD350" s="15"/>
      <c r="FE350" s="15"/>
      <c r="FF350" s="15"/>
      <c r="FG350" s="15"/>
      <c r="FH350" s="15"/>
      <c r="FI350" s="15"/>
      <c r="FJ350" s="15"/>
      <c r="FK350" s="15"/>
      <c r="FL350" s="15"/>
      <c r="FM350" s="15"/>
      <c r="FN350" s="15"/>
      <c r="FO350" s="15"/>
      <c r="FP350" s="15"/>
      <c r="FQ350" s="15"/>
      <c r="FR350" s="15"/>
      <c r="FS350" s="15"/>
      <c r="FT350" s="15"/>
      <c r="FU350" s="15"/>
      <c r="FV350" s="15"/>
      <c r="FW350" s="15"/>
      <c r="FX350" s="15"/>
      <c r="FY350" s="15"/>
      <c r="FZ350" s="15"/>
      <c r="GA350" s="15"/>
      <c r="GB350" s="15"/>
      <c r="GC350" s="15"/>
      <c r="GD350" s="15"/>
      <c r="GE350" s="15"/>
      <c r="GF350" s="15"/>
      <c r="GG350" s="15"/>
      <c r="GH350" s="15"/>
      <c r="GI350" s="15"/>
      <c r="GJ350" s="15"/>
      <c r="GK350" s="15"/>
      <c r="GL350" s="15"/>
      <c r="GM350" s="15"/>
      <c r="GN350" s="15"/>
      <c r="GO350" s="15"/>
      <c r="GP350" s="15"/>
      <c r="GQ350" s="15"/>
      <c r="GR350" s="15"/>
      <c r="GS350" s="15"/>
      <c r="GT350" s="15"/>
      <c r="GU350" s="15"/>
      <c r="GV350" s="15"/>
      <c r="GW350" s="15"/>
      <c r="GX350" s="15"/>
      <c r="GY350" s="15"/>
      <c r="GZ350" s="15"/>
      <c r="HA350" s="15"/>
      <c r="HB350" s="15"/>
      <c r="HC350" s="15"/>
      <c r="HD350" s="15"/>
      <c r="HE350" s="15"/>
      <c r="HF350" s="15"/>
      <c r="HG350" s="15"/>
      <c r="HH350" s="15"/>
      <c r="HI350" s="15"/>
      <c r="HJ350" s="15"/>
      <c r="HK350" s="15"/>
      <c r="HL350" s="15"/>
      <c r="HM350" s="15"/>
      <c r="HN350" s="15"/>
      <c r="HO350" s="15"/>
      <c r="HP350" s="15"/>
      <c r="HQ350" s="15"/>
      <c r="HR350" s="15"/>
      <c r="HS350" s="15"/>
      <c r="HT350" s="15"/>
      <c r="HU350" s="15"/>
      <c r="HV350" s="15"/>
      <c r="HW350" s="15"/>
      <c r="HX350" s="15"/>
      <c r="HY350" s="15"/>
      <c r="HZ350" s="15"/>
      <c r="IA350" s="15"/>
      <c r="IB350" s="15"/>
      <c r="IC350" s="15"/>
      <c r="ID350" s="15"/>
      <c r="IE350" s="15"/>
      <c r="IF350" s="15"/>
      <c r="IG350" s="15"/>
      <c r="IH350" s="15"/>
      <c r="II350" s="15"/>
      <c r="IJ350" s="15"/>
      <c r="IK350" s="15"/>
      <c r="IL350" s="15"/>
      <c r="IM350" s="15"/>
      <c r="IN350" s="15"/>
      <c r="IO350" s="15"/>
      <c r="IP350" s="15"/>
      <c r="IQ350" s="15"/>
      <c r="IR350" s="15"/>
      <c r="IS350" s="15"/>
      <c r="IT350" s="15"/>
      <c r="IU350" s="15"/>
      <c r="IV350" s="15"/>
    </row>
    <row r="351" spans="1:256" ht="14.25" customHeight="1">
      <c r="A351" s="633" t="s">
        <v>282</v>
      </c>
      <c r="B351" s="633"/>
      <c r="C351" s="633"/>
      <c r="D351" s="633"/>
      <c r="E351" s="633"/>
      <c r="F351" s="633"/>
      <c r="G351" s="633"/>
      <c r="H351" s="634"/>
      <c r="I351" s="634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  <c r="AX351" s="15"/>
      <c r="AY351" s="15"/>
      <c r="AZ351" s="15"/>
      <c r="BA351" s="15"/>
      <c r="BB351" s="15"/>
      <c r="BC351" s="15"/>
      <c r="BD351" s="15"/>
      <c r="BE351" s="15"/>
      <c r="BF351" s="15"/>
      <c r="BG351" s="15"/>
      <c r="BH351" s="15"/>
      <c r="BI351" s="15"/>
      <c r="BJ351" s="15"/>
      <c r="BK351" s="15"/>
      <c r="BL351" s="15"/>
      <c r="BM351" s="15"/>
      <c r="BN351" s="15"/>
      <c r="BO351" s="15"/>
      <c r="BP351" s="15"/>
      <c r="BQ351" s="15"/>
      <c r="BR351" s="15"/>
      <c r="BS351" s="15"/>
      <c r="BT351" s="15"/>
      <c r="BU351" s="15"/>
      <c r="BV351" s="15"/>
      <c r="BW351" s="15"/>
      <c r="BX351" s="15"/>
      <c r="BY351" s="15"/>
      <c r="BZ351" s="15"/>
      <c r="CA351" s="15"/>
      <c r="CB351" s="15"/>
      <c r="CC351" s="15"/>
      <c r="CD351" s="15"/>
      <c r="CE351" s="15"/>
      <c r="CF351" s="15"/>
      <c r="CG351" s="15"/>
      <c r="CH351" s="15"/>
      <c r="CI351" s="15"/>
      <c r="CJ351" s="15"/>
      <c r="CK351" s="15"/>
      <c r="CL351" s="15"/>
      <c r="CM351" s="15"/>
      <c r="CN351" s="15"/>
      <c r="CO351" s="15"/>
      <c r="CP351" s="15"/>
      <c r="CQ351" s="15"/>
      <c r="CR351" s="15"/>
      <c r="CS351" s="15"/>
      <c r="CT351" s="15"/>
      <c r="CU351" s="15"/>
      <c r="CV351" s="15"/>
      <c r="CW351" s="15"/>
      <c r="CX351" s="15"/>
      <c r="CY351" s="15"/>
      <c r="CZ351" s="15"/>
      <c r="DA351" s="15"/>
      <c r="DB351" s="15"/>
      <c r="DC351" s="15"/>
      <c r="DD351" s="15"/>
      <c r="DE351" s="15"/>
      <c r="DF351" s="15"/>
      <c r="DG351" s="15"/>
      <c r="DH351" s="15"/>
      <c r="DI351" s="15"/>
      <c r="DJ351" s="15"/>
      <c r="DK351" s="15"/>
      <c r="DL351" s="15"/>
      <c r="DM351" s="15"/>
      <c r="DN351" s="15"/>
      <c r="DO351" s="15"/>
      <c r="DP351" s="15"/>
      <c r="DQ351" s="15"/>
      <c r="DR351" s="15"/>
      <c r="DS351" s="15"/>
      <c r="DT351" s="15"/>
      <c r="DU351" s="15"/>
      <c r="DV351" s="15"/>
      <c r="DW351" s="15"/>
      <c r="DX351" s="15"/>
      <c r="DY351" s="15"/>
      <c r="DZ351" s="15"/>
      <c r="EA351" s="15"/>
      <c r="EB351" s="15"/>
      <c r="EC351" s="15"/>
      <c r="ED351" s="15"/>
      <c r="EE351" s="15"/>
      <c r="EF351" s="15"/>
      <c r="EG351" s="15"/>
      <c r="EH351" s="15"/>
      <c r="EI351" s="15"/>
      <c r="EJ351" s="15"/>
      <c r="EK351" s="15"/>
      <c r="EL351" s="15"/>
      <c r="EM351" s="15"/>
      <c r="EN351" s="15"/>
      <c r="EO351" s="15"/>
      <c r="EP351" s="15"/>
      <c r="EQ351" s="15"/>
      <c r="ER351" s="15"/>
      <c r="ES351" s="15"/>
      <c r="ET351" s="15"/>
      <c r="EU351" s="15"/>
      <c r="EV351" s="15"/>
      <c r="EW351" s="15"/>
      <c r="EX351" s="15"/>
      <c r="EY351" s="15"/>
      <c r="EZ351" s="15"/>
      <c r="FA351" s="15"/>
      <c r="FB351" s="15"/>
      <c r="FC351" s="15"/>
      <c r="FD351" s="15"/>
      <c r="FE351" s="15"/>
      <c r="FF351" s="15"/>
      <c r="FG351" s="15"/>
      <c r="FH351" s="15"/>
      <c r="FI351" s="15"/>
      <c r="FJ351" s="15"/>
      <c r="FK351" s="15"/>
      <c r="FL351" s="15"/>
      <c r="FM351" s="15"/>
      <c r="FN351" s="15"/>
      <c r="FO351" s="15"/>
      <c r="FP351" s="15"/>
      <c r="FQ351" s="15"/>
      <c r="FR351" s="15"/>
      <c r="FS351" s="15"/>
      <c r="FT351" s="15"/>
      <c r="FU351" s="15"/>
      <c r="FV351" s="15"/>
      <c r="FW351" s="15"/>
      <c r="FX351" s="15"/>
      <c r="FY351" s="15"/>
      <c r="FZ351" s="15"/>
      <c r="GA351" s="15"/>
      <c r="GB351" s="15"/>
      <c r="GC351" s="15"/>
      <c r="GD351" s="15"/>
      <c r="GE351" s="15"/>
      <c r="GF351" s="15"/>
      <c r="GG351" s="15"/>
      <c r="GH351" s="15"/>
      <c r="GI351" s="15"/>
      <c r="GJ351" s="15"/>
      <c r="GK351" s="15"/>
      <c r="GL351" s="15"/>
      <c r="GM351" s="15"/>
      <c r="GN351" s="15"/>
      <c r="GO351" s="15"/>
      <c r="GP351" s="15"/>
      <c r="GQ351" s="15"/>
      <c r="GR351" s="15"/>
      <c r="GS351" s="15"/>
      <c r="GT351" s="15"/>
      <c r="GU351" s="15"/>
      <c r="GV351" s="15"/>
      <c r="GW351" s="15"/>
      <c r="GX351" s="15"/>
      <c r="GY351" s="15"/>
      <c r="GZ351" s="15"/>
      <c r="HA351" s="15"/>
      <c r="HB351" s="15"/>
      <c r="HC351" s="15"/>
      <c r="HD351" s="15"/>
      <c r="HE351" s="15"/>
      <c r="HF351" s="15"/>
      <c r="HG351" s="15"/>
      <c r="HH351" s="15"/>
      <c r="HI351" s="15"/>
      <c r="HJ351" s="15"/>
      <c r="HK351" s="15"/>
      <c r="HL351" s="15"/>
      <c r="HM351" s="15"/>
      <c r="HN351" s="15"/>
      <c r="HO351" s="15"/>
      <c r="HP351" s="15"/>
      <c r="HQ351" s="15"/>
      <c r="HR351" s="15"/>
      <c r="HS351" s="15"/>
      <c r="HT351" s="15"/>
      <c r="HU351" s="15"/>
      <c r="HV351" s="15"/>
      <c r="HW351" s="15"/>
      <c r="HX351" s="15"/>
      <c r="HY351" s="15"/>
      <c r="HZ351" s="15"/>
      <c r="IA351" s="15"/>
      <c r="IB351" s="15"/>
      <c r="IC351" s="15"/>
      <c r="ID351" s="15"/>
      <c r="IE351" s="15"/>
      <c r="IF351" s="15"/>
      <c r="IG351" s="15"/>
      <c r="IH351" s="15"/>
      <c r="II351" s="15"/>
      <c r="IJ351" s="15"/>
      <c r="IK351" s="15"/>
      <c r="IL351" s="15"/>
      <c r="IM351" s="15"/>
      <c r="IN351" s="15"/>
      <c r="IO351" s="15"/>
      <c r="IP351" s="15"/>
      <c r="IQ351" s="15"/>
      <c r="IR351" s="15"/>
      <c r="IS351" s="15"/>
      <c r="IT351" s="15"/>
      <c r="IU351" s="15"/>
      <c r="IV351" s="15"/>
    </row>
    <row r="352" spans="1:256" ht="12.75" customHeight="1">
      <c r="A352" s="608"/>
      <c r="B352" s="608"/>
      <c r="C352" s="608"/>
      <c r="D352" s="608"/>
      <c r="E352" s="608"/>
      <c r="F352" s="608"/>
      <c r="G352" s="608"/>
      <c r="H352" s="608"/>
      <c r="I352" s="608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  <c r="AX352" s="15"/>
      <c r="AY352" s="15"/>
      <c r="AZ352" s="15"/>
      <c r="BA352" s="15"/>
      <c r="BB352" s="15"/>
      <c r="BC352" s="15"/>
      <c r="BD352" s="15"/>
      <c r="BE352" s="15"/>
      <c r="BF352" s="15"/>
      <c r="BG352" s="15"/>
      <c r="BH352" s="15"/>
      <c r="BI352" s="15"/>
      <c r="BJ352" s="15"/>
      <c r="BK352" s="15"/>
      <c r="BL352" s="15"/>
      <c r="BM352" s="15"/>
      <c r="BN352" s="15"/>
      <c r="BO352" s="15"/>
      <c r="BP352" s="15"/>
      <c r="BQ352" s="15"/>
      <c r="BR352" s="15"/>
      <c r="BS352" s="15"/>
      <c r="BT352" s="15"/>
      <c r="BU352" s="15"/>
      <c r="BV352" s="15"/>
      <c r="BW352" s="15"/>
      <c r="BX352" s="15"/>
      <c r="BY352" s="15"/>
      <c r="BZ352" s="15"/>
      <c r="CA352" s="15"/>
      <c r="CB352" s="15"/>
      <c r="CC352" s="15"/>
      <c r="CD352" s="15"/>
      <c r="CE352" s="15"/>
      <c r="CF352" s="15"/>
      <c r="CG352" s="15"/>
      <c r="CH352" s="15"/>
      <c r="CI352" s="15"/>
      <c r="CJ352" s="15"/>
      <c r="CK352" s="15"/>
      <c r="CL352" s="15"/>
      <c r="CM352" s="15"/>
      <c r="CN352" s="15"/>
      <c r="CO352" s="15"/>
      <c r="CP352" s="15"/>
      <c r="CQ352" s="15"/>
      <c r="CR352" s="15"/>
      <c r="CS352" s="15"/>
      <c r="CT352" s="15"/>
      <c r="CU352" s="15"/>
      <c r="CV352" s="15"/>
      <c r="CW352" s="15"/>
      <c r="CX352" s="15"/>
      <c r="CY352" s="15"/>
      <c r="CZ352" s="15"/>
      <c r="DA352" s="15"/>
      <c r="DB352" s="15"/>
      <c r="DC352" s="15"/>
      <c r="DD352" s="15"/>
      <c r="DE352" s="15"/>
      <c r="DF352" s="15"/>
      <c r="DG352" s="15"/>
      <c r="DH352" s="15"/>
      <c r="DI352" s="15"/>
      <c r="DJ352" s="15"/>
      <c r="DK352" s="15"/>
      <c r="DL352" s="15"/>
      <c r="DM352" s="15"/>
      <c r="DN352" s="15"/>
      <c r="DO352" s="15"/>
      <c r="DP352" s="15"/>
      <c r="DQ352" s="15"/>
      <c r="DR352" s="15"/>
      <c r="DS352" s="15"/>
      <c r="DT352" s="15"/>
      <c r="DU352" s="15"/>
      <c r="DV352" s="15"/>
      <c r="DW352" s="15"/>
      <c r="DX352" s="15"/>
      <c r="DY352" s="15"/>
      <c r="DZ352" s="15"/>
      <c r="EA352" s="15"/>
      <c r="EB352" s="15"/>
      <c r="EC352" s="15"/>
      <c r="ED352" s="15"/>
      <c r="EE352" s="15"/>
      <c r="EF352" s="15"/>
      <c r="EG352" s="15"/>
      <c r="EH352" s="15"/>
      <c r="EI352" s="15"/>
      <c r="EJ352" s="15"/>
      <c r="EK352" s="15"/>
      <c r="EL352" s="15"/>
      <c r="EM352" s="15"/>
      <c r="EN352" s="15"/>
      <c r="EO352" s="15"/>
      <c r="EP352" s="15"/>
      <c r="EQ352" s="15"/>
      <c r="ER352" s="15"/>
      <c r="ES352" s="15"/>
      <c r="ET352" s="15"/>
      <c r="EU352" s="15"/>
      <c r="EV352" s="15"/>
      <c r="EW352" s="15"/>
      <c r="EX352" s="15"/>
      <c r="EY352" s="15"/>
      <c r="EZ352" s="15"/>
      <c r="FA352" s="15"/>
      <c r="FB352" s="15"/>
      <c r="FC352" s="15"/>
      <c r="FD352" s="15"/>
      <c r="FE352" s="15"/>
      <c r="FF352" s="15"/>
      <c r="FG352" s="15"/>
      <c r="FH352" s="15"/>
      <c r="FI352" s="15"/>
      <c r="FJ352" s="15"/>
      <c r="FK352" s="15"/>
      <c r="FL352" s="15"/>
      <c r="FM352" s="15"/>
      <c r="FN352" s="15"/>
      <c r="FO352" s="15"/>
      <c r="FP352" s="15"/>
      <c r="FQ352" s="15"/>
      <c r="FR352" s="15"/>
      <c r="FS352" s="15"/>
      <c r="FT352" s="15"/>
      <c r="FU352" s="15"/>
      <c r="FV352" s="15"/>
      <c r="FW352" s="15"/>
      <c r="FX352" s="15"/>
      <c r="FY352" s="15"/>
      <c r="FZ352" s="15"/>
      <c r="GA352" s="15"/>
      <c r="GB352" s="15"/>
      <c r="GC352" s="15"/>
      <c r="GD352" s="15"/>
      <c r="GE352" s="15"/>
      <c r="GF352" s="15"/>
      <c r="GG352" s="15"/>
      <c r="GH352" s="15"/>
      <c r="GI352" s="15"/>
      <c r="GJ352" s="15"/>
      <c r="GK352" s="15"/>
      <c r="GL352" s="15"/>
      <c r="GM352" s="15"/>
      <c r="GN352" s="15"/>
      <c r="GO352" s="15"/>
      <c r="GP352" s="15"/>
      <c r="GQ352" s="15"/>
      <c r="GR352" s="15"/>
      <c r="GS352" s="15"/>
      <c r="GT352" s="15"/>
      <c r="GU352" s="15"/>
      <c r="GV352" s="15"/>
      <c r="GW352" s="15"/>
      <c r="GX352" s="15"/>
      <c r="GY352" s="15"/>
      <c r="GZ352" s="15"/>
      <c r="HA352" s="15"/>
      <c r="HB352" s="15"/>
      <c r="HC352" s="15"/>
      <c r="HD352" s="15"/>
      <c r="HE352" s="15"/>
      <c r="HF352" s="15"/>
      <c r="HG352" s="15"/>
      <c r="HH352" s="15"/>
      <c r="HI352" s="15"/>
      <c r="HJ352" s="15"/>
      <c r="HK352" s="15"/>
      <c r="HL352" s="15"/>
      <c r="HM352" s="15"/>
      <c r="HN352" s="15"/>
      <c r="HO352" s="15"/>
      <c r="HP352" s="15"/>
      <c r="HQ352" s="15"/>
      <c r="HR352" s="15"/>
      <c r="HS352" s="15"/>
      <c r="HT352" s="15"/>
      <c r="HU352" s="15"/>
      <c r="HV352" s="15"/>
      <c r="HW352" s="15"/>
      <c r="HX352" s="15"/>
      <c r="HY352" s="15"/>
      <c r="HZ352" s="15"/>
      <c r="IA352" s="15"/>
      <c r="IB352" s="15"/>
      <c r="IC352" s="15"/>
      <c r="ID352" s="15"/>
      <c r="IE352" s="15"/>
      <c r="IF352" s="15"/>
      <c r="IG352" s="15"/>
      <c r="IH352" s="15"/>
      <c r="II352" s="15"/>
      <c r="IJ352" s="15"/>
      <c r="IK352" s="15"/>
      <c r="IL352" s="15"/>
      <c r="IM352" s="15"/>
      <c r="IN352" s="15"/>
      <c r="IO352" s="15"/>
      <c r="IP352" s="15"/>
      <c r="IQ352" s="15"/>
      <c r="IR352" s="15"/>
      <c r="IS352" s="15"/>
      <c r="IT352" s="15"/>
      <c r="IU352" s="15"/>
      <c r="IV352" s="15"/>
    </row>
    <row r="353" spans="1:256" ht="9" customHeight="1">
      <c r="A353" s="579"/>
      <c r="B353" s="579"/>
      <c r="C353" s="579"/>
      <c r="D353" s="579"/>
      <c r="E353" s="579"/>
      <c r="F353" s="579"/>
      <c r="G353" s="579"/>
      <c r="H353" s="579"/>
      <c r="I353" s="579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  <c r="AZ353" s="15"/>
      <c r="BA353" s="15"/>
      <c r="BB353" s="15"/>
      <c r="BC353" s="15"/>
      <c r="BD353" s="15"/>
      <c r="BE353" s="15"/>
      <c r="BF353" s="15"/>
      <c r="BG353" s="15"/>
      <c r="BH353" s="15"/>
      <c r="BI353" s="15"/>
      <c r="BJ353" s="15"/>
      <c r="BK353" s="15"/>
      <c r="BL353" s="15"/>
      <c r="BM353" s="15"/>
      <c r="BN353" s="15"/>
      <c r="BO353" s="15"/>
      <c r="BP353" s="15"/>
      <c r="BQ353" s="15"/>
      <c r="BR353" s="15"/>
      <c r="BS353" s="15"/>
      <c r="BT353" s="15"/>
      <c r="BU353" s="15"/>
      <c r="BV353" s="15"/>
      <c r="BW353" s="15"/>
      <c r="BX353" s="15"/>
      <c r="BY353" s="15"/>
      <c r="BZ353" s="15"/>
      <c r="CA353" s="15"/>
      <c r="CB353" s="15"/>
      <c r="CC353" s="15"/>
      <c r="CD353" s="15"/>
      <c r="CE353" s="15"/>
      <c r="CF353" s="15"/>
      <c r="CG353" s="15"/>
      <c r="CH353" s="15"/>
      <c r="CI353" s="15"/>
      <c r="CJ353" s="15"/>
      <c r="CK353" s="15"/>
      <c r="CL353" s="15"/>
      <c r="CM353" s="15"/>
      <c r="CN353" s="15"/>
      <c r="CO353" s="15"/>
      <c r="CP353" s="15"/>
      <c r="CQ353" s="15"/>
      <c r="CR353" s="15"/>
      <c r="CS353" s="15"/>
      <c r="CT353" s="15"/>
      <c r="CU353" s="15"/>
      <c r="CV353" s="15"/>
      <c r="CW353" s="15"/>
      <c r="CX353" s="15"/>
      <c r="CY353" s="15"/>
      <c r="CZ353" s="15"/>
      <c r="DA353" s="15"/>
      <c r="DB353" s="15"/>
      <c r="DC353" s="15"/>
      <c r="DD353" s="15"/>
      <c r="DE353" s="15"/>
      <c r="DF353" s="15"/>
      <c r="DG353" s="15"/>
      <c r="DH353" s="15"/>
      <c r="DI353" s="15"/>
      <c r="DJ353" s="15"/>
      <c r="DK353" s="15"/>
      <c r="DL353" s="15"/>
      <c r="DM353" s="15"/>
      <c r="DN353" s="15"/>
      <c r="DO353" s="15"/>
      <c r="DP353" s="15"/>
      <c r="DQ353" s="15"/>
      <c r="DR353" s="15"/>
      <c r="DS353" s="15"/>
      <c r="DT353" s="15"/>
      <c r="DU353" s="15"/>
      <c r="DV353" s="15"/>
      <c r="DW353" s="15"/>
      <c r="DX353" s="15"/>
      <c r="DY353" s="15"/>
      <c r="DZ353" s="15"/>
      <c r="EA353" s="15"/>
      <c r="EB353" s="15"/>
      <c r="EC353" s="15"/>
      <c r="ED353" s="15"/>
      <c r="EE353" s="15"/>
      <c r="EF353" s="15"/>
      <c r="EG353" s="15"/>
      <c r="EH353" s="15"/>
      <c r="EI353" s="15"/>
      <c r="EJ353" s="15"/>
      <c r="EK353" s="15"/>
      <c r="EL353" s="15"/>
      <c r="EM353" s="15"/>
      <c r="EN353" s="15"/>
      <c r="EO353" s="15"/>
      <c r="EP353" s="15"/>
      <c r="EQ353" s="15"/>
      <c r="ER353" s="15"/>
      <c r="ES353" s="15"/>
      <c r="ET353" s="15"/>
      <c r="EU353" s="15"/>
      <c r="EV353" s="15"/>
      <c r="EW353" s="15"/>
      <c r="EX353" s="15"/>
      <c r="EY353" s="15"/>
      <c r="EZ353" s="15"/>
      <c r="FA353" s="15"/>
      <c r="FB353" s="15"/>
      <c r="FC353" s="15"/>
      <c r="FD353" s="15"/>
      <c r="FE353" s="15"/>
      <c r="FF353" s="15"/>
      <c r="FG353" s="15"/>
      <c r="FH353" s="15"/>
      <c r="FI353" s="15"/>
      <c r="FJ353" s="15"/>
      <c r="FK353" s="15"/>
      <c r="FL353" s="15"/>
      <c r="FM353" s="15"/>
      <c r="FN353" s="15"/>
      <c r="FO353" s="15"/>
      <c r="FP353" s="15"/>
      <c r="FQ353" s="15"/>
      <c r="FR353" s="15"/>
      <c r="FS353" s="15"/>
      <c r="FT353" s="15"/>
      <c r="FU353" s="15"/>
      <c r="FV353" s="15"/>
      <c r="FW353" s="15"/>
      <c r="FX353" s="15"/>
      <c r="FY353" s="15"/>
      <c r="FZ353" s="15"/>
      <c r="GA353" s="15"/>
      <c r="GB353" s="15"/>
      <c r="GC353" s="15"/>
      <c r="GD353" s="15"/>
      <c r="GE353" s="15"/>
      <c r="GF353" s="15"/>
      <c r="GG353" s="15"/>
      <c r="GH353" s="15"/>
      <c r="GI353" s="15"/>
      <c r="GJ353" s="15"/>
      <c r="GK353" s="15"/>
      <c r="GL353" s="15"/>
      <c r="GM353" s="15"/>
      <c r="GN353" s="15"/>
      <c r="GO353" s="15"/>
      <c r="GP353" s="15"/>
      <c r="GQ353" s="15"/>
      <c r="GR353" s="15"/>
      <c r="GS353" s="15"/>
      <c r="GT353" s="15"/>
      <c r="GU353" s="15"/>
      <c r="GV353" s="15"/>
      <c r="GW353" s="15"/>
      <c r="GX353" s="15"/>
      <c r="GY353" s="15"/>
      <c r="GZ353" s="15"/>
      <c r="HA353" s="15"/>
      <c r="HB353" s="15"/>
      <c r="HC353" s="15"/>
      <c r="HD353" s="15"/>
      <c r="HE353" s="15"/>
      <c r="HF353" s="15"/>
      <c r="HG353" s="15"/>
      <c r="HH353" s="15"/>
      <c r="HI353" s="15"/>
      <c r="HJ353" s="15"/>
      <c r="HK353" s="15"/>
      <c r="HL353" s="15"/>
      <c r="HM353" s="15"/>
      <c r="HN353" s="15"/>
      <c r="HO353" s="15"/>
      <c r="HP353" s="15"/>
      <c r="HQ353" s="15"/>
      <c r="HR353" s="15"/>
      <c r="HS353" s="15"/>
      <c r="HT353" s="15"/>
      <c r="HU353" s="15"/>
      <c r="HV353" s="15"/>
      <c r="HW353" s="15"/>
      <c r="HX353" s="15"/>
      <c r="HY353" s="15"/>
      <c r="HZ353" s="15"/>
      <c r="IA353" s="15"/>
      <c r="IB353" s="15"/>
      <c r="IC353" s="15"/>
      <c r="ID353" s="15"/>
      <c r="IE353" s="15"/>
      <c r="IF353" s="15"/>
      <c r="IG353" s="15"/>
      <c r="IH353" s="15"/>
      <c r="II353" s="15"/>
      <c r="IJ353" s="15"/>
      <c r="IK353" s="15"/>
      <c r="IL353" s="15"/>
      <c r="IM353" s="15"/>
      <c r="IN353" s="15"/>
      <c r="IO353" s="15"/>
      <c r="IP353" s="15"/>
      <c r="IQ353" s="15"/>
      <c r="IR353" s="15"/>
      <c r="IS353" s="15"/>
      <c r="IT353" s="15"/>
      <c r="IU353" s="15"/>
      <c r="IV353" s="15"/>
    </row>
    <row r="354" spans="1:256" ht="11.25" hidden="1" customHeight="1">
      <c r="A354" s="579"/>
      <c r="B354" s="579"/>
      <c r="C354" s="579"/>
      <c r="D354" s="579"/>
      <c r="E354" s="579"/>
      <c r="F354" s="579"/>
      <c r="G354" s="579"/>
      <c r="H354" s="579"/>
      <c r="I354" s="579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  <c r="AX354" s="15"/>
      <c r="AY354" s="15"/>
      <c r="AZ354" s="15"/>
      <c r="BA354" s="15"/>
      <c r="BB354" s="15"/>
      <c r="BC354" s="15"/>
      <c r="BD354" s="15"/>
      <c r="BE354" s="15"/>
      <c r="BF354" s="15"/>
      <c r="BG354" s="15"/>
      <c r="BH354" s="15"/>
      <c r="BI354" s="15"/>
      <c r="BJ354" s="15"/>
      <c r="BK354" s="15"/>
      <c r="BL354" s="15"/>
      <c r="BM354" s="15"/>
      <c r="BN354" s="15"/>
      <c r="BO354" s="15"/>
      <c r="BP354" s="15"/>
      <c r="BQ354" s="15"/>
      <c r="BR354" s="15"/>
      <c r="BS354" s="15"/>
      <c r="BT354" s="15"/>
      <c r="BU354" s="15"/>
      <c r="BV354" s="15"/>
      <c r="BW354" s="15"/>
      <c r="BX354" s="15"/>
      <c r="BY354" s="15"/>
      <c r="BZ354" s="15"/>
      <c r="CA354" s="15"/>
      <c r="CB354" s="15"/>
      <c r="CC354" s="15"/>
      <c r="CD354" s="15"/>
      <c r="CE354" s="15"/>
      <c r="CF354" s="15"/>
      <c r="CG354" s="15"/>
      <c r="CH354" s="15"/>
      <c r="CI354" s="15"/>
      <c r="CJ354" s="15"/>
      <c r="CK354" s="15"/>
      <c r="CL354" s="15"/>
      <c r="CM354" s="15"/>
      <c r="CN354" s="15"/>
      <c r="CO354" s="15"/>
      <c r="CP354" s="15"/>
      <c r="CQ354" s="15"/>
      <c r="CR354" s="15"/>
      <c r="CS354" s="15"/>
      <c r="CT354" s="15"/>
      <c r="CU354" s="15"/>
      <c r="CV354" s="15"/>
      <c r="CW354" s="15"/>
      <c r="CX354" s="15"/>
      <c r="CY354" s="15"/>
      <c r="CZ354" s="15"/>
      <c r="DA354" s="15"/>
      <c r="DB354" s="15"/>
      <c r="DC354" s="15"/>
      <c r="DD354" s="15"/>
      <c r="DE354" s="15"/>
      <c r="DF354" s="15"/>
      <c r="DG354" s="15"/>
      <c r="DH354" s="15"/>
      <c r="DI354" s="15"/>
      <c r="DJ354" s="15"/>
      <c r="DK354" s="15"/>
      <c r="DL354" s="15"/>
      <c r="DM354" s="15"/>
      <c r="DN354" s="15"/>
      <c r="DO354" s="15"/>
      <c r="DP354" s="15"/>
      <c r="DQ354" s="15"/>
      <c r="DR354" s="15"/>
      <c r="DS354" s="15"/>
      <c r="DT354" s="15"/>
      <c r="DU354" s="15"/>
      <c r="DV354" s="15"/>
      <c r="DW354" s="15"/>
      <c r="DX354" s="15"/>
      <c r="DY354" s="15"/>
      <c r="DZ354" s="15"/>
      <c r="EA354" s="15"/>
      <c r="EB354" s="15"/>
      <c r="EC354" s="15"/>
      <c r="ED354" s="15"/>
      <c r="EE354" s="15"/>
      <c r="EF354" s="15"/>
      <c r="EG354" s="15"/>
      <c r="EH354" s="15"/>
      <c r="EI354" s="15"/>
      <c r="EJ354" s="15"/>
      <c r="EK354" s="15"/>
      <c r="EL354" s="15"/>
      <c r="EM354" s="15"/>
      <c r="EN354" s="15"/>
      <c r="EO354" s="15"/>
      <c r="EP354" s="15"/>
      <c r="EQ354" s="15"/>
      <c r="ER354" s="15"/>
      <c r="ES354" s="15"/>
      <c r="ET354" s="15"/>
      <c r="EU354" s="15"/>
      <c r="EV354" s="15"/>
      <c r="EW354" s="15"/>
      <c r="EX354" s="15"/>
      <c r="EY354" s="15"/>
      <c r="EZ354" s="15"/>
      <c r="FA354" s="15"/>
      <c r="FB354" s="15"/>
      <c r="FC354" s="15"/>
      <c r="FD354" s="15"/>
      <c r="FE354" s="15"/>
      <c r="FF354" s="15"/>
      <c r="FG354" s="15"/>
      <c r="FH354" s="15"/>
      <c r="FI354" s="15"/>
      <c r="FJ354" s="15"/>
      <c r="FK354" s="15"/>
      <c r="FL354" s="15"/>
      <c r="FM354" s="15"/>
      <c r="FN354" s="15"/>
      <c r="FO354" s="15"/>
      <c r="FP354" s="15"/>
      <c r="FQ354" s="15"/>
      <c r="FR354" s="15"/>
      <c r="FS354" s="15"/>
      <c r="FT354" s="15"/>
      <c r="FU354" s="15"/>
      <c r="FV354" s="15"/>
      <c r="FW354" s="15"/>
      <c r="FX354" s="15"/>
      <c r="FY354" s="15"/>
      <c r="FZ354" s="15"/>
      <c r="GA354" s="15"/>
      <c r="GB354" s="15"/>
      <c r="GC354" s="15"/>
      <c r="GD354" s="15"/>
      <c r="GE354" s="15"/>
      <c r="GF354" s="15"/>
      <c r="GG354" s="15"/>
      <c r="GH354" s="15"/>
      <c r="GI354" s="15"/>
      <c r="GJ354" s="15"/>
      <c r="GK354" s="15"/>
      <c r="GL354" s="15"/>
      <c r="GM354" s="15"/>
      <c r="GN354" s="15"/>
      <c r="GO354" s="15"/>
      <c r="GP354" s="15"/>
      <c r="GQ354" s="15"/>
      <c r="GR354" s="15"/>
      <c r="GS354" s="15"/>
      <c r="GT354" s="15"/>
      <c r="GU354" s="15"/>
      <c r="GV354" s="15"/>
      <c r="GW354" s="15"/>
      <c r="GX354" s="15"/>
      <c r="GY354" s="15"/>
      <c r="GZ354" s="15"/>
      <c r="HA354" s="15"/>
      <c r="HB354" s="15"/>
      <c r="HC354" s="15"/>
      <c r="HD354" s="15"/>
      <c r="HE354" s="15"/>
      <c r="HF354" s="15"/>
      <c r="HG354" s="15"/>
      <c r="HH354" s="15"/>
      <c r="HI354" s="15"/>
      <c r="HJ354" s="15"/>
      <c r="HK354" s="15"/>
      <c r="HL354" s="15"/>
      <c r="HM354" s="15"/>
      <c r="HN354" s="15"/>
      <c r="HO354" s="15"/>
      <c r="HP354" s="15"/>
      <c r="HQ354" s="15"/>
      <c r="HR354" s="15"/>
      <c r="HS354" s="15"/>
      <c r="HT354" s="15"/>
      <c r="HU354" s="15"/>
      <c r="HV354" s="15"/>
      <c r="HW354" s="15"/>
      <c r="HX354" s="15"/>
      <c r="HY354" s="15"/>
      <c r="HZ354" s="15"/>
      <c r="IA354" s="15"/>
      <c r="IB354" s="15"/>
      <c r="IC354" s="15"/>
      <c r="ID354" s="15"/>
      <c r="IE354" s="15"/>
      <c r="IF354" s="15"/>
      <c r="IG354" s="15"/>
      <c r="IH354" s="15"/>
      <c r="II354" s="15"/>
      <c r="IJ354" s="15"/>
      <c r="IK354" s="15"/>
      <c r="IL354" s="15"/>
      <c r="IM354" s="15"/>
      <c r="IN354" s="15"/>
      <c r="IO354" s="15"/>
      <c r="IP354" s="15"/>
      <c r="IQ354" s="15"/>
      <c r="IR354" s="15"/>
      <c r="IS354" s="15"/>
      <c r="IT354" s="15"/>
      <c r="IU354" s="15"/>
      <c r="IV354" s="15"/>
    </row>
    <row r="355" spans="1:256" ht="27" customHeight="1">
      <c r="A355" s="632" t="s">
        <v>317</v>
      </c>
      <c r="B355" s="632"/>
      <c r="C355" s="632"/>
      <c r="D355" s="632"/>
      <c r="E355" s="632"/>
      <c r="F355" s="632"/>
      <c r="G355" s="632"/>
      <c r="H355" s="632"/>
      <c r="I355" s="632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  <c r="AX355" s="15"/>
      <c r="AY355" s="15"/>
      <c r="AZ355" s="15"/>
      <c r="BA355" s="15"/>
      <c r="BB355" s="15"/>
      <c r="BC355" s="15"/>
      <c r="BD355" s="15"/>
      <c r="BE355" s="15"/>
      <c r="BF355" s="15"/>
      <c r="BG355" s="15"/>
      <c r="BH355" s="15"/>
      <c r="BI355" s="15"/>
      <c r="BJ355" s="15"/>
      <c r="BK355" s="15"/>
      <c r="BL355" s="15"/>
      <c r="BM355" s="15"/>
      <c r="BN355" s="15"/>
      <c r="BO355" s="15"/>
      <c r="BP355" s="15"/>
      <c r="BQ355" s="15"/>
      <c r="BR355" s="15"/>
      <c r="BS355" s="15"/>
      <c r="BT355" s="15"/>
      <c r="BU355" s="15"/>
      <c r="BV355" s="15"/>
      <c r="BW355" s="15"/>
      <c r="BX355" s="15"/>
      <c r="BY355" s="15"/>
      <c r="BZ355" s="15"/>
      <c r="CA355" s="15"/>
      <c r="CB355" s="15"/>
      <c r="CC355" s="15"/>
      <c r="CD355" s="15"/>
      <c r="CE355" s="15"/>
      <c r="CF355" s="15"/>
      <c r="CG355" s="15"/>
      <c r="CH355" s="15"/>
      <c r="CI355" s="15"/>
      <c r="CJ355" s="15"/>
      <c r="CK355" s="15"/>
      <c r="CL355" s="15"/>
      <c r="CM355" s="15"/>
      <c r="CN355" s="15"/>
      <c r="CO355" s="15"/>
      <c r="CP355" s="15"/>
      <c r="CQ355" s="15"/>
      <c r="CR355" s="15"/>
      <c r="CS355" s="15"/>
      <c r="CT355" s="15"/>
      <c r="CU355" s="15"/>
      <c r="CV355" s="15"/>
      <c r="CW355" s="15"/>
      <c r="CX355" s="15"/>
      <c r="CY355" s="15"/>
      <c r="CZ355" s="15"/>
      <c r="DA355" s="15"/>
      <c r="DB355" s="15"/>
      <c r="DC355" s="15"/>
      <c r="DD355" s="15"/>
      <c r="DE355" s="15"/>
      <c r="DF355" s="15"/>
      <c r="DG355" s="15"/>
      <c r="DH355" s="15"/>
      <c r="DI355" s="15"/>
      <c r="DJ355" s="15"/>
      <c r="DK355" s="15"/>
      <c r="DL355" s="15"/>
      <c r="DM355" s="15"/>
      <c r="DN355" s="15"/>
      <c r="DO355" s="15"/>
      <c r="DP355" s="15"/>
      <c r="DQ355" s="15"/>
      <c r="DR355" s="15"/>
      <c r="DS355" s="15"/>
      <c r="DT355" s="15"/>
      <c r="DU355" s="15"/>
      <c r="DV355" s="15"/>
      <c r="DW355" s="15"/>
      <c r="DX355" s="15"/>
      <c r="DY355" s="15"/>
      <c r="DZ355" s="15"/>
      <c r="EA355" s="15"/>
      <c r="EB355" s="15"/>
      <c r="EC355" s="15"/>
      <c r="ED355" s="15"/>
      <c r="EE355" s="15"/>
      <c r="EF355" s="15"/>
      <c r="EG355" s="15"/>
      <c r="EH355" s="15"/>
      <c r="EI355" s="15"/>
      <c r="EJ355" s="15"/>
      <c r="EK355" s="15"/>
      <c r="EL355" s="15"/>
      <c r="EM355" s="15"/>
      <c r="EN355" s="15"/>
      <c r="EO355" s="15"/>
      <c r="EP355" s="15"/>
      <c r="EQ355" s="15"/>
      <c r="ER355" s="15"/>
      <c r="ES355" s="15"/>
      <c r="ET355" s="15"/>
      <c r="EU355" s="15"/>
      <c r="EV355" s="15"/>
      <c r="EW355" s="15"/>
      <c r="EX355" s="15"/>
      <c r="EY355" s="15"/>
      <c r="EZ355" s="15"/>
      <c r="FA355" s="15"/>
      <c r="FB355" s="15"/>
      <c r="FC355" s="15"/>
      <c r="FD355" s="15"/>
      <c r="FE355" s="15"/>
      <c r="FF355" s="15"/>
      <c r="FG355" s="15"/>
      <c r="FH355" s="15"/>
      <c r="FI355" s="15"/>
      <c r="FJ355" s="15"/>
      <c r="FK355" s="15"/>
      <c r="FL355" s="15"/>
      <c r="FM355" s="15"/>
      <c r="FN355" s="15"/>
      <c r="FO355" s="15"/>
      <c r="FP355" s="15"/>
      <c r="FQ355" s="15"/>
      <c r="FR355" s="15"/>
      <c r="FS355" s="15"/>
      <c r="FT355" s="15"/>
      <c r="FU355" s="15"/>
      <c r="FV355" s="15"/>
      <c r="FW355" s="15"/>
      <c r="FX355" s="15"/>
      <c r="FY355" s="15"/>
      <c r="FZ355" s="15"/>
      <c r="GA355" s="15"/>
      <c r="GB355" s="15"/>
      <c r="GC355" s="15"/>
      <c r="GD355" s="15"/>
      <c r="GE355" s="15"/>
      <c r="GF355" s="15"/>
      <c r="GG355" s="15"/>
      <c r="GH355" s="15"/>
      <c r="GI355" s="15"/>
      <c r="GJ355" s="15"/>
      <c r="GK355" s="15"/>
      <c r="GL355" s="15"/>
      <c r="GM355" s="15"/>
      <c r="GN355" s="15"/>
      <c r="GO355" s="15"/>
      <c r="GP355" s="15"/>
      <c r="GQ355" s="15"/>
      <c r="GR355" s="15"/>
      <c r="GS355" s="15"/>
      <c r="GT355" s="15"/>
      <c r="GU355" s="15"/>
      <c r="GV355" s="15"/>
      <c r="GW355" s="15"/>
      <c r="GX355" s="15"/>
      <c r="GY355" s="15"/>
      <c r="GZ355" s="15"/>
      <c r="HA355" s="15"/>
      <c r="HB355" s="15"/>
      <c r="HC355" s="15"/>
      <c r="HD355" s="15"/>
      <c r="HE355" s="15"/>
      <c r="HF355" s="15"/>
      <c r="HG355" s="15"/>
      <c r="HH355" s="15"/>
      <c r="HI355" s="15"/>
      <c r="HJ355" s="15"/>
      <c r="HK355" s="15"/>
      <c r="HL355" s="15"/>
      <c r="HM355" s="15"/>
      <c r="HN355" s="15"/>
      <c r="HO355" s="15"/>
      <c r="HP355" s="15"/>
      <c r="HQ355" s="15"/>
      <c r="HR355" s="15"/>
      <c r="HS355" s="15"/>
      <c r="HT355" s="15"/>
      <c r="HU355" s="15"/>
      <c r="HV355" s="15"/>
      <c r="HW355" s="15"/>
      <c r="HX355" s="15"/>
      <c r="HY355" s="15"/>
      <c r="HZ355" s="15"/>
      <c r="IA355" s="15"/>
      <c r="IB355" s="15"/>
      <c r="IC355" s="15"/>
      <c r="ID355" s="15"/>
      <c r="IE355" s="15"/>
      <c r="IF355" s="15"/>
      <c r="IG355" s="15"/>
      <c r="IH355" s="15"/>
      <c r="II355" s="15"/>
      <c r="IJ355" s="15"/>
      <c r="IK355" s="15"/>
      <c r="IL355" s="15"/>
      <c r="IM355" s="15"/>
      <c r="IN355" s="15"/>
      <c r="IO355" s="15"/>
      <c r="IP355" s="15"/>
      <c r="IQ355" s="15"/>
      <c r="IR355" s="15"/>
      <c r="IS355" s="15"/>
      <c r="IT355" s="15"/>
      <c r="IU355" s="15"/>
      <c r="IV355" s="15"/>
    </row>
    <row r="356" spans="1:256" ht="12.75" customHeight="1">
      <c r="A356" s="6" t="s">
        <v>318</v>
      </c>
      <c r="B356" s="6"/>
      <c r="C356" s="6"/>
      <c r="D356" s="6"/>
      <c r="E356" s="6"/>
      <c r="F356" s="6"/>
      <c r="G356" s="6"/>
      <c r="H356" s="6" t="s">
        <v>319</v>
      </c>
      <c r="I356" s="6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  <c r="AX356" s="15"/>
      <c r="AY356" s="15"/>
      <c r="AZ356" s="15"/>
      <c r="BA356" s="15"/>
      <c r="BB356" s="15"/>
      <c r="BC356" s="15"/>
      <c r="BD356" s="15"/>
      <c r="BE356" s="15"/>
      <c r="BF356" s="15"/>
      <c r="BG356" s="15"/>
      <c r="BH356" s="15"/>
      <c r="BI356" s="15"/>
      <c r="BJ356" s="15"/>
      <c r="BK356" s="15"/>
      <c r="BL356" s="15"/>
      <c r="BM356" s="15"/>
      <c r="BN356" s="15"/>
      <c r="BO356" s="15"/>
      <c r="BP356" s="15"/>
      <c r="BQ356" s="15"/>
      <c r="BR356" s="15"/>
      <c r="BS356" s="15"/>
      <c r="BT356" s="15"/>
      <c r="BU356" s="15"/>
      <c r="BV356" s="15"/>
      <c r="BW356" s="15"/>
      <c r="BX356" s="15"/>
      <c r="BY356" s="15"/>
      <c r="BZ356" s="15"/>
      <c r="CA356" s="15"/>
      <c r="CB356" s="15"/>
      <c r="CC356" s="15"/>
      <c r="CD356" s="15"/>
      <c r="CE356" s="15"/>
      <c r="CF356" s="15"/>
      <c r="CG356" s="15"/>
      <c r="CH356" s="15"/>
      <c r="CI356" s="15"/>
      <c r="CJ356" s="15"/>
      <c r="CK356" s="15"/>
      <c r="CL356" s="15"/>
      <c r="CM356" s="15"/>
      <c r="CN356" s="15"/>
      <c r="CO356" s="15"/>
      <c r="CP356" s="15"/>
      <c r="CQ356" s="15"/>
      <c r="CR356" s="15"/>
      <c r="CS356" s="15"/>
      <c r="CT356" s="15"/>
      <c r="CU356" s="15"/>
      <c r="CV356" s="15"/>
      <c r="CW356" s="15"/>
      <c r="CX356" s="15"/>
      <c r="CY356" s="15"/>
      <c r="CZ356" s="15"/>
      <c r="DA356" s="15"/>
      <c r="DB356" s="15"/>
      <c r="DC356" s="15"/>
      <c r="DD356" s="15"/>
      <c r="DE356" s="15"/>
      <c r="DF356" s="15"/>
      <c r="DG356" s="15"/>
      <c r="DH356" s="15"/>
      <c r="DI356" s="15"/>
      <c r="DJ356" s="15"/>
      <c r="DK356" s="15"/>
      <c r="DL356" s="15"/>
      <c r="DM356" s="15"/>
      <c r="DN356" s="15"/>
      <c r="DO356" s="15"/>
      <c r="DP356" s="15"/>
      <c r="DQ356" s="15"/>
      <c r="DR356" s="15"/>
      <c r="DS356" s="15"/>
      <c r="DT356" s="15"/>
      <c r="DU356" s="15"/>
      <c r="DV356" s="15"/>
      <c r="DW356" s="15"/>
      <c r="DX356" s="15"/>
      <c r="DY356" s="15"/>
      <c r="DZ356" s="15"/>
      <c r="EA356" s="15"/>
      <c r="EB356" s="15"/>
      <c r="EC356" s="15"/>
      <c r="ED356" s="15"/>
      <c r="EE356" s="15"/>
      <c r="EF356" s="15"/>
      <c r="EG356" s="15"/>
      <c r="EH356" s="15"/>
      <c r="EI356" s="15"/>
      <c r="EJ356" s="15"/>
      <c r="EK356" s="15"/>
      <c r="EL356" s="15"/>
      <c r="EM356" s="15"/>
      <c r="EN356" s="15"/>
      <c r="EO356" s="15"/>
      <c r="EP356" s="15"/>
      <c r="EQ356" s="15"/>
      <c r="ER356" s="15"/>
      <c r="ES356" s="15"/>
      <c r="ET356" s="15"/>
      <c r="EU356" s="15"/>
      <c r="EV356" s="15"/>
      <c r="EW356" s="15"/>
      <c r="EX356" s="15"/>
      <c r="EY356" s="15"/>
      <c r="EZ356" s="15"/>
      <c r="FA356" s="15"/>
      <c r="FB356" s="15"/>
      <c r="FC356" s="15"/>
      <c r="FD356" s="15"/>
      <c r="FE356" s="15"/>
      <c r="FF356" s="15"/>
      <c r="FG356" s="15"/>
      <c r="FH356" s="15"/>
      <c r="FI356" s="15"/>
      <c r="FJ356" s="15"/>
      <c r="FK356" s="15"/>
      <c r="FL356" s="15"/>
      <c r="FM356" s="15"/>
      <c r="FN356" s="15"/>
      <c r="FO356" s="15"/>
      <c r="FP356" s="15"/>
      <c r="FQ356" s="15"/>
      <c r="FR356" s="15"/>
      <c r="FS356" s="15"/>
      <c r="FT356" s="15"/>
      <c r="FU356" s="15"/>
      <c r="FV356" s="15"/>
      <c r="FW356" s="15"/>
      <c r="FX356" s="15"/>
      <c r="FY356" s="15"/>
      <c r="FZ356" s="15"/>
      <c r="GA356" s="15"/>
      <c r="GB356" s="15"/>
      <c r="GC356" s="15"/>
      <c r="GD356" s="15"/>
      <c r="GE356" s="15"/>
      <c r="GF356" s="15"/>
      <c r="GG356" s="15"/>
      <c r="GH356" s="15"/>
      <c r="GI356" s="15"/>
      <c r="GJ356" s="15"/>
      <c r="GK356" s="15"/>
      <c r="GL356" s="15"/>
      <c r="GM356" s="15"/>
      <c r="GN356" s="15"/>
      <c r="GO356" s="15"/>
      <c r="GP356" s="15"/>
      <c r="GQ356" s="15"/>
      <c r="GR356" s="15"/>
      <c r="GS356" s="15"/>
      <c r="GT356" s="15"/>
      <c r="GU356" s="15"/>
      <c r="GV356" s="15"/>
      <c r="GW356" s="15"/>
      <c r="GX356" s="15"/>
      <c r="GY356" s="15"/>
      <c r="GZ356" s="15"/>
      <c r="HA356" s="15"/>
      <c r="HB356" s="15"/>
      <c r="HC356" s="15"/>
      <c r="HD356" s="15"/>
      <c r="HE356" s="15"/>
      <c r="HF356" s="15"/>
      <c r="HG356" s="15"/>
      <c r="HH356" s="15"/>
      <c r="HI356" s="15"/>
      <c r="HJ356" s="15"/>
      <c r="HK356" s="15"/>
      <c r="HL356" s="15"/>
      <c r="HM356" s="15"/>
      <c r="HN356" s="15"/>
      <c r="HO356" s="15"/>
      <c r="HP356" s="15"/>
      <c r="HQ356" s="15"/>
      <c r="HR356" s="15"/>
      <c r="HS356" s="15"/>
      <c r="HT356" s="15"/>
      <c r="HU356" s="15"/>
      <c r="HV356" s="15"/>
      <c r="HW356" s="15"/>
      <c r="HX356" s="15"/>
      <c r="HY356" s="15"/>
      <c r="HZ356" s="15"/>
      <c r="IA356" s="15"/>
      <c r="IB356" s="15"/>
      <c r="IC356" s="15"/>
      <c r="ID356" s="15"/>
      <c r="IE356" s="15"/>
      <c r="IF356" s="15"/>
      <c r="IG356" s="15"/>
      <c r="IH356" s="15"/>
      <c r="II356" s="15"/>
      <c r="IJ356" s="15"/>
      <c r="IK356" s="15"/>
      <c r="IL356" s="15"/>
      <c r="IM356" s="15"/>
      <c r="IN356" s="15"/>
      <c r="IO356" s="15"/>
      <c r="IP356" s="15"/>
      <c r="IQ356" s="15"/>
      <c r="IR356" s="15"/>
      <c r="IS356" s="15"/>
      <c r="IT356" s="15"/>
      <c r="IU356" s="15"/>
      <c r="IV356" s="15"/>
    </row>
    <row r="357" spans="1:256" ht="15" customHeight="1">
      <c r="A357" s="635"/>
      <c r="B357" s="635"/>
      <c r="C357" s="635"/>
      <c r="D357" s="635"/>
      <c r="E357" s="635"/>
      <c r="F357" s="635"/>
      <c r="G357" s="635"/>
      <c r="H357" s="636"/>
      <c r="I357" s="636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  <c r="AX357" s="15"/>
      <c r="AY357" s="15"/>
      <c r="AZ357" s="15"/>
      <c r="BA357" s="15"/>
      <c r="BB357" s="15"/>
      <c r="BC357" s="15"/>
      <c r="BD357" s="15"/>
      <c r="BE357" s="15"/>
      <c r="BF357" s="15"/>
      <c r="BG357" s="15"/>
      <c r="BH357" s="15"/>
      <c r="BI357" s="15"/>
      <c r="BJ357" s="15"/>
      <c r="BK357" s="15"/>
      <c r="BL357" s="15"/>
      <c r="BM357" s="15"/>
      <c r="BN357" s="15"/>
      <c r="BO357" s="15"/>
      <c r="BP357" s="15"/>
      <c r="BQ357" s="15"/>
      <c r="BR357" s="15"/>
      <c r="BS357" s="15"/>
      <c r="BT357" s="15"/>
      <c r="BU357" s="15"/>
      <c r="BV357" s="15"/>
      <c r="BW357" s="15"/>
      <c r="BX357" s="15"/>
      <c r="BY357" s="15"/>
      <c r="BZ357" s="15"/>
      <c r="CA357" s="15"/>
      <c r="CB357" s="15"/>
      <c r="CC357" s="15"/>
      <c r="CD357" s="15"/>
      <c r="CE357" s="15"/>
      <c r="CF357" s="15"/>
      <c r="CG357" s="15"/>
      <c r="CH357" s="15"/>
      <c r="CI357" s="15"/>
      <c r="CJ357" s="15"/>
      <c r="CK357" s="15"/>
      <c r="CL357" s="15"/>
      <c r="CM357" s="15"/>
      <c r="CN357" s="15"/>
      <c r="CO357" s="15"/>
      <c r="CP357" s="15"/>
      <c r="CQ357" s="15"/>
      <c r="CR357" s="15"/>
      <c r="CS357" s="15"/>
      <c r="CT357" s="15"/>
      <c r="CU357" s="15"/>
      <c r="CV357" s="15"/>
      <c r="CW357" s="15"/>
      <c r="CX357" s="15"/>
      <c r="CY357" s="15"/>
      <c r="CZ357" s="15"/>
      <c r="DA357" s="15"/>
      <c r="DB357" s="15"/>
      <c r="DC357" s="15"/>
      <c r="DD357" s="15"/>
      <c r="DE357" s="15"/>
      <c r="DF357" s="15"/>
      <c r="DG357" s="15"/>
      <c r="DH357" s="15"/>
      <c r="DI357" s="15"/>
      <c r="DJ357" s="15"/>
      <c r="DK357" s="15"/>
      <c r="DL357" s="15"/>
      <c r="DM357" s="15"/>
      <c r="DN357" s="15"/>
      <c r="DO357" s="15"/>
      <c r="DP357" s="15"/>
      <c r="DQ357" s="15"/>
      <c r="DR357" s="15"/>
      <c r="DS357" s="15"/>
      <c r="DT357" s="15"/>
      <c r="DU357" s="15"/>
      <c r="DV357" s="15"/>
      <c r="DW357" s="15"/>
      <c r="DX357" s="15"/>
      <c r="DY357" s="15"/>
      <c r="DZ357" s="15"/>
      <c r="EA357" s="15"/>
      <c r="EB357" s="15"/>
      <c r="EC357" s="15"/>
      <c r="ED357" s="15"/>
      <c r="EE357" s="15"/>
      <c r="EF357" s="15"/>
      <c r="EG357" s="15"/>
      <c r="EH357" s="15"/>
      <c r="EI357" s="15"/>
      <c r="EJ357" s="15"/>
      <c r="EK357" s="15"/>
      <c r="EL357" s="15"/>
      <c r="EM357" s="15"/>
      <c r="EN357" s="15"/>
      <c r="EO357" s="15"/>
      <c r="EP357" s="15"/>
      <c r="EQ357" s="15"/>
      <c r="ER357" s="15"/>
      <c r="ES357" s="15"/>
      <c r="ET357" s="15"/>
      <c r="EU357" s="15"/>
      <c r="EV357" s="15"/>
      <c r="EW357" s="15"/>
      <c r="EX357" s="15"/>
      <c r="EY357" s="15"/>
      <c r="EZ357" s="15"/>
      <c r="FA357" s="15"/>
      <c r="FB357" s="15"/>
      <c r="FC357" s="15"/>
      <c r="FD357" s="15"/>
      <c r="FE357" s="15"/>
      <c r="FF357" s="15"/>
      <c r="FG357" s="15"/>
      <c r="FH357" s="15"/>
      <c r="FI357" s="15"/>
      <c r="FJ357" s="15"/>
      <c r="FK357" s="15"/>
      <c r="FL357" s="15"/>
      <c r="FM357" s="15"/>
      <c r="FN357" s="15"/>
      <c r="FO357" s="15"/>
      <c r="FP357" s="15"/>
      <c r="FQ357" s="15"/>
      <c r="FR357" s="15"/>
      <c r="FS357" s="15"/>
      <c r="FT357" s="15"/>
      <c r="FU357" s="15"/>
      <c r="FV357" s="15"/>
      <c r="FW357" s="15"/>
      <c r="FX357" s="15"/>
      <c r="FY357" s="15"/>
      <c r="FZ357" s="15"/>
      <c r="GA357" s="15"/>
      <c r="GB357" s="15"/>
      <c r="GC357" s="15"/>
      <c r="GD357" s="15"/>
      <c r="GE357" s="15"/>
      <c r="GF357" s="15"/>
      <c r="GG357" s="15"/>
      <c r="GH357" s="15"/>
      <c r="GI357" s="15"/>
      <c r="GJ357" s="15"/>
      <c r="GK357" s="15"/>
      <c r="GL357" s="15"/>
      <c r="GM357" s="15"/>
      <c r="GN357" s="15"/>
      <c r="GO357" s="15"/>
      <c r="GP357" s="15"/>
      <c r="GQ357" s="15"/>
      <c r="GR357" s="15"/>
      <c r="GS357" s="15"/>
      <c r="GT357" s="15"/>
      <c r="GU357" s="15"/>
      <c r="GV357" s="15"/>
      <c r="GW357" s="15"/>
      <c r="GX357" s="15"/>
      <c r="GY357" s="15"/>
      <c r="GZ357" s="15"/>
      <c r="HA357" s="15"/>
      <c r="HB357" s="15"/>
      <c r="HC357" s="15"/>
      <c r="HD357" s="15"/>
      <c r="HE357" s="15"/>
      <c r="HF357" s="15"/>
      <c r="HG357" s="15"/>
      <c r="HH357" s="15"/>
      <c r="HI357" s="15"/>
      <c r="HJ357" s="15"/>
      <c r="HK357" s="15"/>
      <c r="HL357" s="15"/>
      <c r="HM357" s="15"/>
      <c r="HN357" s="15"/>
      <c r="HO357" s="15"/>
      <c r="HP357" s="15"/>
      <c r="HQ357" s="15"/>
      <c r="HR357" s="15"/>
      <c r="HS357" s="15"/>
      <c r="HT357" s="15"/>
      <c r="HU357" s="15"/>
      <c r="HV357" s="15"/>
      <c r="HW357" s="15"/>
      <c r="HX357" s="15"/>
      <c r="HY357" s="15"/>
      <c r="HZ357" s="15"/>
      <c r="IA357" s="15"/>
      <c r="IB357" s="15"/>
      <c r="IC357" s="15"/>
      <c r="ID357" s="15"/>
      <c r="IE357" s="15"/>
      <c r="IF357" s="15"/>
      <c r="IG357" s="15"/>
      <c r="IH357" s="15"/>
      <c r="II357" s="15"/>
      <c r="IJ357" s="15"/>
      <c r="IK357" s="15"/>
      <c r="IL357" s="15"/>
      <c r="IM357" s="15"/>
      <c r="IN357" s="15"/>
      <c r="IO357" s="15"/>
      <c r="IP357" s="15"/>
      <c r="IQ357" s="15"/>
      <c r="IR357" s="15"/>
      <c r="IS357" s="15"/>
      <c r="IT357" s="15"/>
      <c r="IU357" s="15"/>
      <c r="IV357" s="15"/>
    </row>
    <row r="358" spans="1:256" ht="12.75" customHeight="1">
      <c r="A358" s="606"/>
      <c r="B358" s="606"/>
      <c r="C358" s="606"/>
      <c r="D358" s="606"/>
      <c r="E358" s="606"/>
      <c r="F358" s="606"/>
      <c r="G358" s="606"/>
      <c r="H358" s="636"/>
      <c r="I358" s="636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  <c r="AX358" s="15"/>
      <c r="AY358" s="15"/>
      <c r="AZ358" s="15"/>
      <c r="BA358" s="15"/>
      <c r="BB358" s="15"/>
      <c r="BC358" s="15"/>
      <c r="BD358" s="15"/>
      <c r="BE358" s="15"/>
      <c r="BF358" s="15"/>
      <c r="BG358" s="15"/>
      <c r="BH358" s="15"/>
      <c r="BI358" s="15"/>
      <c r="BJ358" s="15"/>
      <c r="BK358" s="15"/>
      <c r="BL358" s="15"/>
      <c r="BM358" s="15"/>
      <c r="BN358" s="15"/>
      <c r="BO358" s="15"/>
      <c r="BP358" s="15"/>
      <c r="BQ358" s="15"/>
      <c r="BR358" s="15"/>
      <c r="BS358" s="15"/>
      <c r="BT358" s="15"/>
      <c r="BU358" s="15"/>
      <c r="BV358" s="15"/>
      <c r="BW358" s="15"/>
      <c r="BX358" s="15"/>
      <c r="BY358" s="15"/>
      <c r="BZ358" s="15"/>
      <c r="CA358" s="15"/>
      <c r="CB358" s="15"/>
      <c r="CC358" s="15"/>
      <c r="CD358" s="15"/>
      <c r="CE358" s="15"/>
      <c r="CF358" s="15"/>
      <c r="CG358" s="15"/>
      <c r="CH358" s="15"/>
      <c r="CI358" s="15"/>
      <c r="CJ358" s="15"/>
      <c r="CK358" s="15"/>
      <c r="CL358" s="15"/>
      <c r="CM358" s="15"/>
      <c r="CN358" s="15"/>
      <c r="CO358" s="15"/>
      <c r="CP358" s="15"/>
      <c r="CQ358" s="15"/>
      <c r="CR358" s="15"/>
      <c r="CS358" s="15"/>
      <c r="CT358" s="15"/>
      <c r="CU358" s="15"/>
      <c r="CV358" s="15"/>
      <c r="CW358" s="15"/>
      <c r="CX358" s="15"/>
      <c r="CY358" s="15"/>
      <c r="CZ358" s="15"/>
      <c r="DA358" s="15"/>
      <c r="DB358" s="15"/>
      <c r="DC358" s="15"/>
      <c r="DD358" s="15"/>
      <c r="DE358" s="15"/>
      <c r="DF358" s="15"/>
      <c r="DG358" s="15"/>
      <c r="DH358" s="15"/>
      <c r="DI358" s="15"/>
      <c r="DJ358" s="15"/>
      <c r="DK358" s="15"/>
      <c r="DL358" s="15"/>
      <c r="DM358" s="15"/>
      <c r="DN358" s="15"/>
      <c r="DO358" s="15"/>
      <c r="DP358" s="15"/>
      <c r="DQ358" s="15"/>
      <c r="DR358" s="15"/>
      <c r="DS358" s="15"/>
      <c r="DT358" s="15"/>
      <c r="DU358" s="15"/>
      <c r="DV358" s="15"/>
      <c r="DW358" s="15"/>
      <c r="DX358" s="15"/>
      <c r="DY358" s="15"/>
      <c r="DZ358" s="15"/>
      <c r="EA358" s="15"/>
      <c r="EB358" s="15"/>
      <c r="EC358" s="15"/>
      <c r="ED358" s="15"/>
      <c r="EE358" s="15"/>
      <c r="EF358" s="15"/>
      <c r="EG358" s="15"/>
      <c r="EH358" s="15"/>
      <c r="EI358" s="15"/>
      <c r="EJ358" s="15"/>
      <c r="EK358" s="15"/>
      <c r="EL358" s="15"/>
      <c r="EM358" s="15"/>
      <c r="EN358" s="15"/>
      <c r="EO358" s="15"/>
      <c r="EP358" s="15"/>
      <c r="EQ358" s="15"/>
      <c r="ER358" s="15"/>
      <c r="ES358" s="15"/>
      <c r="ET358" s="15"/>
      <c r="EU358" s="15"/>
      <c r="EV358" s="15"/>
      <c r="EW358" s="15"/>
      <c r="EX358" s="15"/>
      <c r="EY358" s="15"/>
      <c r="EZ358" s="15"/>
      <c r="FA358" s="15"/>
      <c r="FB358" s="15"/>
      <c r="FC358" s="15"/>
      <c r="FD358" s="15"/>
      <c r="FE358" s="15"/>
      <c r="FF358" s="15"/>
      <c r="FG358" s="15"/>
      <c r="FH358" s="15"/>
      <c r="FI358" s="15"/>
      <c r="FJ358" s="15"/>
      <c r="FK358" s="15"/>
      <c r="FL358" s="15"/>
      <c r="FM358" s="15"/>
      <c r="FN358" s="15"/>
      <c r="FO358" s="15"/>
      <c r="FP358" s="15"/>
      <c r="FQ358" s="15"/>
      <c r="FR358" s="15"/>
      <c r="FS358" s="15"/>
      <c r="FT358" s="15"/>
      <c r="FU358" s="15"/>
      <c r="FV358" s="15"/>
      <c r="FW358" s="15"/>
      <c r="FX358" s="15"/>
      <c r="FY358" s="15"/>
      <c r="FZ358" s="15"/>
      <c r="GA358" s="15"/>
      <c r="GB358" s="15"/>
      <c r="GC358" s="15"/>
      <c r="GD358" s="15"/>
      <c r="GE358" s="15"/>
      <c r="GF358" s="15"/>
      <c r="GG358" s="15"/>
      <c r="GH358" s="15"/>
      <c r="GI358" s="15"/>
      <c r="GJ358" s="15"/>
      <c r="GK358" s="15"/>
      <c r="GL358" s="15"/>
      <c r="GM358" s="15"/>
      <c r="GN358" s="15"/>
      <c r="GO358" s="15"/>
      <c r="GP358" s="15"/>
      <c r="GQ358" s="15"/>
      <c r="GR358" s="15"/>
      <c r="GS358" s="15"/>
      <c r="GT358" s="15"/>
      <c r="GU358" s="15"/>
      <c r="GV358" s="15"/>
      <c r="GW358" s="15"/>
      <c r="GX358" s="15"/>
      <c r="GY358" s="15"/>
      <c r="GZ358" s="15"/>
      <c r="HA358" s="15"/>
      <c r="HB358" s="15"/>
      <c r="HC358" s="15"/>
      <c r="HD358" s="15"/>
      <c r="HE358" s="15"/>
      <c r="HF358" s="15"/>
      <c r="HG358" s="15"/>
      <c r="HH358" s="15"/>
      <c r="HI358" s="15"/>
      <c r="HJ358" s="15"/>
      <c r="HK358" s="15"/>
      <c r="HL358" s="15"/>
      <c r="HM358" s="15"/>
      <c r="HN358" s="15"/>
      <c r="HO358" s="15"/>
      <c r="HP358" s="15"/>
      <c r="HQ358" s="15"/>
      <c r="HR358" s="15"/>
      <c r="HS358" s="15"/>
      <c r="HT358" s="15"/>
      <c r="HU358" s="15"/>
      <c r="HV358" s="15"/>
      <c r="HW358" s="15"/>
      <c r="HX358" s="15"/>
      <c r="HY358" s="15"/>
      <c r="HZ358" s="15"/>
      <c r="IA358" s="15"/>
      <c r="IB358" s="15"/>
      <c r="IC358" s="15"/>
      <c r="ID358" s="15"/>
      <c r="IE358" s="15"/>
      <c r="IF358" s="15"/>
      <c r="IG358" s="15"/>
      <c r="IH358" s="15"/>
      <c r="II358" s="15"/>
      <c r="IJ358" s="15"/>
      <c r="IK358" s="15"/>
      <c r="IL358" s="15"/>
      <c r="IM358" s="15"/>
      <c r="IN358" s="15"/>
      <c r="IO358" s="15"/>
      <c r="IP358" s="15"/>
      <c r="IQ358" s="15"/>
      <c r="IR358" s="15"/>
      <c r="IS358" s="15"/>
      <c r="IT358" s="15"/>
      <c r="IU358" s="15"/>
      <c r="IV358" s="15"/>
    </row>
    <row r="359" spans="1:256" ht="12.75" customHeight="1">
      <c r="A359" s="608"/>
      <c r="B359" s="608"/>
      <c r="C359" s="608"/>
      <c r="D359" s="608"/>
      <c r="E359" s="608"/>
      <c r="F359" s="608"/>
      <c r="G359" s="608"/>
      <c r="H359" s="636"/>
      <c r="I359" s="636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  <c r="AX359" s="15"/>
      <c r="AY359" s="15"/>
      <c r="AZ359" s="15"/>
      <c r="BA359" s="15"/>
      <c r="BB359" s="15"/>
      <c r="BC359" s="15"/>
      <c r="BD359" s="15"/>
      <c r="BE359" s="15"/>
      <c r="BF359" s="15"/>
      <c r="BG359" s="15"/>
      <c r="BH359" s="15"/>
      <c r="BI359" s="15"/>
      <c r="BJ359" s="15"/>
      <c r="BK359" s="15"/>
      <c r="BL359" s="15"/>
      <c r="BM359" s="15"/>
      <c r="BN359" s="15"/>
      <c r="BO359" s="15"/>
      <c r="BP359" s="15"/>
      <c r="BQ359" s="15"/>
      <c r="BR359" s="15"/>
      <c r="BS359" s="15"/>
      <c r="BT359" s="15"/>
      <c r="BU359" s="15"/>
      <c r="BV359" s="15"/>
      <c r="BW359" s="15"/>
      <c r="BX359" s="15"/>
      <c r="BY359" s="15"/>
      <c r="BZ359" s="15"/>
      <c r="CA359" s="15"/>
      <c r="CB359" s="15"/>
      <c r="CC359" s="15"/>
      <c r="CD359" s="15"/>
      <c r="CE359" s="15"/>
      <c r="CF359" s="15"/>
      <c r="CG359" s="15"/>
      <c r="CH359" s="15"/>
      <c r="CI359" s="15"/>
      <c r="CJ359" s="15"/>
      <c r="CK359" s="15"/>
      <c r="CL359" s="15"/>
      <c r="CM359" s="15"/>
      <c r="CN359" s="15"/>
      <c r="CO359" s="15"/>
      <c r="CP359" s="15"/>
      <c r="CQ359" s="15"/>
      <c r="CR359" s="15"/>
      <c r="CS359" s="15"/>
      <c r="CT359" s="15"/>
      <c r="CU359" s="15"/>
      <c r="CV359" s="15"/>
      <c r="CW359" s="15"/>
      <c r="CX359" s="15"/>
      <c r="CY359" s="15"/>
      <c r="CZ359" s="15"/>
      <c r="DA359" s="15"/>
      <c r="DB359" s="15"/>
      <c r="DC359" s="15"/>
      <c r="DD359" s="15"/>
      <c r="DE359" s="15"/>
      <c r="DF359" s="15"/>
      <c r="DG359" s="15"/>
      <c r="DH359" s="15"/>
      <c r="DI359" s="15"/>
      <c r="DJ359" s="15"/>
      <c r="DK359" s="15"/>
      <c r="DL359" s="15"/>
      <c r="DM359" s="15"/>
      <c r="DN359" s="15"/>
      <c r="DO359" s="15"/>
      <c r="DP359" s="15"/>
      <c r="DQ359" s="15"/>
      <c r="DR359" s="15"/>
      <c r="DS359" s="15"/>
      <c r="DT359" s="15"/>
      <c r="DU359" s="15"/>
      <c r="DV359" s="15"/>
      <c r="DW359" s="15"/>
      <c r="DX359" s="15"/>
      <c r="DY359" s="15"/>
      <c r="DZ359" s="15"/>
      <c r="EA359" s="15"/>
      <c r="EB359" s="15"/>
      <c r="EC359" s="15"/>
      <c r="ED359" s="15"/>
      <c r="EE359" s="15"/>
      <c r="EF359" s="15"/>
      <c r="EG359" s="15"/>
      <c r="EH359" s="15"/>
      <c r="EI359" s="15"/>
      <c r="EJ359" s="15"/>
      <c r="EK359" s="15"/>
      <c r="EL359" s="15"/>
      <c r="EM359" s="15"/>
      <c r="EN359" s="15"/>
      <c r="EO359" s="15"/>
      <c r="EP359" s="15"/>
      <c r="EQ359" s="15"/>
      <c r="ER359" s="15"/>
      <c r="ES359" s="15"/>
      <c r="ET359" s="15"/>
      <c r="EU359" s="15"/>
      <c r="EV359" s="15"/>
      <c r="EW359" s="15"/>
      <c r="EX359" s="15"/>
      <c r="EY359" s="15"/>
      <c r="EZ359" s="15"/>
      <c r="FA359" s="15"/>
      <c r="FB359" s="15"/>
      <c r="FC359" s="15"/>
      <c r="FD359" s="15"/>
      <c r="FE359" s="15"/>
      <c r="FF359" s="15"/>
      <c r="FG359" s="15"/>
      <c r="FH359" s="15"/>
      <c r="FI359" s="15"/>
      <c r="FJ359" s="15"/>
      <c r="FK359" s="15"/>
      <c r="FL359" s="15"/>
      <c r="FM359" s="15"/>
      <c r="FN359" s="15"/>
      <c r="FO359" s="15"/>
      <c r="FP359" s="15"/>
      <c r="FQ359" s="15"/>
      <c r="FR359" s="15"/>
      <c r="FS359" s="15"/>
      <c r="FT359" s="15"/>
      <c r="FU359" s="15"/>
      <c r="FV359" s="15"/>
      <c r="FW359" s="15"/>
      <c r="FX359" s="15"/>
      <c r="FY359" s="15"/>
      <c r="FZ359" s="15"/>
      <c r="GA359" s="15"/>
      <c r="GB359" s="15"/>
      <c r="GC359" s="15"/>
      <c r="GD359" s="15"/>
      <c r="GE359" s="15"/>
      <c r="GF359" s="15"/>
      <c r="GG359" s="15"/>
      <c r="GH359" s="15"/>
      <c r="GI359" s="15"/>
      <c r="GJ359" s="15"/>
      <c r="GK359" s="15"/>
      <c r="GL359" s="15"/>
      <c r="GM359" s="15"/>
      <c r="GN359" s="15"/>
      <c r="GO359" s="15"/>
      <c r="GP359" s="15"/>
      <c r="GQ359" s="15"/>
      <c r="GR359" s="15"/>
      <c r="GS359" s="15"/>
      <c r="GT359" s="15"/>
      <c r="GU359" s="15"/>
      <c r="GV359" s="15"/>
      <c r="GW359" s="15"/>
      <c r="GX359" s="15"/>
      <c r="GY359" s="15"/>
      <c r="GZ359" s="15"/>
      <c r="HA359" s="15"/>
      <c r="HB359" s="15"/>
      <c r="HC359" s="15"/>
      <c r="HD359" s="15"/>
      <c r="HE359" s="15"/>
      <c r="HF359" s="15"/>
      <c r="HG359" s="15"/>
      <c r="HH359" s="15"/>
      <c r="HI359" s="15"/>
      <c r="HJ359" s="15"/>
      <c r="HK359" s="15"/>
      <c r="HL359" s="15"/>
      <c r="HM359" s="15"/>
      <c r="HN359" s="15"/>
      <c r="HO359" s="15"/>
      <c r="HP359" s="15"/>
      <c r="HQ359" s="15"/>
      <c r="HR359" s="15"/>
      <c r="HS359" s="15"/>
      <c r="HT359" s="15"/>
      <c r="HU359" s="15"/>
      <c r="HV359" s="15"/>
      <c r="HW359" s="15"/>
      <c r="HX359" s="15"/>
      <c r="HY359" s="15"/>
      <c r="HZ359" s="15"/>
      <c r="IA359" s="15"/>
      <c r="IB359" s="15"/>
      <c r="IC359" s="15"/>
      <c r="ID359" s="15"/>
      <c r="IE359" s="15"/>
      <c r="IF359" s="15"/>
      <c r="IG359" s="15"/>
      <c r="IH359" s="15"/>
      <c r="II359" s="15"/>
      <c r="IJ359" s="15"/>
      <c r="IK359" s="15"/>
      <c r="IL359" s="15"/>
      <c r="IM359" s="15"/>
      <c r="IN359" s="15"/>
      <c r="IO359" s="15"/>
      <c r="IP359" s="15"/>
      <c r="IQ359" s="15"/>
      <c r="IR359" s="15"/>
      <c r="IS359" s="15"/>
      <c r="IT359" s="15"/>
      <c r="IU359" s="15"/>
      <c r="IV359" s="15"/>
    </row>
  </sheetData>
  <mergeCells count="646">
    <mergeCell ref="A353:I354"/>
    <mergeCell ref="A355:I355"/>
    <mergeCell ref="A356:G356"/>
    <mergeCell ref="H356:I356"/>
    <mergeCell ref="A357:G357"/>
    <mergeCell ref="H357:I357"/>
    <mergeCell ref="A358:G358"/>
    <mergeCell ref="H358:I358"/>
    <mergeCell ref="A359:G359"/>
    <mergeCell ref="H359:I359"/>
    <mergeCell ref="A346:I346"/>
    <mergeCell ref="A347:I347"/>
    <mergeCell ref="A348:G349"/>
    <mergeCell ref="H348:I349"/>
    <mergeCell ref="A350:G350"/>
    <mergeCell ref="H350:I350"/>
    <mergeCell ref="A351:G351"/>
    <mergeCell ref="H351:I351"/>
    <mergeCell ref="A352:I352"/>
    <mergeCell ref="A340:I340"/>
    <mergeCell ref="A341:F341"/>
    <mergeCell ref="G341:I341"/>
    <mergeCell ref="A342:I342"/>
    <mergeCell ref="A343:F343"/>
    <mergeCell ref="G343:I343"/>
    <mergeCell ref="A344:I344"/>
    <mergeCell ref="A345:F345"/>
    <mergeCell ref="G345:I345"/>
    <mergeCell ref="A334:E334"/>
    <mergeCell ref="G334:I334"/>
    <mergeCell ref="A335:I335"/>
    <mergeCell ref="A336:E336"/>
    <mergeCell ref="G336:I336"/>
    <mergeCell ref="A337:E337"/>
    <mergeCell ref="G337:I337"/>
    <mergeCell ref="A338:I338"/>
    <mergeCell ref="A339:E339"/>
    <mergeCell ref="G339:I339"/>
    <mergeCell ref="A330:C330"/>
    <mergeCell ref="D330:E330"/>
    <mergeCell ref="G330:I330"/>
    <mergeCell ref="A331:E331"/>
    <mergeCell ref="G331:I331"/>
    <mergeCell ref="A332:I332"/>
    <mergeCell ref="A333:C333"/>
    <mergeCell ref="D333:E333"/>
    <mergeCell ref="G333:I333"/>
    <mergeCell ref="A326:C326"/>
    <mergeCell ref="D326:E326"/>
    <mergeCell ref="G326:I326"/>
    <mergeCell ref="A327:C327"/>
    <mergeCell ref="D327:E327"/>
    <mergeCell ref="G327:I327"/>
    <mergeCell ref="A328:E328"/>
    <mergeCell ref="G328:I328"/>
    <mergeCell ref="A329:I329"/>
    <mergeCell ref="A322:C322"/>
    <mergeCell ref="D322:E322"/>
    <mergeCell ref="G322:I322"/>
    <mergeCell ref="A323:E323"/>
    <mergeCell ref="G323:I323"/>
    <mergeCell ref="A324:I324"/>
    <mergeCell ref="A325:C325"/>
    <mergeCell ref="D325:E325"/>
    <mergeCell ref="G325:I325"/>
    <mergeCell ref="A319:C319"/>
    <mergeCell ref="D319:E319"/>
    <mergeCell ref="G319:I319"/>
    <mergeCell ref="A320:C320"/>
    <mergeCell ref="D320:E320"/>
    <mergeCell ref="G320:I320"/>
    <mergeCell ref="A321:C321"/>
    <mergeCell ref="D321:E321"/>
    <mergeCell ref="G321:I321"/>
    <mergeCell ref="A315:E315"/>
    <mergeCell ref="G315:I315"/>
    <mergeCell ref="A316:I316"/>
    <mergeCell ref="A317:C317"/>
    <mergeCell ref="D317:E317"/>
    <mergeCell ref="G317:I317"/>
    <mergeCell ref="A318:C318"/>
    <mergeCell ref="D318:E318"/>
    <mergeCell ref="G318:I318"/>
    <mergeCell ref="A312:C312"/>
    <mergeCell ref="D312:E312"/>
    <mergeCell ref="G312:I312"/>
    <mergeCell ref="A313:C313"/>
    <mergeCell ref="D313:E313"/>
    <mergeCell ref="G313:I313"/>
    <mergeCell ref="A314:C314"/>
    <mergeCell ref="D314:E314"/>
    <mergeCell ref="G314:I314"/>
    <mergeCell ref="A309:C309"/>
    <mergeCell ref="D309:E309"/>
    <mergeCell ref="G309:I309"/>
    <mergeCell ref="A310:C310"/>
    <mergeCell ref="D310:E310"/>
    <mergeCell ref="G310:I310"/>
    <mergeCell ref="A311:C311"/>
    <mergeCell ref="D311:E311"/>
    <mergeCell ref="G311:I311"/>
    <mergeCell ref="A301:I301"/>
    <mergeCell ref="A302:I302"/>
    <mergeCell ref="A303:I303"/>
    <mergeCell ref="A304:I304"/>
    <mergeCell ref="A305:I306"/>
    <mergeCell ref="A307:C307"/>
    <mergeCell ref="D307:E307"/>
    <mergeCell ref="G307:I307"/>
    <mergeCell ref="A308:C308"/>
    <mergeCell ref="D308:E308"/>
    <mergeCell ref="G308:I308"/>
    <mergeCell ref="A298:B298"/>
    <mergeCell ref="C298:D298"/>
    <mergeCell ref="E298:F298"/>
    <mergeCell ref="G298:I298"/>
    <mergeCell ref="A299:B299"/>
    <mergeCell ref="C299:D299"/>
    <mergeCell ref="E299:F299"/>
    <mergeCell ref="G299:I299"/>
    <mergeCell ref="A300:F300"/>
    <mergeCell ref="G300:I300"/>
    <mergeCell ref="A291:G291"/>
    <mergeCell ref="H291:I291"/>
    <mergeCell ref="A292:I292"/>
    <mergeCell ref="A293:I293"/>
    <mergeCell ref="A294:I294"/>
    <mergeCell ref="A295:H296"/>
    <mergeCell ref="A297:B297"/>
    <mergeCell ref="C297:D297"/>
    <mergeCell ref="E297:F297"/>
    <mergeCell ref="G297:I297"/>
    <mergeCell ref="A284:I284"/>
    <mergeCell ref="A285:I285"/>
    <mergeCell ref="A286:I286"/>
    <mergeCell ref="A287:I287"/>
    <mergeCell ref="D288:E288"/>
    <mergeCell ref="H288:I288"/>
    <mergeCell ref="D289:E289"/>
    <mergeCell ref="H289:I289"/>
    <mergeCell ref="D290:E290"/>
    <mergeCell ref="H290:I290"/>
    <mergeCell ref="A279:G279"/>
    <mergeCell ref="H279:I279"/>
    <mergeCell ref="A280:I280"/>
    <mergeCell ref="D281:E281"/>
    <mergeCell ref="H281:I281"/>
    <mergeCell ref="D282:E282"/>
    <mergeCell ref="H282:I282"/>
    <mergeCell ref="A283:G283"/>
    <mergeCell ref="H283:I283"/>
    <mergeCell ref="D274:E274"/>
    <mergeCell ref="H274:I274"/>
    <mergeCell ref="A275:G275"/>
    <mergeCell ref="H275:I275"/>
    <mergeCell ref="A276:I276"/>
    <mergeCell ref="D277:E277"/>
    <mergeCell ref="H277:I277"/>
    <mergeCell ref="D278:E278"/>
    <mergeCell ref="H278:I278"/>
    <mergeCell ref="A266:F266"/>
    <mergeCell ref="G266:I266"/>
    <mergeCell ref="A267:I267"/>
    <mergeCell ref="A268:I268"/>
    <mergeCell ref="A269:I269"/>
    <mergeCell ref="A270:I271"/>
    <mergeCell ref="D272:E272"/>
    <mergeCell ref="H272:I272"/>
    <mergeCell ref="D273:E273"/>
    <mergeCell ref="H273:I273"/>
    <mergeCell ref="A262:F262"/>
    <mergeCell ref="G262:I262"/>
    <mergeCell ref="A263:I263"/>
    <mergeCell ref="A264:B264"/>
    <mergeCell ref="C264:D264"/>
    <mergeCell ref="E264:F264"/>
    <mergeCell ref="G264:I264"/>
    <mergeCell ref="A265:B265"/>
    <mergeCell ref="C265:D265"/>
    <mergeCell ref="E265:F265"/>
    <mergeCell ref="G265:I265"/>
    <mergeCell ref="A258:F258"/>
    <mergeCell ref="G258:I258"/>
    <mergeCell ref="A259:I259"/>
    <mergeCell ref="A260:B260"/>
    <mergeCell ref="C260:D260"/>
    <mergeCell ref="E260:F260"/>
    <mergeCell ref="G260:I260"/>
    <mergeCell ref="A261:B261"/>
    <mergeCell ref="C261:D261"/>
    <mergeCell ref="E261:F261"/>
    <mergeCell ref="G261:I261"/>
    <mergeCell ref="A254:F254"/>
    <mergeCell ref="G254:I254"/>
    <mergeCell ref="A255:I255"/>
    <mergeCell ref="A256:B256"/>
    <mergeCell ref="C256:D256"/>
    <mergeCell ref="E256:F256"/>
    <mergeCell ref="G256:I256"/>
    <mergeCell ref="A257:B257"/>
    <mergeCell ref="C257:D257"/>
    <mergeCell ref="E257:F257"/>
    <mergeCell ref="G257:I257"/>
    <mergeCell ref="A250:F250"/>
    <mergeCell ref="G250:I250"/>
    <mergeCell ref="A251:I251"/>
    <mergeCell ref="A252:B252"/>
    <mergeCell ref="C252:D252"/>
    <mergeCell ref="E252:F252"/>
    <mergeCell ref="G252:I252"/>
    <mergeCell ref="A253:B253"/>
    <mergeCell ref="C253:D253"/>
    <mergeCell ref="E253:F253"/>
    <mergeCell ref="G253:I253"/>
    <mergeCell ref="A247:I247"/>
    <mergeCell ref="A248:B248"/>
    <mergeCell ref="C248:D248"/>
    <mergeCell ref="E248:F248"/>
    <mergeCell ref="G248:I248"/>
    <mergeCell ref="A249:B249"/>
    <mergeCell ref="C249:D249"/>
    <mergeCell ref="E249:F249"/>
    <mergeCell ref="G249:I249"/>
    <mergeCell ref="A244:B244"/>
    <mergeCell ref="C244:D244"/>
    <mergeCell ref="E244:F244"/>
    <mergeCell ref="G244:I244"/>
    <mergeCell ref="A245:B245"/>
    <mergeCell ref="C245:D245"/>
    <mergeCell ref="E245:F245"/>
    <mergeCell ref="G245:I245"/>
    <mergeCell ref="A246:F246"/>
    <mergeCell ref="G246:I246"/>
    <mergeCell ref="A238:F238"/>
    <mergeCell ref="G238:I238"/>
    <mergeCell ref="A239:I239"/>
    <mergeCell ref="A240:I240"/>
    <mergeCell ref="A241:I241"/>
    <mergeCell ref="A242:I242"/>
    <mergeCell ref="A243:B243"/>
    <mergeCell ref="C243:D243"/>
    <mergeCell ref="E243:F243"/>
    <mergeCell ref="G243:I243"/>
    <mergeCell ref="IG224:IN241"/>
    <mergeCell ref="IO224:IV241"/>
    <mergeCell ref="A225:B225"/>
    <mergeCell ref="C225:D225"/>
    <mergeCell ref="E225:F225"/>
    <mergeCell ref="G225:I225"/>
    <mergeCell ref="A226:F226"/>
    <mergeCell ref="G226:I226"/>
    <mergeCell ref="A227:I227"/>
    <mergeCell ref="A228:B228"/>
    <mergeCell ref="C228:D228"/>
    <mergeCell ref="E228:F228"/>
    <mergeCell ref="G228:I228"/>
    <mergeCell ref="A229:B229"/>
    <mergeCell ref="C229:D229"/>
    <mergeCell ref="E229:F229"/>
    <mergeCell ref="G229:I229"/>
    <mergeCell ref="A230:F230"/>
    <mergeCell ref="G230:I230"/>
    <mergeCell ref="A231:I231"/>
    <mergeCell ref="A232:B232"/>
    <mergeCell ref="C232:D232"/>
    <mergeCell ref="E232:F232"/>
    <mergeCell ref="G232:I232"/>
    <mergeCell ref="FM224:FT241"/>
    <mergeCell ref="FU224:GB241"/>
    <mergeCell ref="GC224:GJ241"/>
    <mergeCell ref="GK224:GR241"/>
    <mergeCell ref="GS224:GZ241"/>
    <mergeCell ref="HA224:HH241"/>
    <mergeCell ref="HI224:HP241"/>
    <mergeCell ref="HQ224:HX241"/>
    <mergeCell ref="HY224:IF241"/>
    <mergeCell ref="CS224:CZ241"/>
    <mergeCell ref="DA224:DH241"/>
    <mergeCell ref="DI224:DP241"/>
    <mergeCell ref="DQ224:DX241"/>
    <mergeCell ref="DY224:EF241"/>
    <mergeCell ref="EG224:EN241"/>
    <mergeCell ref="EO224:EV241"/>
    <mergeCell ref="EW224:FD241"/>
    <mergeCell ref="FE224:FL241"/>
    <mergeCell ref="Y224:AF241"/>
    <mergeCell ref="AG224:AN241"/>
    <mergeCell ref="AO224:AV241"/>
    <mergeCell ref="AW224:BD241"/>
    <mergeCell ref="BE224:BL241"/>
    <mergeCell ref="BM224:BT241"/>
    <mergeCell ref="BU224:CB241"/>
    <mergeCell ref="CC224:CJ241"/>
    <mergeCell ref="CK224:CR241"/>
    <mergeCell ref="A222:F222"/>
    <mergeCell ref="G222:I222"/>
    <mergeCell ref="A223:I223"/>
    <mergeCell ref="A224:B224"/>
    <mergeCell ref="C224:D224"/>
    <mergeCell ref="E224:F224"/>
    <mergeCell ref="G224:I224"/>
    <mergeCell ref="J224:P241"/>
    <mergeCell ref="Q224:X241"/>
    <mergeCell ref="A233:B233"/>
    <mergeCell ref="C233:D233"/>
    <mergeCell ref="E233:F233"/>
    <mergeCell ref="G233:I233"/>
    <mergeCell ref="A234:F234"/>
    <mergeCell ref="G234:I234"/>
    <mergeCell ref="A235:I235"/>
    <mergeCell ref="A236:B236"/>
    <mergeCell ref="C236:D236"/>
    <mergeCell ref="E236:F236"/>
    <mergeCell ref="G236:I236"/>
    <mergeCell ref="A237:B237"/>
    <mergeCell ref="C237:D237"/>
    <mergeCell ref="E237:F237"/>
    <mergeCell ref="G237:I237"/>
    <mergeCell ref="A218:F218"/>
    <mergeCell ref="G218:I218"/>
    <mergeCell ref="A219:I219"/>
    <mergeCell ref="A220:B220"/>
    <mergeCell ref="C220:D220"/>
    <mergeCell ref="E220:F220"/>
    <mergeCell ref="G220:I220"/>
    <mergeCell ref="A221:B221"/>
    <mergeCell ref="C221:D221"/>
    <mergeCell ref="E221:F221"/>
    <mergeCell ref="G221:I221"/>
    <mergeCell ref="A215:I215"/>
    <mergeCell ref="A216:B216"/>
    <mergeCell ref="C216:D216"/>
    <mergeCell ref="E216:F216"/>
    <mergeCell ref="G216:I216"/>
    <mergeCell ref="A217:B217"/>
    <mergeCell ref="C217:D217"/>
    <mergeCell ref="E217:F217"/>
    <mergeCell ref="G217:I217"/>
    <mergeCell ref="A212:B212"/>
    <mergeCell ref="C212:D212"/>
    <mergeCell ref="E212:F212"/>
    <mergeCell ref="G212:I212"/>
    <mergeCell ref="A213:B213"/>
    <mergeCell ref="C213:D213"/>
    <mergeCell ref="E213:F213"/>
    <mergeCell ref="G213:I213"/>
    <mergeCell ref="A214:F214"/>
    <mergeCell ref="G214:I214"/>
    <mergeCell ref="B201:H201"/>
    <mergeCell ref="A202:H202"/>
    <mergeCell ref="B203:H203"/>
    <mergeCell ref="A204:H204"/>
    <mergeCell ref="A206:I206"/>
    <mergeCell ref="A207:I207"/>
    <mergeCell ref="A209:I209"/>
    <mergeCell ref="A210:I210"/>
    <mergeCell ref="A211:B211"/>
    <mergeCell ref="C211:D211"/>
    <mergeCell ref="E211:F211"/>
    <mergeCell ref="G211:I211"/>
    <mergeCell ref="A192:I192"/>
    <mergeCell ref="A193:I193"/>
    <mergeCell ref="A194:I194"/>
    <mergeCell ref="A195:I195"/>
    <mergeCell ref="A196:H196"/>
    <mergeCell ref="B197:H197"/>
    <mergeCell ref="B198:H198"/>
    <mergeCell ref="B199:H199"/>
    <mergeCell ref="B200:H200"/>
    <mergeCell ref="B181:G181"/>
    <mergeCell ref="B182:G182"/>
    <mergeCell ref="B183:G183"/>
    <mergeCell ref="B184:G184"/>
    <mergeCell ref="B185:G185"/>
    <mergeCell ref="A186:H186"/>
    <mergeCell ref="A187:I187"/>
    <mergeCell ref="A188:G188"/>
    <mergeCell ref="A189:B191"/>
    <mergeCell ref="C189:I189"/>
    <mergeCell ref="C190:I190"/>
    <mergeCell ref="C191:I191"/>
    <mergeCell ref="A172:G172"/>
    <mergeCell ref="B173:G173"/>
    <mergeCell ref="A174:G174"/>
    <mergeCell ref="B175:G175"/>
    <mergeCell ref="A176:G176"/>
    <mergeCell ref="B177:G177"/>
    <mergeCell ref="B178:G178"/>
    <mergeCell ref="B179:G179"/>
    <mergeCell ref="B180:G180"/>
    <mergeCell ref="B162:H162"/>
    <mergeCell ref="B163:H163"/>
    <mergeCell ref="B164:H164"/>
    <mergeCell ref="B165:H165"/>
    <mergeCell ref="A166:H166"/>
    <mergeCell ref="A167:I167"/>
    <mergeCell ref="A168:I168"/>
    <mergeCell ref="A170:I170"/>
    <mergeCell ref="B171:G171"/>
    <mergeCell ref="A153:I153"/>
    <mergeCell ref="A154:I154"/>
    <mergeCell ref="B155:H155"/>
    <mergeCell ref="B156:H156"/>
    <mergeCell ref="B157:H157"/>
    <mergeCell ref="A158:H158"/>
    <mergeCell ref="A159:I159"/>
    <mergeCell ref="A160:I160"/>
    <mergeCell ref="B161:H161"/>
    <mergeCell ref="B144:H144"/>
    <mergeCell ref="A145:H145"/>
    <mergeCell ref="A146:I146"/>
    <mergeCell ref="A147:H147"/>
    <mergeCell ref="A148:I148"/>
    <mergeCell ref="A149:I149"/>
    <mergeCell ref="B150:H150"/>
    <mergeCell ref="B151:H151"/>
    <mergeCell ref="A152:H152"/>
    <mergeCell ref="A136:I136"/>
    <mergeCell ref="A137:F137"/>
    <mergeCell ref="G137:H137"/>
    <mergeCell ref="B138:H138"/>
    <mergeCell ref="B139:H139"/>
    <mergeCell ref="B140:H140"/>
    <mergeCell ref="B141:H141"/>
    <mergeCell ref="B142:H142"/>
    <mergeCell ref="B143:H143"/>
    <mergeCell ref="B126:H126"/>
    <mergeCell ref="B127:H127"/>
    <mergeCell ref="B128:H128"/>
    <mergeCell ref="A129:H129"/>
    <mergeCell ref="A130:I130"/>
    <mergeCell ref="A131:I131"/>
    <mergeCell ref="A132:I132"/>
    <mergeCell ref="A133:I133"/>
    <mergeCell ref="A134:I134"/>
    <mergeCell ref="B117:H117"/>
    <mergeCell ref="B118:H118"/>
    <mergeCell ref="A119:H119"/>
    <mergeCell ref="A120:I120"/>
    <mergeCell ref="A121:I121"/>
    <mergeCell ref="B122:H122"/>
    <mergeCell ref="B123:H123"/>
    <mergeCell ref="B124:H124"/>
    <mergeCell ref="B125:H125"/>
    <mergeCell ref="B108:H108"/>
    <mergeCell ref="B109:H109"/>
    <mergeCell ref="B110:H110"/>
    <mergeCell ref="A111:I111"/>
    <mergeCell ref="A112:I112"/>
    <mergeCell ref="A113:I113"/>
    <mergeCell ref="A114:I114"/>
    <mergeCell ref="B115:H115"/>
    <mergeCell ref="B116:H116"/>
    <mergeCell ref="B99:G99"/>
    <mergeCell ref="B100:G100"/>
    <mergeCell ref="B101:G101"/>
    <mergeCell ref="B102:H102"/>
    <mergeCell ref="B103:G103"/>
    <mergeCell ref="B104:G104"/>
    <mergeCell ref="B105:G105"/>
    <mergeCell ref="B106:H106"/>
    <mergeCell ref="B107:H107"/>
    <mergeCell ref="B89:G89"/>
    <mergeCell ref="B90:G90"/>
    <mergeCell ref="A91:G91"/>
    <mergeCell ref="A93:I93"/>
    <mergeCell ref="A94:I94"/>
    <mergeCell ref="A95:I95"/>
    <mergeCell ref="B96:H96"/>
    <mergeCell ref="B97:H97"/>
    <mergeCell ref="B98:G98"/>
    <mergeCell ref="A80:I80"/>
    <mergeCell ref="A81:I81"/>
    <mergeCell ref="B82:G82"/>
    <mergeCell ref="B83:G83"/>
    <mergeCell ref="B84:G84"/>
    <mergeCell ref="B85:C85"/>
    <mergeCell ref="B86:G86"/>
    <mergeCell ref="B87:G87"/>
    <mergeCell ref="B88:G88"/>
    <mergeCell ref="A71:I71"/>
    <mergeCell ref="A72:I72"/>
    <mergeCell ref="A73:I73"/>
    <mergeCell ref="B74:H74"/>
    <mergeCell ref="B75:H75"/>
    <mergeCell ref="B76:H76"/>
    <mergeCell ref="A77:H77"/>
    <mergeCell ref="A78:I78"/>
    <mergeCell ref="A79:I79"/>
    <mergeCell ref="B62:H62"/>
    <mergeCell ref="B63:G63"/>
    <mergeCell ref="B64:G64"/>
    <mergeCell ref="B65:H65"/>
    <mergeCell ref="B66:H66"/>
    <mergeCell ref="B67:H67"/>
    <mergeCell ref="A68:H68"/>
    <mergeCell ref="A69:I69"/>
    <mergeCell ref="A70:I70"/>
    <mergeCell ref="B55:G55"/>
    <mergeCell ref="H55:I55"/>
    <mergeCell ref="B56:G56"/>
    <mergeCell ref="H56:I56"/>
    <mergeCell ref="A57:I57"/>
    <mergeCell ref="A58:I58"/>
    <mergeCell ref="A59:I59"/>
    <mergeCell ref="A60:I60"/>
    <mergeCell ref="B61:G61"/>
    <mergeCell ref="HQ51:HX51"/>
    <mergeCell ref="HY51:IF51"/>
    <mergeCell ref="IG51:IN51"/>
    <mergeCell ref="IO51:IV51"/>
    <mergeCell ref="B52:G52"/>
    <mergeCell ref="H52:I52"/>
    <mergeCell ref="B53:G53"/>
    <mergeCell ref="H53:I53"/>
    <mergeCell ref="B54:G54"/>
    <mergeCell ref="H54:I54"/>
    <mergeCell ref="EW51:FD51"/>
    <mergeCell ref="FE51:FL51"/>
    <mergeCell ref="FM51:FT51"/>
    <mergeCell ref="FU51:GB51"/>
    <mergeCell ref="GC51:GJ51"/>
    <mergeCell ref="GK51:GR51"/>
    <mergeCell ref="GS51:GZ51"/>
    <mergeCell ref="HA51:HH51"/>
    <mergeCell ref="HI51:HP51"/>
    <mergeCell ref="CC51:CJ51"/>
    <mergeCell ref="CK51:CR51"/>
    <mergeCell ref="CS51:CZ51"/>
    <mergeCell ref="DA51:DH51"/>
    <mergeCell ref="DI51:DP51"/>
    <mergeCell ref="DQ51:DX51"/>
    <mergeCell ref="DY51:EF51"/>
    <mergeCell ref="EG51:EN51"/>
    <mergeCell ref="EO51:EV51"/>
    <mergeCell ref="J51:P51"/>
    <mergeCell ref="Q51:X51"/>
    <mergeCell ref="Y51:AF51"/>
    <mergeCell ref="AG51:AN51"/>
    <mergeCell ref="AO51:AV51"/>
    <mergeCell ref="AW51:BD51"/>
    <mergeCell ref="BE51:BL51"/>
    <mergeCell ref="BM51:BT51"/>
    <mergeCell ref="BU51:CB51"/>
    <mergeCell ref="A44:I44"/>
    <mergeCell ref="A45:G45"/>
    <mergeCell ref="H45:I45"/>
    <mergeCell ref="A46:I46"/>
    <mergeCell ref="A47:I47"/>
    <mergeCell ref="A48:I48"/>
    <mergeCell ref="A49:I49"/>
    <mergeCell ref="A50:I50"/>
    <mergeCell ref="A51:I51"/>
    <mergeCell ref="A39:E39"/>
    <mergeCell ref="F39:G39"/>
    <mergeCell ref="H39:I39"/>
    <mergeCell ref="A40:G40"/>
    <mergeCell ref="H40:I40"/>
    <mergeCell ref="A42:E42"/>
    <mergeCell ref="F42:G42"/>
    <mergeCell ref="H42:I42"/>
    <mergeCell ref="A43:G43"/>
    <mergeCell ref="H43:I43"/>
    <mergeCell ref="A34:G34"/>
    <mergeCell ref="H34:I34"/>
    <mergeCell ref="A35:I35"/>
    <mergeCell ref="A36:E36"/>
    <mergeCell ref="F36:G36"/>
    <mergeCell ref="H36:I36"/>
    <mergeCell ref="A37:G37"/>
    <mergeCell ref="H37:I37"/>
    <mergeCell ref="A38:I38"/>
    <mergeCell ref="A31:E31"/>
    <mergeCell ref="F31:G31"/>
    <mergeCell ref="H31:I31"/>
    <mergeCell ref="A32:E32"/>
    <mergeCell ref="F32:G32"/>
    <mergeCell ref="H32:I32"/>
    <mergeCell ref="A33:E33"/>
    <mergeCell ref="F33:G33"/>
    <mergeCell ref="H33:I33"/>
    <mergeCell ref="A27:E27"/>
    <mergeCell ref="F27:G27"/>
    <mergeCell ref="H27:I27"/>
    <mergeCell ref="A28:E28"/>
    <mergeCell ref="F28:G28"/>
    <mergeCell ref="H28:I28"/>
    <mergeCell ref="A29:G29"/>
    <mergeCell ref="H29:I29"/>
    <mergeCell ref="A30:I30"/>
    <mergeCell ref="A24:E24"/>
    <mergeCell ref="F24:G24"/>
    <mergeCell ref="H24:I24"/>
    <mergeCell ref="A25:E25"/>
    <mergeCell ref="F25:G25"/>
    <mergeCell ref="H25:I25"/>
    <mergeCell ref="A26:E26"/>
    <mergeCell ref="F26:G26"/>
    <mergeCell ref="H26:I26"/>
    <mergeCell ref="A20:E20"/>
    <mergeCell ref="F20:G20"/>
    <mergeCell ref="H20:I20"/>
    <mergeCell ref="A21:G21"/>
    <mergeCell ref="H21:I21"/>
    <mergeCell ref="A22:I22"/>
    <mergeCell ref="A23:E23"/>
    <mergeCell ref="F23:G23"/>
    <mergeCell ref="H23:I23"/>
    <mergeCell ref="A17:E17"/>
    <mergeCell ref="F17:G17"/>
    <mergeCell ref="H17:I17"/>
    <mergeCell ref="A18:E18"/>
    <mergeCell ref="F18:G18"/>
    <mergeCell ref="H18:I18"/>
    <mergeCell ref="A19:E19"/>
    <mergeCell ref="F19:G19"/>
    <mergeCell ref="H19:I19"/>
    <mergeCell ref="A14:E14"/>
    <mergeCell ref="F14:G14"/>
    <mergeCell ref="H14:I14"/>
    <mergeCell ref="A15:E15"/>
    <mergeCell ref="F15:G15"/>
    <mergeCell ref="H15:I15"/>
    <mergeCell ref="A16:E16"/>
    <mergeCell ref="F16:G16"/>
    <mergeCell ref="H16:I16"/>
    <mergeCell ref="B9:G9"/>
    <mergeCell ref="H9:I9"/>
    <mergeCell ref="B10:G10"/>
    <mergeCell ref="H10:I10"/>
    <mergeCell ref="B11:G11"/>
    <mergeCell ref="H11:I11"/>
    <mergeCell ref="A12:I12"/>
    <mergeCell ref="A13:E13"/>
    <mergeCell ref="F13:G13"/>
    <mergeCell ref="H13:I13"/>
    <mergeCell ref="A2:I2"/>
    <mergeCell ref="A3:I3"/>
    <mergeCell ref="A4:E4"/>
    <mergeCell ref="F4:I4"/>
    <mergeCell ref="A5:E5"/>
    <mergeCell ref="F5:I5"/>
    <mergeCell ref="A6:I6"/>
    <mergeCell ref="A7:I7"/>
    <mergeCell ref="B8:G8"/>
    <mergeCell ref="H8:I8"/>
  </mergeCells>
  <pageMargins left="0.69930555555555596" right="0.69930555555555596" top="0.75" bottom="0.75" header="0.511811023622047" footer="0.511811023622047"/>
  <pageSetup orientation="landscape" horizontalDpi="300" verticalDpi="300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V360"/>
  <sheetViews>
    <sheetView zoomScaleNormal="100" workbookViewId="0"/>
  </sheetViews>
  <sheetFormatPr defaultColWidth="12.5703125" defaultRowHeight="12.75"/>
  <cols>
    <col min="1" max="1" width="13.28515625" customWidth="1"/>
    <col min="2" max="2" width="11.140625" customWidth="1"/>
    <col min="3" max="3" width="13.28515625" customWidth="1"/>
    <col min="4" max="4" width="10.140625" customWidth="1"/>
    <col min="6" max="6" width="11.28515625" customWidth="1"/>
    <col min="7" max="7" width="9.85546875" customWidth="1"/>
    <col min="8" max="8" width="13.5703125" customWidth="1"/>
    <col min="9" max="9" width="14.5703125" customWidth="1"/>
    <col min="10" max="10" width="10.7109375" customWidth="1"/>
    <col min="11" max="11" width="11.140625" customWidth="1"/>
    <col min="12" max="12" width="7.5703125" customWidth="1"/>
    <col min="13" max="13" width="6.5703125" customWidth="1"/>
    <col min="14" max="15" width="9.28515625" customWidth="1"/>
    <col min="16" max="256" width="9.140625" customWidth="1"/>
  </cols>
  <sheetData>
    <row r="1" spans="1:256" ht="11.25" customHeight="1">
      <c r="A1" s="15"/>
      <c r="B1" s="15"/>
      <c r="C1" s="15"/>
      <c r="D1" s="15"/>
      <c r="E1" s="15"/>
      <c r="F1" s="15"/>
      <c r="G1" s="15"/>
      <c r="H1" s="15"/>
      <c r="I1" s="16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  <c r="DI1" s="15"/>
      <c r="DJ1" s="15"/>
      <c r="DK1" s="15"/>
      <c r="DL1" s="15"/>
      <c r="DM1" s="15"/>
      <c r="DN1" s="15"/>
      <c r="DO1" s="15"/>
      <c r="DP1" s="15"/>
      <c r="DQ1" s="15"/>
      <c r="DR1" s="15"/>
      <c r="DS1" s="15"/>
      <c r="DT1" s="15"/>
      <c r="DU1" s="15"/>
      <c r="DV1" s="15"/>
      <c r="DW1" s="15"/>
      <c r="DX1" s="15"/>
      <c r="DY1" s="15"/>
      <c r="DZ1" s="15"/>
      <c r="EA1" s="15"/>
      <c r="EB1" s="15"/>
      <c r="EC1" s="15"/>
      <c r="ED1" s="15"/>
      <c r="EE1" s="15"/>
      <c r="EF1" s="15"/>
      <c r="EG1" s="15"/>
      <c r="EH1" s="15"/>
      <c r="EI1" s="15"/>
      <c r="EJ1" s="15"/>
      <c r="EK1" s="15"/>
      <c r="EL1" s="15"/>
      <c r="EM1" s="15"/>
      <c r="EN1" s="15"/>
      <c r="EO1" s="15"/>
      <c r="EP1" s="15"/>
      <c r="EQ1" s="15"/>
      <c r="ER1" s="15"/>
      <c r="ES1" s="15"/>
      <c r="ET1" s="15"/>
      <c r="EU1" s="15"/>
      <c r="EV1" s="15"/>
      <c r="EW1" s="15"/>
      <c r="EX1" s="15"/>
      <c r="EY1" s="15"/>
      <c r="EZ1" s="15"/>
      <c r="FA1" s="15"/>
      <c r="FB1" s="15"/>
      <c r="FC1" s="15"/>
      <c r="FD1" s="15"/>
      <c r="FE1" s="15"/>
      <c r="FF1" s="15"/>
      <c r="FG1" s="15"/>
      <c r="FH1" s="15"/>
      <c r="FI1" s="15"/>
      <c r="FJ1" s="15"/>
      <c r="FK1" s="15"/>
      <c r="FL1" s="15"/>
      <c r="FM1" s="15"/>
      <c r="FN1" s="15"/>
      <c r="FO1" s="15"/>
      <c r="FP1" s="15"/>
      <c r="FQ1" s="15"/>
      <c r="FR1" s="15"/>
      <c r="FS1" s="15"/>
      <c r="FT1" s="15"/>
      <c r="FU1" s="15"/>
      <c r="FV1" s="15"/>
      <c r="FW1" s="15"/>
      <c r="FX1" s="15"/>
      <c r="FY1" s="15"/>
      <c r="FZ1" s="15"/>
      <c r="GA1" s="15"/>
      <c r="GB1" s="15"/>
      <c r="GC1" s="15"/>
      <c r="GD1" s="15"/>
      <c r="GE1" s="15"/>
      <c r="GF1" s="15"/>
      <c r="GG1" s="15"/>
      <c r="GH1" s="15"/>
      <c r="GI1" s="15"/>
      <c r="GJ1" s="15"/>
      <c r="GK1" s="15"/>
      <c r="GL1" s="15"/>
      <c r="GM1" s="15"/>
      <c r="GN1" s="15"/>
      <c r="GO1" s="15"/>
      <c r="GP1" s="15"/>
      <c r="GQ1" s="15"/>
      <c r="GR1" s="15"/>
      <c r="GS1" s="15"/>
      <c r="GT1" s="15"/>
      <c r="GU1" s="15"/>
      <c r="GV1" s="15"/>
      <c r="GW1" s="15"/>
      <c r="GX1" s="15"/>
      <c r="GY1" s="15"/>
      <c r="GZ1" s="15"/>
      <c r="HA1" s="15"/>
      <c r="HB1" s="15"/>
      <c r="HC1" s="15"/>
      <c r="HD1" s="15"/>
      <c r="HE1" s="15"/>
      <c r="HF1" s="15"/>
      <c r="HG1" s="15"/>
      <c r="HH1" s="15"/>
      <c r="HI1" s="15"/>
      <c r="HJ1" s="15"/>
      <c r="HK1" s="15"/>
      <c r="HL1" s="15"/>
      <c r="HM1" s="15"/>
      <c r="HN1" s="15"/>
      <c r="HO1" s="15"/>
      <c r="HP1" s="15"/>
      <c r="HQ1" s="15"/>
      <c r="HR1" s="15"/>
      <c r="HS1" s="15"/>
      <c r="HT1" s="15"/>
      <c r="HU1" s="15"/>
      <c r="HV1" s="15"/>
      <c r="HW1" s="15"/>
      <c r="HX1" s="15"/>
      <c r="HY1" s="15"/>
      <c r="HZ1" s="15"/>
      <c r="IA1" s="15"/>
      <c r="IB1" s="15"/>
      <c r="IC1" s="15"/>
      <c r="ID1" s="15"/>
      <c r="IE1" s="15"/>
      <c r="IF1" s="15"/>
      <c r="IG1" s="15"/>
      <c r="IH1" s="15"/>
      <c r="II1" s="15"/>
      <c r="IJ1" s="15"/>
      <c r="IK1" s="15"/>
      <c r="IL1" s="15"/>
      <c r="IM1" s="15"/>
      <c r="IN1" s="15"/>
      <c r="IO1" s="15"/>
      <c r="IP1" s="15"/>
      <c r="IQ1" s="15"/>
      <c r="IR1" s="15"/>
      <c r="IS1" s="15"/>
      <c r="IT1" s="15"/>
      <c r="IU1" s="15"/>
      <c r="IV1" s="15"/>
    </row>
    <row r="2" spans="1:256" ht="23.25" customHeight="1">
      <c r="A2" s="14" t="s">
        <v>468</v>
      </c>
      <c r="B2" s="14"/>
      <c r="C2" s="14"/>
      <c r="D2" s="14"/>
      <c r="E2" s="14"/>
      <c r="F2" s="14"/>
      <c r="G2" s="14"/>
      <c r="H2" s="14"/>
      <c r="I2" s="14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  <c r="DZ2" s="15"/>
      <c r="EA2" s="15"/>
      <c r="EB2" s="15"/>
      <c r="EC2" s="15"/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  <c r="FA2" s="15"/>
      <c r="FB2" s="15"/>
      <c r="FC2" s="15"/>
      <c r="FD2" s="15"/>
      <c r="FE2" s="15"/>
      <c r="FF2" s="15"/>
      <c r="FG2" s="15"/>
      <c r="FH2" s="15"/>
      <c r="FI2" s="15"/>
      <c r="FJ2" s="15"/>
      <c r="FK2" s="15"/>
      <c r="FL2" s="15"/>
      <c r="FM2" s="15"/>
      <c r="FN2" s="15"/>
      <c r="FO2" s="15"/>
      <c r="FP2" s="15"/>
      <c r="FQ2" s="15"/>
      <c r="FR2" s="15"/>
      <c r="FS2" s="15"/>
      <c r="FT2" s="15"/>
      <c r="FU2" s="15"/>
      <c r="FV2" s="15"/>
      <c r="FW2" s="15"/>
      <c r="FX2" s="15"/>
      <c r="FY2" s="15"/>
      <c r="FZ2" s="15"/>
      <c r="GA2" s="15"/>
      <c r="GB2" s="15"/>
      <c r="GC2" s="15"/>
      <c r="GD2" s="15"/>
      <c r="GE2" s="15"/>
      <c r="GF2" s="15"/>
      <c r="GG2" s="15"/>
      <c r="GH2" s="15"/>
      <c r="GI2" s="15"/>
      <c r="GJ2" s="15"/>
      <c r="GK2" s="15"/>
      <c r="GL2" s="15"/>
      <c r="GM2" s="15"/>
      <c r="GN2" s="15"/>
      <c r="GO2" s="15"/>
      <c r="GP2" s="15"/>
      <c r="GQ2" s="15"/>
      <c r="GR2" s="15"/>
      <c r="GS2" s="15"/>
      <c r="GT2" s="15"/>
      <c r="GU2" s="15"/>
      <c r="GV2" s="15"/>
      <c r="GW2" s="15"/>
      <c r="GX2" s="15"/>
      <c r="GY2" s="15"/>
      <c r="GZ2" s="15"/>
      <c r="HA2" s="15"/>
      <c r="HB2" s="15"/>
      <c r="HC2" s="15"/>
      <c r="HD2" s="15"/>
      <c r="HE2" s="15"/>
      <c r="HF2" s="15"/>
      <c r="HG2" s="15"/>
      <c r="HH2" s="15"/>
      <c r="HI2" s="15"/>
      <c r="HJ2" s="15"/>
      <c r="HK2" s="15"/>
      <c r="HL2" s="15"/>
      <c r="HM2" s="15"/>
      <c r="HN2" s="15"/>
      <c r="HO2" s="15"/>
      <c r="HP2" s="15"/>
      <c r="HQ2" s="15"/>
      <c r="HR2" s="15"/>
      <c r="HS2" s="15"/>
      <c r="HT2" s="15"/>
      <c r="HU2" s="15"/>
      <c r="HV2" s="15"/>
      <c r="HW2" s="15"/>
      <c r="HX2" s="15"/>
      <c r="HY2" s="15"/>
      <c r="HZ2" s="15"/>
      <c r="IA2" s="15"/>
      <c r="IB2" s="15"/>
      <c r="IC2" s="15"/>
      <c r="ID2" s="15"/>
      <c r="IE2" s="15"/>
      <c r="IF2" s="15"/>
      <c r="IG2" s="15"/>
      <c r="IH2" s="15"/>
      <c r="II2" s="15"/>
      <c r="IJ2" s="15"/>
      <c r="IK2" s="15"/>
      <c r="IL2" s="15"/>
      <c r="IM2" s="15"/>
      <c r="IN2" s="15"/>
      <c r="IO2" s="15"/>
      <c r="IP2" s="15"/>
      <c r="IQ2" s="15"/>
      <c r="IR2" s="15"/>
      <c r="IS2" s="15"/>
      <c r="IT2" s="15"/>
      <c r="IU2" s="15"/>
      <c r="IV2" s="15"/>
    </row>
    <row r="3" spans="1:256" ht="62.25" customHeight="1">
      <c r="A3" s="13" t="s">
        <v>1</v>
      </c>
      <c r="B3" s="13"/>
      <c r="C3" s="13"/>
      <c r="D3" s="13"/>
      <c r="E3" s="13"/>
      <c r="F3" s="13"/>
      <c r="G3" s="13"/>
      <c r="H3" s="13"/>
      <c r="I3" s="13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5"/>
      <c r="FC3" s="15"/>
      <c r="FD3" s="15"/>
      <c r="FE3" s="15"/>
      <c r="FF3" s="15"/>
      <c r="FG3" s="15"/>
      <c r="FH3" s="15"/>
      <c r="FI3" s="15"/>
      <c r="FJ3" s="15"/>
      <c r="FK3" s="15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5"/>
      <c r="GK3" s="15"/>
      <c r="GL3" s="15"/>
      <c r="GM3" s="15"/>
      <c r="GN3" s="15"/>
      <c r="GO3" s="15"/>
      <c r="GP3" s="15"/>
      <c r="GQ3" s="15"/>
      <c r="GR3" s="15"/>
      <c r="GS3" s="15"/>
      <c r="GT3" s="15"/>
      <c r="GU3" s="15"/>
      <c r="GV3" s="15"/>
      <c r="GW3" s="15"/>
      <c r="GX3" s="15"/>
      <c r="GY3" s="15"/>
      <c r="GZ3" s="15"/>
      <c r="HA3" s="15"/>
      <c r="HB3" s="15"/>
      <c r="HC3" s="15"/>
      <c r="HD3" s="15"/>
      <c r="HE3" s="15"/>
      <c r="HF3" s="15"/>
      <c r="HG3" s="15"/>
      <c r="HH3" s="15"/>
      <c r="HI3" s="15"/>
      <c r="HJ3" s="15"/>
      <c r="HK3" s="15"/>
      <c r="HL3" s="15"/>
      <c r="HM3" s="15"/>
      <c r="HN3" s="15"/>
      <c r="HO3" s="15"/>
      <c r="HP3" s="15"/>
      <c r="HQ3" s="15"/>
      <c r="HR3" s="15"/>
      <c r="HS3" s="15"/>
      <c r="HT3" s="15"/>
      <c r="HU3" s="15"/>
      <c r="HV3" s="15"/>
      <c r="HW3" s="15"/>
      <c r="HX3" s="15"/>
      <c r="HY3" s="15"/>
      <c r="HZ3" s="15"/>
      <c r="IA3" s="15"/>
      <c r="IB3" s="15"/>
      <c r="IC3" s="15"/>
      <c r="ID3" s="15"/>
      <c r="IE3" s="15"/>
      <c r="IF3" s="15"/>
      <c r="IG3" s="15"/>
      <c r="IH3" s="15"/>
      <c r="II3" s="15"/>
      <c r="IJ3" s="15"/>
      <c r="IK3" s="15"/>
      <c r="IL3" s="15"/>
      <c r="IM3" s="15"/>
      <c r="IN3" s="15"/>
      <c r="IO3" s="15"/>
      <c r="IP3" s="15"/>
      <c r="IQ3" s="15"/>
      <c r="IR3" s="15"/>
      <c r="IS3" s="15"/>
      <c r="IT3" s="15"/>
      <c r="IU3" s="15"/>
      <c r="IV3" s="15"/>
    </row>
    <row r="4" spans="1:256" ht="15.75" customHeight="1">
      <c r="A4" s="12" t="s">
        <v>2</v>
      </c>
      <c r="B4" s="12"/>
      <c r="C4" s="12"/>
      <c r="D4" s="12"/>
      <c r="E4" s="12"/>
      <c r="F4" s="11" t="s">
        <v>321</v>
      </c>
      <c r="G4" s="11"/>
      <c r="H4" s="11"/>
      <c r="I4" s="11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15"/>
      <c r="IQ4" s="15"/>
      <c r="IR4" s="15"/>
      <c r="IS4" s="15"/>
      <c r="IT4" s="15"/>
      <c r="IU4" s="15"/>
      <c r="IV4" s="15"/>
    </row>
    <row r="5" spans="1:256" ht="15.75" customHeight="1">
      <c r="A5" s="12" t="s">
        <v>4</v>
      </c>
      <c r="B5" s="12"/>
      <c r="C5" s="12"/>
      <c r="D5" s="12"/>
      <c r="E5" s="12"/>
      <c r="F5" s="11" t="s">
        <v>5</v>
      </c>
      <c r="G5" s="11"/>
      <c r="H5" s="11"/>
      <c r="I5" s="11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  <c r="IQ5" s="15"/>
      <c r="IR5" s="15"/>
      <c r="IS5" s="15"/>
      <c r="IT5" s="15"/>
      <c r="IU5" s="15"/>
      <c r="IV5" s="15"/>
    </row>
    <row r="6" spans="1:256" ht="15.75" customHeight="1">
      <c r="A6" s="12" t="s">
        <v>6</v>
      </c>
      <c r="B6" s="12"/>
      <c r="C6" s="12"/>
      <c r="D6" s="12"/>
      <c r="E6" s="12"/>
      <c r="F6" s="12"/>
      <c r="G6" s="12"/>
      <c r="H6" s="12"/>
      <c r="I6" s="12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  <c r="FG6" s="15"/>
      <c r="FH6" s="15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5"/>
      <c r="FZ6" s="15"/>
      <c r="GA6" s="15"/>
      <c r="GB6" s="15"/>
      <c r="GC6" s="15"/>
      <c r="GD6" s="15"/>
      <c r="GE6" s="15"/>
      <c r="GF6" s="15"/>
      <c r="GG6" s="15"/>
      <c r="GH6" s="15"/>
      <c r="GI6" s="15"/>
      <c r="GJ6" s="15"/>
      <c r="GK6" s="15"/>
      <c r="GL6" s="15"/>
      <c r="GM6" s="15"/>
      <c r="GN6" s="15"/>
      <c r="GO6" s="15"/>
      <c r="GP6" s="15"/>
      <c r="GQ6" s="15"/>
      <c r="GR6" s="15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  <c r="IJ6" s="15"/>
      <c r="IK6" s="15"/>
      <c r="IL6" s="15"/>
      <c r="IM6" s="15"/>
      <c r="IN6" s="15"/>
      <c r="IO6" s="15"/>
      <c r="IP6" s="15"/>
      <c r="IQ6" s="15"/>
      <c r="IR6" s="15"/>
      <c r="IS6" s="15"/>
      <c r="IT6" s="15"/>
      <c r="IU6" s="15"/>
      <c r="IV6" s="15"/>
    </row>
    <row r="7" spans="1:256" ht="20.25" customHeight="1">
      <c r="A7" s="10" t="s">
        <v>7</v>
      </c>
      <c r="B7" s="10"/>
      <c r="C7" s="10"/>
      <c r="D7" s="10"/>
      <c r="E7" s="10"/>
      <c r="F7" s="10"/>
      <c r="G7" s="10"/>
      <c r="H7" s="10"/>
      <c r="I7" s="10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  <c r="IQ7" s="15"/>
      <c r="IR7" s="15"/>
      <c r="IS7" s="15"/>
      <c r="IT7" s="15"/>
      <c r="IU7" s="15"/>
      <c r="IV7" s="15"/>
    </row>
    <row r="8" spans="1:256" ht="15.75" customHeight="1">
      <c r="A8" s="17" t="s">
        <v>8</v>
      </c>
      <c r="B8" s="12" t="s">
        <v>9</v>
      </c>
      <c r="C8" s="12"/>
      <c r="D8" s="12"/>
      <c r="E8" s="12"/>
      <c r="F8" s="12"/>
      <c r="G8" s="12"/>
      <c r="H8" s="9">
        <v>45289</v>
      </c>
      <c r="I8" s="9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  <c r="IP8" s="15"/>
      <c r="IQ8" s="15"/>
      <c r="IR8" s="15"/>
      <c r="IS8" s="15"/>
      <c r="IT8" s="15"/>
      <c r="IU8" s="15"/>
      <c r="IV8" s="15"/>
    </row>
    <row r="9" spans="1:256" ht="15.75" customHeight="1">
      <c r="A9" s="17" t="s">
        <v>10</v>
      </c>
      <c r="B9" s="12" t="s">
        <v>11</v>
      </c>
      <c r="C9" s="12"/>
      <c r="D9" s="12"/>
      <c r="E9" s="12"/>
      <c r="F9" s="12"/>
      <c r="G9" s="12"/>
      <c r="H9" s="11" t="s">
        <v>322</v>
      </c>
      <c r="I9" s="11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  <c r="IP9" s="15"/>
      <c r="IQ9" s="15"/>
      <c r="IR9" s="15"/>
      <c r="IS9" s="15"/>
      <c r="IT9" s="15"/>
      <c r="IU9" s="15"/>
      <c r="IV9" s="15"/>
    </row>
    <row r="10" spans="1:256" ht="42" customHeight="1">
      <c r="A10" s="17" t="s">
        <v>13</v>
      </c>
      <c r="B10" s="12" t="s">
        <v>14</v>
      </c>
      <c r="C10" s="12"/>
      <c r="D10" s="12"/>
      <c r="E10" s="12"/>
      <c r="F10" s="12"/>
      <c r="G10" s="12"/>
      <c r="H10" s="11" t="s">
        <v>15</v>
      </c>
      <c r="I10" s="11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  <c r="IO10" s="15"/>
      <c r="IP10" s="15"/>
      <c r="IQ10" s="15"/>
      <c r="IR10" s="15"/>
      <c r="IS10" s="15"/>
      <c r="IT10" s="15"/>
      <c r="IU10" s="15"/>
      <c r="IV10" s="15"/>
    </row>
    <row r="11" spans="1:256" ht="35.25" customHeight="1">
      <c r="A11" s="17" t="s">
        <v>16</v>
      </c>
      <c r="B11" s="12" t="s">
        <v>17</v>
      </c>
      <c r="C11" s="12"/>
      <c r="D11" s="12"/>
      <c r="E11" s="12"/>
      <c r="F11" s="12"/>
      <c r="G11" s="12"/>
      <c r="H11" s="11">
        <v>12</v>
      </c>
      <c r="I11" s="11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  <c r="IP11" s="15"/>
      <c r="IQ11" s="15"/>
      <c r="IR11" s="15"/>
      <c r="IS11" s="15"/>
      <c r="IT11" s="15"/>
      <c r="IU11" s="15"/>
      <c r="IV11" s="15"/>
    </row>
    <row r="12" spans="1:256" ht="25.5" customHeight="1">
      <c r="A12" s="8" t="s">
        <v>18</v>
      </c>
      <c r="B12" s="8"/>
      <c r="C12" s="8"/>
      <c r="D12" s="8"/>
      <c r="E12" s="8"/>
      <c r="F12" s="8"/>
      <c r="G12" s="8"/>
      <c r="H12" s="8"/>
      <c r="I12" s="8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  <c r="IP12" s="15"/>
      <c r="IQ12" s="15"/>
      <c r="IR12" s="15"/>
      <c r="IS12" s="15"/>
      <c r="IT12" s="15"/>
      <c r="IU12" s="15"/>
      <c r="IV12" s="15"/>
    </row>
    <row r="13" spans="1:256" ht="43.5" customHeight="1">
      <c r="A13" s="7" t="s">
        <v>19</v>
      </c>
      <c r="B13" s="7"/>
      <c r="C13" s="7"/>
      <c r="D13" s="7"/>
      <c r="E13" s="7"/>
      <c r="F13" s="6" t="s">
        <v>20</v>
      </c>
      <c r="G13" s="6"/>
      <c r="H13" s="6" t="s">
        <v>323</v>
      </c>
      <c r="I13" s="6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  <c r="IP13" s="15"/>
      <c r="IQ13" s="15"/>
      <c r="IR13" s="15"/>
      <c r="IS13" s="15"/>
      <c r="IT13" s="15"/>
      <c r="IU13" s="15"/>
      <c r="IV13" s="15"/>
    </row>
    <row r="14" spans="1:256" ht="12.75" customHeight="1">
      <c r="A14" s="5" t="s">
        <v>22</v>
      </c>
      <c r="B14" s="5"/>
      <c r="C14" s="5"/>
      <c r="D14" s="5"/>
      <c r="E14" s="5"/>
      <c r="F14" s="4" t="s">
        <v>23</v>
      </c>
      <c r="G14" s="4"/>
      <c r="H14" s="3">
        <v>2000</v>
      </c>
      <c r="I14" s="3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  <c r="IP14" s="15"/>
      <c r="IQ14" s="15"/>
      <c r="IR14" s="15"/>
      <c r="IS14" s="15"/>
      <c r="IT14" s="15"/>
      <c r="IU14" s="15"/>
      <c r="IV14" s="15"/>
    </row>
    <row r="15" spans="1:256" ht="12.75" customHeight="1">
      <c r="A15" s="5" t="s">
        <v>24</v>
      </c>
      <c r="B15" s="5"/>
      <c r="C15" s="5"/>
      <c r="D15" s="5"/>
      <c r="E15" s="5"/>
      <c r="F15" s="4" t="s">
        <v>23</v>
      </c>
      <c r="G15" s="4"/>
      <c r="H15" s="3">
        <v>4000</v>
      </c>
      <c r="I15" s="3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  <c r="IO15" s="15"/>
      <c r="IP15" s="15"/>
      <c r="IQ15" s="15"/>
      <c r="IR15" s="15"/>
      <c r="IS15" s="15"/>
      <c r="IT15" s="15"/>
      <c r="IU15" s="15"/>
      <c r="IV15" s="15"/>
    </row>
    <row r="16" spans="1:256" ht="12.75" customHeight="1">
      <c r="A16" s="5" t="s">
        <v>25</v>
      </c>
      <c r="B16" s="5"/>
      <c r="C16" s="5"/>
      <c r="D16" s="5"/>
      <c r="E16" s="5"/>
      <c r="F16" s="4" t="s">
        <v>23</v>
      </c>
      <c r="G16" s="4"/>
      <c r="H16" s="3">
        <v>0</v>
      </c>
      <c r="I16" s="3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  <c r="IO16" s="15"/>
      <c r="IP16" s="15"/>
      <c r="IQ16" s="15"/>
      <c r="IR16" s="15"/>
      <c r="IS16" s="15"/>
      <c r="IT16" s="15"/>
      <c r="IU16" s="15"/>
      <c r="IV16" s="15"/>
    </row>
    <row r="17" spans="1:256" ht="12.75" customHeight="1">
      <c r="A17" s="5" t="s">
        <v>26</v>
      </c>
      <c r="B17" s="5"/>
      <c r="C17" s="5"/>
      <c r="D17" s="5"/>
      <c r="E17" s="5"/>
      <c r="F17" s="4" t="s">
        <v>23</v>
      </c>
      <c r="G17" s="4"/>
      <c r="H17" s="3">
        <v>400</v>
      </c>
      <c r="I17" s="3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  <c r="IO17" s="15"/>
      <c r="IP17" s="15"/>
      <c r="IQ17" s="15"/>
      <c r="IR17" s="15"/>
      <c r="IS17" s="15"/>
      <c r="IT17" s="15"/>
      <c r="IU17" s="15"/>
      <c r="IV17" s="15"/>
    </row>
    <row r="18" spans="1:256" ht="12.75" customHeight="1">
      <c r="A18" s="5" t="s">
        <v>27</v>
      </c>
      <c r="B18" s="5"/>
      <c r="C18" s="5"/>
      <c r="D18" s="5"/>
      <c r="E18" s="5"/>
      <c r="F18" s="4" t="s">
        <v>23</v>
      </c>
      <c r="G18" s="4"/>
      <c r="H18" s="3">
        <v>0</v>
      </c>
      <c r="I18" s="3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  <c r="IO18" s="15"/>
      <c r="IP18" s="15"/>
      <c r="IQ18" s="15"/>
      <c r="IR18" s="15"/>
      <c r="IS18" s="15"/>
      <c r="IT18" s="15"/>
      <c r="IU18" s="15"/>
      <c r="IV18" s="15"/>
    </row>
    <row r="19" spans="1:256" ht="12.75" customHeight="1">
      <c r="A19" s="5" t="s">
        <v>28</v>
      </c>
      <c r="B19" s="5"/>
      <c r="C19" s="5"/>
      <c r="D19" s="5"/>
      <c r="E19" s="5"/>
      <c r="F19" s="4" t="s">
        <v>23</v>
      </c>
      <c r="G19" s="4"/>
      <c r="H19" s="3">
        <v>600</v>
      </c>
      <c r="I19" s="3"/>
      <c r="J19" s="15"/>
      <c r="K19" s="15"/>
      <c r="L19" s="22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  <c r="IO19" s="15"/>
      <c r="IP19" s="15"/>
      <c r="IQ19" s="15"/>
      <c r="IR19" s="15"/>
      <c r="IS19" s="15"/>
      <c r="IT19" s="15"/>
      <c r="IU19" s="15"/>
      <c r="IV19" s="15"/>
    </row>
    <row r="20" spans="1:256" ht="27" customHeight="1">
      <c r="A20" s="2" t="s">
        <v>29</v>
      </c>
      <c r="B20" s="2"/>
      <c r="C20" s="2"/>
      <c r="D20" s="2"/>
      <c r="E20" s="2"/>
      <c r="F20" s="4" t="s">
        <v>23</v>
      </c>
      <c r="G20" s="4"/>
      <c r="H20" s="3">
        <v>200</v>
      </c>
      <c r="I20" s="3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  <c r="IM20" s="15"/>
      <c r="IN20" s="15"/>
      <c r="IO20" s="15"/>
      <c r="IP20" s="15"/>
      <c r="IQ20" s="15"/>
      <c r="IR20" s="15"/>
      <c r="IS20" s="15"/>
      <c r="IT20" s="15"/>
      <c r="IU20" s="15"/>
      <c r="IV20" s="15"/>
    </row>
    <row r="21" spans="1:256" ht="12.75" customHeight="1">
      <c r="A21" s="1" t="s">
        <v>30</v>
      </c>
      <c r="B21" s="1"/>
      <c r="C21" s="1"/>
      <c r="D21" s="1"/>
      <c r="E21" s="1"/>
      <c r="F21" s="1"/>
      <c r="G21" s="1"/>
      <c r="H21" s="474">
        <f>ROUND(H14+H15+H16+H17+H18+H19+H20,2)</f>
        <v>7200</v>
      </c>
      <c r="I21" s="474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  <c r="IJ21" s="15"/>
      <c r="IK21" s="15"/>
      <c r="IL21" s="15"/>
      <c r="IM21" s="15"/>
      <c r="IN21" s="15"/>
      <c r="IO21" s="15"/>
      <c r="IP21" s="15"/>
      <c r="IQ21" s="15"/>
      <c r="IR21" s="15"/>
      <c r="IS21" s="15"/>
      <c r="IT21" s="15"/>
      <c r="IU21" s="15"/>
      <c r="IV21" s="15"/>
    </row>
    <row r="22" spans="1:256" ht="8.25" customHeight="1">
      <c r="A22" s="475"/>
      <c r="B22" s="475"/>
      <c r="C22" s="475"/>
      <c r="D22" s="475"/>
      <c r="E22" s="475"/>
      <c r="F22" s="475"/>
      <c r="G22" s="475"/>
      <c r="H22" s="475"/>
      <c r="I22" s="47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  <c r="IO22" s="15"/>
      <c r="IP22" s="15"/>
      <c r="IQ22" s="15"/>
      <c r="IR22" s="15"/>
      <c r="IS22" s="15"/>
      <c r="IT22" s="15"/>
      <c r="IU22" s="15"/>
      <c r="IV22" s="15"/>
    </row>
    <row r="23" spans="1:256" ht="23.25" customHeight="1">
      <c r="A23" s="5" t="s">
        <v>31</v>
      </c>
      <c r="B23" s="5"/>
      <c r="C23" s="5"/>
      <c r="D23" s="5"/>
      <c r="E23" s="5"/>
      <c r="F23" s="4" t="s">
        <v>23</v>
      </c>
      <c r="G23" s="4"/>
      <c r="H23" s="476">
        <v>500</v>
      </c>
      <c r="I23" s="476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  <c r="IM23" s="15"/>
      <c r="IN23" s="15"/>
      <c r="IO23" s="15"/>
      <c r="IP23" s="15"/>
      <c r="IQ23" s="15"/>
      <c r="IR23" s="15"/>
      <c r="IS23" s="15"/>
      <c r="IT23" s="15"/>
      <c r="IU23" s="15"/>
      <c r="IV23" s="15"/>
    </row>
    <row r="24" spans="1:256" ht="12.75" customHeight="1">
      <c r="A24" s="5" t="s">
        <v>32</v>
      </c>
      <c r="B24" s="5"/>
      <c r="C24" s="5"/>
      <c r="D24" s="5"/>
      <c r="E24" s="5"/>
      <c r="F24" s="477" t="s">
        <v>23</v>
      </c>
      <c r="G24" s="477"/>
      <c r="H24" s="476">
        <v>1200</v>
      </c>
      <c r="I24" s="476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  <c r="IO24" s="15"/>
      <c r="IP24" s="15"/>
      <c r="IQ24" s="15"/>
      <c r="IR24" s="15"/>
      <c r="IS24" s="15"/>
      <c r="IT24" s="15"/>
      <c r="IU24" s="15"/>
      <c r="IV24" s="15"/>
    </row>
    <row r="25" spans="1:256" ht="12.75" customHeight="1">
      <c r="A25" s="5" t="s">
        <v>33</v>
      </c>
      <c r="B25" s="5"/>
      <c r="C25" s="5"/>
      <c r="D25" s="5"/>
      <c r="E25" s="5"/>
      <c r="F25" s="4" t="s">
        <v>23</v>
      </c>
      <c r="G25" s="4"/>
      <c r="H25" s="476">
        <v>100</v>
      </c>
      <c r="I25" s="476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  <c r="IJ25" s="15"/>
      <c r="IK25" s="15"/>
      <c r="IL25" s="15"/>
      <c r="IM25" s="15"/>
      <c r="IN25" s="15"/>
      <c r="IO25" s="15"/>
      <c r="IP25" s="15"/>
      <c r="IQ25" s="15"/>
      <c r="IR25" s="15"/>
      <c r="IS25" s="15"/>
      <c r="IT25" s="15"/>
      <c r="IU25" s="15"/>
      <c r="IV25" s="15"/>
    </row>
    <row r="26" spans="1:256" ht="15.75" customHeight="1">
      <c r="A26" s="5" t="s">
        <v>34</v>
      </c>
      <c r="B26" s="5"/>
      <c r="C26" s="5"/>
      <c r="D26" s="5"/>
      <c r="E26" s="5"/>
      <c r="F26" s="477" t="s">
        <v>23</v>
      </c>
      <c r="G26" s="477"/>
      <c r="H26" s="476">
        <v>150</v>
      </c>
      <c r="I26" s="476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  <c r="IJ26" s="15"/>
      <c r="IK26" s="15"/>
      <c r="IL26" s="15"/>
      <c r="IM26" s="15"/>
      <c r="IN26" s="15"/>
      <c r="IO26" s="15"/>
      <c r="IP26" s="15"/>
      <c r="IQ26" s="15"/>
      <c r="IR26" s="15"/>
      <c r="IS26" s="15"/>
      <c r="IT26" s="15"/>
      <c r="IU26" s="15"/>
      <c r="IV26" s="15"/>
    </row>
    <row r="27" spans="1:256" ht="14.25" customHeight="1">
      <c r="A27" s="5" t="s">
        <v>35</v>
      </c>
      <c r="B27" s="5"/>
      <c r="C27" s="5"/>
      <c r="D27" s="5"/>
      <c r="E27" s="5"/>
      <c r="F27" s="477" t="s">
        <v>23</v>
      </c>
      <c r="G27" s="477"/>
      <c r="H27" s="476">
        <v>250</v>
      </c>
      <c r="I27" s="476"/>
      <c r="J27" s="25" t="s">
        <v>324</v>
      </c>
      <c r="K27" s="25" t="s">
        <v>325</v>
      </c>
      <c r="L27" s="25" t="s">
        <v>326</v>
      </c>
      <c r="M27" s="25" t="s">
        <v>327</v>
      </c>
      <c r="N27" s="15" t="s">
        <v>328</v>
      </c>
      <c r="O27" s="15" t="s">
        <v>329</v>
      </c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15"/>
      <c r="IM27" s="15"/>
      <c r="IN27" s="15"/>
      <c r="IO27" s="15"/>
      <c r="IP27" s="15"/>
      <c r="IQ27" s="15"/>
      <c r="IR27" s="15"/>
      <c r="IS27" s="15"/>
      <c r="IT27" s="15"/>
      <c r="IU27" s="15"/>
      <c r="IV27" s="15"/>
    </row>
    <row r="28" spans="1:256" ht="26.25" customHeight="1">
      <c r="A28" s="5" t="s">
        <v>36</v>
      </c>
      <c r="B28" s="5"/>
      <c r="C28" s="5"/>
      <c r="D28" s="5"/>
      <c r="E28" s="5"/>
      <c r="F28" s="4" t="s">
        <v>23</v>
      </c>
      <c r="G28" s="4"/>
      <c r="H28" s="476">
        <v>800</v>
      </c>
      <c r="I28" s="476"/>
      <c r="J28" s="26">
        <f>H62</f>
        <v>0</v>
      </c>
      <c r="K28" s="15">
        <v>220</v>
      </c>
      <c r="L28" s="15">
        <f>ROUND(J28/K28,2)</f>
        <v>0</v>
      </c>
      <c r="M28" s="15">
        <f>8*15*0</f>
        <v>0</v>
      </c>
      <c r="N28" s="26">
        <v>0</v>
      </c>
      <c r="O28" s="27">
        <v>0.5</v>
      </c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  <c r="IB28" s="15"/>
      <c r="IC28" s="15"/>
      <c r="ID28" s="15"/>
      <c r="IE28" s="15"/>
      <c r="IF28" s="15"/>
      <c r="IG28" s="15"/>
      <c r="IH28" s="15"/>
      <c r="II28" s="15"/>
      <c r="IJ28" s="15"/>
      <c r="IK28" s="15"/>
      <c r="IL28" s="15"/>
      <c r="IM28" s="15"/>
      <c r="IN28" s="15"/>
      <c r="IO28" s="15"/>
      <c r="IP28" s="15"/>
      <c r="IQ28" s="15"/>
      <c r="IR28" s="15"/>
      <c r="IS28" s="15"/>
      <c r="IT28" s="15"/>
      <c r="IU28" s="15"/>
      <c r="IV28" s="15"/>
    </row>
    <row r="29" spans="1:256" ht="15" customHeight="1">
      <c r="A29" s="1" t="s">
        <v>37</v>
      </c>
      <c r="B29" s="1"/>
      <c r="C29" s="1"/>
      <c r="D29" s="1"/>
      <c r="E29" s="1"/>
      <c r="F29" s="1"/>
      <c r="G29" s="1"/>
      <c r="H29" s="474">
        <f>ROUND(H23+H24+H25+H26+H27+H28,2)</f>
        <v>3000</v>
      </c>
      <c r="I29" s="474"/>
      <c r="J29" s="26"/>
      <c r="K29" s="15"/>
      <c r="L29" s="15"/>
      <c r="M29" s="15"/>
      <c r="N29" s="26"/>
      <c r="O29" s="27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  <c r="IB29" s="15"/>
      <c r="IC29" s="15"/>
      <c r="ID29" s="15"/>
      <c r="IE29" s="15"/>
      <c r="IF29" s="15"/>
      <c r="IG29" s="15"/>
      <c r="IH29" s="15"/>
      <c r="II29" s="15"/>
      <c r="IJ29" s="15"/>
      <c r="IK29" s="15"/>
      <c r="IL29" s="15"/>
      <c r="IM29" s="15"/>
      <c r="IN29" s="15"/>
      <c r="IO29" s="15"/>
      <c r="IP29" s="15"/>
      <c r="IQ29" s="15"/>
      <c r="IR29" s="15"/>
      <c r="IS29" s="15"/>
      <c r="IT29" s="15"/>
      <c r="IU29" s="15"/>
      <c r="IV29" s="15"/>
    </row>
    <row r="30" spans="1:256" ht="7.5" customHeight="1">
      <c r="A30" s="475"/>
      <c r="B30" s="475"/>
      <c r="C30" s="475"/>
      <c r="D30" s="475"/>
      <c r="E30" s="475"/>
      <c r="F30" s="475"/>
      <c r="G30" s="475"/>
      <c r="H30" s="475"/>
      <c r="I30" s="475"/>
      <c r="J30" s="15" t="s">
        <v>330</v>
      </c>
      <c r="K30" s="15" t="s">
        <v>331</v>
      </c>
      <c r="L30" s="15"/>
      <c r="M30" s="15"/>
      <c r="N30" s="26"/>
      <c r="O30" s="27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  <c r="EQ30" s="15"/>
      <c r="ER30" s="15"/>
      <c r="ES30" s="15"/>
      <c r="ET30" s="15"/>
      <c r="EU30" s="15"/>
      <c r="EV30" s="15"/>
      <c r="EW30" s="15"/>
      <c r="EX30" s="15"/>
      <c r="EY30" s="15"/>
      <c r="EZ30" s="15"/>
      <c r="FA30" s="15"/>
      <c r="FB30" s="15"/>
      <c r="FC30" s="15"/>
      <c r="FD30" s="15"/>
      <c r="FE30" s="15"/>
      <c r="FF30" s="15"/>
      <c r="FG30" s="15"/>
      <c r="FH30" s="15"/>
      <c r="FI30" s="15"/>
      <c r="FJ30" s="15"/>
      <c r="FK30" s="15"/>
      <c r="FL30" s="15"/>
      <c r="FM30" s="15"/>
      <c r="FN30" s="15"/>
      <c r="FO30" s="15"/>
      <c r="FP30" s="15"/>
      <c r="FQ30" s="15"/>
      <c r="FR30" s="15"/>
      <c r="FS30" s="15"/>
      <c r="FT30" s="15"/>
      <c r="FU30" s="15"/>
      <c r="FV30" s="15"/>
      <c r="FW30" s="15"/>
      <c r="FX30" s="15"/>
      <c r="FY30" s="15"/>
      <c r="FZ30" s="15"/>
      <c r="GA30" s="15"/>
      <c r="GB30" s="15"/>
      <c r="GC30" s="15"/>
      <c r="GD30" s="15"/>
      <c r="GE30" s="15"/>
      <c r="GF30" s="15"/>
      <c r="GG30" s="15"/>
      <c r="GH30" s="15"/>
      <c r="GI30" s="15"/>
      <c r="GJ30" s="15"/>
      <c r="GK30" s="15"/>
      <c r="GL30" s="15"/>
      <c r="GM30" s="15"/>
      <c r="GN30" s="15"/>
      <c r="GO30" s="15"/>
      <c r="GP30" s="15"/>
      <c r="GQ30" s="15"/>
      <c r="GR30" s="15"/>
      <c r="GS30" s="15"/>
      <c r="GT30" s="15"/>
      <c r="GU30" s="15"/>
      <c r="GV30" s="15"/>
      <c r="GW30" s="15"/>
      <c r="GX30" s="15"/>
      <c r="GY30" s="15"/>
      <c r="GZ30" s="15"/>
      <c r="HA30" s="15"/>
      <c r="HB30" s="15"/>
      <c r="HC30" s="15"/>
      <c r="HD30" s="15"/>
      <c r="HE30" s="15"/>
      <c r="HF30" s="15"/>
      <c r="HG30" s="15"/>
      <c r="HH30" s="15"/>
      <c r="HI30" s="15"/>
      <c r="HJ30" s="15"/>
      <c r="HK30" s="15"/>
      <c r="HL30" s="15"/>
      <c r="HM30" s="15"/>
      <c r="HN30" s="15"/>
      <c r="HO30" s="15"/>
      <c r="HP30" s="15"/>
      <c r="HQ30" s="15"/>
      <c r="HR30" s="15"/>
      <c r="HS30" s="15"/>
      <c r="HT30" s="15"/>
      <c r="HU30" s="15"/>
      <c r="HV30" s="15"/>
      <c r="HW30" s="15"/>
      <c r="HX30" s="15"/>
      <c r="HY30" s="15"/>
      <c r="HZ30" s="15"/>
      <c r="IA30" s="15"/>
      <c r="IB30" s="15"/>
      <c r="IC30" s="15"/>
      <c r="ID30" s="15"/>
      <c r="IE30" s="15"/>
      <c r="IF30" s="15"/>
      <c r="IG30" s="15"/>
      <c r="IH30" s="15"/>
      <c r="II30" s="15"/>
      <c r="IJ30" s="15"/>
      <c r="IK30" s="15"/>
      <c r="IL30" s="15"/>
      <c r="IM30" s="15"/>
      <c r="IN30" s="15"/>
      <c r="IO30" s="15"/>
      <c r="IP30" s="15"/>
      <c r="IQ30" s="15"/>
      <c r="IR30" s="15"/>
      <c r="IS30" s="15"/>
      <c r="IT30" s="15"/>
      <c r="IU30" s="15"/>
      <c r="IV30" s="15"/>
    </row>
    <row r="31" spans="1:256" ht="27" customHeight="1">
      <c r="A31" s="5" t="s">
        <v>38</v>
      </c>
      <c r="B31" s="5"/>
      <c r="C31" s="5"/>
      <c r="D31" s="5"/>
      <c r="E31" s="5"/>
      <c r="F31" s="4" t="s">
        <v>23</v>
      </c>
      <c r="G31" s="4"/>
      <c r="H31" s="476">
        <v>100</v>
      </c>
      <c r="I31" s="476"/>
      <c r="J31" s="27">
        <v>0</v>
      </c>
      <c r="K31" s="27">
        <v>0</v>
      </c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/>
      <c r="FN31" s="15"/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/>
      <c r="GB31" s="15"/>
      <c r="GC31" s="15"/>
      <c r="GD31" s="15"/>
      <c r="GE31" s="15"/>
      <c r="GF31" s="15"/>
      <c r="GG31" s="15"/>
      <c r="GH31" s="15"/>
      <c r="GI31" s="15"/>
      <c r="GJ31" s="15"/>
      <c r="GK31" s="15"/>
      <c r="GL31" s="15"/>
      <c r="GM31" s="15"/>
      <c r="GN31" s="15"/>
      <c r="GO31" s="15"/>
      <c r="GP31" s="15"/>
      <c r="GQ31" s="15"/>
      <c r="GR31" s="15"/>
      <c r="GS31" s="15"/>
      <c r="GT31" s="15"/>
      <c r="GU31" s="15"/>
      <c r="GV31" s="15"/>
      <c r="GW31" s="15"/>
      <c r="GX31" s="15"/>
      <c r="GY31" s="15"/>
      <c r="GZ31" s="15"/>
      <c r="HA31" s="15"/>
      <c r="HB31" s="15"/>
      <c r="HC31" s="15"/>
      <c r="HD31" s="15"/>
      <c r="HE31" s="15"/>
      <c r="HF31" s="15"/>
      <c r="HG31" s="15"/>
      <c r="HH31" s="15"/>
      <c r="HI31" s="15"/>
      <c r="HJ31" s="15"/>
      <c r="HK31" s="15"/>
      <c r="HL31" s="15"/>
      <c r="HM31" s="15"/>
      <c r="HN31" s="15"/>
      <c r="HO31" s="15"/>
      <c r="HP31" s="15"/>
      <c r="HQ31" s="15"/>
      <c r="HR31" s="15"/>
      <c r="HS31" s="15"/>
      <c r="HT31" s="15"/>
      <c r="HU31" s="15"/>
      <c r="HV31" s="15"/>
      <c r="HW31" s="15"/>
      <c r="HX31" s="15"/>
      <c r="HY31" s="15"/>
      <c r="HZ31" s="15"/>
      <c r="IA31" s="15"/>
      <c r="IB31" s="15"/>
      <c r="IC31" s="15"/>
      <c r="ID31" s="15"/>
      <c r="IE31" s="15"/>
      <c r="IF31" s="15"/>
      <c r="IG31" s="15"/>
      <c r="IH31" s="15"/>
      <c r="II31" s="15"/>
      <c r="IJ31" s="15"/>
      <c r="IK31" s="15"/>
      <c r="IL31" s="15"/>
      <c r="IM31" s="15"/>
      <c r="IN31" s="15"/>
      <c r="IO31" s="15"/>
      <c r="IP31" s="15"/>
      <c r="IQ31" s="15"/>
      <c r="IR31" s="15"/>
      <c r="IS31" s="15"/>
      <c r="IT31" s="15"/>
      <c r="IU31" s="15"/>
      <c r="IV31" s="15"/>
    </row>
    <row r="32" spans="1:256" ht="25.5" customHeight="1">
      <c r="A32" s="5" t="s">
        <v>39</v>
      </c>
      <c r="B32" s="5"/>
      <c r="C32" s="5"/>
      <c r="D32" s="5"/>
      <c r="E32" s="5"/>
      <c r="F32" s="4" t="s">
        <v>23</v>
      </c>
      <c r="G32" s="4"/>
      <c r="H32" s="476">
        <v>250</v>
      </c>
      <c r="I32" s="476"/>
      <c r="J32" s="27">
        <v>0.1</v>
      </c>
      <c r="K32" s="27">
        <v>0.3</v>
      </c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/>
      <c r="GK32" s="15"/>
      <c r="GL32" s="15"/>
      <c r="GM32" s="15"/>
      <c r="GN32" s="15"/>
      <c r="GO32" s="15"/>
      <c r="GP32" s="15"/>
      <c r="GQ32" s="15"/>
      <c r="GR32" s="15"/>
      <c r="GS32" s="15"/>
      <c r="GT32" s="15"/>
      <c r="GU32" s="15"/>
      <c r="GV32" s="15"/>
      <c r="GW32" s="15"/>
      <c r="GX32" s="15"/>
      <c r="GY32" s="15"/>
      <c r="GZ32" s="15"/>
      <c r="HA32" s="15"/>
      <c r="HB32" s="15"/>
      <c r="HC32" s="15"/>
      <c r="HD32" s="15"/>
      <c r="HE32" s="15"/>
      <c r="HF32" s="15"/>
      <c r="HG32" s="15"/>
      <c r="HH32" s="15"/>
      <c r="HI32" s="15"/>
      <c r="HJ32" s="15"/>
      <c r="HK32" s="15"/>
      <c r="HL32" s="15"/>
      <c r="HM32" s="15"/>
      <c r="HN32" s="15"/>
      <c r="HO32" s="15"/>
      <c r="HP32" s="15"/>
      <c r="HQ32" s="15"/>
      <c r="HR32" s="15"/>
      <c r="HS32" s="15"/>
      <c r="HT32" s="15"/>
      <c r="HU32" s="15"/>
      <c r="HV32" s="15"/>
      <c r="HW32" s="15"/>
      <c r="HX32" s="15"/>
      <c r="HY32" s="15"/>
      <c r="HZ32" s="15"/>
      <c r="IA32" s="15"/>
      <c r="IB32" s="15"/>
      <c r="IC32" s="15"/>
      <c r="ID32" s="15"/>
      <c r="IE32" s="15"/>
      <c r="IF32" s="15"/>
      <c r="IG32" s="15"/>
      <c r="IH32" s="15"/>
      <c r="II32" s="15"/>
      <c r="IJ32" s="15"/>
      <c r="IK32" s="15"/>
      <c r="IL32" s="15"/>
      <c r="IM32" s="15"/>
      <c r="IN32" s="15"/>
      <c r="IO32" s="15"/>
      <c r="IP32" s="15"/>
      <c r="IQ32" s="15"/>
      <c r="IR32" s="15"/>
      <c r="IS32" s="15"/>
      <c r="IT32" s="15"/>
      <c r="IU32" s="15"/>
      <c r="IV32" s="15"/>
    </row>
    <row r="33" spans="1:256" ht="12.75" customHeight="1">
      <c r="A33" s="5" t="s">
        <v>40</v>
      </c>
      <c r="B33" s="5"/>
      <c r="C33" s="5"/>
      <c r="D33" s="5"/>
      <c r="E33" s="5"/>
      <c r="F33" s="4" t="s">
        <v>23</v>
      </c>
      <c r="G33" s="4"/>
      <c r="H33" s="476">
        <v>350</v>
      </c>
      <c r="I33" s="476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  <c r="IA33" s="15"/>
      <c r="IB33" s="15"/>
      <c r="IC33" s="15"/>
      <c r="ID33" s="15"/>
      <c r="IE33" s="15"/>
      <c r="IF33" s="15"/>
      <c r="IG33" s="15"/>
      <c r="IH33" s="15"/>
      <c r="II33" s="15"/>
      <c r="IJ33" s="15"/>
      <c r="IK33" s="15"/>
      <c r="IL33" s="15"/>
      <c r="IM33" s="15"/>
      <c r="IN33" s="15"/>
      <c r="IO33" s="15"/>
      <c r="IP33" s="15"/>
      <c r="IQ33" s="15"/>
      <c r="IR33" s="15"/>
      <c r="IS33" s="15"/>
      <c r="IT33" s="15"/>
      <c r="IU33" s="15"/>
      <c r="IV33" s="15"/>
    </row>
    <row r="34" spans="1:256" ht="12.75" customHeight="1">
      <c r="A34" s="478" t="s">
        <v>41</v>
      </c>
      <c r="B34" s="478"/>
      <c r="C34" s="478"/>
      <c r="D34" s="478"/>
      <c r="E34" s="478"/>
      <c r="F34" s="478"/>
      <c r="G34" s="478"/>
      <c r="H34" s="474">
        <f>ROUND(H31+H32+H33,2)</f>
        <v>700</v>
      </c>
      <c r="I34" s="474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  <c r="IA34" s="15"/>
      <c r="IB34" s="15"/>
      <c r="IC34" s="15"/>
      <c r="ID34" s="15"/>
      <c r="IE34" s="15"/>
      <c r="IF34" s="15"/>
      <c r="IG34" s="15"/>
      <c r="IH34" s="15"/>
      <c r="II34" s="15"/>
      <c r="IJ34" s="15"/>
      <c r="IK34" s="15"/>
      <c r="IL34" s="15"/>
      <c r="IM34" s="15"/>
      <c r="IN34" s="15"/>
      <c r="IO34" s="15"/>
      <c r="IP34" s="15"/>
      <c r="IQ34" s="15"/>
      <c r="IR34" s="15"/>
      <c r="IS34" s="15"/>
      <c r="IT34" s="15"/>
      <c r="IU34" s="15"/>
      <c r="IV34" s="15"/>
    </row>
    <row r="35" spans="1:256" ht="7.5" customHeight="1">
      <c r="A35" s="479"/>
      <c r="B35" s="479"/>
      <c r="C35" s="479"/>
      <c r="D35" s="479"/>
      <c r="E35" s="479"/>
      <c r="F35" s="479"/>
      <c r="G35" s="479"/>
      <c r="H35" s="479"/>
      <c r="I35" s="479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EZ35" s="15"/>
      <c r="FA35" s="15"/>
      <c r="FB35" s="15"/>
      <c r="FC35" s="15"/>
      <c r="FD35" s="15"/>
      <c r="FE35" s="15"/>
      <c r="FF35" s="15"/>
      <c r="FG35" s="15"/>
      <c r="FH35" s="15"/>
      <c r="FI35" s="15"/>
      <c r="FJ35" s="15"/>
      <c r="FK35" s="15"/>
      <c r="FL35" s="15"/>
      <c r="FM35" s="15"/>
      <c r="FN35" s="15"/>
      <c r="FO35" s="15"/>
      <c r="FP35" s="15"/>
      <c r="FQ35" s="15"/>
      <c r="FR35" s="15"/>
      <c r="FS35" s="15"/>
      <c r="FT35" s="15"/>
      <c r="FU35" s="15"/>
      <c r="FV35" s="15"/>
      <c r="FW35" s="15"/>
      <c r="FX35" s="15"/>
      <c r="FY35" s="15"/>
      <c r="FZ35" s="15"/>
      <c r="GA35" s="15"/>
      <c r="GB35" s="15"/>
      <c r="GC35" s="15"/>
      <c r="GD35" s="15"/>
      <c r="GE35" s="15"/>
      <c r="GF35" s="15"/>
      <c r="GG35" s="15"/>
      <c r="GH35" s="15"/>
      <c r="GI35" s="15"/>
      <c r="GJ35" s="15"/>
      <c r="GK35" s="15"/>
      <c r="GL35" s="15"/>
      <c r="GM35" s="15"/>
      <c r="GN35" s="15"/>
      <c r="GO35" s="15"/>
      <c r="GP35" s="15"/>
      <c r="GQ35" s="15"/>
      <c r="GR35" s="15"/>
      <c r="GS35" s="15"/>
      <c r="GT35" s="15"/>
      <c r="GU35" s="15"/>
      <c r="GV35" s="15"/>
      <c r="GW35" s="15"/>
      <c r="GX35" s="15"/>
      <c r="GY35" s="15"/>
      <c r="GZ35" s="15"/>
      <c r="HA35" s="15"/>
      <c r="HB35" s="15"/>
      <c r="HC35" s="15"/>
      <c r="HD35" s="15"/>
      <c r="HE35" s="15"/>
      <c r="HF35" s="15"/>
      <c r="HG35" s="15"/>
      <c r="HH35" s="15"/>
      <c r="HI35" s="15"/>
      <c r="HJ35" s="15"/>
      <c r="HK35" s="15"/>
      <c r="HL35" s="15"/>
      <c r="HM35" s="15"/>
      <c r="HN35" s="15"/>
      <c r="HO35" s="15"/>
      <c r="HP35" s="15"/>
      <c r="HQ35" s="15"/>
      <c r="HR35" s="15"/>
      <c r="HS35" s="15"/>
      <c r="HT35" s="15"/>
      <c r="HU35" s="15"/>
      <c r="HV35" s="15"/>
      <c r="HW35" s="15"/>
      <c r="HX35" s="15"/>
      <c r="HY35" s="15"/>
      <c r="HZ35" s="15"/>
      <c r="IA35" s="15"/>
      <c r="IB35" s="15"/>
      <c r="IC35" s="15"/>
      <c r="ID35" s="15"/>
      <c r="IE35" s="15"/>
      <c r="IF35" s="15"/>
      <c r="IG35" s="15"/>
      <c r="IH35" s="15"/>
      <c r="II35" s="15"/>
      <c r="IJ35" s="15"/>
      <c r="IK35" s="15"/>
      <c r="IL35" s="15"/>
      <c r="IM35" s="15"/>
      <c r="IN35" s="15"/>
      <c r="IO35" s="15"/>
      <c r="IP35" s="15"/>
      <c r="IQ35" s="15"/>
      <c r="IR35" s="15"/>
      <c r="IS35" s="15"/>
      <c r="IT35" s="15"/>
      <c r="IU35" s="15"/>
      <c r="IV35" s="15"/>
    </row>
    <row r="36" spans="1:256" ht="12.75" customHeight="1">
      <c r="A36" s="480" t="s">
        <v>42</v>
      </c>
      <c r="B36" s="480"/>
      <c r="C36" s="480"/>
      <c r="D36" s="480"/>
      <c r="E36" s="480"/>
      <c r="F36" s="4" t="s">
        <v>23</v>
      </c>
      <c r="G36" s="4"/>
      <c r="H36" s="476">
        <v>70</v>
      </c>
      <c r="I36" s="476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  <c r="IB36" s="15"/>
      <c r="IC36" s="15"/>
      <c r="ID36" s="15"/>
      <c r="IE36" s="15"/>
      <c r="IF36" s="15"/>
      <c r="IG36" s="15"/>
      <c r="IH36" s="15"/>
      <c r="II36" s="15"/>
      <c r="IJ36" s="15"/>
      <c r="IK36" s="15"/>
      <c r="IL36" s="15"/>
      <c r="IM36" s="15"/>
      <c r="IN36" s="15"/>
      <c r="IO36" s="15"/>
      <c r="IP36" s="15"/>
      <c r="IQ36" s="15"/>
      <c r="IR36" s="15"/>
      <c r="IS36" s="15"/>
      <c r="IT36" s="15"/>
      <c r="IU36" s="15"/>
      <c r="IV36" s="15"/>
    </row>
    <row r="37" spans="1:256" ht="12.75" customHeight="1">
      <c r="A37" s="481" t="s">
        <v>43</v>
      </c>
      <c r="B37" s="481"/>
      <c r="C37" s="481"/>
      <c r="D37" s="481"/>
      <c r="E37" s="481"/>
      <c r="F37" s="481"/>
      <c r="G37" s="481"/>
      <c r="H37" s="474">
        <f>H36</f>
        <v>70</v>
      </c>
      <c r="I37" s="474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15"/>
      <c r="GO37" s="15"/>
      <c r="GP37" s="15"/>
      <c r="GQ37" s="15"/>
      <c r="GR37" s="15"/>
      <c r="GS37" s="15"/>
      <c r="GT37" s="15"/>
      <c r="GU37" s="15"/>
      <c r="GV37" s="15"/>
      <c r="GW37" s="15"/>
      <c r="GX37" s="15"/>
      <c r="GY37" s="15"/>
      <c r="GZ37" s="15"/>
      <c r="HA37" s="15"/>
      <c r="HB37" s="15"/>
      <c r="HC37" s="15"/>
      <c r="HD37" s="15"/>
      <c r="HE37" s="15"/>
      <c r="HF37" s="15"/>
      <c r="HG37" s="15"/>
      <c r="HH37" s="15"/>
      <c r="HI37" s="15"/>
      <c r="HJ37" s="15"/>
      <c r="HK37" s="15"/>
      <c r="HL37" s="15"/>
      <c r="HM37" s="15"/>
      <c r="HN37" s="15"/>
      <c r="HO37" s="15"/>
      <c r="HP37" s="15"/>
      <c r="HQ37" s="15"/>
      <c r="HR37" s="15"/>
      <c r="HS37" s="15"/>
      <c r="HT37" s="15"/>
      <c r="HU37" s="15"/>
      <c r="HV37" s="15"/>
      <c r="HW37" s="15"/>
      <c r="HX37" s="15"/>
      <c r="HY37" s="15"/>
      <c r="HZ37" s="15"/>
      <c r="IA37" s="15"/>
      <c r="IB37" s="15"/>
      <c r="IC37" s="15"/>
      <c r="ID37" s="15"/>
      <c r="IE37" s="15"/>
      <c r="IF37" s="15"/>
      <c r="IG37" s="15"/>
      <c r="IH37" s="15"/>
      <c r="II37" s="15"/>
      <c r="IJ37" s="15"/>
      <c r="IK37" s="15"/>
      <c r="IL37" s="15"/>
      <c r="IM37" s="15"/>
      <c r="IN37" s="15"/>
      <c r="IO37" s="15"/>
      <c r="IP37" s="15"/>
      <c r="IQ37" s="15"/>
      <c r="IR37" s="15"/>
      <c r="IS37" s="15"/>
      <c r="IT37" s="15"/>
      <c r="IU37" s="15"/>
      <c r="IV37" s="15"/>
    </row>
    <row r="38" spans="1:256" ht="7.5" customHeight="1">
      <c r="A38" s="482"/>
      <c r="B38" s="482"/>
      <c r="C38" s="482"/>
      <c r="D38" s="482"/>
      <c r="E38" s="482"/>
      <c r="F38" s="482"/>
      <c r="G38" s="482"/>
      <c r="H38" s="482"/>
      <c r="I38" s="482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/>
      <c r="GO38" s="15"/>
      <c r="GP38" s="15"/>
      <c r="GQ38" s="15"/>
      <c r="GR38" s="15"/>
      <c r="GS38" s="15"/>
      <c r="GT38" s="15"/>
      <c r="GU38" s="15"/>
      <c r="GV38" s="15"/>
      <c r="GW38" s="15"/>
      <c r="GX38" s="15"/>
      <c r="GY38" s="15"/>
      <c r="GZ38" s="15"/>
      <c r="HA38" s="15"/>
      <c r="HB38" s="15"/>
      <c r="HC38" s="15"/>
      <c r="HD38" s="15"/>
      <c r="HE38" s="15"/>
      <c r="HF38" s="15"/>
      <c r="HG38" s="15"/>
      <c r="HH38" s="15"/>
      <c r="HI38" s="15"/>
      <c r="HJ38" s="15"/>
      <c r="HK38" s="15"/>
      <c r="HL38" s="15"/>
      <c r="HM38" s="15"/>
      <c r="HN38" s="15"/>
      <c r="HO38" s="15"/>
      <c r="HP38" s="15"/>
      <c r="HQ38" s="15"/>
      <c r="HR38" s="15"/>
      <c r="HS38" s="15"/>
      <c r="HT38" s="15"/>
      <c r="HU38" s="15"/>
      <c r="HV38" s="15"/>
      <c r="HW38" s="15"/>
      <c r="HX38" s="15"/>
      <c r="HY38" s="15"/>
      <c r="HZ38" s="15"/>
      <c r="IA38" s="15"/>
      <c r="IB38" s="15"/>
      <c r="IC38" s="15"/>
      <c r="ID38" s="15"/>
      <c r="IE38" s="15"/>
      <c r="IF38" s="15"/>
      <c r="IG38" s="15"/>
      <c r="IH38" s="15"/>
      <c r="II38" s="15"/>
      <c r="IJ38" s="15"/>
      <c r="IK38" s="15"/>
      <c r="IL38" s="15"/>
      <c r="IM38" s="15"/>
      <c r="IN38" s="15"/>
      <c r="IO38" s="15"/>
      <c r="IP38" s="15"/>
      <c r="IQ38" s="15"/>
      <c r="IR38" s="15"/>
      <c r="IS38" s="15"/>
      <c r="IT38" s="15"/>
      <c r="IU38" s="15"/>
      <c r="IV38" s="15"/>
    </row>
    <row r="39" spans="1:256" ht="12.75" customHeight="1">
      <c r="A39" s="480" t="s">
        <v>44</v>
      </c>
      <c r="B39" s="480"/>
      <c r="C39" s="480"/>
      <c r="D39" s="480"/>
      <c r="E39" s="480"/>
      <c r="F39" s="477" t="s">
        <v>23</v>
      </c>
      <c r="G39" s="477"/>
      <c r="H39" s="483">
        <v>0</v>
      </c>
      <c r="I39" s="483"/>
      <c r="J39" s="28" t="s">
        <v>332</v>
      </c>
      <c r="K39" s="15" t="s">
        <v>333</v>
      </c>
      <c r="L39" s="15" t="s">
        <v>334</v>
      </c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  <c r="IB39" s="15"/>
      <c r="IC39" s="15"/>
      <c r="ID39" s="15"/>
      <c r="IE39" s="15"/>
      <c r="IF39" s="15"/>
      <c r="IG39" s="15"/>
      <c r="IH39" s="15"/>
      <c r="II39" s="15"/>
      <c r="IJ39" s="15"/>
      <c r="IK39" s="15"/>
      <c r="IL39" s="15"/>
      <c r="IM39" s="15"/>
      <c r="IN39" s="15"/>
      <c r="IO39" s="15"/>
      <c r="IP39" s="15"/>
      <c r="IQ39" s="15"/>
      <c r="IR39" s="15"/>
      <c r="IS39" s="15"/>
      <c r="IT39" s="15"/>
      <c r="IU39" s="15"/>
      <c r="IV39" s="15"/>
    </row>
    <row r="40" spans="1:256" ht="12.75" customHeight="1">
      <c r="A40" s="484" t="s">
        <v>45</v>
      </c>
      <c r="B40" s="484"/>
      <c r="C40" s="484"/>
      <c r="D40" s="484"/>
      <c r="E40" s="484"/>
      <c r="F40" s="484"/>
      <c r="G40" s="484"/>
      <c r="H40" s="485">
        <v>0</v>
      </c>
      <c r="I40" s="485"/>
      <c r="J40" s="15">
        <v>2.2999999999999998</v>
      </c>
      <c r="K40" s="29">
        <v>22</v>
      </c>
      <c r="L40" s="30">
        <v>5.5</v>
      </c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  <c r="FG40" s="15"/>
      <c r="FH40" s="15"/>
      <c r="FI40" s="15"/>
      <c r="FJ40" s="15"/>
      <c r="FK40" s="15"/>
      <c r="FL40" s="15"/>
      <c r="FM40" s="15"/>
      <c r="FN40" s="15"/>
      <c r="FO40" s="15"/>
      <c r="FP40" s="15"/>
      <c r="FQ40" s="15"/>
      <c r="FR40" s="15"/>
      <c r="FS40" s="15"/>
      <c r="FT40" s="15"/>
      <c r="FU40" s="15"/>
      <c r="FV40" s="15"/>
      <c r="FW40" s="15"/>
      <c r="FX40" s="15"/>
      <c r="FY40" s="15"/>
      <c r="FZ40" s="15"/>
      <c r="GA40" s="15"/>
      <c r="GB40" s="15"/>
      <c r="GC40" s="15"/>
      <c r="GD40" s="15"/>
      <c r="GE40" s="15"/>
      <c r="GF40" s="15"/>
      <c r="GG40" s="15"/>
      <c r="GH40" s="15"/>
      <c r="GI40" s="15"/>
      <c r="GJ40" s="15"/>
      <c r="GK40" s="15"/>
      <c r="GL40" s="15"/>
      <c r="GM40" s="15"/>
      <c r="GN40" s="15"/>
      <c r="GO40" s="15"/>
      <c r="GP40" s="15"/>
      <c r="GQ40" s="15"/>
      <c r="GR40" s="15"/>
      <c r="GS40" s="15"/>
      <c r="GT40" s="15"/>
      <c r="GU40" s="15"/>
      <c r="GV40" s="15"/>
      <c r="GW40" s="15"/>
      <c r="GX40" s="15"/>
      <c r="GY40" s="15"/>
      <c r="GZ40" s="15"/>
      <c r="HA40" s="15"/>
      <c r="HB40" s="15"/>
      <c r="HC40" s="15"/>
      <c r="HD40" s="15"/>
      <c r="HE40" s="15"/>
      <c r="HF40" s="15"/>
      <c r="HG40" s="15"/>
      <c r="HH40" s="15"/>
      <c r="HI40" s="15"/>
      <c r="HJ40" s="15"/>
      <c r="HK40" s="15"/>
      <c r="HL40" s="15"/>
      <c r="HM40" s="15"/>
      <c r="HN40" s="15"/>
      <c r="HO40" s="15"/>
      <c r="HP40" s="15"/>
      <c r="HQ40" s="15"/>
      <c r="HR40" s="15"/>
      <c r="HS40" s="15"/>
      <c r="HT40" s="15"/>
      <c r="HU40" s="15"/>
      <c r="HV40" s="15"/>
      <c r="HW40" s="15"/>
      <c r="HX40" s="15"/>
      <c r="HY40" s="15"/>
      <c r="HZ40" s="15"/>
      <c r="IA40" s="15"/>
      <c r="IB40" s="15"/>
      <c r="IC40" s="15"/>
      <c r="ID40" s="15"/>
      <c r="IE40" s="15"/>
      <c r="IF40" s="15"/>
      <c r="IG40" s="15"/>
      <c r="IH40" s="15"/>
      <c r="II40" s="15"/>
      <c r="IJ40" s="15"/>
      <c r="IK40" s="15"/>
      <c r="IL40" s="15"/>
      <c r="IM40" s="15"/>
      <c r="IN40" s="15"/>
      <c r="IO40" s="15"/>
      <c r="IP40" s="15"/>
      <c r="IQ40" s="15"/>
      <c r="IR40" s="15"/>
      <c r="IS40" s="15"/>
      <c r="IT40" s="15"/>
      <c r="IU40" s="15"/>
      <c r="IV40" s="15"/>
    </row>
    <row r="41" spans="1:256" ht="8.25" customHeight="1">
      <c r="A41" s="31"/>
      <c r="B41" s="32"/>
      <c r="C41" s="32"/>
      <c r="D41" s="32"/>
      <c r="E41" s="32"/>
      <c r="F41" s="32"/>
      <c r="G41" s="32"/>
      <c r="H41" s="33"/>
      <c r="I41" s="34"/>
      <c r="J41" s="15"/>
      <c r="K41" s="29"/>
      <c r="L41" s="30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  <c r="EW41" s="15"/>
      <c r="EX41" s="15"/>
      <c r="EY41" s="15"/>
      <c r="EZ41" s="15"/>
      <c r="FA41" s="15"/>
      <c r="FB41" s="15"/>
      <c r="FC41" s="15"/>
      <c r="FD41" s="15"/>
      <c r="FE41" s="15"/>
      <c r="FF41" s="15"/>
      <c r="FG41" s="15"/>
      <c r="FH41" s="15"/>
      <c r="FI41" s="15"/>
      <c r="FJ41" s="15"/>
      <c r="FK41" s="15"/>
      <c r="FL41" s="15"/>
      <c r="FM41" s="15"/>
      <c r="FN41" s="15"/>
      <c r="FO41" s="15"/>
      <c r="FP41" s="15"/>
      <c r="FQ41" s="15"/>
      <c r="FR41" s="15"/>
      <c r="FS41" s="15"/>
      <c r="FT41" s="15"/>
      <c r="FU41" s="15"/>
      <c r="FV41" s="15"/>
      <c r="FW41" s="15"/>
      <c r="FX41" s="15"/>
      <c r="FY41" s="15"/>
      <c r="FZ41" s="15"/>
      <c r="GA41" s="15"/>
      <c r="GB41" s="15"/>
      <c r="GC41" s="15"/>
      <c r="GD41" s="15"/>
      <c r="GE41" s="15"/>
      <c r="GF41" s="15"/>
      <c r="GG41" s="15"/>
      <c r="GH41" s="15"/>
      <c r="GI41" s="15"/>
      <c r="GJ41" s="15"/>
      <c r="GK41" s="15"/>
      <c r="GL41" s="15"/>
      <c r="GM41" s="15"/>
      <c r="GN41" s="15"/>
      <c r="GO41" s="15"/>
      <c r="GP41" s="15"/>
      <c r="GQ41" s="15"/>
      <c r="GR41" s="15"/>
      <c r="GS41" s="15"/>
      <c r="GT41" s="15"/>
      <c r="GU41" s="15"/>
      <c r="GV41" s="15"/>
      <c r="GW41" s="15"/>
      <c r="GX41" s="15"/>
      <c r="GY41" s="15"/>
      <c r="GZ41" s="15"/>
      <c r="HA41" s="15"/>
      <c r="HB41" s="15"/>
      <c r="HC41" s="15"/>
      <c r="HD41" s="15"/>
      <c r="HE41" s="15"/>
      <c r="HF41" s="15"/>
      <c r="HG41" s="15"/>
      <c r="HH41" s="15"/>
      <c r="HI41" s="15"/>
      <c r="HJ41" s="15"/>
      <c r="HK41" s="15"/>
      <c r="HL41" s="15"/>
      <c r="HM41" s="15"/>
      <c r="HN41" s="15"/>
      <c r="HO41" s="15"/>
      <c r="HP41" s="15"/>
      <c r="HQ41" s="15"/>
      <c r="HR41" s="15"/>
      <c r="HS41" s="15"/>
      <c r="HT41" s="15"/>
      <c r="HU41" s="15"/>
      <c r="HV41" s="15"/>
      <c r="HW41" s="15"/>
      <c r="HX41" s="15"/>
      <c r="HY41" s="15"/>
      <c r="HZ41" s="15"/>
      <c r="IA41" s="15"/>
      <c r="IB41" s="15"/>
      <c r="IC41" s="15"/>
      <c r="ID41" s="15"/>
      <c r="IE41" s="15"/>
      <c r="IF41" s="15"/>
      <c r="IG41" s="15"/>
      <c r="IH41" s="15"/>
      <c r="II41" s="15"/>
      <c r="IJ41" s="15"/>
      <c r="IK41" s="15"/>
      <c r="IL41" s="15"/>
      <c r="IM41" s="15"/>
      <c r="IN41" s="15"/>
      <c r="IO41" s="15"/>
      <c r="IP41" s="15"/>
      <c r="IQ41" s="15"/>
      <c r="IR41" s="15"/>
      <c r="IS41" s="15"/>
      <c r="IT41" s="15"/>
      <c r="IU41" s="15"/>
      <c r="IV41" s="15"/>
    </row>
    <row r="42" spans="1:256" ht="15.75" customHeight="1">
      <c r="A42" s="486" t="s">
        <v>46</v>
      </c>
      <c r="B42" s="486"/>
      <c r="C42" s="486"/>
      <c r="D42" s="486"/>
      <c r="E42" s="486"/>
      <c r="F42" s="477" t="s">
        <v>23</v>
      </c>
      <c r="G42" s="477"/>
      <c r="H42" s="487">
        <v>0</v>
      </c>
      <c r="I42" s="487"/>
      <c r="J42" s="15"/>
      <c r="K42" s="29"/>
      <c r="L42" s="30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  <c r="EQ42" s="15"/>
      <c r="ER42" s="15"/>
      <c r="ES42" s="15"/>
      <c r="ET42" s="15"/>
      <c r="EU42" s="15"/>
      <c r="EV42" s="15"/>
      <c r="EW42" s="15"/>
      <c r="EX42" s="15"/>
      <c r="EY42" s="15"/>
      <c r="EZ42" s="15"/>
      <c r="FA42" s="15"/>
      <c r="FB42" s="15"/>
      <c r="FC42" s="15"/>
      <c r="FD42" s="15"/>
      <c r="FE42" s="15"/>
      <c r="FF42" s="15"/>
      <c r="FG42" s="15"/>
      <c r="FH42" s="15"/>
      <c r="FI42" s="15"/>
      <c r="FJ42" s="15"/>
      <c r="FK42" s="15"/>
      <c r="FL42" s="15"/>
      <c r="FM42" s="15"/>
      <c r="FN42" s="15"/>
      <c r="FO42" s="15"/>
      <c r="FP42" s="15"/>
      <c r="FQ42" s="15"/>
      <c r="FR42" s="15"/>
      <c r="FS42" s="15"/>
      <c r="FT42" s="15"/>
      <c r="FU42" s="15"/>
      <c r="FV42" s="15"/>
      <c r="FW42" s="15"/>
      <c r="FX42" s="15"/>
      <c r="FY42" s="15"/>
      <c r="FZ42" s="15"/>
      <c r="GA42" s="15"/>
      <c r="GB42" s="15"/>
      <c r="GC42" s="15"/>
      <c r="GD42" s="15"/>
      <c r="GE42" s="15"/>
      <c r="GF42" s="15"/>
      <c r="GG42" s="15"/>
      <c r="GH42" s="15"/>
      <c r="GI42" s="15"/>
      <c r="GJ42" s="15"/>
      <c r="GK42" s="15"/>
      <c r="GL42" s="15"/>
      <c r="GM42" s="15"/>
      <c r="GN42" s="15"/>
      <c r="GO42" s="15"/>
      <c r="GP42" s="15"/>
      <c r="GQ42" s="15"/>
      <c r="GR42" s="15"/>
      <c r="GS42" s="15"/>
      <c r="GT42" s="15"/>
      <c r="GU42" s="15"/>
      <c r="GV42" s="15"/>
      <c r="GW42" s="15"/>
      <c r="GX42" s="15"/>
      <c r="GY42" s="15"/>
      <c r="GZ42" s="15"/>
      <c r="HA42" s="15"/>
      <c r="HB42" s="15"/>
      <c r="HC42" s="15"/>
      <c r="HD42" s="15"/>
      <c r="HE42" s="15"/>
      <c r="HF42" s="15"/>
      <c r="HG42" s="15"/>
      <c r="HH42" s="15"/>
      <c r="HI42" s="15"/>
      <c r="HJ42" s="15"/>
      <c r="HK42" s="15"/>
      <c r="HL42" s="15"/>
      <c r="HM42" s="15"/>
      <c r="HN42" s="15"/>
      <c r="HO42" s="15"/>
      <c r="HP42" s="15"/>
      <c r="HQ42" s="15"/>
      <c r="HR42" s="15"/>
      <c r="HS42" s="15"/>
      <c r="HT42" s="15"/>
      <c r="HU42" s="15"/>
      <c r="HV42" s="15"/>
      <c r="HW42" s="15"/>
      <c r="HX42" s="15"/>
      <c r="HY42" s="15"/>
      <c r="HZ42" s="15"/>
      <c r="IA42" s="15"/>
      <c r="IB42" s="15"/>
      <c r="IC42" s="15"/>
      <c r="ID42" s="15"/>
      <c r="IE42" s="15"/>
      <c r="IF42" s="15"/>
      <c r="IG42" s="15"/>
      <c r="IH42" s="15"/>
      <c r="II42" s="15"/>
      <c r="IJ42" s="15"/>
      <c r="IK42" s="15"/>
      <c r="IL42" s="15"/>
      <c r="IM42" s="15"/>
      <c r="IN42" s="15"/>
      <c r="IO42" s="15"/>
      <c r="IP42" s="15"/>
      <c r="IQ42" s="15"/>
      <c r="IR42" s="15"/>
      <c r="IS42" s="15"/>
      <c r="IT42" s="15"/>
      <c r="IU42" s="15"/>
      <c r="IV42" s="15"/>
    </row>
    <row r="43" spans="1:256" ht="15" customHeight="1">
      <c r="A43" s="478" t="s">
        <v>47</v>
      </c>
      <c r="B43" s="478"/>
      <c r="C43" s="478"/>
      <c r="D43" s="478"/>
      <c r="E43" s="478"/>
      <c r="F43" s="478"/>
      <c r="G43" s="478"/>
      <c r="H43" s="488">
        <v>0</v>
      </c>
      <c r="I43" s="488"/>
      <c r="J43" s="15"/>
      <c r="K43" s="29"/>
      <c r="L43" s="30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  <c r="EF43" s="15"/>
      <c r="EG43" s="15"/>
      <c r="EH43" s="15"/>
      <c r="EI43" s="15"/>
      <c r="EJ43" s="15"/>
      <c r="EK43" s="15"/>
      <c r="EL43" s="15"/>
      <c r="EM43" s="15"/>
      <c r="EN43" s="15"/>
      <c r="EO43" s="15"/>
      <c r="EP43" s="15"/>
      <c r="EQ43" s="15"/>
      <c r="ER43" s="15"/>
      <c r="ES43" s="15"/>
      <c r="ET43" s="15"/>
      <c r="EU43" s="15"/>
      <c r="EV43" s="15"/>
      <c r="EW43" s="15"/>
      <c r="EX43" s="15"/>
      <c r="EY43" s="15"/>
      <c r="EZ43" s="15"/>
      <c r="FA43" s="15"/>
      <c r="FB43" s="15"/>
      <c r="FC43" s="15"/>
      <c r="FD43" s="15"/>
      <c r="FE43" s="15"/>
      <c r="FF43" s="15"/>
      <c r="FG43" s="15"/>
      <c r="FH43" s="15"/>
      <c r="FI43" s="15"/>
      <c r="FJ43" s="15"/>
      <c r="FK43" s="15"/>
      <c r="FL43" s="15"/>
      <c r="FM43" s="15"/>
      <c r="FN43" s="15"/>
      <c r="FO43" s="15"/>
      <c r="FP43" s="15"/>
      <c r="FQ43" s="15"/>
      <c r="FR43" s="15"/>
      <c r="FS43" s="15"/>
      <c r="FT43" s="15"/>
      <c r="FU43" s="15"/>
      <c r="FV43" s="15"/>
      <c r="FW43" s="15"/>
      <c r="FX43" s="15"/>
      <c r="FY43" s="15"/>
      <c r="FZ43" s="15"/>
      <c r="GA43" s="15"/>
      <c r="GB43" s="15"/>
      <c r="GC43" s="15"/>
      <c r="GD43" s="15"/>
      <c r="GE43" s="15"/>
      <c r="GF43" s="15"/>
      <c r="GG43" s="15"/>
      <c r="GH43" s="15"/>
      <c r="GI43" s="15"/>
      <c r="GJ43" s="15"/>
      <c r="GK43" s="15"/>
      <c r="GL43" s="15"/>
      <c r="GM43" s="15"/>
      <c r="GN43" s="15"/>
      <c r="GO43" s="15"/>
      <c r="GP43" s="15"/>
      <c r="GQ43" s="15"/>
      <c r="GR43" s="15"/>
      <c r="GS43" s="15"/>
      <c r="GT43" s="15"/>
      <c r="GU43" s="15"/>
      <c r="GV43" s="15"/>
      <c r="GW43" s="15"/>
      <c r="GX43" s="15"/>
      <c r="GY43" s="15"/>
      <c r="GZ43" s="15"/>
      <c r="HA43" s="15"/>
      <c r="HB43" s="15"/>
      <c r="HC43" s="15"/>
      <c r="HD43" s="15"/>
      <c r="HE43" s="15"/>
      <c r="HF43" s="15"/>
      <c r="HG43" s="15"/>
      <c r="HH43" s="15"/>
      <c r="HI43" s="15"/>
      <c r="HJ43" s="15"/>
      <c r="HK43" s="15"/>
      <c r="HL43" s="15"/>
      <c r="HM43" s="15"/>
      <c r="HN43" s="15"/>
      <c r="HO43" s="15"/>
      <c r="HP43" s="15"/>
      <c r="HQ43" s="15"/>
      <c r="HR43" s="15"/>
      <c r="HS43" s="15"/>
      <c r="HT43" s="15"/>
      <c r="HU43" s="15"/>
      <c r="HV43" s="15"/>
      <c r="HW43" s="15"/>
      <c r="HX43" s="15"/>
      <c r="HY43" s="15"/>
      <c r="HZ43" s="15"/>
      <c r="IA43" s="15"/>
      <c r="IB43" s="15"/>
      <c r="IC43" s="15"/>
      <c r="ID43" s="15"/>
      <c r="IE43" s="15"/>
      <c r="IF43" s="15"/>
      <c r="IG43" s="15"/>
      <c r="IH43" s="15"/>
      <c r="II43" s="15"/>
      <c r="IJ43" s="15"/>
      <c r="IK43" s="15"/>
      <c r="IL43" s="15"/>
      <c r="IM43" s="15"/>
      <c r="IN43" s="15"/>
      <c r="IO43" s="15"/>
      <c r="IP43" s="15"/>
      <c r="IQ43" s="15"/>
      <c r="IR43" s="15"/>
      <c r="IS43" s="15"/>
      <c r="IT43" s="15"/>
      <c r="IU43" s="15"/>
      <c r="IV43" s="15"/>
    </row>
    <row r="44" spans="1:256" ht="7.5" customHeight="1">
      <c r="A44" s="479"/>
      <c r="B44" s="479"/>
      <c r="C44" s="479"/>
      <c r="D44" s="479"/>
      <c r="E44" s="479"/>
      <c r="F44" s="479"/>
      <c r="G44" s="479"/>
      <c r="H44" s="479"/>
      <c r="I44" s="479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5"/>
      <c r="EI44" s="15"/>
      <c r="EJ44" s="15"/>
      <c r="EK44" s="15"/>
      <c r="EL44" s="15"/>
      <c r="EM44" s="15"/>
      <c r="EN44" s="15"/>
      <c r="EO44" s="15"/>
      <c r="EP44" s="15"/>
      <c r="EQ44" s="15"/>
      <c r="ER44" s="15"/>
      <c r="ES44" s="15"/>
      <c r="ET44" s="15"/>
      <c r="EU44" s="15"/>
      <c r="EV44" s="15"/>
      <c r="EW44" s="15"/>
      <c r="EX44" s="15"/>
      <c r="EY44" s="15"/>
      <c r="EZ44" s="15"/>
      <c r="FA44" s="15"/>
      <c r="FB44" s="15"/>
      <c r="FC44" s="15"/>
      <c r="FD44" s="15"/>
      <c r="FE44" s="15"/>
      <c r="FF44" s="15"/>
      <c r="FG44" s="15"/>
      <c r="FH44" s="15"/>
      <c r="FI44" s="15"/>
      <c r="FJ44" s="15"/>
      <c r="FK44" s="15"/>
      <c r="FL44" s="15"/>
      <c r="FM44" s="15"/>
      <c r="FN44" s="15"/>
      <c r="FO44" s="15"/>
      <c r="FP44" s="15"/>
      <c r="FQ44" s="15"/>
      <c r="FR44" s="15"/>
      <c r="FS44" s="15"/>
      <c r="FT44" s="15"/>
      <c r="FU44" s="15"/>
      <c r="FV44" s="15"/>
      <c r="FW44" s="15"/>
      <c r="FX44" s="15"/>
      <c r="FY44" s="15"/>
      <c r="FZ44" s="15"/>
      <c r="GA44" s="15"/>
      <c r="GB44" s="15"/>
      <c r="GC44" s="15"/>
      <c r="GD44" s="15"/>
      <c r="GE44" s="15"/>
      <c r="GF44" s="15"/>
      <c r="GG44" s="15"/>
      <c r="GH44" s="15"/>
      <c r="GI44" s="15"/>
      <c r="GJ44" s="15"/>
      <c r="GK44" s="15"/>
      <c r="GL44" s="15"/>
      <c r="GM44" s="15"/>
      <c r="GN44" s="15"/>
      <c r="GO44" s="15"/>
      <c r="GP44" s="15"/>
      <c r="GQ44" s="15"/>
      <c r="GR44" s="15"/>
      <c r="GS44" s="15"/>
      <c r="GT44" s="15"/>
      <c r="GU44" s="15"/>
      <c r="GV44" s="15"/>
      <c r="GW44" s="15"/>
      <c r="GX44" s="15"/>
      <c r="GY44" s="15"/>
      <c r="GZ44" s="15"/>
      <c r="HA44" s="15"/>
      <c r="HB44" s="15"/>
      <c r="HC44" s="15"/>
      <c r="HD44" s="15"/>
      <c r="HE44" s="15"/>
      <c r="HF44" s="15"/>
      <c r="HG44" s="15"/>
      <c r="HH44" s="15"/>
      <c r="HI44" s="15"/>
      <c r="HJ44" s="15"/>
      <c r="HK44" s="15"/>
      <c r="HL44" s="15"/>
      <c r="HM44" s="15"/>
      <c r="HN44" s="15"/>
      <c r="HO44" s="15"/>
      <c r="HP44" s="15"/>
      <c r="HQ44" s="15"/>
      <c r="HR44" s="15"/>
      <c r="HS44" s="15"/>
      <c r="HT44" s="15"/>
      <c r="HU44" s="15"/>
      <c r="HV44" s="15"/>
      <c r="HW44" s="15"/>
      <c r="HX44" s="15"/>
      <c r="HY44" s="15"/>
      <c r="HZ44" s="15"/>
      <c r="IA44" s="15"/>
      <c r="IB44" s="15"/>
      <c r="IC44" s="15"/>
      <c r="ID44" s="15"/>
      <c r="IE44" s="15"/>
      <c r="IF44" s="15"/>
      <c r="IG44" s="15"/>
      <c r="IH44" s="15"/>
      <c r="II44" s="15"/>
      <c r="IJ44" s="15"/>
      <c r="IK44" s="15"/>
      <c r="IL44" s="15"/>
      <c r="IM44" s="15"/>
      <c r="IN44" s="15"/>
      <c r="IO44" s="15"/>
      <c r="IP44" s="15"/>
      <c r="IQ44" s="15"/>
      <c r="IR44" s="15"/>
      <c r="IS44" s="15"/>
      <c r="IT44" s="15"/>
      <c r="IU44" s="15"/>
      <c r="IV44" s="15"/>
    </row>
    <row r="45" spans="1:256" ht="12.75" customHeight="1">
      <c r="A45" s="489" t="s">
        <v>48</v>
      </c>
      <c r="B45" s="489"/>
      <c r="C45" s="489"/>
      <c r="D45" s="489"/>
      <c r="E45" s="489"/>
      <c r="F45" s="489"/>
      <c r="G45" s="489"/>
      <c r="H45" s="490">
        <f>ROUND(H21+H29+H34+H37+H40,2)</f>
        <v>10970</v>
      </c>
      <c r="I45" s="490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15"/>
      <c r="EN45" s="15"/>
      <c r="EO45" s="15"/>
      <c r="EP45" s="15"/>
      <c r="EQ45" s="15"/>
      <c r="ER45" s="15"/>
      <c r="ES45" s="15"/>
      <c r="ET45" s="15"/>
      <c r="EU45" s="15"/>
      <c r="EV45" s="15"/>
      <c r="EW45" s="15"/>
      <c r="EX45" s="15"/>
      <c r="EY45" s="15"/>
      <c r="EZ45" s="15"/>
      <c r="FA45" s="15"/>
      <c r="FB45" s="15"/>
      <c r="FC45" s="15"/>
      <c r="FD45" s="15"/>
      <c r="FE45" s="15"/>
      <c r="FF45" s="15"/>
      <c r="FG45" s="15"/>
      <c r="FH45" s="15"/>
      <c r="FI45" s="15"/>
      <c r="FJ45" s="15"/>
      <c r="FK45" s="15"/>
      <c r="FL45" s="15"/>
      <c r="FM45" s="15"/>
      <c r="FN45" s="15"/>
      <c r="FO45" s="15"/>
      <c r="FP45" s="15"/>
      <c r="FQ45" s="15"/>
      <c r="FR45" s="15"/>
      <c r="FS45" s="15"/>
      <c r="FT45" s="15"/>
      <c r="FU45" s="15"/>
      <c r="FV45" s="15"/>
      <c r="FW45" s="15"/>
      <c r="FX45" s="15"/>
      <c r="FY45" s="15"/>
      <c r="FZ45" s="15"/>
      <c r="GA45" s="15"/>
      <c r="GB45" s="15"/>
      <c r="GC45" s="15"/>
      <c r="GD45" s="15"/>
      <c r="GE45" s="15"/>
      <c r="GF45" s="15"/>
      <c r="GG45" s="15"/>
      <c r="GH45" s="15"/>
      <c r="GI45" s="15"/>
      <c r="GJ45" s="15"/>
      <c r="GK45" s="15"/>
      <c r="GL45" s="15"/>
      <c r="GM45" s="15"/>
      <c r="GN45" s="15"/>
      <c r="GO45" s="15"/>
      <c r="GP45" s="15"/>
      <c r="GQ45" s="15"/>
      <c r="GR45" s="15"/>
      <c r="GS45" s="15"/>
      <c r="GT45" s="15"/>
      <c r="GU45" s="15"/>
      <c r="GV45" s="15"/>
      <c r="GW45" s="15"/>
      <c r="GX45" s="15"/>
      <c r="GY45" s="15"/>
      <c r="GZ45" s="15"/>
      <c r="HA45" s="15"/>
      <c r="HB45" s="15"/>
      <c r="HC45" s="15"/>
      <c r="HD45" s="15"/>
      <c r="HE45" s="15"/>
      <c r="HF45" s="15"/>
      <c r="HG45" s="15"/>
      <c r="HH45" s="15"/>
      <c r="HI45" s="15"/>
      <c r="HJ45" s="15"/>
      <c r="HK45" s="15"/>
      <c r="HL45" s="15"/>
      <c r="HM45" s="15"/>
      <c r="HN45" s="15"/>
      <c r="HO45" s="15"/>
      <c r="HP45" s="15"/>
      <c r="HQ45" s="15"/>
      <c r="HR45" s="15"/>
      <c r="HS45" s="15"/>
      <c r="HT45" s="15"/>
      <c r="HU45" s="15"/>
      <c r="HV45" s="15"/>
      <c r="HW45" s="15"/>
      <c r="HX45" s="15"/>
      <c r="HY45" s="15"/>
      <c r="HZ45" s="15"/>
      <c r="IA45" s="15"/>
      <c r="IB45" s="15"/>
      <c r="IC45" s="15"/>
      <c r="ID45" s="15"/>
      <c r="IE45" s="15"/>
      <c r="IF45" s="15"/>
      <c r="IG45" s="15"/>
      <c r="IH45" s="15"/>
      <c r="II45" s="15"/>
      <c r="IJ45" s="15"/>
      <c r="IK45" s="15"/>
      <c r="IL45" s="15"/>
      <c r="IM45" s="15"/>
      <c r="IN45" s="15"/>
      <c r="IO45" s="15"/>
      <c r="IP45" s="15"/>
      <c r="IQ45" s="15"/>
      <c r="IR45" s="15"/>
      <c r="IS45" s="15"/>
      <c r="IT45" s="15"/>
      <c r="IU45" s="15"/>
      <c r="IV45" s="15"/>
    </row>
    <row r="46" spans="1:256" ht="7.5" customHeight="1">
      <c r="A46" s="491"/>
      <c r="B46" s="491"/>
      <c r="C46" s="491"/>
      <c r="D46" s="491"/>
      <c r="E46" s="491"/>
      <c r="F46" s="491"/>
      <c r="G46" s="491"/>
      <c r="H46" s="491"/>
      <c r="I46" s="491"/>
      <c r="J46" s="36"/>
      <c r="K46" s="37"/>
      <c r="L46" s="38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  <c r="GS46" s="15"/>
      <c r="GT46" s="15"/>
      <c r="GU46" s="15"/>
      <c r="GV46" s="15"/>
      <c r="GW46" s="15"/>
      <c r="GX46" s="15"/>
      <c r="GY46" s="15"/>
      <c r="GZ46" s="15"/>
      <c r="HA46" s="15"/>
      <c r="HB46" s="15"/>
      <c r="HC46" s="15"/>
      <c r="HD46" s="15"/>
      <c r="HE46" s="15"/>
      <c r="HF46" s="15"/>
      <c r="HG46" s="15"/>
      <c r="HH46" s="15"/>
      <c r="HI46" s="15"/>
      <c r="HJ46" s="15"/>
      <c r="HK46" s="15"/>
      <c r="HL46" s="15"/>
      <c r="HM46" s="15"/>
      <c r="HN46" s="15"/>
      <c r="HO46" s="15"/>
      <c r="HP46" s="15"/>
      <c r="HQ46" s="15"/>
      <c r="HR46" s="15"/>
      <c r="HS46" s="15"/>
      <c r="HT46" s="15"/>
      <c r="HU46" s="15"/>
      <c r="HV46" s="15"/>
      <c r="HW46" s="15"/>
      <c r="HX46" s="15"/>
      <c r="HY46" s="15"/>
      <c r="HZ46" s="15"/>
      <c r="IA46" s="15"/>
      <c r="IB46" s="15"/>
      <c r="IC46" s="15"/>
      <c r="ID46" s="15"/>
      <c r="IE46" s="15"/>
      <c r="IF46" s="15"/>
      <c r="IG46" s="15"/>
      <c r="IH46" s="15"/>
      <c r="II46" s="15"/>
      <c r="IJ46" s="15"/>
      <c r="IK46" s="15"/>
      <c r="IL46" s="15"/>
      <c r="IM46" s="15"/>
      <c r="IN46" s="15"/>
      <c r="IO46" s="15"/>
      <c r="IP46" s="15"/>
      <c r="IQ46" s="15"/>
      <c r="IR46" s="15"/>
      <c r="IS46" s="15"/>
      <c r="IT46" s="15"/>
      <c r="IU46" s="15"/>
      <c r="IV46" s="15"/>
    </row>
    <row r="47" spans="1:256" ht="48" customHeight="1">
      <c r="A47" s="492" t="s">
        <v>49</v>
      </c>
      <c r="B47" s="492"/>
      <c r="C47" s="492"/>
      <c r="D47" s="492"/>
      <c r="E47" s="492"/>
      <c r="F47" s="492"/>
      <c r="G47" s="492"/>
      <c r="H47" s="492"/>
      <c r="I47" s="492"/>
      <c r="J47" s="36"/>
      <c r="K47" s="37"/>
      <c r="L47" s="38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5"/>
      <c r="FN47" s="15"/>
      <c r="FO47" s="15"/>
      <c r="FP47" s="15"/>
      <c r="FQ47" s="15"/>
      <c r="FR47" s="15"/>
      <c r="FS47" s="15"/>
      <c r="FT47" s="15"/>
      <c r="FU47" s="15"/>
      <c r="FV47" s="15"/>
      <c r="FW47" s="15"/>
      <c r="FX47" s="15"/>
      <c r="FY47" s="15"/>
      <c r="FZ47" s="15"/>
      <c r="GA47" s="15"/>
      <c r="GB47" s="15"/>
      <c r="GC47" s="15"/>
      <c r="GD47" s="15"/>
      <c r="GE47" s="15"/>
      <c r="GF47" s="15"/>
      <c r="GG47" s="15"/>
      <c r="GH47" s="15"/>
      <c r="GI47" s="15"/>
      <c r="GJ47" s="15"/>
      <c r="GK47" s="15"/>
      <c r="GL47" s="15"/>
      <c r="GM47" s="15"/>
      <c r="GN47" s="15"/>
      <c r="GO47" s="15"/>
      <c r="GP47" s="15"/>
      <c r="GQ47" s="15"/>
      <c r="GR47" s="15"/>
      <c r="GS47" s="15"/>
      <c r="GT47" s="15"/>
      <c r="GU47" s="15"/>
      <c r="GV47" s="15"/>
      <c r="GW47" s="15"/>
      <c r="GX47" s="15"/>
      <c r="GY47" s="15"/>
      <c r="GZ47" s="15"/>
      <c r="HA47" s="15"/>
      <c r="HB47" s="15"/>
      <c r="HC47" s="15"/>
      <c r="HD47" s="15"/>
      <c r="HE47" s="15"/>
      <c r="HF47" s="15"/>
      <c r="HG47" s="15"/>
      <c r="HH47" s="15"/>
      <c r="HI47" s="15"/>
      <c r="HJ47" s="15"/>
      <c r="HK47" s="15"/>
      <c r="HL47" s="15"/>
      <c r="HM47" s="15"/>
      <c r="HN47" s="15"/>
      <c r="HO47" s="15"/>
      <c r="HP47" s="15"/>
      <c r="HQ47" s="15"/>
      <c r="HR47" s="15"/>
      <c r="HS47" s="15"/>
      <c r="HT47" s="15"/>
      <c r="HU47" s="15"/>
      <c r="HV47" s="15"/>
      <c r="HW47" s="15"/>
      <c r="HX47" s="15"/>
      <c r="HY47" s="15"/>
      <c r="HZ47" s="15"/>
      <c r="IA47" s="15"/>
      <c r="IB47" s="15"/>
      <c r="IC47" s="15"/>
      <c r="ID47" s="15"/>
      <c r="IE47" s="15"/>
      <c r="IF47" s="15"/>
      <c r="IG47" s="15"/>
      <c r="IH47" s="15"/>
      <c r="II47" s="15"/>
      <c r="IJ47" s="15"/>
      <c r="IK47" s="15"/>
      <c r="IL47" s="15"/>
      <c r="IM47" s="15"/>
      <c r="IN47" s="15"/>
      <c r="IO47" s="15"/>
      <c r="IP47" s="15"/>
      <c r="IQ47" s="15"/>
      <c r="IR47" s="15"/>
      <c r="IS47" s="15"/>
      <c r="IT47" s="15"/>
      <c r="IU47" s="15"/>
      <c r="IV47" s="15"/>
    </row>
    <row r="48" spans="1:256" ht="7.5" customHeight="1">
      <c r="A48" s="491"/>
      <c r="B48" s="491"/>
      <c r="C48" s="491"/>
      <c r="D48" s="491"/>
      <c r="E48" s="491"/>
      <c r="F48" s="491"/>
      <c r="G48" s="491"/>
      <c r="H48" s="491"/>
      <c r="I48" s="491"/>
      <c r="J48" s="36"/>
      <c r="K48" s="37"/>
      <c r="L48" s="38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  <c r="GF48" s="15"/>
      <c r="GG48" s="15"/>
      <c r="GH48" s="15"/>
      <c r="GI48" s="15"/>
      <c r="GJ48" s="15"/>
      <c r="GK48" s="15"/>
      <c r="GL48" s="15"/>
      <c r="GM48" s="15"/>
      <c r="GN48" s="15"/>
      <c r="GO48" s="15"/>
      <c r="GP48" s="15"/>
      <c r="GQ48" s="15"/>
      <c r="GR48" s="15"/>
      <c r="GS48" s="15"/>
      <c r="GT48" s="15"/>
      <c r="GU48" s="15"/>
      <c r="GV48" s="15"/>
      <c r="GW48" s="15"/>
      <c r="GX48" s="15"/>
      <c r="GY48" s="15"/>
      <c r="GZ48" s="15"/>
      <c r="HA48" s="15"/>
      <c r="HB48" s="15"/>
      <c r="HC48" s="15"/>
      <c r="HD48" s="15"/>
      <c r="HE48" s="15"/>
      <c r="HF48" s="15"/>
      <c r="HG48" s="15"/>
      <c r="HH48" s="15"/>
      <c r="HI48" s="15"/>
      <c r="HJ48" s="15"/>
      <c r="HK48" s="15"/>
      <c r="HL48" s="15"/>
      <c r="HM48" s="15"/>
      <c r="HN48" s="15"/>
      <c r="HO48" s="15"/>
      <c r="HP48" s="15"/>
      <c r="HQ48" s="15"/>
      <c r="HR48" s="15"/>
      <c r="HS48" s="15"/>
      <c r="HT48" s="15"/>
      <c r="HU48" s="15"/>
      <c r="HV48" s="15"/>
      <c r="HW48" s="15"/>
      <c r="HX48" s="15"/>
      <c r="HY48" s="15"/>
      <c r="HZ48" s="15"/>
      <c r="IA48" s="15"/>
      <c r="IB48" s="15"/>
      <c r="IC48" s="15"/>
      <c r="ID48" s="15"/>
      <c r="IE48" s="15"/>
      <c r="IF48" s="15"/>
      <c r="IG48" s="15"/>
      <c r="IH48" s="15"/>
      <c r="II48" s="15"/>
      <c r="IJ48" s="15"/>
      <c r="IK48" s="15"/>
      <c r="IL48" s="15"/>
      <c r="IM48" s="15"/>
      <c r="IN48" s="15"/>
      <c r="IO48" s="15"/>
      <c r="IP48" s="15"/>
      <c r="IQ48" s="15"/>
      <c r="IR48" s="15"/>
      <c r="IS48" s="15"/>
      <c r="IT48" s="15"/>
      <c r="IU48" s="15"/>
      <c r="IV48" s="15"/>
    </row>
    <row r="49" spans="1:256" ht="54" customHeight="1">
      <c r="A49" s="493" t="s">
        <v>50</v>
      </c>
      <c r="B49" s="493"/>
      <c r="C49" s="493"/>
      <c r="D49" s="493"/>
      <c r="E49" s="493"/>
      <c r="F49" s="493"/>
      <c r="G49" s="493"/>
      <c r="H49" s="493"/>
      <c r="I49" s="493"/>
      <c r="J49" s="36"/>
      <c r="K49" s="37"/>
      <c r="L49" s="38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  <c r="HJ49" s="15"/>
      <c r="HK49" s="15"/>
      <c r="HL49" s="15"/>
      <c r="HM49" s="15"/>
      <c r="HN49" s="15"/>
      <c r="HO49" s="15"/>
      <c r="HP49" s="15"/>
      <c r="HQ49" s="15"/>
      <c r="HR49" s="15"/>
      <c r="HS49" s="15"/>
      <c r="HT49" s="15"/>
      <c r="HU49" s="15"/>
      <c r="HV49" s="15"/>
      <c r="HW49" s="15"/>
      <c r="HX49" s="15"/>
      <c r="HY49" s="15"/>
      <c r="HZ49" s="15"/>
      <c r="IA49" s="15"/>
      <c r="IB49" s="15"/>
      <c r="IC49" s="15"/>
      <c r="ID49" s="15"/>
      <c r="IE49" s="15"/>
      <c r="IF49" s="15"/>
      <c r="IG49" s="15"/>
      <c r="IH49" s="15"/>
      <c r="II49" s="15"/>
      <c r="IJ49" s="15"/>
      <c r="IK49" s="15"/>
      <c r="IL49" s="15"/>
      <c r="IM49" s="15"/>
      <c r="IN49" s="15"/>
      <c r="IO49" s="15"/>
      <c r="IP49" s="15"/>
      <c r="IQ49" s="15"/>
      <c r="IR49" s="15"/>
      <c r="IS49" s="15"/>
      <c r="IT49" s="15"/>
      <c r="IU49" s="15"/>
      <c r="IV49" s="15"/>
    </row>
    <row r="50" spans="1:256" ht="9.75" customHeight="1">
      <c r="A50" s="494"/>
      <c r="B50" s="494"/>
      <c r="C50" s="494"/>
      <c r="D50" s="494"/>
      <c r="E50" s="494"/>
      <c r="F50" s="494"/>
      <c r="G50" s="494"/>
      <c r="H50" s="494"/>
      <c r="I50" s="494"/>
      <c r="J50" s="36"/>
      <c r="K50" s="37"/>
      <c r="L50" s="38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  <c r="DO50" s="15"/>
      <c r="DP50" s="15"/>
      <c r="DQ50" s="15"/>
      <c r="DR50" s="15"/>
      <c r="DS50" s="15"/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  <c r="HJ50" s="15"/>
      <c r="HK50" s="15"/>
      <c r="HL50" s="15"/>
      <c r="HM50" s="15"/>
      <c r="HN50" s="15"/>
      <c r="HO50" s="15"/>
      <c r="HP50" s="15"/>
      <c r="HQ50" s="15"/>
      <c r="HR50" s="15"/>
      <c r="HS50" s="15"/>
      <c r="HT50" s="15"/>
      <c r="HU50" s="15"/>
      <c r="HV50" s="15"/>
      <c r="HW50" s="15"/>
      <c r="HX50" s="15"/>
      <c r="HY50" s="15"/>
      <c r="HZ50" s="15"/>
      <c r="IA50" s="15"/>
      <c r="IB50" s="15"/>
      <c r="IC50" s="15"/>
      <c r="ID50" s="15"/>
      <c r="IE50" s="15"/>
      <c r="IF50" s="15"/>
      <c r="IG50" s="15"/>
      <c r="IH50" s="15"/>
      <c r="II50" s="15"/>
      <c r="IJ50" s="15"/>
      <c r="IK50" s="15"/>
      <c r="IL50" s="15"/>
      <c r="IM50" s="15"/>
      <c r="IN50" s="15"/>
      <c r="IO50" s="15"/>
      <c r="IP50" s="15"/>
      <c r="IQ50" s="15"/>
      <c r="IR50" s="15"/>
      <c r="IS50" s="15"/>
      <c r="IT50" s="15"/>
      <c r="IU50" s="15"/>
      <c r="IV50" s="15"/>
    </row>
    <row r="51" spans="1:256" ht="21.75" customHeight="1">
      <c r="A51" s="10" t="s">
        <v>51</v>
      </c>
      <c r="B51" s="10"/>
      <c r="C51" s="10"/>
      <c r="D51" s="10"/>
      <c r="E51" s="10"/>
      <c r="F51" s="10"/>
      <c r="G51" s="10"/>
      <c r="H51" s="10"/>
      <c r="I51" s="10"/>
      <c r="J51" s="495"/>
      <c r="K51" s="495"/>
      <c r="L51" s="495"/>
      <c r="M51" s="495"/>
      <c r="N51" s="495"/>
      <c r="O51" s="495"/>
      <c r="P51" s="495"/>
      <c r="Q51" s="495"/>
      <c r="R51" s="495"/>
      <c r="S51" s="495"/>
      <c r="T51" s="495"/>
      <c r="U51" s="495"/>
      <c r="V51" s="495"/>
      <c r="W51" s="495"/>
      <c r="X51" s="495"/>
      <c r="Y51" s="495"/>
      <c r="Z51" s="495"/>
      <c r="AA51" s="495"/>
      <c r="AB51" s="495"/>
      <c r="AC51" s="495"/>
      <c r="AD51" s="495"/>
      <c r="AE51" s="495"/>
      <c r="AF51" s="495"/>
      <c r="AG51" s="495"/>
      <c r="AH51" s="495"/>
      <c r="AI51" s="495"/>
      <c r="AJ51" s="495"/>
      <c r="AK51" s="495"/>
      <c r="AL51" s="495"/>
      <c r="AM51" s="495"/>
      <c r="AN51" s="495"/>
      <c r="AO51" s="495"/>
      <c r="AP51" s="495"/>
      <c r="AQ51" s="495"/>
      <c r="AR51" s="495"/>
      <c r="AS51" s="495"/>
      <c r="AT51" s="495"/>
      <c r="AU51" s="495"/>
      <c r="AV51" s="495"/>
      <c r="AW51" s="495"/>
      <c r="AX51" s="495"/>
      <c r="AY51" s="495"/>
      <c r="AZ51" s="495"/>
      <c r="BA51" s="495"/>
      <c r="BB51" s="495"/>
      <c r="BC51" s="495"/>
      <c r="BD51" s="495"/>
      <c r="BE51" s="495"/>
      <c r="BF51" s="495"/>
      <c r="BG51" s="495"/>
      <c r="BH51" s="495"/>
      <c r="BI51" s="495"/>
      <c r="BJ51" s="495"/>
      <c r="BK51" s="495"/>
      <c r="BL51" s="495"/>
      <c r="BM51" s="495"/>
      <c r="BN51" s="495"/>
      <c r="BO51" s="495"/>
      <c r="BP51" s="495"/>
      <c r="BQ51" s="495"/>
      <c r="BR51" s="495"/>
      <c r="BS51" s="495"/>
      <c r="BT51" s="495"/>
      <c r="BU51" s="495"/>
      <c r="BV51" s="495"/>
      <c r="BW51" s="495"/>
      <c r="BX51" s="495"/>
      <c r="BY51" s="495"/>
      <c r="BZ51" s="495"/>
      <c r="CA51" s="495"/>
      <c r="CB51" s="495"/>
      <c r="CC51" s="495"/>
      <c r="CD51" s="495"/>
      <c r="CE51" s="495"/>
      <c r="CF51" s="495"/>
      <c r="CG51" s="495"/>
      <c r="CH51" s="495"/>
      <c r="CI51" s="495"/>
      <c r="CJ51" s="495"/>
      <c r="CK51" s="495"/>
      <c r="CL51" s="495"/>
      <c r="CM51" s="495"/>
      <c r="CN51" s="495"/>
      <c r="CO51" s="495"/>
      <c r="CP51" s="495"/>
      <c r="CQ51" s="495"/>
      <c r="CR51" s="495"/>
      <c r="CS51" s="495"/>
      <c r="CT51" s="495"/>
      <c r="CU51" s="495"/>
      <c r="CV51" s="495"/>
      <c r="CW51" s="495"/>
      <c r="CX51" s="495"/>
      <c r="CY51" s="495"/>
      <c r="CZ51" s="495"/>
      <c r="DA51" s="495"/>
      <c r="DB51" s="495"/>
      <c r="DC51" s="495"/>
      <c r="DD51" s="495"/>
      <c r="DE51" s="495"/>
      <c r="DF51" s="495"/>
      <c r="DG51" s="495"/>
      <c r="DH51" s="495"/>
      <c r="DI51" s="495"/>
      <c r="DJ51" s="495"/>
      <c r="DK51" s="495"/>
      <c r="DL51" s="495"/>
      <c r="DM51" s="495"/>
      <c r="DN51" s="495"/>
      <c r="DO51" s="495"/>
      <c r="DP51" s="495"/>
      <c r="DQ51" s="495"/>
      <c r="DR51" s="495"/>
      <c r="DS51" s="495"/>
      <c r="DT51" s="495"/>
      <c r="DU51" s="495"/>
      <c r="DV51" s="495"/>
      <c r="DW51" s="495"/>
      <c r="DX51" s="495"/>
      <c r="DY51" s="495"/>
      <c r="DZ51" s="495"/>
      <c r="EA51" s="495"/>
      <c r="EB51" s="495"/>
      <c r="EC51" s="495"/>
      <c r="ED51" s="495"/>
      <c r="EE51" s="495"/>
      <c r="EF51" s="495"/>
      <c r="EG51" s="495"/>
      <c r="EH51" s="495"/>
      <c r="EI51" s="495"/>
      <c r="EJ51" s="495"/>
      <c r="EK51" s="495"/>
      <c r="EL51" s="495"/>
      <c r="EM51" s="495"/>
      <c r="EN51" s="495"/>
      <c r="EO51" s="495"/>
      <c r="EP51" s="495"/>
      <c r="EQ51" s="495"/>
      <c r="ER51" s="495"/>
      <c r="ES51" s="495"/>
      <c r="ET51" s="495"/>
      <c r="EU51" s="495"/>
      <c r="EV51" s="495"/>
      <c r="EW51" s="495"/>
      <c r="EX51" s="495"/>
      <c r="EY51" s="495"/>
      <c r="EZ51" s="495"/>
      <c r="FA51" s="495"/>
      <c r="FB51" s="495"/>
      <c r="FC51" s="495"/>
      <c r="FD51" s="495"/>
      <c r="FE51" s="495"/>
      <c r="FF51" s="495"/>
      <c r="FG51" s="495"/>
      <c r="FH51" s="495"/>
      <c r="FI51" s="495"/>
      <c r="FJ51" s="495"/>
      <c r="FK51" s="495"/>
      <c r="FL51" s="495"/>
      <c r="FM51" s="495"/>
      <c r="FN51" s="495"/>
      <c r="FO51" s="495"/>
      <c r="FP51" s="495"/>
      <c r="FQ51" s="495"/>
      <c r="FR51" s="495"/>
      <c r="FS51" s="495"/>
      <c r="FT51" s="495"/>
      <c r="FU51" s="495"/>
      <c r="FV51" s="495"/>
      <c r="FW51" s="495"/>
      <c r="FX51" s="495"/>
      <c r="FY51" s="495"/>
      <c r="FZ51" s="495"/>
      <c r="GA51" s="495"/>
      <c r="GB51" s="495"/>
      <c r="GC51" s="495"/>
      <c r="GD51" s="495"/>
      <c r="GE51" s="495"/>
      <c r="GF51" s="495"/>
      <c r="GG51" s="495"/>
      <c r="GH51" s="495"/>
      <c r="GI51" s="495"/>
      <c r="GJ51" s="495"/>
      <c r="GK51" s="495"/>
      <c r="GL51" s="495"/>
      <c r="GM51" s="495"/>
      <c r="GN51" s="495"/>
      <c r="GO51" s="495"/>
      <c r="GP51" s="495"/>
      <c r="GQ51" s="495"/>
      <c r="GR51" s="495"/>
      <c r="GS51" s="495"/>
      <c r="GT51" s="495"/>
      <c r="GU51" s="495"/>
      <c r="GV51" s="495"/>
      <c r="GW51" s="495"/>
      <c r="GX51" s="495"/>
      <c r="GY51" s="495"/>
      <c r="GZ51" s="495"/>
      <c r="HA51" s="495"/>
      <c r="HB51" s="495"/>
      <c r="HC51" s="495"/>
      <c r="HD51" s="495"/>
      <c r="HE51" s="495"/>
      <c r="HF51" s="495"/>
      <c r="HG51" s="495"/>
      <c r="HH51" s="495"/>
      <c r="HI51" s="495"/>
      <c r="HJ51" s="495"/>
      <c r="HK51" s="495"/>
      <c r="HL51" s="495"/>
      <c r="HM51" s="495"/>
      <c r="HN51" s="495"/>
      <c r="HO51" s="495"/>
      <c r="HP51" s="495"/>
      <c r="HQ51" s="495"/>
      <c r="HR51" s="495"/>
      <c r="HS51" s="495"/>
      <c r="HT51" s="495"/>
      <c r="HU51" s="495"/>
      <c r="HV51" s="495"/>
      <c r="HW51" s="495"/>
      <c r="HX51" s="495"/>
      <c r="HY51" s="495"/>
      <c r="HZ51" s="495"/>
      <c r="IA51" s="495"/>
      <c r="IB51" s="495"/>
      <c r="IC51" s="495"/>
      <c r="ID51" s="495"/>
      <c r="IE51" s="495"/>
      <c r="IF51" s="495"/>
      <c r="IG51" s="495"/>
      <c r="IH51" s="495"/>
      <c r="II51" s="495"/>
      <c r="IJ51" s="495"/>
      <c r="IK51" s="495"/>
      <c r="IL51" s="495"/>
      <c r="IM51" s="495"/>
      <c r="IN51" s="495"/>
      <c r="IO51" s="495"/>
      <c r="IP51" s="495"/>
      <c r="IQ51" s="495"/>
      <c r="IR51" s="495"/>
      <c r="IS51" s="495"/>
      <c r="IT51" s="495"/>
      <c r="IU51" s="495"/>
      <c r="IV51" s="495"/>
    </row>
    <row r="52" spans="1:256" ht="15.75" customHeight="1">
      <c r="A52" s="17">
        <v>1</v>
      </c>
      <c r="B52" s="12" t="s">
        <v>52</v>
      </c>
      <c r="C52" s="12"/>
      <c r="D52" s="12"/>
      <c r="E52" s="12"/>
      <c r="F52" s="12"/>
      <c r="G52" s="12"/>
      <c r="H52" s="496" t="s">
        <v>53</v>
      </c>
      <c r="I52" s="496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5"/>
      <c r="DQ52" s="15"/>
      <c r="DR52" s="15"/>
      <c r="DS52" s="15"/>
      <c r="DT52" s="15"/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  <c r="HJ52" s="15"/>
      <c r="HK52" s="15"/>
      <c r="HL52" s="15"/>
      <c r="HM52" s="15"/>
      <c r="HN52" s="15"/>
      <c r="HO52" s="15"/>
      <c r="HP52" s="15"/>
      <c r="HQ52" s="15"/>
      <c r="HR52" s="15"/>
      <c r="HS52" s="15"/>
      <c r="HT52" s="15"/>
      <c r="HU52" s="15"/>
      <c r="HV52" s="15"/>
      <c r="HW52" s="15"/>
      <c r="HX52" s="15"/>
      <c r="HY52" s="15"/>
      <c r="HZ52" s="15"/>
      <c r="IA52" s="15"/>
      <c r="IB52" s="15"/>
      <c r="IC52" s="15"/>
      <c r="ID52" s="15"/>
      <c r="IE52" s="15"/>
      <c r="IF52" s="15"/>
      <c r="IG52" s="15"/>
      <c r="IH52" s="15"/>
      <c r="II52" s="15"/>
      <c r="IJ52" s="15"/>
      <c r="IK52" s="15"/>
      <c r="IL52" s="15"/>
      <c r="IM52" s="15"/>
      <c r="IN52" s="15"/>
      <c r="IO52" s="15"/>
      <c r="IP52" s="15"/>
      <c r="IQ52" s="15"/>
      <c r="IR52" s="15"/>
      <c r="IS52" s="15"/>
      <c r="IT52" s="15"/>
      <c r="IU52" s="15"/>
      <c r="IV52" s="15"/>
    </row>
    <row r="53" spans="1:256" ht="15.75" customHeight="1">
      <c r="A53" s="17">
        <v>2</v>
      </c>
      <c r="B53" s="12" t="s">
        <v>54</v>
      </c>
      <c r="C53" s="12"/>
      <c r="D53" s="12"/>
      <c r="E53" s="12"/>
      <c r="F53" s="12"/>
      <c r="G53" s="12"/>
      <c r="H53" s="497">
        <v>5143</v>
      </c>
      <c r="I53" s="497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  <c r="HJ53" s="15"/>
      <c r="HK53" s="15"/>
      <c r="HL53" s="15"/>
      <c r="HM53" s="15"/>
      <c r="HN53" s="15"/>
      <c r="HO53" s="15"/>
      <c r="HP53" s="15"/>
      <c r="HQ53" s="15"/>
      <c r="HR53" s="15"/>
      <c r="HS53" s="15"/>
      <c r="HT53" s="15"/>
      <c r="HU53" s="15"/>
      <c r="HV53" s="15"/>
      <c r="HW53" s="15"/>
      <c r="HX53" s="15"/>
      <c r="HY53" s="15"/>
      <c r="HZ53" s="15"/>
      <c r="IA53" s="15"/>
      <c r="IB53" s="15"/>
      <c r="IC53" s="15"/>
      <c r="ID53" s="15"/>
      <c r="IE53" s="15"/>
      <c r="IF53" s="15"/>
      <c r="IG53" s="15"/>
      <c r="IH53" s="15"/>
      <c r="II53" s="15"/>
      <c r="IJ53" s="15"/>
      <c r="IK53" s="15"/>
      <c r="IL53" s="15"/>
      <c r="IM53" s="15"/>
      <c r="IN53" s="15"/>
      <c r="IO53" s="15"/>
      <c r="IP53" s="15"/>
      <c r="IQ53" s="15"/>
      <c r="IR53" s="15"/>
      <c r="IS53" s="15"/>
      <c r="IT53" s="15"/>
      <c r="IU53" s="15"/>
      <c r="IV53" s="15"/>
    </row>
    <row r="54" spans="1:256" ht="15.75" customHeight="1">
      <c r="A54" s="17">
        <v>3</v>
      </c>
      <c r="B54" s="12" t="s">
        <v>55</v>
      </c>
      <c r="C54" s="12"/>
      <c r="D54" s="12"/>
      <c r="E54" s="12"/>
      <c r="F54" s="12"/>
      <c r="G54" s="12"/>
      <c r="H54" s="496">
        <v>1431.04</v>
      </c>
      <c r="I54" s="496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  <c r="DN54" s="15"/>
      <c r="DO54" s="15"/>
      <c r="DP54" s="15"/>
      <c r="DQ54" s="15"/>
      <c r="DR54" s="15"/>
      <c r="DS54" s="15"/>
      <c r="DT54" s="15"/>
      <c r="DU54" s="15"/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  <c r="HJ54" s="15"/>
      <c r="HK54" s="15"/>
      <c r="HL54" s="15"/>
      <c r="HM54" s="15"/>
      <c r="HN54" s="15"/>
      <c r="HO54" s="15"/>
      <c r="HP54" s="15"/>
      <c r="HQ54" s="15"/>
      <c r="HR54" s="15"/>
      <c r="HS54" s="15"/>
      <c r="HT54" s="15"/>
      <c r="HU54" s="15"/>
      <c r="HV54" s="15"/>
      <c r="HW54" s="15"/>
      <c r="HX54" s="15"/>
      <c r="HY54" s="15"/>
      <c r="HZ54" s="15"/>
      <c r="IA54" s="15"/>
      <c r="IB54" s="15"/>
      <c r="IC54" s="15"/>
      <c r="ID54" s="15"/>
      <c r="IE54" s="15"/>
      <c r="IF54" s="15"/>
      <c r="IG54" s="15"/>
      <c r="IH54" s="15"/>
      <c r="II54" s="15"/>
      <c r="IJ54" s="15"/>
      <c r="IK54" s="15"/>
      <c r="IL54" s="15"/>
      <c r="IM54" s="15"/>
      <c r="IN54" s="15"/>
      <c r="IO54" s="15"/>
      <c r="IP54" s="15"/>
      <c r="IQ54" s="15"/>
      <c r="IR54" s="15"/>
      <c r="IS54" s="15"/>
      <c r="IT54" s="15"/>
      <c r="IU54" s="15"/>
      <c r="IV54" s="15"/>
    </row>
    <row r="55" spans="1:256" ht="15.75" customHeight="1">
      <c r="A55" s="17">
        <v>4</v>
      </c>
      <c r="B55" s="12" t="s">
        <v>56</v>
      </c>
      <c r="C55" s="12"/>
      <c r="D55" s="12"/>
      <c r="E55" s="12"/>
      <c r="F55" s="12"/>
      <c r="G55" s="12"/>
      <c r="H55" s="498" t="s">
        <v>57</v>
      </c>
      <c r="I55" s="498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  <c r="DP55" s="15"/>
      <c r="DQ55" s="15"/>
      <c r="DR55" s="15"/>
      <c r="DS55" s="15"/>
      <c r="DT55" s="15"/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15"/>
      <c r="FI55" s="15"/>
      <c r="FJ55" s="15"/>
      <c r="FK55" s="15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  <c r="HJ55" s="15"/>
      <c r="HK55" s="15"/>
      <c r="HL55" s="15"/>
      <c r="HM55" s="15"/>
      <c r="HN55" s="15"/>
      <c r="HO55" s="15"/>
      <c r="HP55" s="15"/>
      <c r="HQ55" s="15"/>
      <c r="HR55" s="15"/>
      <c r="HS55" s="15"/>
      <c r="HT55" s="15"/>
      <c r="HU55" s="15"/>
      <c r="HV55" s="15"/>
      <c r="HW55" s="15"/>
      <c r="HX55" s="15"/>
      <c r="HY55" s="15"/>
      <c r="HZ55" s="15"/>
      <c r="IA55" s="15"/>
      <c r="IB55" s="15"/>
      <c r="IC55" s="15"/>
      <c r="ID55" s="15"/>
      <c r="IE55" s="15"/>
      <c r="IF55" s="15"/>
      <c r="IG55" s="15"/>
      <c r="IH55" s="15"/>
      <c r="II55" s="15"/>
      <c r="IJ55" s="15"/>
      <c r="IK55" s="15"/>
      <c r="IL55" s="15"/>
      <c r="IM55" s="15"/>
      <c r="IN55" s="15"/>
      <c r="IO55" s="15"/>
      <c r="IP55" s="15"/>
      <c r="IQ55" s="15"/>
      <c r="IR55" s="15"/>
      <c r="IS55" s="15"/>
      <c r="IT55" s="15"/>
      <c r="IU55" s="15"/>
      <c r="IV55" s="15"/>
    </row>
    <row r="56" spans="1:256" ht="15.75" customHeight="1">
      <c r="A56" s="17">
        <v>5</v>
      </c>
      <c r="B56" s="12" t="s">
        <v>58</v>
      </c>
      <c r="C56" s="12"/>
      <c r="D56" s="12"/>
      <c r="E56" s="12"/>
      <c r="F56" s="12"/>
      <c r="G56" s="12"/>
      <c r="H56" s="498" t="s">
        <v>59</v>
      </c>
      <c r="I56" s="498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  <c r="GS56" s="15"/>
      <c r="GT56" s="15"/>
      <c r="GU56" s="15"/>
      <c r="GV56" s="15"/>
      <c r="GW56" s="15"/>
      <c r="GX56" s="15"/>
      <c r="GY56" s="15"/>
      <c r="GZ56" s="15"/>
      <c r="HA56" s="15"/>
      <c r="HB56" s="15"/>
      <c r="HC56" s="15"/>
      <c r="HD56" s="15"/>
      <c r="HE56" s="15"/>
      <c r="HF56" s="15"/>
      <c r="HG56" s="15"/>
      <c r="HH56" s="15"/>
      <c r="HI56" s="15"/>
      <c r="HJ56" s="15"/>
      <c r="HK56" s="15"/>
      <c r="HL56" s="15"/>
      <c r="HM56" s="15"/>
      <c r="HN56" s="15"/>
      <c r="HO56" s="15"/>
      <c r="HP56" s="15"/>
      <c r="HQ56" s="15"/>
      <c r="HR56" s="15"/>
      <c r="HS56" s="15"/>
      <c r="HT56" s="15"/>
      <c r="HU56" s="15"/>
      <c r="HV56" s="15"/>
      <c r="HW56" s="15"/>
      <c r="HX56" s="15"/>
      <c r="HY56" s="15"/>
      <c r="HZ56" s="15"/>
      <c r="IA56" s="15"/>
      <c r="IB56" s="15"/>
      <c r="IC56" s="15"/>
      <c r="ID56" s="15"/>
      <c r="IE56" s="15"/>
      <c r="IF56" s="15"/>
      <c r="IG56" s="15"/>
      <c r="IH56" s="15"/>
      <c r="II56" s="15"/>
      <c r="IJ56" s="15"/>
      <c r="IK56" s="15"/>
      <c r="IL56" s="15"/>
      <c r="IM56" s="15"/>
      <c r="IN56" s="15"/>
      <c r="IO56" s="15"/>
      <c r="IP56" s="15"/>
      <c r="IQ56" s="15"/>
      <c r="IR56" s="15"/>
      <c r="IS56" s="15"/>
      <c r="IT56" s="15"/>
      <c r="IU56" s="15"/>
      <c r="IV56" s="15"/>
    </row>
    <row r="57" spans="1:256" ht="9" customHeight="1">
      <c r="A57" s="482"/>
      <c r="B57" s="482"/>
      <c r="C57" s="482"/>
      <c r="D57" s="482"/>
      <c r="E57" s="482"/>
      <c r="F57" s="482"/>
      <c r="G57" s="482"/>
      <c r="H57" s="482"/>
      <c r="I57" s="482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  <c r="DL57" s="15"/>
      <c r="DM57" s="15"/>
      <c r="DN57" s="15"/>
      <c r="DO57" s="15"/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15"/>
      <c r="ER57" s="15"/>
      <c r="ES57" s="15"/>
      <c r="ET57" s="15"/>
      <c r="EU57" s="15"/>
      <c r="EV57" s="15"/>
      <c r="EW57" s="15"/>
      <c r="EX57" s="15"/>
      <c r="EY57" s="15"/>
      <c r="EZ57" s="15"/>
      <c r="FA57" s="15"/>
      <c r="FB57" s="15"/>
      <c r="FC57" s="15"/>
      <c r="FD57" s="15"/>
      <c r="FE57" s="15"/>
      <c r="FF57" s="15"/>
      <c r="FG57" s="15"/>
      <c r="FH57" s="15"/>
      <c r="FI57" s="15"/>
      <c r="FJ57" s="15"/>
      <c r="FK57" s="15"/>
      <c r="FL57" s="15"/>
      <c r="FM57" s="15"/>
      <c r="FN57" s="15"/>
      <c r="FO57" s="15"/>
      <c r="FP57" s="15"/>
      <c r="FQ57" s="15"/>
      <c r="FR57" s="15"/>
      <c r="FS57" s="15"/>
      <c r="FT57" s="15"/>
      <c r="FU57" s="15"/>
      <c r="FV57" s="15"/>
      <c r="FW57" s="15"/>
      <c r="FX57" s="15"/>
      <c r="FY57" s="15"/>
      <c r="FZ57" s="15"/>
      <c r="GA57" s="15"/>
      <c r="GB57" s="15"/>
      <c r="GC57" s="15"/>
      <c r="GD57" s="15"/>
      <c r="GE57" s="15"/>
      <c r="GF57" s="15"/>
      <c r="GG57" s="15"/>
      <c r="GH57" s="15"/>
      <c r="GI57" s="15"/>
      <c r="GJ57" s="15"/>
      <c r="GK57" s="15"/>
      <c r="GL57" s="15"/>
      <c r="GM57" s="15"/>
      <c r="GN57" s="15"/>
      <c r="GO57" s="15"/>
      <c r="GP57" s="15"/>
      <c r="GQ57" s="15"/>
      <c r="GR57" s="15"/>
      <c r="GS57" s="15"/>
      <c r="GT57" s="15"/>
      <c r="GU57" s="15"/>
      <c r="GV57" s="15"/>
      <c r="GW57" s="15"/>
      <c r="GX57" s="15"/>
      <c r="GY57" s="15"/>
      <c r="GZ57" s="15"/>
      <c r="HA57" s="15"/>
      <c r="HB57" s="15"/>
      <c r="HC57" s="15"/>
      <c r="HD57" s="15"/>
      <c r="HE57" s="15"/>
      <c r="HF57" s="15"/>
      <c r="HG57" s="15"/>
      <c r="HH57" s="15"/>
      <c r="HI57" s="15"/>
      <c r="HJ57" s="15"/>
      <c r="HK57" s="15"/>
      <c r="HL57" s="15"/>
      <c r="HM57" s="15"/>
      <c r="HN57" s="15"/>
      <c r="HO57" s="15"/>
      <c r="HP57" s="15"/>
      <c r="HQ57" s="15"/>
      <c r="HR57" s="15"/>
      <c r="HS57" s="15"/>
      <c r="HT57" s="15"/>
      <c r="HU57" s="15"/>
      <c r="HV57" s="15"/>
      <c r="HW57" s="15"/>
      <c r="HX57" s="15"/>
      <c r="HY57" s="15"/>
      <c r="HZ57" s="15"/>
      <c r="IA57" s="15"/>
      <c r="IB57" s="15"/>
      <c r="IC57" s="15"/>
      <c r="ID57" s="15"/>
      <c r="IE57" s="15"/>
      <c r="IF57" s="15"/>
      <c r="IG57" s="15"/>
      <c r="IH57" s="15"/>
      <c r="II57" s="15"/>
      <c r="IJ57" s="15"/>
      <c r="IK57" s="15"/>
      <c r="IL57" s="15"/>
      <c r="IM57" s="15"/>
      <c r="IN57" s="15"/>
      <c r="IO57" s="15"/>
      <c r="IP57" s="15"/>
      <c r="IQ57" s="15"/>
      <c r="IR57" s="15"/>
      <c r="IS57" s="15"/>
      <c r="IT57" s="15"/>
      <c r="IU57" s="15"/>
      <c r="IV57" s="15"/>
    </row>
    <row r="58" spans="1:256" ht="22.5" customHeight="1">
      <c r="A58" s="492" t="s">
        <v>60</v>
      </c>
      <c r="B58" s="492"/>
      <c r="C58" s="492"/>
      <c r="D58" s="492"/>
      <c r="E58" s="492"/>
      <c r="F58" s="492"/>
      <c r="G58" s="492"/>
      <c r="H58" s="492"/>
      <c r="I58" s="492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  <c r="DI58" s="15"/>
      <c r="DJ58" s="15"/>
      <c r="DK58" s="15"/>
      <c r="DL58" s="15"/>
      <c r="DM58" s="15"/>
      <c r="DN58" s="15"/>
      <c r="DO58" s="15"/>
      <c r="DP58" s="15"/>
      <c r="DQ58" s="15"/>
      <c r="DR58" s="15"/>
      <c r="DS58" s="15"/>
      <c r="DT58" s="15"/>
      <c r="DU58" s="15"/>
      <c r="DV58" s="15"/>
      <c r="DW58" s="15"/>
      <c r="DX58" s="15"/>
      <c r="DY58" s="15"/>
      <c r="DZ58" s="15"/>
      <c r="EA58" s="15"/>
      <c r="EB58" s="15"/>
      <c r="EC58" s="15"/>
      <c r="ED58" s="15"/>
      <c r="EE58" s="15"/>
      <c r="EF58" s="15"/>
      <c r="EG58" s="15"/>
      <c r="EH58" s="15"/>
      <c r="EI58" s="15"/>
      <c r="EJ58" s="15"/>
      <c r="EK58" s="15"/>
      <c r="EL58" s="15"/>
      <c r="EM58" s="15"/>
      <c r="EN58" s="15"/>
      <c r="EO58" s="15"/>
      <c r="EP58" s="15"/>
      <c r="EQ58" s="15"/>
      <c r="ER58" s="15"/>
      <c r="ES58" s="15"/>
      <c r="ET58" s="15"/>
      <c r="EU58" s="15"/>
      <c r="EV58" s="15"/>
      <c r="EW58" s="15"/>
      <c r="EX58" s="15"/>
      <c r="EY58" s="15"/>
      <c r="EZ58" s="15"/>
      <c r="FA58" s="15"/>
      <c r="FB58" s="15"/>
      <c r="FC58" s="15"/>
      <c r="FD58" s="15"/>
      <c r="FE58" s="15"/>
      <c r="FF58" s="15"/>
      <c r="FG58" s="15"/>
      <c r="FH58" s="15"/>
      <c r="FI58" s="15"/>
      <c r="FJ58" s="15"/>
      <c r="FK58" s="15"/>
      <c r="FL58" s="15"/>
      <c r="FM58" s="15"/>
      <c r="FN58" s="15"/>
      <c r="FO58" s="15"/>
      <c r="FP58" s="15"/>
      <c r="FQ58" s="15"/>
      <c r="FR58" s="15"/>
      <c r="FS58" s="15"/>
      <c r="FT58" s="15"/>
      <c r="FU58" s="15"/>
      <c r="FV58" s="15"/>
      <c r="FW58" s="15"/>
      <c r="FX58" s="15"/>
      <c r="FY58" s="15"/>
      <c r="FZ58" s="15"/>
      <c r="GA58" s="15"/>
      <c r="GB58" s="15"/>
      <c r="GC58" s="15"/>
      <c r="GD58" s="15"/>
      <c r="GE58" s="15"/>
      <c r="GF58" s="15"/>
      <c r="GG58" s="15"/>
      <c r="GH58" s="15"/>
      <c r="GI58" s="15"/>
      <c r="GJ58" s="15"/>
      <c r="GK58" s="15"/>
      <c r="GL58" s="15"/>
      <c r="GM58" s="15"/>
      <c r="GN58" s="15"/>
      <c r="GO58" s="15"/>
      <c r="GP58" s="15"/>
      <c r="GQ58" s="15"/>
      <c r="GR58" s="15"/>
      <c r="GS58" s="15"/>
      <c r="GT58" s="15"/>
      <c r="GU58" s="15"/>
      <c r="GV58" s="15"/>
      <c r="GW58" s="15"/>
      <c r="GX58" s="15"/>
      <c r="GY58" s="15"/>
      <c r="GZ58" s="15"/>
      <c r="HA58" s="15"/>
      <c r="HB58" s="15"/>
      <c r="HC58" s="15"/>
      <c r="HD58" s="15"/>
      <c r="HE58" s="15"/>
      <c r="HF58" s="15"/>
      <c r="HG58" s="15"/>
      <c r="HH58" s="15"/>
      <c r="HI58" s="15"/>
      <c r="HJ58" s="15"/>
      <c r="HK58" s="15"/>
      <c r="HL58" s="15"/>
      <c r="HM58" s="15"/>
      <c r="HN58" s="15"/>
      <c r="HO58" s="15"/>
      <c r="HP58" s="15"/>
      <c r="HQ58" s="15"/>
      <c r="HR58" s="15"/>
      <c r="HS58" s="15"/>
      <c r="HT58" s="15"/>
      <c r="HU58" s="15"/>
      <c r="HV58" s="15"/>
      <c r="HW58" s="15"/>
      <c r="HX58" s="15"/>
      <c r="HY58" s="15"/>
      <c r="HZ58" s="15"/>
      <c r="IA58" s="15"/>
      <c r="IB58" s="15"/>
      <c r="IC58" s="15"/>
      <c r="ID58" s="15"/>
      <c r="IE58" s="15"/>
      <c r="IF58" s="15"/>
      <c r="IG58" s="15"/>
      <c r="IH58" s="15"/>
      <c r="II58" s="15"/>
      <c r="IJ58" s="15"/>
      <c r="IK58" s="15"/>
      <c r="IL58" s="15"/>
      <c r="IM58" s="15"/>
      <c r="IN58" s="15"/>
      <c r="IO58" s="15"/>
      <c r="IP58" s="15"/>
      <c r="IQ58" s="15"/>
      <c r="IR58" s="15"/>
      <c r="IS58" s="15"/>
      <c r="IT58" s="15"/>
      <c r="IU58" s="15"/>
      <c r="IV58" s="15"/>
    </row>
    <row r="59" spans="1:256" ht="9" customHeight="1">
      <c r="A59" s="499"/>
      <c r="B59" s="499"/>
      <c r="C59" s="499"/>
      <c r="D59" s="499"/>
      <c r="E59" s="499"/>
      <c r="F59" s="499"/>
      <c r="G59" s="499"/>
      <c r="H59" s="499"/>
      <c r="I59" s="499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  <c r="DN59" s="15"/>
      <c r="DO59" s="15"/>
      <c r="DP59" s="15"/>
      <c r="DQ59" s="15"/>
      <c r="DR59" s="15"/>
      <c r="DS59" s="15"/>
      <c r="DT59" s="15"/>
      <c r="DU59" s="15"/>
      <c r="DV59" s="15"/>
      <c r="DW59" s="15"/>
      <c r="DX59" s="15"/>
      <c r="DY59" s="15"/>
      <c r="DZ59" s="15"/>
      <c r="EA59" s="15"/>
      <c r="EB59" s="15"/>
      <c r="EC59" s="15"/>
      <c r="ED59" s="15"/>
      <c r="EE59" s="15"/>
      <c r="EF59" s="15"/>
      <c r="EG59" s="15"/>
      <c r="EH59" s="15"/>
      <c r="EI59" s="15"/>
      <c r="EJ59" s="15"/>
      <c r="EK59" s="15"/>
      <c r="EL59" s="15"/>
      <c r="EM59" s="15"/>
      <c r="EN59" s="15"/>
      <c r="EO59" s="15"/>
      <c r="EP59" s="15"/>
      <c r="EQ59" s="15"/>
      <c r="ER59" s="15"/>
      <c r="ES59" s="15"/>
      <c r="ET59" s="15"/>
      <c r="EU59" s="15"/>
      <c r="EV59" s="15"/>
      <c r="EW59" s="15"/>
      <c r="EX59" s="15"/>
      <c r="EY59" s="15"/>
      <c r="EZ59" s="15"/>
      <c r="FA59" s="15"/>
      <c r="FB59" s="15"/>
      <c r="FC59" s="15"/>
      <c r="FD59" s="15"/>
      <c r="FE59" s="15"/>
      <c r="FF59" s="15"/>
      <c r="FG59" s="15"/>
      <c r="FH59" s="15"/>
      <c r="FI59" s="15"/>
      <c r="FJ59" s="15"/>
      <c r="FK59" s="15"/>
      <c r="FL59" s="15"/>
      <c r="FM59" s="15"/>
      <c r="FN59" s="15"/>
      <c r="FO59" s="15"/>
      <c r="FP59" s="15"/>
      <c r="FQ59" s="15"/>
      <c r="FR59" s="15"/>
      <c r="FS59" s="15"/>
      <c r="FT59" s="15"/>
      <c r="FU59" s="15"/>
      <c r="FV59" s="15"/>
      <c r="FW59" s="15"/>
      <c r="FX59" s="15"/>
      <c r="FY59" s="15"/>
      <c r="FZ59" s="15"/>
      <c r="GA59" s="15"/>
      <c r="GB59" s="15"/>
      <c r="GC59" s="15"/>
      <c r="GD59" s="15"/>
      <c r="GE59" s="15"/>
      <c r="GF59" s="15"/>
      <c r="GG59" s="15"/>
      <c r="GH59" s="15"/>
      <c r="GI59" s="15"/>
      <c r="GJ59" s="15"/>
      <c r="GK59" s="15"/>
      <c r="GL59" s="15"/>
      <c r="GM59" s="15"/>
      <c r="GN59" s="15"/>
      <c r="GO59" s="15"/>
      <c r="GP59" s="15"/>
      <c r="GQ59" s="15"/>
      <c r="GR59" s="15"/>
      <c r="GS59" s="15"/>
      <c r="GT59" s="15"/>
      <c r="GU59" s="15"/>
      <c r="GV59" s="15"/>
      <c r="GW59" s="15"/>
      <c r="GX59" s="15"/>
      <c r="GY59" s="15"/>
      <c r="GZ59" s="15"/>
      <c r="HA59" s="15"/>
      <c r="HB59" s="15"/>
      <c r="HC59" s="15"/>
      <c r="HD59" s="15"/>
      <c r="HE59" s="15"/>
      <c r="HF59" s="15"/>
      <c r="HG59" s="15"/>
      <c r="HH59" s="15"/>
      <c r="HI59" s="15"/>
      <c r="HJ59" s="15"/>
      <c r="HK59" s="15"/>
      <c r="HL59" s="15"/>
      <c r="HM59" s="15"/>
      <c r="HN59" s="15"/>
      <c r="HO59" s="15"/>
      <c r="HP59" s="15"/>
      <c r="HQ59" s="15"/>
      <c r="HR59" s="15"/>
      <c r="HS59" s="15"/>
      <c r="HT59" s="15"/>
      <c r="HU59" s="15"/>
      <c r="HV59" s="15"/>
      <c r="HW59" s="15"/>
      <c r="HX59" s="15"/>
      <c r="HY59" s="15"/>
      <c r="HZ59" s="15"/>
      <c r="IA59" s="15"/>
      <c r="IB59" s="15"/>
      <c r="IC59" s="15"/>
      <c r="ID59" s="15"/>
      <c r="IE59" s="15"/>
      <c r="IF59" s="15"/>
      <c r="IG59" s="15"/>
      <c r="IH59" s="15"/>
      <c r="II59" s="15"/>
      <c r="IJ59" s="15"/>
      <c r="IK59" s="15"/>
      <c r="IL59" s="15"/>
      <c r="IM59" s="15"/>
      <c r="IN59" s="15"/>
      <c r="IO59" s="15"/>
      <c r="IP59" s="15"/>
      <c r="IQ59" s="15"/>
      <c r="IR59" s="15"/>
      <c r="IS59" s="15"/>
      <c r="IT59" s="15"/>
      <c r="IU59" s="15"/>
      <c r="IV59" s="15"/>
    </row>
    <row r="60" spans="1:256" ht="22.5" customHeight="1">
      <c r="A60" s="500" t="s">
        <v>61</v>
      </c>
      <c r="B60" s="500"/>
      <c r="C60" s="500"/>
      <c r="D60" s="500"/>
      <c r="E60" s="500"/>
      <c r="F60" s="500"/>
      <c r="G60" s="500"/>
      <c r="H60" s="500"/>
      <c r="I60" s="500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  <c r="DJ60" s="15"/>
      <c r="DK60" s="15"/>
      <c r="DL60" s="15"/>
      <c r="DM60" s="15"/>
      <c r="DN60" s="15"/>
      <c r="DO60" s="15"/>
      <c r="DP60" s="15"/>
      <c r="DQ60" s="15"/>
      <c r="DR60" s="15"/>
      <c r="DS60" s="15"/>
      <c r="DT60" s="15"/>
      <c r="DU60" s="15"/>
      <c r="DV60" s="15"/>
      <c r="DW60" s="15"/>
      <c r="DX60" s="15"/>
      <c r="DY60" s="15"/>
      <c r="DZ60" s="15"/>
      <c r="EA60" s="15"/>
      <c r="EB60" s="15"/>
      <c r="EC60" s="15"/>
      <c r="ED60" s="15"/>
      <c r="EE60" s="15"/>
      <c r="EF60" s="15"/>
      <c r="EG60" s="15"/>
      <c r="EH60" s="15"/>
      <c r="EI60" s="15"/>
      <c r="EJ60" s="15"/>
      <c r="EK60" s="15"/>
      <c r="EL60" s="15"/>
      <c r="EM60" s="15"/>
      <c r="EN60" s="15"/>
      <c r="EO60" s="15"/>
      <c r="EP60" s="15"/>
      <c r="EQ60" s="15"/>
      <c r="ER60" s="15"/>
      <c r="ES60" s="15"/>
      <c r="ET60" s="15"/>
      <c r="EU60" s="15"/>
      <c r="EV60" s="15"/>
      <c r="EW60" s="15"/>
      <c r="EX60" s="15"/>
      <c r="EY60" s="15"/>
      <c r="EZ60" s="15"/>
      <c r="FA60" s="15"/>
      <c r="FB60" s="15"/>
      <c r="FC60" s="15"/>
      <c r="FD60" s="15"/>
      <c r="FE60" s="15"/>
      <c r="FF60" s="15"/>
      <c r="FG60" s="15"/>
      <c r="FH60" s="15"/>
      <c r="FI60" s="15"/>
      <c r="FJ60" s="15"/>
      <c r="FK60" s="15"/>
      <c r="FL60" s="15"/>
      <c r="FM60" s="15"/>
      <c r="FN60" s="15"/>
      <c r="FO60" s="15"/>
      <c r="FP60" s="15"/>
      <c r="FQ60" s="15"/>
      <c r="FR60" s="15"/>
      <c r="FS60" s="15"/>
      <c r="FT60" s="15"/>
      <c r="FU60" s="15"/>
      <c r="FV60" s="15"/>
      <c r="FW60" s="15"/>
      <c r="FX60" s="15"/>
      <c r="FY60" s="15"/>
      <c r="FZ60" s="15"/>
      <c r="GA60" s="15"/>
      <c r="GB60" s="15"/>
      <c r="GC60" s="15"/>
      <c r="GD60" s="15"/>
      <c r="GE60" s="15"/>
      <c r="GF60" s="15"/>
      <c r="GG60" s="15"/>
      <c r="GH60" s="15"/>
      <c r="GI60" s="15"/>
      <c r="GJ60" s="15"/>
      <c r="GK60" s="15"/>
      <c r="GL60" s="15"/>
      <c r="GM60" s="15"/>
      <c r="GN60" s="15"/>
      <c r="GO60" s="15"/>
      <c r="GP60" s="15"/>
      <c r="GQ60" s="15"/>
      <c r="GR60" s="15"/>
      <c r="GS60" s="15"/>
      <c r="GT60" s="15"/>
      <c r="GU60" s="15"/>
      <c r="GV60" s="15"/>
      <c r="GW60" s="15"/>
      <c r="GX60" s="15"/>
      <c r="GY60" s="15"/>
      <c r="GZ60" s="15"/>
      <c r="HA60" s="15"/>
      <c r="HB60" s="15"/>
      <c r="HC60" s="15"/>
      <c r="HD60" s="15"/>
      <c r="HE60" s="15"/>
      <c r="HF60" s="15"/>
      <c r="HG60" s="15"/>
      <c r="HH60" s="15"/>
      <c r="HI60" s="15"/>
      <c r="HJ60" s="15"/>
      <c r="HK60" s="15"/>
      <c r="HL60" s="15"/>
      <c r="HM60" s="15"/>
      <c r="HN60" s="15"/>
      <c r="HO60" s="15"/>
      <c r="HP60" s="15"/>
      <c r="HQ60" s="15"/>
      <c r="HR60" s="15"/>
      <c r="HS60" s="15"/>
      <c r="HT60" s="15"/>
      <c r="HU60" s="15"/>
      <c r="HV60" s="15"/>
      <c r="HW60" s="15"/>
      <c r="HX60" s="15"/>
      <c r="HY60" s="15"/>
      <c r="HZ60" s="15"/>
      <c r="IA60" s="15"/>
      <c r="IB60" s="15"/>
      <c r="IC60" s="15"/>
      <c r="ID60" s="15"/>
      <c r="IE60" s="15"/>
      <c r="IF60" s="15"/>
      <c r="IG60" s="15"/>
      <c r="IH60" s="15"/>
      <c r="II60" s="15"/>
      <c r="IJ60" s="15"/>
      <c r="IK60" s="15"/>
      <c r="IL60" s="15"/>
      <c r="IM60" s="15"/>
      <c r="IN60" s="15"/>
      <c r="IO60" s="15"/>
      <c r="IP60" s="15"/>
      <c r="IQ60" s="15"/>
      <c r="IR60" s="15"/>
      <c r="IS60" s="15"/>
      <c r="IT60" s="15"/>
      <c r="IU60" s="15"/>
      <c r="IV60" s="15"/>
    </row>
    <row r="61" spans="1:256" ht="30" customHeight="1">
      <c r="A61" s="39">
        <v>1</v>
      </c>
      <c r="B61" s="501" t="s">
        <v>62</v>
      </c>
      <c r="C61" s="501"/>
      <c r="D61" s="501"/>
      <c r="E61" s="501"/>
      <c r="F61" s="501"/>
      <c r="G61" s="501"/>
      <c r="H61" s="39" t="s">
        <v>63</v>
      </c>
      <c r="I61" s="39" t="s">
        <v>64</v>
      </c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  <c r="CQ61" s="41"/>
      <c r="CR61" s="41"/>
      <c r="CS61" s="41"/>
      <c r="CT61" s="41"/>
      <c r="CU61" s="41"/>
      <c r="CV61" s="41"/>
      <c r="CW61" s="41"/>
      <c r="CX61" s="41"/>
      <c r="CY61" s="41"/>
      <c r="CZ61" s="41"/>
      <c r="DA61" s="41"/>
      <c r="DB61" s="41"/>
      <c r="DC61" s="41"/>
      <c r="DD61" s="41"/>
      <c r="DE61" s="41"/>
      <c r="DF61" s="41"/>
      <c r="DG61" s="41"/>
      <c r="DH61" s="41"/>
      <c r="DI61" s="41"/>
      <c r="DJ61" s="41"/>
      <c r="DK61" s="41"/>
      <c r="DL61" s="41"/>
      <c r="DM61" s="41"/>
      <c r="DN61" s="41"/>
      <c r="DO61" s="41"/>
      <c r="DP61" s="41"/>
      <c r="DQ61" s="41"/>
      <c r="DR61" s="41"/>
      <c r="DS61" s="41"/>
      <c r="DT61" s="41"/>
      <c r="DU61" s="41"/>
      <c r="DV61" s="41"/>
      <c r="DW61" s="41"/>
      <c r="DX61" s="41"/>
      <c r="DY61" s="41"/>
      <c r="DZ61" s="41"/>
      <c r="EA61" s="41"/>
      <c r="EB61" s="41"/>
      <c r="EC61" s="41"/>
      <c r="ED61" s="41"/>
      <c r="EE61" s="41"/>
      <c r="EF61" s="41"/>
      <c r="EG61" s="41"/>
      <c r="EH61" s="41"/>
      <c r="EI61" s="41"/>
      <c r="EJ61" s="41"/>
      <c r="EK61" s="41"/>
      <c r="EL61" s="41"/>
      <c r="EM61" s="41"/>
      <c r="EN61" s="41"/>
      <c r="EO61" s="41"/>
      <c r="EP61" s="41"/>
      <c r="EQ61" s="41"/>
      <c r="ER61" s="41"/>
      <c r="ES61" s="41"/>
      <c r="ET61" s="41"/>
      <c r="EU61" s="41"/>
      <c r="EV61" s="41"/>
      <c r="EW61" s="41"/>
      <c r="EX61" s="41"/>
      <c r="EY61" s="41"/>
      <c r="EZ61" s="41"/>
      <c r="FA61" s="41"/>
      <c r="FB61" s="41"/>
      <c r="FC61" s="41"/>
      <c r="FD61" s="41"/>
      <c r="FE61" s="41"/>
      <c r="FF61" s="41"/>
      <c r="FG61" s="41"/>
      <c r="FH61" s="41"/>
      <c r="FI61" s="41"/>
      <c r="FJ61" s="41"/>
      <c r="FK61" s="41"/>
      <c r="FL61" s="41"/>
      <c r="FM61" s="41"/>
      <c r="FN61" s="41"/>
      <c r="FO61" s="41"/>
      <c r="FP61" s="41"/>
      <c r="FQ61" s="41"/>
      <c r="FR61" s="41"/>
      <c r="FS61" s="41"/>
      <c r="FT61" s="41"/>
      <c r="FU61" s="41"/>
      <c r="FV61" s="41"/>
      <c r="FW61" s="41"/>
      <c r="FX61" s="41"/>
      <c r="FY61" s="41"/>
      <c r="FZ61" s="41"/>
      <c r="GA61" s="41"/>
      <c r="GB61" s="41"/>
      <c r="GC61" s="41"/>
      <c r="GD61" s="41"/>
      <c r="GE61" s="41"/>
      <c r="GF61" s="41"/>
      <c r="GG61" s="41"/>
      <c r="GH61" s="41"/>
      <c r="GI61" s="41"/>
      <c r="GJ61" s="41"/>
      <c r="GK61" s="41"/>
      <c r="GL61" s="41"/>
      <c r="GM61" s="41"/>
      <c r="GN61" s="41"/>
      <c r="GO61" s="41"/>
      <c r="GP61" s="41"/>
      <c r="GQ61" s="41"/>
      <c r="GR61" s="41"/>
      <c r="GS61" s="41"/>
      <c r="GT61" s="41"/>
      <c r="GU61" s="41"/>
      <c r="GV61" s="41"/>
      <c r="GW61" s="41"/>
      <c r="GX61" s="41"/>
      <c r="GY61" s="41"/>
      <c r="GZ61" s="41"/>
      <c r="HA61" s="41"/>
      <c r="HB61" s="41"/>
      <c r="HC61" s="41"/>
      <c r="HD61" s="41"/>
      <c r="HE61" s="41"/>
      <c r="HF61" s="41"/>
      <c r="HG61" s="41"/>
      <c r="HH61" s="41"/>
      <c r="HI61" s="41"/>
      <c r="HJ61" s="41"/>
      <c r="HK61" s="41"/>
      <c r="HL61" s="41"/>
      <c r="HM61" s="41"/>
      <c r="HN61" s="41"/>
      <c r="HO61" s="41"/>
      <c r="HP61" s="41"/>
      <c r="HQ61" s="41"/>
      <c r="HR61" s="41"/>
      <c r="HS61" s="41"/>
      <c r="HT61" s="41"/>
      <c r="HU61" s="41"/>
      <c r="HV61" s="41"/>
      <c r="HW61" s="41"/>
      <c r="HX61" s="41"/>
      <c r="HY61" s="41"/>
      <c r="HZ61" s="41"/>
      <c r="IA61" s="41"/>
      <c r="IB61" s="41"/>
      <c r="IC61" s="41"/>
      <c r="ID61" s="41"/>
      <c r="IE61" s="41"/>
      <c r="IF61" s="41"/>
      <c r="IG61" s="41"/>
      <c r="IH61" s="41"/>
      <c r="II61" s="41"/>
      <c r="IJ61" s="41"/>
      <c r="IK61" s="41"/>
      <c r="IL61" s="41"/>
      <c r="IM61" s="41"/>
      <c r="IN61" s="41"/>
      <c r="IO61" s="41"/>
      <c r="IP61" s="41"/>
      <c r="IQ61" s="41"/>
      <c r="IR61" s="41"/>
      <c r="IS61" s="41"/>
      <c r="IT61" s="41"/>
      <c r="IU61" s="41"/>
      <c r="IV61" s="41"/>
    </row>
    <row r="62" spans="1:256" ht="27.75" customHeight="1">
      <c r="A62" s="17" t="s">
        <v>8</v>
      </c>
      <c r="B62" s="12" t="s">
        <v>440</v>
      </c>
      <c r="C62" s="12"/>
      <c r="D62" s="12"/>
      <c r="E62" s="12"/>
      <c r="F62" s="12"/>
      <c r="G62" s="12"/>
      <c r="H62" s="12"/>
      <c r="I62" s="42">
        <f>ROUND(((40/6)*30)*(ROUND(H54/220,2)),2)</f>
        <v>1300</v>
      </c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  <c r="DL62" s="15"/>
      <c r="DM62" s="15"/>
      <c r="DN62" s="15"/>
      <c r="DO62" s="15"/>
      <c r="DP62" s="15"/>
      <c r="DQ62" s="15"/>
      <c r="DR62" s="15"/>
      <c r="DS62" s="15"/>
      <c r="DT62" s="15"/>
      <c r="DU62" s="15"/>
      <c r="DV62" s="15"/>
      <c r="DW62" s="15"/>
      <c r="DX62" s="15"/>
      <c r="DY62" s="15"/>
      <c r="DZ62" s="15"/>
      <c r="EA62" s="15"/>
      <c r="EB62" s="15"/>
      <c r="EC62" s="15"/>
      <c r="ED62" s="15"/>
      <c r="EE62" s="15"/>
      <c r="EF62" s="15"/>
      <c r="EG62" s="15"/>
      <c r="EH62" s="15"/>
      <c r="EI62" s="15"/>
      <c r="EJ62" s="15"/>
      <c r="EK62" s="15"/>
      <c r="EL62" s="15"/>
      <c r="EM62" s="15"/>
      <c r="EN62" s="15"/>
      <c r="EO62" s="15"/>
      <c r="EP62" s="15"/>
      <c r="EQ62" s="15"/>
      <c r="ER62" s="15"/>
      <c r="ES62" s="15"/>
      <c r="ET62" s="15"/>
      <c r="EU62" s="15"/>
      <c r="EV62" s="15"/>
      <c r="EW62" s="15"/>
      <c r="EX62" s="15"/>
      <c r="EY62" s="15"/>
      <c r="EZ62" s="15"/>
      <c r="FA62" s="15"/>
      <c r="FB62" s="15"/>
      <c r="FC62" s="15"/>
      <c r="FD62" s="15"/>
      <c r="FE62" s="15"/>
      <c r="FF62" s="15"/>
      <c r="FG62" s="15"/>
      <c r="FH62" s="15"/>
      <c r="FI62" s="15"/>
      <c r="FJ62" s="15"/>
      <c r="FK62" s="15"/>
      <c r="FL62" s="15"/>
      <c r="FM62" s="15"/>
      <c r="FN62" s="15"/>
      <c r="FO62" s="15"/>
      <c r="FP62" s="15"/>
      <c r="FQ62" s="15"/>
      <c r="FR62" s="15"/>
      <c r="FS62" s="15"/>
      <c r="FT62" s="15"/>
      <c r="FU62" s="15"/>
      <c r="FV62" s="15"/>
      <c r="FW62" s="15"/>
      <c r="FX62" s="15"/>
      <c r="FY62" s="15"/>
      <c r="FZ62" s="15"/>
      <c r="GA62" s="15"/>
      <c r="GB62" s="15"/>
      <c r="GC62" s="15"/>
      <c r="GD62" s="15"/>
      <c r="GE62" s="15"/>
      <c r="GF62" s="15"/>
      <c r="GG62" s="15"/>
      <c r="GH62" s="15"/>
      <c r="GI62" s="15"/>
      <c r="GJ62" s="15"/>
      <c r="GK62" s="15"/>
      <c r="GL62" s="15"/>
      <c r="GM62" s="15"/>
      <c r="GN62" s="15"/>
      <c r="GO62" s="15"/>
      <c r="GP62" s="15"/>
      <c r="GQ62" s="15"/>
      <c r="GR62" s="15"/>
      <c r="GS62" s="15"/>
      <c r="GT62" s="15"/>
      <c r="GU62" s="15"/>
      <c r="GV62" s="15"/>
      <c r="GW62" s="15"/>
      <c r="GX62" s="15"/>
      <c r="GY62" s="15"/>
      <c r="GZ62" s="15"/>
      <c r="HA62" s="15"/>
      <c r="HB62" s="15"/>
      <c r="HC62" s="15"/>
      <c r="HD62" s="15"/>
      <c r="HE62" s="15"/>
      <c r="HF62" s="15"/>
      <c r="HG62" s="15"/>
      <c r="HH62" s="15"/>
      <c r="HI62" s="15"/>
      <c r="HJ62" s="15"/>
      <c r="HK62" s="15"/>
      <c r="HL62" s="15"/>
      <c r="HM62" s="15"/>
      <c r="HN62" s="15"/>
      <c r="HO62" s="15"/>
      <c r="HP62" s="15"/>
      <c r="HQ62" s="15"/>
      <c r="HR62" s="15"/>
      <c r="HS62" s="15"/>
      <c r="HT62" s="15"/>
      <c r="HU62" s="15"/>
      <c r="HV62" s="15"/>
      <c r="HW62" s="15"/>
      <c r="HX62" s="15"/>
      <c r="HY62" s="15"/>
      <c r="HZ62" s="15"/>
      <c r="IA62" s="15"/>
      <c r="IB62" s="15"/>
      <c r="IC62" s="15"/>
      <c r="ID62" s="15"/>
      <c r="IE62" s="15"/>
      <c r="IF62" s="15"/>
      <c r="IG62" s="15"/>
      <c r="IH62" s="15"/>
      <c r="II62" s="15"/>
      <c r="IJ62" s="15"/>
      <c r="IK62" s="15"/>
      <c r="IL62" s="15"/>
      <c r="IM62" s="15"/>
      <c r="IN62" s="15"/>
      <c r="IO62" s="15"/>
      <c r="IP62" s="15"/>
      <c r="IQ62" s="15"/>
      <c r="IR62" s="15"/>
      <c r="IS62" s="15"/>
      <c r="IT62" s="15"/>
      <c r="IU62" s="15"/>
      <c r="IV62" s="15"/>
    </row>
    <row r="63" spans="1:256" ht="15.75" customHeight="1">
      <c r="A63" s="17" t="s">
        <v>10</v>
      </c>
      <c r="B63" s="12" t="s">
        <v>66</v>
      </c>
      <c r="C63" s="12"/>
      <c r="D63" s="12"/>
      <c r="E63" s="12"/>
      <c r="F63" s="12"/>
      <c r="G63" s="12"/>
      <c r="H63" s="43"/>
      <c r="I63" s="42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5"/>
      <c r="EK63" s="15"/>
      <c r="EL63" s="15"/>
      <c r="EM63" s="15"/>
      <c r="EN63" s="15"/>
      <c r="EO63" s="15"/>
      <c r="EP63" s="15"/>
      <c r="EQ63" s="15"/>
      <c r="ER63" s="15"/>
      <c r="ES63" s="15"/>
      <c r="ET63" s="15"/>
      <c r="EU63" s="15"/>
      <c r="EV63" s="15"/>
      <c r="EW63" s="15"/>
      <c r="EX63" s="15"/>
      <c r="EY63" s="15"/>
      <c r="EZ63" s="15"/>
      <c r="FA63" s="15"/>
      <c r="FB63" s="15"/>
      <c r="FC63" s="15"/>
      <c r="FD63" s="15"/>
      <c r="FE63" s="15"/>
      <c r="FF63" s="15"/>
      <c r="FG63" s="15"/>
      <c r="FH63" s="15"/>
      <c r="FI63" s="15"/>
      <c r="FJ63" s="15"/>
      <c r="FK63" s="15"/>
      <c r="FL63" s="15"/>
      <c r="FM63" s="15"/>
      <c r="FN63" s="15"/>
      <c r="FO63" s="15"/>
      <c r="FP63" s="15"/>
      <c r="FQ63" s="15"/>
      <c r="FR63" s="15"/>
      <c r="FS63" s="15"/>
      <c r="FT63" s="15"/>
      <c r="FU63" s="15"/>
      <c r="FV63" s="15"/>
      <c r="FW63" s="15"/>
      <c r="FX63" s="15"/>
      <c r="FY63" s="15"/>
      <c r="FZ63" s="15"/>
      <c r="GA63" s="15"/>
      <c r="GB63" s="15"/>
      <c r="GC63" s="15"/>
      <c r="GD63" s="15"/>
      <c r="GE63" s="15"/>
      <c r="GF63" s="15"/>
      <c r="GG63" s="15"/>
      <c r="GH63" s="15"/>
      <c r="GI63" s="15"/>
      <c r="GJ63" s="15"/>
      <c r="GK63" s="15"/>
      <c r="GL63" s="15"/>
      <c r="GM63" s="15"/>
      <c r="GN63" s="15"/>
      <c r="GO63" s="15"/>
      <c r="GP63" s="15"/>
      <c r="GQ63" s="15"/>
      <c r="GR63" s="15"/>
      <c r="GS63" s="15"/>
      <c r="GT63" s="15"/>
      <c r="GU63" s="15"/>
      <c r="GV63" s="15"/>
      <c r="GW63" s="15"/>
      <c r="GX63" s="15"/>
      <c r="GY63" s="15"/>
      <c r="GZ63" s="15"/>
      <c r="HA63" s="15"/>
      <c r="HB63" s="15"/>
      <c r="HC63" s="15"/>
      <c r="HD63" s="15"/>
      <c r="HE63" s="15"/>
      <c r="HF63" s="15"/>
      <c r="HG63" s="15"/>
      <c r="HH63" s="15"/>
      <c r="HI63" s="15"/>
      <c r="HJ63" s="15"/>
      <c r="HK63" s="15"/>
      <c r="HL63" s="15"/>
      <c r="HM63" s="15"/>
      <c r="HN63" s="15"/>
      <c r="HO63" s="15"/>
      <c r="HP63" s="15"/>
      <c r="HQ63" s="15"/>
      <c r="HR63" s="15"/>
      <c r="HS63" s="15"/>
      <c r="HT63" s="15"/>
      <c r="HU63" s="15"/>
      <c r="HV63" s="15"/>
      <c r="HW63" s="15"/>
      <c r="HX63" s="15"/>
      <c r="HY63" s="15"/>
      <c r="HZ63" s="15"/>
      <c r="IA63" s="15"/>
      <c r="IB63" s="15"/>
      <c r="IC63" s="15"/>
      <c r="ID63" s="15"/>
      <c r="IE63" s="15"/>
      <c r="IF63" s="15"/>
      <c r="IG63" s="15"/>
      <c r="IH63" s="15"/>
      <c r="II63" s="15"/>
      <c r="IJ63" s="15"/>
      <c r="IK63" s="15"/>
      <c r="IL63" s="15"/>
      <c r="IM63" s="15"/>
      <c r="IN63" s="15"/>
      <c r="IO63" s="15"/>
      <c r="IP63" s="15"/>
      <c r="IQ63" s="15"/>
      <c r="IR63" s="15"/>
      <c r="IS63" s="15"/>
      <c r="IT63" s="15"/>
      <c r="IU63" s="15"/>
      <c r="IV63" s="15"/>
    </row>
    <row r="64" spans="1:256" ht="15.75" customHeight="1">
      <c r="A64" s="17" t="s">
        <v>13</v>
      </c>
      <c r="B64" s="502" t="s">
        <v>336</v>
      </c>
      <c r="C64" s="502"/>
      <c r="D64" s="502"/>
      <c r="E64" s="502"/>
      <c r="F64" s="502"/>
      <c r="G64" s="502"/>
      <c r="H64" s="44">
        <v>0.2</v>
      </c>
      <c r="I64" s="42">
        <f>ROUND(H64*I62,2)</f>
        <v>260</v>
      </c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  <c r="DI64" s="15"/>
      <c r="DJ64" s="15"/>
      <c r="DK64" s="15"/>
      <c r="DL64" s="15"/>
      <c r="DM64" s="15"/>
      <c r="DN64" s="15"/>
      <c r="DO64" s="15"/>
      <c r="DP64" s="15"/>
      <c r="DQ64" s="15"/>
      <c r="DR64" s="15"/>
      <c r="DS64" s="15"/>
      <c r="DT64" s="15"/>
      <c r="DU64" s="15"/>
      <c r="DV64" s="15"/>
      <c r="DW64" s="15"/>
      <c r="DX64" s="15"/>
      <c r="DY64" s="15"/>
      <c r="DZ64" s="15"/>
      <c r="EA64" s="15"/>
      <c r="EB64" s="15"/>
      <c r="EC64" s="15"/>
      <c r="ED64" s="15"/>
      <c r="EE64" s="15"/>
      <c r="EF64" s="15"/>
      <c r="EG64" s="15"/>
      <c r="EH64" s="15"/>
      <c r="EI64" s="15"/>
      <c r="EJ64" s="15"/>
      <c r="EK64" s="15"/>
      <c r="EL64" s="15"/>
      <c r="EM64" s="15"/>
      <c r="EN64" s="15"/>
      <c r="EO64" s="15"/>
      <c r="EP64" s="15"/>
      <c r="EQ64" s="15"/>
      <c r="ER64" s="15"/>
      <c r="ES64" s="15"/>
      <c r="ET64" s="15"/>
      <c r="EU64" s="15"/>
      <c r="EV64" s="15"/>
      <c r="EW64" s="15"/>
      <c r="EX64" s="15"/>
      <c r="EY64" s="15"/>
      <c r="EZ64" s="15"/>
      <c r="FA64" s="15"/>
      <c r="FB64" s="15"/>
      <c r="FC64" s="15"/>
      <c r="FD64" s="15"/>
      <c r="FE64" s="15"/>
      <c r="FF64" s="15"/>
      <c r="FG64" s="15"/>
      <c r="FH64" s="15"/>
      <c r="FI64" s="15"/>
      <c r="FJ64" s="15"/>
      <c r="FK64" s="15"/>
      <c r="FL64" s="15"/>
      <c r="FM64" s="15"/>
      <c r="FN64" s="15"/>
      <c r="FO64" s="15"/>
      <c r="FP64" s="15"/>
      <c r="FQ64" s="15"/>
      <c r="FR64" s="15"/>
      <c r="FS64" s="15"/>
      <c r="FT64" s="15"/>
      <c r="FU64" s="15"/>
      <c r="FV64" s="15"/>
      <c r="FW64" s="15"/>
      <c r="FX64" s="15"/>
      <c r="FY64" s="15"/>
      <c r="FZ64" s="15"/>
      <c r="GA64" s="15"/>
      <c r="GB64" s="15"/>
      <c r="GC64" s="15"/>
      <c r="GD64" s="15"/>
      <c r="GE64" s="15"/>
      <c r="GF64" s="15"/>
      <c r="GG64" s="15"/>
      <c r="GH64" s="15"/>
      <c r="GI64" s="15"/>
      <c r="GJ64" s="15"/>
      <c r="GK64" s="15"/>
      <c r="GL64" s="15"/>
      <c r="GM64" s="15"/>
      <c r="GN64" s="15"/>
      <c r="GO64" s="15"/>
      <c r="GP64" s="15"/>
      <c r="GQ64" s="15"/>
      <c r="GR64" s="15"/>
      <c r="GS64" s="15"/>
      <c r="GT64" s="15"/>
      <c r="GU64" s="15"/>
      <c r="GV64" s="15"/>
      <c r="GW64" s="15"/>
      <c r="GX64" s="15"/>
      <c r="GY64" s="15"/>
      <c r="GZ64" s="15"/>
      <c r="HA64" s="15"/>
      <c r="HB64" s="15"/>
      <c r="HC64" s="15"/>
      <c r="HD64" s="15"/>
      <c r="HE64" s="15"/>
      <c r="HF64" s="15"/>
      <c r="HG64" s="15"/>
      <c r="HH64" s="15"/>
      <c r="HI64" s="15"/>
      <c r="HJ64" s="15"/>
      <c r="HK64" s="15"/>
      <c r="HL64" s="15"/>
      <c r="HM64" s="15"/>
      <c r="HN64" s="15"/>
      <c r="HO64" s="15"/>
      <c r="HP64" s="15"/>
      <c r="HQ64" s="15"/>
      <c r="HR64" s="15"/>
      <c r="HS64" s="15"/>
      <c r="HT64" s="15"/>
      <c r="HU64" s="15"/>
      <c r="HV64" s="15"/>
      <c r="HW64" s="15"/>
      <c r="HX64" s="15"/>
      <c r="HY64" s="15"/>
      <c r="HZ64" s="15"/>
      <c r="IA64" s="15"/>
      <c r="IB64" s="15"/>
      <c r="IC64" s="15"/>
      <c r="ID64" s="15"/>
      <c r="IE64" s="15"/>
      <c r="IF64" s="15"/>
      <c r="IG64" s="15"/>
      <c r="IH64" s="15"/>
      <c r="II64" s="15"/>
      <c r="IJ64" s="15"/>
      <c r="IK64" s="15"/>
      <c r="IL64" s="15"/>
      <c r="IM64" s="15"/>
      <c r="IN64" s="15"/>
      <c r="IO64" s="15"/>
      <c r="IP64" s="15"/>
      <c r="IQ64" s="15"/>
      <c r="IR64" s="15"/>
      <c r="IS64" s="15"/>
      <c r="IT64" s="15"/>
      <c r="IU64" s="15"/>
      <c r="IV64" s="15"/>
    </row>
    <row r="65" spans="1:256" ht="15.75" customHeight="1">
      <c r="A65" s="17" t="s">
        <v>16</v>
      </c>
      <c r="B65" s="12" t="s">
        <v>68</v>
      </c>
      <c r="C65" s="12"/>
      <c r="D65" s="12"/>
      <c r="E65" s="12"/>
      <c r="F65" s="12"/>
      <c r="G65" s="12"/>
      <c r="H65" s="12"/>
      <c r="I65" s="42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15"/>
      <c r="DL65" s="15"/>
      <c r="DM65" s="15"/>
      <c r="DN65" s="15"/>
      <c r="DO65" s="15"/>
      <c r="DP65" s="15"/>
      <c r="DQ65" s="15"/>
      <c r="DR65" s="15"/>
      <c r="DS65" s="15"/>
      <c r="DT65" s="15"/>
      <c r="DU65" s="15"/>
      <c r="DV65" s="15"/>
      <c r="DW65" s="15"/>
      <c r="DX65" s="15"/>
      <c r="DY65" s="15"/>
      <c r="DZ65" s="15"/>
      <c r="EA65" s="15"/>
      <c r="EB65" s="15"/>
      <c r="EC65" s="15"/>
      <c r="ED65" s="15"/>
      <c r="EE65" s="15"/>
      <c r="EF65" s="15"/>
      <c r="EG65" s="15"/>
      <c r="EH65" s="15"/>
      <c r="EI65" s="15"/>
      <c r="EJ65" s="15"/>
      <c r="EK65" s="15"/>
      <c r="EL65" s="15"/>
      <c r="EM65" s="15"/>
      <c r="EN65" s="15"/>
      <c r="EO65" s="15"/>
      <c r="EP65" s="15"/>
      <c r="EQ65" s="15"/>
      <c r="ER65" s="15"/>
      <c r="ES65" s="15"/>
      <c r="ET65" s="15"/>
      <c r="EU65" s="15"/>
      <c r="EV65" s="15"/>
      <c r="EW65" s="15"/>
      <c r="EX65" s="15"/>
      <c r="EY65" s="15"/>
      <c r="EZ65" s="15"/>
      <c r="FA65" s="15"/>
      <c r="FB65" s="15"/>
      <c r="FC65" s="15"/>
      <c r="FD65" s="15"/>
      <c r="FE65" s="15"/>
      <c r="FF65" s="15"/>
      <c r="FG65" s="15"/>
      <c r="FH65" s="15"/>
      <c r="FI65" s="15"/>
      <c r="FJ65" s="15"/>
      <c r="FK65" s="15"/>
      <c r="FL65" s="15"/>
      <c r="FM65" s="15"/>
      <c r="FN65" s="15"/>
      <c r="FO65" s="15"/>
      <c r="FP65" s="15"/>
      <c r="FQ65" s="15"/>
      <c r="FR65" s="15"/>
      <c r="FS65" s="15"/>
      <c r="FT65" s="15"/>
      <c r="FU65" s="15"/>
      <c r="FV65" s="15"/>
      <c r="FW65" s="15"/>
      <c r="FX65" s="15"/>
      <c r="FY65" s="15"/>
      <c r="FZ65" s="15"/>
      <c r="GA65" s="15"/>
      <c r="GB65" s="15"/>
      <c r="GC65" s="15"/>
      <c r="GD65" s="15"/>
      <c r="GE65" s="15"/>
      <c r="GF65" s="15"/>
      <c r="GG65" s="15"/>
      <c r="GH65" s="15"/>
      <c r="GI65" s="15"/>
      <c r="GJ65" s="15"/>
      <c r="GK65" s="15"/>
      <c r="GL65" s="15"/>
      <c r="GM65" s="15"/>
      <c r="GN65" s="15"/>
      <c r="GO65" s="15"/>
      <c r="GP65" s="15"/>
      <c r="GQ65" s="15"/>
      <c r="GR65" s="15"/>
      <c r="GS65" s="15"/>
      <c r="GT65" s="15"/>
      <c r="GU65" s="15"/>
      <c r="GV65" s="15"/>
      <c r="GW65" s="15"/>
      <c r="GX65" s="15"/>
      <c r="GY65" s="15"/>
      <c r="GZ65" s="15"/>
      <c r="HA65" s="15"/>
      <c r="HB65" s="15"/>
      <c r="HC65" s="15"/>
      <c r="HD65" s="15"/>
      <c r="HE65" s="15"/>
      <c r="HF65" s="15"/>
      <c r="HG65" s="15"/>
      <c r="HH65" s="15"/>
      <c r="HI65" s="15"/>
      <c r="HJ65" s="15"/>
      <c r="HK65" s="15"/>
      <c r="HL65" s="15"/>
      <c r="HM65" s="15"/>
      <c r="HN65" s="15"/>
      <c r="HO65" s="15"/>
      <c r="HP65" s="15"/>
      <c r="HQ65" s="15"/>
      <c r="HR65" s="15"/>
      <c r="HS65" s="15"/>
      <c r="HT65" s="15"/>
      <c r="HU65" s="15"/>
      <c r="HV65" s="15"/>
      <c r="HW65" s="15"/>
      <c r="HX65" s="15"/>
      <c r="HY65" s="15"/>
      <c r="HZ65" s="15"/>
      <c r="IA65" s="15"/>
      <c r="IB65" s="15"/>
      <c r="IC65" s="15"/>
      <c r="ID65" s="15"/>
      <c r="IE65" s="15"/>
      <c r="IF65" s="15"/>
      <c r="IG65" s="15"/>
      <c r="IH65" s="15"/>
      <c r="II65" s="15"/>
      <c r="IJ65" s="15"/>
      <c r="IK65" s="15"/>
      <c r="IL65" s="15"/>
      <c r="IM65" s="15"/>
      <c r="IN65" s="15"/>
      <c r="IO65" s="15"/>
      <c r="IP65" s="15"/>
      <c r="IQ65" s="15"/>
      <c r="IR65" s="15"/>
      <c r="IS65" s="15"/>
      <c r="IT65" s="15"/>
      <c r="IU65" s="15"/>
      <c r="IV65" s="15"/>
    </row>
    <row r="66" spans="1:256" ht="15.75" customHeight="1">
      <c r="A66" s="17" t="s">
        <v>69</v>
      </c>
      <c r="B66" s="12" t="s">
        <v>70</v>
      </c>
      <c r="C66" s="12"/>
      <c r="D66" s="12"/>
      <c r="E66" s="12"/>
      <c r="F66" s="12"/>
      <c r="G66" s="12"/>
      <c r="H66" s="12"/>
      <c r="I66" s="4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15"/>
      <c r="DL66" s="15"/>
      <c r="DM66" s="15"/>
      <c r="DN66" s="15"/>
      <c r="DO66" s="15"/>
      <c r="DP66" s="15"/>
      <c r="DQ66" s="15"/>
      <c r="DR66" s="15"/>
      <c r="DS66" s="15"/>
      <c r="DT66" s="15"/>
      <c r="DU66" s="15"/>
      <c r="DV66" s="15"/>
      <c r="DW66" s="15"/>
      <c r="DX66" s="15"/>
      <c r="DY66" s="15"/>
      <c r="DZ66" s="15"/>
      <c r="EA66" s="15"/>
      <c r="EB66" s="15"/>
      <c r="EC66" s="15"/>
      <c r="ED66" s="15"/>
      <c r="EE66" s="15"/>
      <c r="EF66" s="15"/>
      <c r="EG66" s="15"/>
      <c r="EH66" s="15"/>
      <c r="EI66" s="15"/>
      <c r="EJ66" s="15"/>
      <c r="EK66" s="15"/>
      <c r="EL66" s="15"/>
      <c r="EM66" s="15"/>
      <c r="EN66" s="15"/>
      <c r="EO66" s="15"/>
      <c r="EP66" s="15"/>
      <c r="EQ66" s="15"/>
      <c r="ER66" s="15"/>
      <c r="ES66" s="15"/>
      <c r="ET66" s="15"/>
      <c r="EU66" s="15"/>
      <c r="EV66" s="15"/>
      <c r="EW66" s="15"/>
      <c r="EX66" s="15"/>
      <c r="EY66" s="15"/>
      <c r="EZ66" s="15"/>
      <c r="FA66" s="15"/>
      <c r="FB66" s="15"/>
      <c r="FC66" s="15"/>
      <c r="FD66" s="15"/>
      <c r="FE66" s="15"/>
      <c r="FF66" s="15"/>
      <c r="FG66" s="15"/>
      <c r="FH66" s="15"/>
      <c r="FI66" s="15"/>
      <c r="FJ66" s="15"/>
      <c r="FK66" s="15"/>
      <c r="FL66" s="15"/>
      <c r="FM66" s="15"/>
      <c r="FN66" s="15"/>
      <c r="FO66" s="15"/>
      <c r="FP66" s="15"/>
      <c r="FQ66" s="15"/>
      <c r="FR66" s="15"/>
      <c r="FS66" s="15"/>
      <c r="FT66" s="15"/>
      <c r="FU66" s="15"/>
      <c r="FV66" s="15"/>
      <c r="FW66" s="15"/>
      <c r="FX66" s="15"/>
      <c r="FY66" s="15"/>
      <c r="FZ66" s="15"/>
      <c r="GA66" s="15"/>
      <c r="GB66" s="15"/>
      <c r="GC66" s="15"/>
      <c r="GD66" s="15"/>
      <c r="GE66" s="15"/>
      <c r="GF66" s="15"/>
      <c r="GG66" s="15"/>
      <c r="GH66" s="15"/>
      <c r="GI66" s="15"/>
      <c r="GJ66" s="15"/>
      <c r="GK66" s="15"/>
      <c r="GL66" s="15"/>
      <c r="GM66" s="15"/>
      <c r="GN66" s="15"/>
      <c r="GO66" s="15"/>
      <c r="GP66" s="15"/>
      <c r="GQ66" s="15"/>
      <c r="GR66" s="15"/>
      <c r="GS66" s="15"/>
      <c r="GT66" s="15"/>
      <c r="GU66" s="15"/>
      <c r="GV66" s="15"/>
      <c r="GW66" s="15"/>
      <c r="GX66" s="15"/>
      <c r="GY66" s="15"/>
      <c r="GZ66" s="15"/>
      <c r="HA66" s="15"/>
      <c r="HB66" s="15"/>
      <c r="HC66" s="15"/>
      <c r="HD66" s="15"/>
      <c r="HE66" s="15"/>
      <c r="HF66" s="15"/>
      <c r="HG66" s="15"/>
      <c r="HH66" s="15"/>
      <c r="HI66" s="15"/>
      <c r="HJ66" s="15"/>
      <c r="HK66" s="15"/>
      <c r="HL66" s="15"/>
      <c r="HM66" s="15"/>
      <c r="HN66" s="15"/>
      <c r="HO66" s="15"/>
      <c r="HP66" s="15"/>
      <c r="HQ66" s="15"/>
      <c r="HR66" s="15"/>
      <c r="HS66" s="15"/>
      <c r="HT66" s="15"/>
      <c r="HU66" s="15"/>
      <c r="HV66" s="15"/>
      <c r="HW66" s="15"/>
      <c r="HX66" s="15"/>
      <c r="HY66" s="15"/>
      <c r="HZ66" s="15"/>
      <c r="IA66" s="15"/>
      <c r="IB66" s="15"/>
      <c r="IC66" s="15"/>
      <c r="ID66" s="15"/>
      <c r="IE66" s="15"/>
      <c r="IF66" s="15"/>
      <c r="IG66" s="15"/>
      <c r="IH66" s="15"/>
      <c r="II66" s="15"/>
      <c r="IJ66" s="15"/>
      <c r="IK66" s="15"/>
      <c r="IL66" s="15"/>
      <c r="IM66" s="15"/>
      <c r="IN66" s="15"/>
      <c r="IO66" s="15"/>
      <c r="IP66" s="15"/>
      <c r="IQ66" s="15"/>
      <c r="IR66" s="15"/>
      <c r="IS66" s="15"/>
      <c r="IT66" s="15"/>
      <c r="IU66" s="15"/>
      <c r="IV66" s="15"/>
    </row>
    <row r="67" spans="1:256" ht="15.75" customHeight="1">
      <c r="A67" s="17" t="s">
        <v>71</v>
      </c>
      <c r="B67" s="12" t="s">
        <v>72</v>
      </c>
      <c r="C67" s="12"/>
      <c r="D67" s="12"/>
      <c r="E67" s="12"/>
      <c r="F67" s="12"/>
      <c r="G67" s="12"/>
      <c r="H67" s="12"/>
      <c r="I67" s="42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  <c r="DI67" s="15"/>
      <c r="DJ67" s="15"/>
      <c r="DK67" s="15"/>
      <c r="DL67" s="15"/>
      <c r="DM67" s="15"/>
      <c r="DN67" s="15"/>
      <c r="DO67" s="15"/>
      <c r="DP67" s="15"/>
      <c r="DQ67" s="15"/>
      <c r="DR67" s="15"/>
      <c r="DS67" s="15"/>
      <c r="DT67" s="15"/>
      <c r="DU67" s="15"/>
      <c r="DV67" s="15"/>
      <c r="DW67" s="15"/>
      <c r="DX67" s="15"/>
      <c r="DY67" s="15"/>
      <c r="DZ67" s="15"/>
      <c r="EA67" s="15"/>
      <c r="EB67" s="15"/>
      <c r="EC67" s="15"/>
      <c r="ED67" s="15"/>
      <c r="EE67" s="15"/>
      <c r="EF67" s="15"/>
      <c r="EG67" s="15"/>
      <c r="EH67" s="15"/>
      <c r="EI67" s="15"/>
      <c r="EJ67" s="15"/>
      <c r="EK67" s="15"/>
      <c r="EL67" s="15"/>
      <c r="EM67" s="15"/>
      <c r="EN67" s="15"/>
      <c r="EO67" s="15"/>
      <c r="EP67" s="15"/>
      <c r="EQ67" s="15"/>
      <c r="ER67" s="15"/>
      <c r="ES67" s="15"/>
      <c r="ET67" s="15"/>
      <c r="EU67" s="15"/>
      <c r="EV67" s="15"/>
      <c r="EW67" s="15"/>
      <c r="EX67" s="15"/>
      <c r="EY67" s="15"/>
      <c r="EZ67" s="15"/>
      <c r="FA67" s="15"/>
      <c r="FB67" s="15"/>
      <c r="FC67" s="15"/>
      <c r="FD67" s="15"/>
      <c r="FE67" s="15"/>
      <c r="FF67" s="15"/>
      <c r="FG67" s="15"/>
      <c r="FH67" s="15"/>
      <c r="FI67" s="15"/>
      <c r="FJ67" s="15"/>
      <c r="FK67" s="15"/>
      <c r="FL67" s="15"/>
      <c r="FM67" s="15"/>
      <c r="FN67" s="15"/>
      <c r="FO67" s="15"/>
      <c r="FP67" s="15"/>
      <c r="FQ67" s="15"/>
      <c r="FR67" s="15"/>
      <c r="FS67" s="15"/>
      <c r="FT67" s="15"/>
      <c r="FU67" s="15"/>
      <c r="FV67" s="15"/>
      <c r="FW67" s="15"/>
      <c r="FX67" s="15"/>
      <c r="FY67" s="15"/>
      <c r="FZ67" s="15"/>
      <c r="GA67" s="15"/>
      <c r="GB67" s="15"/>
      <c r="GC67" s="15"/>
      <c r="GD67" s="15"/>
      <c r="GE67" s="15"/>
      <c r="GF67" s="15"/>
      <c r="GG67" s="15"/>
      <c r="GH67" s="15"/>
      <c r="GI67" s="15"/>
      <c r="GJ67" s="15"/>
      <c r="GK67" s="15"/>
      <c r="GL67" s="15"/>
      <c r="GM67" s="15"/>
      <c r="GN67" s="15"/>
      <c r="GO67" s="15"/>
      <c r="GP67" s="15"/>
      <c r="GQ67" s="15"/>
      <c r="GR67" s="15"/>
      <c r="GS67" s="15"/>
      <c r="GT67" s="15"/>
      <c r="GU67" s="15"/>
      <c r="GV67" s="15"/>
      <c r="GW67" s="15"/>
      <c r="GX67" s="15"/>
      <c r="GY67" s="15"/>
      <c r="GZ67" s="15"/>
      <c r="HA67" s="15"/>
      <c r="HB67" s="15"/>
      <c r="HC67" s="15"/>
      <c r="HD67" s="15"/>
      <c r="HE67" s="15"/>
      <c r="HF67" s="15"/>
      <c r="HG67" s="15"/>
      <c r="HH67" s="15"/>
      <c r="HI67" s="15"/>
      <c r="HJ67" s="15"/>
      <c r="HK67" s="15"/>
      <c r="HL67" s="15"/>
      <c r="HM67" s="15"/>
      <c r="HN67" s="15"/>
      <c r="HO67" s="15"/>
      <c r="HP67" s="15"/>
      <c r="HQ67" s="15"/>
      <c r="HR67" s="15"/>
      <c r="HS67" s="15"/>
      <c r="HT67" s="15"/>
      <c r="HU67" s="15"/>
      <c r="HV67" s="15"/>
      <c r="HW67" s="15"/>
      <c r="HX67" s="15"/>
      <c r="HY67" s="15"/>
      <c r="HZ67" s="15"/>
      <c r="IA67" s="15"/>
      <c r="IB67" s="15"/>
      <c r="IC67" s="15"/>
      <c r="ID67" s="15"/>
      <c r="IE67" s="15"/>
      <c r="IF67" s="15"/>
      <c r="IG67" s="15"/>
      <c r="IH67" s="15"/>
      <c r="II67" s="15"/>
      <c r="IJ67" s="15"/>
      <c r="IK67" s="15"/>
      <c r="IL67" s="15"/>
      <c r="IM67" s="15"/>
      <c r="IN67" s="15"/>
      <c r="IO67" s="15"/>
      <c r="IP67" s="15"/>
      <c r="IQ67" s="15"/>
      <c r="IR67" s="15"/>
      <c r="IS67" s="15"/>
      <c r="IT67" s="15"/>
      <c r="IU67" s="15"/>
      <c r="IV67" s="15"/>
    </row>
    <row r="68" spans="1:256" ht="15.75" customHeight="1">
      <c r="A68" s="1" t="s">
        <v>73</v>
      </c>
      <c r="B68" s="1"/>
      <c r="C68" s="1"/>
      <c r="D68" s="1"/>
      <c r="E68" s="1"/>
      <c r="F68" s="1"/>
      <c r="G68" s="1"/>
      <c r="H68" s="1"/>
      <c r="I68" s="46">
        <f>SUM(I62:I67)</f>
        <v>1560</v>
      </c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  <c r="DI68" s="15"/>
      <c r="DJ68" s="15"/>
      <c r="DK68" s="15"/>
      <c r="DL68" s="15"/>
      <c r="DM68" s="15"/>
      <c r="DN68" s="15"/>
      <c r="DO68" s="15"/>
      <c r="DP68" s="15"/>
      <c r="DQ68" s="15"/>
      <c r="DR68" s="15"/>
      <c r="DS68" s="15"/>
      <c r="DT68" s="15"/>
      <c r="DU68" s="15"/>
      <c r="DV68" s="15"/>
      <c r="DW68" s="15"/>
      <c r="DX68" s="15"/>
      <c r="DY68" s="15"/>
      <c r="DZ68" s="15"/>
      <c r="EA68" s="15"/>
      <c r="EB68" s="15"/>
      <c r="EC68" s="15"/>
      <c r="ED68" s="15"/>
      <c r="EE68" s="15"/>
      <c r="EF68" s="15"/>
      <c r="EG68" s="15"/>
      <c r="EH68" s="15"/>
      <c r="EI68" s="15"/>
      <c r="EJ68" s="15"/>
      <c r="EK68" s="15"/>
      <c r="EL68" s="15"/>
      <c r="EM68" s="15"/>
      <c r="EN68" s="15"/>
      <c r="EO68" s="15"/>
      <c r="EP68" s="15"/>
      <c r="EQ68" s="15"/>
      <c r="ER68" s="15"/>
      <c r="ES68" s="15"/>
      <c r="ET68" s="15"/>
      <c r="EU68" s="15"/>
      <c r="EV68" s="15"/>
      <c r="EW68" s="15"/>
      <c r="EX68" s="15"/>
      <c r="EY68" s="15"/>
      <c r="EZ68" s="15"/>
      <c r="FA68" s="15"/>
      <c r="FB68" s="15"/>
      <c r="FC68" s="15"/>
      <c r="FD68" s="15"/>
      <c r="FE68" s="15"/>
      <c r="FF68" s="15"/>
      <c r="FG68" s="15"/>
      <c r="FH68" s="15"/>
      <c r="FI68" s="15"/>
      <c r="FJ68" s="15"/>
      <c r="FK68" s="15"/>
      <c r="FL68" s="15"/>
      <c r="FM68" s="15"/>
      <c r="FN68" s="15"/>
      <c r="FO68" s="15"/>
      <c r="FP68" s="15"/>
      <c r="FQ68" s="15"/>
      <c r="FR68" s="15"/>
      <c r="FS68" s="15"/>
      <c r="FT68" s="15"/>
      <c r="FU68" s="15"/>
      <c r="FV68" s="15"/>
      <c r="FW68" s="15"/>
      <c r="FX68" s="15"/>
      <c r="FY68" s="15"/>
      <c r="FZ68" s="15"/>
      <c r="GA68" s="15"/>
      <c r="GB68" s="15"/>
      <c r="GC68" s="15"/>
      <c r="GD68" s="15"/>
      <c r="GE68" s="15"/>
      <c r="GF68" s="15"/>
      <c r="GG68" s="15"/>
      <c r="GH68" s="15"/>
      <c r="GI68" s="15"/>
      <c r="GJ68" s="15"/>
      <c r="GK68" s="15"/>
      <c r="GL68" s="15"/>
      <c r="GM68" s="15"/>
      <c r="GN68" s="15"/>
      <c r="GO68" s="15"/>
      <c r="GP68" s="15"/>
      <c r="GQ68" s="15"/>
      <c r="GR68" s="15"/>
      <c r="GS68" s="15"/>
      <c r="GT68" s="15"/>
      <c r="GU68" s="15"/>
      <c r="GV68" s="15"/>
      <c r="GW68" s="15"/>
      <c r="GX68" s="15"/>
      <c r="GY68" s="15"/>
      <c r="GZ68" s="15"/>
      <c r="HA68" s="15"/>
      <c r="HB68" s="15"/>
      <c r="HC68" s="15"/>
      <c r="HD68" s="15"/>
      <c r="HE68" s="15"/>
      <c r="HF68" s="15"/>
      <c r="HG68" s="15"/>
      <c r="HH68" s="15"/>
      <c r="HI68" s="15"/>
      <c r="HJ68" s="15"/>
      <c r="HK68" s="15"/>
      <c r="HL68" s="15"/>
      <c r="HM68" s="15"/>
      <c r="HN68" s="15"/>
      <c r="HO68" s="15"/>
      <c r="HP68" s="15"/>
      <c r="HQ68" s="15"/>
      <c r="HR68" s="15"/>
      <c r="HS68" s="15"/>
      <c r="HT68" s="15"/>
      <c r="HU68" s="15"/>
      <c r="HV68" s="15"/>
      <c r="HW68" s="15"/>
      <c r="HX68" s="15"/>
      <c r="HY68" s="15"/>
      <c r="HZ68" s="15"/>
      <c r="IA68" s="15"/>
      <c r="IB68" s="15"/>
      <c r="IC68" s="15"/>
      <c r="ID68" s="15"/>
      <c r="IE68" s="15"/>
      <c r="IF68" s="15"/>
      <c r="IG68" s="15"/>
      <c r="IH68" s="15"/>
      <c r="II68" s="15"/>
      <c r="IJ68" s="15"/>
      <c r="IK68" s="15"/>
      <c r="IL68" s="15"/>
      <c r="IM68" s="15"/>
      <c r="IN68" s="15"/>
      <c r="IO68" s="15"/>
      <c r="IP68" s="15"/>
      <c r="IQ68" s="15"/>
      <c r="IR68" s="15"/>
      <c r="IS68" s="15"/>
      <c r="IT68" s="15"/>
      <c r="IU68" s="15"/>
      <c r="IV68" s="15"/>
    </row>
    <row r="69" spans="1:256" ht="9.75" customHeight="1">
      <c r="A69" s="503"/>
      <c r="B69" s="503"/>
      <c r="C69" s="503"/>
      <c r="D69" s="503"/>
      <c r="E69" s="503"/>
      <c r="F69" s="503"/>
      <c r="G69" s="503"/>
      <c r="H69" s="503"/>
      <c r="I69" s="503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5"/>
      <c r="DH69" s="15"/>
      <c r="DI69" s="15"/>
      <c r="DJ69" s="15"/>
      <c r="DK69" s="15"/>
      <c r="DL69" s="15"/>
      <c r="DM69" s="15"/>
      <c r="DN69" s="15"/>
      <c r="DO69" s="15"/>
      <c r="DP69" s="15"/>
      <c r="DQ69" s="15"/>
      <c r="DR69" s="15"/>
      <c r="DS69" s="15"/>
      <c r="DT69" s="15"/>
      <c r="DU69" s="15"/>
      <c r="DV69" s="15"/>
      <c r="DW69" s="15"/>
      <c r="DX69" s="15"/>
      <c r="DY69" s="15"/>
      <c r="DZ69" s="15"/>
      <c r="EA69" s="15"/>
      <c r="EB69" s="15"/>
      <c r="EC69" s="15"/>
      <c r="ED69" s="15"/>
      <c r="EE69" s="15"/>
      <c r="EF69" s="15"/>
      <c r="EG69" s="15"/>
      <c r="EH69" s="15"/>
      <c r="EI69" s="15"/>
      <c r="EJ69" s="15"/>
      <c r="EK69" s="15"/>
      <c r="EL69" s="15"/>
      <c r="EM69" s="15"/>
      <c r="EN69" s="15"/>
      <c r="EO69" s="15"/>
      <c r="EP69" s="15"/>
      <c r="EQ69" s="15"/>
      <c r="ER69" s="15"/>
      <c r="ES69" s="15"/>
      <c r="ET69" s="15"/>
      <c r="EU69" s="15"/>
      <c r="EV69" s="15"/>
      <c r="EW69" s="15"/>
      <c r="EX69" s="15"/>
      <c r="EY69" s="15"/>
      <c r="EZ69" s="15"/>
      <c r="FA69" s="15"/>
      <c r="FB69" s="15"/>
      <c r="FC69" s="15"/>
      <c r="FD69" s="15"/>
      <c r="FE69" s="15"/>
      <c r="FF69" s="15"/>
      <c r="FG69" s="15"/>
      <c r="FH69" s="15"/>
      <c r="FI69" s="15"/>
      <c r="FJ69" s="15"/>
      <c r="FK69" s="15"/>
      <c r="FL69" s="15"/>
      <c r="FM69" s="15"/>
      <c r="FN69" s="15"/>
      <c r="FO69" s="15"/>
      <c r="FP69" s="15"/>
      <c r="FQ69" s="15"/>
      <c r="FR69" s="15"/>
      <c r="FS69" s="15"/>
      <c r="FT69" s="15"/>
      <c r="FU69" s="15"/>
      <c r="FV69" s="15"/>
      <c r="FW69" s="15"/>
      <c r="FX69" s="15"/>
      <c r="FY69" s="15"/>
      <c r="FZ69" s="15"/>
      <c r="GA69" s="15"/>
      <c r="GB69" s="15"/>
      <c r="GC69" s="15"/>
      <c r="GD69" s="15"/>
      <c r="GE69" s="15"/>
      <c r="GF69" s="15"/>
      <c r="GG69" s="15"/>
      <c r="GH69" s="15"/>
      <c r="GI69" s="15"/>
      <c r="GJ69" s="15"/>
      <c r="GK69" s="15"/>
      <c r="GL69" s="15"/>
      <c r="GM69" s="15"/>
      <c r="GN69" s="15"/>
      <c r="GO69" s="15"/>
      <c r="GP69" s="15"/>
      <c r="GQ69" s="15"/>
      <c r="GR69" s="15"/>
      <c r="GS69" s="15"/>
      <c r="GT69" s="15"/>
      <c r="GU69" s="15"/>
      <c r="GV69" s="15"/>
      <c r="GW69" s="15"/>
      <c r="GX69" s="15"/>
      <c r="GY69" s="15"/>
      <c r="GZ69" s="15"/>
      <c r="HA69" s="15"/>
      <c r="HB69" s="15"/>
      <c r="HC69" s="15"/>
      <c r="HD69" s="15"/>
      <c r="HE69" s="15"/>
      <c r="HF69" s="15"/>
      <c r="HG69" s="15"/>
      <c r="HH69" s="15"/>
      <c r="HI69" s="15"/>
      <c r="HJ69" s="15"/>
      <c r="HK69" s="15"/>
      <c r="HL69" s="15"/>
      <c r="HM69" s="15"/>
      <c r="HN69" s="15"/>
      <c r="HO69" s="15"/>
      <c r="HP69" s="15"/>
      <c r="HQ69" s="15"/>
      <c r="HR69" s="15"/>
      <c r="HS69" s="15"/>
      <c r="HT69" s="15"/>
      <c r="HU69" s="15"/>
      <c r="HV69" s="15"/>
      <c r="HW69" s="15"/>
      <c r="HX69" s="15"/>
      <c r="HY69" s="15"/>
      <c r="HZ69" s="15"/>
      <c r="IA69" s="15"/>
      <c r="IB69" s="15"/>
      <c r="IC69" s="15"/>
      <c r="ID69" s="15"/>
      <c r="IE69" s="15"/>
      <c r="IF69" s="15"/>
      <c r="IG69" s="15"/>
      <c r="IH69" s="15"/>
      <c r="II69" s="15"/>
      <c r="IJ69" s="15"/>
      <c r="IK69" s="15"/>
      <c r="IL69" s="15"/>
      <c r="IM69" s="15"/>
      <c r="IN69" s="15"/>
      <c r="IO69" s="15"/>
      <c r="IP69" s="15"/>
      <c r="IQ69" s="15"/>
      <c r="IR69" s="15"/>
      <c r="IS69" s="15"/>
      <c r="IT69" s="15"/>
      <c r="IU69" s="15"/>
      <c r="IV69" s="15"/>
    </row>
    <row r="70" spans="1:256" ht="17.25" customHeight="1">
      <c r="A70" s="504" t="s">
        <v>74</v>
      </c>
      <c r="B70" s="504"/>
      <c r="C70" s="504"/>
      <c r="D70" s="504"/>
      <c r="E70" s="504"/>
      <c r="F70" s="504"/>
      <c r="G70" s="504"/>
      <c r="H70" s="504"/>
      <c r="I70" s="504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  <c r="FA70" s="15"/>
      <c r="FB70" s="15"/>
      <c r="FC70" s="15"/>
      <c r="FD70" s="15"/>
      <c r="FE70" s="15"/>
      <c r="FF70" s="15"/>
      <c r="FG70" s="15"/>
      <c r="FH70" s="15"/>
      <c r="FI70" s="15"/>
      <c r="FJ70" s="15"/>
      <c r="FK70" s="15"/>
      <c r="FL70" s="15"/>
      <c r="FM70" s="15"/>
      <c r="FN70" s="15"/>
      <c r="FO70" s="15"/>
      <c r="FP70" s="15"/>
      <c r="FQ70" s="15"/>
      <c r="FR70" s="15"/>
      <c r="FS70" s="15"/>
      <c r="FT70" s="15"/>
      <c r="FU70" s="15"/>
      <c r="FV70" s="15"/>
      <c r="FW70" s="15"/>
      <c r="FX70" s="15"/>
      <c r="FY70" s="15"/>
      <c r="FZ70" s="15"/>
      <c r="GA70" s="15"/>
      <c r="GB70" s="15"/>
      <c r="GC70" s="15"/>
      <c r="GD70" s="15"/>
      <c r="GE70" s="15"/>
      <c r="GF70" s="15"/>
      <c r="GG70" s="15"/>
      <c r="GH70" s="15"/>
      <c r="GI70" s="15"/>
      <c r="GJ70" s="15"/>
      <c r="GK70" s="15"/>
      <c r="GL70" s="15"/>
      <c r="GM70" s="15"/>
      <c r="GN70" s="15"/>
      <c r="GO70" s="15"/>
      <c r="GP70" s="15"/>
      <c r="GQ70" s="15"/>
      <c r="GR70" s="15"/>
      <c r="GS70" s="15"/>
      <c r="GT70" s="15"/>
      <c r="GU70" s="15"/>
      <c r="GV70" s="15"/>
      <c r="GW70" s="15"/>
      <c r="GX70" s="15"/>
      <c r="GY70" s="15"/>
      <c r="GZ70" s="15"/>
      <c r="HA70" s="15"/>
      <c r="HB70" s="15"/>
      <c r="HC70" s="15"/>
      <c r="HD70" s="15"/>
      <c r="HE70" s="15"/>
      <c r="HF70" s="15"/>
      <c r="HG70" s="15"/>
      <c r="HH70" s="15"/>
      <c r="HI70" s="15"/>
      <c r="HJ70" s="15"/>
      <c r="HK70" s="15"/>
      <c r="HL70" s="15"/>
      <c r="HM70" s="15"/>
      <c r="HN70" s="15"/>
      <c r="HO70" s="15"/>
      <c r="HP70" s="15"/>
      <c r="HQ70" s="15"/>
      <c r="HR70" s="15"/>
      <c r="HS70" s="15"/>
      <c r="HT70" s="15"/>
      <c r="HU70" s="15"/>
      <c r="HV70" s="15"/>
      <c r="HW70" s="15"/>
      <c r="HX70" s="15"/>
      <c r="HY70" s="15"/>
      <c r="HZ70" s="15"/>
      <c r="IA70" s="15"/>
      <c r="IB70" s="15"/>
      <c r="IC70" s="15"/>
      <c r="ID70" s="15"/>
      <c r="IE70" s="15"/>
      <c r="IF70" s="15"/>
      <c r="IG70" s="15"/>
      <c r="IH70" s="15"/>
      <c r="II70" s="15"/>
      <c r="IJ70" s="15"/>
      <c r="IK70" s="15"/>
      <c r="IL70" s="15"/>
      <c r="IM70" s="15"/>
      <c r="IN70" s="15"/>
      <c r="IO70" s="15"/>
      <c r="IP70" s="15"/>
      <c r="IQ70" s="15"/>
      <c r="IR70" s="15"/>
      <c r="IS70" s="15"/>
      <c r="IT70" s="15"/>
      <c r="IU70" s="15"/>
      <c r="IV70" s="15"/>
    </row>
    <row r="71" spans="1:256" ht="10.5" customHeight="1">
      <c r="A71" s="505"/>
      <c r="B71" s="505"/>
      <c r="C71" s="505"/>
      <c r="D71" s="505"/>
      <c r="E71" s="505"/>
      <c r="F71" s="505"/>
      <c r="G71" s="505"/>
      <c r="H71" s="505"/>
      <c r="I71" s="50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15"/>
      <c r="DL71" s="15"/>
      <c r="DM71" s="15"/>
      <c r="DN71" s="15"/>
      <c r="DO71" s="15"/>
      <c r="DP71" s="15"/>
      <c r="DQ71" s="15"/>
      <c r="DR71" s="15"/>
      <c r="DS71" s="15"/>
      <c r="DT71" s="15"/>
      <c r="DU71" s="15"/>
      <c r="DV71" s="15"/>
      <c r="DW71" s="15"/>
      <c r="DX71" s="15"/>
      <c r="DY71" s="15"/>
      <c r="DZ71" s="15"/>
      <c r="EA71" s="15"/>
      <c r="EB71" s="15"/>
      <c r="EC71" s="15"/>
      <c r="ED71" s="15"/>
      <c r="EE71" s="15"/>
      <c r="EF71" s="15"/>
      <c r="EG71" s="15"/>
      <c r="EH71" s="15"/>
      <c r="EI71" s="15"/>
      <c r="EJ71" s="15"/>
      <c r="EK71" s="15"/>
      <c r="EL71" s="15"/>
      <c r="EM71" s="15"/>
      <c r="EN71" s="15"/>
      <c r="EO71" s="15"/>
      <c r="EP71" s="15"/>
      <c r="EQ71" s="15"/>
      <c r="ER71" s="15"/>
      <c r="ES71" s="15"/>
      <c r="ET71" s="15"/>
      <c r="EU71" s="15"/>
      <c r="EV71" s="15"/>
      <c r="EW71" s="15"/>
      <c r="EX71" s="15"/>
      <c r="EY71" s="15"/>
      <c r="EZ71" s="15"/>
      <c r="FA71" s="15"/>
      <c r="FB71" s="15"/>
      <c r="FC71" s="15"/>
      <c r="FD71" s="15"/>
      <c r="FE71" s="15"/>
      <c r="FF71" s="15"/>
      <c r="FG71" s="15"/>
      <c r="FH71" s="15"/>
      <c r="FI71" s="15"/>
      <c r="FJ71" s="15"/>
      <c r="FK71" s="15"/>
      <c r="FL71" s="15"/>
      <c r="FM71" s="15"/>
      <c r="FN71" s="15"/>
      <c r="FO71" s="15"/>
      <c r="FP71" s="15"/>
      <c r="FQ71" s="15"/>
      <c r="FR71" s="15"/>
      <c r="FS71" s="15"/>
      <c r="FT71" s="15"/>
      <c r="FU71" s="15"/>
      <c r="FV71" s="15"/>
      <c r="FW71" s="15"/>
      <c r="FX71" s="15"/>
      <c r="FY71" s="15"/>
      <c r="FZ71" s="15"/>
      <c r="GA71" s="15"/>
      <c r="GB71" s="15"/>
      <c r="GC71" s="15"/>
      <c r="GD71" s="15"/>
      <c r="GE71" s="15"/>
      <c r="GF71" s="15"/>
      <c r="GG71" s="15"/>
      <c r="GH71" s="15"/>
      <c r="GI71" s="15"/>
      <c r="GJ71" s="15"/>
      <c r="GK71" s="15"/>
      <c r="GL71" s="15"/>
      <c r="GM71" s="15"/>
      <c r="GN71" s="15"/>
      <c r="GO71" s="15"/>
      <c r="GP71" s="15"/>
      <c r="GQ71" s="15"/>
      <c r="GR71" s="15"/>
      <c r="GS71" s="15"/>
      <c r="GT71" s="15"/>
      <c r="GU71" s="15"/>
      <c r="GV71" s="15"/>
      <c r="GW71" s="15"/>
      <c r="GX71" s="15"/>
      <c r="GY71" s="15"/>
      <c r="GZ71" s="15"/>
      <c r="HA71" s="15"/>
      <c r="HB71" s="15"/>
      <c r="HC71" s="15"/>
      <c r="HD71" s="15"/>
      <c r="HE71" s="15"/>
      <c r="HF71" s="15"/>
      <c r="HG71" s="15"/>
      <c r="HH71" s="15"/>
      <c r="HI71" s="15"/>
      <c r="HJ71" s="15"/>
      <c r="HK71" s="15"/>
      <c r="HL71" s="15"/>
      <c r="HM71" s="15"/>
      <c r="HN71" s="15"/>
      <c r="HO71" s="15"/>
      <c r="HP71" s="15"/>
      <c r="HQ71" s="15"/>
      <c r="HR71" s="15"/>
      <c r="HS71" s="15"/>
      <c r="HT71" s="15"/>
      <c r="HU71" s="15"/>
      <c r="HV71" s="15"/>
      <c r="HW71" s="15"/>
      <c r="HX71" s="15"/>
      <c r="HY71" s="15"/>
      <c r="HZ71" s="15"/>
      <c r="IA71" s="15"/>
      <c r="IB71" s="15"/>
      <c r="IC71" s="15"/>
      <c r="ID71" s="15"/>
      <c r="IE71" s="15"/>
      <c r="IF71" s="15"/>
      <c r="IG71" s="15"/>
      <c r="IH71" s="15"/>
      <c r="II71" s="15"/>
      <c r="IJ71" s="15"/>
      <c r="IK71" s="15"/>
      <c r="IL71" s="15"/>
      <c r="IM71" s="15"/>
      <c r="IN71" s="15"/>
      <c r="IO71" s="15"/>
      <c r="IP71" s="15"/>
      <c r="IQ71" s="15"/>
      <c r="IR71" s="15"/>
      <c r="IS71" s="15"/>
      <c r="IT71" s="15"/>
      <c r="IU71" s="15"/>
      <c r="IV71" s="15"/>
    </row>
    <row r="72" spans="1:256" ht="21.75" customHeight="1">
      <c r="A72" s="506" t="s">
        <v>75</v>
      </c>
      <c r="B72" s="506"/>
      <c r="C72" s="506"/>
      <c r="D72" s="506"/>
      <c r="E72" s="506"/>
      <c r="F72" s="506"/>
      <c r="G72" s="506"/>
      <c r="H72" s="506"/>
      <c r="I72" s="506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  <c r="DI72" s="15"/>
      <c r="DJ72" s="15"/>
      <c r="DK72" s="15"/>
      <c r="DL72" s="15"/>
      <c r="DM72" s="15"/>
      <c r="DN72" s="15"/>
      <c r="DO72" s="15"/>
      <c r="DP72" s="15"/>
      <c r="DQ72" s="15"/>
      <c r="DR72" s="15"/>
      <c r="DS72" s="15"/>
      <c r="DT72" s="15"/>
      <c r="DU72" s="15"/>
      <c r="DV72" s="15"/>
      <c r="DW72" s="15"/>
      <c r="DX72" s="15"/>
      <c r="DY72" s="15"/>
      <c r="DZ72" s="15"/>
      <c r="EA72" s="15"/>
      <c r="EB72" s="15"/>
      <c r="EC72" s="15"/>
      <c r="ED72" s="15"/>
      <c r="EE72" s="15"/>
      <c r="EF72" s="15"/>
      <c r="EG72" s="15"/>
      <c r="EH72" s="15"/>
      <c r="EI72" s="15"/>
      <c r="EJ72" s="15"/>
      <c r="EK72" s="15"/>
      <c r="EL72" s="15"/>
      <c r="EM72" s="15"/>
      <c r="EN72" s="15"/>
      <c r="EO72" s="15"/>
      <c r="EP72" s="15"/>
      <c r="EQ72" s="15"/>
      <c r="ER72" s="15"/>
      <c r="ES72" s="15"/>
      <c r="ET72" s="15"/>
      <c r="EU72" s="15"/>
      <c r="EV72" s="15"/>
      <c r="EW72" s="15"/>
      <c r="EX72" s="15"/>
      <c r="EY72" s="15"/>
      <c r="EZ72" s="15"/>
      <c r="FA72" s="15"/>
      <c r="FB72" s="15"/>
      <c r="FC72" s="15"/>
      <c r="FD72" s="15"/>
      <c r="FE72" s="15"/>
      <c r="FF72" s="15"/>
      <c r="FG72" s="15"/>
      <c r="FH72" s="15"/>
      <c r="FI72" s="15"/>
      <c r="FJ72" s="15"/>
      <c r="FK72" s="15"/>
      <c r="FL72" s="15"/>
      <c r="FM72" s="15"/>
      <c r="FN72" s="15"/>
      <c r="FO72" s="15"/>
      <c r="FP72" s="15"/>
      <c r="FQ72" s="15"/>
      <c r="FR72" s="15"/>
      <c r="FS72" s="15"/>
      <c r="FT72" s="15"/>
      <c r="FU72" s="15"/>
      <c r="FV72" s="15"/>
      <c r="FW72" s="15"/>
      <c r="FX72" s="15"/>
      <c r="FY72" s="15"/>
      <c r="FZ72" s="15"/>
      <c r="GA72" s="15"/>
      <c r="GB72" s="15"/>
      <c r="GC72" s="15"/>
      <c r="GD72" s="15"/>
      <c r="GE72" s="15"/>
      <c r="GF72" s="15"/>
      <c r="GG72" s="15"/>
      <c r="GH72" s="15"/>
      <c r="GI72" s="15"/>
      <c r="GJ72" s="15"/>
      <c r="GK72" s="15"/>
      <c r="GL72" s="15"/>
      <c r="GM72" s="15"/>
      <c r="GN72" s="15"/>
      <c r="GO72" s="15"/>
      <c r="GP72" s="15"/>
      <c r="GQ72" s="15"/>
      <c r="GR72" s="15"/>
      <c r="GS72" s="15"/>
      <c r="GT72" s="15"/>
      <c r="GU72" s="15"/>
      <c r="GV72" s="15"/>
      <c r="GW72" s="15"/>
      <c r="GX72" s="15"/>
      <c r="GY72" s="15"/>
      <c r="GZ72" s="15"/>
      <c r="HA72" s="15"/>
      <c r="HB72" s="15"/>
      <c r="HC72" s="15"/>
      <c r="HD72" s="15"/>
      <c r="HE72" s="15"/>
      <c r="HF72" s="15"/>
      <c r="HG72" s="15"/>
      <c r="HH72" s="15"/>
      <c r="HI72" s="15"/>
      <c r="HJ72" s="15"/>
      <c r="HK72" s="15"/>
      <c r="HL72" s="15"/>
      <c r="HM72" s="15"/>
      <c r="HN72" s="15"/>
      <c r="HO72" s="15"/>
      <c r="HP72" s="15"/>
      <c r="HQ72" s="15"/>
      <c r="HR72" s="15"/>
      <c r="HS72" s="15"/>
      <c r="HT72" s="15"/>
      <c r="HU72" s="15"/>
      <c r="HV72" s="15"/>
      <c r="HW72" s="15"/>
      <c r="HX72" s="15"/>
      <c r="HY72" s="15"/>
      <c r="HZ72" s="15"/>
      <c r="IA72" s="15"/>
      <c r="IB72" s="15"/>
      <c r="IC72" s="15"/>
      <c r="ID72" s="15"/>
      <c r="IE72" s="15"/>
      <c r="IF72" s="15"/>
      <c r="IG72" s="15"/>
      <c r="IH72" s="15"/>
      <c r="II72" s="15"/>
      <c r="IJ72" s="15"/>
      <c r="IK72" s="15"/>
      <c r="IL72" s="15"/>
      <c r="IM72" s="15"/>
      <c r="IN72" s="15"/>
      <c r="IO72" s="15"/>
      <c r="IP72" s="15"/>
      <c r="IQ72" s="15"/>
      <c r="IR72" s="15"/>
      <c r="IS72" s="15"/>
      <c r="IT72" s="15"/>
      <c r="IU72" s="15"/>
      <c r="IV72" s="15"/>
    </row>
    <row r="73" spans="1:256" ht="25.5" customHeight="1">
      <c r="A73" s="507" t="s">
        <v>76</v>
      </c>
      <c r="B73" s="507"/>
      <c r="C73" s="507"/>
      <c r="D73" s="507"/>
      <c r="E73" s="507"/>
      <c r="F73" s="507"/>
      <c r="G73" s="507"/>
      <c r="H73" s="507"/>
      <c r="I73" s="507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  <c r="DJ73" s="15"/>
      <c r="DK73" s="15"/>
      <c r="DL73" s="15"/>
      <c r="DM73" s="15"/>
      <c r="DN73" s="15"/>
      <c r="DO73" s="15"/>
      <c r="DP73" s="15"/>
      <c r="DQ73" s="15"/>
      <c r="DR73" s="15"/>
      <c r="DS73" s="15"/>
      <c r="DT73" s="15"/>
      <c r="DU73" s="15"/>
      <c r="DV73" s="15"/>
      <c r="DW73" s="15"/>
      <c r="DX73" s="15"/>
      <c r="DY73" s="15"/>
      <c r="DZ73" s="15"/>
      <c r="EA73" s="15"/>
      <c r="EB73" s="15"/>
      <c r="EC73" s="15"/>
      <c r="ED73" s="15"/>
      <c r="EE73" s="15"/>
      <c r="EF73" s="15"/>
      <c r="EG73" s="15"/>
      <c r="EH73" s="15"/>
      <c r="EI73" s="15"/>
      <c r="EJ73" s="15"/>
      <c r="EK73" s="15"/>
      <c r="EL73" s="15"/>
      <c r="EM73" s="15"/>
      <c r="EN73" s="15"/>
      <c r="EO73" s="15"/>
      <c r="EP73" s="15"/>
      <c r="EQ73" s="15"/>
      <c r="ER73" s="15"/>
      <c r="ES73" s="15"/>
      <c r="ET73" s="15"/>
      <c r="EU73" s="15"/>
      <c r="EV73" s="15"/>
      <c r="EW73" s="15"/>
      <c r="EX73" s="15"/>
      <c r="EY73" s="15"/>
      <c r="EZ73" s="15"/>
      <c r="FA73" s="15"/>
      <c r="FB73" s="15"/>
      <c r="FC73" s="15"/>
      <c r="FD73" s="15"/>
      <c r="FE73" s="15"/>
      <c r="FF73" s="15"/>
      <c r="FG73" s="15"/>
      <c r="FH73" s="15"/>
      <c r="FI73" s="15"/>
      <c r="FJ73" s="15"/>
      <c r="FK73" s="15"/>
      <c r="FL73" s="15"/>
      <c r="FM73" s="15"/>
      <c r="FN73" s="15"/>
      <c r="FO73" s="15"/>
      <c r="FP73" s="15"/>
      <c r="FQ73" s="15"/>
      <c r="FR73" s="15"/>
      <c r="FS73" s="15"/>
      <c r="FT73" s="15"/>
      <c r="FU73" s="15"/>
      <c r="FV73" s="15"/>
      <c r="FW73" s="15"/>
      <c r="FX73" s="15"/>
      <c r="FY73" s="15"/>
      <c r="FZ73" s="15"/>
      <c r="GA73" s="15"/>
      <c r="GB73" s="15"/>
      <c r="GC73" s="15"/>
      <c r="GD73" s="15"/>
      <c r="GE73" s="15"/>
      <c r="GF73" s="15"/>
      <c r="GG73" s="15"/>
      <c r="GH73" s="15"/>
      <c r="GI73" s="15"/>
      <c r="GJ73" s="15"/>
      <c r="GK73" s="15"/>
      <c r="GL73" s="15"/>
      <c r="GM73" s="15"/>
      <c r="GN73" s="15"/>
      <c r="GO73" s="15"/>
      <c r="GP73" s="15"/>
      <c r="GQ73" s="15"/>
      <c r="GR73" s="15"/>
      <c r="GS73" s="15"/>
      <c r="GT73" s="15"/>
      <c r="GU73" s="15"/>
      <c r="GV73" s="15"/>
      <c r="GW73" s="15"/>
      <c r="GX73" s="15"/>
      <c r="GY73" s="15"/>
      <c r="GZ73" s="15"/>
      <c r="HA73" s="15"/>
      <c r="HB73" s="15"/>
      <c r="HC73" s="15"/>
      <c r="HD73" s="15"/>
      <c r="HE73" s="15"/>
      <c r="HF73" s="15"/>
      <c r="HG73" s="15"/>
      <c r="HH73" s="15"/>
      <c r="HI73" s="15"/>
      <c r="HJ73" s="15"/>
      <c r="HK73" s="15"/>
      <c r="HL73" s="15"/>
      <c r="HM73" s="15"/>
      <c r="HN73" s="15"/>
      <c r="HO73" s="15"/>
      <c r="HP73" s="15"/>
      <c r="HQ73" s="15"/>
      <c r="HR73" s="15"/>
      <c r="HS73" s="15"/>
      <c r="HT73" s="15"/>
      <c r="HU73" s="15"/>
      <c r="HV73" s="15"/>
      <c r="HW73" s="15"/>
      <c r="HX73" s="15"/>
      <c r="HY73" s="15"/>
      <c r="HZ73" s="15"/>
      <c r="IA73" s="15"/>
      <c r="IB73" s="15"/>
      <c r="IC73" s="15"/>
      <c r="ID73" s="15"/>
      <c r="IE73" s="15"/>
      <c r="IF73" s="15"/>
      <c r="IG73" s="15"/>
      <c r="IH73" s="15"/>
      <c r="II73" s="15"/>
      <c r="IJ73" s="15"/>
      <c r="IK73" s="15"/>
      <c r="IL73" s="15"/>
      <c r="IM73" s="15"/>
      <c r="IN73" s="15"/>
      <c r="IO73" s="15"/>
      <c r="IP73" s="15"/>
      <c r="IQ73" s="15"/>
      <c r="IR73" s="15"/>
      <c r="IS73" s="15"/>
      <c r="IT73" s="15"/>
      <c r="IU73" s="15"/>
      <c r="IV73" s="15"/>
    </row>
    <row r="74" spans="1:256" ht="22.5" customHeight="1">
      <c r="A74" s="47" t="s">
        <v>77</v>
      </c>
      <c r="B74" s="508" t="s">
        <v>78</v>
      </c>
      <c r="C74" s="508"/>
      <c r="D74" s="508"/>
      <c r="E74" s="508"/>
      <c r="F74" s="508"/>
      <c r="G74" s="508"/>
      <c r="H74" s="508"/>
      <c r="I74" s="18" t="s">
        <v>79</v>
      </c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  <c r="DI74" s="15"/>
      <c r="DJ74" s="15"/>
      <c r="DK74" s="15"/>
      <c r="DL74" s="15"/>
      <c r="DM74" s="15"/>
      <c r="DN74" s="15"/>
      <c r="DO74" s="15"/>
      <c r="DP74" s="15"/>
      <c r="DQ74" s="15"/>
      <c r="DR74" s="15"/>
      <c r="DS74" s="15"/>
      <c r="DT74" s="15"/>
      <c r="DU74" s="15"/>
      <c r="DV74" s="15"/>
      <c r="DW74" s="15"/>
      <c r="DX74" s="15"/>
      <c r="DY74" s="15"/>
      <c r="DZ74" s="15"/>
      <c r="EA74" s="15"/>
      <c r="EB74" s="15"/>
      <c r="EC74" s="15"/>
      <c r="ED74" s="15"/>
      <c r="EE74" s="15"/>
      <c r="EF74" s="15"/>
      <c r="EG74" s="15"/>
      <c r="EH74" s="15"/>
      <c r="EI74" s="15"/>
      <c r="EJ74" s="15"/>
      <c r="EK74" s="15"/>
      <c r="EL74" s="15"/>
      <c r="EM74" s="15"/>
      <c r="EN74" s="15"/>
      <c r="EO74" s="15"/>
      <c r="EP74" s="15"/>
      <c r="EQ74" s="15"/>
      <c r="ER74" s="15"/>
      <c r="ES74" s="15"/>
      <c r="ET74" s="15"/>
      <c r="EU74" s="15"/>
      <c r="EV74" s="15"/>
      <c r="EW74" s="15"/>
      <c r="EX74" s="15"/>
      <c r="EY74" s="15"/>
      <c r="EZ74" s="15"/>
      <c r="FA74" s="15"/>
      <c r="FB74" s="15"/>
      <c r="FC74" s="15"/>
      <c r="FD74" s="15"/>
      <c r="FE74" s="15"/>
      <c r="FF74" s="15"/>
      <c r="FG74" s="15"/>
      <c r="FH74" s="15"/>
      <c r="FI74" s="15"/>
      <c r="FJ74" s="15"/>
      <c r="FK74" s="15"/>
      <c r="FL74" s="15"/>
      <c r="FM74" s="15"/>
      <c r="FN74" s="15"/>
      <c r="FO74" s="15"/>
      <c r="FP74" s="15"/>
      <c r="FQ74" s="15"/>
      <c r="FR74" s="15"/>
      <c r="FS74" s="15"/>
      <c r="FT74" s="15"/>
      <c r="FU74" s="15"/>
      <c r="FV74" s="15"/>
      <c r="FW74" s="15"/>
      <c r="FX74" s="15"/>
      <c r="FY74" s="15"/>
      <c r="FZ74" s="15"/>
      <c r="GA74" s="15"/>
      <c r="GB74" s="15"/>
      <c r="GC74" s="15"/>
      <c r="GD74" s="15"/>
      <c r="GE74" s="15"/>
      <c r="GF74" s="15"/>
      <c r="GG74" s="15"/>
      <c r="GH74" s="15"/>
      <c r="GI74" s="15"/>
      <c r="GJ74" s="15"/>
      <c r="GK74" s="15"/>
      <c r="GL74" s="15"/>
      <c r="GM74" s="15"/>
      <c r="GN74" s="15"/>
      <c r="GO74" s="15"/>
      <c r="GP74" s="15"/>
      <c r="GQ74" s="15"/>
      <c r="GR74" s="15"/>
      <c r="GS74" s="15"/>
      <c r="GT74" s="15"/>
      <c r="GU74" s="15"/>
      <c r="GV74" s="15"/>
      <c r="GW74" s="15"/>
      <c r="GX74" s="15"/>
      <c r="GY74" s="15"/>
      <c r="GZ74" s="15"/>
      <c r="HA74" s="15"/>
      <c r="HB74" s="15"/>
      <c r="HC74" s="15"/>
      <c r="HD74" s="15"/>
      <c r="HE74" s="15"/>
      <c r="HF74" s="15"/>
      <c r="HG74" s="15"/>
      <c r="HH74" s="15"/>
      <c r="HI74" s="15"/>
      <c r="HJ74" s="15"/>
      <c r="HK74" s="15"/>
      <c r="HL74" s="15"/>
      <c r="HM74" s="15"/>
      <c r="HN74" s="15"/>
      <c r="HO74" s="15"/>
      <c r="HP74" s="15"/>
      <c r="HQ74" s="15"/>
      <c r="HR74" s="15"/>
      <c r="HS74" s="15"/>
      <c r="HT74" s="15"/>
      <c r="HU74" s="15"/>
      <c r="HV74" s="15"/>
      <c r="HW74" s="15"/>
      <c r="HX74" s="15"/>
      <c r="HY74" s="15"/>
      <c r="HZ74" s="15"/>
      <c r="IA74" s="15"/>
      <c r="IB74" s="15"/>
      <c r="IC74" s="15"/>
      <c r="ID74" s="15"/>
      <c r="IE74" s="15"/>
      <c r="IF74" s="15"/>
      <c r="IG74" s="15"/>
      <c r="IH74" s="15"/>
      <c r="II74" s="15"/>
      <c r="IJ74" s="15"/>
      <c r="IK74" s="15"/>
      <c r="IL74" s="15"/>
      <c r="IM74" s="15"/>
      <c r="IN74" s="15"/>
      <c r="IO74" s="15"/>
      <c r="IP74" s="15"/>
      <c r="IQ74" s="15"/>
      <c r="IR74" s="15"/>
      <c r="IS74" s="15"/>
      <c r="IT74" s="15"/>
      <c r="IU74" s="15"/>
      <c r="IV74" s="15"/>
    </row>
    <row r="75" spans="1:256" ht="18" customHeight="1">
      <c r="A75" s="48" t="s">
        <v>8</v>
      </c>
      <c r="B75" s="509" t="s">
        <v>80</v>
      </c>
      <c r="C75" s="509"/>
      <c r="D75" s="509"/>
      <c r="E75" s="509"/>
      <c r="F75" s="509"/>
      <c r="G75" s="509"/>
      <c r="H75" s="509"/>
      <c r="I75" s="49">
        <f>ROUND($I$68/12,2)</f>
        <v>130</v>
      </c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  <c r="DI75" s="15"/>
      <c r="DJ75" s="15"/>
      <c r="DK75" s="15"/>
      <c r="DL75" s="15"/>
      <c r="DM75" s="15"/>
      <c r="DN75" s="15"/>
      <c r="DO75" s="15"/>
      <c r="DP75" s="15"/>
      <c r="DQ75" s="15"/>
      <c r="DR75" s="15"/>
      <c r="DS75" s="15"/>
      <c r="DT75" s="15"/>
      <c r="DU75" s="15"/>
      <c r="DV75" s="15"/>
      <c r="DW75" s="15"/>
      <c r="DX75" s="15"/>
      <c r="DY75" s="15"/>
      <c r="DZ75" s="15"/>
      <c r="EA75" s="15"/>
      <c r="EB75" s="15"/>
      <c r="EC75" s="15"/>
      <c r="ED75" s="15"/>
      <c r="EE75" s="15"/>
      <c r="EF75" s="15"/>
      <c r="EG75" s="15"/>
      <c r="EH75" s="15"/>
      <c r="EI75" s="15"/>
      <c r="EJ75" s="15"/>
      <c r="EK75" s="15"/>
      <c r="EL75" s="15"/>
      <c r="EM75" s="15"/>
      <c r="EN75" s="15"/>
      <c r="EO75" s="15"/>
      <c r="EP75" s="15"/>
      <c r="EQ75" s="15"/>
      <c r="ER75" s="15"/>
      <c r="ES75" s="15"/>
      <c r="ET75" s="15"/>
      <c r="EU75" s="15"/>
      <c r="EV75" s="15"/>
      <c r="EW75" s="15"/>
      <c r="EX75" s="15"/>
      <c r="EY75" s="15"/>
      <c r="EZ75" s="15"/>
      <c r="FA75" s="15"/>
      <c r="FB75" s="15"/>
      <c r="FC75" s="15"/>
      <c r="FD75" s="15"/>
      <c r="FE75" s="15"/>
      <c r="FF75" s="15"/>
      <c r="FG75" s="15"/>
      <c r="FH75" s="15"/>
      <c r="FI75" s="15"/>
      <c r="FJ75" s="15"/>
      <c r="FK75" s="15"/>
      <c r="FL75" s="15"/>
      <c r="FM75" s="15"/>
      <c r="FN75" s="15"/>
      <c r="FO75" s="15"/>
      <c r="FP75" s="15"/>
      <c r="FQ75" s="15"/>
      <c r="FR75" s="15"/>
      <c r="FS75" s="15"/>
      <c r="FT75" s="15"/>
      <c r="FU75" s="15"/>
      <c r="FV75" s="15"/>
      <c r="FW75" s="15"/>
      <c r="FX75" s="15"/>
      <c r="FY75" s="15"/>
      <c r="FZ75" s="15"/>
      <c r="GA75" s="15"/>
      <c r="GB75" s="15"/>
      <c r="GC75" s="15"/>
      <c r="GD75" s="15"/>
      <c r="GE75" s="15"/>
      <c r="GF75" s="15"/>
      <c r="GG75" s="15"/>
      <c r="GH75" s="15"/>
      <c r="GI75" s="15"/>
      <c r="GJ75" s="15"/>
      <c r="GK75" s="15"/>
      <c r="GL75" s="15"/>
      <c r="GM75" s="15"/>
      <c r="GN75" s="15"/>
      <c r="GO75" s="15"/>
      <c r="GP75" s="15"/>
      <c r="GQ75" s="15"/>
      <c r="GR75" s="15"/>
      <c r="GS75" s="15"/>
      <c r="GT75" s="15"/>
      <c r="GU75" s="15"/>
      <c r="GV75" s="15"/>
      <c r="GW75" s="15"/>
      <c r="GX75" s="15"/>
      <c r="GY75" s="15"/>
      <c r="GZ75" s="15"/>
      <c r="HA75" s="15"/>
      <c r="HB75" s="15"/>
      <c r="HC75" s="15"/>
      <c r="HD75" s="15"/>
      <c r="HE75" s="15"/>
      <c r="HF75" s="15"/>
      <c r="HG75" s="15"/>
      <c r="HH75" s="15"/>
      <c r="HI75" s="15"/>
      <c r="HJ75" s="15"/>
      <c r="HK75" s="15"/>
      <c r="HL75" s="15"/>
      <c r="HM75" s="15"/>
      <c r="HN75" s="15"/>
      <c r="HO75" s="15"/>
      <c r="HP75" s="15"/>
      <c r="HQ75" s="15"/>
      <c r="HR75" s="15"/>
      <c r="HS75" s="15"/>
      <c r="HT75" s="15"/>
      <c r="HU75" s="15"/>
      <c r="HV75" s="15"/>
      <c r="HW75" s="15"/>
      <c r="HX75" s="15"/>
      <c r="HY75" s="15"/>
      <c r="HZ75" s="15"/>
      <c r="IA75" s="15"/>
      <c r="IB75" s="15"/>
      <c r="IC75" s="15"/>
      <c r="ID75" s="15"/>
      <c r="IE75" s="15"/>
      <c r="IF75" s="15"/>
      <c r="IG75" s="15"/>
      <c r="IH75" s="15"/>
      <c r="II75" s="15"/>
      <c r="IJ75" s="15"/>
      <c r="IK75" s="15"/>
      <c r="IL75" s="15"/>
      <c r="IM75" s="15"/>
      <c r="IN75" s="15"/>
      <c r="IO75" s="15"/>
      <c r="IP75" s="15"/>
      <c r="IQ75" s="15"/>
      <c r="IR75" s="15"/>
      <c r="IS75" s="15"/>
      <c r="IT75" s="15"/>
      <c r="IU75" s="15"/>
      <c r="IV75" s="15"/>
    </row>
    <row r="76" spans="1:256" ht="53.25" customHeight="1">
      <c r="A76" s="48" t="s">
        <v>10</v>
      </c>
      <c r="B76" s="12" t="s">
        <v>81</v>
      </c>
      <c r="C76" s="12"/>
      <c r="D76" s="12"/>
      <c r="E76" s="12"/>
      <c r="F76" s="12"/>
      <c r="G76" s="12"/>
      <c r="H76" s="12"/>
      <c r="I76" s="49">
        <f>ROUND(($I$68+$I$68/3)/12,2)</f>
        <v>173.33</v>
      </c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  <c r="DI76" s="15"/>
      <c r="DJ76" s="15"/>
      <c r="DK76" s="15"/>
      <c r="DL76" s="15"/>
      <c r="DM76" s="15"/>
      <c r="DN76" s="15"/>
      <c r="DO76" s="15"/>
      <c r="DP76" s="15"/>
      <c r="DQ76" s="15"/>
      <c r="DR76" s="15"/>
      <c r="DS76" s="15"/>
      <c r="DT76" s="15"/>
      <c r="DU76" s="15"/>
      <c r="DV76" s="15"/>
      <c r="DW76" s="15"/>
      <c r="DX76" s="15"/>
      <c r="DY76" s="15"/>
      <c r="DZ76" s="15"/>
      <c r="EA76" s="15"/>
      <c r="EB76" s="15"/>
      <c r="EC76" s="15"/>
      <c r="ED76" s="15"/>
      <c r="EE76" s="15"/>
      <c r="EF76" s="15"/>
      <c r="EG76" s="15"/>
      <c r="EH76" s="15"/>
      <c r="EI76" s="15"/>
      <c r="EJ76" s="15"/>
      <c r="EK76" s="15"/>
      <c r="EL76" s="15"/>
      <c r="EM76" s="15"/>
      <c r="EN76" s="15"/>
      <c r="EO76" s="15"/>
      <c r="EP76" s="15"/>
      <c r="EQ76" s="15"/>
      <c r="ER76" s="15"/>
      <c r="ES76" s="15"/>
      <c r="ET76" s="15"/>
      <c r="EU76" s="15"/>
      <c r="EV76" s="15"/>
      <c r="EW76" s="15"/>
      <c r="EX76" s="15"/>
      <c r="EY76" s="15"/>
      <c r="EZ76" s="15"/>
      <c r="FA76" s="15"/>
      <c r="FB76" s="15"/>
      <c r="FC76" s="15"/>
      <c r="FD76" s="15"/>
      <c r="FE76" s="15"/>
      <c r="FF76" s="15"/>
      <c r="FG76" s="15"/>
      <c r="FH76" s="15"/>
      <c r="FI76" s="15"/>
      <c r="FJ76" s="15"/>
      <c r="FK76" s="15"/>
      <c r="FL76" s="15"/>
      <c r="FM76" s="15"/>
      <c r="FN76" s="15"/>
      <c r="FO76" s="15"/>
      <c r="FP76" s="15"/>
      <c r="FQ76" s="15"/>
      <c r="FR76" s="15"/>
      <c r="FS76" s="15"/>
      <c r="FT76" s="15"/>
      <c r="FU76" s="15"/>
      <c r="FV76" s="15"/>
      <c r="FW76" s="15"/>
      <c r="FX76" s="15"/>
      <c r="FY76" s="15"/>
      <c r="FZ76" s="15"/>
      <c r="GA76" s="15"/>
      <c r="GB76" s="15"/>
      <c r="GC76" s="15"/>
      <c r="GD76" s="15"/>
      <c r="GE76" s="15"/>
      <c r="GF76" s="15"/>
      <c r="GG76" s="15"/>
      <c r="GH76" s="15"/>
      <c r="GI76" s="15"/>
      <c r="GJ76" s="15"/>
      <c r="GK76" s="15"/>
      <c r="GL76" s="15"/>
      <c r="GM76" s="15"/>
      <c r="GN76" s="15"/>
      <c r="GO76" s="15"/>
      <c r="GP76" s="15"/>
      <c r="GQ76" s="15"/>
      <c r="GR76" s="15"/>
      <c r="GS76" s="15"/>
      <c r="GT76" s="15"/>
      <c r="GU76" s="15"/>
      <c r="GV76" s="15"/>
      <c r="GW76" s="15"/>
      <c r="GX76" s="15"/>
      <c r="GY76" s="15"/>
      <c r="GZ76" s="15"/>
      <c r="HA76" s="15"/>
      <c r="HB76" s="15"/>
      <c r="HC76" s="15"/>
      <c r="HD76" s="15"/>
      <c r="HE76" s="15"/>
      <c r="HF76" s="15"/>
      <c r="HG76" s="15"/>
      <c r="HH76" s="15"/>
      <c r="HI76" s="15"/>
      <c r="HJ76" s="15"/>
      <c r="HK76" s="15"/>
      <c r="HL76" s="15"/>
      <c r="HM76" s="15"/>
      <c r="HN76" s="15"/>
      <c r="HO76" s="15"/>
      <c r="HP76" s="15"/>
      <c r="HQ76" s="15"/>
      <c r="HR76" s="15"/>
      <c r="HS76" s="15"/>
      <c r="HT76" s="15"/>
      <c r="HU76" s="15"/>
      <c r="HV76" s="15"/>
      <c r="HW76" s="15"/>
      <c r="HX76" s="15"/>
      <c r="HY76" s="15"/>
      <c r="HZ76" s="15"/>
      <c r="IA76" s="15"/>
      <c r="IB76" s="15"/>
      <c r="IC76" s="15"/>
      <c r="ID76" s="15"/>
      <c r="IE76" s="15"/>
      <c r="IF76" s="15"/>
      <c r="IG76" s="15"/>
      <c r="IH76" s="15"/>
      <c r="II76" s="15"/>
      <c r="IJ76" s="15"/>
      <c r="IK76" s="15"/>
      <c r="IL76" s="15"/>
      <c r="IM76" s="15"/>
      <c r="IN76" s="15"/>
      <c r="IO76" s="15"/>
      <c r="IP76" s="15"/>
      <c r="IQ76" s="15"/>
      <c r="IR76" s="15"/>
      <c r="IS76" s="15"/>
      <c r="IT76" s="15"/>
      <c r="IU76" s="15"/>
      <c r="IV76" s="15"/>
    </row>
    <row r="77" spans="1:256" ht="19.5" customHeight="1">
      <c r="A77" s="510" t="s">
        <v>82</v>
      </c>
      <c r="B77" s="510"/>
      <c r="C77" s="510"/>
      <c r="D77" s="510"/>
      <c r="E77" s="510"/>
      <c r="F77" s="510"/>
      <c r="G77" s="510"/>
      <c r="H77" s="510"/>
      <c r="I77" s="50">
        <f>SUM(I75+I76)</f>
        <v>303.33000000000004</v>
      </c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  <c r="DG77" s="15"/>
      <c r="DH77" s="15"/>
      <c r="DI77" s="15"/>
      <c r="DJ77" s="15"/>
      <c r="DK77" s="15"/>
      <c r="DL77" s="15"/>
      <c r="DM77" s="15"/>
      <c r="DN77" s="15"/>
      <c r="DO77" s="15"/>
      <c r="DP77" s="15"/>
      <c r="DQ77" s="15"/>
      <c r="DR77" s="15"/>
      <c r="DS77" s="15"/>
      <c r="DT77" s="15"/>
      <c r="DU77" s="15"/>
      <c r="DV77" s="15"/>
      <c r="DW77" s="15"/>
      <c r="DX77" s="15"/>
      <c r="DY77" s="15"/>
      <c r="DZ77" s="15"/>
      <c r="EA77" s="15"/>
      <c r="EB77" s="15"/>
      <c r="EC77" s="15"/>
      <c r="ED77" s="15"/>
      <c r="EE77" s="15"/>
      <c r="EF77" s="15"/>
      <c r="EG77" s="15"/>
      <c r="EH77" s="15"/>
      <c r="EI77" s="15"/>
      <c r="EJ77" s="15"/>
      <c r="EK77" s="15"/>
      <c r="EL77" s="15"/>
      <c r="EM77" s="15"/>
      <c r="EN77" s="15"/>
      <c r="EO77" s="15"/>
      <c r="EP77" s="15"/>
      <c r="EQ77" s="15"/>
      <c r="ER77" s="15"/>
      <c r="ES77" s="15"/>
      <c r="ET77" s="15"/>
      <c r="EU77" s="15"/>
      <c r="EV77" s="15"/>
      <c r="EW77" s="15"/>
      <c r="EX77" s="15"/>
      <c r="EY77" s="15"/>
      <c r="EZ77" s="15"/>
      <c r="FA77" s="15"/>
      <c r="FB77" s="15"/>
      <c r="FC77" s="15"/>
      <c r="FD77" s="15"/>
      <c r="FE77" s="15"/>
      <c r="FF77" s="15"/>
      <c r="FG77" s="15"/>
      <c r="FH77" s="15"/>
      <c r="FI77" s="15"/>
      <c r="FJ77" s="15"/>
      <c r="FK77" s="15"/>
      <c r="FL77" s="15"/>
      <c r="FM77" s="15"/>
      <c r="FN77" s="15"/>
      <c r="FO77" s="15"/>
      <c r="FP77" s="15"/>
      <c r="FQ77" s="15"/>
      <c r="FR77" s="15"/>
      <c r="FS77" s="15"/>
      <c r="FT77" s="15"/>
      <c r="FU77" s="15"/>
      <c r="FV77" s="15"/>
      <c r="FW77" s="15"/>
      <c r="FX77" s="15"/>
      <c r="FY77" s="15"/>
      <c r="FZ77" s="15"/>
      <c r="GA77" s="15"/>
      <c r="GB77" s="15"/>
      <c r="GC77" s="15"/>
      <c r="GD77" s="15"/>
      <c r="GE77" s="15"/>
      <c r="GF77" s="15"/>
      <c r="GG77" s="15"/>
      <c r="GH77" s="15"/>
      <c r="GI77" s="15"/>
      <c r="GJ77" s="15"/>
      <c r="GK77" s="15"/>
      <c r="GL77" s="15"/>
      <c r="GM77" s="15"/>
      <c r="GN77" s="15"/>
      <c r="GO77" s="15"/>
      <c r="GP77" s="15"/>
      <c r="GQ77" s="15"/>
      <c r="GR77" s="15"/>
      <c r="GS77" s="15"/>
      <c r="GT77" s="15"/>
      <c r="GU77" s="15"/>
      <c r="GV77" s="15"/>
      <c r="GW77" s="15"/>
      <c r="GX77" s="15"/>
      <c r="GY77" s="15"/>
      <c r="GZ77" s="15"/>
      <c r="HA77" s="15"/>
      <c r="HB77" s="15"/>
      <c r="HC77" s="15"/>
      <c r="HD77" s="15"/>
      <c r="HE77" s="15"/>
      <c r="HF77" s="15"/>
      <c r="HG77" s="15"/>
      <c r="HH77" s="15"/>
      <c r="HI77" s="15"/>
      <c r="HJ77" s="15"/>
      <c r="HK77" s="15"/>
      <c r="HL77" s="15"/>
      <c r="HM77" s="15"/>
      <c r="HN77" s="15"/>
      <c r="HO77" s="15"/>
      <c r="HP77" s="15"/>
      <c r="HQ77" s="15"/>
      <c r="HR77" s="15"/>
      <c r="HS77" s="15"/>
      <c r="HT77" s="15"/>
      <c r="HU77" s="15"/>
      <c r="HV77" s="15"/>
      <c r="HW77" s="15"/>
      <c r="HX77" s="15"/>
      <c r="HY77" s="15"/>
      <c r="HZ77" s="15"/>
      <c r="IA77" s="15"/>
      <c r="IB77" s="15"/>
      <c r="IC77" s="15"/>
      <c r="ID77" s="15"/>
      <c r="IE77" s="15"/>
      <c r="IF77" s="15"/>
      <c r="IG77" s="15"/>
      <c r="IH77" s="15"/>
      <c r="II77" s="15"/>
      <c r="IJ77" s="15"/>
      <c r="IK77" s="15"/>
      <c r="IL77" s="15"/>
      <c r="IM77" s="15"/>
      <c r="IN77" s="15"/>
      <c r="IO77" s="15"/>
      <c r="IP77" s="15"/>
      <c r="IQ77" s="15"/>
      <c r="IR77" s="15"/>
      <c r="IS77" s="15"/>
      <c r="IT77" s="15"/>
      <c r="IU77" s="15"/>
      <c r="IV77" s="15"/>
    </row>
    <row r="78" spans="1:256" ht="10.5" customHeight="1">
      <c r="A78" s="511"/>
      <c r="B78" s="511"/>
      <c r="C78" s="511"/>
      <c r="D78" s="511"/>
      <c r="E78" s="511"/>
      <c r="F78" s="511"/>
      <c r="G78" s="511"/>
      <c r="H78" s="511"/>
      <c r="I78" s="51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  <c r="Y78" s="51"/>
      <c r="Z78" s="51"/>
      <c r="AA78" s="51"/>
      <c r="AB78" s="51"/>
      <c r="AC78" s="51"/>
      <c r="AD78" s="51"/>
      <c r="AE78" s="51"/>
      <c r="AF78" s="51"/>
      <c r="AG78" s="51"/>
      <c r="AH78" s="51"/>
      <c r="AI78" s="51"/>
      <c r="AJ78" s="51"/>
      <c r="AK78" s="51"/>
      <c r="AL78" s="51"/>
      <c r="AM78" s="51"/>
      <c r="AN78" s="51"/>
      <c r="AO78" s="51"/>
      <c r="AP78" s="51"/>
      <c r="AQ78" s="51"/>
      <c r="AR78" s="51"/>
      <c r="AS78" s="51"/>
      <c r="AT78" s="51"/>
      <c r="AU78" s="51"/>
      <c r="AV78" s="51"/>
      <c r="AW78" s="51"/>
      <c r="AX78" s="51"/>
      <c r="AY78" s="51"/>
      <c r="AZ78" s="51"/>
      <c r="BA78" s="51"/>
      <c r="BB78" s="51"/>
      <c r="BC78" s="51"/>
      <c r="BD78" s="51"/>
      <c r="BE78" s="51"/>
      <c r="BF78" s="51"/>
      <c r="BG78" s="51"/>
      <c r="BH78" s="51"/>
      <c r="BI78" s="51"/>
      <c r="BJ78" s="51"/>
      <c r="BK78" s="51"/>
      <c r="BL78" s="51"/>
      <c r="BM78" s="51"/>
      <c r="BN78" s="51"/>
      <c r="BO78" s="51"/>
      <c r="BP78" s="51"/>
      <c r="BQ78" s="51"/>
      <c r="BR78" s="51"/>
      <c r="BS78" s="51"/>
      <c r="BT78" s="51"/>
      <c r="BU78" s="51"/>
      <c r="BV78" s="51"/>
      <c r="BW78" s="51"/>
      <c r="BX78" s="51"/>
      <c r="BY78" s="51"/>
      <c r="BZ78" s="51"/>
      <c r="CA78" s="51"/>
      <c r="CB78" s="51"/>
      <c r="CC78" s="51"/>
      <c r="CD78" s="51"/>
      <c r="CE78" s="51"/>
      <c r="CF78" s="51"/>
      <c r="CG78" s="51"/>
      <c r="CH78" s="51"/>
      <c r="CI78" s="51"/>
      <c r="CJ78" s="51"/>
      <c r="CK78" s="51"/>
      <c r="CL78" s="51"/>
      <c r="CM78" s="51"/>
      <c r="CN78" s="51"/>
      <c r="CO78" s="51"/>
      <c r="CP78" s="51"/>
      <c r="CQ78" s="51"/>
      <c r="CR78" s="51"/>
      <c r="CS78" s="51"/>
      <c r="CT78" s="51"/>
      <c r="CU78" s="51"/>
      <c r="CV78" s="51"/>
      <c r="CW78" s="51"/>
      <c r="CX78" s="51"/>
      <c r="CY78" s="51"/>
      <c r="CZ78" s="51"/>
      <c r="DA78" s="51"/>
      <c r="DB78" s="51"/>
      <c r="DC78" s="51"/>
      <c r="DD78" s="51"/>
      <c r="DE78" s="51"/>
      <c r="DF78" s="51"/>
      <c r="DG78" s="51"/>
      <c r="DH78" s="51"/>
      <c r="DI78" s="51"/>
      <c r="DJ78" s="51"/>
      <c r="DK78" s="51"/>
      <c r="DL78" s="51"/>
      <c r="DM78" s="51"/>
      <c r="DN78" s="51"/>
      <c r="DO78" s="51"/>
      <c r="DP78" s="51"/>
      <c r="DQ78" s="51"/>
      <c r="DR78" s="51"/>
      <c r="DS78" s="51"/>
      <c r="DT78" s="51"/>
      <c r="DU78" s="51"/>
      <c r="DV78" s="51"/>
      <c r="DW78" s="51"/>
      <c r="DX78" s="51"/>
      <c r="DY78" s="51"/>
      <c r="DZ78" s="51"/>
      <c r="EA78" s="51"/>
      <c r="EB78" s="51"/>
      <c r="EC78" s="51"/>
      <c r="ED78" s="51"/>
      <c r="EE78" s="51"/>
      <c r="EF78" s="51"/>
      <c r="EG78" s="51"/>
      <c r="EH78" s="51"/>
      <c r="EI78" s="51"/>
      <c r="EJ78" s="51"/>
      <c r="EK78" s="51"/>
      <c r="EL78" s="51"/>
      <c r="EM78" s="51"/>
      <c r="EN78" s="51"/>
      <c r="EO78" s="51"/>
      <c r="EP78" s="51"/>
      <c r="EQ78" s="51"/>
      <c r="ER78" s="51"/>
      <c r="ES78" s="51"/>
      <c r="ET78" s="51"/>
      <c r="EU78" s="51"/>
      <c r="EV78" s="51"/>
      <c r="EW78" s="51"/>
      <c r="EX78" s="51"/>
      <c r="EY78" s="51"/>
      <c r="EZ78" s="51"/>
      <c r="FA78" s="51"/>
      <c r="FB78" s="51"/>
      <c r="FC78" s="51"/>
      <c r="FD78" s="51"/>
      <c r="FE78" s="51"/>
      <c r="FF78" s="51"/>
      <c r="FG78" s="51"/>
      <c r="FH78" s="51"/>
      <c r="FI78" s="51"/>
      <c r="FJ78" s="51"/>
      <c r="FK78" s="51"/>
      <c r="FL78" s="51"/>
      <c r="FM78" s="51"/>
      <c r="FN78" s="51"/>
      <c r="FO78" s="51"/>
      <c r="FP78" s="51"/>
      <c r="FQ78" s="51"/>
      <c r="FR78" s="51"/>
      <c r="FS78" s="51"/>
      <c r="FT78" s="51"/>
      <c r="FU78" s="51"/>
      <c r="FV78" s="51"/>
      <c r="FW78" s="51"/>
      <c r="FX78" s="51"/>
      <c r="FY78" s="51"/>
      <c r="FZ78" s="51"/>
      <c r="GA78" s="51"/>
      <c r="GB78" s="51"/>
      <c r="GC78" s="51"/>
      <c r="GD78" s="51"/>
      <c r="GE78" s="51"/>
      <c r="GF78" s="51"/>
      <c r="GG78" s="51"/>
      <c r="GH78" s="51"/>
      <c r="GI78" s="51"/>
      <c r="GJ78" s="51"/>
      <c r="GK78" s="51"/>
      <c r="GL78" s="51"/>
      <c r="GM78" s="51"/>
      <c r="GN78" s="51"/>
      <c r="GO78" s="51"/>
      <c r="GP78" s="51"/>
      <c r="GQ78" s="51"/>
      <c r="GR78" s="51"/>
      <c r="GS78" s="51"/>
      <c r="GT78" s="51"/>
      <c r="GU78" s="51"/>
      <c r="GV78" s="51"/>
      <c r="GW78" s="51"/>
      <c r="GX78" s="51"/>
      <c r="GY78" s="51"/>
      <c r="GZ78" s="51"/>
      <c r="HA78" s="51"/>
      <c r="HB78" s="51"/>
      <c r="HC78" s="51"/>
      <c r="HD78" s="51"/>
      <c r="HE78" s="51"/>
      <c r="HF78" s="51"/>
      <c r="HG78" s="51"/>
      <c r="HH78" s="51"/>
      <c r="HI78" s="51"/>
      <c r="HJ78" s="51"/>
      <c r="HK78" s="51"/>
      <c r="HL78" s="51"/>
      <c r="HM78" s="51"/>
      <c r="HN78" s="51"/>
      <c r="HO78" s="51"/>
      <c r="HP78" s="51"/>
      <c r="HQ78" s="51"/>
      <c r="HR78" s="51"/>
      <c r="HS78" s="51"/>
      <c r="HT78" s="51"/>
      <c r="HU78" s="51"/>
      <c r="HV78" s="51"/>
      <c r="HW78" s="51"/>
      <c r="HX78" s="51"/>
      <c r="HY78" s="51"/>
      <c r="HZ78" s="51"/>
      <c r="IA78" s="51"/>
      <c r="IB78" s="51"/>
      <c r="IC78" s="51"/>
      <c r="ID78" s="51"/>
      <c r="IE78" s="51"/>
      <c r="IF78" s="51"/>
      <c r="IG78" s="51"/>
      <c r="IH78" s="51"/>
      <c r="II78" s="51"/>
      <c r="IJ78" s="51"/>
      <c r="IK78" s="51"/>
      <c r="IL78" s="51"/>
      <c r="IM78" s="51"/>
      <c r="IN78" s="51"/>
      <c r="IO78" s="51"/>
      <c r="IP78" s="51"/>
      <c r="IQ78" s="51"/>
      <c r="IR78" s="51"/>
      <c r="IS78" s="51"/>
      <c r="IT78" s="51"/>
      <c r="IU78" s="51"/>
      <c r="IV78" s="51"/>
    </row>
    <row r="79" spans="1:256" ht="81.75" customHeight="1">
      <c r="A79" s="492" t="s">
        <v>469</v>
      </c>
      <c r="B79" s="492"/>
      <c r="C79" s="492"/>
      <c r="D79" s="492"/>
      <c r="E79" s="492"/>
      <c r="F79" s="492"/>
      <c r="G79" s="492"/>
      <c r="H79" s="492"/>
      <c r="I79" s="492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  <c r="DA79" s="15"/>
      <c r="DB79" s="15"/>
      <c r="DC79" s="15"/>
      <c r="DD79" s="15"/>
      <c r="DE79" s="15"/>
      <c r="DF79" s="15"/>
      <c r="DG79" s="15"/>
      <c r="DH79" s="15"/>
      <c r="DI79" s="15"/>
      <c r="DJ79" s="15"/>
      <c r="DK79" s="15"/>
      <c r="DL79" s="15"/>
      <c r="DM79" s="15"/>
      <c r="DN79" s="15"/>
      <c r="DO79" s="15"/>
      <c r="DP79" s="15"/>
      <c r="DQ79" s="15"/>
      <c r="DR79" s="15"/>
      <c r="DS79" s="15"/>
      <c r="DT79" s="15"/>
      <c r="DU79" s="15"/>
      <c r="DV79" s="15"/>
      <c r="DW79" s="15"/>
      <c r="DX79" s="15"/>
      <c r="DY79" s="15"/>
      <c r="DZ79" s="15"/>
      <c r="EA79" s="15"/>
      <c r="EB79" s="15"/>
      <c r="EC79" s="15"/>
      <c r="ED79" s="15"/>
      <c r="EE79" s="15"/>
      <c r="EF79" s="15"/>
      <c r="EG79" s="15"/>
      <c r="EH79" s="15"/>
      <c r="EI79" s="15"/>
      <c r="EJ79" s="15"/>
      <c r="EK79" s="15"/>
      <c r="EL79" s="15"/>
      <c r="EM79" s="15"/>
      <c r="EN79" s="15"/>
      <c r="EO79" s="15"/>
      <c r="EP79" s="15"/>
      <c r="EQ79" s="15"/>
      <c r="ER79" s="15"/>
      <c r="ES79" s="15"/>
      <c r="ET79" s="15"/>
      <c r="EU79" s="15"/>
      <c r="EV79" s="15"/>
      <c r="EW79" s="15"/>
      <c r="EX79" s="15"/>
      <c r="EY79" s="15"/>
      <c r="EZ79" s="15"/>
      <c r="FA79" s="15"/>
      <c r="FB79" s="15"/>
      <c r="FC79" s="15"/>
      <c r="FD79" s="15"/>
      <c r="FE79" s="15"/>
      <c r="FF79" s="15"/>
      <c r="FG79" s="15"/>
      <c r="FH79" s="15"/>
      <c r="FI79" s="15"/>
      <c r="FJ79" s="15"/>
      <c r="FK79" s="15"/>
      <c r="FL79" s="15"/>
      <c r="FM79" s="15"/>
      <c r="FN79" s="15"/>
      <c r="FO79" s="15"/>
      <c r="FP79" s="15"/>
      <c r="FQ79" s="15"/>
      <c r="FR79" s="15"/>
      <c r="FS79" s="15"/>
      <c r="FT79" s="15"/>
      <c r="FU79" s="15"/>
      <c r="FV79" s="15"/>
      <c r="FW79" s="15"/>
      <c r="FX79" s="15"/>
      <c r="FY79" s="15"/>
      <c r="FZ79" s="15"/>
      <c r="GA79" s="15"/>
      <c r="GB79" s="15"/>
      <c r="GC79" s="15"/>
      <c r="GD79" s="15"/>
      <c r="GE79" s="15"/>
      <c r="GF79" s="15"/>
      <c r="GG79" s="15"/>
      <c r="GH79" s="15"/>
      <c r="GI79" s="15"/>
      <c r="GJ79" s="15"/>
      <c r="GK79" s="15"/>
      <c r="GL79" s="15"/>
      <c r="GM79" s="15"/>
      <c r="GN79" s="15"/>
      <c r="GO79" s="15"/>
      <c r="GP79" s="15"/>
      <c r="GQ79" s="15"/>
      <c r="GR79" s="15"/>
      <c r="GS79" s="15"/>
      <c r="GT79" s="15"/>
      <c r="GU79" s="15"/>
      <c r="GV79" s="15"/>
      <c r="GW79" s="15"/>
      <c r="GX79" s="15"/>
      <c r="GY79" s="15"/>
      <c r="GZ79" s="15"/>
      <c r="HA79" s="15"/>
      <c r="HB79" s="15"/>
      <c r="HC79" s="15"/>
      <c r="HD79" s="15"/>
      <c r="HE79" s="15"/>
      <c r="HF79" s="15"/>
      <c r="HG79" s="15"/>
      <c r="HH79" s="15"/>
      <c r="HI79" s="15"/>
      <c r="HJ79" s="15"/>
      <c r="HK79" s="15"/>
      <c r="HL79" s="15"/>
      <c r="HM79" s="15"/>
      <c r="HN79" s="15"/>
      <c r="HO79" s="15"/>
      <c r="HP79" s="15"/>
      <c r="HQ79" s="15"/>
      <c r="HR79" s="15"/>
      <c r="HS79" s="15"/>
      <c r="HT79" s="15"/>
      <c r="HU79" s="15"/>
      <c r="HV79" s="15"/>
      <c r="HW79" s="15"/>
      <c r="HX79" s="15"/>
      <c r="HY79" s="15"/>
      <c r="HZ79" s="15"/>
      <c r="IA79" s="15"/>
      <c r="IB79" s="15"/>
      <c r="IC79" s="15"/>
      <c r="ID79" s="15"/>
      <c r="IE79" s="15"/>
      <c r="IF79" s="15"/>
      <c r="IG79" s="15"/>
      <c r="IH79" s="15"/>
      <c r="II79" s="15"/>
      <c r="IJ79" s="15"/>
      <c r="IK79" s="15"/>
      <c r="IL79" s="15"/>
      <c r="IM79" s="15"/>
      <c r="IN79" s="15"/>
      <c r="IO79" s="15"/>
      <c r="IP79" s="15"/>
      <c r="IQ79" s="15"/>
      <c r="IR79" s="15"/>
      <c r="IS79" s="15"/>
      <c r="IT79" s="15"/>
      <c r="IU79" s="15"/>
      <c r="IV79" s="15"/>
    </row>
    <row r="80" spans="1:256" ht="11.25" customHeight="1">
      <c r="A80" s="512"/>
      <c r="B80" s="512"/>
      <c r="C80" s="512"/>
      <c r="D80" s="512"/>
      <c r="E80" s="512"/>
      <c r="F80" s="512"/>
      <c r="G80" s="512"/>
      <c r="H80" s="512"/>
      <c r="I80" s="512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5"/>
      <c r="DC80" s="15"/>
      <c r="DD80" s="15"/>
      <c r="DE80" s="15"/>
      <c r="DF80" s="15"/>
      <c r="DG80" s="15"/>
      <c r="DH80" s="15"/>
      <c r="DI80" s="15"/>
      <c r="DJ80" s="15"/>
      <c r="DK80" s="15"/>
      <c r="DL80" s="15"/>
      <c r="DM80" s="15"/>
      <c r="DN80" s="15"/>
      <c r="DO80" s="15"/>
      <c r="DP80" s="15"/>
      <c r="DQ80" s="15"/>
      <c r="DR80" s="15"/>
      <c r="DS80" s="15"/>
      <c r="DT80" s="15"/>
      <c r="DU80" s="15"/>
      <c r="DV80" s="15"/>
      <c r="DW80" s="15"/>
      <c r="DX80" s="15"/>
      <c r="DY80" s="15"/>
      <c r="DZ80" s="15"/>
      <c r="EA80" s="15"/>
      <c r="EB80" s="15"/>
      <c r="EC80" s="15"/>
      <c r="ED80" s="15"/>
      <c r="EE80" s="15"/>
      <c r="EF80" s="15"/>
      <c r="EG80" s="15"/>
      <c r="EH80" s="15"/>
      <c r="EI80" s="15"/>
      <c r="EJ80" s="15"/>
      <c r="EK80" s="15"/>
      <c r="EL80" s="15"/>
      <c r="EM80" s="15"/>
      <c r="EN80" s="15"/>
      <c r="EO80" s="15"/>
      <c r="EP80" s="15"/>
      <c r="EQ80" s="15"/>
      <c r="ER80" s="15"/>
      <c r="ES80" s="15"/>
      <c r="ET80" s="15"/>
      <c r="EU80" s="15"/>
      <c r="EV80" s="15"/>
      <c r="EW80" s="15"/>
      <c r="EX80" s="15"/>
      <c r="EY80" s="15"/>
      <c r="EZ80" s="15"/>
      <c r="FA80" s="15"/>
      <c r="FB80" s="15"/>
      <c r="FC80" s="15"/>
      <c r="FD80" s="15"/>
      <c r="FE80" s="15"/>
      <c r="FF80" s="15"/>
      <c r="FG80" s="15"/>
      <c r="FH80" s="15"/>
      <c r="FI80" s="15"/>
      <c r="FJ80" s="15"/>
      <c r="FK80" s="15"/>
      <c r="FL80" s="15"/>
      <c r="FM80" s="15"/>
      <c r="FN80" s="15"/>
      <c r="FO80" s="15"/>
      <c r="FP80" s="15"/>
      <c r="FQ80" s="15"/>
      <c r="FR80" s="15"/>
      <c r="FS80" s="15"/>
      <c r="FT80" s="15"/>
      <c r="FU80" s="15"/>
      <c r="FV80" s="15"/>
      <c r="FW80" s="15"/>
      <c r="FX80" s="15"/>
      <c r="FY80" s="15"/>
      <c r="FZ80" s="15"/>
      <c r="GA80" s="15"/>
      <c r="GB80" s="15"/>
      <c r="GC80" s="15"/>
      <c r="GD80" s="15"/>
      <c r="GE80" s="15"/>
      <c r="GF80" s="15"/>
      <c r="GG80" s="15"/>
      <c r="GH80" s="15"/>
      <c r="GI80" s="15"/>
      <c r="GJ80" s="15"/>
      <c r="GK80" s="15"/>
      <c r="GL80" s="15"/>
      <c r="GM80" s="15"/>
      <c r="GN80" s="15"/>
      <c r="GO80" s="15"/>
      <c r="GP80" s="15"/>
      <c r="GQ80" s="15"/>
      <c r="GR80" s="15"/>
      <c r="GS80" s="15"/>
      <c r="GT80" s="15"/>
      <c r="GU80" s="15"/>
      <c r="GV80" s="15"/>
      <c r="GW80" s="15"/>
      <c r="GX80" s="15"/>
      <c r="GY80" s="15"/>
      <c r="GZ80" s="15"/>
      <c r="HA80" s="15"/>
      <c r="HB80" s="15"/>
      <c r="HC80" s="15"/>
      <c r="HD80" s="15"/>
      <c r="HE80" s="15"/>
      <c r="HF80" s="15"/>
      <c r="HG80" s="15"/>
      <c r="HH80" s="15"/>
      <c r="HI80" s="15"/>
      <c r="HJ80" s="15"/>
      <c r="HK80" s="15"/>
      <c r="HL80" s="15"/>
      <c r="HM80" s="15"/>
      <c r="HN80" s="15"/>
      <c r="HO80" s="15"/>
      <c r="HP80" s="15"/>
      <c r="HQ80" s="15"/>
      <c r="HR80" s="15"/>
      <c r="HS80" s="15"/>
      <c r="HT80" s="15"/>
      <c r="HU80" s="15"/>
      <c r="HV80" s="15"/>
      <c r="HW80" s="15"/>
      <c r="HX80" s="15"/>
      <c r="HY80" s="15"/>
      <c r="HZ80" s="15"/>
      <c r="IA80" s="15"/>
      <c r="IB80" s="15"/>
      <c r="IC80" s="15"/>
      <c r="ID80" s="15"/>
      <c r="IE80" s="15"/>
      <c r="IF80" s="15"/>
      <c r="IG80" s="15"/>
      <c r="IH80" s="15"/>
      <c r="II80" s="15"/>
      <c r="IJ80" s="15"/>
      <c r="IK80" s="15"/>
      <c r="IL80" s="15"/>
      <c r="IM80" s="15"/>
      <c r="IN80" s="15"/>
      <c r="IO80" s="15"/>
      <c r="IP80" s="15"/>
      <c r="IQ80" s="15"/>
      <c r="IR80" s="15"/>
      <c r="IS80" s="15"/>
      <c r="IT80" s="15"/>
      <c r="IU80" s="15"/>
      <c r="IV80" s="15"/>
    </row>
    <row r="81" spans="1:256" ht="32.25" customHeight="1">
      <c r="A81" s="513" t="s">
        <v>84</v>
      </c>
      <c r="B81" s="513"/>
      <c r="C81" s="513"/>
      <c r="D81" s="513"/>
      <c r="E81" s="513"/>
      <c r="F81" s="513"/>
      <c r="G81" s="513"/>
      <c r="H81" s="513"/>
      <c r="I81" s="513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  <c r="DA81" s="15"/>
      <c r="DB81" s="15"/>
      <c r="DC81" s="15"/>
      <c r="DD81" s="15"/>
      <c r="DE81" s="15"/>
      <c r="DF81" s="15"/>
      <c r="DG81" s="15"/>
      <c r="DH81" s="15"/>
      <c r="DI81" s="15"/>
      <c r="DJ81" s="15"/>
      <c r="DK81" s="15"/>
      <c r="DL81" s="15"/>
      <c r="DM81" s="15"/>
      <c r="DN81" s="15"/>
      <c r="DO81" s="15"/>
      <c r="DP81" s="15"/>
      <c r="DQ81" s="15"/>
      <c r="DR81" s="15"/>
      <c r="DS81" s="15"/>
      <c r="DT81" s="15"/>
      <c r="DU81" s="15"/>
      <c r="DV81" s="15"/>
      <c r="DW81" s="15"/>
      <c r="DX81" s="15"/>
      <c r="DY81" s="15"/>
      <c r="DZ81" s="15"/>
      <c r="EA81" s="15"/>
      <c r="EB81" s="15"/>
      <c r="EC81" s="15"/>
      <c r="ED81" s="15"/>
      <c r="EE81" s="15"/>
      <c r="EF81" s="15"/>
      <c r="EG81" s="15"/>
      <c r="EH81" s="15"/>
      <c r="EI81" s="15"/>
      <c r="EJ81" s="15"/>
      <c r="EK81" s="15"/>
      <c r="EL81" s="15"/>
      <c r="EM81" s="15"/>
      <c r="EN81" s="15"/>
      <c r="EO81" s="15"/>
      <c r="EP81" s="15"/>
      <c r="EQ81" s="15"/>
      <c r="ER81" s="15"/>
      <c r="ES81" s="15"/>
      <c r="ET81" s="15"/>
      <c r="EU81" s="15"/>
      <c r="EV81" s="15"/>
      <c r="EW81" s="15"/>
      <c r="EX81" s="15"/>
      <c r="EY81" s="15"/>
      <c r="EZ81" s="15"/>
      <c r="FA81" s="15"/>
      <c r="FB81" s="15"/>
      <c r="FC81" s="15"/>
      <c r="FD81" s="15"/>
      <c r="FE81" s="15"/>
      <c r="FF81" s="15"/>
      <c r="FG81" s="15"/>
      <c r="FH81" s="15"/>
      <c r="FI81" s="15"/>
      <c r="FJ81" s="15"/>
      <c r="FK81" s="15"/>
      <c r="FL81" s="15"/>
      <c r="FM81" s="15"/>
      <c r="FN81" s="15"/>
      <c r="FO81" s="15"/>
      <c r="FP81" s="15"/>
      <c r="FQ81" s="15"/>
      <c r="FR81" s="15"/>
      <c r="FS81" s="15"/>
      <c r="FT81" s="15"/>
      <c r="FU81" s="15"/>
      <c r="FV81" s="15"/>
      <c r="FW81" s="15"/>
      <c r="FX81" s="15"/>
      <c r="FY81" s="15"/>
      <c r="FZ81" s="15"/>
      <c r="GA81" s="15"/>
      <c r="GB81" s="15"/>
      <c r="GC81" s="15"/>
      <c r="GD81" s="15"/>
      <c r="GE81" s="15"/>
      <c r="GF81" s="15"/>
      <c r="GG81" s="15"/>
      <c r="GH81" s="15"/>
      <c r="GI81" s="15"/>
      <c r="GJ81" s="15"/>
      <c r="GK81" s="15"/>
      <c r="GL81" s="15"/>
      <c r="GM81" s="15"/>
      <c r="GN81" s="15"/>
      <c r="GO81" s="15"/>
      <c r="GP81" s="15"/>
      <c r="GQ81" s="15"/>
      <c r="GR81" s="15"/>
      <c r="GS81" s="15"/>
      <c r="GT81" s="15"/>
      <c r="GU81" s="15"/>
      <c r="GV81" s="15"/>
      <c r="GW81" s="15"/>
      <c r="GX81" s="15"/>
      <c r="GY81" s="15"/>
      <c r="GZ81" s="15"/>
      <c r="HA81" s="15"/>
      <c r="HB81" s="15"/>
      <c r="HC81" s="15"/>
      <c r="HD81" s="15"/>
      <c r="HE81" s="15"/>
      <c r="HF81" s="15"/>
      <c r="HG81" s="15"/>
      <c r="HH81" s="15"/>
      <c r="HI81" s="15"/>
      <c r="HJ81" s="15"/>
      <c r="HK81" s="15"/>
      <c r="HL81" s="15"/>
      <c r="HM81" s="15"/>
      <c r="HN81" s="15"/>
      <c r="HO81" s="15"/>
      <c r="HP81" s="15"/>
      <c r="HQ81" s="15"/>
      <c r="HR81" s="15"/>
      <c r="HS81" s="15"/>
      <c r="HT81" s="15"/>
      <c r="HU81" s="15"/>
      <c r="HV81" s="15"/>
      <c r="HW81" s="15"/>
      <c r="HX81" s="15"/>
      <c r="HY81" s="15"/>
      <c r="HZ81" s="15"/>
      <c r="IA81" s="15"/>
      <c r="IB81" s="15"/>
      <c r="IC81" s="15"/>
      <c r="ID81" s="15"/>
      <c r="IE81" s="15"/>
      <c r="IF81" s="15"/>
      <c r="IG81" s="15"/>
      <c r="IH81" s="15"/>
      <c r="II81" s="15"/>
      <c r="IJ81" s="15"/>
      <c r="IK81" s="15"/>
      <c r="IL81" s="15"/>
      <c r="IM81" s="15"/>
      <c r="IN81" s="15"/>
      <c r="IO81" s="15"/>
      <c r="IP81" s="15"/>
      <c r="IQ81" s="15"/>
      <c r="IR81" s="15"/>
      <c r="IS81" s="15"/>
      <c r="IT81" s="15"/>
      <c r="IU81" s="15"/>
      <c r="IV81" s="15"/>
    </row>
    <row r="82" spans="1:256" ht="30" customHeight="1">
      <c r="A82" s="52" t="s">
        <v>85</v>
      </c>
      <c r="B82" s="501" t="s">
        <v>86</v>
      </c>
      <c r="C82" s="501"/>
      <c r="D82" s="501"/>
      <c r="E82" s="501"/>
      <c r="F82" s="501"/>
      <c r="G82" s="501"/>
      <c r="H82" s="40" t="s">
        <v>87</v>
      </c>
      <c r="I82" s="40" t="s">
        <v>88</v>
      </c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  <c r="DJ82" s="15"/>
      <c r="DK82" s="15"/>
      <c r="DL82" s="15"/>
      <c r="DM82" s="15"/>
      <c r="DN82" s="15"/>
      <c r="DO82" s="15"/>
      <c r="DP82" s="15"/>
      <c r="DQ82" s="15"/>
      <c r="DR82" s="15"/>
      <c r="DS82" s="15"/>
      <c r="DT82" s="15"/>
      <c r="DU82" s="15"/>
      <c r="DV82" s="15"/>
      <c r="DW82" s="15"/>
      <c r="DX82" s="15"/>
      <c r="DY82" s="15"/>
      <c r="DZ82" s="15"/>
      <c r="EA82" s="15"/>
      <c r="EB82" s="15"/>
      <c r="EC82" s="15"/>
      <c r="ED82" s="15"/>
      <c r="EE82" s="15"/>
      <c r="EF82" s="15"/>
      <c r="EG82" s="15"/>
      <c r="EH82" s="15"/>
      <c r="EI82" s="15"/>
      <c r="EJ82" s="15"/>
      <c r="EK82" s="15"/>
      <c r="EL82" s="15"/>
      <c r="EM82" s="15"/>
      <c r="EN82" s="15"/>
      <c r="EO82" s="15"/>
      <c r="EP82" s="15"/>
      <c r="EQ82" s="15"/>
      <c r="ER82" s="15"/>
      <c r="ES82" s="15"/>
      <c r="ET82" s="15"/>
      <c r="EU82" s="15"/>
      <c r="EV82" s="15"/>
      <c r="EW82" s="15"/>
      <c r="EX82" s="15"/>
      <c r="EY82" s="15"/>
      <c r="EZ82" s="15"/>
      <c r="FA82" s="15"/>
      <c r="FB82" s="15"/>
      <c r="FC82" s="15"/>
      <c r="FD82" s="15"/>
      <c r="FE82" s="15"/>
      <c r="FF82" s="15"/>
      <c r="FG82" s="15"/>
      <c r="FH82" s="15"/>
      <c r="FI82" s="15"/>
      <c r="FJ82" s="15"/>
      <c r="FK82" s="15"/>
      <c r="FL82" s="15"/>
      <c r="FM82" s="15"/>
      <c r="FN82" s="15"/>
      <c r="FO82" s="15"/>
      <c r="FP82" s="15"/>
      <c r="FQ82" s="15"/>
      <c r="FR82" s="15"/>
      <c r="FS82" s="15"/>
      <c r="FT82" s="15"/>
      <c r="FU82" s="15"/>
      <c r="FV82" s="15"/>
      <c r="FW82" s="15"/>
      <c r="FX82" s="15"/>
      <c r="FY82" s="15"/>
      <c r="FZ82" s="15"/>
      <c r="GA82" s="15"/>
      <c r="GB82" s="15"/>
      <c r="GC82" s="15"/>
      <c r="GD82" s="15"/>
      <c r="GE82" s="15"/>
      <c r="GF82" s="15"/>
      <c r="GG82" s="15"/>
      <c r="GH82" s="15"/>
      <c r="GI82" s="15"/>
      <c r="GJ82" s="15"/>
      <c r="GK82" s="15"/>
      <c r="GL82" s="15"/>
      <c r="GM82" s="15"/>
      <c r="GN82" s="15"/>
      <c r="GO82" s="15"/>
      <c r="GP82" s="15"/>
      <c r="GQ82" s="15"/>
      <c r="GR82" s="15"/>
      <c r="GS82" s="15"/>
      <c r="GT82" s="15"/>
      <c r="GU82" s="15"/>
      <c r="GV82" s="15"/>
      <c r="GW82" s="15"/>
      <c r="GX82" s="15"/>
      <c r="GY82" s="15"/>
      <c r="GZ82" s="15"/>
      <c r="HA82" s="15"/>
      <c r="HB82" s="15"/>
      <c r="HC82" s="15"/>
      <c r="HD82" s="15"/>
      <c r="HE82" s="15"/>
      <c r="HF82" s="15"/>
      <c r="HG82" s="15"/>
      <c r="HH82" s="15"/>
      <c r="HI82" s="15"/>
      <c r="HJ82" s="15"/>
      <c r="HK82" s="15"/>
      <c r="HL82" s="15"/>
      <c r="HM82" s="15"/>
      <c r="HN82" s="15"/>
      <c r="HO82" s="15"/>
      <c r="HP82" s="15"/>
      <c r="HQ82" s="15"/>
      <c r="HR82" s="15"/>
      <c r="HS82" s="15"/>
      <c r="HT82" s="15"/>
      <c r="HU82" s="15"/>
      <c r="HV82" s="15"/>
      <c r="HW82" s="15"/>
      <c r="HX82" s="15"/>
      <c r="HY82" s="15"/>
      <c r="HZ82" s="15"/>
      <c r="IA82" s="15"/>
      <c r="IB82" s="15"/>
      <c r="IC82" s="15"/>
      <c r="ID82" s="15"/>
      <c r="IE82" s="15"/>
      <c r="IF82" s="15"/>
      <c r="IG82" s="15"/>
      <c r="IH82" s="15"/>
      <c r="II82" s="15"/>
      <c r="IJ82" s="15"/>
      <c r="IK82" s="15"/>
      <c r="IL82" s="15"/>
      <c r="IM82" s="15"/>
      <c r="IN82" s="15"/>
      <c r="IO82" s="15"/>
      <c r="IP82" s="15"/>
      <c r="IQ82" s="15"/>
      <c r="IR82" s="15"/>
      <c r="IS82" s="15"/>
      <c r="IT82" s="15"/>
      <c r="IU82" s="15"/>
      <c r="IV82" s="15"/>
    </row>
    <row r="83" spans="1:256" ht="15.75" customHeight="1">
      <c r="A83" s="53" t="s">
        <v>8</v>
      </c>
      <c r="B83" s="12" t="s">
        <v>89</v>
      </c>
      <c r="C83" s="12"/>
      <c r="D83" s="12"/>
      <c r="E83" s="12"/>
      <c r="F83" s="12"/>
      <c r="G83" s="12"/>
      <c r="H83" s="54"/>
      <c r="I83" s="5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  <c r="CS83" s="15"/>
      <c r="CT83" s="15"/>
      <c r="CU83" s="15"/>
      <c r="CV83" s="15"/>
      <c r="CW83" s="15"/>
      <c r="CX83" s="15"/>
      <c r="CY83" s="15"/>
      <c r="CZ83" s="15"/>
      <c r="DA83" s="15"/>
      <c r="DB83" s="15"/>
      <c r="DC83" s="15"/>
      <c r="DD83" s="15"/>
      <c r="DE83" s="15"/>
      <c r="DF83" s="15"/>
      <c r="DG83" s="15"/>
      <c r="DH83" s="15"/>
      <c r="DI83" s="15"/>
      <c r="DJ83" s="15"/>
      <c r="DK83" s="15"/>
      <c r="DL83" s="15"/>
      <c r="DM83" s="15"/>
      <c r="DN83" s="15"/>
      <c r="DO83" s="15"/>
      <c r="DP83" s="15"/>
      <c r="DQ83" s="15"/>
      <c r="DR83" s="15"/>
      <c r="DS83" s="15"/>
      <c r="DT83" s="15"/>
      <c r="DU83" s="15"/>
      <c r="DV83" s="15"/>
      <c r="DW83" s="15"/>
      <c r="DX83" s="15"/>
      <c r="DY83" s="15"/>
      <c r="DZ83" s="15"/>
      <c r="EA83" s="15"/>
      <c r="EB83" s="15"/>
      <c r="EC83" s="15"/>
      <c r="ED83" s="15"/>
      <c r="EE83" s="15"/>
      <c r="EF83" s="15"/>
      <c r="EG83" s="15"/>
      <c r="EH83" s="15"/>
      <c r="EI83" s="15"/>
      <c r="EJ83" s="15"/>
      <c r="EK83" s="15"/>
      <c r="EL83" s="15"/>
      <c r="EM83" s="15"/>
      <c r="EN83" s="15"/>
      <c r="EO83" s="15"/>
      <c r="EP83" s="15"/>
      <c r="EQ83" s="15"/>
      <c r="ER83" s="15"/>
      <c r="ES83" s="15"/>
      <c r="ET83" s="15"/>
      <c r="EU83" s="15"/>
      <c r="EV83" s="15"/>
      <c r="EW83" s="15"/>
      <c r="EX83" s="15"/>
      <c r="EY83" s="15"/>
      <c r="EZ83" s="15"/>
      <c r="FA83" s="15"/>
      <c r="FB83" s="15"/>
      <c r="FC83" s="15"/>
      <c r="FD83" s="15"/>
      <c r="FE83" s="15"/>
      <c r="FF83" s="15"/>
      <c r="FG83" s="15"/>
      <c r="FH83" s="15"/>
      <c r="FI83" s="15"/>
      <c r="FJ83" s="15"/>
      <c r="FK83" s="15"/>
      <c r="FL83" s="15"/>
      <c r="FM83" s="15"/>
      <c r="FN83" s="15"/>
      <c r="FO83" s="15"/>
      <c r="FP83" s="15"/>
      <c r="FQ83" s="15"/>
      <c r="FR83" s="15"/>
      <c r="FS83" s="15"/>
      <c r="FT83" s="15"/>
      <c r="FU83" s="15"/>
      <c r="FV83" s="15"/>
      <c r="FW83" s="15"/>
      <c r="FX83" s="15"/>
      <c r="FY83" s="15"/>
      <c r="FZ83" s="15"/>
      <c r="GA83" s="15"/>
      <c r="GB83" s="15"/>
      <c r="GC83" s="15"/>
      <c r="GD83" s="15"/>
      <c r="GE83" s="15"/>
      <c r="GF83" s="15"/>
      <c r="GG83" s="15"/>
      <c r="GH83" s="15"/>
      <c r="GI83" s="15"/>
      <c r="GJ83" s="15"/>
      <c r="GK83" s="15"/>
      <c r="GL83" s="15"/>
      <c r="GM83" s="15"/>
      <c r="GN83" s="15"/>
      <c r="GO83" s="15"/>
      <c r="GP83" s="15"/>
      <c r="GQ83" s="15"/>
      <c r="GR83" s="15"/>
      <c r="GS83" s="15"/>
      <c r="GT83" s="15"/>
      <c r="GU83" s="15"/>
      <c r="GV83" s="15"/>
      <c r="GW83" s="15"/>
      <c r="GX83" s="15"/>
      <c r="GY83" s="15"/>
      <c r="GZ83" s="15"/>
      <c r="HA83" s="15"/>
      <c r="HB83" s="15"/>
      <c r="HC83" s="15"/>
      <c r="HD83" s="15"/>
      <c r="HE83" s="15"/>
      <c r="HF83" s="15"/>
      <c r="HG83" s="15"/>
      <c r="HH83" s="15"/>
      <c r="HI83" s="15"/>
      <c r="HJ83" s="15"/>
      <c r="HK83" s="15"/>
      <c r="HL83" s="15"/>
      <c r="HM83" s="15"/>
      <c r="HN83" s="15"/>
      <c r="HO83" s="15"/>
      <c r="HP83" s="15"/>
      <c r="HQ83" s="15"/>
      <c r="HR83" s="15"/>
      <c r="HS83" s="15"/>
      <c r="HT83" s="15"/>
      <c r="HU83" s="15"/>
      <c r="HV83" s="15"/>
      <c r="HW83" s="15"/>
      <c r="HX83" s="15"/>
      <c r="HY83" s="15"/>
      <c r="HZ83" s="15"/>
      <c r="IA83" s="15"/>
      <c r="IB83" s="15"/>
      <c r="IC83" s="15"/>
      <c r="ID83" s="15"/>
      <c r="IE83" s="15"/>
      <c r="IF83" s="15"/>
      <c r="IG83" s="15"/>
      <c r="IH83" s="15"/>
      <c r="II83" s="15"/>
      <c r="IJ83" s="15"/>
      <c r="IK83" s="15"/>
      <c r="IL83" s="15"/>
      <c r="IM83" s="15"/>
      <c r="IN83" s="15"/>
      <c r="IO83" s="15"/>
      <c r="IP83" s="15"/>
      <c r="IQ83" s="15"/>
      <c r="IR83" s="15"/>
      <c r="IS83" s="15"/>
      <c r="IT83" s="15"/>
      <c r="IU83" s="15"/>
      <c r="IV83" s="15"/>
    </row>
    <row r="84" spans="1:256" ht="15.75" customHeight="1">
      <c r="A84" s="53" t="s">
        <v>10</v>
      </c>
      <c r="B84" s="12" t="s">
        <v>90</v>
      </c>
      <c r="C84" s="12"/>
      <c r="D84" s="12"/>
      <c r="E84" s="12"/>
      <c r="F84" s="12"/>
      <c r="G84" s="12"/>
      <c r="H84" s="54"/>
      <c r="I84" s="5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  <c r="DA84" s="15"/>
      <c r="DB84" s="15"/>
      <c r="DC84" s="15"/>
      <c r="DD84" s="15"/>
      <c r="DE84" s="15"/>
      <c r="DF84" s="15"/>
      <c r="DG84" s="15"/>
      <c r="DH84" s="15"/>
      <c r="DI84" s="15"/>
      <c r="DJ84" s="15"/>
      <c r="DK84" s="15"/>
      <c r="DL84" s="15"/>
      <c r="DM84" s="15"/>
      <c r="DN84" s="15"/>
      <c r="DO84" s="15"/>
      <c r="DP84" s="15"/>
      <c r="DQ84" s="15"/>
      <c r="DR84" s="15"/>
      <c r="DS84" s="15"/>
      <c r="DT84" s="15"/>
      <c r="DU84" s="15"/>
      <c r="DV84" s="15"/>
      <c r="DW84" s="15"/>
      <c r="DX84" s="15"/>
      <c r="DY84" s="15"/>
      <c r="DZ84" s="15"/>
      <c r="EA84" s="15"/>
      <c r="EB84" s="15"/>
      <c r="EC84" s="15"/>
      <c r="ED84" s="15"/>
      <c r="EE84" s="15"/>
      <c r="EF84" s="15"/>
      <c r="EG84" s="15"/>
      <c r="EH84" s="15"/>
      <c r="EI84" s="15"/>
      <c r="EJ84" s="15"/>
      <c r="EK84" s="15"/>
      <c r="EL84" s="15"/>
      <c r="EM84" s="15"/>
      <c r="EN84" s="15"/>
      <c r="EO84" s="15"/>
      <c r="EP84" s="15"/>
      <c r="EQ84" s="15"/>
      <c r="ER84" s="15"/>
      <c r="ES84" s="15"/>
      <c r="ET84" s="15"/>
      <c r="EU84" s="15"/>
      <c r="EV84" s="15"/>
      <c r="EW84" s="15"/>
      <c r="EX84" s="15"/>
      <c r="EY84" s="15"/>
      <c r="EZ84" s="15"/>
      <c r="FA84" s="15"/>
      <c r="FB84" s="15"/>
      <c r="FC84" s="15"/>
      <c r="FD84" s="15"/>
      <c r="FE84" s="15"/>
      <c r="FF84" s="15"/>
      <c r="FG84" s="15"/>
      <c r="FH84" s="15"/>
      <c r="FI84" s="15"/>
      <c r="FJ84" s="15"/>
      <c r="FK84" s="15"/>
      <c r="FL84" s="15"/>
      <c r="FM84" s="15"/>
      <c r="FN84" s="15"/>
      <c r="FO84" s="15"/>
      <c r="FP84" s="15"/>
      <c r="FQ84" s="15"/>
      <c r="FR84" s="15"/>
      <c r="FS84" s="15"/>
      <c r="FT84" s="15"/>
      <c r="FU84" s="15"/>
      <c r="FV84" s="15"/>
      <c r="FW84" s="15"/>
      <c r="FX84" s="15"/>
      <c r="FY84" s="15"/>
      <c r="FZ84" s="15"/>
      <c r="GA84" s="15"/>
      <c r="GB84" s="15"/>
      <c r="GC84" s="15"/>
      <c r="GD84" s="15"/>
      <c r="GE84" s="15"/>
      <c r="GF84" s="15"/>
      <c r="GG84" s="15"/>
      <c r="GH84" s="15"/>
      <c r="GI84" s="15"/>
      <c r="GJ84" s="15"/>
      <c r="GK84" s="15"/>
      <c r="GL84" s="15"/>
      <c r="GM84" s="15"/>
      <c r="GN84" s="15"/>
      <c r="GO84" s="15"/>
      <c r="GP84" s="15"/>
      <c r="GQ84" s="15"/>
      <c r="GR84" s="15"/>
      <c r="GS84" s="15"/>
      <c r="GT84" s="15"/>
      <c r="GU84" s="15"/>
      <c r="GV84" s="15"/>
      <c r="GW84" s="15"/>
      <c r="GX84" s="15"/>
      <c r="GY84" s="15"/>
      <c r="GZ84" s="15"/>
      <c r="HA84" s="15"/>
      <c r="HB84" s="15"/>
      <c r="HC84" s="15"/>
      <c r="HD84" s="15"/>
      <c r="HE84" s="15"/>
      <c r="HF84" s="15"/>
      <c r="HG84" s="15"/>
      <c r="HH84" s="15"/>
      <c r="HI84" s="15"/>
      <c r="HJ84" s="15"/>
      <c r="HK84" s="15"/>
      <c r="HL84" s="15"/>
      <c r="HM84" s="15"/>
      <c r="HN84" s="15"/>
      <c r="HO84" s="15"/>
      <c r="HP84" s="15"/>
      <c r="HQ84" s="15"/>
      <c r="HR84" s="15"/>
      <c r="HS84" s="15"/>
      <c r="HT84" s="15"/>
      <c r="HU84" s="15"/>
      <c r="HV84" s="15"/>
      <c r="HW84" s="15"/>
      <c r="HX84" s="15"/>
      <c r="HY84" s="15"/>
      <c r="HZ84" s="15"/>
      <c r="IA84" s="15"/>
      <c r="IB84" s="15"/>
      <c r="IC84" s="15"/>
      <c r="ID84" s="15"/>
      <c r="IE84" s="15"/>
      <c r="IF84" s="15"/>
      <c r="IG84" s="15"/>
      <c r="IH84" s="15"/>
      <c r="II84" s="15"/>
      <c r="IJ84" s="15"/>
      <c r="IK84" s="15"/>
      <c r="IL84" s="15"/>
      <c r="IM84" s="15"/>
      <c r="IN84" s="15"/>
      <c r="IO84" s="15"/>
      <c r="IP84" s="15"/>
      <c r="IQ84" s="15"/>
      <c r="IR84" s="15"/>
      <c r="IS84" s="15"/>
      <c r="IT84" s="15"/>
      <c r="IU84" s="15"/>
      <c r="IV84" s="15"/>
    </row>
    <row r="85" spans="1:256" ht="48.75" customHeight="1">
      <c r="A85" s="53" t="s">
        <v>13</v>
      </c>
      <c r="B85" s="12" t="s">
        <v>91</v>
      </c>
      <c r="C85" s="12"/>
      <c r="D85" s="56" t="s">
        <v>92</v>
      </c>
      <c r="E85" s="57">
        <v>0.03</v>
      </c>
      <c r="F85" s="56" t="s">
        <v>93</v>
      </c>
      <c r="G85" s="58">
        <v>1</v>
      </c>
      <c r="H85" s="59"/>
      <c r="I85" s="5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  <c r="CR85" s="15"/>
      <c r="CS85" s="15"/>
      <c r="CT85" s="15"/>
      <c r="CU85" s="15"/>
      <c r="CV85" s="15"/>
      <c r="CW85" s="15"/>
      <c r="CX85" s="15"/>
      <c r="CY85" s="15"/>
      <c r="CZ85" s="15"/>
      <c r="DA85" s="15"/>
      <c r="DB85" s="15"/>
      <c r="DC85" s="15"/>
      <c r="DD85" s="15"/>
      <c r="DE85" s="15"/>
      <c r="DF85" s="15"/>
      <c r="DG85" s="15"/>
      <c r="DH85" s="15"/>
      <c r="DI85" s="15"/>
      <c r="DJ85" s="15"/>
      <c r="DK85" s="15"/>
      <c r="DL85" s="15"/>
      <c r="DM85" s="15"/>
      <c r="DN85" s="15"/>
      <c r="DO85" s="15"/>
      <c r="DP85" s="15"/>
      <c r="DQ85" s="15"/>
      <c r="DR85" s="15"/>
      <c r="DS85" s="15"/>
      <c r="DT85" s="15"/>
      <c r="DU85" s="15"/>
      <c r="DV85" s="15"/>
      <c r="DW85" s="15"/>
      <c r="DX85" s="15"/>
      <c r="DY85" s="15"/>
      <c r="DZ85" s="15"/>
      <c r="EA85" s="15"/>
      <c r="EB85" s="15"/>
      <c r="EC85" s="15"/>
      <c r="ED85" s="15"/>
      <c r="EE85" s="15"/>
      <c r="EF85" s="15"/>
      <c r="EG85" s="15"/>
      <c r="EH85" s="15"/>
      <c r="EI85" s="15"/>
      <c r="EJ85" s="15"/>
      <c r="EK85" s="15"/>
      <c r="EL85" s="15"/>
      <c r="EM85" s="15"/>
      <c r="EN85" s="15"/>
      <c r="EO85" s="15"/>
      <c r="EP85" s="15"/>
      <c r="EQ85" s="15"/>
      <c r="ER85" s="15"/>
      <c r="ES85" s="15"/>
      <c r="ET85" s="15"/>
      <c r="EU85" s="15"/>
      <c r="EV85" s="15"/>
      <c r="EW85" s="15"/>
      <c r="EX85" s="15"/>
      <c r="EY85" s="15"/>
      <c r="EZ85" s="15"/>
      <c r="FA85" s="15"/>
      <c r="FB85" s="15"/>
      <c r="FC85" s="15"/>
      <c r="FD85" s="15"/>
      <c r="FE85" s="15"/>
      <c r="FF85" s="15"/>
      <c r="FG85" s="15"/>
      <c r="FH85" s="15"/>
      <c r="FI85" s="15"/>
      <c r="FJ85" s="15"/>
      <c r="FK85" s="15"/>
      <c r="FL85" s="15"/>
      <c r="FM85" s="15"/>
      <c r="FN85" s="15"/>
      <c r="FO85" s="15"/>
      <c r="FP85" s="15"/>
      <c r="FQ85" s="15"/>
      <c r="FR85" s="15"/>
      <c r="FS85" s="15"/>
      <c r="FT85" s="15"/>
      <c r="FU85" s="15"/>
      <c r="FV85" s="15"/>
      <c r="FW85" s="15"/>
      <c r="FX85" s="15"/>
      <c r="FY85" s="15"/>
      <c r="FZ85" s="15"/>
      <c r="GA85" s="15"/>
      <c r="GB85" s="15"/>
      <c r="GC85" s="15"/>
      <c r="GD85" s="15"/>
      <c r="GE85" s="15"/>
      <c r="GF85" s="15"/>
      <c r="GG85" s="15"/>
      <c r="GH85" s="15"/>
      <c r="GI85" s="15"/>
      <c r="GJ85" s="15"/>
      <c r="GK85" s="15"/>
      <c r="GL85" s="15"/>
      <c r="GM85" s="15"/>
      <c r="GN85" s="15"/>
      <c r="GO85" s="15"/>
      <c r="GP85" s="15"/>
      <c r="GQ85" s="15"/>
      <c r="GR85" s="15"/>
      <c r="GS85" s="15"/>
      <c r="GT85" s="15"/>
      <c r="GU85" s="15"/>
      <c r="GV85" s="15"/>
      <c r="GW85" s="15"/>
      <c r="GX85" s="15"/>
      <c r="GY85" s="15"/>
      <c r="GZ85" s="15"/>
      <c r="HA85" s="15"/>
      <c r="HB85" s="15"/>
      <c r="HC85" s="15"/>
      <c r="HD85" s="15"/>
      <c r="HE85" s="15"/>
      <c r="HF85" s="15"/>
      <c r="HG85" s="15"/>
      <c r="HH85" s="15"/>
      <c r="HI85" s="15"/>
      <c r="HJ85" s="15"/>
      <c r="HK85" s="15"/>
      <c r="HL85" s="15"/>
      <c r="HM85" s="15"/>
      <c r="HN85" s="15"/>
      <c r="HO85" s="15"/>
      <c r="HP85" s="15"/>
      <c r="HQ85" s="15"/>
      <c r="HR85" s="15"/>
      <c r="HS85" s="15"/>
      <c r="HT85" s="15"/>
      <c r="HU85" s="15"/>
      <c r="HV85" s="15"/>
      <c r="HW85" s="15"/>
      <c r="HX85" s="15"/>
      <c r="HY85" s="15"/>
      <c r="HZ85" s="15"/>
      <c r="IA85" s="15"/>
      <c r="IB85" s="15"/>
      <c r="IC85" s="15"/>
      <c r="ID85" s="15"/>
      <c r="IE85" s="15"/>
      <c r="IF85" s="15"/>
      <c r="IG85" s="15"/>
      <c r="IH85" s="15"/>
      <c r="II85" s="15"/>
      <c r="IJ85" s="15"/>
      <c r="IK85" s="15"/>
      <c r="IL85" s="15"/>
      <c r="IM85" s="15"/>
      <c r="IN85" s="15"/>
      <c r="IO85" s="15"/>
      <c r="IP85" s="15"/>
      <c r="IQ85" s="15"/>
      <c r="IR85" s="15"/>
      <c r="IS85" s="15"/>
      <c r="IT85" s="15"/>
      <c r="IU85" s="15"/>
      <c r="IV85" s="15"/>
    </row>
    <row r="86" spans="1:256" ht="15.75" customHeight="1">
      <c r="A86" s="53" t="s">
        <v>16</v>
      </c>
      <c r="B86" s="12" t="s">
        <v>94</v>
      </c>
      <c r="C86" s="12"/>
      <c r="D86" s="12"/>
      <c r="E86" s="12"/>
      <c r="F86" s="12"/>
      <c r="G86" s="12"/>
      <c r="H86" s="54"/>
      <c r="I86" s="5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  <c r="DA86" s="15"/>
      <c r="DB86" s="15"/>
      <c r="DC86" s="15"/>
      <c r="DD86" s="15"/>
      <c r="DE86" s="15"/>
      <c r="DF86" s="15"/>
      <c r="DG86" s="15"/>
      <c r="DH86" s="15"/>
      <c r="DI86" s="15"/>
      <c r="DJ86" s="15"/>
      <c r="DK86" s="15"/>
      <c r="DL86" s="15"/>
      <c r="DM86" s="15"/>
      <c r="DN86" s="15"/>
      <c r="DO86" s="15"/>
      <c r="DP86" s="15"/>
      <c r="DQ86" s="15"/>
      <c r="DR86" s="15"/>
      <c r="DS86" s="15"/>
      <c r="DT86" s="15"/>
      <c r="DU86" s="15"/>
      <c r="DV86" s="15"/>
      <c r="DW86" s="15"/>
      <c r="DX86" s="15"/>
      <c r="DY86" s="15"/>
      <c r="DZ86" s="15"/>
      <c r="EA86" s="15"/>
      <c r="EB86" s="15"/>
      <c r="EC86" s="15"/>
      <c r="ED86" s="15"/>
      <c r="EE86" s="15"/>
      <c r="EF86" s="15"/>
      <c r="EG86" s="15"/>
      <c r="EH86" s="15"/>
      <c r="EI86" s="15"/>
      <c r="EJ86" s="15"/>
      <c r="EK86" s="15"/>
      <c r="EL86" s="15"/>
      <c r="EM86" s="15"/>
      <c r="EN86" s="15"/>
      <c r="EO86" s="15"/>
      <c r="EP86" s="15"/>
      <c r="EQ86" s="15"/>
      <c r="ER86" s="15"/>
      <c r="ES86" s="15"/>
      <c r="ET86" s="15"/>
      <c r="EU86" s="15"/>
      <c r="EV86" s="15"/>
      <c r="EW86" s="15"/>
      <c r="EX86" s="15"/>
      <c r="EY86" s="15"/>
      <c r="EZ86" s="15"/>
      <c r="FA86" s="15"/>
      <c r="FB86" s="15"/>
      <c r="FC86" s="15"/>
      <c r="FD86" s="15"/>
      <c r="FE86" s="15"/>
      <c r="FF86" s="15"/>
      <c r="FG86" s="15"/>
      <c r="FH86" s="15"/>
      <c r="FI86" s="15"/>
      <c r="FJ86" s="15"/>
      <c r="FK86" s="15"/>
      <c r="FL86" s="15"/>
      <c r="FM86" s="15"/>
      <c r="FN86" s="15"/>
      <c r="FO86" s="15"/>
      <c r="FP86" s="15"/>
      <c r="FQ86" s="15"/>
      <c r="FR86" s="15"/>
      <c r="FS86" s="15"/>
      <c r="FT86" s="15"/>
      <c r="FU86" s="15"/>
      <c r="FV86" s="15"/>
      <c r="FW86" s="15"/>
      <c r="FX86" s="15"/>
      <c r="FY86" s="15"/>
      <c r="FZ86" s="15"/>
      <c r="GA86" s="15"/>
      <c r="GB86" s="15"/>
      <c r="GC86" s="15"/>
      <c r="GD86" s="15"/>
      <c r="GE86" s="15"/>
      <c r="GF86" s="15"/>
      <c r="GG86" s="15"/>
      <c r="GH86" s="15"/>
      <c r="GI86" s="15"/>
      <c r="GJ86" s="15"/>
      <c r="GK86" s="15"/>
      <c r="GL86" s="15"/>
      <c r="GM86" s="15"/>
      <c r="GN86" s="15"/>
      <c r="GO86" s="15"/>
      <c r="GP86" s="15"/>
      <c r="GQ86" s="15"/>
      <c r="GR86" s="15"/>
      <c r="GS86" s="15"/>
      <c r="GT86" s="15"/>
      <c r="GU86" s="15"/>
      <c r="GV86" s="15"/>
      <c r="GW86" s="15"/>
      <c r="GX86" s="15"/>
      <c r="GY86" s="15"/>
      <c r="GZ86" s="15"/>
      <c r="HA86" s="15"/>
      <c r="HB86" s="15"/>
      <c r="HC86" s="15"/>
      <c r="HD86" s="15"/>
      <c r="HE86" s="15"/>
      <c r="HF86" s="15"/>
      <c r="HG86" s="15"/>
      <c r="HH86" s="15"/>
      <c r="HI86" s="15"/>
      <c r="HJ86" s="15"/>
      <c r="HK86" s="15"/>
      <c r="HL86" s="15"/>
      <c r="HM86" s="15"/>
      <c r="HN86" s="15"/>
      <c r="HO86" s="15"/>
      <c r="HP86" s="15"/>
      <c r="HQ86" s="15"/>
      <c r="HR86" s="15"/>
      <c r="HS86" s="15"/>
      <c r="HT86" s="15"/>
      <c r="HU86" s="15"/>
      <c r="HV86" s="15"/>
      <c r="HW86" s="15"/>
      <c r="HX86" s="15"/>
      <c r="HY86" s="15"/>
      <c r="HZ86" s="15"/>
      <c r="IA86" s="15"/>
      <c r="IB86" s="15"/>
      <c r="IC86" s="15"/>
      <c r="ID86" s="15"/>
      <c r="IE86" s="15"/>
      <c r="IF86" s="15"/>
      <c r="IG86" s="15"/>
      <c r="IH86" s="15"/>
      <c r="II86" s="15"/>
      <c r="IJ86" s="15"/>
      <c r="IK86" s="15"/>
      <c r="IL86" s="15"/>
      <c r="IM86" s="15"/>
      <c r="IN86" s="15"/>
      <c r="IO86" s="15"/>
      <c r="IP86" s="15"/>
      <c r="IQ86" s="15"/>
      <c r="IR86" s="15"/>
      <c r="IS86" s="15"/>
      <c r="IT86" s="15"/>
      <c r="IU86" s="15"/>
      <c r="IV86" s="15"/>
    </row>
    <row r="87" spans="1:256" ht="15.75" customHeight="1">
      <c r="A87" s="53" t="s">
        <v>69</v>
      </c>
      <c r="B87" s="12" t="s">
        <v>95</v>
      </c>
      <c r="C87" s="12"/>
      <c r="D87" s="12"/>
      <c r="E87" s="12"/>
      <c r="F87" s="12"/>
      <c r="G87" s="12"/>
      <c r="H87" s="54"/>
      <c r="I87" s="5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  <c r="DA87" s="15"/>
      <c r="DB87" s="15"/>
      <c r="DC87" s="15"/>
      <c r="DD87" s="15"/>
      <c r="DE87" s="15"/>
      <c r="DF87" s="15"/>
      <c r="DG87" s="15"/>
      <c r="DH87" s="15"/>
      <c r="DI87" s="15"/>
      <c r="DJ87" s="15"/>
      <c r="DK87" s="15"/>
      <c r="DL87" s="15"/>
      <c r="DM87" s="15"/>
      <c r="DN87" s="15"/>
      <c r="DO87" s="15"/>
      <c r="DP87" s="15"/>
      <c r="DQ87" s="15"/>
      <c r="DR87" s="15"/>
      <c r="DS87" s="15"/>
      <c r="DT87" s="15"/>
      <c r="DU87" s="15"/>
      <c r="DV87" s="15"/>
      <c r="DW87" s="15"/>
      <c r="DX87" s="15"/>
      <c r="DY87" s="15"/>
      <c r="DZ87" s="15"/>
      <c r="EA87" s="15"/>
      <c r="EB87" s="15"/>
      <c r="EC87" s="15"/>
      <c r="ED87" s="15"/>
      <c r="EE87" s="15"/>
      <c r="EF87" s="15"/>
      <c r="EG87" s="15"/>
      <c r="EH87" s="15"/>
      <c r="EI87" s="15"/>
      <c r="EJ87" s="15"/>
      <c r="EK87" s="15"/>
      <c r="EL87" s="15"/>
      <c r="EM87" s="15"/>
      <c r="EN87" s="15"/>
      <c r="EO87" s="15"/>
      <c r="EP87" s="15"/>
      <c r="EQ87" s="15"/>
      <c r="ER87" s="15"/>
      <c r="ES87" s="15"/>
      <c r="ET87" s="15"/>
      <c r="EU87" s="15"/>
      <c r="EV87" s="15"/>
      <c r="EW87" s="15"/>
      <c r="EX87" s="15"/>
      <c r="EY87" s="15"/>
      <c r="EZ87" s="15"/>
      <c r="FA87" s="15"/>
      <c r="FB87" s="15"/>
      <c r="FC87" s="15"/>
      <c r="FD87" s="15"/>
      <c r="FE87" s="15"/>
      <c r="FF87" s="15"/>
      <c r="FG87" s="15"/>
      <c r="FH87" s="15"/>
      <c r="FI87" s="15"/>
      <c r="FJ87" s="15"/>
      <c r="FK87" s="15"/>
      <c r="FL87" s="15"/>
      <c r="FM87" s="15"/>
      <c r="FN87" s="15"/>
      <c r="FO87" s="15"/>
      <c r="FP87" s="15"/>
      <c r="FQ87" s="15"/>
      <c r="FR87" s="15"/>
      <c r="FS87" s="15"/>
      <c r="FT87" s="15"/>
      <c r="FU87" s="15"/>
      <c r="FV87" s="15"/>
      <c r="FW87" s="15"/>
      <c r="FX87" s="15"/>
      <c r="FY87" s="15"/>
      <c r="FZ87" s="15"/>
      <c r="GA87" s="15"/>
      <c r="GB87" s="15"/>
      <c r="GC87" s="15"/>
      <c r="GD87" s="15"/>
      <c r="GE87" s="15"/>
      <c r="GF87" s="15"/>
      <c r="GG87" s="15"/>
      <c r="GH87" s="15"/>
      <c r="GI87" s="15"/>
      <c r="GJ87" s="15"/>
      <c r="GK87" s="15"/>
      <c r="GL87" s="15"/>
      <c r="GM87" s="15"/>
      <c r="GN87" s="15"/>
      <c r="GO87" s="15"/>
      <c r="GP87" s="15"/>
      <c r="GQ87" s="15"/>
      <c r="GR87" s="15"/>
      <c r="GS87" s="15"/>
      <c r="GT87" s="15"/>
      <c r="GU87" s="15"/>
      <c r="GV87" s="15"/>
      <c r="GW87" s="15"/>
      <c r="GX87" s="15"/>
      <c r="GY87" s="15"/>
      <c r="GZ87" s="15"/>
      <c r="HA87" s="15"/>
      <c r="HB87" s="15"/>
      <c r="HC87" s="15"/>
      <c r="HD87" s="15"/>
      <c r="HE87" s="15"/>
      <c r="HF87" s="15"/>
      <c r="HG87" s="15"/>
      <c r="HH87" s="15"/>
      <c r="HI87" s="15"/>
      <c r="HJ87" s="15"/>
      <c r="HK87" s="15"/>
      <c r="HL87" s="15"/>
      <c r="HM87" s="15"/>
      <c r="HN87" s="15"/>
      <c r="HO87" s="15"/>
      <c r="HP87" s="15"/>
      <c r="HQ87" s="15"/>
      <c r="HR87" s="15"/>
      <c r="HS87" s="15"/>
      <c r="HT87" s="15"/>
      <c r="HU87" s="15"/>
      <c r="HV87" s="15"/>
      <c r="HW87" s="15"/>
      <c r="HX87" s="15"/>
      <c r="HY87" s="15"/>
      <c r="HZ87" s="15"/>
      <c r="IA87" s="15"/>
      <c r="IB87" s="15"/>
      <c r="IC87" s="15"/>
      <c r="ID87" s="15"/>
      <c r="IE87" s="15"/>
      <c r="IF87" s="15"/>
      <c r="IG87" s="15"/>
      <c r="IH87" s="15"/>
      <c r="II87" s="15"/>
      <c r="IJ87" s="15"/>
      <c r="IK87" s="15"/>
      <c r="IL87" s="15"/>
      <c r="IM87" s="15"/>
      <c r="IN87" s="15"/>
      <c r="IO87" s="15"/>
      <c r="IP87" s="15"/>
      <c r="IQ87" s="15"/>
      <c r="IR87" s="15"/>
      <c r="IS87" s="15"/>
      <c r="IT87" s="15"/>
      <c r="IU87" s="15"/>
      <c r="IV87" s="15"/>
    </row>
    <row r="88" spans="1:256" ht="15.75" customHeight="1">
      <c r="A88" s="53" t="s">
        <v>71</v>
      </c>
      <c r="B88" s="12" t="s">
        <v>96</v>
      </c>
      <c r="C88" s="12"/>
      <c r="D88" s="12"/>
      <c r="E88" s="12"/>
      <c r="F88" s="12"/>
      <c r="G88" s="12"/>
      <c r="H88" s="54"/>
      <c r="I88" s="5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  <c r="DA88" s="15"/>
      <c r="DB88" s="15"/>
      <c r="DC88" s="15"/>
      <c r="DD88" s="15"/>
      <c r="DE88" s="15"/>
      <c r="DF88" s="15"/>
      <c r="DG88" s="15"/>
      <c r="DH88" s="15"/>
      <c r="DI88" s="15"/>
      <c r="DJ88" s="15"/>
      <c r="DK88" s="15"/>
      <c r="DL88" s="15"/>
      <c r="DM88" s="15"/>
      <c r="DN88" s="15"/>
      <c r="DO88" s="15"/>
      <c r="DP88" s="15"/>
      <c r="DQ88" s="15"/>
      <c r="DR88" s="15"/>
      <c r="DS88" s="15"/>
      <c r="DT88" s="15"/>
      <c r="DU88" s="15"/>
      <c r="DV88" s="15"/>
      <c r="DW88" s="15"/>
      <c r="DX88" s="15"/>
      <c r="DY88" s="15"/>
      <c r="DZ88" s="15"/>
      <c r="EA88" s="15"/>
      <c r="EB88" s="15"/>
      <c r="EC88" s="15"/>
      <c r="ED88" s="15"/>
      <c r="EE88" s="15"/>
      <c r="EF88" s="15"/>
      <c r="EG88" s="15"/>
      <c r="EH88" s="15"/>
      <c r="EI88" s="15"/>
      <c r="EJ88" s="15"/>
      <c r="EK88" s="15"/>
      <c r="EL88" s="15"/>
      <c r="EM88" s="15"/>
      <c r="EN88" s="15"/>
      <c r="EO88" s="15"/>
      <c r="EP88" s="15"/>
      <c r="EQ88" s="15"/>
      <c r="ER88" s="15"/>
      <c r="ES88" s="15"/>
      <c r="ET88" s="15"/>
      <c r="EU88" s="15"/>
      <c r="EV88" s="15"/>
      <c r="EW88" s="15"/>
      <c r="EX88" s="15"/>
      <c r="EY88" s="15"/>
      <c r="EZ88" s="15"/>
      <c r="FA88" s="15"/>
      <c r="FB88" s="15"/>
      <c r="FC88" s="15"/>
      <c r="FD88" s="15"/>
      <c r="FE88" s="15"/>
      <c r="FF88" s="15"/>
      <c r="FG88" s="15"/>
      <c r="FH88" s="15"/>
      <c r="FI88" s="15"/>
      <c r="FJ88" s="15"/>
      <c r="FK88" s="15"/>
      <c r="FL88" s="15"/>
      <c r="FM88" s="15"/>
      <c r="FN88" s="15"/>
      <c r="FO88" s="15"/>
      <c r="FP88" s="15"/>
      <c r="FQ88" s="15"/>
      <c r="FR88" s="15"/>
      <c r="FS88" s="15"/>
      <c r="FT88" s="15"/>
      <c r="FU88" s="15"/>
      <c r="FV88" s="15"/>
      <c r="FW88" s="15"/>
      <c r="FX88" s="15"/>
      <c r="FY88" s="15"/>
      <c r="FZ88" s="15"/>
      <c r="GA88" s="15"/>
      <c r="GB88" s="15"/>
      <c r="GC88" s="15"/>
      <c r="GD88" s="15"/>
      <c r="GE88" s="15"/>
      <c r="GF88" s="15"/>
      <c r="GG88" s="15"/>
      <c r="GH88" s="15"/>
      <c r="GI88" s="15"/>
      <c r="GJ88" s="15"/>
      <c r="GK88" s="15"/>
      <c r="GL88" s="15"/>
      <c r="GM88" s="15"/>
      <c r="GN88" s="15"/>
      <c r="GO88" s="15"/>
      <c r="GP88" s="15"/>
      <c r="GQ88" s="15"/>
      <c r="GR88" s="15"/>
      <c r="GS88" s="15"/>
      <c r="GT88" s="15"/>
      <c r="GU88" s="15"/>
      <c r="GV88" s="15"/>
      <c r="GW88" s="15"/>
      <c r="GX88" s="15"/>
      <c r="GY88" s="15"/>
      <c r="GZ88" s="15"/>
      <c r="HA88" s="15"/>
      <c r="HB88" s="15"/>
      <c r="HC88" s="15"/>
      <c r="HD88" s="15"/>
      <c r="HE88" s="15"/>
      <c r="HF88" s="15"/>
      <c r="HG88" s="15"/>
      <c r="HH88" s="15"/>
      <c r="HI88" s="15"/>
      <c r="HJ88" s="15"/>
      <c r="HK88" s="15"/>
      <c r="HL88" s="15"/>
      <c r="HM88" s="15"/>
      <c r="HN88" s="15"/>
      <c r="HO88" s="15"/>
      <c r="HP88" s="15"/>
      <c r="HQ88" s="15"/>
      <c r="HR88" s="15"/>
      <c r="HS88" s="15"/>
      <c r="HT88" s="15"/>
      <c r="HU88" s="15"/>
      <c r="HV88" s="15"/>
      <c r="HW88" s="15"/>
      <c r="HX88" s="15"/>
      <c r="HY88" s="15"/>
      <c r="HZ88" s="15"/>
      <c r="IA88" s="15"/>
      <c r="IB88" s="15"/>
      <c r="IC88" s="15"/>
      <c r="ID88" s="15"/>
      <c r="IE88" s="15"/>
      <c r="IF88" s="15"/>
      <c r="IG88" s="15"/>
      <c r="IH88" s="15"/>
      <c r="II88" s="15"/>
      <c r="IJ88" s="15"/>
      <c r="IK88" s="15"/>
      <c r="IL88" s="15"/>
      <c r="IM88" s="15"/>
      <c r="IN88" s="15"/>
      <c r="IO88" s="15"/>
      <c r="IP88" s="15"/>
      <c r="IQ88" s="15"/>
      <c r="IR88" s="15"/>
      <c r="IS88" s="15"/>
      <c r="IT88" s="15"/>
      <c r="IU88" s="15"/>
      <c r="IV88" s="15"/>
    </row>
    <row r="89" spans="1:256" ht="20.25" customHeight="1">
      <c r="A89" s="53" t="s">
        <v>97</v>
      </c>
      <c r="B89" s="12" t="s">
        <v>338</v>
      </c>
      <c r="C89" s="12"/>
      <c r="D89" s="12"/>
      <c r="E89" s="12"/>
      <c r="F89" s="12"/>
      <c r="G89" s="12"/>
      <c r="H89" s="54"/>
      <c r="I89" s="5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  <c r="DA89" s="15"/>
      <c r="DB89" s="15"/>
      <c r="DC89" s="15"/>
      <c r="DD89" s="15"/>
      <c r="DE89" s="15"/>
      <c r="DF89" s="15"/>
      <c r="DG89" s="15"/>
      <c r="DH89" s="15"/>
      <c r="DI89" s="15"/>
      <c r="DJ89" s="15"/>
      <c r="DK89" s="15"/>
      <c r="DL89" s="15"/>
      <c r="DM89" s="15"/>
      <c r="DN89" s="15"/>
      <c r="DO89" s="15"/>
      <c r="DP89" s="15"/>
      <c r="DQ89" s="15"/>
      <c r="DR89" s="15"/>
      <c r="DS89" s="15"/>
      <c r="DT89" s="15"/>
      <c r="DU89" s="15"/>
      <c r="DV89" s="15"/>
      <c r="DW89" s="15"/>
      <c r="DX89" s="15"/>
      <c r="DY89" s="15"/>
      <c r="DZ89" s="15"/>
      <c r="EA89" s="15"/>
      <c r="EB89" s="15"/>
      <c r="EC89" s="15"/>
      <c r="ED89" s="15"/>
      <c r="EE89" s="15"/>
      <c r="EF89" s="15"/>
      <c r="EG89" s="15"/>
      <c r="EH89" s="15"/>
      <c r="EI89" s="15"/>
      <c r="EJ89" s="15"/>
      <c r="EK89" s="15"/>
      <c r="EL89" s="15"/>
      <c r="EM89" s="15"/>
      <c r="EN89" s="15"/>
      <c r="EO89" s="15"/>
      <c r="EP89" s="15"/>
      <c r="EQ89" s="15"/>
      <c r="ER89" s="15"/>
      <c r="ES89" s="15"/>
      <c r="ET89" s="15"/>
      <c r="EU89" s="15"/>
      <c r="EV89" s="15"/>
      <c r="EW89" s="15"/>
      <c r="EX89" s="15"/>
      <c r="EY89" s="15"/>
      <c r="EZ89" s="15"/>
      <c r="FA89" s="15"/>
      <c r="FB89" s="15"/>
      <c r="FC89" s="15"/>
      <c r="FD89" s="15"/>
      <c r="FE89" s="15"/>
      <c r="FF89" s="15"/>
      <c r="FG89" s="15"/>
      <c r="FH89" s="15"/>
      <c r="FI89" s="15"/>
      <c r="FJ89" s="15"/>
      <c r="FK89" s="15"/>
      <c r="FL89" s="15"/>
      <c r="FM89" s="15"/>
      <c r="FN89" s="15"/>
      <c r="FO89" s="15"/>
      <c r="FP89" s="15"/>
      <c r="FQ89" s="15"/>
      <c r="FR89" s="15"/>
      <c r="FS89" s="15"/>
      <c r="FT89" s="15"/>
      <c r="FU89" s="15"/>
      <c r="FV89" s="15"/>
      <c r="FW89" s="15"/>
      <c r="FX89" s="15"/>
      <c r="FY89" s="15"/>
      <c r="FZ89" s="15"/>
      <c r="GA89" s="15"/>
      <c r="GB89" s="15"/>
      <c r="GC89" s="15"/>
      <c r="GD89" s="15"/>
      <c r="GE89" s="15"/>
      <c r="GF89" s="15"/>
      <c r="GG89" s="15"/>
      <c r="GH89" s="15"/>
      <c r="GI89" s="15"/>
      <c r="GJ89" s="15"/>
      <c r="GK89" s="15"/>
      <c r="GL89" s="15"/>
      <c r="GM89" s="15"/>
      <c r="GN89" s="15"/>
      <c r="GO89" s="15"/>
      <c r="GP89" s="15"/>
      <c r="GQ89" s="15"/>
      <c r="GR89" s="15"/>
      <c r="GS89" s="15"/>
      <c r="GT89" s="15"/>
      <c r="GU89" s="15"/>
      <c r="GV89" s="15"/>
      <c r="GW89" s="15"/>
      <c r="GX89" s="15"/>
      <c r="GY89" s="15"/>
      <c r="GZ89" s="15"/>
      <c r="HA89" s="15"/>
      <c r="HB89" s="15"/>
      <c r="HC89" s="15"/>
      <c r="HD89" s="15"/>
      <c r="HE89" s="15"/>
      <c r="HF89" s="15"/>
      <c r="HG89" s="15"/>
      <c r="HH89" s="15"/>
      <c r="HI89" s="15"/>
      <c r="HJ89" s="15"/>
      <c r="HK89" s="15"/>
      <c r="HL89" s="15"/>
      <c r="HM89" s="15"/>
      <c r="HN89" s="15"/>
      <c r="HO89" s="15"/>
      <c r="HP89" s="15"/>
      <c r="HQ89" s="15"/>
      <c r="HR89" s="15"/>
      <c r="HS89" s="15"/>
      <c r="HT89" s="15"/>
      <c r="HU89" s="15"/>
      <c r="HV89" s="15"/>
      <c r="HW89" s="15"/>
      <c r="HX89" s="15"/>
      <c r="HY89" s="15"/>
      <c r="HZ89" s="15"/>
      <c r="IA89" s="15"/>
      <c r="IB89" s="15"/>
      <c r="IC89" s="15"/>
      <c r="ID89" s="15"/>
      <c r="IE89" s="15"/>
      <c r="IF89" s="15"/>
      <c r="IG89" s="15"/>
      <c r="IH89" s="15"/>
      <c r="II89" s="15"/>
      <c r="IJ89" s="15"/>
      <c r="IK89" s="15"/>
      <c r="IL89" s="15"/>
      <c r="IM89" s="15"/>
      <c r="IN89" s="15"/>
      <c r="IO89" s="15"/>
      <c r="IP89" s="15"/>
      <c r="IQ89" s="15"/>
      <c r="IR89" s="15"/>
      <c r="IS89" s="15"/>
      <c r="IT89" s="15"/>
      <c r="IU89" s="15"/>
      <c r="IV89" s="15"/>
    </row>
    <row r="90" spans="1:256" ht="15.75" customHeight="1">
      <c r="A90" s="53" t="s">
        <v>98</v>
      </c>
      <c r="B90" s="12" t="s">
        <v>99</v>
      </c>
      <c r="C90" s="12"/>
      <c r="D90" s="12"/>
      <c r="E90" s="12"/>
      <c r="F90" s="12"/>
      <c r="G90" s="12"/>
      <c r="H90" s="54">
        <v>0.08</v>
      </c>
      <c r="I90" s="55">
        <f>ROUND(($I$68+$I$77)*H90,2)</f>
        <v>149.07</v>
      </c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5"/>
      <c r="BT90" s="15"/>
      <c r="BU90" s="15"/>
      <c r="BV90" s="15"/>
      <c r="BW90" s="15"/>
      <c r="BX90" s="15"/>
      <c r="BY90" s="15"/>
      <c r="BZ90" s="15"/>
      <c r="CA90" s="15"/>
      <c r="CB90" s="15"/>
      <c r="CC90" s="15"/>
      <c r="CD90" s="15"/>
      <c r="CE90" s="15"/>
      <c r="CF90" s="15"/>
      <c r="CG90" s="15"/>
      <c r="CH90" s="15"/>
      <c r="CI90" s="15"/>
      <c r="CJ90" s="15"/>
      <c r="CK90" s="15"/>
      <c r="CL90" s="15"/>
      <c r="CM90" s="15"/>
      <c r="CN90" s="15"/>
      <c r="CO90" s="15"/>
      <c r="CP90" s="15"/>
      <c r="CQ90" s="15"/>
      <c r="CR90" s="15"/>
      <c r="CS90" s="15"/>
      <c r="CT90" s="15"/>
      <c r="CU90" s="15"/>
      <c r="CV90" s="15"/>
      <c r="CW90" s="15"/>
      <c r="CX90" s="15"/>
      <c r="CY90" s="15"/>
      <c r="CZ90" s="15"/>
      <c r="DA90" s="15"/>
      <c r="DB90" s="15"/>
      <c r="DC90" s="15"/>
      <c r="DD90" s="15"/>
      <c r="DE90" s="15"/>
      <c r="DF90" s="15"/>
      <c r="DG90" s="15"/>
      <c r="DH90" s="15"/>
      <c r="DI90" s="15"/>
      <c r="DJ90" s="15"/>
      <c r="DK90" s="15"/>
      <c r="DL90" s="15"/>
      <c r="DM90" s="15"/>
      <c r="DN90" s="15"/>
      <c r="DO90" s="15"/>
      <c r="DP90" s="15"/>
      <c r="DQ90" s="15"/>
      <c r="DR90" s="15"/>
      <c r="DS90" s="15"/>
      <c r="DT90" s="15"/>
      <c r="DU90" s="15"/>
      <c r="DV90" s="15"/>
      <c r="DW90" s="15"/>
      <c r="DX90" s="15"/>
      <c r="DY90" s="15"/>
      <c r="DZ90" s="15"/>
      <c r="EA90" s="15"/>
      <c r="EB90" s="15"/>
      <c r="EC90" s="15"/>
      <c r="ED90" s="15"/>
      <c r="EE90" s="15"/>
      <c r="EF90" s="15"/>
      <c r="EG90" s="15"/>
      <c r="EH90" s="15"/>
      <c r="EI90" s="15"/>
      <c r="EJ90" s="15"/>
      <c r="EK90" s="15"/>
      <c r="EL90" s="15"/>
      <c r="EM90" s="15"/>
      <c r="EN90" s="15"/>
      <c r="EO90" s="15"/>
      <c r="EP90" s="15"/>
      <c r="EQ90" s="15"/>
      <c r="ER90" s="15"/>
      <c r="ES90" s="15"/>
      <c r="ET90" s="15"/>
      <c r="EU90" s="15"/>
      <c r="EV90" s="15"/>
      <c r="EW90" s="15"/>
      <c r="EX90" s="15"/>
      <c r="EY90" s="15"/>
      <c r="EZ90" s="15"/>
      <c r="FA90" s="15"/>
      <c r="FB90" s="15"/>
      <c r="FC90" s="15"/>
      <c r="FD90" s="15"/>
      <c r="FE90" s="15"/>
      <c r="FF90" s="15"/>
      <c r="FG90" s="15"/>
      <c r="FH90" s="15"/>
      <c r="FI90" s="15"/>
      <c r="FJ90" s="15"/>
      <c r="FK90" s="15"/>
      <c r="FL90" s="15"/>
      <c r="FM90" s="15"/>
      <c r="FN90" s="15"/>
      <c r="FO90" s="15"/>
      <c r="FP90" s="15"/>
      <c r="FQ90" s="15"/>
      <c r="FR90" s="15"/>
      <c r="FS90" s="15"/>
      <c r="FT90" s="15"/>
      <c r="FU90" s="15"/>
      <c r="FV90" s="15"/>
      <c r="FW90" s="15"/>
      <c r="FX90" s="15"/>
      <c r="FY90" s="15"/>
      <c r="FZ90" s="15"/>
      <c r="GA90" s="15"/>
      <c r="GB90" s="15"/>
      <c r="GC90" s="15"/>
      <c r="GD90" s="15"/>
      <c r="GE90" s="15"/>
      <c r="GF90" s="15"/>
      <c r="GG90" s="15"/>
      <c r="GH90" s="15"/>
      <c r="GI90" s="15"/>
      <c r="GJ90" s="15"/>
      <c r="GK90" s="15"/>
      <c r="GL90" s="15"/>
      <c r="GM90" s="15"/>
      <c r="GN90" s="15"/>
      <c r="GO90" s="15"/>
      <c r="GP90" s="15"/>
      <c r="GQ90" s="15"/>
      <c r="GR90" s="15"/>
      <c r="GS90" s="15"/>
      <c r="GT90" s="15"/>
      <c r="GU90" s="15"/>
      <c r="GV90" s="15"/>
      <c r="GW90" s="15"/>
      <c r="GX90" s="15"/>
      <c r="GY90" s="15"/>
      <c r="GZ90" s="15"/>
      <c r="HA90" s="15"/>
      <c r="HB90" s="15"/>
      <c r="HC90" s="15"/>
      <c r="HD90" s="15"/>
      <c r="HE90" s="15"/>
      <c r="HF90" s="15"/>
      <c r="HG90" s="15"/>
      <c r="HH90" s="15"/>
      <c r="HI90" s="15"/>
      <c r="HJ90" s="15"/>
      <c r="HK90" s="15"/>
      <c r="HL90" s="15"/>
      <c r="HM90" s="15"/>
      <c r="HN90" s="15"/>
      <c r="HO90" s="15"/>
      <c r="HP90" s="15"/>
      <c r="HQ90" s="15"/>
      <c r="HR90" s="15"/>
      <c r="HS90" s="15"/>
      <c r="HT90" s="15"/>
      <c r="HU90" s="15"/>
      <c r="HV90" s="15"/>
      <c r="HW90" s="15"/>
      <c r="HX90" s="15"/>
      <c r="HY90" s="15"/>
      <c r="HZ90" s="15"/>
      <c r="IA90" s="15"/>
      <c r="IB90" s="15"/>
      <c r="IC90" s="15"/>
      <c r="ID90" s="15"/>
      <c r="IE90" s="15"/>
      <c r="IF90" s="15"/>
      <c r="IG90" s="15"/>
      <c r="IH90" s="15"/>
      <c r="II90" s="15"/>
      <c r="IJ90" s="15"/>
      <c r="IK90" s="15"/>
      <c r="IL90" s="15"/>
      <c r="IM90" s="15"/>
      <c r="IN90" s="15"/>
      <c r="IO90" s="15"/>
      <c r="IP90" s="15"/>
      <c r="IQ90" s="15"/>
      <c r="IR90" s="15"/>
      <c r="IS90" s="15"/>
      <c r="IT90" s="15"/>
      <c r="IU90" s="15"/>
      <c r="IV90" s="15"/>
    </row>
    <row r="91" spans="1:256" ht="15.75" customHeight="1">
      <c r="A91" s="510" t="s">
        <v>82</v>
      </c>
      <c r="B91" s="510"/>
      <c r="C91" s="510"/>
      <c r="D91" s="510"/>
      <c r="E91" s="510"/>
      <c r="F91" s="510"/>
      <c r="G91" s="510"/>
      <c r="H91" s="60">
        <f>SUM(H83:H90)</f>
        <v>0.08</v>
      </c>
      <c r="I91" s="61">
        <f>SUM(I83:I90)</f>
        <v>149.07</v>
      </c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15"/>
      <c r="DC91" s="15"/>
      <c r="DD91" s="15"/>
      <c r="DE91" s="15"/>
      <c r="DF91" s="15"/>
      <c r="DG91" s="15"/>
      <c r="DH91" s="15"/>
      <c r="DI91" s="15"/>
      <c r="DJ91" s="15"/>
      <c r="DK91" s="15"/>
      <c r="DL91" s="15"/>
      <c r="DM91" s="15"/>
      <c r="DN91" s="15"/>
      <c r="DO91" s="15"/>
      <c r="DP91" s="15"/>
      <c r="DQ91" s="15"/>
      <c r="DR91" s="15"/>
      <c r="DS91" s="15"/>
      <c r="DT91" s="15"/>
      <c r="DU91" s="15"/>
      <c r="DV91" s="15"/>
      <c r="DW91" s="15"/>
      <c r="DX91" s="15"/>
      <c r="DY91" s="15"/>
      <c r="DZ91" s="15"/>
      <c r="EA91" s="15"/>
      <c r="EB91" s="15"/>
      <c r="EC91" s="15"/>
      <c r="ED91" s="15"/>
      <c r="EE91" s="15"/>
      <c r="EF91" s="15"/>
      <c r="EG91" s="15"/>
      <c r="EH91" s="15"/>
      <c r="EI91" s="15"/>
      <c r="EJ91" s="15"/>
      <c r="EK91" s="15"/>
      <c r="EL91" s="15"/>
      <c r="EM91" s="15"/>
      <c r="EN91" s="15"/>
      <c r="EO91" s="15"/>
      <c r="EP91" s="15"/>
      <c r="EQ91" s="15"/>
      <c r="ER91" s="15"/>
      <c r="ES91" s="15"/>
      <c r="ET91" s="15"/>
      <c r="EU91" s="15"/>
      <c r="EV91" s="15"/>
      <c r="EW91" s="15"/>
      <c r="EX91" s="15"/>
      <c r="EY91" s="15"/>
      <c r="EZ91" s="15"/>
      <c r="FA91" s="15"/>
      <c r="FB91" s="15"/>
      <c r="FC91" s="15"/>
      <c r="FD91" s="15"/>
      <c r="FE91" s="15"/>
      <c r="FF91" s="15"/>
      <c r="FG91" s="15"/>
      <c r="FH91" s="15"/>
      <c r="FI91" s="15"/>
      <c r="FJ91" s="15"/>
      <c r="FK91" s="15"/>
      <c r="FL91" s="15"/>
      <c r="FM91" s="15"/>
      <c r="FN91" s="15"/>
      <c r="FO91" s="15"/>
      <c r="FP91" s="15"/>
      <c r="FQ91" s="15"/>
      <c r="FR91" s="15"/>
      <c r="FS91" s="15"/>
      <c r="FT91" s="15"/>
      <c r="FU91" s="15"/>
      <c r="FV91" s="15"/>
      <c r="FW91" s="15"/>
      <c r="FX91" s="15"/>
      <c r="FY91" s="15"/>
      <c r="FZ91" s="15"/>
      <c r="GA91" s="15"/>
      <c r="GB91" s="15"/>
      <c r="GC91" s="15"/>
      <c r="GD91" s="15"/>
      <c r="GE91" s="15"/>
      <c r="GF91" s="15"/>
      <c r="GG91" s="15"/>
      <c r="GH91" s="15"/>
      <c r="GI91" s="15"/>
      <c r="GJ91" s="15"/>
      <c r="GK91" s="15"/>
      <c r="GL91" s="15"/>
      <c r="GM91" s="15"/>
      <c r="GN91" s="15"/>
      <c r="GO91" s="15"/>
      <c r="GP91" s="15"/>
      <c r="GQ91" s="15"/>
      <c r="GR91" s="15"/>
      <c r="GS91" s="15"/>
      <c r="GT91" s="15"/>
      <c r="GU91" s="15"/>
      <c r="GV91" s="15"/>
      <c r="GW91" s="15"/>
      <c r="GX91" s="15"/>
      <c r="GY91" s="15"/>
      <c r="GZ91" s="15"/>
      <c r="HA91" s="15"/>
      <c r="HB91" s="15"/>
      <c r="HC91" s="15"/>
      <c r="HD91" s="15"/>
      <c r="HE91" s="15"/>
      <c r="HF91" s="15"/>
      <c r="HG91" s="15"/>
      <c r="HH91" s="15"/>
      <c r="HI91" s="15"/>
      <c r="HJ91" s="15"/>
      <c r="HK91" s="15"/>
      <c r="HL91" s="15"/>
      <c r="HM91" s="15"/>
      <c r="HN91" s="15"/>
      <c r="HO91" s="15"/>
      <c r="HP91" s="15"/>
      <c r="HQ91" s="15"/>
      <c r="HR91" s="15"/>
      <c r="HS91" s="15"/>
      <c r="HT91" s="15"/>
      <c r="HU91" s="15"/>
      <c r="HV91" s="15"/>
      <c r="HW91" s="15"/>
      <c r="HX91" s="15"/>
      <c r="HY91" s="15"/>
      <c r="HZ91" s="15"/>
      <c r="IA91" s="15"/>
      <c r="IB91" s="15"/>
      <c r="IC91" s="15"/>
      <c r="ID91" s="15"/>
      <c r="IE91" s="15"/>
      <c r="IF91" s="15"/>
      <c r="IG91" s="15"/>
      <c r="IH91" s="15"/>
      <c r="II91" s="15"/>
      <c r="IJ91" s="15"/>
      <c r="IK91" s="15"/>
      <c r="IL91" s="15"/>
      <c r="IM91" s="15"/>
      <c r="IN91" s="15"/>
      <c r="IO91" s="15"/>
      <c r="IP91" s="15"/>
      <c r="IQ91" s="15"/>
      <c r="IR91" s="15"/>
      <c r="IS91" s="15"/>
      <c r="IT91" s="15"/>
      <c r="IU91" s="15"/>
      <c r="IV91" s="15"/>
    </row>
    <row r="92" spans="1:256" ht="8.25" customHeight="1">
      <c r="A92" s="62"/>
      <c r="B92" s="63"/>
      <c r="C92" s="63"/>
      <c r="D92" s="63"/>
      <c r="E92" s="63"/>
      <c r="F92" s="63"/>
      <c r="G92" s="63"/>
      <c r="H92" s="64"/>
      <c r="I92" s="6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  <c r="DA92" s="15"/>
      <c r="DB92" s="15"/>
      <c r="DC92" s="15"/>
      <c r="DD92" s="15"/>
      <c r="DE92" s="15"/>
      <c r="DF92" s="15"/>
      <c r="DG92" s="15"/>
      <c r="DH92" s="15"/>
      <c r="DI92" s="15"/>
      <c r="DJ92" s="15"/>
      <c r="DK92" s="15"/>
      <c r="DL92" s="15"/>
      <c r="DM92" s="15"/>
      <c r="DN92" s="15"/>
      <c r="DO92" s="15"/>
      <c r="DP92" s="15"/>
      <c r="DQ92" s="15"/>
      <c r="DR92" s="15"/>
      <c r="DS92" s="15"/>
      <c r="DT92" s="15"/>
      <c r="DU92" s="15"/>
      <c r="DV92" s="15"/>
      <c r="DW92" s="15"/>
      <c r="DX92" s="15"/>
      <c r="DY92" s="15"/>
      <c r="DZ92" s="15"/>
      <c r="EA92" s="15"/>
      <c r="EB92" s="15"/>
      <c r="EC92" s="15"/>
      <c r="ED92" s="15"/>
      <c r="EE92" s="15"/>
      <c r="EF92" s="15"/>
      <c r="EG92" s="15"/>
      <c r="EH92" s="15"/>
      <c r="EI92" s="15"/>
      <c r="EJ92" s="15"/>
      <c r="EK92" s="15"/>
      <c r="EL92" s="15"/>
      <c r="EM92" s="15"/>
      <c r="EN92" s="15"/>
      <c r="EO92" s="15"/>
      <c r="EP92" s="15"/>
      <c r="EQ92" s="15"/>
      <c r="ER92" s="15"/>
      <c r="ES92" s="15"/>
      <c r="ET92" s="15"/>
      <c r="EU92" s="15"/>
      <c r="EV92" s="15"/>
      <c r="EW92" s="15"/>
      <c r="EX92" s="15"/>
      <c r="EY92" s="15"/>
      <c r="EZ92" s="15"/>
      <c r="FA92" s="15"/>
      <c r="FB92" s="15"/>
      <c r="FC92" s="15"/>
      <c r="FD92" s="15"/>
      <c r="FE92" s="15"/>
      <c r="FF92" s="15"/>
      <c r="FG92" s="15"/>
      <c r="FH92" s="15"/>
      <c r="FI92" s="15"/>
      <c r="FJ92" s="15"/>
      <c r="FK92" s="15"/>
      <c r="FL92" s="15"/>
      <c r="FM92" s="15"/>
      <c r="FN92" s="15"/>
      <c r="FO92" s="15"/>
      <c r="FP92" s="15"/>
      <c r="FQ92" s="15"/>
      <c r="FR92" s="15"/>
      <c r="FS92" s="15"/>
      <c r="FT92" s="15"/>
      <c r="FU92" s="15"/>
      <c r="FV92" s="15"/>
      <c r="FW92" s="15"/>
      <c r="FX92" s="15"/>
      <c r="FY92" s="15"/>
      <c r="FZ92" s="15"/>
      <c r="GA92" s="15"/>
      <c r="GB92" s="15"/>
      <c r="GC92" s="15"/>
      <c r="GD92" s="15"/>
      <c r="GE92" s="15"/>
      <c r="GF92" s="15"/>
      <c r="GG92" s="15"/>
      <c r="GH92" s="15"/>
      <c r="GI92" s="15"/>
      <c r="GJ92" s="15"/>
      <c r="GK92" s="15"/>
      <c r="GL92" s="15"/>
      <c r="GM92" s="15"/>
      <c r="GN92" s="15"/>
      <c r="GO92" s="15"/>
      <c r="GP92" s="15"/>
      <c r="GQ92" s="15"/>
      <c r="GR92" s="15"/>
      <c r="GS92" s="15"/>
      <c r="GT92" s="15"/>
      <c r="GU92" s="15"/>
      <c r="GV92" s="15"/>
      <c r="GW92" s="15"/>
      <c r="GX92" s="15"/>
      <c r="GY92" s="15"/>
      <c r="GZ92" s="15"/>
      <c r="HA92" s="15"/>
      <c r="HB92" s="15"/>
      <c r="HC92" s="15"/>
      <c r="HD92" s="15"/>
      <c r="HE92" s="15"/>
      <c r="HF92" s="15"/>
      <c r="HG92" s="15"/>
      <c r="HH92" s="15"/>
      <c r="HI92" s="15"/>
      <c r="HJ92" s="15"/>
      <c r="HK92" s="15"/>
      <c r="HL92" s="15"/>
      <c r="HM92" s="15"/>
      <c r="HN92" s="15"/>
      <c r="HO92" s="15"/>
      <c r="HP92" s="15"/>
      <c r="HQ92" s="15"/>
      <c r="HR92" s="15"/>
      <c r="HS92" s="15"/>
      <c r="HT92" s="15"/>
      <c r="HU92" s="15"/>
      <c r="HV92" s="15"/>
      <c r="HW92" s="15"/>
      <c r="HX92" s="15"/>
      <c r="HY92" s="15"/>
      <c r="HZ92" s="15"/>
      <c r="IA92" s="15"/>
      <c r="IB92" s="15"/>
      <c r="IC92" s="15"/>
      <c r="ID92" s="15"/>
      <c r="IE92" s="15"/>
      <c r="IF92" s="15"/>
      <c r="IG92" s="15"/>
      <c r="IH92" s="15"/>
      <c r="II92" s="15"/>
      <c r="IJ92" s="15"/>
      <c r="IK92" s="15"/>
      <c r="IL92" s="15"/>
      <c r="IM92" s="15"/>
      <c r="IN92" s="15"/>
      <c r="IO92" s="15"/>
      <c r="IP92" s="15"/>
      <c r="IQ92" s="15"/>
      <c r="IR92" s="15"/>
      <c r="IS92" s="15"/>
      <c r="IT92" s="15"/>
      <c r="IU92" s="15"/>
      <c r="IV92" s="15"/>
    </row>
    <row r="93" spans="1:256" ht="35.25" customHeight="1">
      <c r="A93" s="492" t="s">
        <v>470</v>
      </c>
      <c r="B93" s="492"/>
      <c r="C93" s="492"/>
      <c r="D93" s="492"/>
      <c r="E93" s="492"/>
      <c r="F93" s="492"/>
      <c r="G93" s="492"/>
      <c r="H93" s="492"/>
      <c r="I93" s="492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  <c r="BO93" s="15"/>
      <c r="BP93" s="15"/>
      <c r="BQ93" s="15"/>
      <c r="BR93" s="15"/>
      <c r="BS93" s="15"/>
      <c r="BT93" s="15"/>
      <c r="BU93" s="15"/>
      <c r="BV93" s="15"/>
      <c r="BW93" s="15"/>
      <c r="BX93" s="15"/>
      <c r="BY93" s="15"/>
      <c r="BZ93" s="15"/>
      <c r="CA93" s="15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  <c r="DG93" s="15"/>
      <c r="DH93" s="15"/>
      <c r="DI93" s="15"/>
      <c r="DJ93" s="15"/>
      <c r="DK93" s="15"/>
      <c r="DL93" s="15"/>
      <c r="DM93" s="15"/>
      <c r="DN93" s="15"/>
      <c r="DO93" s="15"/>
      <c r="DP93" s="15"/>
      <c r="DQ93" s="15"/>
      <c r="DR93" s="15"/>
      <c r="DS93" s="15"/>
      <c r="DT93" s="15"/>
      <c r="DU93" s="15"/>
      <c r="DV93" s="15"/>
      <c r="DW93" s="15"/>
      <c r="DX93" s="15"/>
      <c r="DY93" s="15"/>
      <c r="DZ93" s="15"/>
      <c r="EA93" s="15"/>
      <c r="EB93" s="15"/>
      <c r="EC93" s="15"/>
      <c r="ED93" s="15"/>
      <c r="EE93" s="15"/>
      <c r="EF93" s="15"/>
      <c r="EG93" s="15"/>
      <c r="EH93" s="15"/>
      <c r="EI93" s="15"/>
      <c r="EJ93" s="15"/>
      <c r="EK93" s="15"/>
      <c r="EL93" s="15"/>
      <c r="EM93" s="15"/>
      <c r="EN93" s="15"/>
      <c r="EO93" s="15"/>
      <c r="EP93" s="15"/>
      <c r="EQ93" s="15"/>
      <c r="ER93" s="15"/>
      <c r="ES93" s="15"/>
      <c r="ET93" s="15"/>
      <c r="EU93" s="15"/>
      <c r="EV93" s="15"/>
      <c r="EW93" s="15"/>
      <c r="EX93" s="15"/>
      <c r="EY93" s="15"/>
      <c r="EZ93" s="15"/>
      <c r="FA93" s="15"/>
      <c r="FB93" s="15"/>
      <c r="FC93" s="15"/>
      <c r="FD93" s="15"/>
      <c r="FE93" s="15"/>
      <c r="FF93" s="15"/>
      <c r="FG93" s="15"/>
      <c r="FH93" s="15"/>
      <c r="FI93" s="15"/>
      <c r="FJ93" s="15"/>
      <c r="FK93" s="15"/>
      <c r="FL93" s="15"/>
      <c r="FM93" s="15"/>
      <c r="FN93" s="15"/>
      <c r="FO93" s="15"/>
      <c r="FP93" s="15"/>
      <c r="FQ93" s="15"/>
      <c r="FR93" s="15"/>
      <c r="FS93" s="15"/>
      <c r="FT93" s="15"/>
      <c r="FU93" s="15"/>
      <c r="FV93" s="15"/>
      <c r="FW93" s="15"/>
      <c r="FX93" s="15"/>
      <c r="FY93" s="15"/>
      <c r="FZ93" s="15"/>
      <c r="GA93" s="15"/>
      <c r="GB93" s="15"/>
      <c r="GC93" s="15"/>
      <c r="GD93" s="15"/>
      <c r="GE93" s="15"/>
      <c r="GF93" s="15"/>
      <c r="GG93" s="15"/>
      <c r="GH93" s="15"/>
      <c r="GI93" s="15"/>
      <c r="GJ93" s="15"/>
      <c r="GK93" s="15"/>
      <c r="GL93" s="15"/>
      <c r="GM93" s="15"/>
      <c r="GN93" s="15"/>
      <c r="GO93" s="15"/>
      <c r="GP93" s="15"/>
      <c r="GQ93" s="15"/>
      <c r="GR93" s="15"/>
      <c r="GS93" s="15"/>
      <c r="GT93" s="15"/>
      <c r="GU93" s="15"/>
      <c r="GV93" s="15"/>
      <c r="GW93" s="15"/>
      <c r="GX93" s="15"/>
      <c r="GY93" s="15"/>
      <c r="GZ93" s="15"/>
      <c r="HA93" s="15"/>
      <c r="HB93" s="15"/>
      <c r="HC93" s="15"/>
      <c r="HD93" s="15"/>
      <c r="HE93" s="15"/>
      <c r="HF93" s="15"/>
      <c r="HG93" s="15"/>
      <c r="HH93" s="15"/>
      <c r="HI93" s="15"/>
      <c r="HJ93" s="15"/>
      <c r="HK93" s="15"/>
      <c r="HL93" s="15"/>
      <c r="HM93" s="15"/>
      <c r="HN93" s="15"/>
      <c r="HO93" s="15"/>
      <c r="HP93" s="15"/>
      <c r="HQ93" s="15"/>
      <c r="HR93" s="15"/>
      <c r="HS93" s="15"/>
      <c r="HT93" s="15"/>
      <c r="HU93" s="15"/>
      <c r="HV93" s="15"/>
      <c r="HW93" s="15"/>
      <c r="HX93" s="15"/>
      <c r="HY93" s="15"/>
      <c r="HZ93" s="15"/>
      <c r="IA93" s="15"/>
      <c r="IB93" s="15"/>
      <c r="IC93" s="15"/>
      <c r="ID93" s="15"/>
      <c r="IE93" s="15"/>
      <c r="IF93" s="15"/>
      <c r="IG93" s="15"/>
      <c r="IH93" s="15"/>
      <c r="II93" s="15"/>
      <c r="IJ93" s="15"/>
      <c r="IK93" s="15"/>
      <c r="IL93" s="15"/>
      <c r="IM93" s="15"/>
      <c r="IN93" s="15"/>
      <c r="IO93" s="15"/>
      <c r="IP93" s="15"/>
      <c r="IQ93" s="15"/>
      <c r="IR93" s="15"/>
      <c r="IS93" s="15"/>
      <c r="IT93" s="15"/>
      <c r="IU93" s="15"/>
      <c r="IV93" s="15"/>
    </row>
    <row r="94" spans="1:256" ht="7.5" customHeight="1">
      <c r="A94" s="491"/>
      <c r="B94" s="491"/>
      <c r="C94" s="491"/>
      <c r="D94" s="491"/>
      <c r="E94" s="491"/>
      <c r="F94" s="491"/>
      <c r="G94" s="491"/>
      <c r="H94" s="491"/>
      <c r="I94" s="491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  <c r="CS94" s="15"/>
      <c r="CT94" s="15"/>
      <c r="CU94" s="15"/>
      <c r="CV94" s="15"/>
      <c r="CW94" s="15"/>
      <c r="CX94" s="15"/>
      <c r="CY94" s="15"/>
      <c r="CZ94" s="15"/>
      <c r="DA94" s="15"/>
      <c r="DB94" s="15"/>
      <c r="DC94" s="15"/>
      <c r="DD94" s="15"/>
      <c r="DE94" s="15"/>
      <c r="DF94" s="15"/>
      <c r="DG94" s="15"/>
      <c r="DH94" s="15"/>
      <c r="DI94" s="15"/>
      <c r="DJ94" s="15"/>
      <c r="DK94" s="15"/>
      <c r="DL94" s="15"/>
      <c r="DM94" s="15"/>
      <c r="DN94" s="15"/>
      <c r="DO94" s="15"/>
      <c r="DP94" s="15"/>
      <c r="DQ94" s="15"/>
      <c r="DR94" s="15"/>
      <c r="DS94" s="15"/>
      <c r="DT94" s="15"/>
      <c r="DU94" s="15"/>
      <c r="DV94" s="15"/>
      <c r="DW94" s="15"/>
      <c r="DX94" s="15"/>
      <c r="DY94" s="15"/>
      <c r="DZ94" s="15"/>
      <c r="EA94" s="15"/>
      <c r="EB94" s="15"/>
      <c r="EC94" s="15"/>
      <c r="ED94" s="15"/>
      <c r="EE94" s="15"/>
      <c r="EF94" s="15"/>
      <c r="EG94" s="15"/>
      <c r="EH94" s="15"/>
      <c r="EI94" s="15"/>
      <c r="EJ94" s="15"/>
      <c r="EK94" s="15"/>
      <c r="EL94" s="15"/>
      <c r="EM94" s="15"/>
      <c r="EN94" s="15"/>
      <c r="EO94" s="15"/>
      <c r="EP94" s="15"/>
      <c r="EQ94" s="15"/>
      <c r="ER94" s="15"/>
      <c r="ES94" s="15"/>
      <c r="ET94" s="15"/>
      <c r="EU94" s="15"/>
      <c r="EV94" s="15"/>
      <c r="EW94" s="15"/>
      <c r="EX94" s="15"/>
      <c r="EY94" s="15"/>
      <c r="EZ94" s="15"/>
      <c r="FA94" s="15"/>
      <c r="FB94" s="15"/>
      <c r="FC94" s="15"/>
      <c r="FD94" s="15"/>
      <c r="FE94" s="15"/>
      <c r="FF94" s="15"/>
      <c r="FG94" s="15"/>
      <c r="FH94" s="15"/>
      <c r="FI94" s="15"/>
      <c r="FJ94" s="15"/>
      <c r="FK94" s="15"/>
      <c r="FL94" s="15"/>
      <c r="FM94" s="15"/>
      <c r="FN94" s="15"/>
      <c r="FO94" s="15"/>
      <c r="FP94" s="15"/>
      <c r="FQ94" s="15"/>
      <c r="FR94" s="15"/>
      <c r="FS94" s="15"/>
      <c r="FT94" s="15"/>
      <c r="FU94" s="15"/>
      <c r="FV94" s="15"/>
      <c r="FW94" s="15"/>
      <c r="FX94" s="15"/>
      <c r="FY94" s="15"/>
      <c r="FZ94" s="15"/>
      <c r="GA94" s="15"/>
      <c r="GB94" s="15"/>
      <c r="GC94" s="15"/>
      <c r="GD94" s="15"/>
      <c r="GE94" s="15"/>
      <c r="GF94" s="15"/>
      <c r="GG94" s="15"/>
      <c r="GH94" s="15"/>
      <c r="GI94" s="15"/>
      <c r="GJ94" s="15"/>
      <c r="GK94" s="15"/>
      <c r="GL94" s="15"/>
      <c r="GM94" s="15"/>
      <c r="GN94" s="15"/>
      <c r="GO94" s="15"/>
      <c r="GP94" s="15"/>
      <c r="GQ94" s="15"/>
      <c r="GR94" s="15"/>
      <c r="GS94" s="15"/>
      <c r="GT94" s="15"/>
      <c r="GU94" s="15"/>
      <c r="GV94" s="15"/>
      <c r="GW94" s="15"/>
      <c r="GX94" s="15"/>
      <c r="GY94" s="15"/>
      <c r="GZ94" s="15"/>
      <c r="HA94" s="15"/>
      <c r="HB94" s="15"/>
      <c r="HC94" s="15"/>
      <c r="HD94" s="15"/>
      <c r="HE94" s="15"/>
      <c r="HF94" s="15"/>
      <c r="HG94" s="15"/>
      <c r="HH94" s="15"/>
      <c r="HI94" s="15"/>
      <c r="HJ94" s="15"/>
      <c r="HK94" s="15"/>
      <c r="HL94" s="15"/>
      <c r="HM94" s="15"/>
      <c r="HN94" s="15"/>
      <c r="HO94" s="15"/>
      <c r="HP94" s="15"/>
      <c r="HQ94" s="15"/>
      <c r="HR94" s="15"/>
      <c r="HS94" s="15"/>
      <c r="HT94" s="15"/>
      <c r="HU94" s="15"/>
      <c r="HV94" s="15"/>
      <c r="HW94" s="15"/>
      <c r="HX94" s="15"/>
      <c r="HY94" s="15"/>
      <c r="HZ94" s="15"/>
      <c r="IA94" s="15"/>
      <c r="IB94" s="15"/>
      <c r="IC94" s="15"/>
      <c r="ID94" s="15"/>
      <c r="IE94" s="15"/>
      <c r="IF94" s="15"/>
      <c r="IG94" s="15"/>
      <c r="IH94" s="15"/>
      <c r="II94" s="15"/>
      <c r="IJ94" s="15"/>
      <c r="IK94" s="15"/>
      <c r="IL94" s="15"/>
      <c r="IM94" s="15"/>
      <c r="IN94" s="15"/>
      <c r="IO94" s="15"/>
      <c r="IP94" s="15"/>
      <c r="IQ94" s="15"/>
      <c r="IR94" s="15"/>
      <c r="IS94" s="15"/>
      <c r="IT94" s="15"/>
      <c r="IU94" s="15"/>
      <c r="IV94" s="15"/>
    </row>
    <row r="95" spans="1:256" ht="18" customHeight="1">
      <c r="A95" s="514" t="s">
        <v>101</v>
      </c>
      <c r="B95" s="514"/>
      <c r="C95" s="514"/>
      <c r="D95" s="514"/>
      <c r="E95" s="514"/>
      <c r="F95" s="514"/>
      <c r="G95" s="514"/>
      <c r="H95" s="514"/>
      <c r="I95" s="514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  <c r="DA95" s="15"/>
      <c r="DB95" s="15"/>
      <c r="DC95" s="15"/>
      <c r="DD95" s="15"/>
      <c r="DE95" s="15"/>
      <c r="DF95" s="15"/>
      <c r="DG95" s="15"/>
      <c r="DH95" s="15"/>
      <c r="DI95" s="15"/>
      <c r="DJ95" s="15"/>
      <c r="DK95" s="15"/>
      <c r="DL95" s="15"/>
      <c r="DM95" s="15"/>
      <c r="DN95" s="15"/>
      <c r="DO95" s="15"/>
      <c r="DP95" s="15"/>
      <c r="DQ95" s="15"/>
      <c r="DR95" s="15"/>
      <c r="DS95" s="15"/>
      <c r="DT95" s="15"/>
      <c r="DU95" s="15"/>
      <c r="DV95" s="15"/>
      <c r="DW95" s="15"/>
      <c r="DX95" s="15"/>
      <c r="DY95" s="15"/>
      <c r="DZ95" s="15"/>
      <c r="EA95" s="15"/>
      <c r="EB95" s="15"/>
      <c r="EC95" s="15"/>
      <c r="ED95" s="15"/>
      <c r="EE95" s="15"/>
      <c r="EF95" s="15"/>
      <c r="EG95" s="15"/>
      <c r="EH95" s="15"/>
      <c r="EI95" s="15"/>
      <c r="EJ95" s="15"/>
      <c r="EK95" s="15"/>
      <c r="EL95" s="15"/>
      <c r="EM95" s="15"/>
      <c r="EN95" s="15"/>
      <c r="EO95" s="15"/>
      <c r="EP95" s="15"/>
      <c r="EQ95" s="15"/>
      <c r="ER95" s="15"/>
      <c r="ES95" s="15"/>
      <c r="ET95" s="15"/>
      <c r="EU95" s="15"/>
      <c r="EV95" s="15"/>
      <c r="EW95" s="15"/>
      <c r="EX95" s="15"/>
      <c r="EY95" s="15"/>
      <c r="EZ95" s="15"/>
      <c r="FA95" s="15"/>
      <c r="FB95" s="15"/>
      <c r="FC95" s="15"/>
      <c r="FD95" s="15"/>
      <c r="FE95" s="15"/>
      <c r="FF95" s="15"/>
      <c r="FG95" s="15"/>
      <c r="FH95" s="15"/>
      <c r="FI95" s="15"/>
      <c r="FJ95" s="15"/>
      <c r="FK95" s="15"/>
      <c r="FL95" s="15"/>
      <c r="FM95" s="15"/>
      <c r="FN95" s="15"/>
      <c r="FO95" s="15"/>
      <c r="FP95" s="15"/>
      <c r="FQ95" s="15"/>
      <c r="FR95" s="15"/>
      <c r="FS95" s="15"/>
      <c r="FT95" s="15"/>
      <c r="FU95" s="15"/>
      <c r="FV95" s="15"/>
      <c r="FW95" s="15"/>
      <c r="FX95" s="15"/>
      <c r="FY95" s="15"/>
      <c r="FZ95" s="15"/>
      <c r="GA95" s="15"/>
      <c r="GB95" s="15"/>
      <c r="GC95" s="15"/>
      <c r="GD95" s="15"/>
      <c r="GE95" s="15"/>
      <c r="GF95" s="15"/>
      <c r="GG95" s="15"/>
      <c r="GH95" s="15"/>
      <c r="GI95" s="15"/>
      <c r="GJ95" s="15"/>
      <c r="GK95" s="15"/>
      <c r="GL95" s="15"/>
      <c r="GM95" s="15"/>
      <c r="GN95" s="15"/>
      <c r="GO95" s="15"/>
      <c r="GP95" s="15"/>
      <c r="GQ95" s="15"/>
      <c r="GR95" s="15"/>
      <c r="GS95" s="15"/>
      <c r="GT95" s="15"/>
      <c r="GU95" s="15"/>
      <c r="GV95" s="15"/>
      <c r="GW95" s="15"/>
      <c r="GX95" s="15"/>
      <c r="GY95" s="15"/>
      <c r="GZ95" s="15"/>
      <c r="HA95" s="15"/>
      <c r="HB95" s="15"/>
      <c r="HC95" s="15"/>
      <c r="HD95" s="15"/>
      <c r="HE95" s="15"/>
      <c r="HF95" s="15"/>
      <c r="HG95" s="15"/>
      <c r="HH95" s="15"/>
      <c r="HI95" s="15"/>
      <c r="HJ95" s="15"/>
      <c r="HK95" s="15"/>
      <c r="HL95" s="15"/>
      <c r="HM95" s="15"/>
      <c r="HN95" s="15"/>
      <c r="HO95" s="15"/>
      <c r="HP95" s="15"/>
      <c r="HQ95" s="15"/>
      <c r="HR95" s="15"/>
      <c r="HS95" s="15"/>
      <c r="HT95" s="15"/>
      <c r="HU95" s="15"/>
      <c r="HV95" s="15"/>
      <c r="HW95" s="15"/>
      <c r="HX95" s="15"/>
      <c r="HY95" s="15"/>
      <c r="HZ95" s="15"/>
      <c r="IA95" s="15"/>
      <c r="IB95" s="15"/>
      <c r="IC95" s="15"/>
      <c r="ID95" s="15"/>
      <c r="IE95" s="15"/>
      <c r="IF95" s="15"/>
      <c r="IG95" s="15"/>
      <c r="IH95" s="15"/>
      <c r="II95" s="15"/>
      <c r="IJ95" s="15"/>
      <c r="IK95" s="15"/>
      <c r="IL95" s="15"/>
      <c r="IM95" s="15"/>
      <c r="IN95" s="15"/>
      <c r="IO95" s="15"/>
      <c r="IP95" s="15"/>
      <c r="IQ95" s="15"/>
      <c r="IR95" s="15"/>
      <c r="IS95" s="15"/>
      <c r="IT95" s="15"/>
      <c r="IU95" s="15"/>
      <c r="IV95" s="15"/>
    </row>
    <row r="96" spans="1:256" ht="18.75" customHeight="1">
      <c r="A96" s="66" t="s">
        <v>102</v>
      </c>
      <c r="B96" s="501" t="s">
        <v>103</v>
      </c>
      <c r="C96" s="501"/>
      <c r="D96" s="501"/>
      <c r="E96" s="501"/>
      <c r="F96" s="501"/>
      <c r="G96" s="501"/>
      <c r="H96" s="501"/>
      <c r="I96" s="40" t="s">
        <v>79</v>
      </c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  <c r="DA96" s="15"/>
      <c r="DB96" s="15"/>
      <c r="DC96" s="15"/>
      <c r="DD96" s="15"/>
      <c r="DE96" s="15"/>
      <c r="DF96" s="15"/>
      <c r="DG96" s="15"/>
      <c r="DH96" s="15"/>
      <c r="DI96" s="15"/>
      <c r="DJ96" s="15"/>
      <c r="DK96" s="15"/>
      <c r="DL96" s="15"/>
      <c r="DM96" s="15"/>
      <c r="DN96" s="15"/>
      <c r="DO96" s="15"/>
      <c r="DP96" s="15"/>
      <c r="DQ96" s="15"/>
      <c r="DR96" s="15"/>
      <c r="DS96" s="15"/>
      <c r="DT96" s="15"/>
      <c r="DU96" s="15"/>
      <c r="DV96" s="15"/>
      <c r="DW96" s="15"/>
      <c r="DX96" s="15"/>
      <c r="DY96" s="15"/>
      <c r="DZ96" s="15"/>
      <c r="EA96" s="15"/>
      <c r="EB96" s="15"/>
      <c r="EC96" s="15"/>
      <c r="ED96" s="15"/>
      <c r="EE96" s="15"/>
      <c r="EF96" s="15"/>
      <c r="EG96" s="15"/>
      <c r="EH96" s="15"/>
      <c r="EI96" s="15"/>
      <c r="EJ96" s="15"/>
      <c r="EK96" s="15"/>
      <c r="EL96" s="15"/>
      <c r="EM96" s="15"/>
      <c r="EN96" s="15"/>
      <c r="EO96" s="15"/>
      <c r="EP96" s="15"/>
      <c r="EQ96" s="15"/>
      <c r="ER96" s="15"/>
      <c r="ES96" s="15"/>
      <c r="ET96" s="15"/>
      <c r="EU96" s="15"/>
      <c r="EV96" s="15"/>
      <c r="EW96" s="15"/>
      <c r="EX96" s="15"/>
      <c r="EY96" s="15"/>
      <c r="EZ96" s="15"/>
      <c r="FA96" s="15"/>
      <c r="FB96" s="15"/>
      <c r="FC96" s="15"/>
      <c r="FD96" s="15"/>
      <c r="FE96" s="15"/>
      <c r="FF96" s="15"/>
      <c r="FG96" s="15"/>
      <c r="FH96" s="15"/>
      <c r="FI96" s="15"/>
      <c r="FJ96" s="15"/>
      <c r="FK96" s="15"/>
      <c r="FL96" s="15"/>
      <c r="FM96" s="15"/>
      <c r="FN96" s="15"/>
      <c r="FO96" s="15"/>
      <c r="FP96" s="15"/>
      <c r="FQ96" s="15"/>
      <c r="FR96" s="15"/>
      <c r="FS96" s="15"/>
      <c r="FT96" s="15"/>
      <c r="FU96" s="15"/>
      <c r="FV96" s="15"/>
      <c r="FW96" s="15"/>
      <c r="FX96" s="15"/>
      <c r="FY96" s="15"/>
      <c r="FZ96" s="15"/>
      <c r="GA96" s="15"/>
      <c r="GB96" s="15"/>
      <c r="GC96" s="15"/>
      <c r="GD96" s="15"/>
      <c r="GE96" s="15"/>
      <c r="GF96" s="15"/>
      <c r="GG96" s="15"/>
      <c r="GH96" s="15"/>
      <c r="GI96" s="15"/>
      <c r="GJ96" s="15"/>
      <c r="GK96" s="15"/>
      <c r="GL96" s="15"/>
      <c r="GM96" s="15"/>
      <c r="GN96" s="15"/>
      <c r="GO96" s="15"/>
      <c r="GP96" s="15"/>
      <c r="GQ96" s="15"/>
      <c r="GR96" s="15"/>
      <c r="GS96" s="15"/>
      <c r="GT96" s="15"/>
      <c r="GU96" s="15"/>
      <c r="GV96" s="15"/>
      <c r="GW96" s="15"/>
      <c r="GX96" s="15"/>
      <c r="GY96" s="15"/>
      <c r="GZ96" s="15"/>
      <c r="HA96" s="15"/>
      <c r="HB96" s="15"/>
      <c r="HC96" s="15"/>
      <c r="HD96" s="15"/>
      <c r="HE96" s="15"/>
      <c r="HF96" s="15"/>
      <c r="HG96" s="15"/>
      <c r="HH96" s="15"/>
      <c r="HI96" s="15"/>
      <c r="HJ96" s="15"/>
      <c r="HK96" s="15"/>
      <c r="HL96" s="15"/>
      <c r="HM96" s="15"/>
      <c r="HN96" s="15"/>
      <c r="HO96" s="15"/>
      <c r="HP96" s="15"/>
      <c r="HQ96" s="15"/>
      <c r="HR96" s="15"/>
      <c r="HS96" s="15"/>
      <c r="HT96" s="15"/>
      <c r="HU96" s="15"/>
      <c r="HV96" s="15"/>
      <c r="HW96" s="15"/>
      <c r="HX96" s="15"/>
      <c r="HY96" s="15"/>
      <c r="HZ96" s="15"/>
      <c r="IA96" s="15"/>
      <c r="IB96" s="15"/>
      <c r="IC96" s="15"/>
      <c r="ID96" s="15"/>
      <c r="IE96" s="15"/>
      <c r="IF96" s="15"/>
      <c r="IG96" s="15"/>
      <c r="IH96" s="15"/>
      <c r="II96" s="15"/>
      <c r="IJ96" s="15"/>
      <c r="IK96" s="15"/>
      <c r="IL96" s="15"/>
      <c r="IM96" s="15"/>
      <c r="IN96" s="15"/>
      <c r="IO96" s="15"/>
      <c r="IP96" s="15"/>
      <c r="IQ96" s="15"/>
      <c r="IR96" s="15"/>
      <c r="IS96" s="15"/>
      <c r="IT96" s="15"/>
      <c r="IU96" s="15"/>
      <c r="IV96" s="15"/>
    </row>
    <row r="97" spans="1:256" ht="15.75" customHeight="1">
      <c r="A97" s="48" t="s">
        <v>8</v>
      </c>
      <c r="B97" s="515" t="s">
        <v>104</v>
      </c>
      <c r="C97" s="515"/>
      <c r="D97" s="515"/>
      <c r="E97" s="515"/>
      <c r="F97" s="515"/>
      <c r="G97" s="515"/>
      <c r="H97" s="515"/>
      <c r="I97" s="55">
        <f>IF(ROUND((H100*H98*H99)-(I62*H101),2)&lt;0,0,ROUND((H100*H98*H99)-(I62*H101),2))</f>
        <v>133.19999999999999</v>
      </c>
      <c r="J97" s="15"/>
      <c r="K97" s="15">
        <f>2*22*2.7</f>
        <v>118.80000000000001</v>
      </c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  <c r="DH97" s="15"/>
      <c r="DI97" s="15"/>
      <c r="DJ97" s="15"/>
      <c r="DK97" s="15"/>
      <c r="DL97" s="15"/>
      <c r="DM97" s="15"/>
      <c r="DN97" s="15"/>
      <c r="DO97" s="15"/>
      <c r="DP97" s="15"/>
      <c r="DQ97" s="15"/>
      <c r="DR97" s="15"/>
      <c r="DS97" s="15"/>
      <c r="DT97" s="15"/>
      <c r="DU97" s="15"/>
      <c r="DV97" s="15"/>
      <c r="DW97" s="15"/>
      <c r="DX97" s="15"/>
      <c r="DY97" s="15"/>
      <c r="DZ97" s="15"/>
      <c r="EA97" s="15"/>
      <c r="EB97" s="15"/>
      <c r="EC97" s="15"/>
      <c r="ED97" s="15"/>
      <c r="EE97" s="15"/>
      <c r="EF97" s="15"/>
      <c r="EG97" s="15"/>
      <c r="EH97" s="15"/>
      <c r="EI97" s="15"/>
      <c r="EJ97" s="15"/>
      <c r="EK97" s="15"/>
      <c r="EL97" s="15"/>
      <c r="EM97" s="15"/>
      <c r="EN97" s="15"/>
      <c r="EO97" s="15"/>
      <c r="EP97" s="15"/>
      <c r="EQ97" s="15"/>
      <c r="ER97" s="15"/>
      <c r="ES97" s="15"/>
      <c r="ET97" s="15"/>
      <c r="EU97" s="15"/>
      <c r="EV97" s="15"/>
      <c r="EW97" s="15"/>
      <c r="EX97" s="15"/>
      <c r="EY97" s="15"/>
      <c r="EZ97" s="15"/>
      <c r="FA97" s="15"/>
      <c r="FB97" s="15"/>
      <c r="FC97" s="15"/>
      <c r="FD97" s="15"/>
      <c r="FE97" s="15"/>
      <c r="FF97" s="15"/>
      <c r="FG97" s="15"/>
      <c r="FH97" s="15"/>
      <c r="FI97" s="15"/>
      <c r="FJ97" s="15"/>
      <c r="FK97" s="15"/>
      <c r="FL97" s="15"/>
      <c r="FM97" s="15"/>
      <c r="FN97" s="15"/>
      <c r="FO97" s="15"/>
      <c r="FP97" s="15"/>
      <c r="FQ97" s="15"/>
      <c r="FR97" s="15"/>
      <c r="FS97" s="15"/>
      <c r="FT97" s="15"/>
      <c r="FU97" s="15"/>
      <c r="FV97" s="15"/>
      <c r="FW97" s="15"/>
      <c r="FX97" s="15"/>
      <c r="FY97" s="15"/>
      <c r="FZ97" s="15"/>
      <c r="GA97" s="15"/>
      <c r="GB97" s="15"/>
      <c r="GC97" s="15"/>
      <c r="GD97" s="15"/>
      <c r="GE97" s="15"/>
      <c r="GF97" s="15"/>
      <c r="GG97" s="15"/>
      <c r="GH97" s="15"/>
      <c r="GI97" s="15"/>
      <c r="GJ97" s="15"/>
      <c r="GK97" s="15"/>
      <c r="GL97" s="15"/>
      <c r="GM97" s="15"/>
      <c r="GN97" s="15"/>
      <c r="GO97" s="15"/>
      <c r="GP97" s="15"/>
      <c r="GQ97" s="15"/>
      <c r="GR97" s="15"/>
      <c r="GS97" s="15"/>
      <c r="GT97" s="15"/>
      <c r="GU97" s="15"/>
      <c r="GV97" s="15"/>
      <c r="GW97" s="15"/>
      <c r="GX97" s="15"/>
      <c r="GY97" s="15"/>
      <c r="GZ97" s="15"/>
      <c r="HA97" s="15"/>
      <c r="HB97" s="15"/>
      <c r="HC97" s="15"/>
      <c r="HD97" s="15"/>
      <c r="HE97" s="15"/>
      <c r="HF97" s="15"/>
      <c r="HG97" s="15"/>
      <c r="HH97" s="15"/>
      <c r="HI97" s="15"/>
      <c r="HJ97" s="15"/>
      <c r="HK97" s="15"/>
      <c r="HL97" s="15"/>
      <c r="HM97" s="15"/>
      <c r="HN97" s="15"/>
      <c r="HO97" s="15"/>
      <c r="HP97" s="15"/>
      <c r="HQ97" s="15"/>
      <c r="HR97" s="15"/>
      <c r="HS97" s="15"/>
      <c r="HT97" s="15"/>
      <c r="HU97" s="15"/>
      <c r="HV97" s="15"/>
      <c r="HW97" s="15"/>
      <c r="HX97" s="15"/>
      <c r="HY97" s="15"/>
      <c r="HZ97" s="15"/>
      <c r="IA97" s="15"/>
      <c r="IB97" s="15"/>
      <c r="IC97" s="15"/>
      <c r="ID97" s="15"/>
      <c r="IE97" s="15"/>
      <c r="IF97" s="15"/>
      <c r="IG97" s="15"/>
      <c r="IH97" s="15"/>
      <c r="II97" s="15"/>
      <c r="IJ97" s="15"/>
      <c r="IK97" s="15"/>
      <c r="IL97" s="15"/>
      <c r="IM97" s="15"/>
      <c r="IN97" s="15"/>
      <c r="IO97" s="15"/>
      <c r="IP97" s="15"/>
      <c r="IQ97" s="15"/>
      <c r="IR97" s="15"/>
      <c r="IS97" s="15"/>
      <c r="IT97" s="15"/>
      <c r="IU97" s="15"/>
      <c r="IV97" s="15"/>
    </row>
    <row r="98" spans="1:256" ht="25.5" customHeight="1">
      <c r="A98" s="48"/>
      <c r="B98" s="516" t="s">
        <v>105</v>
      </c>
      <c r="C98" s="516"/>
      <c r="D98" s="516"/>
      <c r="E98" s="516"/>
      <c r="F98" s="516"/>
      <c r="G98" s="516"/>
      <c r="H98" s="67">
        <v>4.8</v>
      </c>
      <c r="I98" s="68" t="s">
        <v>106</v>
      </c>
      <c r="J98" s="15"/>
      <c r="K98" s="15">
        <f>0.06*572*(22/30)</f>
        <v>25.167999999999999</v>
      </c>
      <c r="L98" s="15">
        <f>K97-K98</f>
        <v>93.632000000000005</v>
      </c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  <c r="CR98" s="15"/>
      <c r="CS98" s="15"/>
      <c r="CT98" s="15"/>
      <c r="CU98" s="15"/>
      <c r="CV98" s="15"/>
      <c r="CW98" s="15"/>
      <c r="CX98" s="15"/>
      <c r="CY98" s="15"/>
      <c r="CZ98" s="15"/>
      <c r="DA98" s="15"/>
      <c r="DB98" s="15"/>
      <c r="DC98" s="15"/>
      <c r="DD98" s="15"/>
      <c r="DE98" s="15"/>
      <c r="DF98" s="15"/>
      <c r="DG98" s="15"/>
      <c r="DH98" s="15"/>
      <c r="DI98" s="15"/>
      <c r="DJ98" s="15"/>
      <c r="DK98" s="15"/>
      <c r="DL98" s="15"/>
      <c r="DM98" s="15"/>
      <c r="DN98" s="15"/>
      <c r="DO98" s="15"/>
      <c r="DP98" s="15"/>
      <c r="DQ98" s="15"/>
      <c r="DR98" s="15"/>
      <c r="DS98" s="15"/>
      <c r="DT98" s="15"/>
      <c r="DU98" s="15"/>
      <c r="DV98" s="15"/>
      <c r="DW98" s="15"/>
      <c r="DX98" s="15"/>
      <c r="DY98" s="15"/>
      <c r="DZ98" s="15"/>
      <c r="EA98" s="15"/>
      <c r="EB98" s="15"/>
      <c r="EC98" s="15"/>
      <c r="ED98" s="15"/>
      <c r="EE98" s="15"/>
      <c r="EF98" s="15"/>
      <c r="EG98" s="15"/>
      <c r="EH98" s="15"/>
      <c r="EI98" s="15"/>
      <c r="EJ98" s="15"/>
      <c r="EK98" s="15"/>
      <c r="EL98" s="15"/>
      <c r="EM98" s="15"/>
      <c r="EN98" s="15"/>
      <c r="EO98" s="15"/>
      <c r="EP98" s="15"/>
      <c r="EQ98" s="15"/>
      <c r="ER98" s="15"/>
      <c r="ES98" s="15"/>
      <c r="ET98" s="15"/>
      <c r="EU98" s="15"/>
      <c r="EV98" s="15"/>
      <c r="EW98" s="15"/>
      <c r="EX98" s="15"/>
      <c r="EY98" s="15"/>
      <c r="EZ98" s="15"/>
      <c r="FA98" s="15"/>
      <c r="FB98" s="15"/>
      <c r="FC98" s="15"/>
      <c r="FD98" s="15"/>
      <c r="FE98" s="15"/>
      <c r="FF98" s="15"/>
      <c r="FG98" s="15"/>
      <c r="FH98" s="15"/>
      <c r="FI98" s="15"/>
      <c r="FJ98" s="15"/>
      <c r="FK98" s="15"/>
      <c r="FL98" s="15"/>
      <c r="FM98" s="15"/>
      <c r="FN98" s="15"/>
      <c r="FO98" s="15"/>
      <c r="FP98" s="15"/>
      <c r="FQ98" s="15"/>
      <c r="FR98" s="15"/>
      <c r="FS98" s="15"/>
      <c r="FT98" s="15"/>
      <c r="FU98" s="15"/>
      <c r="FV98" s="15"/>
      <c r="FW98" s="15"/>
      <c r="FX98" s="15"/>
      <c r="FY98" s="15"/>
      <c r="FZ98" s="15"/>
      <c r="GA98" s="15"/>
      <c r="GB98" s="15"/>
      <c r="GC98" s="15"/>
      <c r="GD98" s="15"/>
      <c r="GE98" s="15"/>
      <c r="GF98" s="15"/>
      <c r="GG98" s="15"/>
      <c r="GH98" s="15"/>
      <c r="GI98" s="15"/>
      <c r="GJ98" s="15"/>
      <c r="GK98" s="15"/>
      <c r="GL98" s="15"/>
      <c r="GM98" s="15"/>
      <c r="GN98" s="15"/>
      <c r="GO98" s="15"/>
      <c r="GP98" s="15"/>
      <c r="GQ98" s="15"/>
      <c r="GR98" s="15"/>
      <c r="GS98" s="15"/>
      <c r="GT98" s="15"/>
      <c r="GU98" s="15"/>
      <c r="GV98" s="15"/>
      <c r="GW98" s="15"/>
      <c r="GX98" s="15"/>
      <c r="GY98" s="15"/>
      <c r="GZ98" s="15"/>
      <c r="HA98" s="15"/>
      <c r="HB98" s="15"/>
      <c r="HC98" s="15"/>
      <c r="HD98" s="15"/>
      <c r="HE98" s="15"/>
      <c r="HF98" s="15"/>
      <c r="HG98" s="15"/>
      <c r="HH98" s="15"/>
      <c r="HI98" s="15"/>
      <c r="HJ98" s="15"/>
      <c r="HK98" s="15"/>
      <c r="HL98" s="15"/>
      <c r="HM98" s="15"/>
      <c r="HN98" s="15"/>
      <c r="HO98" s="15"/>
      <c r="HP98" s="15"/>
      <c r="HQ98" s="15"/>
      <c r="HR98" s="15"/>
      <c r="HS98" s="15"/>
      <c r="HT98" s="15"/>
      <c r="HU98" s="15"/>
      <c r="HV98" s="15"/>
      <c r="HW98" s="15"/>
      <c r="HX98" s="15"/>
      <c r="HY98" s="15"/>
      <c r="HZ98" s="15"/>
      <c r="IA98" s="15"/>
      <c r="IB98" s="15"/>
      <c r="IC98" s="15"/>
      <c r="ID98" s="15"/>
      <c r="IE98" s="15"/>
      <c r="IF98" s="15"/>
      <c r="IG98" s="15"/>
      <c r="IH98" s="15"/>
      <c r="II98" s="15"/>
      <c r="IJ98" s="15"/>
      <c r="IK98" s="15"/>
      <c r="IL98" s="15"/>
      <c r="IM98" s="15"/>
      <c r="IN98" s="15"/>
      <c r="IO98" s="15"/>
      <c r="IP98" s="15"/>
      <c r="IQ98" s="15"/>
      <c r="IR98" s="15"/>
      <c r="IS98" s="15"/>
      <c r="IT98" s="15"/>
      <c r="IU98" s="15"/>
      <c r="IV98" s="15"/>
    </row>
    <row r="99" spans="1:256" ht="17.25" customHeight="1">
      <c r="A99" s="48"/>
      <c r="B99" s="517" t="s">
        <v>339</v>
      </c>
      <c r="C99" s="517"/>
      <c r="D99" s="517"/>
      <c r="E99" s="517"/>
      <c r="F99" s="517"/>
      <c r="G99" s="517"/>
      <c r="H99" s="70">
        <v>2</v>
      </c>
      <c r="I99" s="68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  <c r="DA99" s="15"/>
      <c r="DB99" s="15"/>
      <c r="DC99" s="15"/>
      <c r="DD99" s="15"/>
      <c r="DE99" s="15"/>
      <c r="DF99" s="15"/>
      <c r="DG99" s="15"/>
      <c r="DH99" s="15"/>
      <c r="DI99" s="15"/>
      <c r="DJ99" s="15"/>
      <c r="DK99" s="15"/>
      <c r="DL99" s="15"/>
      <c r="DM99" s="15"/>
      <c r="DN99" s="15"/>
      <c r="DO99" s="15"/>
      <c r="DP99" s="15"/>
      <c r="DQ99" s="15"/>
      <c r="DR99" s="15"/>
      <c r="DS99" s="15"/>
      <c r="DT99" s="15"/>
      <c r="DU99" s="15"/>
      <c r="DV99" s="15"/>
      <c r="DW99" s="15"/>
      <c r="DX99" s="15"/>
      <c r="DY99" s="15"/>
      <c r="DZ99" s="15"/>
      <c r="EA99" s="15"/>
      <c r="EB99" s="15"/>
      <c r="EC99" s="15"/>
      <c r="ED99" s="15"/>
      <c r="EE99" s="15"/>
      <c r="EF99" s="15"/>
      <c r="EG99" s="15"/>
      <c r="EH99" s="15"/>
      <c r="EI99" s="15"/>
      <c r="EJ99" s="15"/>
      <c r="EK99" s="15"/>
      <c r="EL99" s="15"/>
      <c r="EM99" s="15"/>
      <c r="EN99" s="15"/>
      <c r="EO99" s="15"/>
      <c r="EP99" s="15"/>
      <c r="EQ99" s="15"/>
      <c r="ER99" s="15"/>
      <c r="ES99" s="15"/>
      <c r="ET99" s="15"/>
      <c r="EU99" s="15"/>
      <c r="EV99" s="15"/>
      <c r="EW99" s="15"/>
      <c r="EX99" s="15"/>
      <c r="EY99" s="15"/>
      <c r="EZ99" s="15"/>
      <c r="FA99" s="15"/>
      <c r="FB99" s="15"/>
      <c r="FC99" s="15"/>
      <c r="FD99" s="15"/>
      <c r="FE99" s="15"/>
      <c r="FF99" s="15"/>
      <c r="FG99" s="15"/>
      <c r="FH99" s="15"/>
      <c r="FI99" s="15"/>
      <c r="FJ99" s="15"/>
      <c r="FK99" s="15"/>
      <c r="FL99" s="15"/>
      <c r="FM99" s="15"/>
      <c r="FN99" s="15"/>
      <c r="FO99" s="15"/>
      <c r="FP99" s="15"/>
      <c r="FQ99" s="15"/>
      <c r="FR99" s="15"/>
      <c r="FS99" s="15"/>
      <c r="FT99" s="15"/>
      <c r="FU99" s="15"/>
      <c r="FV99" s="15"/>
      <c r="FW99" s="15"/>
      <c r="FX99" s="15"/>
      <c r="FY99" s="15"/>
      <c r="FZ99" s="15"/>
      <c r="GA99" s="15"/>
      <c r="GB99" s="15"/>
      <c r="GC99" s="15"/>
      <c r="GD99" s="15"/>
      <c r="GE99" s="15"/>
      <c r="GF99" s="15"/>
      <c r="GG99" s="15"/>
      <c r="GH99" s="15"/>
      <c r="GI99" s="15"/>
      <c r="GJ99" s="15"/>
      <c r="GK99" s="15"/>
      <c r="GL99" s="15"/>
      <c r="GM99" s="15"/>
      <c r="GN99" s="15"/>
      <c r="GO99" s="15"/>
      <c r="GP99" s="15"/>
      <c r="GQ99" s="15"/>
      <c r="GR99" s="15"/>
      <c r="GS99" s="15"/>
      <c r="GT99" s="15"/>
      <c r="GU99" s="15"/>
      <c r="GV99" s="15"/>
      <c r="GW99" s="15"/>
      <c r="GX99" s="15"/>
      <c r="GY99" s="15"/>
      <c r="GZ99" s="15"/>
      <c r="HA99" s="15"/>
      <c r="HB99" s="15"/>
      <c r="HC99" s="15"/>
      <c r="HD99" s="15"/>
      <c r="HE99" s="15"/>
      <c r="HF99" s="15"/>
      <c r="HG99" s="15"/>
      <c r="HH99" s="15"/>
      <c r="HI99" s="15"/>
      <c r="HJ99" s="15"/>
      <c r="HK99" s="15"/>
      <c r="HL99" s="15"/>
      <c r="HM99" s="15"/>
      <c r="HN99" s="15"/>
      <c r="HO99" s="15"/>
      <c r="HP99" s="15"/>
      <c r="HQ99" s="15"/>
      <c r="HR99" s="15"/>
      <c r="HS99" s="15"/>
      <c r="HT99" s="15"/>
      <c r="HU99" s="15"/>
      <c r="HV99" s="15"/>
      <c r="HW99" s="15"/>
      <c r="HX99" s="15"/>
      <c r="HY99" s="15"/>
      <c r="HZ99" s="15"/>
      <c r="IA99" s="15"/>
      <c r="IB99" s="15"/>
      <c r="IC99" s="15"/>
      <c r="ID99" s="15"/>
      <c r="IE99" s="15"/>
      <c r="IF99" s="15"/>
      <c r="IG99" s="15"/>
      <c r="IH99" s="15"/>
      <c r="II99" s="15"/>
      <c r="IJ99" s="15"/>
      <c r="IK99" s="15"/>
      <c r="IL99" s="15"/>
      <c r="IM99" s="15"/>
      <c r="IN99" s="15"/>
      <c r="IO99" s="15"/>
      <c r="IP99" s="15"/>
      <c r="IQ99" s="15"/>
      <c r="IR99" s="15"/>
      <c r="IS99" s="15"/>
      <c r="IT99" s="15"/>
      <c r="IU99" s="15"/>
      <c r="IV99" s="15"/>
    </row>
    <row r="100" spans="1:256" ht="15" customHeight="1">
      <c r="A100" s="48"/>
      <c r="B100" s="517" t="s">
        <v>108</v>
      </c>
      <c r="C100" s="517"/>
      <c r="D100" s="517"/>
      <c r="E100" s="517"/>
      <c r="F100" s="517"/>
      <c r="G100" s="517"/>
      <c r="H100" s="71">
        <v>22</v>
      </c>
      <c r="I100" s="68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  <c r="DA100" s="15"/>
      <c r="DB100" s="15"/>
      <c r="DC100" s="15"/>
      <c r="DD100" s="15"/>
      <c r="DE100" s="15"/>
      <c r="DF100" s="15"/>
      <c r="DG100" s="15"/>
      <c r="DH100" s="15"/>
      <c r="DI100" s="15"/>
      <c r="DJ100" s="15"/>
      <c r="DK100" s="15"/>
      <c r="DL100" s="15"/>
      <c r="DM100" s="15"/>
      <c r="DN100" s="15"/>
      <c r="DO100" s="15"/>
      <c r="DP100" s="15"/>
      <c r="DQ100" s="15"/>
      <c r="DR100" s="15"/>
      <c r="DS100" s="15"/>
      <c r="DT100" s="15"/>
      <c r="DU100" s="15"/>
      <c r="DV100" s="15"/>
      <c r="DW100" s="15"/>
      <c r="DX100" s="15"/>
      <c r="DY100" s="15"/>
      <c r="DZ100" s="15"/>
      <c r="EA100" s="15"/>
      <c r="EB100" s="15"/>
      <c r="EC100" s="15"/>
      <c r="ED100" s="15"/>
      <c r="EE100" s="15"/>
      <c r="EF100" s="15"/>
      <c r="EG100" s="15"/>
      <c r="EH100" s="15"/>
      <c r="EI100" s="15"/>
      <c r="EJ100" s="15"/>
      <c r="EK100" s="15"/>
      <c r="EL100" s="15"/>
      <c r="EM100" s="15"/>
      <c r="EN100" s="15"/>
      <c r="EO100" s="15"/>
      <c r="EP100" s="15"/>
      <c r="EQ100" s="15"/>
      <c r="ER100" s="15"/>
      <c r="ES100" s="15"/>
      <c r="ET100" s="15"/>
      <c r="EU100" s="15"/>
      <c r="EV100" s="15"/>
      <c r="EW100" s="15"/>
      <c r="EX100" s="15"/>
      <c r="EY100" s="15"/>
      <c r="EZ100" s="15"/>
      <c r="FA100" s="15"/>
      <c r="FB100" s="15"/>
      <c r="FC100" s="15"/>
      <c r="FD100" s="15"/>
      <c r="FE100" s="15"/>
      <c r="FF100" s="15"/>
      <c r="FG100" s="15"/>
      <c r="FH100" s="15"/>
      <c r="FI100" s="15"/>
      <c r="FJ100" s="15"/>
      <c r="FK100" s="15"/>
      <c r="FL100" s="15"/>
      <c r="FM100" s="15"/>
      <c r="FN100" s="15"/>
      <c r="FO100" s="15"/>
      <c r="FP100" s="15"/>
      <c r="FQ100" s="15"/>
      <c r="FR100" s="15"/>
      <c r="FS100" s="15"/>
      <c r="FT100" s="15"/>
      <c r="FU100" s="15"/>
      <c r="FV100" s="15"/>
      <c r="FW100" s="15"/>
      <c r="FX100" s="15"/>
      <c r="FY100" s="15"/>
      <c r="FZ100" s="15"/>
      <c r="GA100" s="15"/>
      <c r="GB100" s="15"/>
      <c r="GC100" s="15"/>
      <c r="GD100" s="15"/>
      <c r="GE100" s="15"/>
      <c r="GF100" s="15"/>
      <c r="GG100" s="15"/>
      <c r="GH100" s="15"/>
      <c r="GI100" s="15"/>
      <c r="GJ100" s="15"/>
      <c r="GK100" s="15"/>
      <c r="GL100" s="15"/>
      <c r="GM100" s="15"/>
      <c r="GN100" s="15"/>
      <c r="GO100" s="15"/>
      <c r="GP100" s="15"/>
      <c r="GQ100" s="15"/>
      <c r="GR100" s="15"/>
      <c r="GS100" s="15"/>
      <c r="GT100" s="15"/>
      <c r="GU100" s="15"/>
      <c r="GV100" s="15"/>
      <c r="GW100" s="15"/>
      <c r="GX100" s="15"/>
      <c r="GY100" s="15"/>
      <c r="GZ100" s="15"/>
      <c r="HA100" s="15"/>
      <c r="HB100" s="15"/>
      <c r="HC100" s="15"/>
      <c r="HD100" s="15"/>
      <c r="HE100" s="15"/>
      <c r="HF100" s="15"/>
      <c r="HG100" s="15"/>
      <c r="HH100" s="15"/>
      <c r="HI100" s="15"/>
      <c r="HJ100" s="15"/>
      <c r="HK100" s="15"/>
      <c r="HL100" s="15"/>
      <c r="HM100" s="15"/>
      <c r="HN100" s="15"/>
      <c r="HO100" s="15"/>
      <c r="HP100" s="15"/>
      <c r="HQ100" s="15"/>
      <c r="HR100" s="15"/>
      <c r="HS100" s="15"/>
      <c r="HT100" s="15"/>
      <c r="HU100" s="15"/>
      <c r="HV100" s="15"/>
      <c r="HW100" s="15"/>
      <c r="HX100" s="15"/>
      <c r="HY100" s="15"/>
      <c r="HZ100" s="15"/>
      <c r="IA100" s="15"/>
      <c r="IB100" s="15"/>
      <c r="IC100" s="15"/>
      <c r="ID100" s="15"/>
      <c r="IE100" s="15"/>
      <c r="IF100" s="15"/>
      <c r="IG100" s="15"/>
      <c r="IH100" s="15"/>
      <c r="II100" s="15"/>
      <c r="IJ100" s="15"/>
      <c r="IK100" s="15"/>
      <c r="IL100" s="15"/>
      <c r="IM100" s="15"/>
      <c r="IN100" s="15"/>
      <c r="IO100" s="15"/>
      <c r="IP100" s="15"/>
      <c r="IQ100" s="15"/>
      <c r="IR100" s="15"/>
      <c r="IS100" s="15"/>
      <c r="IT100" s="15"/>
      <c r="IU100" s="15"/>
      <c r="IV100" s="15"/>
    </row>
    <row r="101" spans="1:256" ht="15" customHeight="1">
      <c r="A101" s="48"/>
      <c r="B101" s="518" t="s">
        <v>109</v>
      </c>
      <c r="C101" s="518"/>
      <c r="D101" s="518"/>
      <c r="E101" s="518"/>
      <c r="F101" s="518"/>
      <c r="G101" s="518"/>
      <c r="H101" s="72">
        <v>0.06</v>
      </c>
      <c r="I101" s="69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5"/>
      <c r="DC101" s="15"/>
      <c r="DD101" s="15"/>
      <c r="DE101" s="15"/>
      <c r="DF101" s="15"/>
      <c r="DG101" s="15"/>
      <c r="DH101" s="15"/>
      <c r="DI101" s="15"/>
      <c r="DJ101" s="15"/>
      <c r="DK101" s="15"/>
      <c r="DL101" s="15"/>
      <c r="DM101" s="15"/>
      <c r="DN101" s="15"/>
      <c r="DO101" s="15"/>
      <c r="DP101" s="15"/>
      <c r="DQ101" s="15"/>
      <c r="DR101" s="15"/>
      <c r="DS101" s="15"/>
      <c r="DT101" s="15"/>
      <c r="DU101" s="15"/>
      <c r="DV101" s="15"/>
      <c r="DW101" s="15"/>
      <c r="DX101" s="15"/>
      <c r="DY101" s="15"/>
      <c r="DZ101" s="15"/>
      <c r="EA101" s="15"/>
      <c r="EB101" s="15"/>
      <c r="EC101" s="15"/>
      <c r="ED101" s="15"/>
      <c r="EE101" s="15"/>
      <c r="EF101" s="15"/>
      <c r="EG101" s="15"/>
      <c r="EH101" s="15"/>
      <c r="EI101" s="15"/>
      <c r="EJ101" s="15"/>
      <c r="EK101" s="15"/>
      <c r="EL101" s="15"/>
      <c r="EM101" s="15"/>
      <c r="EN101" s="15"/>
      <c r="EO101" s="15"/>
      <c r="EP101" s="15"/>
      <c r="EQ101" s="15"/>
      <c r="ER101" s="15"/>
      <c r="ES101" s="15"/>
      <c r="ET101" s="15"/>
      <c r="EU101" s="15"/>
      <c r="EV101" s="15"/>
      <c r="EW101" s="15"/>
      <c r="EX101" s="15"/>
      <c r="EY101" s="15"/>
      <c r="EZ101" s="15"/>
      <c r="FA101" s="15"/>
      <c r="FB101" s="15"/>
      <c r="FC101" s="15"/>
      <c r="FD101" s="15"/>
      <c r="FE101" s="15"/>
      <c r="FF101" s="15"/>
      <c r="FG101" s="15"/>
      <c r="FH101" s="15"/>
      <c r="FI101" s="15"/>
      <c r="FJ101" s="15"/>
      <c r="FK101" s="15"/>
      <c r="FL101" s="15"/>
      <c r="FM101" s="15"/>
      <c r="FN101" s="15"/>
      <c r="FO101" s="15"/>
      <c r="FP101" s="15"/>
      <c r="FQ101" s="15"/>
      <c r="FR101" s="15"/>
      <c r="FS101" s="15"/>
      <c r="FT101" s="15"/>
      <c r="FU101" s="15"/>
      <c r="FV101" s="15"/>
      <c r="FW101" s="15"/>
      <c r="FX101" s="15"/>
      <c r="FY101" s="15"/>
      <c r="FZ101" s="15"/>
      <c r="GA101" s="15"/>
      <c r="GB101" s="15"/>
      <c r="GC101" s="15"/>
      <c r="GD101" s="15"/>
      <c r="GE101" s="15"/>
      <c r="GF101" s="15"/>
      <c r="GG101" s="15"/>
      <c r="GH101" s="15"/>
      <c r="GI101" s="15"/>
      <c r="GJ101" s="15"/>
      <c r="GK101" s="15"/>
      <c r="GL101" s="15"/>
      <c r="GM101" s="15"/>
      <c r="GN101" s="15"/>
      <c r="GO101" s="15"/>
      <c r="GP101" s="15"/>
      <c r="GQ101" s="15"/>
      <c r="GR101" s="15"/>
      <c r="GS101" s="15"/>
      <c r="GT101" s="15"/>
      <c r="GU101" s="15"/>
      <c r="GV101" s="15"/>
      <c r="GW101" s="15"/>
      <c r="GX101" s="15"/>
      <c r="GY101" s="15"/>
      <c r="GZ101" s="15"/>
      <c r="HA101" s="15"/>
      <c r="HB101" s="15"/>
      <c r="HC101" s="15"/>
      <c r="HD101" s="15"/>
      <c r="HE101" s="15"/>
      <c r="HF101" s="15"/>
      <c r="HG101" s="15"/>
      <c r="HH101" s="15"/>
      <c r="HI101" s="15"/>
      <c r="HJ101" s="15"/>
      <c r="HK101" s="15"/>
      <c r="HL101" s="15"/>
      <c r="HM101" s="15"/>
      <c r="HN101" s="15"/>
      <c r="HO101" s="15"/>
      <c r="HP101" s="15"/>
      <c r="HQ101" s="15"/>
      <c r="HR101" s="15"/>
      <c r="HS101" s="15"/>
      <c r="HT101" s="15"/>
      <c r="HU101" s="15"/>
      <c r="HV101" s="15"/>
      <c r="HW101" s="15"/>
      <c r="HX101" s="15"/>
      <c r="HY101" s="15"/>
      <c r="HZ101" s="15"/>
      <c r="IA101" s="15"/>
      <c r="IB101" s="15"/>
      <c r="IC101" s="15"/>
      <c r="ID101" s="15"/>
      <c r="IE101" s="15"/>
      <c r="IF101" s="15"/>
      <c r="IG101" s="15"/>
      <c r="IH101" s="15"/>
      <c r="II101" s="15"/>
      <c r="IJ101" s="15"/>
      <c r="IK101" s="15"/>
      <c r="IL101" s="15"/>
      <c r="IM101" s="15"/>
      <c r="IN101" s="15"/>
      <c r="IO101" s="15"/>
      <c r="IP101" s="15"/>
      <c r="IQ101" s="15"/>
      <c r="IR101" s="15"/>
      <c r="IS101" s="15"/>
      <c r="IT101" s="15"/>
      <c r="IU101" s="15"/>
      <c r="IV101" s="15"/>
    </row>
    <row r="102" spans="1:256" ht="15.75" customHeight="1">
      <c r="A102" s="48" t="s">
        <v>10</v>
      </c>
      <c r="B102" s="515" t="s">
        <v>110</v>
      </c>
      <c r="C102" s="515"/>
      <c r="D102" s="515"/>
      <c r="E102" s="515"/>
      <c r="F102" s="515"/>
      <c r="G102" s="515"/>
      <c r="H102" s="515"/>
      <c r="I102" s="55">
        <f>ROUND(H104*H103*(1-H105),2)</f>
        <v>392.04</v>
      </c>
      <c r="J102" s="15"/>
      <c r="K102" s="15">
        <f>2.95*21*2</f>
        <v>123.9</v>
      </c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15"/>
      <c r="CN102" s="15"/>
      <c r="CO102" s="15"/>
      <c r="CP102" s="15"/>
      <c r="CQ102" s="15"/>
      <c r="CR102" s="15"/>
      <c r="CS102" s="15"/>
      <c r="CT102" s="15"/>
      <c r="CU102" s="15"/>
      <c r="CV102" s="15"/>
      <c r="CW102" s="15"/>
      <c r="CX102" s="15"/>
      <c r="CY102" s="15"/>
      <c r="CZ102" s="15"/>
      <c r="DA102" s="15"/>
      <c r="DB102" s="15"/>
      <c r="DC102" s="15"/>
      <c r="DD102" s="15"/>
      <c r="DE102" s="15"/>
      <c r="DF102" s="15"/>
      <c r="DG102" s="15"/>
      <c r="DH102" s="15"/>
      <c r="DI102" s="15"/>
      <c r="DJ102" s="15"/>
      <c r="DK102" s="15"/>
      <c r="DL102" s="15"/>
      <c r="DM102" s="15"/>
      <c r="DN102" s="15"/>
      <c r="DO102" s="15"/>
      <c r="DP102" s="15"/>
      <c r="DQ102" s="15"/>
      <c r="DR102" s="15"/>
      <c r="DS102" s="15"/>
      <c r="DT102" s="15"/>
      <c r="DU102" s="15"/>
      <c r="DV102" s="15"/>
      <c r="DW102" s="15"/>
      <c r="DX102" s="15"/>
      <c r="DY102" s="15"/>
      <c r="DZ102" s="15"/>
      <c r="EA102" s="15"/>
      <c r="EB102" s="15"/>
      <c r="EC102" s="15"/>
      <c r="ED102" s="15"/>
      <c r="EE102" s="15"/>
      <c r="EF102" s="15"/>
      <c r="EG102" s="15"/>
      <c r="EH102" s="15"/>
      <c r="EI102" s="15"/>
      <c r="EJ102" s="15"/>
      <c r="EK102" s="15"/>
      <c r="EL102" s="15"/>
      <c r="EM102" s="15"/>
      <c r="EN102" s="15"/>
      <c r="EO102" s="15"/>
      <c r="EP102" s="15"/>
      <c r="EQ102" s="15"/>
      <c r="ER102" s="15"/>
      <c r="ES102" s="15"/>
      <c r="ET102" s="15"/>
      <c r="EU102" s="15"/>
      <c r="EV102" s="15"/>
      <c r="EW102" s="15"/>
      <c r="EX102" s="15"/>
      <c r="EY102" s="15"/>
      <c r="EZ102" s="15"/>
      <c r="FA102" s="15"/>
      <c r="FB102" s="15"/>
      <c r="FC102" s="15"/>
      <c r="FD102" s="15"/>
      <c r="FE102" s="15"/>
      <c r="FF102" s="15"/>
      <c r="FG102" s="15"/>
      <c r="FH102" s="15"/>
      <c r="FI102" s="15"/>
      <c r="FJ102" s="15"/>
      <c r="FK102" s="15"/>
      <c r="FL102" s="15"/>
      <c r="FM102" s="15"/>
      <c r="FN102" s="15"/>
      <c r="FO102" s="15"/>
      <c r="FP102" s="15"/>
      <c r="FQ102" s="15"/>
      <c r="FR102" s="15"/>
      <c r="FS102" s="15"/>
      <c r="FT102" s="15"/>
      <c r="FU102" s="15"/>
      <c r="FV102" s="15"/>
      <c r="FW102" s="15"/>
      <c r="FX102" s="15"/>
      <c r="FY102" s="15"/>
      <c r="FZ102" s="15"/>
      <c r="GA102" s="15"/>
      <c r="GB102" s="15"/>
      <c r="GC102" s="15"/>
      <c r="GD102" s="15"/>
      <c r="GE102" s="15"/>
      <c r="GF102" s="15"/>
      <c r="GG102" s="15"/>
      <c r="GH102" s="15"/>
      <c r="GI102" s="15"/>
      <c r="GJ102" s="15"/>
      <c r="GK102" s="15"/>
      <c r="GL102" s="15"/>
      <c r="GM102" s="15"/>
      <c r="GN102" s="15"/>
      <c r="GO102" s="15"/>
      <c r="GP102" s="15"/>
      <c r="GQ102" s="15"/>
      <c r="GR102" s="15"/>
      <c r="GS102" s="15"/>
      <c r="GT102" s="15"/>
      <c r="GU102" s="15"/>
      <c r="GV102" s="15"/>
      <c r="GW102" s="15"/>
      <c r="GX102" s="15"/>
      <c r="GY102" s="15"/>
      <c r="GZ102" s="15"/>
      <c r="HA102" s="15"/>
      <c r="HB102" s="15"/>
      <c r="HC102" s="15"/>
      <c r="HD102" s="15"/>
      <c r="HE102" s="15"/>
      <c r="HF102" s="15"/>
      <c r="HG102" s="15"/>
      <c r="HH102" s="15"/>
      <c r="HI102" s="15"/>
      <c r="HJ102" s="15"/>
      <c r="HK102" s="15"/>
      <c r="HL102" s="15"/>
      <c r="HM102" s="15"/>
      <c r="HN102" s="15"/>
      <c r="HO102" s="15"/>
      <c r="HP102" s="15"/>
      <c r="HQ102" s="15"/>
      <c r="HR102" s="15"/>
      <c r="HS102" s="15"/>
      <c r="HT102" s="15"/>
      <c r="HU102" s="15"/>
      <c r="HV102" s="15"/>
      <c r="HW102" s="15"/>
      <c r="HX102" s="15"/>
      <c r="HY102" s="15"/>
      <c r="HZ102" s="15"/>
      <c r="IA102" s="15"/>
      <c r="IB102" s="15"/>
      <c r="IC102" s="15"/>
      <c r="ID102" s="15"/>
      <c r="IE102" s="15"/>
      <c r="IF102" s="15"/>
      <c r="IG102" s="15"/>
      <c r="IH102" s="15"/>
      <c r="II102" s="15"/>
      <c r="IJ102" s="15"/>
      <c r="IK102" s="15"/>
      <c r="IL102" s="15"/>
      <c r="IM102" s="15"/>
      <c r="IN102" s="15"/>
      <c r="IO102" s="15"/>
      <c r="IP102" s="15"/>
      <c r="IQ102" s="15"/>
      <c r="IR102" s="15"/>
      <c r="IS102" s="15"/>
      <c r="IT102" s="15"/>
      <c r="IU102" s="15"/>
      <c r="IV102" s="15"/>
    </row>
    <row r="103" spans="1:256" ht="15.75" customHeight="1">
      <c r="A103" s="48"/>
      <c r="B103" s="516" t="s">
        <v>111</v>
      </c>
      <c r="C103" s="516"/>
      <c r="D103" s="516"/>
      <c r="E103" s="516"/>
      <c r="F103" s="516"/>
      <c r="G103" s="516"/>
      <c r="H103" s="67">
        <v>22</v>
      </c>
      <c r="I103" s="68" t="s">
        <v>106</v>
      </c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  <c r="DA103" s="15"/>
      <c r="DB103" s="15"/>
      <c r="DC103" s="15"/>
      <c r="DD103" s="15"/>
      <c r="DE103" s="15"/>
      <c r="DF103" s="15"/>
      <c r="DG103" s="15"/>
      <c r="DH103" s="15"/>
      <c r="DI103" s="15"/>
      <c r="DJ103" s="15"/>
      <c r="DK103" s="15"/>
      <c r="DL103" s="15"/>
      <c r="DM103" s="15"/>
      <c r="DN103" s="15"/>
      <c r="DO103" s="15"/>
      <c r="DP103" s="15"/>
      <c r="DQ103" s="15"/>
      <c r="DR103" s="15"/>
      <c r="DS103" s="15"/>
      <c r="DT103" s="15"/>
      <c r="DU103" s="15"/>
      <c r="DV103" s="15"/>
      <c r="DW103" s="15"/>
      <c r="DX103" s="15"/>
      <c r="DY103" s="15"/>
      <c r="DZ103" s="15"/>
      <c r="EA103" s="15"/>
      <c r="EB103" s="15"/>
      <c r="EC103" s="15"/>
      <c r="ED103" s="15"/>
      <c r="EE103" s="15"/>
      <c r="EF103" s="15"/>
      <c r="EG103" s="15"/>
      <c r="EH103" s="15"/>
      <c r="EI103" s="15"/>
      <c r="EJ103" s="15"/>
      <c r="EK103" s="15"/>
      <c r="EL103" s="15"/>
      <c r="EM103" s="15"/>
      <c r="EN103" s="15"/>
      <c r="EO103" s="15"/>
      <c r="EP103" s="15"/>
      <c r="EQ103" s="15"/>
      <c r="ER103" s="15"/>
      <c r="ES103" s="15"/>
      <c r="ET103" s="15"/>
      <c r="EU103" s="15"/>
      <c r="EV103" s="15"/>
      <c r="EW103" s="15"/>
      <c r="EX103" s="15"/>
      <c r="EY103" s="15"/>
      <c r="EZ103" s="15"/>
      <c r="FA103" s="15"/>
      <c r="FB103" s="15"/>
      <c r="FC103" s="15"/>
      <c r="FD103" s="15"/>
      <c r="FE103" s="15"/>
      <c r="FF103" s="15"/>
      <c r="FG103" s="15"/>
      <c r="FH103" s="15"/>
      <c r="FI103" s="15"/>
      <c r="FJ103" s="15"/>
      <c r="FK103" s="15"/>
      <c r="FL103" s="15"/>
      <c r="FM103" s="15"/>
      <c r="FN103" s="15"/>
      <c r="FO103" s="15"/>
      <c r="FP103" s="15"/>
      <c r="FQ103" s="15"/>
      <c r="FR103" s="15"/>
      <c r="FS103" s="15"/>
      <c r="FT103" s="15"/>
      <c r="FU103" s="15"/>
      <c r="FV103" s="15"/>
      <c r="FW103" s="15"/>
      <c r="FX103" s="15"/>
      <c r="FY103" s="15"/>
      <c r="FZ103" s="15"/>
      <c r="GA103" s="15"/>
      <c r="GB103" s="15"/>
      <c r="GC103" s="15"/>
      <c r="GD103" s="15"/>
      <c r="GE103" s="15"/>
      <c r="GF103" s="15"/>
      <c r="GG103" s="15"/>
      <c r="GH103" s="15"/>
      <c r="GI103" s="15"/>
      <c r="GJ103" s="15"/>
      <c r="GK103" s="15"/>
      <c r="GL103" s="15"/>
      <c r="GM103" s="15"/>
      <c r="GN103" s="15"/>
      <c r="GO103" s="15"/>
      <c r="GP103" s="15"/>
      <c r="GQ103" s="15"/>
      <c r="GR103" s="15"/>
      <c r="GS103" s="15"/>
      <c r="GT103" s="15"/>
      <c r="GU103" s="15"/>
      <c r="GV103" s="15"/>
      <c r="GW103" s="15"/>
      <c r="GX103" s="15"/>
      <c r="GY103" s="15"/>
      <c r="GZ103" s="15"/>
      <c r="HA103" s="15"/>
      <c r="HB103" s="15"/>
      <c r="HC103" s="15"/>
      <c r="HD103" s="15"/>
      <c r="HE103" s="15"/>
      <c r="HF103" s="15"/>
      <c r="HG103" s="15"/>
      <c r="HH103" s="15"/>
      <c r="HI103" s="15"/>
      <c r="HJ103" s="15"/>
      <c r="HK103" s="15"/>
      <c r="HL103" s="15"/>
      <c r="HM103" s="15"/>
      <c r="HN103" s="15"/>
      <c r="HO103" s="15"/>
      <c r="HP103" s="15"/>
      <c r="HQ103" s="15"/>
      <c r="HR103" s="15"/>
      <c r="HS103" s="15"/>
      <c r="HT103" s="15"/>
      <c r="HU103" s="15"/>
      <c r="HV103" s="15"/>
      <c r="HW103" s="15"/>
      <c r="HX103" s="15"/>
      <c r="HY103" s="15"/>
      <c r="HZ103" s="15"/>
      <c r="IA103" s="15"/>
      <c r="IB103" s="15"/>
      <c r="IC103" s="15"/>
      <c r="ID103" s="15"/>
      <c r="IE103" s="15"/>
      <c r="IF103" s="15"/>
      <c r="IG103" s="15"/>
      <c r="IH103" s="15"/>
      <c r="II103" s="15"/>
      <c r="IJ103" s="15"/>
      <c r="IK103" s="15"/>
      <c r="IL103" s="15"/>
      <c r="IM103" s="15"/>
      <c r="IN103" s="15"/>
      <c r="IO103" s="15"/>
      <c r="IP103" s="15"/>
      <c r="IQ103" s="15"/>
      <c r="IR103" s="15"/>
      <c r="IS103" s="15"/>
      <c r="IT103" s="15"/>
      <c r="IU103" s="15"/>
      <c r="IV103" s="15"/>
    </row>
    <row r="104" spans="1:256" ht="15.75" customHeight="1">
      <c r="A104" s="73"/>
      <c r="B104" s="516" t="s">
        <v>112</v>
      </c>
      <c r="C104" s="516"/>
      <c r="D104" s="516"/>
      <c r="E104" s="516"/>
      <c r="F104" s="516"/>
      <c r="G104" s="516"/>
      <c r="H104" s="71">
        <v>22</v>
      </c>
      <c r="I104" s="68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15"/>
      <c r="CC104" s="15"/>
      <c r="CD104" s="15"/>
      <c r="CE104" s="15"/>
      <c r="CF104" s="15"/>
      <c r="CG104" s="15"/>
      <c r="CH104" s="15"/>
      <c r="CI104" s="15"/>
      <c r="CJ104" s="15"/>
      <c r="CK104" s="15"/>
      <c r="CL104" s="15"/>
      <c r="CM104" s="15"/>
      <c r="CN104" s="15"/>
      <c r="CO104" s="15"/>
      <c r="CP104" s="15"/>
      <c r="CQ104" s="15"/>
      <c r="CR104" s="15"/>
      <c r="CS104" s="15"/>
      <c r="CT104" s="15"/>
      <c r="CU104" s="15"/>
      <c r="CV104" s="15"/>
      <c r="CW104" s="15"/>
      <c r="CX104" s="15"/>
      <c r="CY104" s="15"/>
      <c r="CZ104" s="15"/>
      <c r="DA104" s="15"/>
      <c r="DB104" s="15"/>
      <c r="DC104" s="15"/>
      <c r="DD104" s="15"/>
      <c r="DE104" s="15"/>
      <c r="DF104" s="15"/>
      <c r="DG104" s="15"/>
      <c r="DH104" s="15"/>
      <c r="DI104" s="15"/>
      <c r="DJ104" s="15"/>
      <c r="DK104" s="15"/>
      <c r="DL104" s="15"/>
      <c r="DM104" s="15"/>
      <c r="DN104" s="15"/>
      <c r="DO104" s="15"/>
      <c r="DP104" s="15"/>
      <c r="DQ104" s="15"/>
      <c r="DR104" s="15"/>
      <c r="DS104" s="15"/>
      <c r="DT104" s="15"/>
      <c r="DU104" s="15"/>
      <c r="DV104" s="15"/>
      <c r="DW104" s="15"/>
      <c r="DX104" s="15"/>
      <c r="DY104" s="15"/>
      <c r="DZ104" s="15"/>
      <c r="EA104" s="15"/>
      <c r="EB104" s="15"/>
      <c r="EC104" s="15"/>
      <c r="ED104" s="15"/>
      <c r="EE104" s="15"/>
      <c r="EF104" s="15"/>
      <c r="EG104" s="15"/>
      <c r="EH104" s="15"/>
      <c r="EI104" s="15"/>
      <c r="EJ104" s="15"/>
      <c r="EK104" s="15"/>
      <c r="EL104" s="15"/>
      <c r="EM104" s="15"/>
      <c r="EN104" s="15"/>
      <c r="EO104" s="15"/>
      <c r="EP104" s="15"/>
      <c r="EQ104" s="15"/>
      <c r="ER104" s="15"/>
      <c r="ES104" s="15"/>
      <c r="ET104" s="15"/>
      <c r="EU104" s="15"/>
      <c r="EV104" s="15"/>
      <c r="EW104" s="15"/>
      <c r="EX104" s="15"/>
      <c r="EY104" s="15"/>
      <c r="EZ104" s="15"/>
      <c r="FA104" s="15"/>
      <c r="FB104" s="15"/>
      <c r="FC104" s="15"/>
      <c r="FD104" s="15"/>
      <c r="FE104" s="15"/>
      <c r="FF104" s="15"/>
      <c r="FG104" s="15"/>
      <c r="FH104" s="15"/>
      <c r="FI104" s="15"/>
      <c r="FJ104" s="15"/>
      <c r="FK104" s="15"/>
      <c r="FL104" s="15"/>
      <c r="FM104" s="15"/>
      <c r="FN104" s="15"/>
      <c r="FO104" s="15"/>
      <c r="FP104" s="15"/>
      <c r="FQ104" s="15"/>
      <c r="FR104" s="15"/>
      <c r="FS104" s="15"/>
      <c r="FT104" s="15"/>
      <c r="FU104" s="15"/>
      <c r="FV104" s="15"/>
      <c r="FW104" s="15"/>
      <c r="FX104" s="15"/>
      <c r="FY104" s="15"/>
      <c r="FZ104" s="15"/>
      <c r="GA104" s="15"/>
      <c r="GB104" s="15"/>
      <c r="GC104" s="15"/>
      <c r="GD104" s="15"/>
      <c r="GE104" s="15"/>
      <c r="GF104" s="15"/>
      <c r="GG104" s="15"/>
      <c r="GH104" s="15"/>
      <c r="GI104" s="15"/>
      <c r="GJ104" s="15"/>
      <c r="GK104" s="15"/>
      <c r="GL104" s="15"/>
      <c r="GM104" s="15"/>
      <c r="GN104" s="15"/>
      <c r="GO104" s="15"/>
      <c r="GP104" s="15"/>
      <c r="GQ104" s="15"/>
      <c r="GR104" s="15"/>
      <c r="GS104" s="15"/>
      <c r="GT104" s="15"/>
      <c r="GU104" s="15"/>
      <c r="GV104" s="15"/>
      <c r="GW104" s="15"/>
      <c r="GX104" s="15"/>
      <c r="GY104" s="15"/>
      <c r="GZ104" s="15"/>
      <c r="HA104" s="15"/>
      <c r="HB104" s="15"/>
      <c r="HC104" s="15"/>
      <c r="HD104" s="15"/>
      <c r="HE104" s="15"/>
      <c r="HF104" s="15"/>
      <c r="HG104" s="15"/>
      <c r="HH104" s="15"/>
      <c r="HI104" s="15"/>
      <c r="HJ104" s="15"/>
      <c r="HK104" s="15"/>
      <c r="HL104" s="15"/>
      <c r="HM104" s="15"/>
      <c r="HN104" s="15"/>
      <c r="HO104" s="15"/>
      <c r="HP104" s="15"/>
      <c r="HQ104" s="15"/>
      <c r="HR104" s="15"/>
      <c r="HS104" s="15"/>
      <c r="HT104" s="15"/>
      <c r="HU104" s="15"/>
      <c r="HV104" s="15"/>
      <c r="HW104" s="15"/>
      <c r="HX104" s="15"/>
      <c r="HY104" s="15"/>
      <c r="HZ104" s="15"/>
      <c r="IA104" s="15"/>
      <c r="IB104" s="15"/>
      <c r="IC104" s="15"/>
      <c r="ID104" s="15"/>
      <c r="IE104" s="15"/>
      <c r="IF104" s="15"/>
      <c r="IG104" s="15"/>
      <c r="IH104" s="15"/>
      <c r="II104" s="15"/>
      <c r="IJ104" s="15"/>
      <c r="IK104" s="15"/>
      <c r="IL104" s="15"/>
      <c r="IM104" s="15"/>
      <c r="IN104" s="15"/>
      <c r="IO104" s="15"/>
      <c r="IP104" s="15"/>
      <c r="IQ104" s="15"/>
      <c r="IR104" s="15"/>
      <c r="IS104" s="15"/>
      <c r="IT104" s="15"/>
      <c r="IU104" s="15"/>
      <c r="IV104" s="15"/>
    </row>
    <row r="105" spans="1:256" ht="15.75" customHeight="1">
      <c r="A105" s="73"/>
      <c r="B105" s="519" t="s">
        <v>113</v>
      </c>
      <c r="C105" s="519"/>
      <c r="D105" s="519"/>
      <c r="E105" s="519"/>
      <c r="F105" s="519"/>
      <c r="G105" s="519"/>
      <c r="H105" s="74">
        <v>0.19</v>
      </c>
      <c r="I105" s="68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  <c r="BO105" s="15"/>
      <c r="BP105" s="15"/>
      <c r="BQ105" s="15"/>
      <c r="BR105" s="15"/>
      <c r="BS105" s="15"/>
      <c r="BT105" s="15"/>
      <c r="BU105" s="15"/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  <c r="CS105" s="15"/>
      <c r="CT105" s="15"/>
      <c r="CU105" s="15"/>
      <c r="CV105" s="15"/>
      <c r="CW105" s="15"/>
      <c r="CX105" s="15"/>
      <c r="CY105" s="15"/>
      <c r="CZ105" s="15"/>
      <c r="DA105" s="15"/>
      <c r="DB105" s="15"/>
      <c r="DC105" s="15"/>
      <c r="DD105" s="15"/>
      <c r="DE105" s="15"/>
      <c r="DF105" s="15"/>
      <c r="DG105" s="15"/>
      <c r="DH105" s="15"/>
      <c r="DI105" s="15"/>
      <c r="DJ105" s="15"/>
      <c r="DK105" s="15"/>
      <c r="DL105" s="15"/>
      <c r="DM105" s="15"/>
      <c r="DN105" s="15"/>
      <c r="DO105" s="15"/>
      <c r="DP105" s="15"/>
      <c r="DQ105" s="15"/>
      <c r="DR105" s="15"/>
      <c r="DS105" s="15"/>
      <c r="DT105" s="15"/>
      <c r="DU105" s="15"/>
      <c r="DV105" s="15"/>
      <c r="DW105" s="15"/>
      <c r="DX105" s="15"/>
      <c r="DY105" s="15"/>
      <c r="DZ105" s="15"/>
      <c r="EA105" s="15"/>
      <c r="EB105" s="15"/>
      <c r="EC105" s="15"/>
      <c r="ED105" s="15"/>
      <c r="EE105" s="15"/>
      <c r="EF105" s="15"/>
      <c r="EG105" s="15"/>
      <c r="EH105" s="15"/>
      <c r="EI105" s="15"/>
      <c r="EJ105" s="15"/>
      <c r="EK105" s="15"/>
      <c r="EL105" s="15"/>
      <c r="EM105" s="15"/>
      <c r="EN105" s="15"/>
      <c r="EO105" s="15"/>
      <c r="EP105" s="15"/>
      <c r="EQ105" s="15"/>
      <c r="ER105" s="15"/>
      <c r="ES105" s="15"/>
      <c r="ET105" s="15"/>
      <c r="EU105" s="15"/>
      <c r="EV105" s="15"/>
      <c r="EW105" s="15"/>
      <c r="EX105" s="15"/>
      <c r="EY105" s="15"/>
      <c r="EZ105" s="15"/>
      <c r="FA105" s="15"/>
      <c r="FB105" s="15"/>
      <c r="FC105" s="15"/>
      <c r="FD105" s="15"/>
      <c r="FE105" s="15"/>
      <c r="FF105" s="15"/>
      <c r="FG105" s="15"/>
      <c r="FH105" s="15"/>
      <c r="FI105" s="15"/>
      <c r="FJ105" s="15"/>
      <c r="FK105" s="15"/>
      <c r="FL105" s="15"/>
      <c r="FM105" s="15"/>
      <c r="FN105" s="15"/>
      <c r="FO105" s="15"/>
      <c r="FP105" s="15"/>
      <c r="FQ105" s="15"/>
      <c r="FR105" s="15"/>
      <c r="FS105" s="15"/>
      <c r="FT105" s="15"/>
      <c r="FU105" s="15"/>
      <c r="FV105" s="15"/>
      <c r="FW105" s="15"/>
      <c r="FX105" s="15"/>
      <c r="FY105" s="15"/>
      <c r="FZ105" s="15"/>
      <c r="GA105" s="15"/>
      <c r="GB105" s="15"/>
      <c r="GC105" s="15"/>
      <c r="GD105" s="15"/>
      <c r="GE105" s="15"/>
      <c r="GF105" s="15"/>
      <c r="GG105" s="15"/>
      <c r="GH105" s="15"/>
      <c r="GI105" s="15"/>
      <c r="GJ105" s="15"/>
      <c r="GK105" s="15"/>
      <c r="GL105" s="15"/>
      <c r="GM105" s="15"/>
      <c r="GN105" s="15"/>
      <c r="GO105" s="15"/>
      <c r="GP105" s="15"/>
      <c r="GQ105" s="15"/>
      <c r="GR105" s="15"/>
      <c r="GS105" s="15"/>
      <c r="GT105" s="15"/>
      <c r="GU105" s="15"/>
      <c r="GV105" s="15"/>
      <c r="GW105" s="15"/>
      <c r="GX105" s="15"/>
      <c r="GY105" s="15"/>
      <c r="GZ105" s="15"/>
      <c r="HA105" s="15"/>
      <c r="HB105" s="15"/>
      <c r="HC105" s="15"/>
      <c r="HD105" s="15"/>
      <c r="HE105" s="15"/>
      <c r="HF105" s="15"/>
      <c r="HG105" s="15"/>
      <c r="HH105" s="15"/>
      <c r="HI105" s="15"/>
      <c r="HJ105" s="15"/>
      <c r="HK105" s="15"/>
      <c r="HL105" s="15"/>
      <c r="HM105" s="15"/>
      <c r="HN105" s="15"/>
      <c r="HO105" s="15"/>
      <c r="HP105" s="15"/>
      <c r="HQ105" s="15"/>
      <c r="HR105" s="15"/>
      <c r="HS105" s="15"/>
      <c r="HT105" s="15"/>
      <c r="HU105" s="15"/>
      <c r="HV105" s="15"/>
      <c r="HW105" s="15"/>
      <c r="HX105" s="15"/>
      <c r="HY105" s="15"/>
      <c r="HZ105" s="15"/>
      <c r="IA105" s="15"/>
      <c r="IB105" s="15"/>
      <c r="IC105" s="15"/>
      <c r="ID105" s="15"/>
      <c r="IE105" s="15"/>
      <c r="IF105" s="15"/>
      <c r="IG105" s="15"/>
      <c r="IH105" s="15"/>
      <c r="II105" s="15"/>
      <c r="IJ105" s="15"/>
      <c r="IK105" s="15"/>
      <c r="IL105" s="15"/>
      <c r="IM105" s="15"/>
      <c r="IN105" s="15"/>
      <c r="IO105" s="15"/>
      <c r="IP105" s="15"/>
      <c r="IQ105" s="15"/>
      <c r="IR105" s="15"/>
      <c r="IS105" s="15"/>
      <c r="IT105" s="15"/>
      <c r="IU105" s="15"/>
      <c r="IV105" s="15"/>
    </row>
    <row r="106" spans="1:256" ht="15.75" customHeight="1">
      <c r="A106" s="48" t="s">
        <v>13</v>
      </c>
      <c r="B106" s="515" t="s">
        <v>114</v>
      </c>
      <c r="C106" s="515"/>
      <c r="D106" s="515"/>
      <c r="E106" s="515"/>
      <c r="F106" s="515"/>
      <c r="G106" s="515"/>
      <c r="H106" s="515"/>
      <c r="I106" s="55">
        <v>0</v>
      </c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  <c r="CR106" s="15"/>
      <c r="CS106" s="15"/>
      <c r="CT106" s="15"/>
      <c r="CU106" s="15"/>
      <c r="CV106" s="15"/>
      <c r="CW106" s="15"/>
      <c r="CX106" s="15"/>
      <c r="CY106" s="15"/>
      <c r="CZ106" s="15"/>
      <c r="DA106" s="15"/>
      <c r="DB106" s="15"/>
      <c r="DC106" s="15"/>
      <c r="DD106" s="15"/>
      <c r="DE106" s="15"/>
      <c r="DF106" s="15"/>
      <c r="DG106" s="15"/>
      <c r="DH106" s="15"/>
      <c r="DI106" s="15"/>
      <c r="DJ106" s="15"/>
      <c r="DK106" s="15"/>
      <c r="DL106" s="15"/>
      <c r="DM106" s="15"/>
      <c r="DN106" s="15"/>
      <c r="DO106" s="15"/>
      <c r="DP106" s="15"/>
      <c r="DQ106" s="15"/>
      <c r="DR106" s="15"/>
      <c r="DS106" s="15"/>
      <c r="DT106" s="15"/>
      <c r="DU106" s="15"/>
      <c r="DV106" s="15"/>
      <c r="DW106" s="15"/>
      <c r="DX106" s="15"/>
      <c r="DY106" s="15"/>
      <c r="DZ106" s="15"/>
      <c r="EA106" s="15"/>
      <c r="EB106" s="15"/>
      <c r="EC106" s="15"/>
      <c r="ED106" s="15"/>
      <c r="EE106" s="15"/>
      <c r="EF106" s="15"/>
      <c r="EG106" s="15"/>
      <c r="EH106" s="15"/>
      <c r="EI106" s="15"/>
      <c r="EJ106" s="15"/>
      <c r="EK106" s="15"/>
      <c r="EL106" s="15"/>
      <c r="EM106" s="15"/>
      <c r="EN106" s="15"/>
      <c r="EO106" s="15"/>
      <c r="EP106" s="15"/>
      <c r="EQ106" s="15"/>
      <c r="ER106" s="15"/>
      <c r="ES106" s="15"/>
      <c r="ET106" s="15"/>
      <c r="EU106" s="15"/>
      <c r="EV106" s="15"/>
      <c r="EW106" s="15"/>
      <c r="EX106" s="15"/>
      <c r="EY106" s="15"/>
      <c r="EZ106" s="15"/>
      <c r="FA106" s="15"/>
      <c r="FB106" s="15"/>
      <c r="FC106" s="15"/>
      <c r="FD106" s="15"/>
      <c r="FE106" s="15"/>
      <c r="FF106" s="15"/>
      <c r="FG106" s="15"/>
      <c r="FH106" s="15"/>
      <c r="FI106" s="15"/>
      <c r="FJ106" s="15"/>
      <c r="FK106" s="15"/>
      <c r="FL106" s="15"/>
      <c r="FM106" s="15"/>
      <c r="FN106" s="15"/>
      <c r="FO106" s="15"/>
      <c r="FP106" s="15"/>
      <c r="FQ106" s="15"/>
      <c r="FR106" s="15"/>
      <c r="FS106" s="15"/>
      <c r="FT106" s="15"/>
      <c r="FU106" s="15"/>
      <c r="FV106" s="15"/>
      <c r="FW106" s="15"/>
      <c r="FX106" s="15"/>
      <c r="FY106" s="15"/>
      <c r="FZ106" s="15"/>
      <c r="GA106" s="15"/>
      <c r="GB106" s="15"/>
      <c r="GC106" s="15"/>
      <c r="GD106" s="15"/>
      <c r="GE106" s="15"/>
      <c r="GF106" s="15"/>
      <c r="GG106" s="15"/>
      <c r="GH106" s="15"/>
      <c r="GI106" s="15"/>
      <c r="GJ106" s="15"/>
      <c r="GK106" s="15"/>
      <c r="GL106" s="15"/>
      <c r="GM106" s="15"/>
      <c r="GN106" s="15"/>
      <c r="GO106" s="15"/>
      <c r="GP106" s="15"/>
      <c r="GQ106" s="15"/>
      <c r="GR106" s="15"/>
      <c r="GS106" s="15"/>
      <c r="GT106" s="15"/>
      <c r="GU106" s="15"/>
      <c r="GV106" s="15"/>
      <c r="GW106" s="15"/>
      <c r="GX106" s="15"/>
      <c r="GY106" s="15"/>
      <c r="GZ106" s="15"/>
      <c r="HA106" s="15"/>
      <c r="HB106" s="15"/>
      <c r="HC106" s="15"/>
      <c r="HD106" s="15"/>
      <c r="HE106" s="15"/>
      <c r="HF106" s="15"/>
      <c r="HG106" s="15"/>
      <c r="HH106" s="15"/>
      <c r="HI106" s="15"/>
      <c r="HJ106" s="15"/>
      <c r="HK106" s="15"/>
      <c r="HL106" s="15"/>
      <c r="HM106" s="15"/>
      <c r="HN106" s="15"/>
      <c r="HO106" s="15"/>
      <c r="HP106" s="15"/>
      <c r="HQ106" s="15"/>
      <c r="HR106" s="15"/>
      <c r="HS106" s="15"/>
      <c r="HT106" s="15"/>
      <c r="HU106" s="15"/>
      <c r="HV106" s="15"/>
      <c r="HW106" s="15"/>
      <c r="HX106" s="15"/>
      <c r="HY106" s="15"/>
      <c r="HZ106" s="15"/>
      <c r="IA106" s="15"/>
      <c r="IB106" s="15"/>
      <c r="IC106" s="15"/>
      <c r="ID106" s="15"/>
      <c r="IE106" s="15"/>
      <c r="IF106" s="15"/>
      <c r="IG106" s="15"/>
      <c r="IH106" s="15"/>
      <c r="II106" s="15"/>
      <c r="IJ106" s="15"/>
      <c r="IK106" s="15"/>
      <c r="IL106" s="15"/>
      <c r="IM106" s="15"/>
      <c r="IN106" s="15"/>
      <c r="IO106" s="15"/>
      <c r="IP106" s="15"/>
      <c r="IQ106" s="15"/>
      <c r="IR106" s="15"/>
      <c r="IS106" s="15"/>
      <c r="IT106" s="15"/>
      <c r="IU106" s="15"/>
      <c r="IV106" s="15"/>
    </row>
    <row r="107" spans="1:256" ht="15.75" customHeight="1">
      <c r="A107" s="73" t="s">
        <v>16</v>
      </c>
      <c r="B107" s="520" t="s">
        <v>115</v>
      </c>
      <c r="C107" s="520"/>
      <c r="D107" s="520"/>
      <c r="E107" s="520"/>
      <c r="F107" s="520"/>
      <c r="G107" s="520"/>
      <c r="H107" s="520"/>
      <c r="I107" s="75" t="s">
        <v>116</v>
      </c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  <c r="CS107" s="15"/>
      <c r="CT107" s="15"/>
      <c r="CU107" s="15"/>
      <c r="CV107" s="15"/>
      <c r="CW107" s="15"/>
      <c r="CX107" s="15"/>
      <c r="CY107" s="15"/>
      <c r="CZ107" s="15"/>
      <c r="DA107" s="15"/>
      <c r="DB107" s="15"/>
      <c r="DC107" s="15"/>
      <c r="DD107" s="15"/>
      <c r="DE107" s="15"/>
      <c r="DF107" s="15"/>
      <c r="DG107" s="15"/>
      <c r="DH107" s="15"/>
      <c r="DI107" s="15"/>
      <c r="DJ107" s="15"/>
      <c r="DK107" s="15"/>
      <c r="DL107" s="15"/>
      <c r="DM107" s="15"/>
      <c r="DN107" s="15"/>
      <c r="DO107" s="15"/>
      <c r="DP107" s="15"/>
      <c r="DQ107" s="15"/>
      <c r="DR107" s="15"/>
      <c r="DS107" s="15"/>
      <c r="DT107" s="15"/>
      <c r="DU107" s="15"/>
      <c r="DV107" s="15"/>
      <c r="DW107" s="15"/>
      <c r="DX107" s="15"/>
      <c r="DY107" s="15"/>
      <c r="DZ107" s="15"/>
      <c r="EA107" s="15"/>
      <c r="EB107" s="15"/>
      <c r="EC107" s="15"/>
      <c r="ED107" s="15"/>
      <c r="EE107" s="15"/>
      <c r="EF107" s="15"/>
      <c r="EG107" s="15"/>
      <c r="EH107" s="15"/>
      <c r="EI107" s="15"/>
      <c r="EJ107" s="15"/>
      <c r="EK107" s="15"/>
      <c r="EL107" s="15"/>
      <c r="EM107" s="15"/>
      <c r="EN107" s="15"/>
      <c r="EO107" s="15"/>
      <c r="EP107" s="15"/>
      <c r="EQ107" s="15"/>
      <c r="ER107" s="15"/>
      <c r="ES107" s="15"/>
      <c r="ET107" s="15"/>
      <c r="EU107" s="15"/>
      <c r="EV107" s="15"/>
      <c r="EW107" s="15"/>
      <c r="EX107" s="15"/>
      <c r="EY107" s="15"/>
      <c r="EZ107" s="15"/>
      <c r="FA107" s="15"/>
      <c r="FB107" s="15"/>
      <c r="FC107" s="15"/>
      <c r="FD107" s="15"/>
      <c r="FE107" s="15"/>
      <c r="FF107" s="15"/>
      <c r="FG107" s="15"/>
      <c r="FH107" s="15"/>
      <c r="FI107" s="15"/>
      <c r="FJ107" s="15"/>
      <c r="FK107" s="15"/>
      <c r="FL107" s="15"/>
      <c r="FM107" s="15"/>
      <c r="FN107" s="15"/>
      <c r="FO107" s="15"/>
      <c r="FP107" s="15"/>
      <c r="FQ107" s="15"/>
      <c r="FR107" s="15"/>
      <c r="FS107" s="15"/>
      <c r="FT107" s="15"/>
      <c r="FU107" s="15"/>
      <c r="FV107" s="15"/>
      <c r="FW107" s="15"/>
      <c r="FX107" s="15"/>
      <c r="FY107" s="15"/>
      <c r="FZ107" s="15"/>
      <c r="GA107" s="15"/>
      <c r="GB107" s="15"/>
      <c r="GC107" s="15"/>
      <c r="GD107" s="15"/>
      <c r="GE107" s="15"/>
      <c r="GF107" s="15"/>
      <c r="GG107" s="15"/>
      <c r="GH107" s="15"/>
      <c r="GI107" s="15"/>
      <c r="GJ107" s="15"/>
      <c r="GK107" s="15"/>
      <c r="GL107" s="15"/>
      <c r="GM107" s="15"/>
      <c r="GN107" s="15"/>
      <c r="GO107" s="15"/>
      <c r="GP107" s="15"/>
      <c r="GQ107" s="15"/>
      <c r="GR107" s="15"/>
      <c r="GS107" s="15"/>
      <c r="GT107" s="15"/>
      <c r="GU107" s="15"/>
      <c r="GV107" s="15"/>
      <c r="GW107" s="15"/>
      <c r="GX107" s="15"/>
      <c r="GY107" s="15"/>
      <c r="GZ107" s="15"/>
      <c r="HA107" s="15"/>
      <c r="HB107" s="15"/>
      <c r="HC107" s="15"/>
      <c r="HD107" s="15"/>
      <c r="HE107" s="15"/>
      <c r="HF107" s="15"/>
      <c r="HG107" s="15"/>
      <c r="HH107" s="15"/>
      <c r="HI107" s="15"/>
      <c r="HJ107" s="15"/>
      <c r="HK107" s="15"/>
      <c r="HL107" s="15"/>
      <c r="HM107" s="15"/>
      <c r="HN107" s="15"/>
      <c r="HO107" s="15"/>
      <c r="HP107" s="15"/>
      <c r="HQ107" s="15"/>
      <c r="HR107" s="15"/>
      <c r="HS107" s="15"/>
      <c r="HT107" s="15"/>
      <c r="HU107" s="15"/>
      <c r="HV107" s="15"/>
      <c r="HW107" s="15"/>
      <c r="HX107" s="15"/>
      <c r="HY107" s="15"/>
      <c r="HZ107" s="15"/>
      <c r="IA107" s="15"/>
      <c r="IB107" s="15"/>
      <c r="IC107" s="15"/>
      <c r="ID107" s="15"/>
      <c r="IE107" s="15"/>
      <c r="IF107" s="15"/>
      <c r="IG107" s="15"/>
      <c r="IH107" s="15"/>
      <c r="II107" s="15"/>
      <c r="IJ107" s="15"/>
      <c r="IK107" s="15"/>
      <c r="IL107" s="15"/>
      <c r="IM107" s="15"/>
      <c r="IN107" s="15"/>
      <c r="IO107" s="15"/>
      <c r="IP107" s="15"/>
      <c r="IQ107" s="15"/>
      <c r="IR107" s="15"/>
      <c r="IS107" s="15"/>
      <c r="IT107" s="15"/>
      <c r="IU107" s="15"/>
      <c r="IV107" s="15"/>
    </row>
    <row r="108" spans="1:256" ht="30.75" customHeight="1">
      <c r="A108" s="48" t="s">
        <v>16</v>
      </c>
      <c r="B108" s="12" t="s">
        <v>471</v>
      </c>
      <c r="C108" s="12"/>
      <c r="D108" s="12"/>
      <c r="E108" s="12"/>
      <c r="F108" s="12"/>
      <c r="G108" s="12"/>
      <c r="H108" s="12"/>
      <c r="I108" s="23">
        <v>18.5</v>
      </c>
      <c r="J108" s="15"/>
      <c r="K108" s="15" t="e">
        <f>K102-#REF!</f>
        <v>#REF!</v>
      </c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5"/>
      <c r="BR108" s="15"/>
      <c r="BS108" s="15"/>
      <c r="BT108" s="15"/>
      <c r="BU108" s="15"/>
      <c r="BV108" s="15"/>
      <c r="BW108" s="15"/>
      <c r="BX108" s="15"/>
      <c r="BY108" s="15"/>
      <c r="BZ108" s="15"/>
      <c r="CA108" s="15"/>
      <c r="CB108" s="15"/>
      <c r="CC108" s="15"/>
      <c r="CD108" s="15"/>
      <c r="CE108" s="15"/>
      <c r="CF108" s="15"/>
      <c r="CG108" s="15"/>
      <c r="CH108" s="15"/>
      <c r="CI108" s="15"/>
      <c r="CJ108" s="15"/>
      <c r="CK108" s="15"/>
      <c r="CL108" s="15"/>
      <c r="CM108" s="15"/>
      <c r="CN108" s="15"/>
      <c r="CO108" s="15"/>
      <c r="CP108" s="15"/>
      <c r="CQ108" s="15"/>
      <c r="CR108" s="15"/>
      <c r="CS108" s="15"/>
      <c r="CT108" s="15"/>
      <c r="CU108" s="15"/>
      <c r="CV108" s="15"/>
      <c r="CW108" s="15"/>
      <c r="CX108" s="15"/>
      <c r="CY108" s="15"/>
      <c r="CZ108" s="15"/>
      <c r="DA108" s="15"/>
      <c r="DB108" s="15"/>
      <c r="DC108" s="15"/>
      <c r="DD108" s="15"/>
      <c r="DE108" s="15"/>
      <c r="DF108" s="15"/>
      <c r="DG108" s="15"/>
      <c r="DH108" s="15"/>
      <c r="DI108" s="15"/>
      <c r="DJ108" s="15"/>
      <c r="DK108" s="15"/>
      <c r="DL108" s="15"/>
      <c r="DM108" s="15"/>
      <c r="DN108" s="15"/>
      <c r="DO108" s="15"/>
      <c r="DP108" s="15"/>
      <c r="DQ108" s="15"/>
      <c r="DR108" s="15"/>
      <c r="DS108" s="15"/>
      <c r="DT108" s="15"/>
      <c r="DU108" s="15"/>
      <c r="DV108" s="15"/>
      <c r="DW108" s="15"/>
      <c r="DX108" s="15"/>
      <c r="DY108" s="15"/>
      <c r="DZ108" s="15"/>
      <c r="EA108" s="15"/>
      <c r="EB108" s="15"/>
      <c r="EC108" s="15"/>
      <c r="ED108" s="15"/>
      <c r="EE108" s="15"/>
      <c r="EF108" s="15"/>
      <c r="EG108" s="15"/>
      <c r="EH108" s="15"/>
      <c r="EI108" s="15"/>
      <c r="EJ108" s="15"/>
      <c r="EK108" s="15"/>
      <c r="EL108" s="15"/>
      <c r="EM108" s="15"/>
      <c r="EN108" s="15"/>
      <c r="EO108" s="15"/>
      <c r="EP108" s="15"/>
      <c r="EQ108" s="15"/>
      <c r="ER108" s="15"/>
      <c r="ES108" s="15"/>
      <c r="ET108" s="15"/>
      <c r="EU108" s="15"/>
      <c r="EV108" s="15"/>
      <c r="EW108" s="15"/>
      <c r="EX108" s="15"/>
      <c r="EY108" s="15"/>
      <c r="EZ108" s="15"/>
      <c r="FA108" s="15"/>
      <c r="FB108" s="15"/>
      <c r="FC108" s="15"/>
      <c r="FD108" s="15"/>
      <c r="FE108" s="15"/>
      <c r="FF108" s="15"/>
      <c r="FG108" s="15"/>
      <c r="FH108" s="15"/>
      <c r="FI108" s="15"/>
      <c r="FJ108" s="15"/>
      <c r="FK108" s="15"/>
      <c r="FL108" s="15"/>
      <c r="FM108" s="15"/>
      <c r="FN108" s="15"/>
      <c r="FO108" s="15"/>
      <c r="FP108" s="15"/>
      <c r="FQ108" s="15"/>
      <c r="FR108" s="15"/>
      <c r="FS108" s="15"/>
      <c r="FT108" s="15"/>
      <c r="FU108" s="15"/>
      <c r="FV108" s="15"/>
      <c r="FW108" s="15"/>
      <c r="FX108" s="15"/>
      <c r="FY108" s="15"/>
      <c r="FZ108" s="15"/>
      <c r="GA108" s="15"/>
      <c r="GB108" s="15"/>
      <c r="GC108" s="15"/>
      <c r="GD108" s="15"/>
      <c r="GE108" s="15"/>
      <c r="GF108" s="15"/>
      <c r="GG108" s="15"/>
      <c r="GH108" s="15"/>
      <c r="GI108" s="15"/>
      <c r="GJ108" s="15"/>
      <c r="GK108" s="15"/>
      <c r="GL108" s="15"/>
      <c r="GM108" s="15"/>
      <c r="GN108" s="15"/>
      <c r="GO108" s="15"/>
      <c r="GP108" s="15"/>
      <c r="GQ108" s="15"/>
      <c r="GR108" s="15"/>
      <c r="GS108" s="15"/>
      <c r="GT108" s="15"/>
      <c r="GU108" s="15"/>
      <c r="GV108" s="15"/>
      <c r="GW108" s="15"/>
      <c r="GX108" s="15"/>
      <c r="GY108" s="15"/>
      <c r="GZ108" s="15"/>
      <c r="HA108" s="15"/>
      <c r="HB108" s="15"/>
      <c r="HC108" s="15"/>
      <c r="HD108" s="15"/>
      <c r="HE108" s="15"/>
      <c r="HF108" s="15"/>
      <c r="HG108" s="15"/>
      <c r="HH108" s="15"/>
      <c r="HI108" s="15"/>
      <c r="HJ108" s="15"/>
      <c r="HK108" s="15"/>
      <c r="HL108" s="15"/>
      <c r="HM108" s="15"/>
      <c r="HN108" s="15"/>
      <c r="HO108" s="15"/>
      <c r="HP108" s="15"/>
      <c r="HQ108" s="15"/>
      <c r="HR108" s="15"/>
      <c r="HS108" s="15"/>
      <c r="HT108" s="15"/>
      <c r="HU108" s="15"/>
      <c r="HV108" s="15"/>
      <c r="HW108" s="15"/>
      <c r="HX108" s="15"/>
      <c r="HY108" s="15"/>
      <c r="HZ108" s="15"/>
      <c r="IA108" s="15"/>
      <c r="IB108" s="15"/>
      <c r="IC108" s="15"/>
      <c r="ID108" s="15"/>
      <c r="IE108" s="15"/>
      <c r="IF108" s="15"/>
      <c r="IG108" s="15"/>
      <c r="IH108" s="15"/>
      <c r="II108" s="15"/>
      <c r="IJ108" s="15"/>
      <c r="IK108" s="15"/>
      <c r="IL108" s="15"/>
      <c r="IM108" s="15"/>
      <c r="IN108" s="15"/>
      <c r="IO108" s="15"/>
      <c r="IP108" s="15"/>
      <c r="IQ108" s="15"/>
      <c r="IR108" s="15"/>
      <c r="IS108" s="15"/>
      <c r="IT108" s="15"/>
      <c r="IU108" s="15"/>
      <c r="IV108" s="15"/>
    </row>
    <row r="109" spans="1:256" ht="15.75" customHeight="1">
      <c r="A109" s="48" t="s">
        <v>69</v>
      </c>
      <c r="B109" s="521" t="s">
        <v>118</v>
      </c>
      <c r="C109" s="521"/>
      <c r="D109" s="521"/>
      <c r="E109" s="521"/>
      <c r="F109" s="521"/>
      <c r="G109" s="521"/>
      <c r="H109" s="521"/>
      <c r="I109" s="76" t="s">
        <v>106</v>
      </c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5"/>
      <c r="BR109" s="15"/>
      <c r="BS109" s="15"/>
      <c r="BT109" s="15"/>
      <c r="BU109" s="15"/>
      <c r="BV109" s="15"/>
      <c r="BW109" s="15"/>
      <c r="BX109" s="15"/>
      <c r="BY109" s="15"/>
      <c r="BZ109" s="15"/>
      <c r="CA109" s="15"/>
      <c r="CB109" s="15"/>
      <c r="CC109" s="15"/>
      <c r="CD109" s="15"/>
      <c r="CE109" s="15"/>
      <c r="CF109" s="15"/>
      <c r="CG109" s="15"/>
      <c r="CH109" s="15"/>
      <c r="CI109" s="15"/>
      <c r="CJ109" s="15"/>
      <c r="CK109" s="15"/>
      <c r="CL109" s="15"/>
      <c r="CM109" s="15"/>
      <c r="CN109" s="15"/>
      <c r="CO109" s="15"/>
      <c r="CP109" s="15"/>
      <c r="CQ109" s="15"/>
      <c r="CR109" s="15"/>
      <c r="CS109" s="15"/>
      <c r="CT109" s="15"/>
      <c r="CU109" s="15"/>
      <c r="CV109" s="15"/>
      <c r="CW109" s="15"/>
      <c r="CX109" s="15"/>
      <c r="CY109" s="15"/>
      <c r="CZ109" s="15"/>
      <c r="DA109" s="15"/>
      <c r="DB109" s="15"/>
      <c r="DC109" s="15"/>
      <c r="DD109" s="15"/>
      <c r="DE109" s="15"/>
      <c r="DF109" s="15"/>
      <c r="DG109" s="15"/>
      <c r="DH109" s="15"/>
      <c r="DI109" s="15"/>
      <c r="DJ109" s="15"/>
      <c r="DK109" s="15"/>
      <c r="DL109" s="15"/>
      <c r="DM109" s="15"/>
      <c r="DN109" s="15"/>
      <c r="DO109" s="15"/>
      <c r="DP109" s="15"/>
      <c r="DQ109" s="15"/>
      <c r="DR109" s="15"/>
      <c r="DS109" s="15"/>
      <c r="DT109" s="15"/>
      <c r="DU109" s="15"/>
      <c r="DV109" s="15"/>
      <c r="DW109" s="15"/>
      <c r="DX109" s="15"/>
      <c r="DY109" s="15"/>
      <c r="DZ109" s="15"/>
      <c r="EA109" s="15"/>
      <c r="EB109" s="15"/>
      <c r="EC109" s="15"/>
      <c r="ED109" s="15"/>
      <c r="EE109" s="15"/>
      <c r="EF109" s="15"/>
      <c r="EG109" s="15"/>
      <c r="EH109" s="15"/>
      <c r="EI109" s="15"/>
      <c r="EJ109" s="15"/>
      <c r="EK109" s="15"/>
      <c r="EL109" s="15"/>
      <c r="EM109" s="15"/>
      <c r="EN109" s="15"/>
      <c r="EO109" s="15"/>
      <c r="EP109" s="15"/>
      <c r="EQ109" s="15"/>
      <c r="ER109" s="15"/>
      <c r="ES109" s="15"/>
      <c r="ET109" s="15"/>
      <c r="EU109" s="15"/>
      <c r="EV109" s="15"/>
      <c r="EW109" s="15"/>
      <c r="EX109" s="15"/>
      <c r="EY109" s="15"/>
      <c r="EZ109" s="15"/>
      <c r="FA109" s="15"/>
      <c r="FB109" s="15"/>
      <c r="FC109" s="15"/>
      <c r="FD109" s="15"/>
      <c r="FE109" s="15"/>
      <c r="FF109" s="15"/>
      <c r="FG109" s="15"/>
      <c r="FH109" s="15"/>
      <c r="FI109" s="15"/>
      <c r="FJ109" s="15"/>
      <c r="FK109" s="15"/>
      <c r="FL109" s="15"/>
      <c r="FM109" s="15"/>
      <c r="FN109" s="15"/>
      <c r="FO109" s="15"/>
      <c r="FP109" s="15"/>
      <c r="FQ109" s="15"/>
      <c r="FR109" s="15"/>
      <c r="FS109" s="15"/>
      <c r="FT109" s="15"/>
      <c r="FU109" s="15"/>
      <c r="FV109" s="15"/>
      <c r="FW109" s="15"/>
      <c r="FX109" s="15"/>
      <c r="FY109" s="15"/>
      <c r="FZ109" s="15"/>
      <c r="GA109" s="15"/>
      <c r="GB109" s="15"/>
      <c r="GC109" s="15"/>
      <c r="GD109" s="15"/>
      <c r="GE109" s="15"/>
      <c r="GF109" s="15"/>
      <c r="GG109" s="15"/>
      <c r="GH109" s="15"/>
      <c r="GI109" s="15"/>
      <c r="GJ109" s="15"/>
      <c r="GK109" s="15"/>
      <c r="GL109" s="15"/>
      <c r="GM109" s="15"/>
      <c r="GN109" s="15"/>
      <c r="GO109" s="15"/>
      <c r="GP109" s="15"/>
      <c r="GQ109" s="15"/>
      <c r="GR109" s="15"/>
      <c r="GS109" s="15"/>
      <c r="GT109" s="15"/>
      <c r="GU109" s="15"/>
      <c r="GV109" s="15"/>
      <c r="GW109" s="15"/>
      <c r="GX109" s="15"/>
      <c r="GY109" s="15"/>
      <c r="GZ109" s="15"/>
      <c r="HA109" s="15"/>
      <c r="HB109" s="15"/>
      <c r="HC109" s="15"/>
      <c r="HD109" s="15"/>
      <c r="HE109" s="15"/>
      <c r="HF109" s="15"/>
      <c r="HG109" s="15"/>
      <c r="HH109" s="15"/>
      <c r="HI109" s="15"/>
      <c r="HJ109" s="15"/>
      <c r="HK109" s="15"/>
      <c r="HL109" s="15"/>
      <c r="HM109" s="15"/>
      <c r="HN109" s="15"/>
      <c r="HO109" s="15"/>
      <c r="HP109" s="15"/>
      <c r="HQ109" s="15"/>
      <c r="HR109" s="15"/>
      <c r="HS109" s="15"/>
      <c r="HT109" s="15"/>
      <c r="HU109" s="15"/>
      <c r="HV109" s="15"/>
      <c r="HW109" s="15"/>
      <c r="HX109" s="15"/>
      <c r="HY109" s="15"/>
      <c r="HZ109" s="15"/>
      <c r="IA109" s="15"/>
      <c r="IB109" s="15"/>
      <c r="IC109" s="15"/>
      <c r="ID109" s="15"/>
      <c r="IE109" s="15"/>
      <c r="IF109" s="15"/>
      <c r="IG109" s="15"/>
      <c r="IH109" s="15"/>
      <c r="II109" s="15"/>
      <c r="IJ109" s="15"/>
      <c r="IK109" s="15"/>
      <c r="IL109" s="15"/>
      <c r="IM109" s="15"/>
      <c r="IN109" s="15"/>
      <c r="IO109" s="15"/>
      <c r="IP109" s="15"/>
      <c r="IQ109" s="15"/>
      <c r="IR109" s="15"/>
      <c r="IS109" s="15"/>
      <c r="IT109" s="15"/>
      <c r="IU109" s="15"/>
      <c r="IV109" s="15"/>
    </row>
    <row r="110" spans="1:256" ht="15.75" customHeight="1">
      <c r="A110" s="77"/>
      <c r="B110" s="510" t="s">
        <v>119</v>
      </c>
      <c r="C110" s="510"/>
      <c r="D110" s="510"/>
      <c r="E110" s="510"/>
      <c r="F110" s="510"/>
      <c r="G110" s="510"/>
      <c r="H110" s="510"/>
      <c r="I110" s="61">
        <f>SUM(I97:I108)</f>
        <v>543.74</v>
      </c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5"/>
      <c r="BR110" s="15"/>
      <c r="BS110" s="15"/>
      <c r="BT110" s="15"/>
      <c r="BU110" s="15"/>
      <c r="BV110" s="15"/>
      <c r="BW110" s="15"/>
      <c r="BX110" s="15"/>
      <c r="BY110" s="15"/>
      <c r="BZ110" s="15"/>
      <c r="CA110" s="15"/>
      <c r="CB110" s="15"/>
      <c r="CC110" s="15"/>
      <c r="CD110" s="15"/>
      <c r="CE110" s="15"/>
      <c r="CF110" s="15"/>
      <c r="CG110" s="15"/>
      <c r="CH110" s="15"/>
      <c r="CI110" s="15"/>
      <c r="CJ110" s="15"/>
      <c r="CK110" s="15"/>
      <c r="CL110" s="15"/>
      <c r="CM110" s="15"/>
      <c r="CN110" s="15"/>
      <c r="CO110" s="15"/>
      <c r="CP110" s="15"/>
      <c r="CQ110" s="15"/>
      <c r="CR110" s="15"/>
      <c r="CS110" s="15"/>
      <c r="CT110" s="15"/>
      <c r="CU110" s="15"/>
      <c r="CV110" s="15"/>
      <c r="CW110" s="15"/>
      <c r="CX110" s="15"/>
      <c r="CY110" s="15"/>
      <c r="CZ110" s="15"/>
      <c r="DA110" s="15"/>
      <c r="DB110" s="15"/>
      <c r="DC110" s="15"/>
      <c r="DD110" s="15"/>
      <c r="DE110" s="15"/>
      <c r="DF110" s="15"/>
      <c r="DG110" s="15"/>
      <c r="DH110" s="15"/>
      <c r="DI110" s="15"/>
      <c r="DJ110" s="15"/>
      <c r="DK110" s="15"/>
      <c r="DL110" s="15"/>
      <c r="DM110" s="15"/>
      <c r="DN110" s="15"/>
      <c r="DO110" s="15"/>
      <c r="DP110" s="15"/>
      <c r="DQ110" s="15"/>
      <c r="DR110" s="15"/>
      <c r="DS110" s="15"/>
      <c r="DT110" s="15"/>
      <c r="DU110" s="15"/>
      <c r="DV110" s="15"/>
      <c r="DW110" s="15"/>
      <c r="DX110" s="15"/>
      <c r="DY110" s="15"/>
      <c r="DZ110" s="15"/>
      <c r="EA110" s="15"/>
      <c r="EB110" s="15"/>
      <c r="EC110" s="15"/>
      <c r="ED110" s="15"/>
      <c r="EE110" s="15"/>
      <c r="EF110" s="15"/>
      <c r="EG110" s="15"/>
      <c r="EH110" s="15"/>
      <c r="EI110" s="15"/>
      <c r="EJ110" s="15"/>
      <c r="EK110" s="15"/>
      <c r="EL110" s="15"/>
      <c r="EM110" s="15"/>
      <c r="EN110" s="15"/>
      <c r="EO110" s="15"/>
      <c r="EP110" s="15"/>
      <c r="EQ110" s="15"/>
      <c r="ER110" s="15"/>
      <c r="ES110" s="15"/>
      <c r="ET110" s="15"/>
      <c r="EU110" s="15"/>
      <c r="EV110" s="15"/>
      <c r="EW110" s="15"/>
      <c r="EX110" s="15"/>
      <c r="EY110" s="15"/>
      <c r="EZ110" s="15"/>
      <c r="FA110" s="15"/>
      <c r="FB110" s="15"/>
      <c r="FC110" s="15"/>
      <c r="FD110" s="15"/>
      <c r="FE110" s="15"/>
      <c r="FF110" s="15"/>
      <c r="FG110" s="15"/>
      <c r="FH110" s="15"/>
      <c r="FI110" s="15"/>
      <c r="FJ110" s="15"/>
      <c r="FK110" s="15"/>
      <c r="FL110" s="15"/>
      <c r="FM110" s="15"/>
      <c r="FN110" s="15"/>
      <c r="FO110" s="15"/>
      <c r="FP110" s="15"/>
      <c r="FQ110" s="15"/>
      <c r="FR110" s="15"/>
      <c r="FS110" s="15"/>
      <c r="FT110" s="15"/>
      <c r="FU110" s="15"/>
      <c r="FV110" s="15"/>
      <c r="FW110" s="15"/>
      <c r="FX110" s="15"/>
      <c r="FY110" s="15"/>
      <c r="FZ110" s="15"/>
      <c r="GA110" s="15"/>
      <c r="GB110" s="15"/>
      <c r="GC110" s="15"/>
      <c r="GD110" s="15"/>
      <c r="GE110" s="15"/>
      <c r="GF110" s="15"/>
      <c r="GG110" s="15"/>
      <c r="GH110" s="15"/>
      <c r="GI110" s="15"/>
      <c r="GJ110" s="15"/>
      <c r="GK110" s="15"/>
      <c r="GL110" s="15"/>
      <c r="GM110" s="15"/>
      <c r="GN110" s="15"/>
      <c r="GO110" s="15"/>
      <c r="GP110" s="15"/>
      <c r="GQ110" s="15"/>
      <c r="GR110" s="15"/>
      <c r="GS110" s="15"/>
      <c r="GT110" s="15"/>
      <c r="GU110" s="15"/>
      <c r="GV110" s="15"/>
      <c r="GW110" s="15"/>
      <c r="GX110" s="15"/>
      <c r="GY110" s="15"/>
      <c r="GZ110" s="15"/>
      <c r="HA110" s="15"/>
      <c r="HB110" s="15"/>
      <c r="HC110" s="15"/>
      <c r="HD110" s="15"/>
      <c r="HE110" s="15"/>
      <c r="HF110" s="15"/>
      <c r="HG110" s="15"/>
      <c r="HH110" s="15"/>
      <c r="HI110" s="15"/>
      <c r="HJ110" s="15"/>
      <c r="HK110" s="15"/>
      <c r="HL110" s="15"/>
      <c r="HM110" s="15"/>
      <c r="HN110" s="15"/>
      <c r="HO110" s="15"/>
      <c r="HP110" s="15"/>
      <c r="HQ110" s="15"/>
      <c r="HR110" s="15"/>
      <c r="HS110" s="15"/>
      <c r="HT110" s="15"/>
      <c r="HU110" s="15"/>
      <c r="HV110" s="15"/>
      <c r="HW110" s="15"/>
      <c r="HX110" s="15"/>
      <c r="HY110" s="15"/>
      <c r="HZ110" s="15"/>
      <c r="IA110" s="15"/>
      <c r="IB110" s="15"/>
      <c r="IC110" s="15"/>
      <c r="ID110" s="15"/>
      <c r="IE110" s="15"/>
      <c r="IF110" s="15"/>
      <c r="IG110" s="15"/>
      <c r="IH110" s="15"/>
      <c r="II110" s="15"/>
      <c r="IJ110" s="15"/>
      <c r="IK110" s="15"/>
      <c r="IL110" s="15"/>
      <c r="IM110" s="15"/>
      <c r="IN110" s="15"/>
      <c r="IO110" s="15"/>
      <c r="IP110" s="15"/>
      <c r="IQ110" s="15"/>
      <c r="IR110" s="15"/>
      <c r="IS110" s="15"/>
      <c r="IT110" s="15"/>
      <c r="IU110" s="15"/>
      <c r="IV110" s="15"/>
    </row>
    <row r="111" spans="1:256" ht="7.5" customHeight="1">
      <c r="A111" s="491"/>
      <c r="B111" s="491"/>
      <c r="C111" s="491"/>
      <c r="D111" s="491"/>
      <c r="E111" s="491"/>
      <c r="F111" s="491"/>
      <c r="G111" s="491"/>
      <c r="H111" s="491"/>
      <c r="I111" s="491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5"/>
      <c r="BS111" s="15"/>
      <c r="BT111" s="15"/>
      <c r="BU111" s="15"/>
      <c r="BV111" s="15"/>
      <c r="BW111" s="15"/>
      <c r="BX111" s="15"/>
      <c r="BY111" s="15"/>
      <c r="BZ111" s="15"/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  <c r="DA111" s="15"/>
      <c r="DB111" s="15"/>
      <c r="DC111" s="15"/>
      <c r="DD111" s="15"/>
      <c r="DE111" s="15"/>
      <c r="DF111" s="15"/>
      <c r="DG111" s="15"/>
      <c r="DH111" s="15"/>
      <c r="DI111" s="15"/>
      <c r="DJ111" s="15"/>
      <c r="DK111" s="15"/>
      <c r="DL111" s="15"/>
      <c r="DM111" s="15"/>
      <c r="DN111" s="15"/>
      <c r="DO111" s="15"/>
      <c r="DP111" s="15"/>
      <c r="DQ111" s="15"/>
      <c r="DR111" s="15"/>
      <c r="DS111" s="15"/>
      <c r="DT111" s="15"/>
      <c r="DU111" s="15"/>
      <c r="DV111" s="15"/>
      <c r="DW111" s="15"/>
      <c r="DX111" s="15"/>
      <c r="DY111" s="15"/>
      <c r="DZ111" s="15"/>
      <c r="EA111" s="15"/>
      <c r="EB111" s="15"/>
      <c r="EC111" s="15"/>
      <c r="ED111" s="15"/>
      <c r="EE111" s="15"/>
      <c r="EF111" s="15"/>
      <c r="EG111" s="15"/>
      <c r="EH111" s="15"/>
      <c r="EI111" s="15"/>
      <c r="EJ111" s="15"/>
      <c r="EK111" s="15"/>
      <c r="EL111" s="15"/>
      <c r="EM111" s="15"/>
      <c r="EN111" s="15"/>
      <c r="EO111" s="15"/>
      <c r="EP111" s="15"/>
      <c r="EQ111" s="15"/>
      <c r="ER111" s="15"/>
      <c r="ES111" s="15"/>
      <c r="ET111" s="15"/>
      <c r="EU111" s="15"/>
      <c r="EV111" s="15"/>
      <c r="EW111" s="15"/>
      <c r="EX111" s="15"/>
      <c r="EY111" s="15"/>
      <c r="EZ111" s="15"/>
      <c r="FA111" s="15"/>
      <c r="FB111" s="15"/>
      <c r="FC111" s="15"/>
      <c r="FD111" s="15"/>
      <c r="FE111" s="15"/>
      <c r="FF111" s="15"/>
      <c r="FG111" s="15"/>
      <c r="FH111" s="15"/>
      <c r="FI111" s="15"/>
      <c r="FJ111" s="15"/>
      <c r="FK111" s="15"/>
      <c r="FL111" s="15"/>
      <c r="FM111" s="15"/>
      <c r="FN111" s="15"/>
      <c r="FO111" s="15"/>
      <c r="FP111" s="15"/>
      <c r="FQ111" s="15"/>
      <c r="FR111" s="15"/>
      <c r="FS111" s="15"/>
      <c r="FT111" s="15"/>
      <c r="FU111" s="15"/>
      <c r="FV111" s="15"/>
      <c r="FW111" s="15"/>
      <c r="FX111" s="15"/>
      <c r="FY111" s="15"/>
      <c r="FZ111" s="15"/>
      <c r="GA111" s="15"/>
      <c r="GB111" s="15"/>
      <c r="GC111" s="15"/>
      <c r="GD111" s="15"/>
      <c r="GE111" s="15"/>
      <c r="GF111" s="15"/>
      <c r="GG111" s="15"/>
      <c r="GH111" s="15"/>
      <c r="GI111" s="15"/>
      <c r="GJ111" s="15"/>
      <c r="GK111" s="15"/>
      <c r="GL111" s="15"/>
      <c r="GM111" s="15"/>
      <c r="GN111" s="15"/>
      <c r="GO111" s="15"/>
      <c r="GP111" s="15"/>
      <c r="GQ111" s="15"/>
      <c r="GR111" s="15"/>
      <c r="GS111" s="15"/>
      <c r="GT111" s="15"/>
      <c r="GU111" s="15"/>
      <c r="GV111" s="15"/>
      <c r="GW111" s="15"/>
      <c r="GX111" s="15"/>
      <c r="GY111" s="15"/>
      <c r="GZ111" s="15"/>
      <c r="HA111" s="15"/>
      <c r="HB111" s="15"/>
      <c r="HC111" s="15"/>
      <c r="HD111" s="15"/>
      <c r="HE111" s="15"/>
      <c r="HF111" s="15"/>
      <c r="HG111" s="15"/>
      <c r="HH111" s="15"/>
      <c r="HI111" s="15"/>
      <c r="HJ111" s="15"/>
      <c r="HK111" s="15"/>
      <c r="HL111" s="15"/>
      <c r="HM111" s="15"/>
      <c r="HN111" s="15"/>
      <c r="HO111" s="15"/>
      <c r="HP111" s="15"/>
      <c r="HQ111" s="15"/>
      <c r="HR111" s="15"/>
      <c r="HS111" s="15"/>
      <c r="HT111" s="15"/>
      <c r="HU111" s="15"/>
      <c r="HV111" s="15"/>
      <c r="HW111" s="15"/>
      <c r="HX111" s="15"/>
      <c r="HY111" s="15"/>
      <c r="HZ111" s="15"/>
      <c r="IA111" s="15"/>
      <c r="IB111" s="15"/>
      <c r="IC111" s="15"/>
      <c r="ID111" s="15"/>
      <c r="IE111" s="15"/>
      <c r="IF111" s="15"/>
      <c r="IG111" s="15"/>
      <c r="IH111" s="15"/>
      <c r="II111" s="15"/>
      <c r="IJ111" s="15"/>
      <c r="IK111" s="15"/>
      <c r="IL111" s="15"/>
      <c r="IM111" s="15"/>
      <c r="IN111" s="15"/>
      <c r="IO111" s="15"/>
      <c r="IP111" s="15"/>
      <c r="IQ111" s="15"/>
      <c r="IR111" s="15"/>
      <c r="IS111" s="15"/>
      <c r="IT111" s="15"/>
      <c r="IU111" s="15"/>
      <c r="IV111" s="15"/>
    </row>
    <row r="112" spans="1:256" ht="36" customHeight="1">
      <c r="A112" s="492" t="s">
        <v>472</v>
      </c>
      <c r="B112" s="492"/>
      <c r="C112" s="492"/>
      <c r="D112" s="492"/>
      <c r="E112" s="492"/>
      <c r="F112" s="492"/>
      <c r="G112" s="492"/>
      <c r="H112" s="492"/>
      <c r="I112" s="492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5"/>
      <c r="CO112" s="15"/>
      <c r="CP112" s="15"/>
      <c r="CQ112" s="15"/>
      <c r="CR112" s="15"/>
      <c r="CS112" s="15"/>
      <c r="CT112" s="15"/>
      <c r="CU112" s="15"/>
      <c r="CV112" s="15"/>
      <c r="CW112" s="15"/>
      <c r="CX112" s="15"/>
      <c r="CY112" s="15"/>
      <c r="CZ112" s="15"/>
      <c r="DA112" s="15"/>
      <c r="DB112" s="15"/>
      <c r="DC112" s="15"/>
      <c r="DD112" s="15"/>
      <c r="DE112" s="15"/>
      <c r="DF112" s="15"/>
      <c r="DG112" s="15"/>
      <c r="DH112" s="15"/>
      <c r="DI112" s="15"/>
      <c r="DJ112" s="15"/>
      <c r="DK112" s="15"/>
      <c r="DL112" s="15"/>
      <c r="DM112" s="15"/>
      <c r="DN112" s="15"/>
      <c r="DO112" s="15"/>
      <c r="DP112" s="15"/>
      <c r="DQ112" s="15"/>
      <c r="DR112" s="15"/>
      <c r="DS112" s="15"/>
      <c r="DT112" s="15"/>
      <c r="DU112" s="15"/>
      <c r="DV112" s="15"/>
      <c r="DW112" s="15"/>
      <c r="DX112" s="15"/>
      <c r="DY112" s="15"/>
      <c r="DZ112" s="15"/>
      <c r="EA112" s="15"/>
      <c r="EB112" s="15"/>
      <c r="EC112" s="15"/>
      <c r="ED112" s="15"/>
      <c r="EE112" s="15"/>
      <c r="EF112" s="15"/>
      <c r="EG112" s="15"/>
      <c r="EH112" s="15"/>
      <c r="EI112" s="15"/>
      <c r="EJ112" s="15"/>
      <c r="EK112" s="15"/>
      <c r="EL112" s="15"/>
      <c r="EM112" s="15"/>
      <c r="EN112" s="15"/>
      <c r="EO112" s="15"/>
      <c r="EP112" s="15"/>
      <c r="EQ112" s="15"/>
      <c r="ER112" s="15"/>
      <c r="ES112" s="15"/>
      <c r="ET112" s="15"/>
      <c r="EU112" s="15"/>
      <c r="EV112" s="15"/>
      <c r="EW112" s="15"/>
      <c r="EX112" s="15"/>
      <c r="EY112" s="15"/>
      <c r="EZ112" s="15"/>
      <c r="FA112" s="15"/>
      <c r="FB112" s="15"/>
      <c r="FC112" s="15"/>
      <c r="FD112" s="15"/>
      <c r="FE112" s="15"/>
      <c r="FF112" s="15"/>
      <c r="FG112" s="15"/>
      <c r="FH112" s="15"/>
      <c r="FI112" s="15"/>
      <c r="FJ112" s="15"/>
      <c r="FK112" s="15"/>
      <c r="FL112" s="15"/>
      <c r="FM112" s="15"/>
      <c r="FN112" s="15"/>
      <c r="FO112" s="15"/>
      <c r="FP112" s="15"/>
      <c r="FQ112" s="15"/>
      <c r="FR112" s="15"/>
      <c r="FS112" s="15"/>
      <c r="FT112" s="15"/>
      <c r="FU112" s="15"/>
      <c r="FV112" s="15"/>
      <c r="FW112" s="15"/>
      <c r="FX112" s="15"/>
      <c r="FY112" s="15"/>
      <c r="FZ112" s="15"/>
      <c r="GA112" s="15"/>
      <c r="GB112" s="15"/>
      <c r="GC112" s="15"/>
      <c r="GD112" s="15"/>
      <c r="GE112" s="15"/>
      <c r="GF112" s="15"/>
      <c r="GG112" s="15"/>
      <c r="GH112" s="15"/>
      <c r="GI112" s="15"/>
      <c r="GJ112" s="15"/>
      <c r="GK112" s="15"/>
      <c r="GL112" s="15"/>
      <c r="GM112" s="15"/>
      <c r="GN112" s="15"/>
      <c r="GO112" s="15"/>
      <c r="GP112" s="15"/>
      <c r="GQ112" s="15"/>
      <c r="GR112" s="15"/>
      <c r="GS112" s="15"/>
      <c r="GT112" s="15"/>
      <c r="GU112" s="15"/>
      <c r="GV112" s="15"/>
      <c r="GW112" s="15"/>
      <c r="GX112" s="15"/>
      <c r="GY112" s="15"/>
      <c r="GZ112" s="15"/>
      <c r="HA112" s="15"/>
      <c r="HB112" s="15"/>
      <c r="HC112" s="15"/>
      <c r="HD112" s="15"/>
      <c r="HE112" s="15"/>
      <c r="HF112" s="15"/>
      <c r="HG112" s="15"/>
      <c r="HH112" s="15"/>
      <c r="HI112" s="15"/>
      <c r="HJ112" s="15"/>
      <c r="HK112" s="15"/>
      <c r="HL112" s="15"/>
      <c r="HM112" s="15"/>
      <c r="HN112" s="15"/>
      <c r="HO112" s="15"/>
      <c r="HP112" s="15"/>
      <c r="HQ112" s="15"/>
      <c r="HR112" s="15"/>
      <c r="HS112" s="15"/>
      <c r="HT112" s="15"/>
      <c r="HU112" s="15"/>
      <c r="HV112" s="15"/>
      <c r="HW112" s="15"/>
      <c r="HX112" s="15"/>
      <c r="HY112" s="15"/>
      <c r="HZ112" s="15"/>
      <c r="IA112" s="15"/>
      <c r="IB112" s="15"/>
      <c r="IC112" s="15"/>
      <c r="ID112" s="15"/>
      <c r="IE112" s="15"/>
      <c r="IF112" s="15"/>
      <c r="IG112" s="15"/>
      <c r="IH112" s="15"/>
      <c r="II112" s="15"/>
      <c r="IJ112" s="15"/>
      <c r="IK112" s="15"/>
      <c r="IL112" s="15"/>
      <c r="IM112" s="15"/>
      <c r="IN112" s="15"/>
      <c r="IO112" s="15"/>
      <c r="IP112" s="15"/>
      <c r="IQ112" s="15"/>
      <c r="IR112" s="15"/>
      <c r="IS112" s="15"/>
      <c r="IT112" s="15"/>
      <c r="IU112" s="15"/>
      <c r="IV112" s="15"/>
    </row>
    <row r="113" spans="1:256" ht="7.5" customHeight="1">
      <c r="A113" s="475"/>
      <c r="B113" s="475"/>
      <c r="C113" s="475"/>
      <c r="D113" s="475"/>
      <c r="E113" s="475"/>
      <c r="F113" s="475"/>
      <c r="G113" s="475"/>
      <c r="H113" s="475"/>
      <c r="I113" s="47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  <c r="BT113" s="15"/>
      <c r="BU113" s="15"/>
      <c r="BV113" s="15"/>
      <c r="BW113" s="15"/>
      <c r="BX113" s="15"/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  <c r="DA113" s="15"/>
      <c r="DB113" s="15"/>
      <c r="DC113" s="15"/>
      <c r="DD113" s="15"/>
      <c r="DE113" s="15"/>
      <c r="DF113" s="15"/>
      <c r="DG113" s="15"/>
      <c r="DH113" s="15"/>
      <c r="DI113" s="15"/>
      <c r="DJ113" s="15"/>
      <c r="DK113" s="15"/>
      <c r="DL113" s="15"/>
      <c r="DM113" s="15"/>
      <c r="DN113" s="15"/>
      <c r="DO113" s="15"/>
      <c r="DP113" s="15"/>
      <c r="DQ113" s="15"/>
      <c r="DR113" s="15"/>
      <c r="DS113" s="15"/>
      <c r="DT113" s="15"/>
      <c r="DU113" s="15"/>
      <c r="DV113" s="15"/>
      <c r="DW113" s="15"/>
      <c r="DX113" s="15"/>
      <c r="DY113" s="15"/>
      <c r="DZ113" s="15"/>
      <c r="EA113" s="15"/>
      <c r="EB113" s="15"/>
      <c r="EC113" s="15"/>
      <c r="ED113" s="15"/>
      <c r="EE113" s="15"/>
      <c r="EF113" s="15"/>
      <c r="EG113" s="15"/>
      <c r="EH113" s="15"/>
      <c r="EI113" s="15"/>
      <c r="EJ113" s="15"/>
      <c r="EK113" s="15"/>
      <c r="EL113" s="15"/>
      <c r="EM113" s="15"/>
      <c r="EN113" s="15"/>
      <c r="EO113" s="15"/>
      <c r="EP113" s="15"/>
      <c r="EQ113" s="15"/>
      <c r="ER113" s="15"/>
      <c r="ES113" s="15"/>
      <c r="ET113" s="15"/>
      <c r="EU113" s="15"/>
      <c r="EV113" s="15"/>
      <c r="EW113" s="15"/>
      <c r="EX113" s="15"/>
      <c r="EY113" s="15"/>
      <c r="EZ113" s="15"/>
      <c r="FA113" s="15"/>
      <c r="FB113" s="15"/>
      <c r="FC113" s="15"/>
      <c r="FD113" s="15"/>
      <c r="FE113" s="15"/>
      <c r="FF113" s="15"/>
      <c r="FG113" s="15"/>
      <c r="FH113" s="15"/>
      <c r="FI113" s="15"/>
      <c r="FJ113" s="15"/>
      <c r="FK113" s="15"/>
      <c r="FL113" s="15"/>
      <c r="FM113" s="15"/>
      <c r="FN113" s="15"/>
      <c r="FO113" s="15"/>
      <c r="FP113" s="15"/>
      <c r="FQ113" s="15"/>
      <c r="FR113" s="15"/>
      <c r="FS113" s="15"/>
      <c r="FT113" s="15"/>
      <c r="FU113" s="15"/>
      <c r="FV113" s="15"/>
      <c r="FW113" s="15"/>
      <c r="FX113" s="15"/>
      <c r="FY113" s="15"/>
      <c r="FZ113" s="15"/>
      <c r="GA113" s="15"/>
      <c r="GB113" s="15"/>
      <c r="GC113" s="15"/>
      <c r="GD113" s="15"/>
      <c r="GE113" s="15"/>
      <c r="GF113" s="15"/>
      <c r="GG113" s="15"/>
      <c r="GH113" s="15"/>
      <c r="GI113" s="15"/>
      <c r="GJ113" s="15"/>
      <c r="GK113" s="15"/>
      <c r="GL113" s="15"/>
      <c r="GM113" s="15"/>
      <c r="GN113" s="15"/>
      <c r="GO113" s="15"/>
      <c r="GP113" s="15"/>
      <c r="GQ113" s="15"/>
      <c r="GR113" s="15"/>
      <c r="GS113" s="15"/>
      <c r="GT113" s="15"/>
      <c r="GU113" s="15"/>
      <c r="GV113" s="15"/>
      <c r="GW113" s="15"/>
      <c r="GX113" s="15"/>
      <c r="GY113" s="15"/>
      <c r="GZ113" s="15"/>
      <c r="HA113" s="15"/>
      <c r="HB113" s="15"/>
      <c r="HC113" s="15"/>
      <c r="HD113" s="15"/>
      <c r="HE113" s="15"/>
      <c r="HF113" s="15"/>
      <c r="HG113" s="15"/>
      <c r="HH113" s="15"/>
      <c r="HI113" s="15"/>
      <c r="HJ113" s="15"/>
      <c r="HK113" s="15"/>
      <c r="HL113" s="15"/>
      <c r="HM113" s="15"/>
      <c r="HN113" s="15"/>
      <c r="HO113" s="15"/>
      <c r="HP113" s="15"/>
      <c r="HQ113" s="15"/>
      <c r="HR113" s="15"/>
      <c r="HS113" s="15"/>
      <c r="HT113" s="15"/>
      <c r="HU113" s="15"/>
      <c r="HV113" s="15"/>
      <c r="HW113" s="15"/>
      <c r="HX113" s="15"/>
      <c r="HY113" s="15"/>
      <c r="HZ113" s="15"/>
      <c r="IA113" s="15"/>
      <c r="IB113" s="15"/>
      <c r="IC113" s="15"/>
      <c r="ID113" s="15"/>
      <c r="IE113" s="15"/>
      <c r="IF113" s="15"/>
      <c r="IG113" s="15"/>
      <c r="IH113" s="15"/>
      <c r="II113" s="15"/>
      <c r="IJ113" s="15"/>
      <c r="IK113" s="15"/>
      <c r="IL113" s="15"/>
      <c r="IM113" s="15"/>
      <c r="IN113" s="15"/>
      <c r="IO113" s="15"/>
      <c r="IP113" s="15"/>
      <c r="IQ113" s="15"/>
      <c r="IR113" s="15"/>
      <c r="IS113" s="15"/>
      <c r="IT113" s="15"/>
      <c r="IU113" s="15"/>
      <c r="IV113" s="15"/>
    </row>
    <row r="114" spans="1:256" ht="21.75" customHeight="1">
      <c r="A114" s="500" t="s">
        <v>121</v>
      </c>
      <c r="B114" s="500"/>
      <c r="C114" s="500"/>
      <c r="D114" s="500"/>
      <c r="E114" s="500"/>
      <c r="F114" s="500"/>
      <c r="G114" s="500"/>
      <c r="H114" s="500"/>
      <c r="I114" s="500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5"/>
      <c r="BR114" s="15"/>
      <c r="BS114" s="15"/>
      <c r="BT114" s="15"/>
      <c r="BU114" s="15"/>
      <c r="BV114" s="15"/>
      <c r="BW114" s="15"/>
      <c r="BX114" s="15"/>
      <c r="BY114" s="15"/>
      <c r="BZ114" s="15"/>
      <c r="CA114" s="15"/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5"/>
      <c r="CO114" s="15"/>
      <c r="CP114" s="15"/>
      <c r="CQ114" s="15"/>
      <c r="CR114" s="15"/>
      <c r="CS114" s="15"/>
      <c r="CT114" s="15"/>
      <c r="CU114" s="15"/>
      <c r="CV114" s="15"/>
      <c r="CW114" s="15"/>
      <c r="CX114" s="15"/>
      <c r="CY114" s="15"/>
      <c r="CZ114" s="15"/>
      <c r="DA114" s="15"/>
      <c r="DB114" s="15"/>
      <c r="DC114" s="15"/>
      <c r="DD114" s="15"/>
      <c r="DE114" s="15"/>
      <c r="DF114" s="15"/>
      <c r="DG114" s="15"/>
      <c r="DH114" s="15"/>
      <c r="DI114" s="15"/>
      <c r="DJ114" s="15"/>
      <c r="DK114" s="15"/>
      <c r="DL114" s="15"/>
      <c r="DM114" s="15"/>
      <c r="DN114" s="15"/>
      <c r="DO114" s="15"/>
      <c r="DP114" s="15"/>
      <c r="DQ114" s="15"/>
      <c r="DR114" s="15"/>
      <c r="DS114" s="15"/>
      <c r="DT114" s="15"/>
      <c r="DU114" s="15"/>
      <c r="DV114" s="15"/>
      <c r="DW114" s="15"/>
      <c r="DX114" s="15"/>
      <c r="DY114" s="15"/>
      <c r="DZ114" s="15"/>
      <c r="EA114" s="15"/>
      <c r="EB114" s="15"/>
      <c r="EC114" s="15"/>
      <c r="ED114" s="15"/>
      <c r="EE114" s="15"/>
      <c r="EF114" s="15"/>
      <c r="EG114" s="15"/>
      <c r="EH114" s="15"/>
      <c r="EI114" s="15"/>
      <c r="EJ114" s="15"/>
      <c r="EK114" s="15"/>
      <c r="EL114" s="15"/>
      <c r="EM114" s="15"/>
      <c r="EN114" s="15"/>
      <c r="EO114" s="15"/>
      <c r="EP114" s="15"/>
      <c r="EQ114" s="15"/>
      <c r="ER114" s="15"/>
      <c r="ES114" s="15"/>
      <c r="ET114" s="15"/>
      <c r="EU114" s="15"/>
      <c r="EV114" s="15"/>
      <c r="EW114" s="15"/>
      <c r="EX114" s="15"/>
      <c r="EY114" s="15"/>
      <c r="EZ114" s="15"/>
      <c r="FA114" s="15"/>
      <c r="FB114" s="15"/>
      <c r="FC114" s="15"/>
      <c r="FD114" s="15"/>
      <c r="FE114" s="15"/>
      <c r="FF114" s="15"/>
      <c r="FG114" s="15"/>
      <c r="FH114" s="15"/>
      <c r="FI114" s="15"/>
      <c r="FJ114" s="15"/>
      <c r="FK114" s="15"/>
      <c r="FL114" s="15"/>
      <c r="FM114" s="15"/>
      <c r="FN114" s="15"/>
      <c r="FO114" s="15"/>
      <c r="FP114" s="15"/>
      <c r="FQ114" s="15"/>
      <c r="FR114" s="15"/>
      <c r="FS114" s="15"/>
      <c r="FT114" s="15"/>
      <c r="FU114" s="15"/>
      <c r="FV114" s="15"/>
      <c r="FW114" s="15"/>
      <c r="FX114" s="15"/>
      <c r="FY114" s="15"/>
      <c r="FZ114" s="15"/>
      <c r="GA114" s="15"/>
      <c r="GB114" s="15"/>
      <c r="GC114" s="15"/>
      <c r="GD114" s="15"/>
      <c r="GE114" s="15"/>
      <c r="GF114" s="15"/>
      <c r="GG114" s="15"/>
      <c r="GH114" s="15"/>
      <c r="GI114" s="15"/>
      <c r="GJ114" s="15"/>
      <c r="GK114" s="15"/>
      <c r="GL114" s="15"/>
      <c r="GM114" s="15"/>
      <c r="GN114" s="15"/>
      <c r="GO114" s="15"/>
      <c r="GP114" s="15"/>
      <c r="GQ114" s="15"/>
      <c r="GR114" s="15"/>
      <c r="GS114" s="15"/>
      <c r="GT114" s="15"/>
      <c r="GU114" s="15"/>
      <c r="GV114" s="15"/>
      <c r="GW114" s="15"/>
      <c r="GX114" s="15"/>
      <c r="GY114" s="15"/>
      <c r="GZ114" s="15"/>
      <c r="HA114" s="15"/>
      <c r="HB114" s="15"/>
      <c r="HC114" s="15"/>
      <c r="HD114" s="15"/>
      <c r="HE114" s="15"/>
      <c r="HF114" s="15"/>
      <c r="HG114" s="15"/>
      <c r="HH114" s="15"/>
      <c r="HI114" s="15"/>
      <c r="HJ114" s="15"/>
      <c r="HK114" s="15"/>
      <c r="HL114" s="15"/>
      <c r="HM114" s="15"/>
      <c r="HN114" s="15"/>
      <c r="HO114" s="15"/>
      <c r="HP114" s="15"/>
      <c r="HQ114" s="15"/>
      <c r="HR114" s="15"/>
      <c r="HS114" s="15"/>
      <c r="HT114" s="15"/>
      <c r="HU114" s="15"/>
      <c r="HV114" s="15"/>
      <c r="HW114" s="15"/>
      <c r="HX114" s="15"/>
      <c r="HY114" s="15"/>
      <c r="HZ114" s="15"/>
      <c r="IA114" s="15"/>
      <c r="IB114" s="15"/>
      <c r="IC114" s="15"/>
      <c r="ID114" s="15"/>
      <c r="IE114" s="15"/>
      <c r="IF114" s="15"/>
      <c r="IG114" s="15"/>
      <c r="IH114" s="15"/>
      <c r="II114" s="15"/>
      <c r="IJ114" s="15"/>
      <c r="IK114" s="15"/>
      <c r="IL114" s="15"/>
      <c r="IM114" s="15"/>
      <c r="IN114" s="15"/>
      <c r="IO114" s="15"/>
      <c r="IP114" s="15"/>
      <c r="IQ114" s="15"/>
      <c r="IR114" s="15"/>
      <c r="IS114" s="15"/>
      <c r="IT114" s="15"/>
      <c r="IU114" s="15"/>
      <c r="IV114" s="15"/>
    </row>
    <row r="115" spans="1:256" ht="29.25" customHeight="1">
      <c r="A115" s="40">
        <v>2</v>
      </c>
      <c r="B115" s="501" t="s">
        <v>122</v>
      </c>
      <c r="C115" s="501"/>
      <c r="D115" s="501"/>
      <c r="E115" s="501"/>
      <c r="F115" s="501"/>
      <c r="G115" s="501"/>
      <c r="H115" s="501"/>
      <c r="I115" s="40" t="s">
        <v>79</v>
      </c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  <c r="BO115" s="15"/>
      <c r="BP115" s="15"/>
      <c r="BQ115" s="15"/>
      <c r="BR115" s="15"/>
      <c r="BS115" s="15"/>
      <c r="BT115" s="15"/>
      <c r="BU115" s="15"/>
      <c r="BV115" s="15"/>
      <c r="BW115" s="15"/>
      <c r="BX115" s="15"/>
      <c r="BY115" s="15"/>
      <c r="BZ115" s="15"/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  <c r="CQ115" s="15"/>
      <c r="CR115" s="15"/>
      <c r="CS115" s="15"/>
      <c r="CT115" s="15"/>
      <c r="CU115" s="15"/>
      <c r="CV115" s="15"/>
      <c r="CW115" s="15"/>
      <c r="CX115" s="15"/>
      <c r="CY115" s="15"/>
      <c r="CZ115" s="15"/>
      <c r="DA115" s="15"/>
      <c r="DB115" s="15"/>
      <c r="DC115" s="15"/>
      <c r="DD115" s="15"/>
      <c r="DE115" s="15"/>
      <c r="DF115" s="15"/>
      <c r="DG115" s="15"/>
      <c r="DH115" s="15"/>
      <c r="DI115" s="15"/>
      <c r="DJ115" s="15"/>
      <c r="DK115" s="15"/>
      <c r="DL115" s="15"/>
      <c r="DM115" s="15"/>
      <c r="DN115" s="15"/>
      <c r="DO115" s="15"/>
      <c r="DP115" s="15"/>
      <c r="DQ115" s="15"/>
      <c r="DR115" s="15"/>
      <c r="DS115" s="15"/>
      <c r="DT115" s="15"/>
      <c r="DU115" s="15"/>
      <c r="DV115" s="15"/>
      <c r="DW115" s="15"/>
      <c r="DX115" s="15"/>
      <c r="DY115" s="15"/>
      <c r="DZ115" s="15"/>
      <c r="EA115" s="15"/>
      <c r="EB115" s="15"/>
      <c r="EC115" s="15"/>
      <c r="ED115" s="15"/>
      <c r="EE115" s="15"/>
      <c r="EF115" s="15"/>
      <c r="EG115" s="15"/>
      <c r="EH115" s="15"/>
      <c r="EI115" s="15"/>
      <c r="EJ115" s="15"/>
      <c r="EK115" s="15"/>
      <c r="EL115" s="15"/>
      <c r="EM115" s="15"/>
      <c r="EN115" s="15"/>
      <c r="EO115" s="15"/>
      <c r="EP115" s="15"/>
      <c r="EQ115" s="15"/>
      <c r="ER115" s="15"/>
      <c r="ES115" s="15"/>
      <c r="ET115" s="15"/>
      <c r="EU115" s="15"/>
      <c r="EV115" s="15"/>
      <c r="EW115" s="15"/>
      <c r="EX115" s="15"/>
      <c r="EY115" s="15"/>
      <c r="EZ115" s="15"/>
      <c r="FA115" s="15"/>
      <c r="FB115" s="15"/>
      <c r="FC115" s="15"/>
      <c r="FD115" s="15"/>
      <c r="FE115" s="15"/>
      <c r="FF115" s="15"/>
      <c r="FG115" s="15"/>
      <c r="FH115" s="15"/>
      <c r="FI115" s="15"/>
      <c r="FJ115" s="15"/>
      <c r="FK115" s="15"/>
      <c r="FL115" s="15"/>
      <c r="FM115" s="15"/>
      <c r="FN115" s="15"/>
      <c r="FO115" s="15"/>
      <c r="FP115" s="15"/>
      <c r="FQ115" s="15"/>
      <c r="FR115" s="15"/>
      <c r="FS115" s="15"/>
      <c r="FT115" s="15"/>
      <c r="FU115" s="15"/>
      <c r="FV115" s="15"/>
      <c r="FW115" s="15"/>
      <c r="FX115" s="15"/>
      <c r="FY115" s="15"/>
      <c r="FZ115" s="15"/>
      <c r="GA115" s="15"/>
      <c r="GB115" s="15"/>
      <c r="GC115" s="15"/>
      <c r="GD115" s="15"/>
      <c r="GE115" s="15"/>
      <c r="GF115" s="15"/>
      <c r="GG115" s="15"/>
      <c r="GH115" s="15"/>
      <c r="GI115" s="15"/>
      <c r="GJ115" s="15"/>
      <c r="GK115" s="15"/>
      <c r="GL115" s="15"/>
      <c r="GM115" s="15"/>
      <c r="GN115" s="15"/>
      <c r="GO115" s="15"/>
      <c r="GP115" s="15"/>
      <c r="GQ115" s="15"/>
      <c r="GR115" s="15"/>
      <c r="GS115" s="15"/>
      <c r="GT115" s="15"/>
      <c r="GU115" s="15"/>
      <c r="GV115" s="15"/>
      <c r="GW115" s="15"/>
      <c r="GX115" s="15"/>
      <c r="GY115" s="15"/>
      <c r="GZ115" s="15"/>
      <c r="HA115" s="15"/>
      <c r="HB115" s="15"/>
      <c r="HC115" s="15"/>
      <c r="HD115" s="15"/>
      <c r="HE115" s="15"/>
      <c r="HF115" s="15"/>
      <c r="HG115" s="15"/>
      <c r="HH115" s="15"/>
      <c r="HI115" s="15"/>
      <c r="HJ115" s="15"/>
      <c r="HK115" s="15"/>
      <c r="HL115" s="15"/>
      <c r="HM115" s="15"/>
      <c r="HN115" s="15"/>
      <c r="HO115" s="15"/>
      <c r="HP115" s="15"/>
      <c r="HQ115" s="15"/>
      <c r="HR115" s="15"/>
      <c r="HS115" s="15"/>
      <c r="HT115" s="15"/>
      <c r="HU115" s="15"/>
      <c r="HV115" s="15"/>
      <c r="HW115" s="15"/>
      <c r="HX115" s="15"/>
      <c r="HY115" s="15"/>
      <c r="HZ115" s="15"/>
      <c r="IA115" s="15"/>
      <c r="IB115" s="15"/>
      <c r="IC115" s="15"/>
      <c r="ID115" s="15"/>
      <c r="IE115" s="15"/>
      <c r="IF115" s="15"/>
      <c r="IG115" s="15"/>
      <c r="IH115" s="15"/>
      <c r="II115" s="15"/>
      <c r="IJ115" s="15"/>
      <c r="IK115" s="15"/>
      <c r="IL115" s="15"/>
      <c r="IM115" s="15"/>
      <c r="IN115" s="15"/>
      <c r="IO115" s="15"/>
      <c r="IP115" s="15"/>
      <c r="IQ115" s="15"/>
      <c r="IR115" s="15"/>
      <c r="IS115" s="15"/>
      <c r="IT115" s="15"/>
      <c r="IU115" s="15"/>
      <c r="IV115" s="15"/>
    </row>
    <row r="116" spans="1:256" ht="21.75" customHeight="1">
      <c r="A116" s="17" t="s">
        <v>77</v>
      </c>
      <c r="B116" s="12" t="s">
        <v>123</v>
      </c>
      <c r="C116" s="12"/>
      <c r="D116" s="12"/>
      <c r="E116" s="12"/>
      <c r="F116" s="12"/>
      <c r="G116" s="12"/>
      <c r="H116" s="12"/>
      <c r="I116" s="21">
        <f>I77</f>
        <v>303.33000000000004</v>
      </c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  <c r="BO116" s="15"/>
      <c r="BP116" s="15"/>
      <c r="BQ116" s="15"/>
      <c r="BR116" s="15"/>
      <c r="BS116" s="15"/>
      <c r="BT116" s="15"/>
      <c r="BU116" s="15"/>
      <c r="BV116" s="15"/>
      <c r="BW116" s="15"/>
      <c r="BX116" s="15"/>
      <c r="BY116" s="15"/>
      <c r="BZ116" s="15"/>
      <c r="CA116" s="15"/>
      <c r="CB116" s="15"/>
      <c r="CC116" s="15"/>
      <c r="CD116" s="15"/>
      <c r="CE116" s="15"/>
      <c r="CF116" s="15"/>
      <c r="CG116" s="15"/>
      <c r="CH116" s="15"/>
      <c r="CI116" s="15"/>
      <c r="CJ116" s="15"/>
      <c r="CK116" s="15"/>
      <c r="CL116" s="15"/>
      <c r="CM116" s="15"/>
      <c r="CN116" s="15"/>
      <c r="CO116" s="15"/>
      <c r="CP116" s="15"/>
      <c r="CQ116" s="15"/>
      <c r="CR116" s="15"/>
      <c r="CS116" s="15"/>
      <c r="CT116" s="15"/>
      <c r="CU116" s="15"/>
      <c r="CV116" s="15"/>
      <c r="CW116" s="15"/>
      <c r="CX116" s="15"/>
      <c r="CY116" s="15"/>
      <c r="CZ116" s="15"/>
      <c r="DA116" s="15"/>
      <c r="DB116" s="15"/>
      <c r="DC116" s="15"/>
      <c r="DD116" s="15"/>
      <c r="DE116" s="15"/>
      <c r="DF116" s="15"/>
      <c r="DG116" s="15"/>
      <c r="DH116" s="15"/>
      <c r="DI116" s="15"/>
      <c r="DJ116" s="15"/>
      <c r="DK116" s="15"/>
      <c r="DL116" s="15"/>
      <c r="DM116" s="15"/>
      <c r="DN116" s="15"/>
      <c r="DO116" s="15"/>
      <c r="DP116" s="15"/>
      <c r="DQ116" s="15"/>
      <c r="DR116" s="15"/>
      <c r="DS116" s="15"/>
      <c r="DT116" s="15"/>
      <c r="DU116" s="15"/>
      <c r="DV116" s="15"/>
      <c r="DW116" s="15"/>
      <c r="DX116" s="15"/>
      <c r="DY116" s="15"/>
      <c r="DZ116" s="15"/>
      <c r="EA116" s="15"/>
      <c r="EB116" s="15"/>
      <c r="EC116" s="15"/>
      <c r="ED116" s="15"/>
      <c r="EE116" s="15"/>
      <c r="EF116" s="15"/>
      <c r="EG116" s="15"/>
      <c r="EH116" s="15"/>
      <c r="EI116" s="15"/>
      <c r="EJ116" s="15"/>
      <c r="EK116" s="15"/>
      <c r="EL116" s="15"/>
      <c r="EM116" s="15"/>
      <c r="EN116" s="15"/>
      <c r="EO116" s="15"/>
      <c r="EP116" s="15"/>
      <c r="EQ116" s="15"/>
      <c r="ER116" s="15"/>
      <c r="ES116" s="15"/>
      <c r="ET116" s="15"/>
      <c r="EU116" s="15"/>
      <c r="EV116" s="15"/>
      <c r="EW116" s="15"/>
      <c r="EX116" s="15"/>
      <c r="EY116" s="15"/>
      <c r="EZ116" s="15"/>
      <c r="FA116" s="15"/>
      <c r="FB116" s="15"/>
      <c r="FC116" s="15"/>
      <c r="FD116" s="15"/>
      <c r="FE116" s="15"/>
      <c r="FF116" s="15"/>
      <c r="FG116" s="15"/>
      <c r="FH116" s="15"/>
      <c r="FI116" s="15"/>
      <c r="FJ116" s="15"/>
      <c r="FK116" s="15"/>
      <c r="FL116" s="15"/>
      <c r="FM116" s="15"/>
      <c r="FN116" s="15"/>
      <c r="FO116" s="15"/>
      <c r="FP116" s="15"/>
      <c r="FQ116" s="15"/>
      <c r="FR116" s="15"/>
      <c r="FS116" s="15"/>
      <c r="FT116" s="15"/>
      <c r="FU116" s="15"/>
      <c r="FV116" s="15"/>
      <c r="FW116" s="15"/>
      <c r="FX116" s="15"/>
      <c r="FY116" s="15"/>
      <c r="FZ116" s="15"/>
      <c r="GA116" s="15"/>
      <c r="GB116" s="15"/>
      <c r="GC116" s="15"/>
      <c r="GD116" s="15"/>
      <c r="GE116" s="15"/>
      <c r="GF116" s="15"/>
      <c r="GG116" s="15"/>
      <c r="GH116" s="15"/>
      <c r="GI116" s="15"/>
      <c r="GJ116" s="15"/>
      <c r="GK116" s="15"/>
      <c r="GL116" s="15"/>
      <c r="GM116" s="15"/>
      <c r="GN116" s="15"/>
      <c r="GO116" s="15"/>
      <c r="GP116" s="15"/>
      <c r="GQ116" s="15"/>
      <c r="GR116" s="15"/>
      <c r="GS116" s="15"/>
      <c r="GT116" s="15"/>
      <c r="GU116" s="15"/>
      <c r="GV116" s="15"/>
      <c r="GW116" s="15"/>
      <c r="GX116" s="15"/>
      <c r="GY116" s="15"/>
      <c r="GZ116" s="15"/>
      <c r="HA116" s="15"/>
      <c r="HB116" s="15"/>
      <c r="HC116" s="15"/>
      <c r="HD116" s="15"/>
      <c r="HE116" s="15"/>
      <c r="HF116" s="15"/>
      <c r="HG116" s="15"/>
      <c r="HH116" s="15"/>
      <c r="HI116" s="15"/>
      <c r="HJ116" s="15"/>
      <c r="HK116" s="15"/>
      <c r="HL116" s="15"/>
      <c r="HM116" s="15"/>
      <c r="HN116" s="15"/>
      <c r="HO116" s="15"/>
      <c r="HP116" s="15"/>
      <c r="HQ116" s="15"/>
      <c r="HR116" s="15"/>
      <c r="HS116" s="15"/>
      <c r="HT116" s="15"/>
      <c r="HU116" s="15"/>
      <c r="HV116" s="15"/>
      <c r="HW116" s="15"/>
      <c r="HX116" s="15"/>
      <c r="HY116" s="15"/>
      <c r="HZ116" s="15"/>
      <c r="IA116" s="15"/>
      <c r="IB116" s="15"/>
      <c r="IC116" s="15"/>
      <c r="ID116" s="15"/>
      <c r="IE116" s="15"/>
      <c r="IF116" s="15"/>
      <c r="IG116" s="15"/>
      <c r="IH116" s="15"/>
      <c r="II116" s="15"/>
      <c r="IJ116" s="15"/>
      <c r="IK116" s="15"/>
      <c r="IL116" s="15"/>
      <c r="IM116" s="15"/>
      <c r="IN116" s="15"/>
      <c r="IO116" s="15"/>
      <c r="IP116" s="15"/>
      <c r="IQ116" s="15"/>
      <c r="IR116" s="15"/>
      <c r="IS116" s="15"/>
      <c r="IT116" s="15"/>
      <c r="IU116" s="15"/>
      <c r="IV116" s="15"/>
    </row>
    <row r="117" spans="1:256" ht="18.75" customHeight="1">
      <c r="A117" s="17" t="s">
        <v>85</v>
      </c>
      <c r="B117" s="12" t="s">
        <v>86</v>
      </c>
      <c r="C117" s="12"/>
      <c r="D117" s="12"/>
      <c r="E117" s="12"/>
      <c r="F117" s="12"/>
      <c r="G117" s="12"/>
      <c r="H117" s="12"/>
      <c r="I117" s="21">
        <f>I91</f>
        <v>149.07</v>
      </c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  <c r="BO117" s="15"/>
      <c r="BP117" s="15"/>
      <c r="BQ117" s="15"/>
      <c r="BR117" s="15"/>
      <c r="BS117" s="15"/>
      <c r="BT117" s="15"/>
      <c r="BU117" s="15"/>
      <c r="BV117" s="15"/>
      <c r="BW117" s="15"/>
      <c r="BX117" s="15"/>
      <c r="BY117" s="15"/>
      <c r="BZ117" s="15"/>
      <c r="CA117" s="15"/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  <c r="CP117" s="15"/>
      <c r="CQ117" s="15"/>
      <c r="CR117" s="15"/>
      <c r="CS117" s="15"/>
      <c r="CT117" s="15"/>
      <c r="CU117" s="15"/>
      <c r="CV117" s="15"/>
      <c r="CW117" s="15"/>
      <c r="CX117" s="15"/>
      <c r="CY117" s="15"/>
      <c r="CZ117" s="15"/>
      <c r="DA117" s="15"/>
      <c r="DB117" s="15"/>
      <c r="DC117" s="15"/>
      <c r="DD117" s="15"/>
      <c r="DE117" s="15"/>
      <c r="DF117" s="15"/>
      <c r="DG117" s="15"/>
      <c r="DH117" s="15"/>
      <c r="DI117" s="15"/>
      <c r="DJ117" s="15"/>
      <c r="DK117" s="15"/>
      <c r="DL117" s="15"/>
      <c r="DM117" s="15"/>
      <c r="DN117" s="15"/>
      <c r="DO117" s="15"/>
      <c r="DP117" s="15"/>
      <c r="DQ117" s="15"/>
      <c r="DR117" s="15"/>
      <c r="DS117" s="15"/>
      <c r="DT117" s="15"/>
      <c r="DU117" s="15"/>
      <c r="DV117" s="15"/>
      <c r="DW117" s="15"/>
      <c r="DX117" s="15"/>
      <c r="DY117" s="15"/>
      <c r="DZ117" s="15"/>
      <c r="EA117" s="15"/>
      <c r="EB117" s="15"/>
      <c r="EC117" s="15"/>
      <c r="ED117" s="15"/>
      <c r="EE117" s="15"/>
      <c r="EF117" s="15"/>
      <c r="EG117" s="15"/>
      <c r="EH117" s="15"/>
      <c r="EI117" s="15"/>
      <c r="EJ117" s="15"/>
      <c r="EK117" s="15"/>
      <c r="EL117" s="15"/>
      <c r="EM117" s="15"/>
      <c r="EN117" s="15"/>
      <c r="EO117" s="15"/>
      <c r="EP117" s="15"/>
      <c r="EQ117" s="15"/>
      <c r="ER117" s="15"/>
      <c r="ES117" s="15"/>
      <c r="ET117" s="15"/>
      <c r="EU117" s="15"/>
      <c r="EV117" s="15"/>
      <c r="EW117" s="15"/>
      <c r="EX117" s="15"/>
      <c r="EY117" s="15"/>
      <c r="EZ117" s="15"/>
      <c r="FA117" s="15"/>
      <c r="FB117" s="15"/>
      <c r="FC117" s="15"/>
      <c r="FD117" s="15"/>
      <c r="FE117" s="15"/>
      <c r="FF117" s="15"/>
      <c r="FG117" s="15"/>
      <c r="FH117" s="15"/>
      <c r="FI117" s="15"/>
      <c r="FJ117" s="15"/>
      <c r="FK117" s="15"/>
      <c r="FL117" s="15"/>
      <c r="FM117" s="15"/>
      <c r="FN117" s="15"/>
      <c r="FO117" s="15"/>
      <c r="FP117" s="15"/>
      <c r="FQ117" s="15"/>
      <c r="FR117" s="15"/>
      <c r="FS117" s="15"/>
      <c r="FT117" s="15"/>
      <c r="FU117" s="15"/>
      <c r="FV117" s="15"/>
      <c r="FW117" s="15"/>
      <c r="FX117" s="15"/>
      <c r="FY117" s="15"/>
      <c r="FZ117" s="15"/>
      <c r="GA117" s="15"/>
      <c r="GB117" s="15"/>
      <c r="GC117" s="15"/>
      <c r="GD117" s="15"/>
      <c r="GE117" s="15"/>
      <c r="GF117" s="15"/>
      <c r="GG117" s="15"/>
      <c r="GH117" s="15"/>
      <c r="GI117" s="15"/>
      <c r="GJ117" s="15"/>
      <c r="GK117" s="15"/>
      <c r="GL117" s="15"/>
      <c r="GM117" s="15"/>
      <c r="GN117" s="15"/>
      <c r="GO117" s="15"/>
      <c r="GP117" s="15"/>
      <c r="GQ117" s="15"/>
      <c r="GR117" s="15"/>
      <c r="GS117" s="15"/>
      <c r="GT117" s="15"/>
      <c r="GU117" s="15"/>
      <c r="GV117" s="15"/>
      <c r="GW117" s="15"/>
      <c r="GX117" s="15"/>
      <c r="GY117" s="15"/>
      <c r="GZ117" s="15"/>
      <c r="HA117" s="15"/>
      <c r="HB117" s="15"/>
      <c r="HC117" s="15"/>
      <c r="HD117" s="15"/>
      <c r="HE117" s="15"/>
      <c r="HF117" s="15"/>
      <c r="HG117" s="15"/>
      <c r="HH117" s="15"/>
      <c r="HI117" s="15"/>
      <c r="HJ117" s="15"/>
      <c r="HK117" s="15"/>
      <c r="HL117" s="15"/>
      <c r="HM117" s="15"/>
      <c r="HN117" s="15"/>
      <c r="HO117" s="15"/>
      <c r="HP117" s="15"/>
      <c r="HQ117" s="15"/>
      <c r="HR117" s="15"/>
      <c r="HS117" s="15"/>
      <c r="HT117" s="15"/>
      <c r="HU117" s="15"/>
      <c r="HV117" s="15"/>
      <c r="HW117" s="15"/>
      <c r="HX117" s="15"/>
      <c r="HY117" s="15"/>
      <c r="HZ117" s="15"/>
      <c r="IA117" s="15"/>
      <c r="IB117" s="15"/>
      <c r="IC117" s="15"/>
      <c r="ID117" s="15"/>
      <c r="IE117" s="15"/>
      <c r="IF117" s="15"/>
      <c r="IG117" s="15"/>
      <c r="IH117" s="15"/>
      <c r="II117" s="15"/>
      <c r="IJ117" s="15"/>
      <c r="IK117" s="15"/>
      <c r="IL117" s="15"/>
      <c r="IM117" s="15"/>
      <c r="IN117" s="15"/>
      <c r="IO117" s="15"/>
      <c r="IP117" s="15"/>
      <c r="IQ117" s="15"/>
      <c r="IR117" s="15"/>
      <c r="IS117" s="15"/>
      <c r="IT117" s="15"/>
      <c r="IU117" s="15"/>
      <c r="IV117" s="15"/>
    </row>
    <row r="118" spans="1:256" ht="21.75" customHeight="1">
      <c r="A118" s="17" t="s">
        <v>102</v>
      </c>
      <c r="B118" s="12" t="s">
        <v>103</v>
      </c>
      <c r="C118" s="12"/>
      <c r="D118" s="12"/>
      <c r="E118" s="12"/>
      <c r="F118" s="12"/>
      <c r="G118" s="12"/>
      <c r="H118" s="12"/>
      <c r="I118" s="21">
        <f>I110</f>
        <v>543.74</v>
      </c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5"/>
      <c r="BT118" s="15"/>
      <c r="BU118" s="15"/>
      <c r="BV118" s="15"/>
      <c r="BW118" s="15"/>
      <c r="BX118" s="15"/>
      <c r="BY118" s="15"/>
      <c r="BZ118" s="15"/>
      <c r="CA118" s="15"/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  <c r="CP118" s="15"/>
      <c r="CQ118" s="15"/>
      <c r="CR118" s="15"/>
      <c r="CS118" s="15"/>
      <c r="CT118" s="15"/>
      <c r="CU118" s="15"/>
      <c r="CV118" s="15"/>
      <c r="CW118" s="15"/>
      <c r="CX118" s="15"/>
      <c r="CY118" s="15"/>
      <c r="CZ118" s="15"/>
      <c r="DA118" s="15"/>
      <c r="DB118" s="15"/>
      <c r="DC118" s="15"/>
      <c r="DD118" s="15"/>
      <c r="DE118" s="15"/>
      <c r="DF118" s="15"/>
      <c r="DG118" s="15"/>
      <c r="DH118" s="15"/>
      <c r="DI118" s="15"/>
      <c r="DJ118" s="15"/>
      <c r="DK118" s="15"/>
      <c r="DL118" s="15"/>
      <c r="DM118" s="15"/>
      <c r="DN118" s="15"/>
      <c r="DO118" s="15"/>
      <c r="DP118" s="15"/>
      <c r="DQ118" s="15"/>
      <c r="DR118" s="15"/>
      <c r="DS118" s="15"/>
      <c r="DT118" s="15"/>
      <c r="DU118" s="15"/>
      <c r="DV118" s="15"/>
      <c r="DW118" s="15"/>
      <c r="DX118" s="15"/>
      <c r="DY118" s="15"/>
      <c r="DZ118" s="15"/>
      <c r="EA118" s="15"/>
      <c r="EB118" s="15"/>
      <c r="EC118" s="15"/>
      <c r="ED118" s="15"/>
      <c r="EE118" s="15"/>
      <c r="EF118" s="15"/>
      <c r="EG118" s="15"/>
      <c r="EH118" s="15"/>
      <c r="EI118" s="15"/>
      <c r="EJ118" s="15"/>
      <c r="EK118" s="15"/>
      <c r="EL118" s="15"/>
      <c r="EM118" s="15"/>
      <c r="EN118" s="15"/>
      <c r="EO118" s="15"/>
      <c r="EP118" s="15"/>
      <c r="EQ118" s="15"/>
      <c r="ER118" s="15"/>
      <c r="ES118" s="15"/>
      <c r="ET118" s="15"/>
      <c r="EU118" s="15"/>
      <c r="EV118" s="15"/>
      <c r="EW118" s="15"/>
      <c r="EX118" s="15"/>
      <c r="EY118" s="15"/>
      <c r="EZ118" s="15"/>
      <c r="FA118" s="15"/>
      <c r="FB118" s="15"/>
      <c r="FC118" s="15"/>
      <c r="FD118" s="15"/>
      <c r="FE118" s="15"/>
      <c r="FF118" s="15"/>
      <c r="FG118" s="15"/>
      <c r="FH118" s="15"/>
      <c r="FI118" s="15"/>
      <c r="FJ118" s="15"/>
      <c r="FK118" s="15"/>
      <c r="FL118" s="15"/>
      <c r="FM118" s="15"/>
      <c r="FN118" s="15"/>
      <c r="FO118" s="15"/>
      <c r="FP118" s="15"/>
      <c r="FQ118" s="15"/>
      <c r="FR118" s="15"/>
      <c r="FS118" s="15"/>
      <c r="FT118" s="15"/>
      <c r="FU118" s="15"/>
      <c r="FV118" s="15"/>
      <c r="FW118" s="15"/>
      <c r="FX118" s="15"/>
      <c r="FY118" s="15"/>
      <c r="FZ118" s="15"/>
      <c r="GA118" s="15"/>
      <c r="GB118" s="15"/>
      <c r="GC118" s="15"/>
      <c r="GD118" s="15"/>
      <c r="GE118" s="15"/>
      <c r="GF118" s="15"/>
      <c r="GG118" s="15"/>
      <c r="GH118" s="15"/>
      <c r="GI118" s="15"/>
      <c r="GJ118" s="15"/>
      <c r="GK118" s="15"/>
      <c r="GL118" s="15"/>
      <c r="GM118" s="15"/>
      <c r="GN118" s="15"/>
      <c r="GO118" s="15"/>
      <c r="GP118" s="15"/>
      <c r="GQ118" s="15"/>
      <c r="GR118" s="15"/>
      <c r="GS118" s="15"/>
      <c r="GT118" s="15"/>
      <c r="GU118" s="15"/>
      <c r="GV118" s="15"/>
      <c r="GW118" s="15"/>
      <c r="GX118" s="15"/>
      <c r="GY118" s="15"/>
      <c r="GZ118" s="15"/>
      <c r="HA118" s="15"/>
      <c r="HB118" s="15"/>
      <c r="HC118" s="15"/>
      <c r="HD118" s="15"/>
      <c r="HE118" s="15"/>
      <c r="HF118" s="15"/>
      <c r="HG118" s="15"/>
      <c r="HH118" s="15"/>
      <c r="HI118" s="15"/>
      <c r="HJ118" s="15"/>
      <c r="HK118" s="15"/>
      <c r="HL118" s="15"/>
      <c r="HM118" s="15"/>
      <c r="HN118" s="15"/>
      <c r="HO118" s="15"/>
      <c r="HP118" s="15"/>
      <c r="HQ118" s="15"/>
      <c r="HR118" s="15"/>
      <c r="HS118" s="15"/>
      <c r="HT118" s="15"/>
      <c r="HU118" s="15"/>
      <c r="HV118" s="15"/>
      <c r="HW118" s="15"/>
      <c r="HX118" s="15"/>
      <c r="HY118" s="15"/>
      <c r="HZ118" s="15"/>
      <c r="IA118" s="15"/>
      <c r="IB118" s="15"/>
      <c r="IC118" s="15"/>
      <c r="ID118" s="15"/>
      <c r="IE118" s="15"/>
      <c r="IF118" s="15"/>
      <c r="IG118" s="15"/>
      <c r="IH118" s="15"/>
      <c r="II118" s="15"/>
      <c r="IJ118" s="15"/>
      <c r="IK118" s="15"/>
      <c r="IL118" s="15"/>
      <c r="IM118" s="15"/>
      <c r="IN118" s="15"/>
      <c r="IO118" s="15"/>
      <c r="IP118" s="15"/>
      <c r="IQ118" s="15"/>
      <c r="IR118" s="15"/>
      <c r="IS118" s="15"/>
      <c r="IT118" s="15"/>
      <c r="IU118" s="15"/>
      <c r="IV118" s="15"/>
    </row>
    <row r="119" spans="1:256" ht="21.75" customHeight="1">
      <c r="A119" s="522" t="s">
        <v>82</v>
      </c>
      <c r="B119" s="522"/>
      <c r="C119" s="522"/>
      <c r="D119" s="522"/>
      <c r="E119" s="522"/>
      <c r="F119" s="522"/>
      <c r="G119" s="522"/>
      <c r="H119" s="522"/>
      <c r="I119" s="78">
        <f>SUM(I116+I117+I118)</f>
        <v>996.1400000000001</v>
      </c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5"/>
      <c r="DF119" s="15"/>
      <c r="DG119" s="15"/>
      <c r="DH119" s="15"/>
      <c r="DI119" s="15"/>
      <c r="DJ119" s="15"/>
      <c r="DK119" s="15"/>
      <c r="DL119" s="15"/>
      <c r="DM119" s="15"/>
      <c r="DN119" s="15"/>
      <c r="DO119" s="15"/>
      <c r="DP119" s="15"/>
      <c r="DQ119" s="15"/>
      <c r="DR119" s="15"/>
      <c r="DS119" s="15"/>
      <c r="DT119" s="15"/>
      <c r="DU119" s="15"/>
      <c r="DV119" s="15"/>
      <c r="DW119" s="15"/>
      <c r="DX119" s="15"/>
      <c r="DY119" s="15"/>
      <c r="DZ119" s="15"/>
      <c r="EA119" s="15"/>
      <c r="EB119" s="15"/>
      <c r="EC119" s="15"/>
      <c r="ED119" s="15"/>
      <c r="EE119" s="15"/>
      <c r="EF119" s="15"/>
      <c r="EG119" s="15"/>
      <c r="EH119" s="15"/>
      <c r="EI119" s="15"/>
      <c r="EJ119" s="15"/>
      <c r="EK119" s="15"/>
      <c r="EL119" s="15"/>
      <c r="EM119" s="15"/>
      <c r="EN119" s="15"/>
      <c r="EO119" s="15"/>
      <c r="EP119" s="15"/>
      <c r="EQ119" s="15"/>
      <c r="ER119" s="15"/>
      <c r="ES119" s="15"/>
      <c r="ET119" s="15"/>
      <c r="EU119" s="15"/>
      <c r="EV119" s="15"/>
      <c r="EW119" s="15"/>
      <c r="EX119" s="15"/>
      <c r="EY119" s="15"/>
      <c r="EZ119" s="15"/>
      <c r="FA119" s="15"/>
      <c r="FB119" s="15"/>
      <c r="FC119" s="15"/>
      <c r="FD119" s="15"/>
      <c r="FE119" s="15"/>
      <c r="FF119" s="15"/>
      <c r="FG119" s="15"/>
      <c r="FH119" s="15"/>
      <c r="FI119" s="15"/>
      <c r="FJ119" s="15"/>
      <c r="FK119" s="15"/>
      <c r="FL119" s="15"/>
      <c r="FM119" s="15"/>
      <c r="FN119" s="15"/>
      <c r="FO119" s="15"/>
      <c r="FP119" s="15"/>
      <c r="FQ119" s="15"/>
      <c r="FR119" s="15"/>
      <c r="FS119" s="15"/>
      <c r="FT119" s="15"/>
      <c r="FU119" s="15"/>
      <c r="FV119" s="15"/>
      <c r="FW119" s="15"/>
      <c r="FX119" s="15"/>
      <c r="FY119" s="15"/>
      <c r="FZ119" s="15"/>
      <c r="GA119" s="15"/>
      <c r="GB119" s="15"/>
      <c r="GC119" s="15"/>
      <c r="GD119" s="15"/>
      <c r="GE119" s="15"/>
      <c r="GF119" s="15"/>
      <c r="GG119" s="15"/>
      <c r="GH119" s="15"/>
      <c r="GI119" s="15"/>
      <c r="GJ119" s="15"/>
      <c r="GK119" s="15"/>
      <c r="GL119" s="15"/>
      <c r="GM119" s="15"/>
      <c r="GN119" s="15"/>
      <c r="GO119" s="15"/>
      <c r="GP119" s="15"/>
      <c r="GQ119" s="15"/>
      <c r="GR119" s="15"/>
      <c r="GS119" s="15"/>
      <c r="GT119" s="15"/>
      <c r="GU119" s="15"/>
      <c r="GV119" s="15"/>
      <c r="GW119" s="15"/>
      <c r="GX119" s="15"/>
      <c r="GY119" s="15"/>
      <c r="GZ119" s="15"/>
      <c r="HA119" s="15"/>
      <c r="HB119" s="15"/>
      <c r="HC119" s="15"/>
      <c r="HD119" s="15"/>
      <c r="HE119" s="15"/>
      <c r="HF119" s="15"/>
      <c r="HG119" s="15"/>
      <c r="HH119" s="15"/>
      <c r="HI119" s="15"/>
      <c r="HJ119" s="15"/>
      <c r="HK119" s="15"/>
      <c r="HL119" s="15"/>
      <c r="HM119" s="15"/>
      <c r="HN119" s="15"/>
      <c r="HO119" s="15"/>
      <c r="HP119" s="15"/>
      <c r="HQ119" s="15"/>
      <c r="HR119" s="15"/>
      <c r="HS119" s="15"/>
      <c r="HT119" s="15"/>
      <c r="HU119" s="15"/>
      <c r="HV119" s="15"/>
      <c r="HW119" s="15"/>
      <c r="HX119" s="15"/>
      <c r="HY119" s="15"/>
      <c r="HZ119" s="15"/>
      <c r="IA119" s="15"/>
      <c r="IB119" s="15"/>
      <c r="IC119" s="15"/>
      <c r="ID119" s="15"/>
      <c r="IE119" s="15"/>
      <c r="IF119" s="15"/>
      <c r="IG119" s="15"/>
      <c r="IH119" s="15"/>
      <c r="II119" s="15"/>
      <c r="IJ119" s="15"/>
      <c r="IK119" s="15"/>
      <c r="IL119" s="15"/>
      <c r="IM119" s="15"/>
      <c r="IN119" s="15"/>
      <c r="IO119" s="15"/>
      <c r="IP119" s="15"/>
      <c r="IQ119" s="15"/>
      <c r="IR119" s="15"/>
      <c r="IS119" s="15"/>
      <c r="IT119" s="15"/>
      <c r="IU119" s="15"/>
      <c r="IV119" s="15"/>
    </row>
    <row r="120" spans="1:256" ht="12" customHeight="1">
      <c r="A120" s="523"/>
      <c r="B120" s="523"/>
      <c r="C120" s="523"/>
      <c r="D120" s="523"/>
      <c r="E120" s="523"/>
      <c r="F120" s="523"/>
      <c r="G120" s="523"/>
      <c r="H120" s="523"/>
      <c r="I120" s="523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  <c r="DA120" s="15"/>
      <c r="DB120" s="15"/>
      <c r="DC120" s="15"/>
      <c r="DD120" s="15"/>
      <c r="DE120" s="15"/>
      <c r="DF120" s="15"/>
      <c r="DG120" s="15"/>
      <c r="DH120" s="15"/>
      <c r="DI120" s="15"/>
      <c r="DJ120" s="15"/>
      <c r="DK120" s="15"/>
      <c r="DL120" s="15"/>
      <c r="DM120" s="15"/>
      <c r="DN120" s="15"/>
      <c r="DO120" s="15"/>
      <c r="DP120" s="15"/>
      <c r="DQ120" s="15"/>
      <c r="DR120" s="15"/>
      <c r="DS120" s="15"/>
      <c r="DT120" s="15"/>
      <c r="DU120" s="15"/>
      <c r="DV120" s="15"/>
      <c r="DW120" s="15"/>
      <c r="DX120" s="15"/>
      <c r="DY120" s="15"/>
      <c r="DZ120" s="15"/>
      <c r="EA120" s="15"/>
      <c r="EB120" s="15"/>
      <c r="EC120" s="15"/>
      <c r="ED120" s="15"/>
      <c r="EE120" s="15"/>
      <c r="EF120" s="15"/>
      <c r="EG120" s="15"/>
      <c r="EH120" s="15"/>
      <c r="EI120" s="15"/>
      <c r="EJ120" s="15"/>
      <c r="EK120" s="15"/>
      <c r="EL120" s="15"/>
      <c r="EM120" s="15"/>
      <c r="EN120" s="15"/>
      <c r="EO120" s="15"/>
      <c r="EP120" s="15"/>
      <c r="EQ120" s="15"/>
      <c r="ER120" s="15"/>
      <c r="ES120" s="15"/>
      <c r="ET120" s="15"/>
      <c r="EU120" s="15"/>
      <c r="EV120" s="15"/>
      <c r="EW120" s="15"/>
      <c r="EX120" s="15"/>
      <c r="EY120" s="15"/>
      <c r="EZ120" s="15"/>
      <c r="FA120" s="15"/>
      <c r="FB120" s="15"/>
      <c r="FC120" s="15"/>
      <c r="FD120" s="15"/>
      <c r="FE120" s="15"/>
      <c r="FF120" s="15"/>
      <c r="FG120" s="15"/>
      <c r="FH120" s="15"/>
      <c r="FI120" s="15"/>
      <c r="FJ120" s="15"/>
      <c r="FK120" s="15"/>
      <c r="FL120" s="15"/>
      <c r="FM120" s="15"/>
      <c r="FN120" s="15"/>
      <c r="FO120" s="15"/>
      <c r="FP120" s="15"/>
      <c r="FQ120" s="15"/>
      <c r="FR120" s="15"/>
      <c r="FS120" s="15"/>
      <c r="FT120" s="15"/>
      <c r="FU120" s="15"/>
      <c r="FV120" s="15"/>
      <c r="FW120" s="15"/>
      <c r="FX120" s="15"/>
      <c r="FY120" s="15"/>
      <c r="FZ120" s="15"/>
      <c r="GA120" s="15"/>
      <c r="GB120" s="15"/>
      <c r="GC120" s="15"/>
      <c r="GD120" s="15"/>
      <c r="GE120" s="15"/>
      <c r="GF120" s="15"/>
      <c r="GG120" s="15"/>
      <c r="GH120" s="15"/>
      <c r="GI120" s="15"/>
      <c r="GJ120" s="15"/>
      <c r="GK120" s="15"/>
      <c r="GL120" s="15"/>
      <c r="GM120" s="15"/>
      <c r="GN120" s="15"/>
      <c r="GO120" s="15"/>
      <c r="GP120" s="15"/>
      <c r="GQ120" s="15"/>
      <c r="GR120" s="15"/>
      <c r="GS120" s="15"/>
      <c r="GT120" s="15"/>
      <c r="GU120" s="15"/>
      <c r="GV120" s="15"/>
      <c r="GW120" s="15"/>
      <c r="GX120" s="15"/>
      <c r="GY120" s="15"/>
      <c r="GZ120" s="15"/>
      <c r="HA120" s="15"/>
      <c r="HB120" s="15"/>
      <c r="HC120" s="15"/>
      <c r="HD120" s="15"/>
      <c r="HE120" s="15"/>
      <c r="HF120" s="15"/>
      <c r="HG120" s="15"/>
      <c r="HH120" s="15"/>
      <c r="HI120" s="15"/>
      <c r="HJ120" s="15"/>
      <c r="HK120" s="15"/>
      <c r="HL120" s="15"/>
      <c r="HM120" s="15"/>
      <c r="HN120" s="15"/>
      <c r="HO120" s="15"/>
      <c r="HP120" s="15"/>
      <c r="HQ120" s="15"/>
      <c r="HR120" s="15"/>
      <c r="HS120" s="15"/>
      <c r="HT120" s="15"/>
      <c r="HU120" s="15"/>
      <c r="HV120" s="15"/>
      <c r="HW120" s="15"/>
      <c r="HX120" s="15"/>
      <c r="HY120" s="15"/>
      <c r="HZ120" s="15"/>
      <c r="IA120" s="15"/>
      <c r="IB120" s="15"/>
      <c r="IC120" s="15"/>
      <c r="ID120" s="15"/>
      <c r="IE120" s="15"/>
      <c r="IF120" s="15"/>
      <c r="IG120" s="15"/>
      <c r="IH120" s="15"/>
      <c r="II120" s="15"/>
      <c r="IJ120" s="15"/>
      <c r="IK120" s="15"/>
      <c r="IL120" s="15"/>
      <c r="IM120" s="15"/>
      <c r="IN120" s="15"/>
      <c r="IO120" s="15"/>
      <c r="IP120" s="15"/>
      <c r="IQ120" s="15"/>
      <c r="IR120" s="15"/>
      <c r="IS120" s="15"/>
      <c r="IT120" s="15"/>
      <c r="IU120" s="15"/>
      <c r="IV120" s="15"/>
    </row>
    <row r="121" spans="1:256" ht="26.25" customHeight="1">
      <c r="A121" s="506" t="s">
        <v>124</v>
      </c>
      <c r="B121" s="506"/>
      <c r="C121" s="506"/>
      <c r="D121" s="506"/>
      <c r="E121" s="506"/>
      <c r="F121" s="506"/>
      <c r="G121" s="506"/>
      <c r="H121" s="506"/>
      <c r="I121" s="506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  <c r="CQ121" s="15"/>
      <c r="CR121" s="15"/>
      <c r="CS121" s="15"/>
      <c r="CT121" s="15"/>
      <c r="CU121" s="15"/>
      <c r="CV121" s="15"/>
      <c r="CW121" s="15"/>
      <c r="CX121" s="15"/>
      <c r="CY121" s="15"/>
      <c r="CZ121" s="15"/>
      <c r="DA121" s="15"/>
      <c r="DB121" s="15"/>
      <c r="DC121" s="15"/>
      <c r="DD121" s="15"/>
      <c r="DE121" s="15"/>
      <c r="DF121" s="15"/>
      <c r="DG121" s="15"/>
      <c r="DH121" s="15"/>
      <c r="DI121" s="15"/>
      <c r="DJ121" s="15"/>
      <c r="DK121" s="15"/>
      <c r="DL121" s="15"/>
      <c r="DM121" s="15"/>
      <c r="DN121" s="15"/>
      <c r="DO121" s="15"/>
      <c r="DP121" s="15"/>
      <c r="DQ121" s="15"/>
      <c r="DR121" s="15"/>
      <c r="DS121" s="15"/>
      <c r="DT121" s="15"/>
      <c r="DU121" s="15"/>
      <c r="DV121" s="15"/>
      <c r="DW121" s="15"/>
      <c r="DX121" s="15"/>
      <c r="DY121" s="15"/>
      <c r="DZ121" s="15"/>
      <c r="EA121" s="15"/>
      <c r="EB121" s="15"/>
      <c r="EC121" s="15"/>
      <c r="ED121" s="15"/>
      <c r="EE121" s="15"/>
      <c r="EF121" s="15"/>
      <c r="EG121" s="15"/>
      <c r="EH121" s="15"/>
      <c r="EI121" s="15"/>
      <c r="EJ121" s="15"/>
      <c r="EK121" s="15"/>
      <c r="EL121" s="15"/>
      <c r="EM121" s="15"/>
      <c r="EN121" s="15"/>
      <c r="EO121" s="15"/>
      <c r="EP121" s="15"/>
      <c r="EQ121" s="15"/>
      <c r="ER121" s="15"/>
      <c r="ES121" s="15"/>
      <c r="ET121" s="15"/>
      <c r="EU121" s="15"/>
      <c r="EV121" s="15"/>
      <c r="EW121" s="15"/>
      <c r="EX121" s="15"/>
      <c r="EY121" s="15"/>
      <c r="EZ121" s="15"/>
      <c r="FA121" s="15"/>
      <c r="FB121" s="15"/>
      <c r="FC121" s="15"/>
      <c r="FD121" s="15"/>
      <c r="FE121" s="15"/>
      <c r="FF121" s="15"/>
      <c r="FG121" s="15"/>
      <c r="FH121" s="15"/>
      <c r="FI121" s="15"/>
      <c r="FJ121" s="15"/>
      <c r="FK121" s="15"/>
      <c r="FL121" s="15"/>
      <c r="FM121" s="15"/>
      <c r="FN121" s="15"/>
      <c r="FO121" s="15"/>
      <c r="FP121" s="15"/>
      <c r="FQ121" s="15"/>
      <c r="FR121" s="15"/>
      <c r="FS121" s="15"/>
      <c r="FT121" s="15"/>
      <c r="FU121" s="15"/>
      <c r="FV121" s="15"/>
      <c r="FW121" s="15"/>
      <c r="FX121" s="15"/>
      <c r="FY121" s="15"/>
      <c r="FZ121" s="15"/>
      <c r="GA121" s="15"/>
      <c r="GB121" s="15"/>
      <c r="GC121" s="15"/>
      <c r="GD121" s="15"/>
      <c r="GE121" s="15"/>
      <c r="GF121" s="15"/>
      <c r="GG121" s="15"/>
      <c r="GH121" s="15"/>
      <c r="GI121" s="15"/>
      <c r="GJ121" s="15"/>
      <c r="GK121" s="15"/>
      <c r="GL121" s="15"/>
      <c r="GM121" s="15"/>
      <c r="GN121" s="15"/>
      <c r="GO121" s="15"/>
      <c r="GP121" s="15"/>
      <c r="GQ121" s="15"/>
      <c r="GR121" s="15"/>
      <c r="GS121" s="15"/>
      <c r="GT121" s="15"/>
      <c r="GU121" s="15"/>
      <c r="GV121" s="15"/>
      <c r="GW121" s="15"/>
      <c r="GX121" s="15"/>
      <c r="GY121" s="15"/>
      <c r="GZ121" s="15"/>
      <c r="HA121" s="15"/>
      <c r="HB121" s="15"/>
      <c r="HC121" s="15"/>
      <c r="HD121" s="15"/>
      <c r="HE121" s="15"/>
      <c r="HF121" s="15"/>
      <c r="HG121" s="15"/>
      <c r="HH121" s="15"/>
      <c r="HI121" s="15"/>
      <c r="HJ121" s="15"/>
      <c r="HK121" s="15"/>
      <c r="HL121" s="15"/>
      <c r="HM121" s="15"/>
      <c r="HN121" s="15"/>
      <c r="HO121" s="15"/>
      <c r="HP121" s="15"/>
      <c r="HQ121" s="15"/>
      <c r="HR121" s="15"/>
      <c r="HS121" s="15"/>
      <c r="HT121" s="15"/>
      <c r="HU121" s="15"/>
      <c r="HV121" s="15"/>
      <c r="HW121" s="15"/>
      <c r="HX121" s="15"/>
      <c r="HY121" s="15"/>
      <c r="HZ121" s="15"/>
      <c r="IA121" s="15"/>
      <c r="IB121" s="15"/>
      <c r="IC121" s="15"/>
      <c r="ID121" s="15"/>
      <c r="IE121" s="15"/>
      <c r="IF121" s="15"/>
      <c r="IG121" s="15"/>
      <c r="IH121" s="15"/>
      <c r="II121" s="15"/>
      <c r="IJ121" s="15"/>
      <c r="IK121" s="15"/>
      <c r="IL121" s="15"/>
      <c r="IM121" s="15"/>
      <c r="IN121" s="15"/>
      <c r="IO121" s="15"/>
      <c r="IP121" s="15"/>
      <c r="IQ121" s="15"/>
      <c r="IR121" s="15"/>
      <c r="IS121" s="15"/>
      <c r="IT121" s="15"/>
      <c r="IU121" s="15"/>
      <c r="IV121" s="15"/>
    </row>
    <row r="122" spans="1:256" ht="28.5" customHeight="1">
      <c r="A122" s="66">
        <v>3</v>
      </c>
      <c r="B122" s="524" t="s">
        <v>125</v>
      </c>
      <c r="C122" s="524"/>
      <c r="D122" s="524"/>
      <c r="E122" s="524"/>
      <c r="F122" s="524"/>
      <c r="G122" s="524"/>
      <c r="H122" s="524"/>
      <c r="I122" s="66" t="s">
        <v>126</v>
      </c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5"/>
      <c r="BR122" s="15"/>
      <c r="BS122" s="15"/>
      <c r="BT122" s="15"/>
      <c r="BU122" s="15"/>
      <c r="BV122" s="15"/>
      <c r="BW122" s="15"/>
      <c r="BX122" s="15"/>
      <c r="BY122" s="15"/>
      <c r="BZ122" s="15"/>
      <c r="CA122" s="15"/>
      <c r="CB122" s="15"/>
      <c r="CC122" s="15"/>
      <c r="CD122" s="15"/>
      <c r="CE122" s="15"/>
      <c r="CF122" s="15"/>
      <c r="CG122" s="15"/>
      <c r="CH122" s="15"/>
      <c r="CI122" s="15"/>
      <c r="CJ122" s="15"/>
      <c r="CK122" s="15"/>
      <c r="CL122" s="15"/>
      <c r="CM122" s="15"/>
      <c r="CN122" s="15"/>
      <c r="CO122" s="15"/>
      <c r="CP122" s="15"/>
      <c r="CQ122" s="15"/>
      <c r="CR122" s="15"/>
      <c r="CS122" s="15"/>
      <c r="CT122" s="15"/>
      <c r="CU122" s="15"/>
      <c r="CV122" s="15"/>
      <c r="CW122" s="15"/>
      <c r="CX122" s="15"/>
      <c r="CY122" s="15"/>
      <c r="CZ122" s="15"/>
      <c r="DA122" s="15"/>
      <c r="DB122" s="15"/>
      <c r="DC122" s="15"/>
      <c r="DD122" s="15"/>
      <c r="DE122" s="15"/>
      <c r="DF122" s="15"/>
      <c r="DG122" s="15"/>
      <c r="DH122" s="15"/>
      <c r="DI122" s="15"/>
      <c r="DJ122" s="15"/>
      <c r="DK122" s="15"/>
      <c r="DL122" s="15"/>
      <c r="DM122" s="15"/>
      <c r="DN122" s="15"/>
      <c r="DO122" s="15"/>
      <c r="DP122" s="15"/>
      <c r="DQ122" s="15"/>
      <c r="DR122" s="15"/>
      <c r="DS122" s="15"/>
      <c r="DT122" s="15"/>
      <c r="DU122" s="15"/>
      <c r="DV122" s="15"/>
      <c r="DW122" s="15"/>
      <c r="DX122" s="15"/>
      <c r="DY122" s="15"/>
      <c r="DZ122" s="15"/>
      <c r="EA122" s="15"/>
      <c r="EB122" s="15"/>
      <c r="EC122" s="15"/>
      <c r="ED122" s="15"/>
      <c r="EE122" s="15"/>
      <c r="EF122" s="15"/>
      <c r="EG122" s="15"/>
      <c r="EH122" s="15"/>
      <c r="EI122" s="15"/>
      <c r="EJ122" s="15"/>
      <c r="EK122" s="15"/>
      <c r="EL122" s="15"/>
      <c r="EM122" s="15"/>
      <c r="EN122" s="15"/>
      <c r="EO122" s="15"/>
      <c r="EP122" s="15"/>
      <c r="EQ122" s="15"/>
      <c r="ER122" s="15"/>
      <c r="ES122" s="15"/>
      <c r="ET122" s="15"/>
      <c r="EU122" s="15"/>
      <c r="EV122" s="15"/>
      <c r="EW122" s="15"/>
      <c r="EX122" s="15"/>
      <c r="EY122" s="15"/>
      <c r="EZ122" s="15"/>
      <c r="FA122" s="15"/>
      <c r="FB122" s="15"/>
      <c r="FC122" s="15"/>
      <c r="FD122" s="15"/>
      <c r="FE122" s="15"/>
      <c r="FF122" s="15"/>
      <c r="FG122" s="15"/>
      <c r="FH122" s="15"/>
      <c r="FI122" s="15"/>
      <c r="FJ122" s="15"/>
      <c r="FK122" s="15"/>
      <c r="FL122" s="15"/>
      <c r="FM122" s="15"/>
      <c r="FN122" s="15"/>
      <c r="FO122" s="15"/>
      <c r="FP122" s="15"/>
      <c r="FQ122" s="15"/>
      <c r="FR122" s="15"/>
      <c r="FS122" s="15"/>
      <c r="FT122" s="15"/>
      <c r="FU122" s="15"/>
      <c r="FV122" s="15"/>
      <c r="FW122" s="15"/>
      <c r="FX122" s="15"/>
      <c r="FY122" s="15"/>
      <c r="FZ122" s="15"/>
      <c r="GA122" s="15"/>
      <c r="GB122" s="15"/>
      <c r="GC122" s="15"/>
      <c r="GD122" s="15"/>
      <c r="GE122" s="15"/>
      <c r="GF122" s="15"/>
      <c r="GG122" s="15"/>
      <c r="GH122" s="15"/>
      <c r="GI122" s="15"/>
      <c r="GJ122" s="15"/>
      <c r="GK122" s="15"/>
      <c r="GL122" s="15"/>
      <c r="GM122" s="15"/>
      <c r="GN122" s="15"/>
      <c r="GO122" s="15"/>
      <c r="GP122" s="15"/>
      <c r="GQ122" s="15"/>
      <c r="GR122" s="15"/>
      <c r="GS122" s="15"/>
      <c r="GT122" s="15"/>
      <c r="GU122" s="15"/>
      <c r="GV122" s="15"/>
      <c r="GW122" s="15"/>
      <c r="GX122" s="15"/>
      <c r="GY122" s="15"/>
      <c r="GZ122" s="15"/>
      <c r="HA122" s="15"/>
      <c r="HB122" s="15"/>
      <c r="HC122" s="15"/>
      <c r="HD122" s="15"/>
      <c r="HE122" s="15"/>
      <c r="HF122" s="15"/>
      <c r="HG122" s="15"/>
      <c r="HH122" s="15"/>
      <c r="HI122" s="15"/>
      <c r="HJ122" s="15"/>
      <c r="HK122" s="15"/>
      <c r="HL122" s="15"/>
      <c r="HM122" s="15"/>
      <c r="HN122" s="15"/>
      <c r="HO122" s="15"/>
      <c r="HP122" s="15"/>
      <c r="HQ122" s="15"/>
      <c r="HR122" s="15"/>
      <c r="HS122" s="15"/>
      <c r="HT122" s="15"/>
      <c r="HU122" s="15"/>
      <c r="HV122" s="15"/>
      <c r="HW122" s="15"/>
      <c r="HX122" s="15"/>
      <c r="HY122" s="15"/>
      <c r="HZ122" s="15"/>
      <c r="IA122" s="15"/>
      <c r="IB122" s="15"/>
      <c r="IC122" s="15"/>
      <c r="ID122" s="15"/>
      <c r="IE122" s="15"/>
      <c r="IF122" s="15"/>
      <c r="IG122" s="15"/>
      <c r="IH122" s="15"/>
      <c r="II122" s="15"/>
      <c r="IJ122" s="15"/>
      <c r="IK122" s="15"/>
      <c r="IL122" s="15"/>
      <c r="IM122" s="15"/>
      <c r="IN122" s="15"/>
      <c r="IO122" s="15"/>
      <c r="IP122" s="15"/>
      <c r="IQ122" s="15"/>
      <c r="IR122" s="15"/>
      <c r="IS122" s="15"/>
      <c r="IT122" s="15"/>
      <c r="IU122" s="15"/>
      <c r="IV122" s="15"/>
    </row>
    <row r="123" spans="1:256" ht="41.25" customHeight="1">
      <c r="A123" s="48" t="s">
        <v>8</v>
      </c>
      <c r="B123" s="12" t="s">
        <v>473</v>
      </c>
      <c r="C123" s="12"/>
      <c r="D123" s="12"/>
      <c r="E123" s="12"/>
      <c r="F123" s="12"/>
      <c r="G123" s="12"/>
      <c r="H123" s="12"/>
      <c r="I123" s="55">
        <v>7.76</v>
      </c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5"/>
      <c r="BR123" s="15"/>
      <c r="BS123" s="15"/>
      <c r="BT123" s="15"/>
      <c r="BU123" s="15"/>
      <c r="BV123" s="15"/>
      <c r="BW123" s="15"/>
      <c r="BX123" s="15"/>
      <c r="BY123" s="15"/>
      <c r="BZ123" s="15"/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  <c r="DA123" s="15"/>
      <c r="DB123" s="15"/>
      <c r="DC123" s="15"/>
      <c r="DD123" s="15"/>
      <c r="DE123" s="15"/>
      <c r="DF123" s="15"/>
      <c r="DG123" s="15"/>
      <c r="DH123" s="15"/>
      <c r="DI123" s="15"/>
      <c r="DJ123" s="15"/>
      <c r="DK123" s="15"/>
      <c r="DL123" s="15"/>
      <c r="DM123" s="15"/>
      <c r="DN123" s="15"/>
      <c r="DO123" s="15"/>
      <c r="DP123" s="15"/>
      <c r="DQ123" s="15"/>
      <c r="DR123" s="15"/>
      <c r="DS123" s="15"/>
      <c r="DT123" s="15"/>
      <c r="DU123" s="15"/>
      <c r="DV123" s="15"/>
      <c r="DW123" s="15"/>
      <c r="DX123" s="15"/>
      <c r="DY123" s="15"/>
      <c r="DZ123" s="15"/>
      <c r="EA123" s="15"/>
      <c r="EB123" s="15"/>
      <c r="EC123" s="15"/>
      <c r="ED123" s="15"/>
      <c r="EE123" s="15"/>
      <c r="EF123" s="15"/>
      <c r="EG123" s="15"/>
      <c r="EH123" s="15"/>
      <c r="EI123" s="15"/>
      <c r="EJ123" s="15"/>
      <c r="EK123" s="15"/>
      <c r="EL123" s="15"/>
      <c r="EM123" s="15"/>
      <c r="EN123" s="15"/>
      <c r="EO123" s="15"/>
      <c r="EP123" s="15"/>
      <c r="EQ123" s="15"/>
      <c r="ER123" s="15"/>
      <c r="ES123" s="15"/>
      <c r="ET123" s="15"/>
      <c r="EU123" s="15"/>
      <c r="EV123" s="15"/>
      <c r="EW123" s="15"/>
      <c r="EX123" s="15"/>
      <c r="EY123" s="15"/>
      <c r="EZ123" s="15"/>
      <c r="FA123" s="15"/>
      <c r="FB123" s="15"/>
      <c r="FC123" s="15"/>
      <c r="FD123" s="15"/>
      <c r="FE123" s="15"/>
      <c r="FF123" s="15"/>
      <c r="FG123" s="15"/>
      <c r="FH123" s="15"/>
      <c r="FI123" s="15"/>
      <c r="FJ123" s="15"/>
      <c r="FK123" s="15"/>
      <c r="FL123" s="15"/>
      <c r="FM123" s="15"/>
      <c r="FN123" s="15"/>
      <c r="FO123" s="15"/>
      <c r="FP123" s="15"/>
      <c r="FQ123" s="15"/>
      <c r="FR123" s="15"/>
      <c r="FS123" s="15"/>
      <c r="FT123" s="15"/>
      <c r="FU123" s="15"/>
      <c r="FV123" s="15"/>
      <c r="FW123" s="15"/>
      <c r="FX123" s="15"/>
      <c r="FY123" s="15"/>
      <c r="FZ123" s="15"/>
      <c r="GA123" s="15"/>
      <c r="GB123" s="15"/>
      <c r="GC123" s="15"/>
      <c r="GD123" s="15"/>
      <c r="GE123" s="15"/>
      <c r="GF123" s="15"/>
      <c r="GG123" s="15"/>
      <c r="GH123" s="15"/>
      <c r="GI123" s="15"/>
      <c r="GJ123" s="15"/>
      <c r="GK123" s="15"/>
      <c r="GL123" s="15"/>
      <c r="GM123" s="15"/>
      <c r="GN123" s="15"/>
      <c r="GO123" s="15"/>
      <c r="GP123" s="15"/>
      <c r="GQ123" s="15"/>
      <c r="GR123" s="15"/>
      <c r="GS123" s="15"/>
      <c r="GT123" s="15"/>
      <c r="GU123" s="15"/>
      <c r="GV123" s="15"/>
      <c r="GW123" s="15"/>
      <c r="GX123" s="15"/>
      <c r="GY123" s="15"/>
      <c r="GZ123" s="15"/>
      <c r="HA123" s="15"/>
      <c r="HB123" s="15"/>
      <c r="HC123" s="15"/>
      <c r="HD123" s="15"/>
      <c r="HE123" s="15"/>
      <c r="HF123" s="15"/>
      <c r="HG123" s="15"/>
      <c r="HH123" s="15"/>
      <c r="HI123" s="15"/>
      <c r="HJ123" s="15"/>
      <c r="HK123" s="15"/>
      <c r="HL123" s="15"/>
      <c r="HM123" s="15"/>
      <c r="HN123" s="15"/>
      <c r="HO123" s="15"/>
      <c r="HP123" s="15"/>
      <c r="HQ123" s="15"/>
      <c r="HR123" s="15"/>
      <c r="HS123" s="15"/>
      <c r="HT123" s="15"/>
      <c r="HU123" s="15"/>
      <c r="HV123" s="15"/>
      <c r="HW123" s="15"/>
      <c r="HX123" s="15"/>
      <c r="HY123" s="15"/>
      <c r="HZ123" s="15"/>
      <c r="IA123" s="15"/>
      <c r="IB123" s="15"/>
      <c r="IC123" s="15"/>
      <c r="ID123" s="15"/>
      <c r="IE123" s="15"/>
      <c r="IF123" s="15"/>
      <c r="IG123" s="15"/>
      <c r="IH123" s="15"/>
      <c r="II123" s="15"/>
      <c r="IJ123" s="15"/>
      <c r="IK123" s="15"/>
      <c r="IL123" s="15"/>
      <c r="IM123" s="15"/>
      <c r="IN123" s="15"/>
      <c r="IO123" s="15"/>
      <c r="IP123" s="15"/>
      <c r="IQ123" s="15"/>
      <c r="IR123" s="15"/>
      <c r="IS123" s="15"/>
      <c r="IT123" s="15"/>
      <c r="IU123" s="15"/>
      <c r="IV123" s="15"/>
    </row>
    <row r="124" spans="1:256" ht="15.75" customHeight="1">
      <c r="A124" s="48" t="s">
        <v>10</v>
      </c>
      <c r="B124" s="509" t="s">
        <v>128</v>
      </c>
      <c r="C124" s="509"/>
      <c r="D124" s="509"/>
      <c r="E124" s="509"/>
      <c r="F124" s="509"/>
      <c r="G124" s="509"/>
      <c r="H124" s="509"/>
      <c r="I124" s="55">
        <f>ROUND($I$123*H90,2)</f>
        <v>0.62</v>
      </c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5"/>
      <c r="BR124" s="15"/>
      <c r="BS124" s="15"/>
      <c r="BT124" s="15"/>
      <c r="BU124" s="15"/>
      <c r="BV124" s="15"/>
      <c r="BW124" s="15"/>
      <c r="BX124" s="15"/>
      <c r="BY124" s="15"/>
      <c r="BZ124" s="15"/>
      <c r="CA124" s="15"/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5"/>
      <c r="CQ124" s="15"/>
      <c r="CR124" s="15"/>
      <c r="CS124" s="15"/>
      <c r="CT124" s="15"/>
      <c r="CU124" s="15"/>
      <c r="CV124" s="15"/>
      <c r="CW124" s="15"/>
      <c r="CX124" s="15"/>
      <c r="CY124" s="15"/>
      <c r="CZ124" s="15"/>
      <c r="DA124" s="15"/>
      <c r="DB124" s="15"/>
      <c r="DC124" s="15"/>
      <c r="DD124" s="15"/>
      <c r="DE124" s="15"/>
      <c r="DF124" s="15"/>
      <c r="DG124" s="15"/>
      <c r="DH124" s="15"/>
      <c r="DI124" s="15"/>
      <c r="DJ124" s="15"/>
      <c r="DK124" s="15"/>
      <c r="DL124" s="15"/>
      <c r="DM124" s="15"/>
      <c r="DN124" s="15"/>
      <c r="DO124" s="15"/>
      <c r="DP124" s="15"/>
      <c r="DQ124" s="15"/>
      <c r="DR124" s="15"/>
      <c r="DS124" s="15"/>
      <c r="DT124" s="15"/>
      <c r="DU124" s="15"/>
      <c r="DV124" s="15"/>
      <c r="DW124" s="15"/>
      <c r="DX124" s="15"/>
      <c r="DY124" s="15"/>
      <c r="DZ124" s="15"/>
      <c r="EA124" s="15"/>
      <c r="EB124" s="15"/>
      <c r="EC124" s="15"/>
      <c r="ED124" s="15"/>
      <c r="EE124" s="15"/>
      <c r="EF124" s="15"/>
      <c r="EG124" s="15"/>
      <c r="EH124" s="15"/>
      <c r="EI124" s="15"/>
      <c r="EJ124" s="15"/>
      <c r="EK124" s="15"/>
      <c r="EL124" s="15"/>
      <c r="EM124" s="15"/>
      <c r="EN124" s="15"/>
      <c r="EO124" s="15"/>
      <c r="EP124" s="15"/>
      <c r="EQ124" s="15"/>
      <c r="ER124" s="15"/>
      <c r="ES124" s="15"/>
      <c r="ET124" s="15"/>
      <c r="EU124" s="15"/>
      <c r="EV124" s="15"/>
      <c r="EW124" s="15"/>
      <c r="EX124" s="15"/>
      <c r="EY124" s="15"/>
      <c r="EZ124" s="15"/>
      <c r="FA124" s="15"/>
      <c r="FB124" s="15"/>
      <c r="FC124" s="15"/>
      <c r="FD124" s="15"/>
      <c r="FE124" s="15"/>
      <c r="FF124" s="15"/>
      <c r="FG124" s="15"/>
      <c r="FH124" s="15"/>
      <c r="FI124" s="15"/>
      <c r="FJ124" s="15"/>
      <c r="FK124" s="15"/>
      <c r="FL124" s="15"/>
      <c r="FM124" s="15"/>
      <c r="FN124" s="15"/>
      <c r="FO124" s="15"/>
      <c r="FP124" s="15"/>
      <c r="FQ124" s="15"/>
      <c r="FR124" s="15"/>
      <c r="FS124" s="15"/>
      <c r="FT124" s="15"/>
      <c r="FU124" s="15"/>
      <c r="FV124" s="15"/>
      <c r="FW124" s="15"/>
      <c r="FX124" s="15"/>
      <c r="FY124" s="15"/>
      <c r="FZ124" s="15"/>
      <c r="GA124" s="15"/>
      <c r="GB124" s="15"/>
      <c r="GC124" s="15"/>
      <c r="GD124" s="15"/>
      <c r="GE124" s="15"/>
      <c r="GF124" s="15"/>
      <c r="GG124" s="15"/>
      <c r="GH124" s="15"/>
      <c r="GI124" s="15"/>
      <c r="GJ124" s="15"/>
      <c r="GK124" s="15"/>
      <c r="GL124" s="15"/>
      <c r="GM124" s="15"/>
      <c r="GN124" s="15"/>
      <c r="GO124" s="15"/>
      <c r="GP124" s="15"/>
      <c r="GQ124" s="15"/>
      <c r="GR124" s="15"/>
      <c r="GS124" s="15"/>
      <c r="GT124" s="15"/>
      <c r="GU124" s="15"/>
      <c r="GV124" s="15"/>
      <c r="GW124" s="15"/>
      <c r="GX124" s="15"/>
      <c r="GY124" s="15"/>
      <c r="GZ124" s="15"/>
      <c r="HA124" s="15"/>
      <c r="HB124" s="15"/>
      <c r="HC124" s="15"/>
      <c r="HD124" s="15"/>
      <c r="HE124" s="15"/>
      <c r="HF124" s="15"/>
      <c r="HG124" s="15"/>
      <c r="HH124" s="15"/>
      <c r="HI124" s="15"/>
      <c r="HJ124" s="15"/>
      <c r="HK124" s="15"/>
      <c r="HL124" s="15"/>
      <c r="HM124" s="15"/>
      <c r="HN124" s="15"/>
      <c r="HO124" s="15"/>
      <c r="HP124" s="15"/>
      <c r="HQ124" s="15"/>
      <c r="HR124" s="15"/>
      <c r="HS124" s="15"/>
      <c r="HT124" s="15"/>
      <c r="HU124" s="15"/>
      <c r="HV124" s="15"/>
      <c r="HW124" s="15"/>
      <c r="HX124" s="15"/>
      <c r="HY124" s="15"/>
      <c r="HZ124" s="15"/>
      <c r="IA124" s="15"/>
      <c r="IB124" s="15"/>
      <c r="IC124" s="15"/>
      <c r="ID124" s="15"/>
      <c r="IE124" s="15"/>
      <c r="IF124" s="15"/>
      <c r="IG124" s="15"/>
      <c r="IH124" s="15"/>
      <c r="II124" s="15"/>
      <c r="IJ124" s="15"/>
      <c r="IK124" s="15"/>
      <c r="IL124" s="15"/>
      <c r="IM124" s="15"/>
      <c r="IN124" s="15"/>
      <c r="IO124" s="15"/>
      <c r="IP124" s="15"/>
      <c r="IQ124" s="15"/>
      <c r="IR124" s="15"/>
      <c r="IS124" s="15"/>
      <c r="IT124" s="15"/>
      <c r="IU124" s="15"/>
      <c r="IV124" s="15"/>
    </row>
    <row r="125" spans="1:256" ht="27" customHeight="1">
      <c r="A125" s="48" t="s">
        <v>13</v>
      </c>
      <c r="B125" s="12" t="s">
        <v>129</v>
      </c>
      <c r="C125" s="12"/>
      <c r="D125" s="12"/>
      <c r="E125" s="12"/>
      <c r="F125" s="12"/>
      <c r="G125" s="12"/>
      <c r="H125" s="12"/>
      <c r="I125" s="55">
        <f>ROUND(0.08*0.4*($I$68+$I$75+$I$76)*0.05,2)</f>
        <v>2.98</v>
      </c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5"/>
      <c r="BR125" s="15"/>
      <c r="BS125" s="15"/>
      <c r="BT125" s="15"/>
      <c r="BU125" s="15"/>
      <c r="BV125" s="15"/>
      <c r="BW125" s="15"/>
      <c r="BX125" s="15"/>
      <c r="BY125" s="15"/>
      <c r="BZ125" s="15"/>
      <c r="CA125" s="15"/>
      <c r="CB125" s="15"/>
      <c r="CC125" s="15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  <c r="CP125" s="15"/>
      <c r="CQ125" s="15"/>
      <c r="CR125" s="15"/>
      <c r="CS125" s="15"/>
      <c r="CT125" s="15"/>
      <c r="CU125" s="15"/>
      <c r="CV125" s="15"/>
      <c r="CW125" s="15"/>
      <c r="CX125" s="15"/>
      <c r="CY125" s="15"/>
      <c r="CZ125" s="15"/>
      <c r="DA125" s="15"/>
      <c r="DB125" s="15"/>
      <c r="DC125" s="15"/>
      <c r="DD125" s="15"/>
      <c r="DE125" s="15"/>
      <c r="DF125" s="15"/>
      <c r="DG125" s="15"/>
      <c r="DH125" s="15"/>
      <c r="DI125" s="15"/>
      <c r="DJ125" s="15"/>
      <c r="DK125" s="15"/>
      <c r="DL125" s="15"/>
      <c r="DM125" s="15"/>
      <c r="DN125" s="15"/>
      <c r="DO125" s="15"/>
      <c r="DP125" s="15"/>
      <c r="DQ125" s="15"/>
      <c r="DR125" s="15"/>
      <c r="DS125" s="15"/>
      <c r="DT125" s="15"/>
      <c r="DU125" s="15"/>
      <c r="DV125" s="15"/>
      <c r="DW125" s="15"/>
      <c r="DX125" s="15"/>
      <c r="DY125" s="15"/>
      <c r="DZ125" s="15"/>
      <c r="EA125" s="15"/>
      <c r="EB125" s="15"/>
      <c r="EC125" s="15"/>
      <c r="ED125" s="15"/>
      <c r="EE125" s="15"/>
      <c r="EF125" s="15"/>
      <c r="EG125" s="15"/>
      <c r="EH125" s="15"/>
      <c r="EI125" s="15"/>
      <c r="EJ125" s="15"/>
      <c r="EK125" s="15"/>
      <c r="EL125" s="15"/>
      <c r="EM125" s="15"/>
      <c r="EN125" s="15"/>
      <c r="EO125" s="15"/>
      <c r="EP125" s="15"/>
      <c r="EQ125" s="15"/>
      <c r="ER125" s="15"/>
      <c r="ES125" s="15"/>
      <c r="ET125" s="15"/>
      <c r="EU125" s="15"/>
      <c r="EV125" s="15"/>
      <c r="EW125" s="15"/>
      <c r="EX125" s="15"/>
      <c r="EY125" s="15"/>
      <c r="EZ125" s="15"/>
      <c r="FA125" s="15"/>
      <c r="FB125" s="15"/>
      <c r="FC125" s="15"/>
      <c r="FD125" s="15"/>
      <c r="FE125" s="15"/>
      <c r="FF125" s="15"/>
      <c r="FG125" s="15"/>
      <c r="FH125" s="15"/>
      <c r="FI125" s="15"/>
      <c r="FJ125" s="15"/>
      <c r="FK125" s="15"/>
      <c r="FL125" s="15"/>
      <c r="FM125" s="15"/>
      <c r="FN125" s="15"/>
      <c r="FO125" s="15"/>
      <c r="FP125" s="15"/>
      <c r="FQ125" s="15"/>
      <c r="FR125" s="15"/>
      <c r="FS125" s="15"/>
      <c r="FT125" s="15"/>
      <c r="FU125" s="15"/>
      <c r="FV125" s="15"/>
      <c r="FW125" s="15"/>
      <c r="FX125" s="15"/>
      <c r="FY125" s="15"/>
      <c r="FZ125" s="15"/>
      <c r="GA125" s="15"/>
      <c r="GB125" s="15"/>
      <c r="GC125" s="15"/>
      <c r="GD125" s="15"/>
      <c r="GE125" s="15"/>
      <c r="GF125" s="15"/>
      <c r="GG125" s="15"/>
      <c r="GH125" s="15"/>
      <c r="GI125" s="15"/>
      <c r="GJ125" s="15"/>
      <c r="GK125" s="15"/>
      <c r="GL125" s="15"/>
      <c r="GM125" s="15"/>
      <c r="GN125" s="15"/>
      <c r="GO125" s="15"/>
      <c r="GP125" s="15"/>
      <c r="GQ125" s="15"/>
      <c r="GR125" s="15"/>
      <c r="GS125" s="15"/>
      <c r="GT125" s="15"/>
      <c r="GU125" s="15"/>
      <c r="GV125" s="15"/>
      <c r="GW125" s="15"/>
      <c r="GX125" s="15"/>
      <c r="GY125" s="15"/>
      <c r="GZ125" s="15"/>
      <c r="HA125" s="15"/>
      <c r="HB125" s="15"/>
      <c r="HC125" s="15"/>
      <c r="HD125" s="15"/>
      <c r="HE125" s="15"/>
      <c r="HF125" s="15"/>
      <c r="HG125" s="15"/>
      <c r="HH125" s="15"/>
      <c r="HI125" s="15"/>
      <c r="HJ125" s="15"/>
      <c r="HK125" s="15"/>
      <c r="HL125" s="15"/>
      <c r="HM125" s="15"/>
      <c r="HN125" s="15"/>
      <c r="HO125" s="15"/>
      <c r="HP125" s="15"/>
      <c r="HQ125" s="15"/>
      <c r="HR125" s="15"/>
      <c r="HS125" s="15"/>
      <c r="HT125" s="15"/>
      <c r="HU125" s="15"/>
      <c r="HV125" s="15"/>
      <c r="HW125" s="15"/>
      <c r="HX125" s="15"/>
      <c r="HY125" s="15"/>
      <c r="HZ125" s="15"/>
      <c r="IA125" s="15"/>
      <c r="IB125" s="15"/>
      <c r="IC125" s="15"/>
      <c r="ID125" s="15"/>
      <c r="IE125" s="15"/>
      <c r="IF125" s="15"/>
      <c r="IG125" s="15"/>
      <c r="IH125" s="15"/>
      <c r="II125" s="15"/>
      <c r="IJ125" s="15"/>
      <c r="IK125" s="15"/>
      <c r="IL125" s="15"/>
      <c r="IM125" s="15"/>
      <c r="IN125" s="15"/>
      <c r="IO125" s="15"/>
      <c r="IP125" s="15"/>
      <c r="IQ125" s="15"/>
      <c r="IR125" s="15"/>
      <c r="IS125" s="15"/>
      <c r="IT125" s="15"/>
      <c r="IU125" s="15"/>
      <c r="IV125" s="15"/>
    </row>
    <row r="126" spans="1:256" ht="29.25" customHeight="1">
      <c r="A126" s="48" t="s">
        <v>16</v>
      </c>
      <c r="B126" s="12" t="s">
        <v>343</v>
      </c>
      <c r="C126" s="12"/>
      <c r="D126" s="12"/>
      <c r="E126" s="12"/>
      <c r="F126" s="12"/>
      <c r="G126" s="12"/>
      <c r="H126" s="12"/>
      <c r="I126" s="55">
        <f>ROUND(((($I$68/30)*7)/$H$11)*1,2)</f>
        <v>30.33</v>
      </c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15"/>
      <c r="BN126" s="15"/>
      <c r="BO126" s="15"/>
      <c r="BP126" s="15"/>
      <c r="BQ126" s="15"/>
      <c r="BR126" s="15"/>
      <c r="BS126" s="15"/>
      <c r="BT126" s="15"/>
      <c r="BU126" s="15"/>
      <c r="BV126" s="15"/>
      <c r="BW126" s="15"/>
      <c r="BX126" s="15"/>
      <c r="BY126" s="15"/>
      <c r="BZ126" s="15"/>
      <c r="CA126" s="15"/>
      <c r="CB126" s="15"/>
      <c r="CC126" s="15"/>
      <c r="CD126" s="15"/>
      <c r="CE126" s="15"/>
      <c r="CF126" s="15"/>
      <c r="CG126" s="15"/>
      <c r="CH126" s="15"/>
      <c r="CI126" s="15"/>
      <c r="CJ126" s="15"/>
      <c r="CK126" s="15"/>
      <c r="CL126" s="15"/>
      <c r="CM126" s="15"/>
      <c r="CN126" s="15"/>
      <c r="CO126" s="15"/>
      <c r="CP126" s="15"/>
      <c r="CQ126" s="15"/>
      <c r="CR126" s="15"/>
      <c r="CS126" s="15"/>
      <c r="CT126" s="15"/>
      <c r="CU126" s="15"/>
      <c r="CV126" s="15"/>
      <c r="CW126" s="15"/>
      <c r="CX126" s="15"/>
      <c r="CY126" s="15"/>
      <c r="CZ126" s="15"/>
      <c r="DA126" s="15"/>
      <c r="DB126" s="15"/>
      <c r="DC126" s="15"/>
      <c r="DD126" s="15"/>
      <c r="DE126" s="15"/>
      <c r="DF126" s="15"/>
      <c r="DG126" s="15"/>
      <c r="DH126" s="15"/>
      <c r="DI126" s="15"/>
      <c r="DJ126" s="15"/>
      <c r="DK126" s="15"/>
      <c r="DL126" s="15"/>
      <c r="DM126" s="15"/>
      <c r="DN126" s="15"/>
      <c r="DO126" s="15"/>
      <c r="DP126" s="15"/>
      <c r="DQ126" s="15"/>
      <c r="DR126" s="15"/>
      <c r="DS126" s="15"/>
      <c r="DT126" s="15"/>
      <c r="DU126" s="15"/>
      <c r="DV126" s="15"/>
      <c r="DW126" s="15"/>
      <c r="DX126" s="15"/>
      <c r="DY126" s="15"/>
      <c r="DZ126" s="15"/>
      <c r="EA126" s="15"/>
      <c r="EB126" s="15"/>
      <c r="EC126" s="15"/>
      <c r="ED126" s="15"/>
      <c r="EE126" s="15"/>
      <c r="EF126" s="15"/>
      <c r="EG126" s="15"/>
      <c r="EH126" s="15"/>
      <c r="EI126" s="15"/>
      <c r="EJ126" s="15"/>
      <c r="EK126" s="15"/>
      <c r="EL126" s="15"/>
      <c r="EM126" s="15"/>
      <c r="EN126" s="15"/>
      <c r="EO126" s="15"/>
      <c r="EP126" s="15"/>
      <c r="EQ126" s="15"/>
      <c r="ER126" s="15"/>
      <c r="ES126" s="15"/>
      <c r="ET126" s="15"/>
      <c r="EU126" s="15"/>
      <c r="EV126" s="15"/>
      <c r="EW126" s="15"/>
      <c r="EX126" s="15"/>
      <c r="EY126" s="15"/>
      <c r="EZ126" s="15"/>
      <c r="FA126" s="15"/>
      <c r="FB126" s="15"/>
      <c r="FC126" s="15"/>
      <c r="FD126" s="15"/>
      <c r="FE126" s="15"/>
      <c r="FF126" s="15"/>
      <c r="FG126" s="15"/>
      <c r="FH126" s="15"/>
      <c r="FI126" s="15"/>
      <c r="FJ126" s="15"/>
      <c r="FK126" s="15"/>
      <c r="FL126" s="15"/>
      <c r="FM126" s="15"/>
      <c r="FN126" s="15"/>
      <c r="FO126" s="15"/>
      <c r="FP126" s="15"/>
      <c r="FQ126" s="15"/>
      <c r="FR126" s="15"/>
      <c r="FS126" s="15"/>
      <c r="FT126" s="15"/>
      <c r="FU126" s="15"/>
      <c r="FV126" s="15"/>
      <c r="FW126" s="15"/>
      <c r="FX126" s="15"/>
      <c r="FY126" s="15"/>
      <c r="FZ126" s="15"/>
      <c r="GA126" s="15"/>
      <c r="GB126" s="15"/>
      <c r="GC126" s="15"/>
      <c r="GD126" s="15"/>
      <c r="GE126" s="15"/>
      <c r="GF126" s="15"/>
      <c r="GG126" s="15"/>
      <c r="GH126" s="15"/>
      <c r="GI126" s="15"/>
      <c r="GJ126" s="15"/>
      <c r="GK126" s="15"/>
      <c r="GL126" s="15"/>
      <c r="GM126" s="15"/>
      <c r="GN126" s="15"/>
      <c r="GO126" s="15"/>
      <c r="GP126" s="15"/>
      <c r="GQ126" s="15"/>
      <c r="GR126" s="15"/>
      <c r="GS126" s="15"/>
      <c r="GT126" s="15"/>
      <c r="GU126" s="15"/>
      <c r="GV126" s="15"/>
      <c r="GW126" s="15"/>
      <c r="GX126" s="15"/>
      <c r="GY126" s="15"/>
      <c r="GZ126" s="15"/>
      <c r="HA126" s="15"/>
      <c r="HB126" s="15"/>
      <c r="HC126" s="15"/>
      <c r="HD126" s="15"/>
      <c r="HE126" s="15"/>
      <c r="HF126" s="15"/>
      <c r="HG126" s="15"/>
      <c r="HH126" s="15"/>
      <c r="HI126" s="15"/>
      <c r="HJ126" s="15"/>
      <c r="HK126" s="15"/>
      <c r="HL126" s="15"/>
      <c r="HM126" s="15"/>
      <c r="HN126" s="15"/>
      <c r="HO126" s="15"/>
      <c r="HP126" s="15"/>
      <c r="HQ126" s="15"/>
      <c r="HR126" s="15"/>
      <c r="HS126" s="15"/>
      <c r="HT126" s="15"/>
      <c r="HU126" s="15"/>
      <c r="HV126" s="15"/>
      <c r="HW126" s="15"/>
      <c r="HX126" s="15"/>
      <c r="HY126" s="15"/>
      <c r="HZ126" s="15"/>
      <c r="IA126" s="15"/>
      <c r="IB126" s="15"/>
      <c r="IC126" s="15"/>
      <c r="ID126" s="15"/>
      <c r="IE126" s="15"/>
      <c r="IF126" s="15"/>
      <c r="IG126" s="15"/>
      <c r="IH126" s="15"/>
      <c r="II126" s="15"/>
      <c r="IJ126" s="15"/>
      <c r="IK126" s="15"/>
      <c r="IL126" s="15"/>
      <c r="IM126" s="15"/>
      <c r="IN126" s="15"/>
      <c r="IO126" s="15"/>
      <c r="IP126" s="15"/>
      <c r="IQ126" s="15"/>
      <c r="IR126" s="15"/>
      <c r="IS126" s="15"/>
      <c r="IT126" s="15"/>
      <c r="IU126" s="15"/>
      <c r="IV126" s="15"/>
    </row>
    <row r="127" spans="1:256" ht="15.75" customHeight="1">
      <c r="A127" s="48" t="s">
        <v>69</v>
      </c>
      <c r="B127" s="509" t="s">
        <v>131</v>
      </c>
      <c r="C127" s="509"/>
      <c r="D127" s="509"/>
      <c r="E127" s="509"/>
      <c r="F127" s="509"/>
      <c r="G127" s="509"/>
      <c r="H127" s="509"/>
      <c r="I127" s="55">
        <f>ROUND($H$91*I126,2)</f>
        <v>2.4300000000000002</v>
      </c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  <c r="BO127" s="15"/>
      <c r="BP127" s="15"/>
      <c r="BQ127" s="15"/>
      <c r="BR127" s="15"/>
      <c r="BS127" s="15"/>
      <c r="BT127" s="15"/>
      <c r="BU127" s="15"/>
      <c r="BV127" s="15"/>
      <c r="BW127" s="15"/>
      <c r="BX127" s="15"/>
      <c r="BY127" s="15"/>
      <c r="BZ127" s="15"/>
      <c r="CA127" s="15"/>
      <c r="CB127" s="15"/>
      <c r="CC127" s="15"/>
      <c r="CD127" s="15"/>
      <c r="CE127" s="15"/>
      <c r="CF127" s="15"/>
      <c r="CG127" s="15"/>
      <c r="CH127" s="15"/>
      <c r="CI127" s="15"/>
      <c r="CJ127" s="15"/>
      <c r="CK127" s="15"/>
      <c r="CL127" s="15"/>
      <c r="CM127" s="15"/>
      <c r="CN127" s="15"/>
      <c r="CO127" s="15"/>
      <c r="CP127" s="15"/>
      <c r="CQ127" s="15"/>
      <c r="CR127" s="15"/>
      <c r="CS127" s="15"/>
      <c r="CT127" s="15"/>
      <c r="CU127" s="15"/>
      <c r="CV127" s="15"/>
      <c r="CW127" s="15"/>
      <c r="CX127" s="15"/>
      <c r="CY127" s="15"/>
      <c r="CZ127" s="15"/>
      <c r="DA127" s="15"/>
      <c r="DB127" s="15"/>
      <c r="DC127" s="15"/>
      <c r="DD127" s="15"/>
      <c r="DE127" s="15"/>
      <c r="DF127" s="15"/>
      <c r="DG127" s="15"/>
      <c r="DH127" s="15"/>
      <c r="DI127" s="15"/>
      <c r="DJ127" s="15"/>
      <c r="DK127" s="15"/>
      <c r="DL127" s="15"/>
      <c r="DM127" s="15"/>
      <c r="DN127" s="15"/>
      <c r="DO127" s="15"/>
      <c r="DP127" s="15"/>
      <c r="DQ127" s="15"/>
      <c r="DR127" s="15"/>
      <c r="DS127" s="15"/>
      <c r="DT127" s="15"/>
      <c r="DU127" s="15"/>
      <c r="DV127" s="15"/>
      <c r="DW127" s="15"/>
      <c r="DX127" s="15"/>
      <c r="DY127" s="15"/>
      <c r="DZ127" s="15"/>
      <c r="EA127" s="15"/>
      <c r="EB127" s="15"/>
      <c r="EC127" s="15"/>
      <c r="ED127" s="15"/>
      <c r="EE127" s="15"/>
      <c r="EF127" s="15"/>
      <c r="EG127" s="15"/>
      <c r="EH127" s="15"/>
      <c r="EI127" s="15"/>
      <c r="EJ127" s="15"/>
      <c r="EK127" s="15"/>
      <c r="EL127" s="15"/>
      <c r="EM127" s="15"/>
      <c r="EN127" s="15"/>
      <c r="EO127" s="15"/>
      <c r="EP127" s="15"/>
      <c r="EQ127" s="15"/>
      <c r="ER127" s="15"/>
      <c r="ES127" s="15"/>
      <c r="ET127" s="15"/>
      <c r="EU127" s="15"/>
      <c r="EV127" s="15"/>
      <c r="EW127" s="15"/>
      <c r="EX127" s="15"/>
      <c r="EY127" s="15"/>
      <c r="EZ127" s="15"/>
      <c r="FA127" s="15"/>
      <c r="FB127" s="15"/>
      <c r="FC127" s="15"/>
      <c r="FD127" s="15"/>
      <c r="FE127" s="15"/>
      <c r="FF127" s="15"/>
      <c r="FG127" s="15"/>
      <c r="FH127" s="15"/>
      <c r="FI127" s="15"/>
      <c r="FJ127" s="15"/>
      <c r="FK127" s="15"/>
      <c r="FL127" s="15"/>
      <c r="FM127" s="15"/>
      <c r="FN127" s="15"/>
      <c r="FO127" s="15"/>
      <c r="FP127" s="15"/>
      <c r="FQ127" s="15"/>
      <c r="FR127" s="15"/>
      <c r="FS127" s="15"/>
      <c r="FT127" s="15"/>
      <c r="FU127" s="15"/>
      <c r="FV127" s="15"/>
      <c r="FW127" s="15"/>
      <c r="FX127" s="15"/>
      <c r="FY127" s="15"/>
      <c r="FZ127" s="15"/>
      <c r="GA127" s="15"/>
      <c r="GB127" s="15"/>
      <c r="GC127" s="15"/>
      <c r="GD127" s="15"/>
      <c r="GE127" s="15"/>
      <c r="GF127" s="15"/>
      <c r="GG127" s="15"/>
      <c r="GH127" s="15"/>
      <c r="GI127" s="15"/>
      <c r="GJ127" s="15"/>
      <c r="GK127" s="15"/>
      <c r="GL127" s="15"/>
      <c r="GM127" s="15"/>
      <c r="GN127" s="15"/>
      <c r="GO127" s="15"/>
      <c r="GP127" s="15"/>
      <c r="GQ127" s="15"/>
      <c r="GR127" s="15"/>
      <c r="GS127" s="15"/>
      <c r="GT127" s="15"/>
      <c r="GU127" s="15"/>
      <c r="GV127" s="15"/>
      <c r="GW127" s="15"/>
      <c r="GX127" s="15"/>
      <c r="GY127" s="15"/>
      <c r="GZ127" s="15"/>
      <c r="HA127" s="15"/>
      <c r="HB127" s="15"/>
      <c r="HC127" s="15"/>
      <c r="HD127" s="15"/>
      <c r="HE127" s="15"/>
      <c r="HF127" s="15"/>
      <c r="HG127" s="15"/>
      <c r="HH127" s="15"/>
      <c r="HI127" s="15"/>
      <c r="HJ127" s="15"/>
      <c r="HK127" s="15"/>
      <c r="HL127" s="15"/>
      <c r="HM127" s="15"/>
      <c r="HN127" s="15"/>
      <c r="HO127" s="15"/>
      <c r="HP127" s="15"/>
      <c r="HQ127" s="15"/>
      <c r="HR127" s="15"/>
      <c r="HS127" s="15"/>
      <c r="HT127" s="15"/>
      <c r="HU127" s="15"/>
      <c r="HV127" s="15"/>
      <c r="HW127" s="15"/>
      <c r="HX127" s="15"/>
      <c r="HY127" s="15"/>
      <c r="HZ127" s="15"/>
      <c r="IA127" s="15"/>
      <c r="IB127" s="15"/>
      <c r="IC127" s="15"/>
      <c r="ID127" s="15"/>
      <c r="IE127" s="15"/>
      <c r="IF127" s="15"/>
      <c r="IG127" s="15"/>
      <c r="IH127" s="15"/>
      <c r="II127" s="15"/>
      <c r="IJ127" s="15"/>
      <c r="IK127" s="15"/>
      <c r="IL127" s="15"/>
      <c r="IM127" s="15"/>
      <c r="IN127" s="15"/>
      <c r="IO127" s="15"/>
      <c r="IP127" s="15"/>
      <c r="IQ127" s="15"/>
      <c r="IR127" s="15"/>
      <c r="IS127" s="15"/>
      <c r="IT127" s="15"/>
      <c r="IU127" s="15"/>
      <c r="IV127" s="15"/>
    </row>
    <row r="128" spans="1:256" ht="27.75" customHeight="1">
      <c r="A128" s="48" t="s">
        <v>71</v>
      </c>
      <c r="B128" s="12" t="s">
        <v>132</v>
      </c>
      <c r="C128" s="12"/>
      <c r="D128" s="12"/>
      <c r="E128" s="12"/>
      <c r="F128" s="12"/>
      <c r="G128" s="12"/>
      <c r="H128" s="12"/>
      <c r="I128" s="55">
        <f>ROUND(0.08*0.4*($I$68+$I$75+$I$76)*1,2)</f>
        <v>59.63</v>
      </c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  <c r="BO128" s="15"/>
      <c r="BP128" s="15"/>
      <c r="BQ128" s="15"/>
      <c r="BR128" s="15"/>
      <c r="BS128" s="15"/>
      <c r="BT128" s="15"/>
      <c r="BU128" s="15"/>
      <c r="BV128" s="15"/>
      <c r="BW128" s="15"/>
      <c r="BX128" s="15"/>
      <c r="BY128" s="15"/>
      <c r="BZ128" s="15"/>
      <c r="CA128" s="15"/>
      <c r="CB128" s="15"/>
      <c r="CC128" s="15"/>
      <c r="CD128" s="15"/>
      <c r="CE128" s="15"/>
      <c r="CF128" s="15"/>
      <c r="CG128" s="15"/>
      <c r="CH128" s="15"/>
      <c r="CI128" s="15"/>
      <c r="CJ128" s="15"/>
      <c r="CK128" s="15"/>
      <c r="CL128" s="15"/>
      <c r="CM128" s="15"/>
      <c r="CN128" s="15"/>
      <c r="CO128" s="15"/>
      <c r="CP128" s="15"/>
      <c r="CQ128" s="15"/>
      <c r="CR128" s="15"/>
      <c r="CS128" s="15"/>
      <c r="CT128" s="15"/>
      <c r="CU128" s="15"/>
      <c r="CV128" s="15"/>
      <c r="CW128" s="15"/>
      <c r="CX128" s="15"/>
      <c r="CY128" s="15"/>
      <c r="CZ128" s="15"/>
      <c r="DA128" s="15"/>
      <c r="DB128" s="15"/>
      <c r="DC128" s="15"/>
      <c r="DD128" s="15"/>
      <c r="DE128" s="15"/>
      <c r="DF128" s="15"/>
      <c r="DG128" s="15"/>
      <c r="DH128" s="15"/>
      <c r="DI128" s="15"/>
      <c r="DJ128" s="15"/>
      <c r="DK128" s="15"/>
      <c r="DL128" s="15"/>
      <c r="DM128" s="15"/>
      <c r="DN128" s="15"/>
      <c r="DO128" s="15"/>
      <c r="DP128" s="15"/>
      <c r="DQ128" s="15"/>
      <c r="DR128" s="15"/>
      <c r="DS128" s="15"/>
      <c r="DT128" s="15"/>
      <c r="DU128" s="15"/>
      <c r="DV128" s="15"/>
      <c r="DW128" s="15"/>
      <c r="DX128" s="15"/>
      <c r="DY128" s="15"/>
      <c r="DZ128" s="15"/>
      <c r="EA128" s="15"/>
      <c r="EB128" s="15"/>
      <c r="EC128" s="15"/>
      <c r="ED128" s="15"/>
      <c r="EE128" s="15"/>
      <c r="EF128" s="15"/>
      <c r="EG128" s="15"/>
      <c r="EH128" s="15"/>
      <c r="EI128" s="15"/>
      <c r="EJ128" s="15"/>
      <c r="EK128" s="15"/>
      <c r="EL128" s="15"/>
      <c r="EM128" s="15"/>
      <c r="EN128" s="15"/>
      <c r="EO128" s="15"/>
      <c r="EP128" s="15"/>
      <c r="EQ128" s="15"/>
      <c r="ER128" s="15"/>
      <c r="ES128" s="15"/>
      <c r="ET128" s="15"/>
      <c r="EU128" s="15"/>
      <c r="EV128" s="15"/>
      <c r="EW128" s="15"/>
      <c r="EX128" s="15"/>
      <c r="EY128" s="15"/>
      <c r="EZ128" s="15"/>
      <c r="FA128" s="15"/>
      <c r="FB128" s="15"/>
      <c r="FC128" s="15"/>
      <c r="FD128" s="15"/>
      <c r="FE128" s="15"/>
      <c r="FF128" s="15"/>
      <c r="FG128" s="15"/>
      <c r="FH128" s="15"/>
      <c r="FI128" s="15"/>
      <c r="FJ128" s="15"/>
      <c r="FK128" s="15"/>
      <c r="FL128" s="15"/>
      <c r="FM128" s="15"/>
      <c r="FN128" s="15"/>
      <c r="FO128" s="15"/>
      <c r="FP128" s="15"/>
      <c r="FQ128" s="15"/>
      <c r="FR128" s="15"/>
      <c r="FS128" s="15"/>
      <c r="FT128" s="15"/>
      <c r="FU128" s="15"/>
      <c r="FV128" s="15"/>
      <c r="FW128" s="15"/>
      <c r="FX128" s="15"/>
      <c r="FY128" s="15"/>
      <c r="FZ128" s="15"/>
      <c r="GA128" s="15"/>
      <c r="GB128" s="15"/>
      <c r="GC128" s="15"/>
      <c r="GD128" s="15"/>
      <c r="GE128" s="15"/>
      <c r="GF128" s="15"/>
      <c r="GG128" s="15"/>
      <c r="GH128" s="15"/>
      <c r="GI128" s="15"/>
      <c r="GJ128" s="15"/>
      <c r="GK128" s="15"/>
      <c r="GL128" s="15"/>
      <c r="GM128" s="15"/>
      <c r="GN128" s="15"/>
      <c r="GO128" s="15"/>
      <c r="GP128" s="15"/>
      <c r="GQ128" s="15"/>
      <c r="GR128" s="15"/>
      <c r="GS128" s="15"/>
      <c r="GT128" s="15"/>
      <c r="GU128" s="15"/>
      <c r="GV128" s="15"/>
      <c r="GW128" s="15"/>
      <c r="GX128" s="15"/>
      <c r="GY128" s="15"/>
      <c r="GZ128" s="15"/>
      <c r="HA128" s="15"/>
      <c r="HB128" s="15"/>
      <c r="HC128" s="15"/>
      <c r="HD128" s="15"/>
      <c r="HE128" s="15"/>
      <c r="HF128" s="15"/>
      <c r="HG128" s="15"/>
      <c r="HH128" s="15"/>
      <c r="HI128" s="15"/>
      <c r="HJ128" s="15"/>
      <c r="HK128" s="15"/>
      <c r="HL128" s="15"/>
      <c r="HM128" s="15"/>
      <c r="HN128" s="15"/>
      <c r="HO128" s="15"/>
      <c r="HP128" s="15"/>
      <c r="HQ128" s="15"/>
      <c r="HR128" s="15"/>
      <c r="HS128" s="15"/>
      <c r="HT128" s="15"/>
      <c r="HU128" s="15"/>
      <c r="HV128" s="15"/>
      <c r="HW128" s="15"/>
      <c r="HX128" s="15"/>
      <c r="HY128" s="15"/>
      <c r="HZ128" s="15"/>
      <c r="IA128" s="15"/>
      <c r="IB128" s="15"/>
      <c r="IC128" s="15"/>
      <c r="ID128" s="15"/>
      <c r="IE128" s="15"/>
      <c r="IF128" s="15"/>
      <c r="IG128" s="15"/>
      <c r="IH128" s="15"/>
      <c r="II128" s="15"/>
      <c r="IJ128" s="15"/>
      <c r="IK128" s="15"/>
      <c r="IL128" s="15"/>
      <c r="IM128" s="15"/>
      <c r="IN128" s="15"/>
      <c r="IO128" s="15"/>
      <c r="IP128" s="15"/>
      <c r="IQ128" s="15"/>
      <c r="IR128" s="15"/>
      <c r="IS128" s="15"/>
      <c r="IT128" s="15"/>
      <c r="IU128" s="15"/>
      <c r="IV128" s="15"/>
    </row>
    <row r="129" spans="1:256" ht="15.75" customHeight="1">
      <c r="A129" s="510" t="s">
        <v>82</v>
      </c>
      <c r="B129" s="510"/>
      <c r="C129" s="510"/>
      <c r="D129" s="510"/>
      <c r="E129" s="510"/>
      <c r="F129" s="510"/>
      <c r="G129" s="510"/>
      <c r="H129" s="510"/>
      <c r="I129" s="61">
        <f>SUM(I123:I128)</f>
        <v>103.75</v>
      </c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  <c r="CS129" s="15"/>
      <c r="CT129" s="15"/>
      <c r="CU129" s="15"/>
      <c r="CV129" s="15"/>
      <c r="CW129" s="15"/>
      <c r="CX129" s="15"/>
      <c r="CY129" s="15"/>
      <c r="CZ129" s="15"/>
      <c r="DA129" s="15"/>
      <c r="DB129" s="15"/>
      <c r="DC129" s="15"/>
      <c r="DD129" s="15"/>
      <c r="DE129" s="15"/>
      <c r="DF129" s="15"/>
      <c r="DG129" s="15"/>
      <c r="DH129" s="15"/>
      <c r="DI129" s="15"/>
      <c r="DJ129" s="15"/>
      <c r="DK129" s="15"/>
      <c r="DL129" s="15"/>
      <c r="DM129" s="15"/>
      <c r="DN129" s="15"/>
      <c r="DO129" s="15"/>
      <c r="DP129" s="15"/>
      <c r="DQ129" s="15"/>
      <c r="DR129" s="15"/>
      <c r="DS129" s="15"/>
      <c r="DT129" s="15"/>
      <c r="DU129" s="15"/>
      <c r="DV129" s="15"/>
      <c r="DW129" s="15"/>
      <c r="DX129" s="15"/>
      <c r="DY129" s="15"/>
      <c r="DZ129" s="15"/>
      <c r="EA129" s="15"/>
      <c r="EB129" s="15"/>
      <c r="EC129" s="15"/>
      <c r="ED129" s="15"/>
      <c r="EE129" s="15"/>
      <c r="EF129" s="15"/>
      <c r="EG129" s="15"/>
      <c r="EH129" s="15"/>
      <c r="EI129" s="15"/>
      <c r="EJ129" s="15"/>
      <c r="EK129" s="15"/>
      <c r="EL129" s="15"/>
      <c r="EM129" s="15"/>
      <c r="EN129" s="15"/>
      <c r="EO129" s="15"/>
      <c r="EP129" s="15"/>
      <c r="EQ129" s="15"/>
      <c r="ER129" s="15"/>
      <c r="ES129" s="15"/>
      <c r="ET129" s="15"/>
      <c r="EU129" s="15"/>
      <c r="EV129" s="15"/>
      <c r="EW129" s="15"/>
      <c r="EX129" s="15"/>
      <c r="EY129" s="15"/>
      <c r="EZ129" s="15"/>
      <c r="FA129" s="15"/>
      <c r="FB129" s="15"/>
      <c r="FC129" s="15"/>
      <c r="FD129" s="15"/>
      <c r="FE129" s="15"/>
      <c r="FF129" s="15"/>
      <c r="FG129" s="15"/>
      <c r="FH129" s="15"/>
      <c r="FI129" s="15"/>
      <c r="FJ129" s="15"/>
      <c r="FK129" s="15"/>
      <c r="FL129" s="15"/>
      <c r="FM129" s="15"/>
      <c r="FN129" s="15"/>
      <c r="FO129" s="15"/>
      <c r="FP129" s="15"/>
      <c r="FQ129" s="15"/>
      <c r="FR129" s="15"/>
      <c r="FS129" s="15"/>
      <c r="FT129" s="15"/>
      <c r="FU129" s="15"/>
      <c r="FV129" s="15"/>
      <c r="FW129" s="15"/>
      <c r="FX129" s="15"/>
      <c r="FY129" s="15"/>
      <c r="FZ129" s="15"/>
      <c r="GA129" s="15"/>
      <c r="GB129" s="15"/>
      <c r="GC129" s="15"/>
      <c r="GD129" s="15"/>
      <c r="GE129" s="15"/>
      <c r="GF129" s="15"/>
      <c r="GG129" s="15"/>
      <c r="GH129" s="15"/>
      <c r="GI129" s="15"/>
      <c r="GJ129" s="15"/>
      <c r="GK129" s="15"/>
      <c r="GL129" s="15"/>
      <c r="GM129" s="15"/>
      <c r="GN129" s="15"/>
      <c r="GO129" s="15"/>
      <c r="GP129" s="15"/>
      <c r="GQ129" s="15"/>
      <c r="GR129" s="15"/>
      <c r="GS129" s="15"/>
      <c r="GT129" s="15"/>
      <c r="GU129" s="15"/>
      <c r="GV129" s="15"/>
      <c r="GW129" s="15"/>
      <c r="GX129" s="15"/>
      <c r="GY129" s="15"/>
      <c r="GZ129" s="15"/>
      <c r="HA129" s="15"/>
      <c r="HB129" s="15"/>
      <c r="HC129" s="15"/>
      <c r="HD129" s="15"/>
      <c r="HE129" s="15"/>
      <c r="HF129" s="15"/>
      <c r="HG129" s="15"/>
      <c r="HH129" s="15"/>
      <c r="HI129" s="15"/>
      <c r="HJ129" s="15"/>
      <c r="HK129" s="15"/>
      <c r="HL129" s="15"/>
      <c r="HM129" s="15"/>
      <c r="HN129" s="15"/>
      <c r="HO129" s="15"/>
      <c r="HP129" s="15"/>
      <c r="HQ129" s="15"/>
      <c r="HR129" s="15"/>
      <c r="HS129" s="15"/>
      <c r="HT129" s="15"/>
      <c r="HU129" s="15"/>
      <c r="HV129" s="15"/>
      <c r="HW129" s="15"/>
      <c r="HX129" s="15"/>
      <c r="HY129" s="15"/>
      <c r="HZ129" s="15"/>
      <c r="IA129" s="15"/>
      <c r="IB129" s="15"/>
      <c r="IC129" s="15"/>
      <c r="ID129" s="15"/>
      <c r="IE129" s="15"/>
      <c r="IF129" s="15"/>
      <c r="IG129" s="15"/>
      <c r="IH129" s="15"/>
      <c r="II129" s="15"/>
      <c r="IJ129" s="15"/>
      <c r="IK129" s="15"/>
      <c r="IL129" s="15"/>
      <c r="IM129" s="15"/>
      <c r="IN129" s="15"/>
      <c r="IO129" s="15"/>
      <c r="IP129" s="15"/>
      <c r="IQ129" s="15"/>
      <c r="IR129" s="15"/>
      <c r="IS129" s="15"/>
      <c r="IT129" s="15"/>
      <c r="IU129" s="15"/>
      <c r="IV129" s="15"/>
    </row>
    <row r="130" spans="1:256" ht="10.5" customHeight="1">
      <c r="A130" s="484"/>
      <c r="B130" s="484"/>
      <c r="C130" s="484"/>
      <c r="D130" s="484"/>
      <c r="E130" s="484"/>
      <c r="F130" s="484"/>
      <c r="G130" s="484"/>
      <c r="H130" s="484"/>
      <c r="I130" s="484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5"/>
      <c r="BR130" s="15"/>
      <c r="BS130" s="15"/>
      <c r="BT130" s="15"/>
      <c r="BU130" s="15"/>
      <c r="BV130" s="15"/>
      <c r="BW130" s="15"/>
      <c r="BX130" s="15"/>
      <c r="BY130" s="15"/>
      <c r="BZ130" s="15"/>
      <c r="CA130" s="15"/>
      <c r="CB130" s="15"/>
      <c r="CC130" s="15"/>
      <c r="CD130" s="15"/>
      <c r="CE130" s="15"/>
      <c r="CF130" s="15"/>
      <c r="CG130" s="15"/>
      <c r="CH130" s="15"/>
      <c r="CI130" s="15"/>
      <c r="CJ130" s="15"/>
      <c r="CK130" s="15"/>
      <c r="CL130" s="15"/>
      <c r="CM130" s="15"/>
      <c r="CN130" s="15"/>
      <c r="CO130" s="15"/>
      <c r="CP130" s="15"/>
      <c r="CQ130" s="15"/>
      <c r="CR130" s="15"/>
      <c r="CS130" s="15"/>
      <c r="CT130" s="15"/>
      <c r="CU130" s="15"/>
      <c r="CV130" s="15"/>
      <c r="CW130" s="15"/>
      <c r="CX130" s="15"/>
      <c r="CY130" s="15"/>
      <c r="CZ130" s="15"/>
      <c r="DA130" s="15"/>
      <c r="DB130" s="15"/>
      <c r="DC130" s="15"/>
      <c r="DD130" s="15"/>
      <c r="DE130" s="15"/>
      <c r="DF130" s="15"/>
      <c r="DG130" s="15"/>
      <c r="DH130" s="15"/>
      <c r="DI130" s="15"/>
      <c r="DJ130" s="15"/>
      <c r="DK130" s="15"/>
      <c r="DL130" s="15"/>
      <c r="DM130" s="15"/>
      <c r="DN130" s="15"/>
      <c r="DO130" s="15"/>
      <c r="DP130" s="15"/>
      <c r="DQ130" s="15"/>
      <c r="DR130" s="15"/>
      <c r="DS130" s="15"/>
      <c r="DT130" s="15"/>
      <c r="DU130" s="15"/>
      <c r="DV130" s="15"/>
      <c r="DW130" s="15"/>
      <c r="DX130" s="15"/>
      <c r="DY130" s="15"/>
      <c r="DZ130" s="15"/>
      <c r="EA130" s="15"/>
      <c r="EB130" s="15"/>
      <c r="EC130" s="15"/>
      <c r="ED130" s="15"/>
      <c r="EE130" s="15"/>
      <c r="EF130" s="15"/>
      <c r="EG130" s="15"/>
      <c r="EH130" s="15"/>
      <c r="EI130" s="15"/>
      <c r="EJ130" s="15"/>
      <c r="EK130" s="15"/>
      <c r="EL130" s="15"/>
      <c r="EM130" s="15"/>
      <c r="EN130" s="15"/>
      <c r="EO130" s="15"/>
      <c r="EP130" s="15"/>
      <c r="EQ130" s="15"/>
      <c r="ER130" s="15"/>
      <c r="ES130" s="15"/>
      <c r="ET130" s="15"/>
      <c r="EU130" s="15"/>
      <c r="EV130" s="15"/>
      <c r="EW130" s="15"/>
      <c r="EX130" s="15"/>
      <c r="EY130" s="15"/>
      <c r="EZ130" s="15"/>
      <c r="FA130" s="15"/>
      <c r="FB130" s="15"/>
      <c r="FC130" s="15"/>
      <c r="FD130" s="15"/>
      <c r="FE130" s="15"/>
      <c r="FF130" s="15"/>
      <c r="FG130" s="15"/>
      <c r="FH130" s="15"/>
      <c r="FI130" s="15"/>
      <c r="FJ130" s="15"/>
      <c r="FK130" s="15"/>
      <c r="FL130" s="15"/>
      <c r="FM130" s="15"/>
      <c r="FN130" s="15"/>
      <c r="FO130" s="15"/>
      <c r="FP130" s="15"/>
      <c r="FQ130" s="15"/>
      <c r="FR130" s="15"/>
      <c r="FS130" s="15"/>
      <c r="FT130" s="15"/>
      <c r="FU130" s="15"/>
      <c r="FV130" s="15"/>
      <c r="FW130" s="15"/>
      <c r="FX130" s="15"/>
      <c r="FY130" s="15"/>
      <c r="FZ130" s="15"/>
      <c r="GA130" s="15"/>
      <c r="GB130" s="15"/>
      <c r="GC130" s="15"/>
      <c r="GD130" s="15"/>
      <c r="GE130" s="15"/>
      <c r="GF130" s="15"/>
      <c r="GG130" s="15"/>
      <c r="GH130" s="15"/>
      <c r="GI130" s="15"/>
      <c r="GJ130" s="15"/>
      <c r="GK130" s="15"/>
      <c r="GL130" s="15"/>
      <c r="GM130" s="15"/>
      <c r="GN130" s="15"/>
      <c r="GO130" s="15"/>
      <c r="GP130" s="15"/>
      <c r="GQ130" s="15"/>
      <c r="GR130" s="15"/>
      <c r="GS130" s="15"/>
      <c r="GT130" s="15"/>
      <c r="GU130" s="15"/>
      <c r="GV130" s="15"/>
      <c r="GW130" s="15"/>
      <c r="GX130" s="15"/>
      <c r="GY130" s="15"/>
      <c r="GZ130" s="15"/>
      <c r="HA130" s="15"/>
      <c r="HB130" s="15"/>
      <c r="HC130" s="15"/>
      <c r="HD130" s="15"/>
      <c r="HE130" s="15"/>
      <c r="HF130" s="15"/>
      <c r="HG130" s="15"/>
      <c r="HH130" s="15"/>
      <c r="HI130" s="15"/>
      <c r="HJ130" s="15"/>
      <c r="HK130" s="15"/>
      <c r="HL130" s="15"/>
      <c r="HM130" s="15"/>
      <c r="HN130" s="15"/>
      <c r="HO130" s="15"/>
      <c r="HP130" s="15"/>
      <c r="HQ130" s="15"/>
      <c r="HR130" s="15"/>
      <c r="HS130" s="15"/>
      <c r="HT130" s="15"/>
      <c r="HU130" s="15"/>
      <c r="HV130" s="15"/>
      <c r="HW130" s="15"/>
      <c r="HX130" s="15"/>
      <c r="HY130" s="15"/>
      <c r="HZ130" s="15"/>
      <c r="IA130" s="15"/>
      <c r="IB130" s="15"/>
      <c r="IC130" s="15"/>
      <c r="ID130" s="15"/>
      <c r="IE130" s="15"/>
      <c r="IF130" s="15"/>
      <c r="IG130" s="15"/>
      <c r="IH130" s="15"/>
      <c r="II130" s="15"/>
      <c r="IJ130" s="15"/>
      <c r="IK130" s="15"/>
      <c r="IL130" s="15"/>
      <c r="IM130" s="15"/>
      <c r="IN130" s="15"/>
      <c r="IO130" s="15"/>
      <c r="IP130" s="15"/>
      <c r="IQ130" s="15"/>
      <c r="IR130" s="15"/>
      <c r="IS130" s="15"/>
      <c r="IT130" s="15"/>
      <c r="IU130" s="15"/>
      <c r="IV130" s="15"/>
    </row>
    <row r="131" spans="1:256" ht="24" customHeight="1">
      <c r="A131" s="500" t="s">
        <v>133</v>
      </c>
      <c r="B131" s="500"/>
      <c r="C131" s="500"/>
      <c r="D131" s="500"/>
      <c r="E131" s="500"/>
      <c r="F131" s="500"/>
      <c r="G131" s="500"/>
      <c r="H131" s="500"/>
      <c r="I131" s="500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5"/>
      <c r="BR131" s="15"/>
      <c r="BS131" s="15"/>
      <c r="BT131" s="15"/>
      <c r="BU131" s="15"/>
      <c r="BV131" s="15"/>
      <c r="BW131" s="15"/>
      <c r="BX131" s="15"/>
      <c r="BY131" s="15"/>
      <c r="BZ131" s="15"/>
      <c r="CA131" s="15"/>
      <c r="CB131" s="15"/>
      <c r="CC131" s="15"/>
      <c r="CD131" s="15"/>
      <c r="CE131" s="15"/>
      <c r="CF131" s="15"/>
      <c r="CG131" s="15"/>
      <c r="CH131" s="15"/>
      <c r="CI131" s="15"/>
      <c r="CJ131" s="15"/>
      <c r="CK131" s="15"/>
      <c r="CL131" s="15"/>
      <c r="CM131" s="15"/>
      <c r="CN131" s="15"/>
      <c r="CO131" s="15"/>
      <c r="CP131" s="15"/>
      <c r="CQ131" s="15"/>
      <c r="CR131" s="15"/>
      <c r="CS131" s="15"/>
      <c r="CT131" s="15"/>
      <c r="CU131" s="15"/>
      <c r="CV131" s="15"/>
      <c r="CW131" s="15"/>
      <c r="CX131" s="15"/>
      <c r="CY131" s="15"/>
      <c r="CZ131" s="15"/>
      <c r="DA131" s="15"/>
      <c r="DB131" s="15"/>
      <c r="DC131" s="15"/>
      <c r="DD131" s="15"/>
      <c r="DE131" s="15"/>
      <c r="DF131" s="15"/>
      <c r="DG131" s="15"/>
      <c r="DH131" s="15"/>
      <c r="DI131" s="15"/>
      <c r="DJ131" s="15"/>
      <c r="DK131" s="15"/>
      <c r="DL131" s="15"/>
      <c r="DM131" s="15"/>
      <c r="DN131" s="15"/>
      <c r="DO131" s="15"/>
      <c r="DP131" s="15"/>
      <c r="DQ131" s="15"/>
      <c r="DR131" s="15"/>
      <c r="DS131" s="15"/>
      <c r="DT131" s="15"/>
      <c r="DU131" s="15"/>
      <c r="DV131" s="15"/>
      <c r="DW131" s="15"/>
      <c r="DX131" s="15"/>
      <c r="DY131" s="15"/>
      <c r="DZ131" s="15"/>
      <c r="EA131" s="15"/>
      <c r="EB131" s="15"/>
      <c r="EC131" s="15"/>
      <c r="ED131" s="15"/>
      <c r="EE131" s="15"/>
      <c r="EF131" s="15"/>
      <c r="EG131" s="15"/>
      <c r="EH131" s="15"/>
      <c r="EI131" s="15"/>
      <c r="EJ131" s="15"/>
      <c r="EK131" s="15"/>
      <c r="EL131" s="15"/>
      <c r="EM131" s="15"/>
      <c r="EN131" s="15"/>
      <c r="EO131" s="15"/>
      <c r="EP131" s="15"/>
      <c r="EQ131" s="15"/>
      <c r="ER131" s="15"/>
      <c r="ES131" s="15"/>
      <c r="ET131" s="15"/>
      <c r="EU131" s="15"/>
      <c r="EV131" s="15"/>
      <c r="EW131" s="15"/>
      <c r="EX131" s="15"/>
      <c r="EY131" s="15"/>
      <c r="EZ131" s="15"/>
      <c r="FA131" s="15"/>
      <c r="FB131" s="15"/>
      <c r="FC131" s="15"/>
      <c r="FD131" s="15"/>
      <c r="FE131" s="15"/>
      <c r="FF131" s="15"/>
      <c r="FG131" s="15"/>
      <c r="FH131" s="15"/>
      <c r="FI131" s="15"/>
      <c r="FJ131" s="15"/>
      <c r="FK131" s="15"/>
      <c r="FL131" s="15"/>
      <c r="FM131" s="15"/>
      <c r="FN131" s="15"/>
      <c r="FO131" s="15"/>
      <c r="FP131" s="15"/>
      <c r="FQ131" s="15"/>
      <c r="FR131" s="15"/>
      <c r="FS131" s="15"/>
      <c r="FT131" s="15"/>
      <c r="FU131" s="15"/>
      <c r="FV131" s="15"/>
      <c r="FW131" s="15"/>
      <c r="FX131" s="15"/>
      <c r="FY131" s="15"/>
      <c r="FZ131" s="15"/>
      <c r="GA131" s="15"/>
      <c r="GB131" s="15"/>
      <c r="GC131" s="15"/>
      <c r="GD131" s="15"/>
      <c r="GE131" s="15"/>
      <c r="GF131" s="15"/>
      <c r="GG131" s="15"/>
      <c r="GH131" s="15"/>
      <c r="GI131" s="15"/>
      <c r="GJ131" s="15"/>
      <c r="GK131" s="15"/>
      <c r="GL131" s="15"/>
      <c r="GM131" s="15"/>
      <c r="GN131" s="15"/>
      <c r="GO131" s="15"/>
      <c r="GP131" s="15"/>
      <c r="GQ131" s="15"/>
      <c r="GR131" s="15"/>
      <c r="GS131" s="15"/>
      <c r="GT131" s="15"/>
      <c r="GU131" s="15"/>
      <c r="GV131" s="15"/>
      <c r="GW131" s="15"/>
      <c r="GX131" s="15"/>
      <c r="GY131" s="15"/>
      <c r="GZ131" s="15"/>
      <c r="HA131" s="15"/>
      <c r="HB131" s="15"/>
      <c r="HC131" s="15"/>
      <c r="HD131" s="15"/>
      <c r="HE131" s="15"/>
      <c r="HF131" s="15"/>
      <c r="HG131" s="15"/>
      <c r="HH131" s="15"/>
      <c r="HI131" s="15"/>
      <c r="HJ131" s="15"/>
      <c r="HK131" s="15"/>
      <c r="HL131" s="15"/>
      <c r="HM131" s="15"/>
      <c r="HN131" s="15"/>
      <c r="HO131" s="15"/>
      <c r="HP131" s="15"/>
      <c r="HQ131" s="15"/>
      <c r="HR131" s="15"/>
      <c r="HS131" s="15"/>
      <c r="HT131" s="15"/>
      <c r="HU131" s="15"/>
      <c r="HV131" s="15"/>
      <c r="HW131" s="15"/>
      <c r="HX131" s="15"/>
      <c r="HY131" s="15"/>
      <c r="HZ131" s="15"/>
      <c r="IA131" s="15"/>
      <c r="IB131" s="15"/>
      <c r="IC131" s="15"/>
      <c r="ID131" s="15"/>
      <c r="IE131" s="15"/>
      <c r="IF131" s="15"/>
      <c r="IG131" s="15"/>
      <c r="IH131" s="15"/>
      <c r="II131" s="15"/>
      <c r="IJ131" s="15"/>
      <c r="IK131" s="15"/>
      <c r="IL131" s="15"/>
      <c r="IM131" s="15"/>
      <c r="IN131" s="15"/>
      <c r="IO131" s="15"/>
      <c r="IP131" s="15"/>
      <c r="IQ131" s="15"/>
      <c r="IR131" s="15"/>
      <c r="IS131" s="15"/>
      <c r="IT131" s="15"/>
      <c r="IU131" s="15"/>
      <c r="IV131" s="15"/>
    </row>
    <row r="132" spans="1:256" ht="27.75" customHeight="1">
      <c r="A132" s="492" t="s">
        <v>134</v>
      </c>
      <c r="B132" s="492"/>
      <c r="C132" s="492"/>
      <c r="D132" s="492"/>
      <c r="E132" s="492"/>
      <c r="F132" s="492"/>
      <c r="G132" s="492"/>
      <c r="H132" s="492"/>
      <c r="I132" s="492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5"/>
      <c r="BR132" s="15"/>
      <c r="BS132" s="15"/>
      <c r="BT132" s="15"/>
      <c r="BU132" s="15"/>
      <c r="BV132" s="15"/>
      <c r="BW132" s="15"/>
      <c r="BX132" s="15"/>
      <c r="BY132" s="15"/>
      <c r="BZ132" s="15"/>
      <c r="CA132" s="15"/>
      <c r="CB132" s="15"/>
      <c r="CC132" s="15"/>
      <c r="CD132" s="15"/>
      <c r="CE132" s="15"/>
      <c r="CF132" s="15"/>
      <c r="CG132" s="15"/>
      <c r="CH132" s="15"/>
      <c r="CI132" s="15"/>
      <c r="CJ132" s="15"/>
      <c r="CK132" s="15"/>
      <c r="CL132" s="15"/>
      <c r="CM132" s="15"/>
      <c r="CN132" s="15"/>
      <c r="CO132" s="15"/>
      <c r="CP132" s="15"/>
      <c r="CQ132" s="15"/>
      <c r="CR132" s="15"/>
      <c r="CS132" s="15"/>
      <c r="CT132" s="15"/>
      <c r="CU132" s="15"/>
      <c r="CV132" s="15"/>
      <c r="CW132" s="15"/>
      <c r="CX132" s="15"/>
      <c r="CY132" s="15"/>
      <c r="CZ132" s="15"/>
      <c r="DA132" s="15"/>
      <c r="DB132" s="15"/>
      <c r="DC132" s="15"/>
      <c r="DD132" s="15"/>
      <c r="DE132" s="15"/>
      <c r="DF132" s="15"/>
      <c r="DG132" s="15"/>
      <c r="DH132" s="15"/>
      <c r="DI132" s="15"/>
      <c r="DJ132" s="15"/>
      <c r="DK132" s="15"/>
      <c r="DL132" s="15"/>
      <c r="DM132" s="15"/>
      <c r="DN132" s="15"/>
      <c r="DO132" s="15"/>
      <c r="DP132" s="15"/>
      <c r="DQ132" s="15"/>
      <c r="DR132" s="15"/>
      <c r="DS132" s="15"/>
      <c r="DT132" s="15"/>
      <c r="DU132" s="15"/>
      <c r="DV132" s="15"/>
      <c r="DW132" s="15"/>
      <c r="DX132" s="15"/>
      <c r="DY132" s="15"/>
      <c r="DZ132" s="15"/>
      <c r="EA132" s="15"/>
      <c r="EB132" s="15"/>
      <c r="EC132" s="15"/>
      <c r="ED132" s="15"/>
      <c r="EE132" s="15"/>
      <c r="EF132" s="15"/>
      <c r="EG132" s="15"/>
      <c r="EH132" s="15"/>
      <c r="EI132" s="15"/>
      <c r="EJ132" s="15"/>
      <c r="EK132" s="15"/>
      <c r="EL132" s="15"/>
      <c r="EM132" s="15"/>
      <c r="EN132" s="15"/>
      <c r="EO132" s="15"/>
      <c r="EP132" s="15"/>
      <c r="EQ132" s="15"/>
      <c r="ER132" s="15"/>
      <c r="ES132" s="15"/>
      <c r="ET132" s="15"/>
      <c r="EU132" s="15"/>
      <c r="EV132" s="15"/>
      <c r="EW132" s="15"/>
      <c r="EX132" s="15"/>
      <c r="EY132" s="15"/>
      <c r="EZ132" s="15"/>
      <c r="FA132" s="15"/>
      <c r="FB132" s="15"/>
      <c r="FC132" s="15"/>
      <c r="FD132" s="15"/>
      <c r="FE132" s="15"/>
      <c r="FF132" s="15"/>
      <c r="FG132" s="15"/>
      <c r="FH132" s="15"/>
      <c r="FI132" s="15"/>
      <c r="FJ132" s="15"/>
      <c r="FK132" s="15"/>
      <c r="FL132" s="15"/>
      <c r="FM132" s="15"/>
      <c r="FN132" s="15"/>
      <c r="FO132" s="15"/>
      <c r="FP132" s="15"/>
      <c r="FQ132" s="15"/>
      <c r="FR132" s="15"/>
      <c r="FS132" s="15"/>
      <c r="FT132" s="15"/>
      <c r="FU132" s="15"/>
      <c r="FV132" s="15"/>
      <c r="FW132" s="15"/>
      <c r="FX132" s="15"/>
      <c r="FY132" s="15"/>
      <c r="FZ132" s="15"/>
      <c r="GA132" s="15"/>
      <c r="GB132" s="15"/>
      <c r="GC132" s="15"/>
      <c r="GD132" s="15"/>
      <c r="GE132" s="15"/>
      <c r="GF132" s="15"/>
      <c r="GG132" s="15"/>
      <c r="GH132" s="15"/>
      <c r="GI132" s="15"/>
      <c r="GJ132" s="15"/>
      <c r="GK132" s="15"/>
      <c r="GL132" s="15"/>
      <c r="GM132" s="15"/>
      <c r="GN132" s="15"/>
      <c r="GO132" s="15"/>
      <c r="GP132" s="15"/>
      <c r="GQ132" s="15"/>
      <c r="GR132" s="15"/>
      <c r="GS132" s="15"/>
      <c r="GT132" s="15"/>
      <c r="GU132" s="15"/>
      <c r="GV132" s="15"/>
      <c r="GW132" s="15"/>
      <c r="GX132" s="15"/>
      <c r="GY132" s="15"/>
      <c r="GZ132" s="15"/>
      <c r="HA132" s="15"/>
      <c r="HB132" s="15"/>
      <c r="HC132" s="15"/>
      <c r="HD132" s="15"/>
      <c r="HE132" s="15"/>
      <c r="HF132" s="15"/>
      <c r="HG132" s="15"/>
      <c r="HH132" s="15"/>
      <c r="HI132" s="15"/>
      <c r="HJ132" s="15"/>
      <c r="HK132" s="15"/>
      <c r="HL132" s="15"/>
      <c r="HM132" s="15"/>
      <c r="HN132" s="15"/>
      <c r="HO132" s="15"/>
      <c r="HP132" s="15"/>
      <c r="HQ132" s="15"/>
      <c r="HR132" s="15"/>
      <c r="HS132" s="15"/>
      <c r="HT132" s="15"/>
      <c r="HU132" s="15"/>
      <c r="HV132" s="15"/>
      <c r="HW132" s="15"/>
      <c r="HX132" s="15"/>
      <c r="HY132" s="15"/>
      <c r="HZ132" s="15"/>
      <c r="IA132" s="15"/>
      <c r="IB132" s="15"/>
      <c r="IC132" s="15"/>
      <c r="ID132" s="15"/>
      <c r="IE132" s="15"/>
      <c r="IF132" s="15"/>
      <c r="IG132" s="15"/>
      <c r="IH132" s="15"/>
      <c r="II132" s="15"/>
      <c r="IJ132" s="15"/>
      <c r="IK132" s="15"/>
      <c r="IL132" s="15"/>
      <c r="IM132" s="15"/>
      <c r="IN132" s="15"/>
      <c r="IO132" s="15"/>
      <c r="IP132" s="15"/>
      <c r="IQ132" s="15"/>
      <c r="IR132" s="15"/>
      <c r="IS132" s="15"/>
      <c r="IT132" s="15"/>
      <c r="IU132" s="15"/>
      <c r="IV132" s="15"/>
    </row>
    <row r="133" spans="1:256" ht="47.25" customHeight="1">
      <c r="A133" s="513" t="s">
        <v>135</v>
      </c>
      <c r="B133" s="513"/>
      <c r="C133" s="513"/>
      <c r="D133" s="513"/>
      <c r="E133" s="513"/>
      <c r="F133" s="513"/>
      <c r="G133" s="513"/>
      <c r="H133" s="513"/>
      <c r="I133" s="513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5"/>
      <c r="BR133" s="15"/>
      <c r="BS133" s="15"/>
      <c r="BT133" s="15"/>
      <c r="BU133" s="15"/>
      <c r="BV133" s="15"/>
      <c r="BW133" s="15"/>
      <c r="BX133" s="15"/>
      <c r="BY133" s="15"/>
      <c r="BZ133" s="15"/>
      <c r="CA133" s="15"/>
      <c r="CB133" s="15"/>
      <c r="CC133" s="15"/>
      <c r="CD133" s="15"/>
      <c r="CE133" s="15"/>
      <c r="CF133" s="15"/>
      <c r="CG133" s="15"/>
      <c r="CH133" s="15"/>
      <c r="CI133" s="15"/>
      <c r="CJ133" s="15"/>
      <c r="CK133" s="15"/>
      <c r="CL133" s="15"/>
      <c r="CM133" s="15"/>
      <c r="CN133" s="15"/>
      <c r="CO133" s="15"/>
      <c r="CP133" s="15"/>
      <c r="CQ133" s="15"/>
      <c r="CR133" s="15"/>
      <c r="CS133" s="15"/>
      <c r="CT133" s="15"/>
      <c r="CU133" s="15"/>
      <c r="CV133" s="15"/>
      <c r="CW133" s="15"/>
      <c r="CX133" s="15"/>
      <c r="CY133" s="15"/>
      <c r="CZ133" s="15"/>
      <c r="DA133" s="15"/>
      <c r="DB133" s="15"/>
      <c r="DC133" s="15"/>
      <c r="DD133" s="15"/>
      <c r="DE133" s="15"/>
      <c r="DF133" s="15"/>
      <c r="DG133" s="15"/>
      <c r="DH133" s="15"/>
      <c r="DI133" s="15"/>
      <c r="DJ133" s="15"/>
      <c r="DK133" s="15"/>
      <c r="DL133" s="15"/>
      <c r="DM133" s="15"/>
      <c r="DN133" s="15"/>
      <c r="DO133" s="15"/>
      <c r="DP133" s="15"/>
      <c r="DQ133" s="15"/>
      <c r="DR133" s="15"/>
      <c r="DS133" s="15"/>
      <c r="DT133" s="15"/>
      <c r="DU133" s="15"/>
      <c r="DV133" s="15"/>
      <c r="DW133" s="15"/>
      <c r="DX133" s="15"/>
      <c r="DY133" s="15"/>
      <c r="DZ133" s="15"/>
      <c r="EA133" s="15"/>
      <c r="EB133" s="15"/>
      <c r="EC133" s="15"/>
      <c r="ED133" s="15"/>
      <c r="EE133" s="15"/>
      <c r="EF133" s="15"/>
      <c r="EG133" s="15"/>
      <c r="EH133" s="15"/>
      <c r="EI133" s="15"/>
      <c r="EJ133" s="15"/>
      <c r="EK133" s="15"/>
      <c r="EL133" s="15"/>
      <c r="EM133" s="15"/>
      <c r="EN133" s="15"/>
      <c r="EO133" s="15"/>
      <c r="EP133" s="15"/>
      <c r="EQ133" s="15"/>
      <c r="ER133" s="15"/>
      <c r="ES133" s="15"/>
      <c r="ET133" s="15"/>
      <c r="EU133" s="15"/>
      <c r="EV133" s="15"/>
      <c r="EW133" s="15"/>
      <c r="EX133" s="15"/>
      <c r="EY133" s="15"/>
      <c r="EZ133" s="15"/>
      <c r="FA133" s="15"/>
      <c r="FB133" s="15"/>
      <c r="FC133" s="15"/>
      <c r="FD133" s="15"/>
      <c r="FE133" s="15"/>
      <c r="FF133" s="15"/>
      <c r="FG133" s="15"/>
      <c r="FH133" s="15"/>
      <c r="FI133" s="15"/>
      <c r="FJ133" s="15"/>
      <c r="FK133" s="15"/>
      <c r="FL133" s="15"/>
      <c r="FM133" s="15"/>
      <c r="FN133" s="15"/>
      <c r="FO133" s="15"/>
      <c r="FP133" s="15"/>
      <c r="FQ133" s="15"/>
      <c r="FR133" s="15"/>
      <c r="FS133" s="15"/>
      <c r="FT133" s="15"/>
      <c r="FU133" s="15"/>
      <c r="FV133" s="15"/>
      <c r="FW133" s="15"/>
      <c r="FX133" s="15"/>
      <c r="FY133" s="15"/>
      <c r="FZ133" s="15"/>
      <c r="GA133" s="15"/>
      <c r="GB133" s="15"/>
      <c r="GC133" s="15"/>
      <c r="GD133" s="15"/>
      <c r="GE133" s="15"/>
      <c r="GF133" s="15"/>
      <c r="GG133" s="15"/>
      <c r="GH133" s="15"/>
      <c r="GI133" s="15"/>
      <c r="GJ133" s="15"/>
      <c r="GK133" s="15"/>
      <c r="GL133" s="15"/>
      <c r="GM133" s="15"/>
      <c r="GN133" s="15"/>
      <c r="GO133" s="15"/>
      <c r="GP133" s="15"/>
      <c r="GQ133" s="15"/>
      <c r="GR133" s="15"/>
      <c r="GS133" s="15"/>
      <c r="GT133" s="15"/>
      <c r="GU133" s="15"/>
      <c r="GV133" s="15"/>
      <c r="GW133" s="15"/>
      <c r="GX133" s="15"/>
      <c r="GY133" s="15"/>
      <c r="GZ133" s="15"/>
      <c r="HA133" s="15"/>
      <c r="HB133" s="15"/>
      <c r="HC133" s="15"/>
      <c r="HD133" s="15"/>
      <c r="HE133" s="15"/>
      <c r="HF133" s="15"/>
      <c r="HG133" s="15"/>
      <c r="HH133" s="15"/>
      <c r="HI133" s="15"/>
      <c r="HJ133" s="15"/>
      <c r="HK133" s="15"/>
      <c r="HL133" s="15"/>
      <c r="HM133" s="15"/>
      <c r="HN133" s="15"/>
      <c r="HO133" s="15"/>
      <c r="HP133" s="15"/>
      <c r="HQ133" s="15"/>
      <c r="HR133" s="15"/>
      <c r="HS133" s="15"/>
      <c r="HT133" s="15"/>
      <c r="HU133" s="15"/>
      <c r="HV133" s="15"/>
      <c r="HW133" s="15"/>
      <c r="HX133" s="15"/>
      <c r="HY133" s="15"/>
      <c r="HZ133" s="15"/>
      <c r="IA133" s="15"/>
      <c r="IB133" s="15"/>
      <c r="IC133" s="15"/>
      <c r="ID133" s="15"/>
      <c r="IE133" s="15"/>
      <c r="IF133" s="15"/>
      <c r="IG133" s="15"/>
      <c r="IH133" s="15"/>
      <c r="II133" s="15"/>
      <c r="IJ133" s="15"/>
      <c r="IK133" s="15"/>
      <c r="IL133" s="15"/>
      <c r="IM133" s="15"/>
      <c r="IN133" s="15"/>
      <c r="IO133" s="15"/>
      <c r="IP133" s="15"/>
      <c r="IQ133" s="15"/>
      <c r="IR133" s="15"/>
      <c r="IS133" s="15"/>
      <c r="IT133" s="15"/>
      <c r="IU133" s="15"/>
      <c r="IV133" s="15"/>
    </row>
    <row r="134" spans="1:256" ht="8.25" customHeight="1">
      <c r="A134" s="525"/>
      <c r="B134" s="525"/>
      <c r="C134" s="525"/>
      <c r="D134" s="525"/>
      <c r="E134" s="525"/>
      <c r="F134" s="525"/>
      <c r="G134" s="525"/>
      <c r="H134" s="525"/>
      <c r="I134" s="52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  <c r="CR134" s="15"/>
      <c r="CS134" s="15"/>
      <c r="CT134" s="15"/>
      <c r="CU134" s="15"/>
      <c r="CV134" s="15"/>
      <c r="CW134" s="15"/>
      <c r="CX134" s="15"/>
      <c r="CY134" s="15"/>
      <c r="CZ134" s="15"/>
      <c r="DA134" s="15"/>
      <c r="DB134" s="15"/>
      <c r="DC134" s="15"/>
      <c r="DD134" s="15"/>
      <c r="DE134" s="15"/>
      <c r="DF134" s="15"/>
      <c r="DG134" s="15"/>
      <c r="DH134" s="15"/>
      <c r="DI134" s="15"/>
      <c r="DJ134" s="15"/>
      <c r="DK134" s="15"/>
      <c r="DL134" s="15"/>
      <c r="DM134" s="15"/>
      <c r="DN134" s="15"/>
      <c r="DO134" s="15"/>
      <c r="DP134" s="15"/>
      <c r="DQ134" s="15"/>
      <c r="DR134" s="15"/>
      <c r="DS134" s="15"/>
      <c r="DT134" s="15"/>
      <c r="DU134" s="15"/>
      <c r="DV134" s="15"/>
      <c r="DW134" s="15"/>
      <c r="DX134" s="15"/>
      <c r="DY134" s="15"/>
      <c r="DZ134" s="15"/>
      <c r="EA134" s="15"/>
      <c r="EB134" s="15"/>
      <c r="EC134" s="15"/>
      <c r="ED134" s="15"/>
      <c r="EE134" s="15"/>
      <c r="EF134" s="15"/>
      <c r="EG134" s="15"/>
      <c r="EH134" s="15"/>
      <c r="EI134" s="15"/>
      <c r="EJ134" s="15"/>
      <c r="EK134" s="15"/>
      <c r="EL134" s="15"/>
      <c r="EM134" s="15"/>
      <c r="EN134" s="15"/>
      <c r="EO134" s="15"/>
      <c r="EP134" s="15"/>
      <c r="EQ134" s="15"/>
      <c r="ER134" s="15"/>
      <c r="ES134" s="15"/>
      <c r="ET134" s="15"/>
      <c r="EU134" s="15"/>
      <c r="EV134" s="15"/>
      <c r="EW134" s="15"/>
      <c r="EX134" s="15"/>
      <c r="EY134" s="15"/>
      <c r="EZ134" s="15"/>
      <c r="FA134" s="15"/>
      <c r="FB134" s="15"/>
      <c r="FC134" s="15"/>
      <c r="FD134" s="15"/>
      <c r="FE134" s="15"/>
      <c r="FF134" s="15"/>
      <c r="FG134" s="15"/>
      <c r="FH134" s="15"/>
      <c r="FI134" s="15"/>
      <c r="FJ134" s="15"/>
      <c r="FK134" s="15"/>
      <c r="FL134" s="15"/>
      <c r="FM134" s="15"/>
      <c r="FN134" s="15"/>
      <c r="FO134" s="15"/>
      <c r="FP134" s="15"/>
      <c r="FQ134" s="15"/>
      <c r="FR134" s="15"/>
      <c r="FS134" s="15"/>
      <c r="FT134" s="15"/>
      <c r="FU134" s="15"/>
      <c r="FV134" s="15"/>
      <c r="FW134" s="15"/>
      <c r="FX134" s="15"/>
      <c r="FY134" s="15"/>
      <c r="FZ134" s="15"/>
      <c r="GA134" s="15"/>
      <c r="GB134" s="15"/>
      <c r="GC134" s="15"/>
      <c r="GD134" s="15"/>
      <c r="GE134" s="15"/>
      <c r="GF134" s="15"/>
      <c r="GG134" s="15"/>
      <c r="GH134" s="15"/>
      <c r="GI134" s="15"/>
      <c r="GJ134" s="15"/>
      <c r="GK134" s="15"/>
      <c r="GL134" s="15"/>
      <c r="GM134" s="15"/>
      <c r="GN134" s="15"/>
      <c r="GO134" s="15"/>
      <c r="GP134" s="15"/>
      <c r="GQ134" s="15"/>
      <c r="GR134" s="15"/>
      <c r="GS134" s="15"/>
      <c r="GT134" s="15"/>
      <c r="GU134" s="15"/>
      <c r="GV134" s="15"/>
      <c r="GW134" s="15"/>
      <c r="GX134" s="15"/>
      <c r="GY134" s="15"/>
      <c r="GZ134" s="15"/>
      <c r="HA134" s="15"/>
      <c r="HB134" s="15"/>
      <c r="HC134" s="15"/>
      <c r="HD134" s="15"/>
      <c r="HE134" s="15"/>
      <c r="HF134" s="15"/>
      <c r="HG134" s="15"/>
      <c r="HH134" s="15"/>
      <c r="HI134" s="15"/>
      <c r="HJ134" s="15"/>
      <c r="HK134" s="15"/>
      <c r="HL134" s="15"/>
      <c r="HM134" s="15"/>
      <c r="HN134" s="15"/>
      <c r="HO134" s="15"/>
      <c r="HP134" s="15"/>
      <c r="HQ134" s="15"/>
      <c r="HR134" s="15"/>
      <c r="HS134" s="15"/>
      <c r="HT134" s="15"/>
      <c r="HU134" s="15"/>
      <c r="HV134" s="15"/>
      <c r="HW134" s="15"/>
      <c r="HX134" s="15"/>
      <c r="HY134" s="15"/>
      <c r="HZ134" s="15"/>
      <c r="IA134" s="15"/>
      <c r="IB134" s="15"/>
      <c r="IC134" s="15"/>
      <c r="ID134" s="15"/>
      <c r="IE134" s="15"/>
      <c r="IF134" s="15"/>
      <c r="IG134" s="15"/>
      <c r="IH134" s="15"/>
      <c r="II134" s="15"/>
      <c r="IJ134" s="15"/>
      <c r="IK134" s="15"/>
      <c r="IL134" s="15"/>
      <c r="IM134" s="15"/>
      <c r="IN134" s="15"/>
      <c r="IO134" s="15"/>
      <c r="IP134" s="15"/>
      <c r="IQ134" s="15"/>
      <c r="IR134" s="15"/>
      <c r="IS134" s="15"/>
      <c r="IT134" s="15"/>
      <c r="IU134" s="15"/>
      <c r="IV134" s="15"/>
    </row>
    <row r="135" spans="1:256" ht="30" customHeight="1">
      <c r="A135" s="79" t="s">
        <v>136</v>
      </c>
      <c r="B135" s="80">
        <f>I68</f>
        <v>1560</v>
      </c>
      <c r="C135" s="81"/>
      <c r="D135" s="79" t="s">
        <v>137</v>
      </c>
      <c r="E135" s="80">
        <f>I119</f>
        <v>996.1400000000001</v>
      </c>
      <c r="F135" s="82"/>
      <c r="G135" s="79" t="s">
        <v>138</v>
      </c>
      <c r="H135" s="80">
        <f>I129</f>
        <v>103.75</v>
      </c>
      <c r="I135" s="83">
        <f>B135+E135+H135</f>
        <v>2659.8900000000003</v>
      </c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5"/>
      <c r="BR135" s="15"/>
      <c r="BS135" s="15"/>
      <c r="BT135" s="15"/>
      <c r="BU135" s="15"/>
      <c r="BV135" s="15"/>
      <c r="BW135" s="15"/>
      <c r="BX135" s="15"/>
      <c r="BY135" s="15"/>
      <c r="BZ135" s="15"/>
      <c r="CA135" s="15"/>
      <c r="CB135" s="15"/>
      <c r="CC135" s="15"/>
      <c r="CD135" s="15"/>
      <c r="CE135" s="15"/>
      <c r="CF135" s="15"/>
      <c r="CG135" s="15"/>
      <c r="CH135" s="15"/>
      <c r="CI135" s="15"/>
      <c r="CJ135" s="15"/>
      <c r="CK135" s="15"/>
      <c r="CL135" s="15"/>
      <c r="CM135" s="15"/>
      <c r="CN135" s="15"/>
      <c r="CO135" s="15"/>
      <c r="CP135" s="15"/>
      <c r="CQ135" s="15"/>
      <c r="CR135" s="15"/>
      <c r="CS135" s="15"/>
      <c r="CT135" s="15"/>
      <c r="CU135" s="15"/>
      <c r="CV135" s="15"/>
      <c r="CW135" s="15"/>
      <c r="CX135" s="15"/>
      <c r="CY135" s="15"/>
      <c r="CZ135" s="15"/>
      <c r="DA135" s="15"/>
      <c r="DB135" s="15"/>
      <c r="DC135" s="15"/>
      <c r="DD135" s="15"/>
      <c r="DE135" s="15"/>
      <c r="DF135" s="15"/>
      <c r="DG135" s="15"/>
      <c r="DH135" s="15"/>
      <c r="DI135" s="15"/>
      <c r="DJ135" s="15"/>
      <c r="DK135" s="15"/>
      <c r="DL135" s="15"/>
      <c r="DM135" s="15"/>
      <c r="DN135" s="15"/>
      <c r="DO135" s="15"/>
      <c r="DP135" s="15"/>
      <c r="DQ135" s="15"/>
      <c r="DR135" s="15"/>
      <c r="DS135" s="15"/>
      <c r="DT135" s="15"/>
      <c r="DU135" s="15"/>
      <c r="DV135" s="15"/>
      <c r="DW135" s="15"/>
      <c r="DX135" s="15"/>
      <c r="DY135" s="15"/>
      <c r="DZ135" s="15"/>
      <c r="EA135" s="15"/>
      <c r="EB135" s="15"/>
      <c r="EC135" s="15"/>
      <c r="ED135" s="15"/>
      <c r="EE135" s="15"/>
      <c r="EF135" s="15"/>
      <c r="EG135" s="15"/>
      <c r="EH135" s="15"/>
      <c r="EI135" s="15"/>
      <c r="EJ135" s="15"/>
      <c r="EK135" s="15"/>
      <c r="EL135" s="15"/>
      <c r="EM135" s="15"/>
      <c r="EN135" s="15"/>
      <c r="EO135" s="15"/>
      <c r="EP135" s="15"/>
      <c r="EQ135" s="15"/>
      <c r="ER135" s="15"/>
      <c r="ES135" s="15"/>
      <c r="ET135" s="15"/>
      <c r="EU135" s="15"/>
      <c r="EV135" s="15"/>
      <c r="EW135" s="15"/>
      <c r="EX135" s="15"/>
      <c r="EY135" s="15"/>
      <c r="EZ135" s="15"/>
      <c r="FA135" s="15"/>
      <c r="FB135" s="15"/>
      <c r="FC135" s="15"/>
      <c r="FD135" s="15"/>
      <c r="FE135" s="15"/>
      <c r="FF135" s="15"/>
      <c r="FG135" s="15"/>
      <c r="FH135" s="15"/>
      <c r="FI135" s="15"/>
      <c r="FJ135" s="15"/>
      <c r="FK135" s="15"/>
      <c r="FL135" s="15"/>
      <c r="FM135" s="15"/>
      <c r="FN135" s="15"/>
      <c r="FO135" s="15"/>
      <c r="FP135" s="15"/>
      <c r="FQ135" s="15"/>
      <c r="FR135" s="15"/>
      <c r="FS135" s="15"/>
      <c r="FT135" s="15"/>
      <c r="FU135" s="15"/>
      <c r="FV135" s="15"/>
      <c r="FW135" s="15"/>
      <c r="FX135" s="15"/>
      <c r="FY135" s="15"/>
      <c r="FZ135" s="15"/>
      <c r="GA135" s="15"/>
      <c r="GB135" s="15"/>
      <c r="GC135" s="15"/>
      <c r="GD135" s="15"/>
      <c r="GE135" s="15"/>
      <c r="GF135" s="15"/>
      <c r="GG135" s="15"/>
      <c r="GH135" s="15"/>
      <c r="GI135" s="15"/>
      <c r="GJ135" s="15"/>
      <c r="GK135" s="15"/>
      <c r="GL135" s="15"/>
      <c r="GM135" s="15"/>
      <c r="GN135" s="15"/>
      <c r="GO135" s="15"/>
      <c r="GP135" s="15"/>
      <c r="GQ135" s="15"/>
      <c r="GR135" s="15"/>
      <c r="GS135" s="15"/>
      <c r="GT135" s="15"/>
      <c r="GU135" s="15"/>
      <c r="GV135" s="15"/>
      <c r="GW135" s="15"/>
      <c r="GX135" s="15"/>
      <c r="GY135" s="15"/>
      <c r="GZ135" s="15"/>
      <c r="HA135" s="15"/>
      <c r="HB135" s="15"/>
      <c r="HC135" s="15"/>
      <c r="HD135" s="15"/>
      <c r="HE135" s="15"/>
      <c r="HF135" s="15"/>
      <c r="HG135" s="15"/>
      <c r="HH135" s="15"/>
      <c r="HI135" s="15"/>
      <c r="HJ135" s="15"/>
      <c r="HK135" s="15"/>
      <c r="HL135" s="15"/>
      <c r="HM135" s="15"/>
      <c r="HN135" s="15"/>
      <c r="HO135" s="15"/>
      <c r="HP135" s="15"/>
      <c r="HQ135" s="15"/>
      <c r="HR135" s="15"/>
      <c r="HS135" s="15"/>
      <c r="HT135" s="15"/>
      <c r="HU135" s="15"/>
      <c r="HV135" s="15"/>
      <c r="HW135" s="15"/>
      <c r="HX135" s="15"/>
      <c r="HY135" s="15"/>
      <c r="HZ135" s="15"/>
      <c r="IA135" s="15"/>
      <c r="IB135" s="15"/>
      <c r="IC135" s="15"/>
      <c r="ID135" s="15"/>
      <c r="IE135" s="15"/>
      <c r="IF135" s="15"/>
      <c r="IG135" s="15"/>
      <c r="IH135" s="15"/>
      <c r="II135" s="15"/>
      <c r="IJ135" s="15"/>
      <c r="IK135" s="15"/>
      <c r="IL135" s="15"/>
      <c r="IM135" s="15"/>
      <c r="IN135" s="15"/>
      <c r="IO135" s="15"/>
      <c r="IP135" s="15"/>
      <c r="IQ135" s="15"/>
      <c r="IR135" s="15"/>
      <c r="IS135" s="15"/>
      <c r="IT135" s="15"/>
      <c r="IU135" s="15"/>
      <c r="IV135" s="15"/>
    </row>
    <row r="136" spans="1:256" ht="7.5" customHeight="1">
      <c r="A136" s="526"/>
      <c r="B136" s="526"/>
      <c r="C136" s="526"/>
      <c r="D136" s="526"/>
      <c r="E136" s="526"/>
      <c r="F136" s="526"/>
      <c r="G136" s="526"/>
      <c r="H136" s="526"/>
      <c r="I136" s="526"/>
      <c r="J136" s="15" t="s">
        <v>139</v>
      </c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  <c r="CS136" s="15"/>
      <c r="CT136" s="15"/>
      <c r="CU136" s="15"/>
      <c r="CV136" s="15"/>
      <c r="CW136" s="15"/>
      <c r="CX136" s="15"/>
      <c r="CY136" s="15"/>
      <c r="CZ136" s="15"/>
      <c r="DA136" s="15"/>
      <c r="DB136" s="15"/>
      <c r="DC136" s="15"/>
      <c r="DD136" s="15"/>
      <c r="DE136" s="15"/>
      <c r="DF136" s="15"/>
      <c r="DG136" s="15"/>
      <c r="DH136" s="15"/>
      <c r="DI136" s="15"/>
      <c r="DJ136" s="15"/>
      <c r="DK136" s="15"/>
      <c r="DL136" s="15"/>
      <c r="DM136" s="15"/>
      <c r="DN136" s="15"/>
      <c r="DO136" s="15"/>
      <c r="DP136" s="15"/>
      <c r="DQ136" s="15"/>
      <c r="DR136" s="15"/>
      <c r="DS136" s="15"/>
      <c r="DT136" s="15"/>
      <c r="DU136" s="15"/>
      <c r="DV136" s="15"/>
      <c r="DW136" s="15"/>
      <c r="DX136" s="15"/>
      <c r="DY136" s="15"/>
      <c r="DZ136" s="15"/>
      <c r="EA136" s="15"/>
      <c r="EB136" s="15"/>
      <c r="EC136" s="15"/>
      <c r="ED136" s="15"/>
      <c r="EE136" s="15"/>
      <c r="EF136" s="15"/>
      <c r="EG136" s="15"/>
      <c r="EH136" s="15"/>
      <c r="EI136" s="15"/>
      <c r="EJ136" s="15"/>
      <c r="EK136" s="15"/>
      <c r="EL136" s="15"/>
      <c r="EM136" s="15"/>
      <c r="EN136" s="15"/>
      <c r="EO136" s="15"/>
      <c r="EP136" s="15"/>
      <c r="EQ136" s="15"/>
      <c r="ER136" s="15"/>
      <c r="ES136" s="15"/>
      <c r="ET136" s="15"/>
      <c r="EU136" s="15"/>
      <c r="EV136" s="15"/>
      <c r="EW136" s="15"/>
      <c r="EX136" s="15"/>
      <c r="EY136" s="15"/>
      <c r="EZ136" s="15"/>
      <c r="FA136" s="15"/>
      <c r="FB136" s="15"/>
      <c r="FC136" s="15"/>
      <c r="FD136" s="15"/>
      <c r="FE136" s="15"/>
      <c r="FF136" s="15"/>
      <c r="FG136" s="15"/>
      <c r="FH136" s="15"/>
      <c r="FI136" s="15"/>
      <c r="FJ136" s="15"/>
      <c r="FK136" s="15"/>
      <c r="FL136" s="15"/>
      <c r="FM136" s="15"/>
      <c r="FN136" s="15"/>
      <c r="FO136" s="15"/>
      <c r="FP136" s="15"/>
      <c r="FQ136" s="15"/>
      <c r="FR136" s="15"/>
      <c r="FS136" s="15"/>
      <c r="FT136" s="15"/>
      <c r="FU136" s="15"/>
      <c r="FV136" s="15"/>
      <c r="FW136" s="15"/>
      <c r="FX136" s="15"/>
      <c r="FY136" s="15"/>
      <c r="FZ136" s="15"/>
      <c r="GA136" s="15"/>
      <c r="GB136" s="15"/>
      <c r="GC136" s="15"/>
      <c r="GD136" s="15"/>
      <c r="GE136" s="15"/>
      <c r="GF136" s="15"/>
      <c r="GG136" s="15"/>
      <c r="GH136" s="15"/>
      <c r="GI136" s="15"/>
      <c r="GJ136" s="15"/>
      <c r="GK136" s="15"/>
      <c r="GL136" s="15"/>
      <c r="GM136" s="15"/>
      <c r="GN136" s="15"/>
      <c r="GO136" s="15"/>
      <c r="GP136" s="15"/>
      <c r="GQ136" s="15"/>
      <c r="GR136" s="15"/>
      <c r="GS136" s="15"/>
      <c r="GT136" s="15"/>
      <c r="GU136" s="15"/>
      <c r="GV136" s="15"/>
      <c r="GW136" s="15"/>
      <c r="GX136" s="15"/>
      <c r="GY136" s="15"/>
      <c r="GZ136" s="15"/>
      <c r="HA136" s="15"/>
      <c r="HB136" s="15"/>
      <c r="HC136" s="15"/>
      <c r="HD136" s="15"/>
      <c r="HE136" s="15"/>
      <c r="HF136" s="15"/>
      <c r="HG136" s="15"/>
      <c r="HH136" s="15"/>
      <c r="HI136" s="15"/>
      <c r="HJ136" s="15"/>
      <c r="HK136" s="15"/>
      <c r="HL136" s="15"/>
      <c r="HM136" s="15"/>
      <c r="HN136" s="15"/>
      <c r="HO136" s="15"/>
      <c r="HP136" s="15"/>
      <c r="HQ136" s="15"/>
      <c r="HR136" s="15"/>
      <c r="HS136" s="15"/>
      <c r="HT136" s="15"/>
      <c r="HU136" s="15"/>
      <c r="HV136" s="15"/>
      <c r="HW136" s="15"/>
      <c r="HX136" s="15"/>
      <c r="HY136" s="15"/>
      <c r="HZ136" s="15"/>
      <c r="IA136" s="15"/>
      <c r="IB136" s="15"/>
      <c r="IC136" s="15"/>
      <c r="ID136" s="15"/>
      <c r="IE136" s="15"/>
      <c r="IF136" s="15"/>
      <c r="IG136" s="15"/>
      <c r="IH136" s="15"/>
      <c r="II136" s="15"/>
      <c r="IJ136" s="15"/>
      <c r="IK136" s="15"/>
      <c r="IL136" s="15"/>
      <c r="IM136" s="15"/>
      <c r="IN136" s="15"/>
      <c r="IO136" s="15"/>
      <c r="IP136" s="15"/>
      <c r="IQ136" s="15"/>
      <c r="IR136" s="15"/>
      <c r="IS136" s="15"/>
      <c r="IT136" s="15"/>
      <c r="IU136" s="15"/>
      <c r="IV136" s="15"/>
    </row>
    <row r="137" spans="1:256" ht="41.25" customHeight="1">
      <c r="A137" s="8" t="s">
        <v>140</v>
      </c>
      <c r="B137" s="8"/>
      <c r="C137" s="8"/>
      <c r="D137" s="8"/>
      <c r="E137" s="8"/>
      <c r="F137" s="8"/>
      <c r="G137" s="637" t="s">
        <v>141</v>
      </c>
      <c r="H137" s="637"/>
      <c r="I137" s="84">
        <f>ROUND(I135/30,2)</f>
        <v>88.66</v>
      </c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5"/>
      <c r="BO137" s="15"/>
      <c r="BP137" s="15"/>
      <c r="BQ137" s="15"/>
      <c r="BR137" s="15"/>
      <c r="BS137" s="15"/>
      <c r="BT137" s="15"/>
      <c r="BU137" s="15"/>
      <c r="BV137" s="15"/>
      <c r="BW137" s="15"/>
      <c r="BX137" s="15"/>
      <c r="BY137" s="15"/>
      <c r="BZ137" s="15"/>
      <c r="CA137" s="15"/>
      <c r="CB137" s="15"/>
      <c r="CC137" s="15"/>
      <c r="CD137" s="15"/>
      <c r="CE137" s="15"/>
      <c r="CF137" s="15"/>
      <c r="CG137" s="15"/>
      <c r="CH137" s="15"/>
      <c r="CI137" s="15"/>
      <c r="CJ137" s="15"/>
      <c r="CK137" s="15"/>
      <c r="CL137" s="15"/>
      <c r="CM137" s="15"/>
      <c r="CN137" s="15"/>
      <c r="CO137" s="15"/>
      <c r="CP137" s="15"/>
      <c r="CQ137" s="15"/>
      <c r="CR137" s="15"/>
      <c r="CS137" s="15"/>
      <c r="CT137" s="15"/>
      <c r="CU137" s="15"/>
      <c r="CV137" s="15"/>
      <c r="CW137" s="15"/>
      <c r="CX137" s="15"/>
      <c r="CY137" s="15"/>
      <c r="CZ137" s="15"/>
      <c r="DA137" s="15"/>
      <c r="DB137" s="15"/>
      <c r="DC137" s="15"/>
      <c r="DD137" s="15"/>
      <c r="DE137" s="15"/>
      <c r="DF137" s="15"/>
      <c r="DG137" s="15"/>
      <c r="DH137" s="15"/>
      <c r="DI137" s="15"/>
      <c r="DJ137" s="15"/>
      <c r="DK137" s="15"/>
      <c r="DL137" s="15"/>
      <c r="DM137" s="15"/>
      <c r="DN137" s="15"/>
      <c r="DO137" s="15"/>
      <c r="DP137" s="15"/>
      <c r="DQ137" s="15"/>
      <c r="DR137" s="15"/>
      <c r="DS137" s="15"/>
      <c r="DT137" s="15"/>
      <c r="DU137" s="15"/>
      <c r="DV137" s="15"/>
      <c r="DW137" s="15"/>
      <c r="DX137" s="15"/>
      <c r="DY137" s="15"/>
      <c r="DZ137" s="15"/>
      <c r="EA137" s="15"/>
      <c r="EB137" s="15"/>
      <c r="EC137" s="15"/>
      <c r="ED137" s="15"/>
      <c r="EE137" s="15"/>
      <c r="EF137" s="15"/>
      <c r="EG137" s="15"/>
      <c r="EH137" s="15"/>
      <c r="EI137" s="15"/>
      <c r="EJ137" s="15"/>
      <c r="EK137" s="15"/>
      <c r="EL137" s="15"/>
      <c r="EM137" s="15"/>
      <c r="EN137" s="15"/>
      <c r="EO137" s="15"/>
      <c r="EP137" s="15"/>
      <c r="EQ137" s="15"/>
      <c r="ER137" s="15"/>
      <c r="ES137" s="15"/>
      <c r="ET137" s="15"/>
      <c r="EU137" s="15"/>
      <c r="EV137" s="15"/>
      <c r="EW137" s="15"/>
      <c r="EX137" s="15"/>
      <c r="EY137" s="15"/>
      <c r="EZ137" s="15"/>
      <c r="FA137" s="15"/>
      <c r="FB137" s="15"/>
      <c r="FC137" s="15"/>
      <c r="FD137" s="15"/>
      <c r="FE137" s="15"/>
      <c r="FF137" s="15"/>
      <c r="FG137" s="15"/>
      <c r="FH137" s="15"/>
      <c r="FI137" s="15"/>
      <c r="FJ137" s="15"/>
      <c r="FK137" s="15"/>
      <c r="FL137" s="15"/>
      <c r="FM137" s="15"/>
      <c r="FN137" s="15"/>
      <c r="FO137" s="15"/>
      <c r="FP137" s="15"/>
      <c r="FQ137" s="15"/>
      <c r="FR137" s="15"/>
      <c r="FS137" s="15"/>
      <c r="FT137" s="15"/>
      <c r="FU137" s="15"/>
      <c r="FV137" s="15"/>
      <c r="FW137" s="15"/>
      <c r="FX137" s="15"/>
      <c r="FY137" s="15"/>
      <c r="FZ137" s="15"/>
      <c r="GA137" s="15"/>
      <c r="GB137" s="15"/>
      <c r="GC137" s="15"/>
      <c r="GD137" s="15"/>
      <c r="GE137" s="15"/>
      <c r="GF137" s="15"/>
      <c r="GG137" s="15"/>
      <c r="GH137" s="15"/>
      <c r="GI137" s="15"/>
      <c r="GJ137" s="15"/>
      <c r="GK137" s="15"/>
      <c r="GL137" s="15"/>
      <c r="GM137" s="15"/>
      <c r="GN137" s="15"/>
      <c r="GO137" s="15"/>
      <c r="GP137" s="15"/>
      <c r="GQ137" s="15"/>
      <c r="GR137" s="15"/>
      <c r="GS137" s="15"/>
      <c r="GT137" s="15"/>
      <c r="GU137" s="15"/>
      <c r="GV137" s="15"/>
      <c r="GW137" s="15"/>
      <c r="GX137" s="15"/>
      <c r="GY137" s="15"/>
      <c r="GZ137" s="15"/>
      <c r="HA137" s="15"/>
      <c r="HB137" s="15"/>
      <c r="HC137" s="15"/>
      <c r="HD137" s="15"/>
      <c r="HE137" s="15"/>
      <c r="HF137" s="15"/>
      <c r="HG137" s="15"/>
      <c r="HH137" s="15"/>
      <c r="HI137" s="15"/>
      <c r="HJ137" s="15"/>
      <c r="HK137" s="15"/>
      <c r="HL137" s="15"/>
      <c r="HM137" s="15"/>
      <c r="HN137" s="15"/>
      <c r="HO137" s="15"/>
      <c r="HP137" s="15"/>
      <c r="HQ137" s="15"/>
      <c r="HR137" s="15"/>
      <c r="HS137" s="15"/>
      <c r="HT137" s="15"/>
      <c r="HU137" s="15"/>
      <c r="HV137" s="15"/>
      <c r="HW137" s="15"/>
      <c r="HX137" s="15"/>
      <c r="HY137" s="15"/>
      <c r="HZ137" s="15"/>
      <c r="IA137" s="15"/>
      <c r="IB137" s="15"/>
      <c r="IC137" s="15"/>
      <c r="ID137" s="15"/>
      <c r="IE137" s="15"/>
      <c r="IF137" s="15"/>
      <c r="IG137" s="15"/>
      <c r="IH137" s="15"/>
      <c r="II137" s="15"/>
      <c r="IJ137" s="15"/>
      <c r="IK137" s="15"/>
      <c r="IL137" s="15"/>
      <c r="IM137" s="15"/>
      <c r="IN137" s="15"/>
      <c r="IO137" s="15"/>
      <c r="IP137" s="15"/>
      <c r="IQ137" s="15"/>
      <c r="IR137" s="15"/>
      <c r="IS137" s="15"/>
      <c r="IT137" s="15"/>
      <c r="IU137" s="15"/>
      <c r="IV137" s="15"/>
    </row>
    <row r="138" spans="1:256" ht="15.75" customHeight="1">
      <c r="A138" s="85" t="s">
        <v>142</v>
      </c>
      <c r="B138" s="528" t="s">
        <v>143</v>
      </c>
      <c r="C138" s="528"/>
      <c r="D138" s="528"/>
      <c r="E138" s="528"/>
      <c r="F138" s="528"/>
      <c r="G138" s="528"/>
      <c r="H138" s="528"/>
      <c r="I138" s="86" t="s">
        <v>79</v>
      </c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  <c r="CS138" s="15"/>
      <c r="CT138" s="15"/>
      <c r="CU138" s="15"/>
      <c r="CV138" s="15"/>
      <c r="CW138" s="15"/>
      <c r="CX138" s="15"/>
      <c r="CY138" s="15"/>
      <c r="CZ138" s="15"/>
      <c r="DA138" s="15"/>
      <c r="DB138" s="15"/>
      <c r="DC138" s="15"/>
      <c r="DD138" s="15"/>
      <c r="DE138" s="15"/>
      <c r="DF138" s="15"/>
      <c r="DG138" s="15"/>
      <c r="DH138" s="15"/>
      <c r="DI138" s="15"/>
      <c r="DJ138" s="15"/>
      <c r="DK138" s="15"/>
      <c r="DL138" s="15"/>
      <c r="DM138" s="15"/>
      <c r="DN138" s="15"/>
      <c r="DO138" s="15"/>
      <c r="DP138" s="15"/>
      <c r="DQ138" s="15"/>
      <c r="DR138" s="15"/>
      <c r="DS138" s="15"/>
      <c r="DT138" s="15"/>
      <c r="DU138" s="15"/>
      <c r="DV138" s="15"/>
      <c r="DW138" s="15"/>
      <c r="DX138" s="15"/>
      <c r="DY138" s="15"/>
      <c r="DZ138" s="15"/>
      <c r="EA138" s="15"/>
      <c r="EB138" s="15"/>
      <c r="EC138" s="15"/>
      <c r="ED138" s="15"/>
      <c r="EE138" s="15"/>
      <c r="EF138" s="15"/>
      <c r="EG138" s="15"/>
      <c r="EH138" s="15"/>
      <c r="EI138" s="15"/>
      <c r="EJ138" s="15"/>
      <c r="EK138" s="15"/>
      <c r="EL138" s="15"/>
      <c r="EM138" s="15"/>
      <c r="EN138" s="15"/>
      <c r="EO138" s="15"/>
      <c r="EP138" s="15"/>
      <c r="EQ138" s="15"/>
      <c r="ER138" s="15"/>
      <c r="ES138" s="15"/>
      <c r="ET138" s="15"/>
      <c r="EU138" s="15"/>
      <c r="EV138" s="15"/>
      <c r="EW138" s="15"/>
      <c r="EX138" s="15"/>
      <c r="EY138" s="15"/>
      <c r="EZ138" s="15"/>
      <c r="FA138" s="15"/>
      <c r="FB138" s="15"/>
      <c r="FC138" s="15"/>
      <c r="FD138" s="15"/>
      <c r="FE138" s="15"/>
      <c r="FF138" s="15"/>
      <c r="FG138" s="15"/>
      <c r="FH138" s="15"/>
      <c r="FI138" s="15"/>
      <c r="FJ138" s="15"/>
      <c r="FK138" s="15"/>
      <c r="FL138" s="15"/>
      <c r="FM138" s="15"/>
      <c r="FN138" s="15"/>
      <c r="FO138" s="15"/>
      <c r="FP138" s="15"/>
      <c r="FQ138" s="15"/>
      <c r="FR138" s="15"/>
      <c r="FS138" s="15"/>
      <c r="FT138" s="15"/>
      <c r="FU138" s="15"/>
      <c r="FV138" s="15"/>
      <c r="FW138" s="15"/>
      <c r="FX138" s="15"/>
      <c r="FY138" s="15"/>
      <c r="FZ138" s="15"/>
      <c r="GA138" s="15"/>
      <c r="GB138" s="15"/>
      <c r="GC138" s="15"/>
      <c r="GD138" s="15"/>
      <c r="GE138" s="15"/>
      <c r="GF138" s="15"/>
      <c r="GG138" s="15"/>
      <c r="GH138" s="15"/>
      <c r="GI138" s="15"/>
      <c r="GJ138" s="15"/>
      <c r="GK138" s="15"/>
      <c r="GL138" s="15"/>
      <c r="GM138" s="15"/>
      <c r="GN138" s="15"/>
      <c r="GO138" s="15"/>
      <c r="GP138" s="15"/>
      <c r="GQ138" s="15"/>
      <c r="GR138" s="15"/>
      <c r="GS138" s="15"/>
      <c r="GT138" s="15"/>
      <c r="GU138" s="15"/>
      <c r="GV138" s="15"/>
      <c r="GW138" s="15"/>
      <c r="GX138" s="15"/>
      <c r="GY138" s="15"/>
      <c r="GZ138" s="15"/>
      <c r="HA138" s="15"/>
      <c r="HB138" s="15"/>
      <c r="HC138" s="15"/>
      <c r="HD138" s="15"/>
      <c r="HE138" s="15"/>
      <c r="HF138" s="15"/>
      <c r="HG138" s="15"/>
      <c r="HH138" s="15"/>
      <c r="HI138" s="15"/>
      <c r="HJ138" s="15"/>
      <c r="HK138" s="15"/>
      <c r="HL138" s="15"/>
      <c r="HM138" s="15"/>
      <c r="HN138" s="15"/>
      <c r="HO138" s="15"/>
      <c r="HP138" s="15"/>
      <c r="HQ138" s="15"/>
      <c r="HR138" s="15"/>
      <c r="HS138" s="15"/>
      <c r="HT138" s="15"/>
      <c r="HU138" s="15"/>
      <c r="HV138" s="15"/>
      <c r="HW138" s="15"/>
      <c r="HX138" s="15"/>
      <c r="HY138" s="15"/>
      <c r="HZ138" s="15"/>
      <c r="IA138" s="15"/>
      <c r="IB138" s="15"/>
      <c r="IC138" s="15"/>
      <c r="ID138" s="15"/>
      <c r="IE138" s="15"/>
      <c r="IF138" s="15"/>
      <c r="IG138" s="15"/>
      <c r="IH138" s="15"/>
      <c r="II138" s="15"/>
      <c r="IJ138" s="15"/>
      <c r="IK138" s="15"/>
      <c r="IL138" s="15"/>
      <c r="IM138" s="15"/>
      <c r="IN138" s="15"/>
      <c r="IO138" s="15"/>
      <c r="IP138" s="15"/>
      <c r="IQ138" s="15"/>
      <c r="IR138" s="15"/>
      <c r="IS138" s="15"/>
      <c r="IT138" s="15"/>
      <c r="IU138" s="15"/>
      <c r="IV138" s="15"/>
    </row>
    <row r="139" spans="1:256" ht="52.5" customHeight="1">
      <c r="A139" s="48" t="s">
        <v>8</v>
      </c>
      <c r="B139" s="500" t="s">
        <v>144</v>
      </c>
      <c r="C139" s="500"/>
      <c r="D139" s="500"/>
      <c r="E139" s="500"/>
      <c r="F139" s="500"/>
      <c r="G139" s="500"/>
      <c r="H139" s="500"/>
      <c r="I139" s="55">
        <f>ROUND(($I$135/12),2)</f>
        <v>221.66</v>
      </c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  <c r="CL139" s="15"/>
      <c r="CM139" s="15"/>
      <c r="CN139" s="15"/>
      <c r="CO139" s="15"/>
      <c r="CP139" s="15"/>
      <c r="CQ139" s="15"/>
      <c r="CR139" s="15"/>
      <c r="CS139" s="15"/>
      <c r="CT139" s="15"/>
      <c r="CU139" s="15"/>
      <c r="CV139" s="15"/>
      <c r="CW139" s="15"/>
      <c r="CX139" s="15"/>
      <c r="CY139" s="15"/>
      <c r="CZ139" s="15"/>
      <c r="DA139" s="15"/>
      <c r="DB139" s="15"/>
      <c r="DC139" s="15"/>
      <c r="DD139" s="15"/>
      <c r="DE139" s="15"/>
      <c r="DF139" s="15"/>
      <c r="DG139" s="15"/>
      <c r="DH139" s="15"/>
      <c r="DI139" s="15"/>
      <c r="DJ139" s="15"/>
      <c r="DK139" s="15"/>
      <c r="DL139" s="15"/>
      <c r="DM139" s="15"/>
      <c r="DN139" s="15"/>
      <c r="DO139" s="15"/>
      <c r="DP139" s="15"/>
      <c r="DQ139" s="15"/>
      <c r="DR139" s="15"/>
      <c r="DS139" s="15"/>
      <c r="DT139" s="15"/>
      <c r="DU139" s="15"/>
      <c r="DV139" s="15"/>
      <c r="DW139" s="15"/>
      <c r="DX139" s="15"/>
      <c r="DY139" s="15"/>
      <c r="DZ139" s="15"/>
      <c r="EA139" s="15"/>
      <c r="EB139" s="15"/>
      <c r="EC139" s="15"/>
      <c r="ED139" s="15"/>
      <c r="EE139" s="15"/>
      <c r="EF139" s="15"/>
      <c r="EG139" s="15"/>
      <c r="EH139" s="15"/>
      <c r="EI139" s="15"/>
      <c r="EJ139" s="15"/>
      <c r="EK139" s="15"/>
      <c r="EL139" s="15"/>
      <c r="EM139" s="15"/>
      <c r="EN139" s="15"/>
      <c r="EO139" s="15"/>
      <c r="EP139" s="15"/>
      <c r="EQ139" s="15"/>
      <c r="ER139" s="15"/>
      <c r="ES139" s="15"/>
      <c r="ET139" s="15"/>
      <c r="EU139" s="15"/>
      <c r="EV139" s="15"/>
      <c r="EW139" s="15"/>
      <c r="EX139" s="15"/>
      <c r="EY139" s="15"/>
      <c r="EZ139" s="15"/>
      <c r="FA139" s="15"/>
      <c r="FB139" s="15"/>
      <c r="FC139" s="15"/>
      <c r="FD139" s="15"/>
      <c r="FE139" s="15"/>
      <c r="FF139" s="15"/>
      <c r="FG139" s="15"/>
      <c r="FH139" s="15"/>
      <c r="FI139" s="15"/>
      <c r="FJ139" s="15"/>
      <c r="FK139" s="15"/>
      <c r="FL139" s="15"/>
      <c r="FM139" s="15"/>
      <c r="FN139" s="15"/>
      <c r="FO139" s="15"/>
      <c r="FP139" s="15"/>
      <c r="FQ139" s="15"/>
      <c r="FR139" s="15"/>
      <c r="FS139" s="15"/>
      <c r="FT139" s="15"/>
      <c r="FU139" s="15"/>
      <c r="FV139" s="15"/>
      <c r="FW139" s="15"/>
      <c r="FX139" s="15"/>
      <c r="FY139" s="15"/>
      <c r="FZ139" s="15"/>
      <c r="GA139" s="15"/>
      <c r="GB139" s="15"/>
      <c r="GC139" s="15"/>
      <c r="GD139" s="15"/>
      <c r="GE139" s="15"/>
      <c r="GF139" s="15"/>
      <c r="GG139" s="15"/>
      <c r="GH139" s="15"/>
      <c r="GI139" s="15"/>
      <c r="GJ139" s="15"/>
      <c r="GK139" s="15"/>
      <c r="GL139" s="15"/>
      <c r="GM139" s="15"/>
      <c r="GN139" s="15"/>
      <c r="GO139" s="15"/>
      <c r="GP139" s="15"/>
      <c r="GQ139" s="15"/>
      <c r="GR139" s="15"/>
      <c r="GS139" s="15"/>
      <c r="GT139" s="15"/>
      <c r="GU139" s="15"/>
      <c r="GV139" s="15"/>
      <c r="GW139" s="15"/>
      <c r="GX139" s="15"/>
      <c r="GY139" s="15"/>
      <c r="GZ139" s="15"/>
      <c r="HA139" s="15"/>
      <c r="HB139" s="15"/>
      <c r="HC139" s="15"/>
      <c r="HD139" s="15"/>
      <c r="HE139" s="15"/>
      <c r="HF139" s="15"/>
      <c r="HG139" s="15"/>
      <c r="HH139" s="15"/>
      <c r="HI139" s="15"/>
      <c r="HJ139" s="15"/>
      <c r="HK139" s="15"/>
      <c r="HL139" s="15"/>
      <c r="HM139" s="15"/>
      <c r="HN139" s="15"/>
      <c r="HO139" s="15"/>
      <c r="HP139" s="15"/>
      <c r="HQ139" s="15"/>
      <c r="HR139" s="15"/>
      <c r="HS139" s="15"/>
      <c r="HT139" s="15"/>
      <c r="HU139" s="15"/>
      <c r="HV139" s="15"/>
      <c r="HW139" s="15"/>
      <c r="HX139" s="15"/>
      <c r="HY139" s="15"/>
      <c r="HZ139" s="15"/>
      <c r="IA139" s="15"/>
      <c r="IB139" s="15"/>
      <c r="IC139" s="15"/>
      <c r="ID139" s="15"/>
      <c r="IE139" s="15"/>
      <c r="IF139" s="15"/>
      <c r="IG139" s="15"/>
      <c r="IH139" s="15"/>
      <c r="II139" s="15"/>
      <c r="IJ139" s="15"/>
      <c r="IK139" s="15"/>
      <c r="IL139" s="15"/>
      <c r="IM139" s="15"/>
      <c r="IN139" s="15"/>
      <c r="IO139" s="15"/>
      <c r="IP139" s="15"/>
      <c r="IQ139" s="15"/>
      <c r="IR139" s="15"/>
      <c r="IS139" s="15"/>
      <c r="IT139" s="15"/>
      <c r="IU139" s="15"/>
      <c r="IV139" s="15"/>
    </row>
    <row r="140" spans="1:256" ht="30.75" customHeight="1">
      <c r="A140" s="48" t="s">
        <v>10</v>
      </c>
      <c r="B140" s="500" t="s">
        <v>145</v>
      </c>
      <c r="C140" s="500"/>
      <c r="D140" s="500"/>
      <c r="E140" s="500"/>
      <c r="F140" s="500"/>
      <c r="G140" s="500"/>
      <c r="H140" s="500"/>
      <c r="I140" s="55">
        <f>ROUND((($I$135/30)*1)/12,2)</f>
        <v>7.39</v>
      </c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  <c r="BO140" s="15"/>
      <c r="BP140" s="15"/>
      <c r="BQ140" s="15"/>
      <c r="BR140" s="15"/>
      <c r="BS140" s="15"/>
      <c r="BT140" s="15"/>
      <c r="BU140" s="15"/>
      <c r="BV140" s="15"/>
      <c r="BW140" s="15"/>
      <c r="BX140" s="15"/>
      <c r="BY140" s="15"/>
      <c r="BZ140" s="15"/>
      <c r="CA140" s="15"/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  <c r="CP140" s="15"/>
      <c r="CQ140" s="15"/>
      <c r="CR140" s="15"/>
      <c r="CS140" s="15"/>
      <c r="CT140" s="15"/>
      <c r="CU140" s="15"/>
      <c r="CV140" s="15"/>
      <c r="CW140" s="15"/>
      <c r="CX140" s="15"/>
      <c r="CY140" s="15"/>
      <c r="CZ140" s="15"/>
      <c r="DA140" s="15"/>
      <c r="DB140" s="15"/>
      <c r="DC140" s="15"/>
      <c r="DD140" s="15"/>
      <c r="DE140" s="15"/>
      <c r="DF140" s="15"/>
      <c r="DG140" s="15"/>
      <c r="DH140" s="15"/>
      <c r="DI140" s="15"/>
      <c r="DJ140" s="15"/>
      <c r="DK140" s="15"/>
      <c r="DL140" s="15"/>
      <c r="DM140" s="15"/>
      <c r="DN140" s="15"/>
      <c r="DO140" s="15"/>
      <c r="DP140" s="15"/>
      <c r="DQ140" s="15"/>
      <c r="DR140" s="15"/>
      <c r="DS140" s="15"/>
      <c r="DT140" s="15"/>
      <c r="DU140" s="15"/>
      <c r="DV140" s="15"/>
      <c r="DW140" s="15"/>
      <c r="DX140" s="15"/>
      <c r="DY140" s="15"/>
      <c r="DZ140" s="15"/>
      <c r="EA140" s="15"/>
      <c r="EB140" s="15"/>
      <c r="EC140" s="15"/>
      <c r="ED140" s="15"/>
      <c r="EE140" s="15"/>
      <c r="EF140" s="15"/>
      <c r="EG140" s="15"/>
      <c r="EH140" s="15"/>
      <c r="EI140" s="15"/>
      <c r="EJ140" s="15"/>
      <c r="EK140" s="15"/>
      <c r="EL140" s="15"/>
      <c r="EM140" s="15"/>
      <c r="EN140" s="15"/>
      <c r="EO140" s="15"/>
      <c r="EP140" s="15"/>
      <c r="EQ140" s="15"/>
      <c r="ER140" s="15"/>
      <c r="ES140" s="15"/>
      <c r="ET140" s="15"/>
      <c r="EU140" s="15"/>
      <c r="EV140" s="15"/>
      <c r="EW140" s="15"/>
      <c r="EX140" s="15"/>
      <c r="EY140" s="15"/>
      <c r="EZ140" s="15"/>
      <c r="FA140" s="15"/>
      <c r="FB140" s="15"/>
      <c r="FC140" s="15"/>
      <c r="FD140" s="15"/>
      <c r="FE140" s="15"/>
      <c r="FF140" s="15"/>
      <c r="FG140" s="15"/>
      <c r="FH140" s="15"/>
      <c r="FI140" s="15"/>
      <c r="FJ140" s="15"/>
      <c r="FK140" s="15"/>
      <c r="FL140" s="15"/>
      <c r="FM140" s="15"/>
      <c r="FN140" s="15"/>
      <c r="FO140" s="15"/>
      <c r="FP140" s="15"/>
      <c r="FQ140" s="15"/>
      <c r="FR140" s="15"/>
      <c r="FS140" s="15"/>
      <c r="FT140" s="15"/>
      <c r="FU140" s="15"/>
      <c r="FV140" s="15"/>
      <c r="FW140" s="15"/>
      <c r="FX140" s="15"/>
      <c r="FY140" s="15"/>
      <c r="FZ140" s="15"/>
      <c r="GA140" s="15"/>
      <c r="GB140" s="15"/>
      <c r="GC140" s="15"/>
      <c r="GD140" s="15"/>
      <c r="GE140" s="15"/>
      <c r="GF140" s="15"/>
      <c r="GG140" s="15"/>
      <c r="GH140" s="15"/>
      <c r="GI140" s="15"/>
      <c r="GJ140" s="15"/>
      <c r="GK140" s="15"/>
      <c r="GL140" s="15"/>
      <c r="GM140" s="15"/>
      <c r="GN140" s="15"/>
      <c r="GO140" s="15"/>
      <c r="GP140" s="15"/>
      <c r="GQ140" s="15"/>
      <c r="GR140" s="15"/>
      <c r="GS140" s="15"/>
      <c r="GT140" s="15"/>
      <c r="GU140" s="15"/>
      <c r="GV140" s="15"/>
      <c r="GW140" s="15"/>
      <c r="GX140" s="15"/>
      <c r="GY140" s="15"/>
      <c r="GZ140" s="15"/>
      <c r="HA140" s="15"/>
      <c r="HB140" s="15"/>
      <c r="HC140" s="15"/>
      <c r="HD140" s="15"/>
      <c r="HE140" s="15"/>
      <c r="HF140" s="15"/>
      <c r="HG140" s="15"/>
      <c r="HH140" s="15"/>
      <c r="HI140" s="15"/>
      <c r="HJ140" s="15"/>
      <c r="HK140" s="15"/>
      <c r="HL140" s="15"/>
      <c r="HM140" s="15"/>
      <c r="HN140" s="15"/>
      <c r="HO140" s="15"/>
      <c r="HP140" s="15"/>
      <c r="HQ140" s="15"/>
      <c r="HR140" s="15"/>
      <c r="HS140" s="15"/>
      <c r="HT140" s="15"/>
      <c r="HU140" s="15"/>
      <c r="HV140" s="15"/>
      <c r="HW140" s="15"/>
      <c r="HX140" s="15"/>
      <c r="HY140" s="15"/>
      <c r="HZ140" s="15"/>
      <c r="IA140" s="15"/>
      <c r="IB140" s="15"/>
      <c r="IC140" s="15"/>
      <c r="ID140" s="15"/>
      <c r="IE140" s="15"/>
      <c r="IF140" s="15"/>
      <c r="IG140" s="15"/>
      <c r="IH140" s="15"/>
      <c r="II140" s="15"/>
      <c r="IJ140" s="15"/>
      <c r="IK140" s="15"/>
      <c r="IL140" s="15"/>
      <c r="IM140" s="15"/>
      <c r="IN140" s="15"/>
      <c r="IO140" s="15"/>
      <c r="IP140" s="15"/>
      <c r="IQ140" s="15"/>
      <c r="IR140" s="15"/>
      <c r="IS140" s="15"/>
      <c r="IT140" s="15"/>
      <c r="IU140" s="15"/>
      <c r="IV140" s="15"/>
    </row>
    <row r="141" spans="1:256" ht="33.75" customHeight="1">
      <c r="A141" s="48" t="s">
        <v>13</v>
      </c>
      <c r="B141" s="500" t="s">
        <v>146</v>
      </c>
      <c r="C141" s="500"/>
      <c r="D141" s="500"/>
      <c r="E141" s="500"/>
      <c r="F141" s="500"/>
      <c r="G141" s="500"/>
      <c r="H141" s="500"/>
      <c r="I141" s="55">
        <v>0.55000000000000004</v>
      </c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  <c r="BX141" s="15"/>
      <c r="BY141" s="15"/>
      <c r="BZ141" s="15"/>
      <c r="CA141" s="15"/>
      <c r="CB141" s="15"/>
      <c r="CC141" s="15"/>
      <c r="CD141" s="15"/>
      <c r="CE141" s="15"/>
      <c r="CF141" s="15"/>
      <c r="CG141" s="15"/>
      <c r="CH141" s="15"/>
      <c r="CI141" s="15"/>
      <c r="CJ141" s="15"/>
      <c r="CK141" s="15"/>
      <c r="CL141" s="15"/>
      <c r="CM141" s="15"/>
      <c r="CN141" s="15"/>
      <c r="CO141" s="15"/>
      <c r="CP141" s="15"/>
      <c r="CQ141" s="15"/>
      <c r="CR141" s="15"/>
      <c r="CS141" s="15"/>
      <c r="CT141" s="15"/>
      <c r="CU141" s="15"/>
      <c r="CV141" s="15"/>
      <c r="CW141" s="15"/>
      <c r="CX141" s="15"/>
      <c r="CY141" s="15"/>
      <c r="CZ141" s="15"/>
      <c r="DA141" s="15"/>
      <c r="DB141" s="15"/>
      <c r="DC141" s="15"/>
      <c r="DD141" s="15"/>
      <c r="DE141" s="15"/>
      <c r="DF141" s="15"/>
      <c r="DG141" s="15"/>
      <c r="DH141" s="15"/>
      <c r="DI141" s="15"/>
      <c r="DJ141" s="15"/>
      <c r="DK141" s="15"/>
      <c r="DL141" s="15"/>
      <c r="DM141" s="15"/>
      <c r="DN141" s="15"/>
      <c r="DO141" s="15"/>
      <c r="DP141" s="15"/>
      <c r="DQ141" s="15"/>
      <c r="DR141" s="15"/>
      <c r="DS141" s="15"/>
      <c r="DT141" s="15"/>
      <c r="DU141" s="15"/>
      <c r="DV141" s="15"/>
      <c r="DW141" s="15"/>
      <c r="DX141" s="15"/>
      <c r="DY141" s="15"/>
      <c r="DZ141" s="15"/>
      <c r="EA141" s="15"/>
      <c r="EB141" s="15"/>
      <c r="EC141" s="15"/>
      <c r="ED141" s="15"/>
      <c r="EE141" s="15"/>
      <c r="EF141" s="15"/>
      <c r="EG141" s="15"/>
      <c r="EH141" s="15"/>
      <c r="EI141" s="15"/>
      <c r="EJ141" s="15"/>
      <c r="EK141" s="15"/>
      <c r="EL141" s="15"/>
      <c r="EM141" s="15"/>
      <c r="EN141" s="15"/>
      <c r="EO141" s="15"/>
      <c r="EP141" s="15"/>
      <c r="EQ141" s="15"/>
      <c r="ER141" s="15"/>
      <c r="ES141" s="15"/>
      <c r="ET141" s="15"/>
      <c r="EU141" s="15"/>
      <c r="EV141" s="15"/>
      <c r="EW141" s="15"/>
      <c r="EX141" s="15"/>
      <c r="EY141" s="15"/>
      <c r="EZ141" s="15"/>
      <c r="FA141" s="15"/>
      <c r="FB141" s="15"/>
      <c r="FC141" s="15"/>
      <c r="FD141" s="15"/>
      <c r="FE141" s="15"/>
      <c r="FF141" s="15"/>
      <c r="FG141" s="15"/>
      <c r="FH141" s="15"/>
      <c r="FI141" s="15"/>
      <c r="FJ141" s="15"/>
      <c r="FK141" s="15"/>
      <c r="FL141" s="15"/>
      <c r="FM141" s="15"/>
      <c r="FN141" s="15"/>
      <c r="FO141" s="15"/>
      <c r="FP141" s="15"/>
      <c r="FQ141" s="15"/>
      <c r="FR141" s="15"/>
      <c r="FS141" s="15"/>
      <c r="FT141" s="15"/>
      <c r="FU141" s="15"/>
      <c r="FV141" s="15"/>
      <c r="FW141" s="15"/>
      <c r="FX141" s="15"/>
      <c r="FY141" s="15"/>
      <c r="FZ141" s="15"/>
      <c r="GA141" s="15"/>
      <c r="GB141" s="15"/>
      <c r="GC141" s="15"/>
      <c r="GD141" s="15"/>
      <c r="GE141" s="15"/>
      <c r="GF141" s="15"/>
      <c r="GG141" s="15"/>
      <c r="GH141" s="15"/>
      <c r="GI141" s="15"/>
      <c r="GJ141" s="15"/>
      <c r="GK141" s="15"/>
      <c r="GL141" s="15"/>
      <c r="GM141" s="15"/>
      <c r="GN141" s="15"/>
      <c r="GO141" s="15"/>
      <c r="GP141" s="15"/>
      <c r="GQ141" s="15"/>
      <c r="GR141" s="15"/>
      <c r="GS141" s="15"/>
      <c r="GT141" s="15"/>
      <c r="GU141" s="15"/>
      <c r="GV141" s="15"/>
      <c r="GW141" s="15"/>
      <c r="GX141" s="15"/>
      <c r="GY141" s="15"/>
      <c r="GZ141" s="15"/>
      <c r="HA141" s="15"/>
      <c r="HB141" s="15"/>
      <c r="HC141" s="15"/>
      <c r="HD141" s="15"/>
      <c r="HE141" s="15"/>
      <c r="HF141" s="15"/>
      <c r="HG141" s="15"/>
      <c r="HH141" s="15"/>
      <c r="HI141" s="15"/>
      <c r="HJ141" s="15"/>
      <c r="HK141" s="15"/>
      <c r="HL141" s="15"/>
      <c r="HM141" s="15"/>
      <c r="HN141" s="15"/>
      <c r="HO141" s="15"/>
      <c r="HP141" s="15"/>
      <c r="HQ141" s="15"/>
      <c r="HR141" s="15"/>
      <c r="HS141" s="15"/>
      <c r="HT141" s="15"/>
      <c r="HU141" s="15"/>
      <c r="HV141" s="15"/>
      <c r="HW141" s="15"/>
      <c r="HX141" s="15"/>
      <c r="HY141" s="15"/>
      <c r="HZ141" s="15"/>
      <c r="IA141" s="15"/>
      <c r="IB141" s="15"/>
      <c r="IC141" s="15"/>
      <c r="ID141" s="15"/>
      <c r="IE141" s="15"/>
      <c r="IF141" s="15"/>
      <c r="IG141" s="15"/>
      <c r="IH141" s="15"/>
      <c r="II141" s="15"/>
      <c r="IJ141" s="15"/>
      <c r="IK141" s="15"/>
      <c r="IL141" s="15"/>
      <c r="IM141" s="15"/>
      <c r="IN141" s="15"/>
      <c r="IO141" s="15"/>
      <c r="IP141" s="15"/>
      <c r="IQ141" s="15"/>
      <c r="IR141" s="15"/>
      <c r="IS141" s="15"/>
      <c r="IT141" s="15"/>
      <c r="IU141" s="15"/>
      <c r="IV141" s="15"/>
    </row>
    <row r="142" spans="1:256" ht="30" customHeight="1">
      <c r="A142" s="48" t="s">
        <v>16</v>
      </c>
      <c r="B142" s="500" t="s">
        <v>345</v>
      </c>
      <c r="C142" s="500"/>
      <c r="D142" s="500"/>
      <c r="E142" s="500"/>
      <c r="F142" s="500"/>
      <c r="G142" s="500"/>
      <c r="H142" s="500"/>
      <c r="I142" s="55">
        <f>ROUND((((($I$135)/30)*0.97)/12),2)</f>
        <v>7.17</v>
      </c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  <c r="BX142" s="15"/>
      <c r="BY142" s="15"/>
      <c r="BZ142" s="15"/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  <c r="CR142" s="15"/>
      <c r="CS142" s="15"/>
      <c r="CT142" s="15"/>
      <c r="CU142" s="15"/>
      <c r="CV142" s="15"/>
      <c r="CW142" s="15"/>
      <c r="CX142" s="15"/>
      <c r="CY142" s="15"/>
      <c r="CZ142" s="15"/>
      <c r="DA142" s="15"/>
      <c r="DB142" s="15"/>
      <c r="DC142" s="15"/>
      <c r="DD142" s="15"/>
      <c r="DE142" s="15"/>
      <c r="DF142" s="15"/>
      <c r="DG142" s="15"/>
      <c r="DH142" s="15"/>
      <c r="DI142" s="15"/>
      <c r="DJ142" s="15"/>
      <c r="DK142" s="15"/>
      <c r="DL142" s="15"/>
      <c r="DM142" s="15"/>
      <c r="DN142" s="15"/>
      <c r="DO142" s="15"/>
      <c r="DP142" s="15"/>
      <c r="DQ142" s="15"/>
      <c r="DR142" s="15"/>
      <c r="DS142" s="15"/>
      <c r="DT142" s="15"/>
      <c r="DU142" s="15"/>
      <c r="DV142" s="15"/>
      <c r="DW142" s="15"/>
      <c r="DX142" s="15"/>
      <c r="DY142" s="15"/>
      <c r="DZ142" s="15"/>
      <c r="EA142" s="15"/>
      <c r="EB142" s="15"/>
      <c r="EC142" s="15"/>
      <c r="ED142" s="15"/>
      <c r="EE142" s="15"/>
      <c r="EF142" s="15"/>
      <c r="EG142" s="15"/>
      <c r="EH142" s="15"/>
      <c r="EI142" s="15"/>
      <c r="EJ142" s="15"/>
      <c r="EK142" s="15"/>
      <c r="EL142" s="15"/>
      <c r="EM142" s="15"/>
      <c r="EN142" s="15"/>
      <c r="EO142" s="15"/>
      <c r="EP142" s="15"/>
      <c r="EQ142" s="15"/>
      <c r="ER142" s="15"/>
      <c r="ES142" s="15"/>
      <c r="ET142" s="15"/>
      <c r="EU142" s="15"/>
      <c r="EV142" s="15"/>
      <c r="EW142" s="15"/>
      <c r="EX142" s="15"/>
      <c r="EY142" s="15"/>
      <c r="EZ142" s="15"/>
      <c r="FA142" s="15"/>
      <c r="FB142" s="15"/>
      <c r="FC142" s="15"/>
      <c r="FD142" s="15"/>
      <c r="FE142" s="15"/>
      <c r="FF142" s="15"/>
      <c r="FG142" s="15"/>
      <c r="FH142" s="15"/>
      <c r="FI142" s="15"/>
      <c r="FJ142" s="15"/>
      <c r="FK142" s="15"/>
      <c r="FL142" s="15"/>
      <c r="FM142" s="15"/>
      <c r="FN142" s="15"/>
      <c r="FO142" s="15"/>
      <c r="FP142" s="15"/>
      <c r="FQ142" s="15"/>
      <c r="FR142" s="15"/>
      <c r="FS142" s="15"/>
      <c r="FT142" s="15"/>
      <c r="FU142" s="15"/>
      <c r="FV142" s="15"/>
      <c r="FW142" s="15"/>
      <c r="FX142" s="15"/>
      <c r="FY142" s="15"/>
      <c r="FZ142" s="15"/>
      <c r="GA142" s="15"/>
      <c r="GB142" s="15"/>
      <c r="GC142" s="15"/>
      <c r="GD142" s="15"/>
      <c r="GE142" s="15"/>
      <c r="GF142" s="15"/>
      <c r="GG142" s="15"/>
      <c r="GH142" s="15"/>
      <c r="GI142" s="15"/>
      <c r="GJ142" s="15"/>
      <c r="GK142" s="15"/>
      <c r="GL142" s="15"/>
      <c r="GM142" s="15"/>
      <c r="GN142" s="15"/>
      <c r="GO142" s="15"/>
      <c r="GP142" s="15"/>
      <c r="GQ142" s="15"/>
      <c r="GR142" s="15"/>
      <c r="GS142" s="15"/>
      <c r="GT142" s="15"/>
      <c r="GU142" s="15"/>
      <c r="GV142" s="15"/>
      <c r="GW142" s="15"/>
      <c r="GX142" s="15"/>
      <c r="GY142" s="15"/>
      <c r="GZ142" s="15"/>
      <c r="HA142" s="15"/>
      <c r="HB142" s="15"/>
      <c r="HC142" s="15"/>
      <c r="HD142" s="15"/>
      <c r="HE142" s="15"/>
      <c r="HF142" s="15"/>
      <c r="HG142" s="15"/>
      <c r="HH142" s="15"/>
      <c r="HI142" s="15"/>
      <c r="HJ142" s="15"/>
      <c r="HK142" s="15"/>
      <c r="HL142" s="15"/>
      <c r="HM142" s="15"/>
      <c r="HN142" s="15"/>
      <c r="HO142" s="15"/>
      <c r="HP142" s="15"/>
      <c r="HQ142" s="15"/>
      <c r="HR142" s="15"/>
      <c r="HS142" s="15"/>
      <c r="HT142" s="15"/>
      <c r="HU142" s="15"/>
      <c r="HV142" s="15"/>
      <c r="HW142" s="15"/>
      <c r="HX142" s="15"/>
      <c r="HY142" s="15"/>
      <c r="HZ142" s="15"/>
      <c r="IA142" s="15"/>
      <c r="IB142" s="15"/>
      <c r="IC142" s="15"/>
      <c r="ID142" s="15"/>
      <c r="IE142" s="15"/>
      <c r="IF142" s="15"/>
      <c r="IG142" s="15"/>
      <c r="IH142" s="15"/>
      <c r="II142" s="15"/>
      <c r="IJ142" s="15"/>
      <c r="IK142" s="15"/>
      <c r="IL142" s="15"/>
      <c r="IM142" s="15"/>
      <c r="IN142" s="15"/>
      <c r="IO142" s="15"/>
      <c r="IP142" s="15"/>
      <c r="IQ142" s="15"/>
      <c r="IR142" s="15"/>
      <c r="IS142" s="15"/>
      <c r="IT142" s="15"/>
      <c r="IU142" s="15"/>
      <c r="IV142" s="15"/>
    </row>
    <row r="143" spans="1:256" ht="50.25" customHeight="1">
      <c r="A143" s="87" t="s">
        <v>69</v>
      </c>
      <c r="B143" s="529" t="s">
        <v>148</v>
      </c>
      <c r="C143" s="529"/>
      <c r="D143" s="529"/>
      <c r="E143" s="529"/>
      <c r="F143" s="529"/>
      <c r="G143" s="529"/>
      <c r="H143" s="529"/>
      <c r="I143" s="158">
        <f>ROUND(($I$135-(H91-H90)*$B$135)*(4/12)*0.02,2)</f>
        <v>17.73</v>
      </c>
      <c r="J143" s="15">
        <f>7.74</f>
        <v>7.74</v>
      </c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  <c r="BX143" s="15"/>
      <c r="BY143" s="15"/>
      <c r="BZ143" s="15"/>
      <c r="CA143" s="15"/>
      <c r="CB143" s="15"/>
      <c r="CC143" s="15"/>
      <c r="CD143" s="15"/>
      <c r="CE143" s="15"/>
      <c r="CF143" s="15"/>
      <c r="CG143" s="15"/>
      <c r="CH143" s="15"/>
      <c r="CI143" s="15"/>
      <c r="CJ143" s="15"/>
      <c r="CK143" s="15"/>
      <c r="CL143" s="15"/>
      <c r="CM143" s="15"/>
      <c r="CN143" s="15"/>
      <c r="CO143" s="15"/>
      <c r="CP143" s="15"/>
      <c r="CQ143" s="15"/>
      <c r="CR143" s="15"/>
      <c r="CS143" s="15"/>
      <c r="CT143" s="15"/>
      <c r="CU143" s="15"/>
      <c r="CV143" s="15"/>
      <c r="CW143" s="15"/>
      <c r="CX143" s="15"/>
      <c r="CY143" s="15"/>
      <c r="CZ143" s="15"/>
      <c r="DA143" s="15"/>
      <c r="DB143" s="15"/>
      <c r="DC143" s="15"/>
      <c r="DD143" s="15"/>
      <c r="DE143" s="15"/>
      <c r="DF143" s="15"/>
      <c r="DG143" s="15"/>
      <c r="DH143" s="15"/>
      <c r="DI143" s="15"/>
      <c r="DJ143" s="15"/>
      <c r="DK143" s="15"/>
      <c r="DL143" s="15"/>
      <c r="DM143" s="15"/>
      <c r="DN143" s="15"/>
      <c r="DO143" s="15"/>
      <c r="DP143" s="15"/>
      <c r="DQ143" s="15"/>
      <c r="DR143" s="15"/>
      <c r="DS143" s="15"/>
      <c r="DT143" s="15"/>
      <c r="DU143" s="15"/>
      <c r="DV143" s="15"/>
      <c r="DW143" s="15"/>
      <c r="DX143" s="15"/>
      <c r="DY143" s="15"/>
      <c r="DZ143" s="15"/>
      <c r="EA143" s="15"/>
      <c r="EB143" s="15"/>
      <c r="EC143" s="15"/>
      <c r="ED143" s="15"/>
      <c r="EE143" s="15"/>
      <c r="EF143" s="15"/>
      <c r="EG143" s="15"/>
      <c r="EH143" s="15"/>
      <c r="EI143" s="15"/>
      <c r="EJ143" s="15"/>
      <c r="EK143" s="15"/>
      <c r="EL143" s="15"/>
      <c r="EM143" s="15"/>
      <c r="EN143" s="15"/>
      <c r="EO143" s="15"/>
      <c r="EP143" s="15"/>
      <c r="EQ143" s="15"/>
      <c r="ER143" s="15"/>
      <c r="ES143" s="15"/>
      <c r="ET143" s="15"/>
      <c r="EU143" s="15"/>
      <c r="EV143" s="15"/>
      <c r="EW143" s="15"/>
      <c r="EX143" s="15"/>
      <c r="EY143" s="15"/>
      <c r="EZ143" s="15"/>
      <c r="FA143" s="15"/>
      <c r="FB143" s="15"/>
      <c r="FC143" s="15"/>
      <c r="FD143" s="15"/>
      <c r="FE143" s="15"/>
      <c r="FF143" s="15"/>
      <c r="FG143" s="15"/>
      <c r="FH143" s="15"/>
      <c r="FI143" s="15"/>
      <c r="FJ143" s="15"/>
      <c r="FK143" s="15"/>
      <c r="FL143" s="15"/>
      <c r="FM143" s="15"/>
      <c r="FN143" s="15"/>
      <c r="FO143" s="15"/>
      <c r="FP143" s="15"/>
      <c r="FQ143" s="15"/>
      <c r="FR143" s="15"/>
      <c r="FS143" s="15"/>
      <c r="FT143" s="15"/>
      <c r="FU143" s="15"/>
      <c r="FV143" s="15"/>
      <c r="FW143" s="15"/>
      <c r="FX143" s="15"/>
      <c r="FY143" s="15"/>
      <c r="FZ143" s="15"/>
      <c r="GA143" s="15"/>
      <c r="GB143" s="15"/>
      <c r="GC143" s="15"/>
      <c r="GD143" s="15"/>
      <c r="GE143" s="15"/>
      <c r="GF143" s="15"/>
      <c r="GG143" s="15"/>
      <c r="GH143" s="15"/>
      <c r="GI143" s="15"/>
      <c r="GJ143" s="15"/>
      <c r="GK143" s="15"/>
      <c r="GL143" s="15"/>
      <c r="GM143" s="15"/>
      <c r="GN143" s="15"/>
      <c r="GO143" s="15"/>
      <c r="GP143" s="15"/>
      <c r="GQ143" s="15"/>
      <c r="GR143" s="15"/>
      <c r="GS143" s="15"/>
      <c r="GT143" s="15"/>
      <c r="GU143" s="15"/>
      <c r="GV143" s="15"/>
      <c r="GW143" s="15"/>
      <c r="GX143" s="15"/>
      <c r="GY143" s="15"/>
      <c r="GZ143" s="15"/>
      <c r="HA143" s="15"/>
      <c r="HB143" s="15"/>
      <c r="HC143" s="15"/>
      <c r="HD143" s="15"/>
      <c r="HE143" s="15"/>
      <c r="HF143" s="15"/>
      <c r="HG143" s="15"/>
      <c r="HH143" s="15"/>
      <c r="HI143" s="15"/>
      <c r="HJ143" s="15"/>
      <c r="HK143" s="15"/>
      <c r="HL143" s="15"/>
      <c r="HM143" s="15"/>
      <c r="HN143" s="15"/>
      <c r="HO143" s="15"/>
      <c r="HP143" s="15"/>
      <c r="HQ143" s="15"/>
      <c r="HR143" s="15"/>
      <c r="HS143" s="15"/>
      <c r="HT143" s="15"/>
      <c r="HU143" s="15"/>
      <c r="HV143" s="15"/>
      <c r="HW143" s="15"/>
      <c r="HX143" s="15"/>
      <c r="HY143" s="15"/>
      <c r="HZ143" s="15"/>
      <c r="IA143" s="15"/>
      <c r="IB143" s="15"/>
      <c r="IC143" s="15"/>
      <c r="ID143" s="15"/>
      <c r="IE143" s="15"/>
      <c r="IF143" s="15"/>
      <c r="IG143" s="15"/>
      <c r="IH143" s="15"/>
      <c r="II143" s="15"/>
      <c r="IJ143" s="15"/>
      <c r="IK143" s="15"/>
      <c r="IL143" s="15"/>
      <c r="IM143" s="15"/>
      <c r="IN143" s="15"/>
      <c r="IO143" s="15"/>
      <c r="IP143" s="15"/>
      <c r="IQ143" s="15"/>
      <c r="IR143" s="15"/>
      <c r="IS143" s="15"/>
      <c r="IT143" s="15"/>
      <c r="IU143" s="15"/>
      <c r="IV143" s="15"/>
    </row>
    <row r="144" spans="1:256" ht="39" customHeight="1">
      <c r="A144" s="48" t="s">
        <v>71</v>
      </c>
      <c r="B144" s="12" t="s">
        <v>149</v>
      </c>
      <c r="C144" s="12"/>
      <c r="D144" s="12"/>
      <c r="E144" s="12"/>
      <c r="F144" s="12"/>
      <c r="G144" s="12"/>
      <c r="H144" s="12"/>
      <c r="I144" s="55">
        <f>ROUND(((($I$135/30)*3)/12),2)</f>
        <v>22.17</v>
      </c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5"/>
      <c r="BR144" s="15"/>
      <c r="BS144" s="15"/>
      <c r="BT144" s="15"/>
      <c r="BU144" s="15"/>
      <c r="BV144" s="15"/>
      <c r="BW144" s="15"/>
      <c r="BX144" s="15"/>
      <c r="BY144" s="15"/>
      <c r="BZ144" s="15"/>
      <c r="CA144" s="15"/>
      <c r="CB144" s="15"/>
      <c r="CC144" s="15"/>
      <c r="CD144" s="15"/>
      <c r="CE144" s="15"/>
      <c r="CF144" s="15"/>
      <c r="CG144" s="15"/>
      <c r="CH144" s="15"/>
      <c r="CI144" s="15"/>
      <c r="CJ144" s="15"/>
      <c r="CK144" s="15"/>
      <c r="CL144" s="15"/>
      <c r="CM144" s="15"/>
      <c r="CN144" s="15"/>
      <c r="CO144" s="15"/>
      <c r="CP144" s="15"/>
      <c r="CQ144" s="15"/>
      <c r="CR144" s="15"/>
      <c r="CS144" s="15"/>
      <c r="CT144" s="15"/>
      <c r="CU144" s="15"/>
      <c r="CV144" s="15"/>
      <c r="CW144" s="15"/>
      <c r="CX144" s="15"/>
      <c r="CY144" s="15"/>
      <c r="CZ144" s="15"/>
      <c r="DA144" s="15"/>
      <c r="DB144" s="15"/>
      <c r="DC144" s="15"/>
      <c r="DD144" s="15"/>
      <c r="DE144" s="15"/>
      <c r="DF144" s="15"/>
      <c r="DG144" s="15"/>
      <c r="DH144" s="15"/>
      <c r="DI144" s="15"/>
      <c r="DJ144" s="15"/>
      <c r="DK144" s="15"/>
      <c r="DL144" s="15"/>
      <c r="DM144" s="15"/>
      <c r="DN144" s="15"/>
      <c r="DO144" s="15"/>
      <c r="DP144" s="15"/>
      <c r="DQ144" s="15"/>
      <c r="DR144" s="15"/>
      <c r="DS144" s="15"/>
      <c r="DT144" s="15"/>
      <c r="DU144" s="15"/>
      <c r="DV144" s="15"/>
      <c r="DW144" s="15"/>
      <c r="DX144" s="15"/>
      <c r="DY144" s="15"/>
      <c r="DZ144" s="15"/>
      <c r="EA144" s="15"/>
      <c r="EB144" s="15"/>
      <c r="EC144" s="15"/>
      <c r="ED144" s="15"/>
      <c r="EE144" s="15"/>
      <c r="EF144" s="15"/>
      <c r="EG144" s="15"/>
      <c r="EH144" s="15"/>
      <c r="EI144" s="15"/>
      <c r="EJ144" s="15"/>
      <c r="EK144" s="15"/>
      <c r="EL144" s="15"/>
      <c r="EM144" s="15"/>
      <c r="EN144" s="15"/>
      <c r="EO144" s="15"/>
      <c r="EP144" s="15"/>
      <c r="EQ144" s="15"/>
      <c r="ER144" s="15"/>
      <c r="ES144" s="15"/>
      <c r="ET144" s="15"/>
      <c r="EU144" s="15"/>
      <c r="EV144" s="15"/>
      <c r="EW144" s="15"/>
      <c r="EX144" s="15"/>
      <c r="EY144" s="15"/>
      <c r="EZ144" s="15"/>
      <c r="FA144" s="15"/>
      <c r="FB144" s="15"/>
      <c r="FC144" s="15"/>
      <c r="FD144" s="15"/>
      <c r="FE144" s="15"/>
      <c r="FF144" s="15"/>
      <c r="FG144" s="15"/>
      <c r="FH144" s="15"/>
      <c r="FI144" s="15"/>
      <c r="FJ144" s="15"/>
      <c r="FK144" s="15"/>
      <c r="FL144" s="15"/>
      <c r="FM144" s="15"/>
      <c r="FN144" s="15"/>
      <c r="FO144" s="15"/>
      <c r="FP144" s="15"/>
      <c r="FQ144" s="15"/>
      <c r="FR144" s="15"/>
      <c r="FS144" s="15"/>
      <c r="FT144" s="15"/>
      <c r="FU144" s="15"/>
      <c r="FV144" s="15"/>
      <c r="FW144" s="15"/>
      <c r="FX144" s="15"/>
      <c r="FY144" s="15"/>
      <c r="FZ144" s="15"/>
      <c r="GA144" s="15"/>
      <c r="GB144" s="15"/>
      <c r="GC144" s="15"/>
      <c r="GD144" s="15"/>
      <c r="GE144" s="15"/>
      <c r="GF144" s="15"/>
      <c r="GG144" s="15"/>
      <c r="GH144" s="15"/>
      <c r="GI144" s="15"/>
      <c r="GJ144" s="15"/>
      <c r="GK144" s="15"/>
      <c r="GL144" s="15"/>
      <c r="GM144" s="15"/>
      <c r="GN144" s="15"/>
      <c r="GO144" s="15"/>
      <c r="GP144" s="15"/>
      <c r="GQ144" s="15"/>
      <c r="GR144" s="15"/>
      <c r="GS144" s="15"/>
      <c r="GT144" s="15"/>
      <c r="GU144" s="15"/>
      <c r="GV144" s="15"/>
      <c r="GW144" s="15"/>
      <c r="GX144" s="15"/>
      <c r="GY144" s="15"/>
      <c r="GZ144" s="15"/>
      <c r="HA144" s="15"/>
      <c r="HB144" s="15"/>
      <c r="HC144" s="15"/>
      <c r="HD144" s="15"/>
      <c r="HE144" s="15"/>
      <c r="HF144" s="15"/>
      <c r="HG144" s="15"/>
      <c r="HH144" s="15"/>
      <c r="HI144" s="15"/>
      <c r="HJ144" s="15"/>
      <c r="HK144" s="15"/>
      <c r="HL144" s="15"/>
      <c r="HM144" s="15"/>
      <c r="HN144" s="15"/>
      <c r="HO144" s="15"/>
      <c r="HP144" s="15"/>
      <c r="HQ144" s="15"/>
      <c r="HR144" s="15"/>
      <c r="HS144" s="15"/>
      <c r="HT144" s="15"/>
      <c r="HU144" s="15"/>
      <c r="HV144" s="15"/>
      <c r="HW144" s="15"/>
      <c r="HX144" s="15"/>
      <c r="HY144" s="15"/>
      <c r="HZ144" s="15"/>
      <c r="IA144" s="15"/>
      <c r="IB144" s="15"/>
      <c r="IC144" s="15"/>
      <c r="ID144" s="15"/>
      <c r="IE144" s="15"/>
      <c r="IF144" s="15"/>
      <c r="IG144" s="15"/>
      <c r="IH144" s="15"/>
      <c r="II144" s="15"/>
      <c r="IJ144" s="15"/>
      <c r="IK144" s="15"/>
      <c r="IL144" s="15"/>
      <c r="IM144" s="15"/>
      <c r="IN144" s="15"/>
      <c r="IO144" s="15"/>
      <c r="IP144" s="15"/>
      <c r="IQ144" s="15"/>
      <c r="IR144" s="15"/>
      <c r="IS144" s="15"/>
      <c r="IT144" s="15"/>
      <c r="IU144" s="15"/>
      <c r="IV144" s="15"/>
    </row>
    <row r="145" spans="1:256" ht="15.75" customHeight="1">
      <c r="A145" s="510" t="s">
        <v>82</v>
      </c>
      <c r="B145" s="510"/>
      <c r="C145" s="510"/>
      <c r="D145" s="510"/>
      <c r="E145" s="510"/>
      <c r="F145" s="510"/>
      <c r="G145" s="510"/>
      <c r="H145" s="510"/>
      <c r="I145" s="89">
        <f>SUM(I139:I144)</f>
        <v>276.66999999999996</v>
      </c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15"/>
      <c r="BS145" s="15"/>
      <c r="BT145" s="15"/>
      <c r="BU145" s="15"/>
      <c r="BV145" s="15"/>
      <c r="BW145" s="15"/>
      <c r="BX145" s="15"/>
      <c r="BY145" s="15"/>
      <c r="BZ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  <c r="CQ145" s="15"/>
      <c r="CR145" s="15"/>
      <c r="CS145" s="15"/>
      <c r="CT145" s="15"/>
      <c r="CU145" s="15"/>
      <c r="CV145" s="15"/>
      <c r="CW145" s="15"/>
      <c r="CX145" s="15"/>
      <c r="CY145" s="15"/>
      <c r="CZ145" s="15"/>
      <c r="DA145" s="15"/>
      <c r="DB145" s="15"/>
      <c r="DC145" s="15"/>
      <c r="DD145" s="15"/>
      <c r="DE145" s="15"/>
      <c r="DF145" s="15"/>
      <c r="DG145" s="15"/>
      <c r="DH145" s="15"/>
      <c r="DI145" s="15"/>
      <c r="DJ145" s="15"/>
      <c r="DK145" s="15"/>
      <c r="DL145" s="15"/>
      <c r="DM145" s="15"/>
      <c r="DN145" s="15"/>
      <c r="DO145" s="15"/>
      <c r="DP145" s="15"/>
      <c r="DQ145" s="15"/>
      <c r="DR145" s="15"/>
      <c r="DS145" s="15"/>
      <c r="DT145" s="15"/>
      <c r="DU145" s="15"/>
      <c r="DV145" s="15"/>
      <c r="DW145" s="15"/>
      <c r="DX145" s="15"/>
      <c r="DY145" s="15"/>
      <c r="DZ145" s="15"/>
      <c r="EA145" s="15"/>
      <c r="EB145" s="15"/>
      <c r="EC145" s="15"/>
      <c r="ED145" s="15"/>
      <c r="EE145" s="15"/>
      <c r="EF145" s="15"/>
      <c r="EG145" s="15"/>
      <c r="EH145" s="15"/>
      <c r="EI145" s="15"/>
      <c r="EJ145" s="15"/>
      <c r="EK145" s="15"/>
      <c r="EL145" s="15"/>
      <c r="EM145" s="15"/>
      <c r="EN145" s="15"/>
      <c r="EO145" s="15"/>
      <c r="EP145" s="15"/>
      <c r="EQ145" s="15"/>
      <c r="ER145" s="15"/>
      <c r="ES145" s="15"/>
      <c r="ET145" s="15"/>
      <c r="EU145" s="15"/>
      <c r="EV145" s="15"/>
      <c r="EW145" s="15"/>
      <c r="EX145" s="15"/>
      <c r="EY145" s="15"/>
      <c r="EZ145" s="15"/>
      <c r="FA145" s="15"/>
      <c r="FB145" s="15"/>
      <c r="FC145" s="15"/>
      <c r="FD145" s="15"/>
      <c r="FE145" s="15"/>
      <c r="FF145" s="15"/>
      <c r="FG145" s="15"/>
      <c r="FH145" s="15"/>
      <c r="FI145" s="15"/>
      <c r="FJ145" s="15"/>
      <c r="FK145" s="15"/>
      <c r="FL145" s="15"/>
      <c r="FM145" s="15"/>
      <c r="FN145" s="15"/>
      <c r="FO145" s="15"/>
      <c r="FP145" s="15"/>
      <c r="FQ145" s="15"/>
      <c r="FR145" s="15"/>
      <c r="FS145" s="15"/>
      <c r="FT145" s="15"/>
      <c r="FU145" s="15"/>
      <c r="FV145" s="15"/>
      <c r="FW145" s="15"/>
      <c r="FX145" s="15"/>
      <c r="FY145" s="15"/>
      <c r="FZ145" s="15"/>
      <c r="GA145" s="15"/>
      <c r="GB145" s="15"/>
      <c r="GC145" s="15"/>
      <c r="GD145" s="15"/>
      <c r="GE145" s="15"/>
      <c r="GF145" s="15"/>
      <c r="GG145" s="15"/>
      <c r="GH145" s="15"/>
      <c r="GI145" s="15"/>
      <c r="GJ145" s="15"/>
      <c r="GK145" s="15"/>
      <c r="GL145" s="15"/>
      <c r="GM145" s="15"/>
      <c r="GN145" s="15"/>
      <c r="GO145" s="15"/>
      <c r="GP145" s="15"/>
      <c r="GQ145" s="15"/>
      <c r="GR145" s="15"/>
      <c r="GS145" s="15"/>
      <c r="GT145" s="15"/>
      <c r="GU145" s="15"/>
      <c r="GV145" s="15"/>
      <c r="GW145" s="15"/>
      <c r="GX145" s="15"/>
      <c r="GY145" s="15"/>
      <c r="GZ145" s="15"/>
      <c r="HA145" s="15"/>
      <c r="HB145" s="15"/>
      <c r="HC145" s="15"/>
      <c r="HD145" s="15"/>
      <c r="HE145" s="15"/>
      <c r="HF145" s="15"/>
      <c r="HG145" s="15"/>
      <c r="HH145" s="15"/>
      <c r="HI145" s="15"/>
      <c r="HJ145" s="15"/>
      <c r="HK145" s="15"/>
      <c r="HL145" s="15"/>
      <c r="HM145" s="15"/>
      <c r="HN145" s="15"/>
      <c r="HO145" s="15"/>
      <c r="HP145" s="15"/>
      <c r="HQ145" s="15"/>
      <c r="HR145" s="15"/>
      <c r="HS145" s="15"/>
      <c r="HT145" s="15"/>
      <c r="HU145" s="15"/>
      <c r="HV145" s="15"/>
      <c r="HW145" s="15"/>
      <c r="HX145" s="15"/>
      <c r="HY145" s="15"/>
      <c r="HZ145" s="15"/>
      <c r="IA145" s="15"/>
      <c r="IB145" s="15"/>
      <c r="IC145" s="15"/>
      <c r="ID145" s="15"/>
      <c r="IE145" s="15"/>
      <c r="IF145" s="15"/>
      <c r="IG145" s="15"/>
      <c r="IH145" s="15"/>
      <c r="II145" s="15"/>
      <c r="IJ145" s="15"/>
      <c r="IK145" s="15"/>
      <c r="IL145" s="15"/>
      <c r="IM145" s="15"/>
      <c r="IN145" s="15"/>
      <c r="IO145" s="15"/>
      <c r="IP145" s="15"/>
      <c r="IQ145" s="15"/>
      <c r="IR145" s="15"/>
      <c r="IS145" s="15"/>
      <c r="IT145" s="15"/>
      <c r="IU145" s="15"/>
      <c r="IV145" s="15"/>
    </row>
    <row r="146" spans="1:256" ht="8.25" customHeight="1">
      <c r="A146" s="491"/>
      <c r="B146" s="491"/>
      <c r="C146" s="491"/>
      <c r="D146" s="491"/>
      <c r="E146" s="491"/>
      <c r="F146" s="491"/>
      <c r="G146" s="491"/>
      <c r="H146" s="491"/>
      <c r="I146" s="491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5"/>
      <c r="BR146" s="15"/>
      <c r="BS146" s="15"/>
      <c r="BT146" s="15"/>
      <c r="BU146" s="15"/>
      <c r="BV146" s="15"/>
      <c r="BW146" s="15"/>
      <c r="BX146" s="15"/>
      <c r="BY146" s="15"/>
      <c r="BZ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15"/>
      <c r="CR146" s="15"/>
      <c r="CS146" s="15"/>
      <c r="CT146" s="15"/>
      <c r="CU146" s="15"/>
      <c r="CV146" s="15"/>
      <c r="CW146" s="15"/>
      <c r="CX146" s="15"/>
      <c r="CY146" s="15"/>
      <c r="CZ146" s="15"/>
      <c r="DA146" s="15"/>
      <c r="DB146" s="15"/>
      <c r="DC146" s="15"/>
      <c r="DD146" s="15"/>
      <c r="DE146" s="15"/>
      <c r="DF146" s="15"/>
      <c r="DG146" s="15"/>
      <c r="DH146" s="15"/>
      <c r="DI146" s="15"/>
      <c r="DJ146" s="15"/>
      <c r="DK146" s="15"/>
      <c r="DL146" s="15"/>
      <c r="DM146" s="15"/>
      <c r="DN146" s="15"/>
      <c r="DO146" s="15"/>
      <c r="DP146" s="15"/>
      <c r="DQ146" s="15"/>
      <c r="DR146" s="15"/>
      <c r="DS146" s="15"/>
      <c r="DT146" s="15"/>
      <c r="DU146" s="15"/>
      <c r="DV146" s="15"/>
      <c r="DW146" s="15"/>
      <c r="DX146" s="15"/>
      <c r="DY146" s="15"/>
      <c r="DZ146" s="15"/>
      <c r="EA146" s="15"/>
      <c r="EB146" s="15"/>
      <c r="EC146" s="15"/>
      <c r="ED146" s="15"/>
      <c r="EE146" s="15"/>
      <c r="EF146" s="15"/>
      <c r="EG146" s="15"/>
      <c r="EH146" s="15"/>
      <c r="EI146" s="15"/>
      <c r="EJ146" s="15"/>
      <c r="EK146" s="15"/>
      <c r="EL146" s="15"/>
      <c r="EM146" s="15"/>
      <c r="EN146" s="15"/>
      <c r="EO146" s="15"/>
      <c r="EP146" s="15"/>
      <c r="EQ146" s="15"/>
      <c r="ER146" s="15"/>
      <c r="ES146" s="15"/>
      <c r="ET146" s="15"/>
      <c r="EU146" s="15"/>
      <c r="EV146" s="15"/>
      <c r="EW146" s="15"/>
      <c r="EX146" s="15"/>
      <c r="EY146" s="15"/>
      <c r="EZ146" s="15"/>
      <c r="FA146" s="15"/>
      <c r="FB146" s="15"/>
      <c r="FC146" s="15"/>
      <c r="FD146" s="15"/>
      <c r="FE146" s="15"/>
      <c r="FF146" s="15"/>
      <c r="FG146" s="15"/>
      <c r="FH146" s="15"/>
      <c r="FI146" s="15"/>
      <c r="FJ146" s="15"/>
      <c r="FK146" s="15"/>
      <c r="FL146" s="15"/>
      <c r="FM146" s="15"/>
      <c r="FN146" s="15"/>
      <c r="FO146" s="15"/>
      <c r="FP146" s="15"/>
      <c r="FQ146" s="15"/>
      <c r="FR146" s="15"/>
      <c r="FS146" s="15"/>
      <c r="FT146" s="15"/>
      <c r="FU146" s="15"/>
      <c r="FV146" s="15"/>
      <c r="FW146" s="15"/>
      <c r="FX146" s="15"/>
      <c r="FY146" s="15"/>
      <c r="FZ146" s="15"/>
      <c r="GA146" s="15"/>
      <c r="GB146" s="15"/>
      <c r="GC146" s="15"/>
      <c r="GD146" s="15"/>
      <c r="GE146" s="15"/>
      <c r="GF146" s="15"/>
      <c r="GG146" s="15"/>
      <c r="GH146" s="15"/>
      <c r="GI146" s="15"/>
      <c r="GJ146" s="15"/>
      <c r="GK146" s="15"/>
      <c r="GL146" s="15"/>
      <c r="GM146" s="15"/>
      <c r="GN146" s="15"/>
      <c r="GO146" s="15"/>
      <c r="GP146" s="15"/>
      <c r="GQ146" s="15"/>
      <c r="GR146" s="15"/>
      <c r="GS146" s="15"/>
      <c r="GT146" s="15"/>
      <c r="GU146" s="15"/>
      <c r="GV146" s="15"/>
      <c r="GW146" s="15"/>
      <c r="GX146" s="15"/>
      <c r="GY146" s="15"/>
      <c r="GZ146" s="15"/>
      <c r="HA146" s="15"/>
      <c r="HB146" s="15"/>
      <c r="HC146" s="15"/>
      <c r="HD146" s="15"/>
      <c r="HE146" s="15"/>
      <c r="HF146" s="15"/>
      <c r="HG146" s="15"/>
      <c r="HH146" s="15"/>
      <c r="HI146" s="15"/>
      <c r="HJ146" s="15"/>
      <c r="HK146" s="15"/>
      <c r="HL146" s="15"/>
      <c r="HM146" s="15"/>
      <c r="HN146" s="15"/>
      <c r="HO146" s="15"/>
      <c r="HP146" s="15"/>
      <c r="HQ146" s="15"/>
      <c r="HR146" s="15"/>
      <c r="HS146" s="15"/>
      <c r="HT146" s="15"/>
      <c r="HU146" s="15"/>
      <c r="HV146" s="15"/>
      <c r="HW146" s="15"/>
      <c r="HX146" s="15"/>
      <c r="HY146" s="15"/>
      <c r="HZ146" s="15"/>
      <c r="IA146" s="15"/>
      <c r="IB146" s="15"/>
      <c r="IC146" s="15"/>
      <c r="ID146" s="15"/>
      <c r="IE146" s="15"/>
      <c r="IF146" s="15"/>
      <c r="IG146" s="15"/>
      <c r="IH146" s="15"/>
      <c r="II146" s="15"/>
      <c r="IJ146" s="15"/>
      <c r="IK146" s="15"/>
      <c r="IL146" s="15"/>
      <c r="IM146" s="15"/>
      <c r="IN146" s="15"/>
      <c r="IO146" s="15"/>
      <c r="IP146" s="15"/>
      <c r="IQ146" s="15"/>
      <c r="IR146" s="15"/>
      <c r="IS146" s="15"/>
      <c r="IT146" s="15"/>
      <c r="IU146" s="15"/>
      <c r="IV146" s="15"/>
    </row>
    <row r="147" spans="1:256" ht="35.25" customHeight="1">
      <c r="A147" s="530" t="s">
        <v>150</v>
      </c>
      <c r="B147" s="530"/>
      <c r="C147" s="530"/>
      <c r="D147" s="530"/>
      <c r="E147" s="530"/>
      <c r="F147" s="530"/>
      <c r="G147" s="530"/>
      <c r="H147" s="530"/>
      <c r="I147" s="92">
        <f>ROUND((12*I145)/I137,2)</f>
        <v>37.450000000000003</v>
      </c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5"/>
      <c r="BR147" s="15"/>
      <c r="BS147" s="15"/>
      <c r="BT147" s="15"/>
      <c r="BU147" s="15"/>
      <c r="BV147" s="15"/>
      <c r="BW147" s="15"/>
      <c r="BX147" s="15"/>
      <c r="BY147" s="15"/>
      <c r="BZ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5"/>
      <c r="CQ147" s="15"/>
      <c r="CR147" s="15"/>
      <c r="CS147" s="15"/>
      <c r="CT147" s="15"/>
      <c r="CU147" s="15"/>
      <c r="CV147" s="15"/>
      <c r="CW147" s="15"/>
      <c r="CX147" s="15"/>
      <c r="CY147" s="15"/>
      <c r="CZ147" s="15"/>
      <c r="DA147" s="15"/>
      <c r="DB147" s="15"/>
      <c r="DC147" s="15"/>
      <c r="DD147" s="15"/>
      <c r="DE147" s="15"/>
      <c r="DF147" s="15"/>
      <c r="DG147" s="15"/>
      <c r="DH147" s="15"/>
      <c r="DI147" s="15"/>
      <c r="DJ147" s="15"/>
      <c r="DK147" s="15"/>
      <c r="DL147" s="15"/>
      <c r="DM147" s="15"/>
      <c r="DN147" s="15"/>
      <c r="DO147" s="15"/>
      <c r="DP147" s="15"/>
      <c r="DQ147" s="15"/>
      <c r="DR147" s="15"/>
      <c r="DS147" s="15"/>
      <c r="DT147" s="15"/>
      <c r="DU147" s="15"/>
      <c r="DV147" s="15"/>
      <c r="DW147" s="15"/>
      <c r="DX147" s="15"/>
      <c r="DY147" s="15"/>
      <c r="DZ147" s="15"/>
      <c r="EA147" s="15"/>
      <c r="EB147" s="15"/>
      <c r="EC147" s="15"/>
      <c r="ED147" s="15"/>
      <c r="EE147" s="15"/>
      <c r="EF147" s="15"/>
      <c r="EG147" s="15"/>
      <c r="EH147" s="15"/>
      <c r="EI147" s="15"/>
      <c r="EJ147" s="15"/>
      <c r="EK147" s="15"/>
      <c r="EL147" s="15"/>
      <c r="EM147" s="15"/>
      <c r="EN147" s="15"/>
      <c r="EO147" s="15"/>
      <c r="EP147" s="15"/>
      <c r="EQ147" s="15"/>
      <c r="ER147" s="15"/>
      <c r="ES147" s="15"/>
      <c r="ET147" s="15"/>
      <c r="EU147" s="15"/>
      <c r="EV147" s="15"/>
      <c r="EW147" s="15"/>
      <c r="EX147" s="15"/>
      <c r="EY147" s="15"/>
      <c r="EZ147" s="15"/>
      <c r="FA147" s="15"/>
      <c r="FB147" s="15"/>
      <c r="FC147" s="15"/>
      <c r="FD147" s="15"/>
      <c r="FE147" s="15"/>
      <c r="FF147" s="15"/>
      <c r="FG147" s="15"/>
      <c r="FH147" s="15"/>
      <c r="FI147" s="15"/>
      <c r="FJ147" s="15"/>
      <c r="FK147" s="15"/>
      <c r="FL147" s="15"/>
      <c r="FM147" s="15"/>
      <c r="FN147" s="15"/>
      <c r="FO147" s="15"/>
      <c r="FP147" s="15"/>
      <c r="FQ147" s="15"/>
      <c r="FR147" s="15"/>
      <c r="FS147" s="15"/>
      <c r="FT147" s="15"/>
      <c r="FU147" s="15"/>
      <c r="FV147" s="15"/>
      <c r="FW147" s="15"/>
      <c r="FX147" s="15"/>
      <c r="FY147" s="15"/>
      <c r="FZ147" s="15"/>
      <c r="GA147" s="15"/>
      <c r="GB147" s="15"/>
      <c r="GC147" s="15"/>
      <c r="GD147" s="15"/>
      <c r="GE147" s="15"/>
      <c r="GF147" s="15"/>
      <c r="GG147" s="15"/>
      <c r="GH147" s="15"/>
      <c r="GI147" s="15"/>
      <c r="GJ147" s="15"/>
      <c r="GK147" s="15"/>
      <c r="GL147" s="15"/>
      <c r="GM147" s="15"/>
      <c r="GN147" s="15"/>
      <c r="GO147" s="15"/>
      <c r="GP147" s="15"/>
      <c r="GQ147" s="15"/>
      <c r="GR147" s="15"/>
      <c r="GS147" s="15"/>
      <c r="GT147" s="15"/>
      <c r="GU147" s="15"/>
      <c r="GV147" s="15"/>
      <c r="GW147" s="15"/>
      <c r="GX147" s="15"/>
      <c r="GY147" s="15"/>
      <c r="GZ147" s="15"/>
      <c r="HA147" s="15"/>
      <c r="HB147" s="15"/>
      <c r="HC147" s="15"/>
      <c r="HD147" s="15"/>
      <c r="HE147" s="15"/>
      <c r="HF147" s="15"/>
      <c r="HG147" s="15"/>
      <c r="HH147" s="15"/>
      <c r="HI147" s="15"/>
      <c r="HJ147" s="15"/>
      <c r="HK147" s="15"/>
      <c r="HL147" s="15"/>
      <c r="HM147" s="15"/>
      <c r="HN147" s="15"/>
      <c r="HO147" s="15"/>
      <c r="HP147" s="15"/>
      <c r="HQ147" s="15"/>
      <c r="HR147" s="15"/>
      <c r="HS147" s="15"/>
      <c r="HT147" s="15"/>
      <c r="HU147" s="15"/>
      <c r="HV147" s="15"/>
      <c r="HW147" s="15"/>
      <c r="HX147" s="15"/>
      <c r="HY147" s="15"/>
      <c r="HZ147" s="15"/>
      <c r="IA147" s="15"/>
      <c r="IB147" s="15"/>
      <c r="IC147" s="15"/>
      <c r="ID147" s="15"/>
      <c r="IE147" s="15"/>
      <c r="IF147" s="15"/>
      <c r="IG147" s="15"/>
      <c r="IH147" s="15"/>
      <c r="II147" s="15"/>
      <c r="IJ147" s="15"/>
      <c r="IK147" s="15"/>
      <c r="IL147" s="15"/>
      <c r="IM147" s="15"/>
      <c r="IN147" s="15"/>
      <c r="IO147" s="15"/>
      <c r="IP147" s="15"/>
      <c r="IQ147" s="15"/>
      <c r="IR147" s="15"/>
      <c r="IS147" s="15"/>
      <c r="IT147" s="15"/>
      <c r="IU147" s="15"/>
      <c r="IV147" s="15"/>
    </row>
    <row r="148" spans="1:256" ht="9.75" customHeight="1">
      <c r="A148" s="531"/>
      <c r="B148" s="531"/>
      <c r="C148" s="531"/>
      <c r="D148" s="531"/>
      <c r="E148" s="531"/>
      <c r="F148" s="531"/>
      <c r="G148" s="531"/>
      <c r="H148" s="531"/>
      <c r="I148" s="531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  <c r="BM148" s="15"/>
      <c r="BN148" s="15"/>
      <c r="BO148" s="15"/>
      <c r="BP148" s="15"/>
      <c r="BQ148" s="15"/>
      <c r="BR148" s="15"/>
      <c r="BS148" s="15"/>
      <c r="BT148" s="15"/>
      <c r="BU148" s="15"/>
      <c r="BV148" s="15"/>
      <c r="BW148" s="15"/>
      <c r="BX148" s="15"/>
      <c r="BY148" s="15"/>
      <c r="BZ148" s="15"/>
      <c r="CA148" s="15"/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15"/>
      <c r="CR148" s="15"/>
      <c r="CS148" s="15"/>
      <c r="CT148" s="15"/>
      <c r="CU148" s="15"/>
      <c r="CV148" s="15"/>
      <c r="CW148" s="15"/>
      <c r="CX148" s="15"/>
      <c r="CY148" s="15"/>
      <c r="CZ148" s="15"/>
      <c r="DA148" s="15"/>
      <c r="DB148" s="15"/>
      <c r="DC148" s="15"/>
      <c r="DD148" s="15"/>
      <c r="DE148" s="15"/>
      <c r="DF148" s="15"/>
      <c r="DG148" s="15"/>
      <c r="DH148" s="15"/>
      <c r="DI148" s="15"/>
      <c r="DJ148" s="15"/>
      <c r="DK148" s="15"/>
      <c r="DL148" s="15"/>
      <c r="DM148" s="15"/>
      <c r="DN148" s="15"/>
      <c r="DO148" s="15"/>
      <c r="DP148" s="15"/>
      <c r="DQ148" s="15"/>
      <c r="DR148" s="15"/>
      <c r="DS148" s="15"/>
      <c r="DT148" s="15"/>
      <c r="DU148" s="15"/>
      <c r="DV148" s="15"/>
      <c r="DW148" s="15"/>
      <c r="DX148" s="15"/>
      <c r="DY148" s="15"/>
      <c r="DZ148" s="15"/>
      <c r="EA148" s="15"/>
      <c r="EB148" s="15"/>
      <c r="EC148" s="15"/>
      <c r="ED148" s="15"/>
      <c r="EE148" s="15"/>
      <c r="EF148" s="15"/>
      <c r="EG148" s="15"/>
      <c r="EH148" s="15"/>
      <c r="EI148" s="15"/>
      <c r="EJ148" s="15"/>
      <c r="EK148" s="15"/>
      <c r="EL148" s="15"/>
      <c r="EM148" s="15"/>
      <c r="EN148" s="15"/>
      <c r="EO148" s="15"/>
      <c r="EP148" s="15"/>
      <c r="EQ148" s="15"/>
      <c r="ER148" s="15"/>
      <c r="ES148" s="15"/>
      <c r="ET148" s="15"/>
      <c r="EU148" s="15"/>
      <c r="EV148" s="15"/>
      <c r="EW148" s="15"/>
      <c r="EX148" s="15"/>
      <c r="EY148" s="15"/>
      <c r="EZ148" s="15"/>
      <c r="FA148" s="15"/>
      <c r="FB148" s="15"/>
      <c r="FC148" s="15"/>
      <c r="FD148" s="15"/>
      <c r="FE148" s="15"/>
      <c r="FF148" s="15"/>
      <c r="FG148" s="15"/>
      <c r="FH148" s="15"/>
      <c r="FI148" s="15"/>
      <c r="FJ148" s="15"/>
      <c r="FK148" s="15"/>
      <c r="FL148" s="15"/>
      <c r="FM148" s="15"/>
      <c r="FN148" s="15"/>
      <c r="FO148" s="15"/>
      <c r="FP148" s="15"/>
      <c r="FQ148" s="15"/>
      <c r="FR148" s="15"/>
      <c r="FS148" s="15"/>
      <c r="FT148" s="15"/>
      <c r="FU148" s="15"/>
      <c r="FV148" s="15"/>
      <c r="FW148" s="15"/>
      <c r="FX148" s="15"/>
      <c r="FY148" s="15"/>
      <c r="FZ148" s="15"/>
      <c r="GA148" s="15"/>
      <c r="GB148" s="15"/>
      <c r="GC148" s="15"/>
      <c r="GD148" s="15"/>
      <c r="GE148" s="15"/>
      <c r="GF148" s="15"/>
      <c r="GG148" s="15"/>
      <c r="GH148" s="15"/>
      <c r="GI148" s="15"/>
      <c r="GJ148" s="15"/>
      <c r="GK148" s="15"/>
      <c r="GL148" s="15"/>
      <c r="GM148" s="15"/>
      <c r="GN148" s="15"/>
      <c r="GO148" s="15"/>
      <c r="GP148" s="15"/>
      <c r="GQ148" s="15"/>
      <c r="GR148" s="15"/>
      <c r="GS148" s="15"/>
      <c r="GT148" s="15"/>
      <c r="GU148" s="15"/>
      <c r="GV148" s="15"/>
      <c r="GW148" s="15"/>
      <c r="GX148" s="15"/>
      <c r="GY148" s="15"/>
      <c r="GZ148" s="15"/>
      <c r="HA148" s="15"/>
      <c r="HB148" s="15"/>
      <c r="HC148" s="15"/>
      <c r="HD148" s="15"/>
      <c r="HE148" s="15"/>
      <c r="HF148" s="15"/>
      <c r="HG148" s="15"/>
      <c r="HH148" s="15"/>
      <c r="HI148" s="15"/>
      <c r="HJ148" s="15"/>
      <c r="HK148" s="15"/>
      <c r="HL148" s="15"/>
      <c r="HM148" s="15"/>
      <c r="HN148" s="15"/>
      <c r="HO148" s="15"/>
      <c r="HP148" s="15"/>
      <c r="HQ148" s="15"/>
      <c r="HR148" s="15"/>
      <c r="HS148" s="15"/>
      <c r="HT148" s="15"/>
      <c r="HU148" s="15"/>
      <c r="HV148" s="15"/>
      <c r="HW148" s="15"/>
      <c r="HX148" s="15"/>
      <c r="HY148" s="15"/>
      <c r="HZ148" s="15"/>
      <c r="IA148" s="15"/>
      <c r="IB148" s="15"/>
      <c r="IC148" s="15"/>
      <c r="ID148" s="15"/>
      <c r="IE148" s="15"/>
      <c r="IF148" s="15"/>
      <c r="IG148" s="15"/>
      <c r="IH148" s="15"/>
      <c r="II148" s="15"/>
      <c r="IJ148" s="15"/>
      <c r="IK148" s="15"/>
      <c r="IL148" s="15"/>
      <c r="IM148" s="15"/>
      <c r="IN148" s="15"/>
      <c r="IO148" s="15"/>
      <c r="IP148" s="15"/>
      <c r="IQ148" s="15"/>
      <c r="IR148" s="15"/>
      <c r="IS148" s="15"/>
      <c r="IT148" s="15"/>
      <c r="IU148" s="15"/>
      <c r="IV148" s="15"/>
    </row>
    <row r="149" spans="1:256" ht="20.25" customHeight="1">
      <c r="A149" s="514" t="s">
        <v>151</v>
      </c>
      <c r="B149" s="514"/>
      <c r="C149" s="514"/>
      <c r="D149" s="514"/>
      <c r="E149" s="514"/>
      <c r="F149" s="514"/>
      <c r="G149" s="514"/>
      <c r="H149" s="514"/>
      <c r="I149" s="514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  <c r="BM149" s="15"/>
      <c r="BN149" s="15"/>
      <c r="BO149" s="15"/>
      <c r="BP149" s="15"/>
      <c r="BQ149" s="15"/>
      <c r="BR149" s="15"/>
      <c r="BS149" s="15"/>
      <c r="BT149" s="15"/>
      <c r="BU149" s="15"/>
      <c r="BV149" s="15"/>
      <c r="BW149" s="15"/>
      <c r="BX149" s="15"/>
      <c r="BY149" s="15"/>
      <c r="BZ149" s="15"/>
      <c r="CA149" s="15"/>
      <c r="CB149" s="15"/>
      <c r="CC149" s="15"/>
      <c r="CD149" s="15"/>
      <c r="CE149" s="15"/>
      <c r="CF149" s="15"/>
      <c r="CG149" s="15"/>
      <c r="CH149" s="15"/>
      <c r="CI149" s="15"/>
      <c r="CJ149" s="15"/>
      <c r="CK149" s="15"/>
      <c r="CL149" s="15"/>
      <c r="CM149" s="15"/>
      <c r="CN149" s="15"/>
      <c r="CO149" s="15"/>
      <c r="CP149" s="15"/>
      <c r="CQ149" s="15"/>
      <c r="CR149" s="15"/>
      <c r="CS149" s="15"/>
      <c r="CT149" s="15"/>
      <c r="CU149" s="15"/>
      <c r="CV149" s="15"/>
      <c r="CW149" s="15"/>
      <c r="CX149" s="15"/>
      <c r="CY149" s="15"/>
      <c r="CZ149" s="15"/>
      <c r="DA149" s="15"/>
      <c r="DB149" s="15"/>
      <c r="DC149" s="15"/>
      <c r="DD149" s="15"/>
      <c r="DE149" s="15"/>
      <c r="DF149" s="15"/>
      <c r="DG149" s="15"/>
      <c r="DH149" s="15"/>
      <c r="DI149" s="15"/>
      <c r="DJ149" s="15"/>
      <c r="DK149" s="15"/>
      <c r="DL149" s="15"/>
      <c r="DM149" s="15"/>
      <c r="DN149" s="15"/>
      <c r="DO149" s="15"/>
      <c r="DP149" s="15"/>
      <c r="DQ149" s="15"/>
      <c r="DR149" s="15"/>
      <c r="DS149" s="15"/>
      <c r="DT149" s="15"/>
      <c r="DU149" s="15"/>
      <c r="DV149" s="15"/>
      <c r="DW149" s="15"/>
      <c r="DX149" s="15"/>
      <c r="DY149" s="15"/>
      <c r="DZ149" s="15"/>
      <c r="EA149" s="15"/>
      <c r="EB149" s="15"/>
      <c r="EC149" s="15"/>
      <c r="ED149" s="15"/>
      <c r="EE149" s="15"/>
      <c r="EF149" s="15"/>
      <c r="EG149" s="15"/>
      <c r="EH149" s="15"/>
      <c r="EI149" s="15"/>
      <c r="EJ149" s="15"/>
      <c r="EK149" s="15"/>
      <c r="EL149" s="15"/>
      <c r="EM149" s="15"/>
      <c r="EN149" s="15"/>
      <c r="EO149" s="15"/>
      <c r="EP149" s="15"/>
      <c r="EQ149" s="15"/>
      <c r="ER149" s="15"/>
      <c r="ES149" s="15"/>
      <c r="ET149" s="15"/>
      <c r="EU149" s="15"/>
      <c r="EV149" s="15"/>
      <c r="EW149" s="15"/>
      <c r="EX149" s="15"/>
      <c r="EY149" s="15"/>
      <c r="EZ149" s="15"/>
      <c r="FA149" s="15"/>
      <c r="FB149" s="15"/>
      <c r="FC149" s="15"/>
      <c r="FD149" s="15"/>
      <c r="FE149" s="15"/>
      <c r="FF149" s="15"/>
      <c r="FG149" s="15"/>
      <c r="FH149" s="15"/>
      <c r="FI149" s="15"/>
      <c r="FJ149" s="15"/>
      <c r="FK149" s="15"/>
      <c r="FL149" s="15"/>
      <c r="FM149" s="15"/>
      <c r="FN149" s="15"/>
      <c r="FO149" s="15"/>
      <c r="FP149" s="15"/>
      <c r="FQ149" s="15"/>
      <c r="FR149" s="15"/>
      <c r="FS149" s="15"/>
      <c r="FT149" s="15"/>
      <c r="FU149" s="15"/>
      <c r="FV149" s="15"/>
      <c r="FW149" s="15"/>
      <c r="FX149" s="15"/>
      <c r="FY149" s="15"/>
      <c r="FZ149" s="15"/>
      <c r="GA149" s="15"/>
      <c r="GB149" s="15"/>
      <c r="GC149" s="15"/>
      <c r="GD149" s="15"/>
      <c r="GE149" s="15"/>
      <c r="GF149" s="15"/>
      <c r="GG149" s="15"/>
      <c r="GH149" s="15"/>
      <c r="GI149" s="15"/>
      <c r="GJ149" s="15"/>
      <c r="GK149" s="15"/>
      <c r="GL149" s="15"/>
      <c r="GM149" s="15"/>
      <c r="GN149" s="15"/>
      <c r="GO149" s="15"/>
      <c r="GP149" s="15"/>
      <c r="GQ149" s="15"/>
      <c r="GR149" s="15"/>
      <c r="GS149" s="15"/>
      <c r="GT149" s="15"/>
      <c r="GU149" s="15"/>
      <c r="GV149" s="15"/>
      <c r="GW149" s="15"/>
      <c r="GX149" s="15"/>
      <c r="GY149" s="15"/>
      <c r="GZ149" s="15"/>
      <c r="HA149" s="15"/>
      <c r="HB149" s="15"/>
      <c r="HC149" s="15"/>
      <c r="HD149" s="15"/>
      <c r="HE149" s="15"/>
      <c r="HF149" s="15"/>
      <c r="HG149" s="15"/>
      <c r="HH149" s="15"/>
      <c r="HI149" s="15"/>
      <c r="HJ149" s="15"/>
      <c r="HK149" s="15"/>
      <c r="HL149" s="15"/>
      <c r="HM149" s="15"/>
      <c r="HN149" s="15"/>
      <c r="HO149" s="15"/>
      <c r="HP149" s="15"/>
      <c r="HQ149" s="15"/>
      <c r="HR149" s="15"/>
      <c r="HS149" s="15"/>
      <c r="HT149" s="15"/>
      <c r="HU149" s="15"/>
      <c r="HV149" s="15"/>
      <c r="HW149" s="15"/>
      <c r="HX149" s="15"/>
      <c r="HY149" s="15"/>
      <c r="HZ149" s="15"/>
      <c r="IA149" s="15"/>
      <c r="IB149" s="15"/>
      <c r="IC149" s="15"/>
      <c r="ID149" s="15"/>
      <c r="IE149" s="15"/>
      <c r="IF149" s="15"/>
      <c r="IG149" s="15"/>
      <c r="IH149" s="15"/>
      <c r="II149" s="15"/>
      <c r="IJ149" s="15"/>
      <c r="IK149" s="15"/>
      <c r="IL149" s="15"/>
      <c r="IM149" s="15"/>
      <c r="IN149" s="15"/>
      <c r="IO149" s="15"/>
      <c r="IP149" s="15"/>
      <c r="IQ149" s="15"/>
      <c r="IR149" s="15"/>
      <c r="IS149" s="15"/>
      <c r="IT149" s="15"/>
      <c r="IU149" s="15"/>
      <c r="IV149" s="15"/>
    </row>
    <row r="150" spans="1:256" ht="25.5" customHeight="1">
      <c r="A150" s="66" t="s">
        <v>152</v>
      </c>
      <c r="B150" s="524" t="s">
        <v>153</v>
      </c>
      <c r="C150" s="524"/>
      <c r="D150" s="524"/>
      <c r="E150" s="524"/>
      <c r="F150" s="524"/>
      <c r="G150" s="524"/>
      <c r="H150" s="524"/>
      <c r="I150" s="93" t="s">
        <v>79</v>
      </c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  <c r="BM150" s="15"/>
      <c r="BN150" s="15"/>
      <c r="BO150" s="15"/>
      <c r="BP150" s="15"/>
      <c r="BQ150" s="15"/>
      <c r="BR150" s="15"/>
      <c r="BS150" s="15"/>
      <c r="BT150" s="15"/>
      <c r="BU150" s="15"/>
      <c r="BV150" s="15"/>
      <c r="BW150" s="15"/>
      <c r="BX150" s="15"/>
      <c r="BY150" s="15"/>
      <c r="BZ150" s="15"/>
      <c r="CA150" s="15"/>
      <c r="CB150" s="15"/>
      <c r="CC150" s="1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15"/>
      <c r="CR150" s="15"/>
      <c r="CS150" s="15"/>
      <c r="CT150" s="15"/>
      <c r="CU150" s="15"/>
      <c r="CV150" s="15"/>
      <c r="CW150" s="15"/>
      <c r="CX150" s="15"/>
      <c r="CY150" s="15"/>
      <c r="CZ150" s="15"/>
      <c r="DA150" s="15"/>
      <c r="DB150" s="15"/>
      <c r="DC150" s="15"/>
      <c r="DD150" s="15"/>
      <c r="DE150" s="15"/>
      <c r="DF150" s="15"/>
      <c r="DG150" s="15"/>
      <c r="DH150" s="15"/>
      <c r="DI150" s="15"/>
      <c r="DJ150" s="15"/>
      <c r="DK150" s="15"/>
      <c r="DL150" s="15"/>
      <c r="DM150" s="15"/>
      <c r="DN150" s="15"/>
      <c r="DO150" s="15"/>
      <c r="DP150" s="15"/>
      <c r="DQ150" s="15"/>
      <c r="DR150" s="15"/>
      <c r="DS150" s="15"/>
      <c r="DT150" s="15"/>
      <c r="DU150" s="15"/>
      <c r="DV150" s="15"/>
      <c r="DW150" s="15"/>
      <c r="DX150" s="15"/>
      <c r="DY150" s="15"/>
      <c r="DZ150" s="15"/>
      <c r="EA150" s="15"/>
      <c r="EB150" s="15"/>
      <c r="EC150" s="15"/>
      <c r="ED150" s="15"/>
      <c r="EE150" s="15"/>
      <c r="EF150" s="15"/>
      <c r="EG150" s="15"/>
      <c r="EH150" s="15"/>
      <c r="EI150" s="15"/>
      <c r="EJ150" s="15"/>
      <c r="EK150" s="15"/>
      <c r="EL150" s="15"/>
      <c r="EM150" s="15"/>
      <c r="EN150" s="15"/>
      <c r="EO150" s="15"/>
      <c r="EP150" s="15"/>
      <c r="EQ150" s="15"/>
      <c r="ER150" s="15"/>
      <c r="ES150" s="15"/>
      <c r="ET150" s="15"/>
      <c r="EU150" s="15"/>
      <c r="EV150" s="15"/>
      <c r="EW150" s="15"/>
      <c r="EX150" s="15"/>
      <c r="EY150" s="15"/>
      <c r="EZ150" s="15"/>
      <c r="FA150" s="15"/>
      <c r="FB150" s="15"/>
      <c r="FC150" s="15"/>
      <c r="FD150" s="15"/>
      <c r="FE150" s="15"/>
      <c r="FF150" s="15"/>
      <c r="FG150" s="15"/>
      <c r="FH150" s="15"/>
      <c r="FI150" s="15"/>
      <c r="FJ150" s="15"/>
      <c r="FK150" s="15"/>
      <c r="FL150" s="15"/>
      <c r="FM150" s="15"/>
      <c r="FN150" s="15"/>
      <c r="FO150" s="15"/>
      <c r="FP150" s="15"/>
      <c r="FQ150" s="15"/>
      <c r="FR150" s="15"/>
      <c r="FS150" s="15"/>
      <c r="FT150" s="15"/>
      <c r="FU150" s="15"/>
      <c r="FV150" s="15"/>
      <c r="FW150" s="15"/>
      <c r="FX150" s="15"/>
      <c r="FY150" s="15"/>
      <c r="FZ150" s="15"/>
      <c r="GA150" s="15"/>
      <c r="GB150" s="15"/>
      <c r="GC150" s="15"/>
      <c r="GD150" s="15"/>
      <c r="GE150" s="15"/>
      <c r="GF150" s="15"/>
      <c r="GG150" s="15"/>
      <c r="GH150" s="15"/>
      <c r="GI150" s="15"/>
      <c r="GJ150" s="15"/>
      <c r="GK150" s="15"/>
      <c r="GL150" s="15"/>
      <c r="GM150" s="15"/>
      <c r="GN150" s="15"/>
      <c r="GO150" s="15"/>
      <c r="GP150" s="15"/>
      <c r="GQ150" s="15"/>
      <c r="GR150" s="15"/>
      <c r="GS150" s="15"/>
      <c r="GT150" s="15"/>
      <c r="GU150" s="15"/>
      <c r="GV150" s="15"/>
      <c r="GW150" s="15"/>
      <c r="GX150" s="15"/>
      <c r="GY150" s="15"/>
      <c r="GZ150" s="15"/>
      <c r="HA150" s="15"/>
      <c r="HB150" s="15"/>
      <c r="HC150" s="15"/>
      <c r="HD150" s="15"/>
      <c r="HE150" s="15"/>
      <c r="HF150" s="15"/>
      <c r="HG150" s="15"/>
      <c r="HH150" s="15"/>
      <c r="HI150" s="15"/>
      <c r="HJ150" s="15"/>
      <c r="HK150" s="15"/>
      <c r="HL150" s="15"/>
      <c r="HM150" s="15"/>
      <c r="HN150" s="15"/>
      <c r="HO150" s="15"/>
      <c r="HP150" s="15"/>
      <c r="HQ150" s="15"/>
      <c r="HR150" s="15"/>
      <c r="HS150" s="15"/>
      <c r="HT150" s="15"/>
      <c r="HU150" s="15"/>
      <c r="HV150" s="15"/>
      <c r="HW150" s="15"/>
      <c r="HX150" s="15"/>
      <c r="HY150" s="15"/>
      <c r="HZ150" s="15"/>
      <c r="IA150" s="15"/>
      <c r="IB150" s="15"/>
      <c r="IC150" s="15"/>
      <c r="ID150" s="15"/>
      <c r="IE150" s="15"/>
      <c r="IF150" s="15"/>
      <c r="IG150" s="15"/>
      <c r="IH150" s="15"/>
      <c r="II150" s="15"/>
      <c r="IJ150" s="15"/>
      <c r="IK150" s="15"/>
      <c r="IL150" s="15"/>
      <c r="IM150" s="15"/>
      <c r="IN150" s="15"/>
      <c r="IO150" s="15"/>
      <c r="IP150" s="15"/>
      <c r="IQ150" s="15"/>
      <c r="IR150" s="15"/>
      <c r="IS150" s="15"/>
      <c r="IT150" s="15"/>
      <c r="IU150" s="15"/>
      <c r="IV150" s="15"/>
    </row>
    <row r="151" spans="1:256" ht="13.5" customHeight="1">
      <c r="A151" s="48" t="s">
        <v>8</v>
      </c>
      <c r="B151" s="509" t="s">
        <v>154</v>
      </c>
      <c r="C151" s="509"/>
      <c r="D151" s="509"/>
      <c r="E151" s="509"/>
      <c r="F151" s="509"/>
      <c r="G151" s="509"/>
      <c r="H151" s="509"/>
      <c r="I151" s="55">
        <v>0</v>
      </c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  <c r="BM151" s="15"/>
      <c r="BN151" s="15"/>
      <c r="BO151" s="15"/>
      <c r="BP151" s="15"/>
      <c r="BQ151" s="15"/>
      <c r="BR151" s="15"/>
      <c r="BS151" s="15"/>
      <c r="BT151" s="15"/>
      <c r="BU151" s="15"/>
      <c r="BV151" s="15"/>
      <c r="BW151" s="15"/>
      <c r="BX151" s="15"/>
      <c r="BY151" s="15"/>
      <c r="BZ151" s="15"/>
      <c r="CA151" s="15"/>
      <c r="CB151" s="15"/>
      <c r="CC151" s="15"/>
      <c r="CD151" s="15"/>
      <c r="CE151" s="15"/>
      <c r="CF151" s="15"/>
      <c r="CG151" s="15"/>
      <c r="CH151" s="15"/>
      <c r="CI151" s="15"/>
      <c r="CJ151" s="15"/>
      <c r="CK151" s="15"/>
      <c r="CL151" s="15"/>
      <c r="CM151" s="15"/>
      <c r="CN151" s="15"/>
      <c r="CO151" s="15"/>
      <c r="CP151" s="15"/>
      <c r="CQ151" s="15"/>
      <c r="CR151" s="15"/>
      <c r="CS151" s="15"/>
      <c r="CT151" s="15"/>
      <c r="CU151" s="15"/>
      <c r="CV151" s="15"/>
      <c r="CW151" s="15"/>
      <c r="CX151" s="15"/>
      <c r="CY151" s="15"/>
      <c r="CZ151" s="15"/>
      <c r="DA151" s="15"/>
      <c r="DB151" s="15"/>
      <c r="DC151" s="15"/>
      <c r="DD151" s="15"/>
      <c r="DE151" s="15"/>
      <c r="DF151" s="15"/>
      <c r="DG151" s="15"/>
      <c r="DH151" s="15"/>
      <c r="DI151" s="15"/>
      <c r="DJ151" s="15"/>
      <c r="DK151" s="15"/>
      <c r="DL151" s="15"/>
      <c r="DM151" s="15"/>
      <c r="DN151" s="15"/>
      <c r="DO151" s="15"/>
      <c r="DP151" s="15"/>
      <c r="DQ151" s="15"/>
      <c r="DR151" s="15"/>
      <c r="DS151" s="15"/>
      <c r="DT151" s="15"/>
      <c r="DU151" s="15"/>
      <c r="DV151" s="15"/>
      <c r="DW151" s="15"/>
      <c r="DX151" s="15"/>
      <c r="DY151" s="15"/>
      <c r="DZ151" s="15"/>
      <c r="EA151" s="15"/>
      <c r="EB151" s="15"/>
      <c r="EC151" s="15"/>
      <c r="ED151" s="15"/>
      <c r="EE151" s="15"/>
      <c r="EF151" s="15"/>
      <c r="EG151" s="15"/>
      <c r="EH151" s="15"/>
      <c r="EI151" s="15"/>
      <c r="EJ151" s="15"/>
      <c r="EK151" s="15"/>
      <c r="EL151" s="15"/>
      <c r="EM151" s="15"/>
      <c r="EN151" s="15"/>
      <c r="EO151" s="15"/>
      <c r="EP151" s="15"/>
      <c r="EQ151" s="15"/>
      <c r="ER151" s="15"/>
      <c r="ES151" s="15"/>
      <c r="ET151" s="15"/>
      <c r="EU151" s="15"/>
      <c r="EV151" s="15"/>
      <c r="EW151" s="15"/>
      <c r="EX151" s="15"/>
      <c r="EY151" s="15"/>
      <c r="EZ151" s="15"/>
      <c r="FA151" s="15"/>
      <c r="FB151" s="15"/>
      <c r="FC151" s="15"/>
      <c r="FD151" s="15"/>
      <c r="FE151" s="15"/>
      <c r="FF151" s="15"/>
      <c r="FG151" s="15"/>
      <c r="FH151" s="15"/>
      <c r="FI151" s="15"/>
      <c r="FJ151" s="15"/>
      <c r="FK151" s="15"/>
      <c r="FL151" s="15"/>
      <c r="FM151" s="15"/>
      <c r="FN151" s="15"/>
      <c r="FO151" s="15"/>
      <c r="FP151" s="15"/>
      <c r="FQ151" s="15"/>
      <c r="FR151" s="15"/>
      <c r="FS151" s="15"/>
      <c r="FT151" s="15"/>
      <c r="FU151" s="15"/>
      <c r="FV151" s="15"/>
      <c r="FW151" s="15"/>
      <c r="FX151" s="15"/>
      <c r="FY151" s="15"/>
      <c r="FZ151" s="15"/>
      <c r="GA151" s="15"/>
      <c r="GB151" s="15"/>
      <c r="GC151" s="15"/>
      <c r="GD151" s="15"/>
      <c r="GE151" s="15"/>
      <c r="GF151" s="15"/>
      <c r="GG151" s="15"/>
      <c r="GH151" s="15"/>
      <c r="GI151" s="15"/>
      <c r="GJ151" s="15"/>
      <c r="GK151" s="15"/>
      <c r="GL151" s="15"/>
      <c r="GM151" s="15"/>
      <c r="GN151" s="15"/>
      <c r="GO151" s="15"/>
      <c r="GP151" s="15"/>
      <c r="GQ151" s="15"/>
      <c r="GR151" s="15"/>
      <c r="GS151" s="15"/>
      <c r="GT151" s="15"/>
      <c r="GU151" s="15"/>
      <c r="GV151" s="15"/>
      <c r="GW151" s="15"/>
      <c r="GX151" s="15"/>
      <c r="GY151" s="15"/>
      <c r="GZ151" s="15"/>
      <c r="HA151" s="15"/>
      <c r="HB151" s="15"/>
      <c r="HC151" s="15"/>
      <c r="HD151" s="15"/>
      <c r="HE151" s="15"/>
      <c r="HF151" s="15"/>
      <c r="HG151" s="15"/>
      <c r="HH151" s="15"/>
      <c r="HI151" s="15"/>
      <c r="HJ151" s="15"/>
      <c r="HK151" s="15"/>
      <c r="HL151" s="15"/>
      <c r="HM151" s="15"/>
      <c r="HN151" s="15"/>
      <c r="HO151" s="15"/>
      <c r="HP151" s="15"/>
      <c r="HQ151" s="15"/>
      <c r="HR151" s="15"/>
      <c r="HS151" s="15"/>
      <c r="HT151" s="15"/>
      <c r="HU151" s="15"/>
      <c r="HV151" s="15"/>
      <c r="HW151" s="15"/>
      <c r="HX151" s="15"/>
      <c r="HY151" s="15"/>
      <c r="HZ151" s="15"/>
      <c r="IA151" s="15"/>
      <c r="IB151" s="15"/>
      <c r="IC151" s="15"/>
      <c r="ID151" s="15"/>
      <c r="IE151" s="15"/>
      <c r="IF151" s="15"/>
      <c r="IG151" s="15"/>
      <c r="IH151" s="15"/>
      <c r="II151" s="15"/>
      <c r="IJ151" s="15"/>
      <c r="IK151" s="15"/>
      <c r="IL151" s="15"/>
      <c r="IM151" s="15"/>
      <c r="IN151" s="15"/>
      <c r="IO151" s="15"/>
      <c r="IP151" s="15"/>
      <c r="IQ151" s="15"/>
      <c r="IR151" s="15"/>
      <c r="IS151" s="15"/>
      <c r="IT151" s="15"/>
      <c r="IU151" s="15"/>
      <c r="IV151" s="15"/>
    </row>
    <row r="152" spans="1:256" ht="15.75" customHeight="1">
      <c r="A152" s="532" t="s">
        <v>82</v>
      </c>
      <c r="B152" s="532"/>
      <c r="C152" s="532"/>
      <c r="D152" s="532"/>
      <c r="E152" s="532"/>
      <c r="F152" s="532"/>
      <c r="G152" s="532"/>
      <c r="H152" s="532"/>
      <c r="I152" s="55">
        <v>0</v>
      </c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5"/>
      <c r="BR152" s="15"/>
      <c r="BS152" s="15"/>
      <c r="BT152" s="15"/>
      <c r="BU152" s="15"/>
      <c r="BV152" s="15"/>
      <c r="BW152" s="15"/>
      <c r="BX152" s="15"/>
      <c r="BY152" s="15"/>
      <c r="BZ152" s="15"/>
      <c r="CA152" s="15"/>
      <c r="CB152" s="15"/>
      <c r="CC152" s="1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15"/>
      <c r="CR152" s="15"/>
      <c r="CS152" s="15"/>
      <c r="CT152" s="15"/>
      <c r="CU152" s="15"/>
      <c r="CV152" s="15"/>
      <c r="CW152" s="15"/>
      <c r="CX152" s="15"/>
      <c r="CY152" s="15"/>
      <c r="CZ152" s="15"/>
      <c r="DA152" s="15"/>
      <c r="DB152" s="15"/>
      <c r="DC152" s="15"/>
      <c r="DD152" s="15"/>
      <c r="DE152" s="15"/>
      <c r="DF152" s="15"/>
      <c r="DG152" s="15"/>
      <c r="DH152" s="15"/>
      <c r="DI152" s="15"/>
      <c r="DJ152" s="15"/>
      <c r="DK152" s="15"/>
      <c r="DL152" s="15"/>
      <c r="DM152" s="15"/>
      <c r="DN152" s="15"/>
      <c r="DO152" s="15"/>
      <c r="DP152" s="15"/>
      <c r="DQ152" s="15"/>
      <c r="DR152" s="15"/>
      <c r="DS152" s="15"/>
      <c r="DT152" s="15"/>
      <c r="DU152" s="15"/>
      <c r="DV152" s="15"/>
      <c r="DW152" s="15"/>
      <c r="DX152" s="15"/>
      <c r="DY152" s="15"/>
      <c r="DZ152" s="15"/>
      <c r="EA152" s="15"/>
      <c r="EB152" s="15"/>
      <c r="EC152" s="15"/>
      <c r="ED152" s="15"/>
      <c r="EE152" s="15"/>
      <c r="EF152" s="15"/>
      <c r="EG152" s="15"/>
      <c r="EH152" s="15"/>
      <c r="EI152" s="15"/>
      <c r="EJ152" s="15"/>
      <c r="EK152" s="15"/>
      <c r="EL152" s="15"/>
      <c r="EM152" s="15"/>
      <c r="EN152" s="15"/>
      <c r="EO152" s="15"/>
      <c r="EP152" s="15"/>
      <c r="EQ152" s="15"/>
      <c r="ER152" s="15"/>
      <c r="ES152" s="15"/>
      <c r="ET152" s="15"/>
      <c r="EU152" s="15"/>
      <c r="EV152" s="15"/>
      <c r="EW152" s="15"/>
      <c r="EX152" s="15"/>
      <c r="EY152" s="15"/>
      <c r="EZ152" s="15"/>
      <c r="FA152" s="15"/>
      <c r="FB152" s="15"/>
      <c r="FC152" s="15"/>
      <c r="FD152" s="15"/>
      <c r="FE152" s="15"/>
      <c r="FF152" s="15"/>
      <c r="FG152" s="15"/>
      <c r="FH152" s="15"/>
      <c r="FI152" s="15"/>
      <c r="FJ152" s="15"/>
      <c r="FK152" s="15"/>
      <c r="FL152" s="15"/>
      <c r="FM152" s="15"/>
      <c r="FN152" s="15"/>
      <c r="FO152" s="15"/>
      <c r="FP152" s="15"/>
      <c r="FQ152" s="15"/>
      <c r="FR152" s="15"/>
      <c r="FS152" s="15"/>
      <c r="FT152" s="15"/>
      <c r="FU152" s="15"/>
      <c r="FV152" s="15"/>
      <c r="FW152" s="15"/>
      <c r="FX152" s="15"/>
      <c r="FY152" s="15"/>
      <c r="FZ152" s="15"/>
      <c r="GA152" s="15"/>
      <c r="GB152" s="15"/>
      <c r="GC152" s="15"/>
      <c r="GD152" s="15"/>
      <c r="GE152" s="15"/>
      <c r="GF152" s="15"/>
      <c r="GG152" s="15"/>
      <c r="GH152" s="15"/>
      <c r="GI152" s="15"/>
      <c r="GJ152" s="15"/>
      <c r="GK152" s="15"/>
      <c r="GL152" s="15"/>
      <c r="GM152" s="15"/>
      <c r="GN152" s="15"/>
      <c r="GO152" s="15"/>
      <c r="GP152" s="15"/>
      <c r="GQ152" s="15"/>
      <c r="GR152" s="15"/>
      <c r="GS152" s="15"/>
      <c r="GT152" s="15"/>
      <c r="GU152" s="15"/>
      <c r="GV152" s="15"/>
      <c r="GW152" s="15"/>
      <c r="GX152" s="15"/>
      <c r="GY152" s="15"/>
      <c r="GZ152" s="15"/>
      <c r="HA152" s="15"/>
      <c r="HB152" s="15"/>
      <c r="HC152" s="15"/>
      <c r="HD152" s="15"/>
      <c r="HE152" s="15"/>
      <c r="HF152" s="15"/>
      <c r="HG152" s="15"/>
      <c r="HH152" s="15"/>
      <c r="HI152" s="15"/>
      <c r="HJ152" s="15"/>
      <c r="HK152" s="15"/>
      <c r="HL152" s="15"/>
      <c r="HM152" s="15"/>
      <c r="HN152" s="15"/>
      <c r="HO152" s="15"/>
      <c r="HP152" s="15"/>
      <c r="HQ152" s="15"/>
      <c r="HR152" s="15"/>
      <c r="HS152" s="15"/>
      <c r="HT152" s="15"/>
      <c r="HU152" s="15"/>
      <c r="HV152" s="15"/>
      <c r="HW152" s="15"/>
      <c r="HX152" s="15"/>
      <c r="HY152" s="15"/>
      <c r="HZ152" s="15"/>
      <c r="IA152" s="15"/>
      <c r="IB152" s="15"/>
      <c r="IC152" s="15"/>
      <c r="ID152" s="15"/>
      <c r="IE152" s="15"/>
      <c r="IF152" s="15"/>
      <c r="IG152" s="15"/>
      <c r="IH152" s="15"/>
      <c r="II152" s="15"/>
      <c r="IJ152" s="15"/>
      <c r="IK152" s="15"/>
      <c r="IL152" s="15"/>
      <c r="IM152" s="15"/>
      <c r="IN152" s="15"/>
      <c r="IO152" s="15"/>
      <c r="IP152" s="15"/>
      <c r="IQ152" s="15"/>
      <c r="IR152" s="15"/>
      <c r="IS152" s="15"/>
      <c r="IT152" s="15"/>
      <c r="IU152" s="15"/>
      <c r="IV152" s="15"/>
    </row>
    <row r="153" spans="1:256" ht="7.5" customHeight="1">
      <c r="A153" s="533"/>
      <c r="B153" s="533"/>
      <c r="C153" s="533"/>
      <c r="D153" s="533"/>
      <c r="E153" s="533"/>
      <c r="F153" s="533"/>
      <c r="G153" s="533"/>
      <c r="H153" s="533"/>
      <c r="I153" s="533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5"/>
      <c r="BR153" s="15"/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  <c r="DA153" s="15"/>
      <c r="DB153" s="15"/>
      <c r="DC153" s="15"/>
      <c r="DD153" s="15"/>
      <c r="DE153" s="15"/>
      <c r="DF153" s="15"/>
      <c r="DG153" s="15"/>
      <c r="DH153" s="15"/>
      <c r="DI153" s="15"/>
      <c r="DJ153" s="15"/>
      <c r="DK153" s="15"/>
      <c r="DL153" s="15"/>
      <c r="DM153" s="15"/>
      <c r="DN153" s="15"/>
      <c r="DO153" s="15"/>
      <c r="DP153" s="15"/>
      <c r="DQ153" s="15"/>
      <c r="DR153" s="15"/>
      <c r="DS153" s="15"/>
      <c r="DT153" s="15"/>
      <c r="DU153" s="15"/>
      <c r="DV153" s="15"/>
      <c r="DW153" s="15"/>
      <c r="DX153" s="15"/>
      <c r="DY153" s="15"/>
      <c r="DZ153" s="15"/>
      <c r="EA153" s="15"/>
      <c r="EB153" s="15"/>
      <c r="EC153" s="15"/>
      <c r="ED153" s="15"/>
      <c r="EE153" s="15"/>
      <c r="EF153" s="15"/>
      <c r="EG153" s="15"/>
      <c r="EH153" s="15"/>
      <c r="EI153" s="15"/>
      <c r="EJ153" s="15"/>
      <c r="EK153" s="15"/>
      <c r="EL153" s="15"/>
      <c r="EM153" s="15"/>
      <c r="EN153" s="15"/>
      <c r="EO153" s="15"/>
      <c r="EP153" s="15"/>
      <c r="EQ153" s="15"/>
      <c r="ER153" s="15"/>
      <c r="ES153" s="15"/>
      <c r="ET153" s="15"/>
      <c r="EU153" s="15"/>
      <c r="EV153" s="15"/>
      <c r="EW153" s="15"/>
      <c r="EX153" s="15"/>
      <c r="EY153" s="15"/>
      <c r="EZ153" s="15"/>
      <c r="FA153" s="15"/>
      <c r="FB153" s="15"/>
      <c r="FC153" s="15"/>
      <c r="FD153" s="15"/>
      <c r="FE153" s="15"/>
      <c r="FF153" s="15"/>
      <c r="FG153" s="15"/>
      <c r="FH153" s="15"/>
      <c r="FI153" s="15"/>
      <c r="FJ153" s="15"/>
      <c r="FK153" s="15"/>
      <c r="FL153" s="15"/>
      <c r="FM153" s="15"/>
      <c r="FN153" s="15"/>
      <c r="FO153" s="15"/>
      <c r="FP153" s="15"/>
      <c r="FQ153" s="15"/>
      <c r="FR153" s="15"/>
      <c r="FS153" s="15"/>
      <c r="FT153" s="15"/>
      <c r="FU153" s="15"/>
      <c r="FV153" s="15"/>
      <c r="FW153" s="15"/>
      <c r="FX153" s="15"/>
      <c r="FY153" s="15"/>
      <c r="FZ153" s="15"/>
      <c r="GA153" s="15"/>
      <c r="GB153" s="15"/>
      <c r="GC153" s="15"/>
      <c r="GD153" s="15"/>
      <c r="GE153" s="15"/>
      <c r="GF153" s="15"/>
      <c r="GG153" s="15"/>
      <c r="GH153" s="15"/>
      <c r="GI153" s="15"/>
      <c r="GJ153" s="15"/>
      <c r="GK153" s="15"/>
      <c r="GL153" s="15"/>
      <c r="GM153" s="15"/>
      <c r="GN153" s="15"/>
      <c r="GO153" s="15"/>
      <c r="GP153" s="15"/>
      <c r="GQ153" s="15"/>
      <c r="GR153" s="15"/>
      <c r="GS153" s="15"/>
      <c r="GT153" s="15"/>
      <c r="GU153" s="15"/>
      <c r="GV153" s="15"/>
      <c r="GW153" s="15"/>
      <c r="GX153" s="15"/>
      <c r="GY153" s="15"/>
      <c r="GZ153" s="15"/>
      <c r="HA153" s="15"/>
      <c r="HB153" s="15"/>
      <c r="HC153" s="15"/>
      <c r="HD153" s="15"/>
      <c r="HE153" s="15"/>
      <c r="HF153" s="15"/>
      <c r="HG153" s="15"/>
      <c r="HH153" s="15"/>
      <c r="HI153" s="15"/>
      <c r="HJ153" s="15"/>
      <c r="HK153" s="15"/>
      <c r="HL153" s="15"/>
      <c r="HM153" s="15"/>
      <c r="HN153" s="15"/>
      <c r="HO153" s="15"/>
      <c r="HP153" s="15"/>
      <c r="HQ153" s="15"/>
      <c r="HR153" s="15"/>
      <c r="HS153" s="15"/>
      <c r="HT153" s="15"/>
      <c r="HU153" s="15"/>
      <c r="HV153" s="15"/>
      <c r="HW153" s="15"/>
      <c r="HX153" s="15"/>
      <c r="HY153" s="15"/>
      <c r="HZ153" s="15"/>
      <c r="IA153" s="15"/>
      <c r="IB153" s="15"/>
      <c r="IC153" s="15"/>
      <c r="ID153" s="15"/>
      <c r="IE153" s="15"/>
      <c r="IF153" s="15"/>
      <c r="IG153" s="15"/>
      <c r="IH153" s="15"/>
      <c r="II153" s="15"/>
      <c r="IJ153" s="15"/>
      <c r="IK153" s="15"/>
      <c r="IL153" s="15"/>
      <c r="IM153" s="15"/>
      <c r="IN153" s="15"/>
      <c r="IO153" s="15"/>
      <c r="IP153" s="15"/>
      <c r="IQ153" s="15"/>
      <c r="IR153" s="15"/>
      <c r="IS153" s="15"/>
      <c r="IT153" s="15"/>
      <c r="IU153" s="15"/>
      <c r="IV153" s="15"/>
    </row>
    <row r="154" spans="1:256" ht="23.25" customHeight="1">
      <c r="A154" s="500" t="s">
        <v>155</v>
      </c>
      <c r="B154" s="500"/>
      <c r="C154" s="500"/>
      <c r="D154" s="500"/>
      <c r="E154" s="500"/>
      <c r="F154" s="500"/>
      <c r="G154" s="500"/>
      <c r="H154" s="500"/>
      <c r="I154" s="500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5"/>
      <c r="BR154" s="15"/>
      <c r="BS154" s="15"/>
      <c r="BT154" s="15"/>
      <c r="BU154" s="15"/>
      <c r="BV154" s="15"/>
      <c r="BW154" s="15"/>
      <c r="BX154" s="15"/>
      <c r="BY154" s="15"/>
      <c r="BZ154" s="15"/>
      <c r="CA154" s="15"/>
      <c r="CB154" s="15"/>
      <c r="CC154" s="1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  <c r="CQ154" s="15"/>
      <c r="CR154" s="15"/>
      <c r="CS154" s="15"/>
      <c r="CT154" s="15"/>
      <c r="CU154" s="15"/>
      <c r="CV154" s="15"/>
      <c r="CW154" s="15"/>
      <c r="CX154" s="15"/>
      <c r="CY154" s="15"/>
      <c r="CZ154" s="15"/>
      <c r="DA154" s="15"/>
      <c r="DB154" s="15"/>
      <c r="DC154" s="15"/>
      <c r="DD154" s="15"/>
      <c r="DE154" s="15"/>
      <c r="DF154" s="15"/>
      <c r="DG154" s="15"/>
      <c r="DH154" s="15"/>
      <c r="DI154" s="15"/>
      <c r="DJ154" s="15"/>
      <c r="DK154" s="15"/>
      <c r="DL154" s="15"/>
      <c r="DM154" s="15"/>
      <c r="DN154" s="15"/>
      <c r="DO154" s="15"/>
      <c r="DP154" s="15"/>
      <c r="DQ154" s="15"/>
      <c r="DR154" s="15"/>
      <c r="DS154" s="15"/>
      <c r="DT154" s="15"/>
      <c r="DU154" s="15"/>
      <c r="DV154" s="15"/>
      <c r="DW154" s="15"/>
      <c r="DX154" s="15"/>
      <c r="DY154" s="15"/>
      <c r="DZ154" s="15"/>
      <c r="EA154" s="15"/>
      <c r="EB154" s="15"/>
      <c r="EC154" s="15"/>
      <c r="ED154" s="15"/>
      <c r="EE154" s="15"/>
      <c r="EF154" s="15"/>
      <c r="EG154" s="15"/>
      <c r="EH154" s="15"/>
      <c r="EI154" s="15"/>
      <c r="EJ154" s="15"/>
      <c r="EK154" s="15"/>
      <c r="EL154" s="15"/>
      <c r="EM154" s="15"/>
      <c r="EN154" s="15"/>
      <c r="EO154" s="15"/>
      <c r="EP154" s="15"/>
      <c r="EQ154" s="15"/>
      <c r="ER154" s="15"/>
      <c r="ES154" s="15"/>
      <c r="ET154" s="15"/>
      <c r="EU154" s="15"/>
      <c r="EV154" s="15"/>
      <c r="EW154" s="15"/>
      <c r="EX154" s="15"/>
      <c r="EY154" s="15"/>
      <c r="EZ154" s="15"/>
      <c r="FA154" s="15"/>
      <c r="FB154" s="15"/>
      <c r="FC154" s="15"/>
      <c r="FD154" s="15"/>
      <c r="FE154" s="15"/>
      <c r="FF154" s="15"/>
      <c r="FG154" s="15"/>
      <c r="FH154" s="15"/>
      <c r="FI154" s="15"/>
      <c r="FJ154" s="15"/>
      <c r="FK154" s="15"/>
      <c r="FL154" s="15"/>
      <c r="FM154" s="15"/>
      <c r="FN154" s="15"/>
      <c r="FO154" s="15"/>
      <c r="FP154" s="15"/>
      <c r="FQ154" s="15"/>
      <c r="FR154" s="15"/>
      <c r="FS154" s="15"/>
      <c r="FT154" s="15"/>
      <c r="FU154" s="15"/>
      <c r="FV154" s="15"/>
      <c r="FW154" s="15"/>
      <c r="FX154" s="15"/>
      <c r="FY154" s="15"/>
      <c r="FZ154" s="15"/>
      <c r="GA154" s="15"/>
      <c r="GB154" s="15"/>
      <c r="GC154" s="15"/>
      <c r="GD154" s="15"/>
      <c r="GE154" s="15"/>
      <c r="GF154" s="15"/>
      <c r="GG154" s="15"/>
      <c r="GH154" s="15"/>
      <c r="GI154" s="15"/>
      <c r="GJ154" s="15"/>
      <c r="GK154" s="15"/>
      <c r="GL154" s="15"/>
      <c r="GM154" s="15"/>
      <c r="GN154" s="15"/>
      <c r="GO154" s="15"/>
      <c r="GP154" s="15"/>
      <c r="GQ154" s="15"/>
      <c r="GR154" s="15"/>
      <c r="GS154" s="15"/>
      <c r="GT154" s="15"/>
      <c r="GU154" s="15"/>
      <c r="GV154" s="15"/>
      <c r="GW154" s="15"/>
      <c r="GX154" s="15"/>
      <c r="GY154" s="15"/>
      <c r="GZ154" s="15"/>
      <c r="HA154" s="15"/>
      <c r="HB154" s="15"/>
      <c r="HC154" s="15"/>
      <c r="HD154" s="15"/>
      <c r="HE154" s="15"/>
      <c r="HF154" s="15"/>
      <c r="HG154" s="15"/>
      <c r="HH154" s="15"/>
      <c r="HI154" s="15"/>
      <c r="HJ154" s="15"/>
      <c r="HK154" s="15"/>
      <c r="HL154" s="15"/>
      <c r="HM154" s="15"/>
      <c r="HN154" s="15"/>
      <c r="HO154" s="15"/>
      <c r="HP154" s="15"/>
      <c r="HQ154" s="15"/>
      <c r="HR154" s="15"/>
      <c r="HS154" s="15"/>
      <c r="HT154" s="15"/>
      <c r="HU154" s="15"/>
      <c r="HV154" s="15"/>
      <c r="HW154" s="15"/>
      <c r="HX154" s="15"/>
      <c r="HY154" s="15"/>
      <c r="HZ154" s="15"/>
      <c r="IA154" s="15"/>
      <c r="IB154" s="15"/>
      <c r="IC154" s="15"/>
      <c r="ID154" s="15"/>
      <c r="IE154" s="15"/>
      <c r="IF154" s="15"/>
      <c r="IG154" s="15"/>
      <c r="IH154" s="15"/>
      <c r="II154" s="15"/>
      <c r="IJ154" s="15"/>
      <c r="IK154" s="15"/>
      <c r="IL154" s="15"/>
      <c r="IM154" s="15"/>
      <c r="IN154" s="15"/>
      <c r="IO154" s="15"/>
      <c r="IP154" s="15"/>
      <c r="IQ154" s="15"/>
      <c r="IR154" s="15"/>
      <c r="IS154" s="15"/>
      <c r="IT154" s="15"/>
      <c r="IU154" s="15"/>
      <c r="IV154" s="15"/>
    </row>
    <row r="155" spans="1:256" ht="27.75" customHeight="1">
      <c r="A155" s="40">
        <v>4</v>
      </c>
      <c r="B155" s="524" t="s">
        <v>156</v>
      </c>
      <c r="C155" s="524"/>
      <c r="D155" s="524"/>
      <c r="E155" s="524"/>
      <c r="F155" s="524"/>
      <c r="G155" s="524"/>
      <c r="H155" s="524"/>
      <c r="I155" s="93" t="s">
        <v>79</v>
      </c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5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15"/>
      <c r="CR155" s="15"/>
      <c r="CS155" s="15"/>
      <c r="CT155" s="15"/>
      <c r="CU155" s="15"/>
      <c r="CV155" s="15"/>
      <c r="CW155" s="15"/>
      <c r="CX155" s="15"/>
      <c r="CY155" s="15"/>
      <c r="CZ155" s="15"/>
      <c r="DA155" s="15"/>
      <c r="DB155" s="15"/>
      <c r="DC155" s="15"/>
      <c r="DD155" s="15"/>
      <c r="DE155" s="15"/>
      <c r="DF155" s="15"/>
      <c r="DG155" s="15"/>
      <c r="DH155" s="15"/>
      <c r="DI155" s="15"/>
      <c r="DJ155" s="15"/>
      <c r="DK155" s="15"/>
      <c r="DL155" s="15"/>
      <c r="DM155" s="15"/>
      <c r="DN155" s="15"/>
      <c r="DO155" s="15"/>
      <c r="DP155" s="15"/>
      <c r="DQ155" s="15"/>
      <c r="DR155" s="15"/>
      <c r="DS155" s="15"/>
      <c r="DT155" s="15"/>
      <c r="DU155" s="15"/>
      <c r="DV155" s="15"/>
      <c r="DW155" s="15"/>
      <c r="DX155" s="15"/>
      <c r="DY155" s="15"/>
      <c r="DZ155" s="15"/>
      <c r="EA155" s="15"/>
      <c r="EB155" s="15"/>
      <c r="EC155" s="15"/>
      <c r="ED155" s="15"/>
      <c r="EE155" s="15"/>
      <c r="EF155" s="15"/>
      <c r="EG155" s="15"/>
      <c r="EH155" s="15"/>
      <c r="EI155" s="15"/>
      <c r="EJ155" s="15"/>
      <c r="EK155" s="15"/>
      <c r="EL155" s="15"/>
      <c r="EM155" s="15"/>
      <c r="EN155" s="15"/>
      <c r="EO155" s="15"/>
      <c r="EP155" s="15"/>
      <c r="EQ155" s="15"/>
      <c r="ER155" s="15"/>
      <c r="ES155" s="15"/>
      <c r="ET155" s="15"/>
      <c r="EU155" s="15"/>
      <c r="EV155" s="15"/>
      <c r="EW155" s="15"/>
      <c r="EX155" s="15"/>
      <c r="EY155" s="15"/>
      <c r="EZ155" s="15"/>
      <c r="FA155" s="15"/>
      <c r="FB155" s="15"/>
      <c r="FC155" s="15"/>
      <c r="FD155" s="15"/>
      <c r="FE155" s="15"/>
      <c r="FF155" s="15"/>
      <c r="FG155" s="15"/>
      <c r="FH155" s="15"/>
      <c r="FI155" s="15"/>
      <c r="FJ155" s="15"/>
      <c r="FK155" s="15"/>
      <c r="FL155" s="15"/>
      <c r="FM155" s="15"/>
      <c r="FN155" s="15"/>
      <c r="FO155" s="15"/>
      <c r="FP155" s="15"/>
      <c r="FQ155" s="15"/>
      <c r="FR155" s="15"/>
      <c r="FS155" s="15"/>
      <c r="FT155" s="15"/>
      <c r="FU155" s="15"/>
      <c r="FV155" s="15"/>
      <c r="FW155" s="15"/>
      <c r="FX155" s="15"/>
      <c r="FY155" s="15"/>
      <c r="FZ155" s="15"/>
      <c r="GA155" s="15"/>
      <c r="GB155" s="15"/>
      <c r="GC155" s="15"/>
      <c r="GD155" s="15"/>
      <c r="GE155" s="15"/>
      <c r="GF155" s="15"/>
      <c r="GG155" s="15"/>
      <c r="GH155" s="15"/>
      <c r="GI155" s="15"/>
      <c r="GJ155" s="15"/>
      <c r="GK155" s="15"/>
      <c r="GL155" s="15"/>
      <c r="GM155" s="15"/>
      <c r="GN155" s="15"/>
      <c r="GO155" s="15"/>
      <c r="GP155" s="15"/>
      <c r="GQ155" s="15"/>
      <c r="GR155" s="15"/>
      <c r="GS155" s="15"/>
      <c r="GT155" s="15"/>
      <c r="GU155" s="15"/>
      <c r="GV155" s="15"/>
      <c r="GW155" s="15"/>
      <c r="GX155" s="15"/>
      <c r="GY155" s="15"/>
      <c r="GZ155" s="15"/>
      <c r="HA155" s="15"/>
      <c r="HB155" s="15"/>
      <c r="HC155" s="15"/>
      <c r="HD155" s="15"/>
      <c r="HE155" s="15"/>
      <c r="HF155" s="15"/>
      <c r="HG155" s="15"/>
      <c r="HH155" s="15"/>
      <c r="HI155" s="15"/>
      <c r="HJ155" s="15"/>
      <c r="HK155" s="15"/>
      <c r="HL155" s="15"/>
      <c r="HM155" s="15"/>
      <c r="HN155" s="15"/>
      <c r="HO155" s="15"/>
      <c r="HP155" s="15"/>
      <c r="HQ155" s="15"/>
      <c r="HR155" s="15"/>
      <c r="HS155" s="15"/>
      <c r="HT155" s="15"/>
      <c r="HU155" s="15"/>
      <c r="HV155" s="15"/>
      <c r="HW155" s="15"/>
      <c r="HX155" s="15"/>
      <c r="HY155" s="15"/>
      <c r="HZ155" s="15"/>
      <c r="IA155" s="15"/>
      <c r="IB155" s="15"/>
      <c r="IC155" s="15"/>
      <c r="ID155" s="15"/>
      <c r="IE155" s="15"/>
      <c r="IF155" s="15"/>
      <c r="IG155" s="15"/>
      <c r="IH155" s="15"/>
      <c r="II155" s="15"/>
      <c r="IJ155" s="15"/>
      <c r="IK155" s="15"/>
      <c r="IL155" s="15"/>
      <c r="IM155" s="15"/>
      <c r="IN155" s="15"/>
      <c r="IO155" s="15"/>
      <c r="IP155" s="15"/>
      <c r="IQ155" s="15"/>
      <c r="IR155" s="15"/>
      <c r="IS155" s="15"/>
      <c r="IT155" s="15"/>
      <c r="IU155" s="15"/>
      <c r="IV155" s="15"/>
    </row>
    <row r="156" spans="1:256" ht="19.5" customHeight="1">
      <c r="A156" s="17" t="s">
        <v>142</v>
      </c>
      <c r="B156" s="509" t="s">
        <v>143</v>
      </c>
      <c r="C156" s="509"/>
      <c r="D156" s="509"/>
      <c r="E156" s="509"/>
      <c r="F156" s="509"/>
      <c r="G156" s="509"/>
      <c r="H156" s="509"/>
      <c r="I156" s="55">
        <f>I145</f>
        <v>276.66999999999996</v>
      </c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5"/>
      <c r="BR156" s="15"/>
      <c r="BS156" s="15"/>
      <c r="BT156" s="15"/>
      <c r="BU156" s="15"/>
      <c r="BV156" s="15"/>
      <c r="BW156" s="15"/>
      <c r="BX156" s="15"/>
      <c r="BY156" s="15"/>
      <c r="BZ156" s="15"/>
      <c r="CA156" s="15"/>
      <c r="CB156" s="15"/>
      <c r="CC156" s="1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  <c r="CQ156" s="15"/>
      <c r="CR156" s="15"/>
      <c r="CS156" s="15"/>
      <c r="CT156" s="15"/>
      <c r="CU156" s="15"/>
      <c r="CV156" s="15"/>
      <c r="CW156" s="15"/>
      <c r="CX156" s="15"/>
      <c r="CY156" s="15"/>
      <c r="CZ156" s="15"/>
      <c r="DA156" s="15"/>
      <c r="DB156" s="15"/>
      <c r="DC156" s="15"/>
      <c r="DD156" s="15"/>
      <c r="DE156" s="15"/>
      <c r="DF156" s="15"/>
      <c r="DG156" s="15"/>
      <c r="DH156" s="15"/>
      <c r="DI156" s="15"/>
      <c r="DJ156" s="15"/>
      <c r="DK156" s="15"/>
      <c r="DL156" s="15"/>
      <c r="DM156" s="15"/>
      <c r="DN156" s="15"/>
      <c r="DO156" s="15"/>
      <c r="DP156" s="15"/>
      <c r="DQ156" s="15"/>
      <c r="DR156" s="15"/>
      <c r="DS156" s="15"/>
      <c r="DT156" s="15"/>
      <c r="DU156" s="15"/>
      <c r="DV156" s="15"/>
      <c r="DW156" s="15"/>
      <c r="DX156" s="15"/>
      <c r="DY156" s="15"/>
      <c r="DZ156" s="15"/>
      <c r="EA156" s="15"/>
      <c r="EB156" s="15"/>
      <c r="EC156" s="15"/>
      <c r="ED156" s="15"/>
      <c r="EE156" s="15"/>
      <c r="EF156" s="15"/>
      <c r="EG156" s="15"/>
      <c r="EH156" s="15"/>
      <c r="EI156" s="15"/>
      <c r="EJ156" s="15"/>
      <c r="EK156" s="15"/>
      <c r="EL156" s="15"/>
      <c r="EM156" s="15"/>
      <c r="EN156" s="15"/>
      <c r="EO156" s="15"/>
      <c r="EP156" s="15"/>
      <c r="EQ156" s="15"/>
      <c r="ER156" s="15"/>
      <c r="ES156" s="15"/>
      <c r="ET156" s="15"/>
      <c r="EU156" s="15"/>
      <c r="EV156" s="15"/>
      <c r="EW156" s="15"/>
      <c r="EX156" s="15"/>
      <c r="EY156" s="15"/>
      <c r="EZ156" s="15"/>
      <c r="FA156" s="15"/>
      <c r="FB156" s="15"/>
      <c r="FC156" s="15"/>
      <c r="FD156" s="15"/>
      <c r="FE156" s="15"/>
      <c r="FF156" s="15"/>
      <c r="FG156" s="15"/>
      <c r="FH156" s="15"/>
      <c r="FI156" s="15"/>
      <c r="FJ156" s="15"/>
      <c r="FK156" s="15"/>
      <c r="FL156" s="15"/>
      <c r="FM156" s="15"/>
      <c r="FN156" s="15"/>
      <c r="FO156" s="15"/>
      <c r="FP156" s="15"/>
      <c r="FQ156" s="15"/>
      <c r="FR156" s="15"/>
      <c r="FS156" s="15"/>
      <c r="FT156" s="15"/>
      <c r="FU156" s="15"/>
      <c r="FV156" s="15"/>
      <c r="FW156" s="15"/>
      <c r="FX156" s="15"/>
      <c r="FY156" s="15"/>
      <c r="FZ156" s="15"/>
      <c r="GA156" s="15"/>
      <c r="GB156" s="15"/>
      <c r="GC156" s="15"/>
      <c r="GD156" s="15"/>
      <c r="GE156" s="15"/>
      <c r="GF156" s="15"/>
      <c r="GG156" s="15"/>
      <c r="GH156" s="15"/>
      <c r="GI156" s="15"/>
      <c r="GJ156" s="15"/>
      <c r="GK156" s="15"/>
      <c r="GL156" s="15"/>
      <c r="GM156" s="15"/>
      <c r="GN156" s="15"/>
      <c r="GO156" s="15"/>
      <c r="GP156" s="15"/>
      <c r="GQ156" s="15"/>
      <c r="GR156" s="15"/>
      <c r="GS156" s="15"/>
      <c r="GT156" s="15"/>
      <c r="GU156" s="15"/>
      <c r="GV156" s="15"/>
      <c r="GW156" s="15"/>
      <c r="GX156" s="15"/>
      <c r="GY156" s="15"/>
      <c r="GZ156" s="15"/>
      <c r="HA156" s="15"/>
      <c r="HB156" s="15"/>
      <c r="HC156" s="15"/>
      <c r="HD156" s="15"/>
      <c r="HE156" s="15"/>
      <c r="HF156" s="15"/>
      <c r="HG156" s="15"/>
      <c r="HH156" s="15"/>
      <c r="HI156" s="15"/>
      <c r="HJ156" s="15"/>
      <c r="HK156" s="15"/>
      <c r="HL156" s="15"/>
      <c r="HM156" s="15"/>
      <c r="HN156" s="15"/>
      <c r="HO156" s="15"/>
      <c r="HP156" s="15"/>
      <c r="HQ156" s="15"/>
      <c r="HR156" s="15"/>
      <c r="HS156" s="15"/>
      <c r="HT156" s="15"/>
      <c r="HU156" s="15"/>
      <c r="HV156" s="15"/>
      <c r="HW156" s="15"/>
      <c r="HX156" s="15"/>
      <c r="HY156" s="15"/>
      <c r="HZ156" s="15"/>
      <c r="IA156" s="15"/>
      <c r="IB156" s="15"/>
      <c r="IC156" s="15"/>
      <c r="ID156" s="15"/>
      <c r="IE156" s="15"/>
      <c r="IF156" s="15"/>
      <c r="IG156" s="15"/>
      <c r="IH156" s="15"/>
      <c r="II156" s="15"/>
      <c r="IJ156" s="15"/>
      <c r="IK156" s="15"/>
      <c r="IL156" s="15"/>
      <c r="IM156" s="15"/>
      <c r="IN156" s="15"/>
      <c r="IO156" s="15"/>
      <c r="IP156" s="15"/>
      <c r="IQ156" s="15"/>
      <c r="IR156" s="15"/>
      <c r="IS156" s="15"/>
      <c r="IT156" s="15"/>
      <c r="IU156" s="15"/>
      <c r="IV156" s="15"/>
    </row>
    <row r="157" spans="1:256" ht="19.5" customHeight="1">
      <c r="A157" s="17" t="s">
        <v>157</v>
      </c>
      <c r="B157" s="509" t="s">
        <v>153</v>
      </c>
      <c r="C157" s="509"/>
      <c r="D157" s="509"/>
      <c r="E157" s="509"/>
      <c r="F157" s="509"/>
      <c r="G157" s="509"/>
      <c r="H157" s="509"/>
      <c r="I157" s="55">
        <f>I152</f>
        <v>0</v>
      </c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5"/>
      <c r="BR157" s="15"/>
      <c r="BS157" s="15"/>
      <c r="BT157" s="15"/>
      <c r="BU157" s="15"/>
      <c r="BV157" s="15"/>
      <c r="BW157" s="15"/>
      <c r="BX157" s="15"/>
      <c r="BY157" s="15"/>
      <c r="BZ157" s="15"/>
      <c r="CA157" s="15"/>
      <c r="CB157" s="15"/>
      <c r="CC157" s="1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15"/>
      <c r="CR157" s="15"/>
      <c r="CS157" s="15"/>
      <c r="CT157" s="15"/>
      <c r="CU157" s="15"/>
      <c r="CV157" s="15"/>
      <c r="CW157" s="15"/>
      <c r="CX157" s="15"/>
      <c r="CY157" s="15"/>
      <c r="CZ157" s="15"/>
      <c r="DA157" s="15"/>
      <c r="DB157" s="15"/>
      <c r="DC157" s="15"/>
      <c r="DD157" s="15"/>
      <c r="DE157" s="15"/>
      <c r="DF157" s="15"/>
      <c r="DG157" s="15"/>
      <c r="DH157" s="15"/>
      <c r="DI157" s="15"/>
      <c r="DJ157" s="15"/>
      <c r="DK157" s="15"/>
      <c r="DL157" s="15"/>
      <c r="DM157" s="15"/>
      <c r="DN157" s="15"/>
      <c r="DO157" s="15"/>
      <c r="DP157" s="15"/>
      <c r="DQ157" s="15"/>
      <c r="DR157" s="15"/>
      <c r="DS157" s="15"/>
      <c r="DT157" s="15"/>
      <c r="DU157" s="15"/>
      <c r="DV157" s="15"/>
      <c r="DW157" s="15"/>
      <c r="DX157" s="15"/>
      <c r="DY157" s="15"/>
      <c r="DZ157" s="15"/>
      <c r="EA157" s="15"/>
      <c r="EB157" s="15"/>
      <c r="EC157" s="15"/>
      <c r="ED157" s="15"/>
      <c r="EE157" s="15"/>
      <c r="EF157" s="15"/>
      <c r="EG157" s="15"/>
      <c r="EH157" s="15"/>
      <c r="EI157" s="15"/>
      <c r="EJ157" s="15"/>
      <c r="EK157" s="15"/>
      <c r="EL157" s="15"/>
      <c r="EM157" s="15"/>
      <c r="EN157" s="15"/>
      <c r="EO157" s="15"/>
      <c r="EP157" s="15"/>
      <c r="EQ157" s="15"/>
      <c r="ER157" s="15"/>
      <c r="ES157" s="15"/>
      <c r="ET157" s="15"/>
      <c r="EU157" s="15"/>
      <c r="EV157" s="15"/>
      <c r="EW157" s="15"/>
      <c r="EX157" s="15"/>
      <c r="EY157" s="15"/>
      <c r="EZ157" s="15"/>
      <c r="FA157" s="15"/>
      <c r="FB157" s="15"/>
      <c r="FC157" s="15"/>
      <c r="FD157" s="15"/>
      <c r="FE157" s="15"/>
      <c r="FF157" s="15"/>
      <c r="FG157" s="15"/>
      <c r="FH157" s="15"/>
      <c r="FI157" s="15"/>
      <c r="FJ157" s="15"/>
      <c r="FK157" s="15"/>
      <c r="FL157" s="15"/>
      <c r="FM157" s="15"/>
      <c r="FN157" s="15"/>
      <c r="FO157" s="15"/>
      <c r="FP157" s="15"/>
      <c r="FQ157" s="15"/>
      <c r="FR157" s="15"/>
      <c r="FS157" s="15"/>
      <c r="FT157" s="15"/>
      <c r="FU157" s="15"/>
      <c r="FV157" s="15"/>
      <c r="FW157" s="15"/>
      <c r="FX157" s="15"/>
      <c r="FY157" s="15"/>
      <c r="FZ157" s="15"/>
      <c r="GA157" s="15"/>
      <c r="GB157" s="15"/>
      <c r="GC157" s="15"/>
      <c r="GD157" s="15"/>
      <c r="GE157" s="15"/>
      <c r="GF157" s="15"/>
      <c r="GG157" s="15"/>
      <c r="GH157" s="15"/>
      <c r="GI157" s="15"/>
      <c r="GJ157" s="15"/>
      <c r="GK157" s="15"/>
      <c r="GL157" s="15"/>
      <c r="GM157" s="15"/>
      <c r="GN157" s="15"/>
      <c r="GO157" s="15"/>
      <c r="GP157" s="15"/>
      <c r="GQ157" s="15"/>
      <c r="GR157" s="15"/>
      <c r="GS157" s="15"/>
      <c r="GT157" s="15"/>
      <c r="GU157" s="15"/>
      <c r="GV157" s="15"/>
      <c r="GW157" s="15"/>
      <c r="GX157" s="15"/>
      <c r="GY157" s="15"/>
      <c r="GZ157" s="15"/>
      <c r="HA157" s="15"/>
      <c r="HB157" s="15"/>
      <c r="HC157" s="15"/>
      <c r="HD157" s="15"/>
      <c r="HE157" s="15"/>
      <c r="HF157" s="15"/>
      <c r="HG157" s="15"/>
      <c r="HH157" s="15"/>
      <c r="HI157" s="15"/>
      <c r="HJ157" s="15"/>
      <c r="HK157" s="15"/>
      <c r="HL157" s="15"/>
      <c r="HM157" s="15"/>
      <c r="HN157" s="15"/>
      <c r="HO157" s="15"/>
      <c r="HP157" s="15"/>
      <c r="HQ157" s="15"/>
      <c r="HR157" s="15"/>
      <c r="HS157" s="15"/>
      <c r="HT157" s="15"/>
      <c r="HU157" s="15"/>
      <c r="HV157" s="15"/>
      <c r="HW157" s="15"/>
      <c r="HX157" s="15"/>
      <c r="HY157" s="15"/>
      <c r="HZ157" s="15"/>
      <c r="IA157" s="15"/>
      <c r="IB157" s="15"/>
      <c r="IC157" s="15"/>
      <c r="ID157" s="15"/>
      <c r="IE157" s="15"/>
      <c r="IF157" s="15"/>
      <c r="IG157" s="15"/>
      <c r="IH157" s="15"/>
      <c r="II157" s="15"/>
      <c r="IJ157" s="15"/>
      <c r="IK157" s="15"/>
      <c r="IL157" s="15"/>
      <c r="IM157" s="15"/>
      <c r="IN157" s="15"/>
      <c r="IO157" s="15"/>
      <c r="IP157" s="15"/>
      <c r="IQ157" s="15"/>
      <c r="IR157" s="15"/>
      <c r="IS157" s="15"/>
      <c r="IT157" s="15"/>
      <c r="IU157" s="15"/>
      <c r="IV157" s="15"/>
    </row>
    <row r="158" spans="1:256" ht="19.5" customHeight="1">
      <c r="A158" s="522" t="s">
        <v>82</v>
      </c>
      <c r="B158" s="522"/>
      <c r="C158" s="522"/>
      <c r="D158" s="522"/>
      <c r="E158" s="522"/>
      <c r="F158" s="522"/>
      <c r="G158" s="522"/>
      <c r="H158" s="522"/>
      <c r="I158" s="61">
        <f>SUM(I156+I157)</f>
        <v>276.66999999999996</v>
      </c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5"/>
      <c r="BR158" s="15"/>
      <c r="BS158" s="15"/>
      <c r="BT158" s="15"/>
      <c r="BU158" s="15"/>
      <c r="BV158" s="15"/>
      <c r="BW158" s="15"/>
      <c r="BX158" s="15"/>
      <c r="BY158" s="15"/>
      <c r="BZ158" s="15"/>
      <c r="CA158" s="15"/>
      <c r="CB158" s="15"/>
      <c r="CC158" s="1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  <c r="CQ158" s="15"/>
      <c r="CR158" s="15"/>
      <c r="CS158" s="15"/>
      <c r="CT158" s="15"/>
      <c r="CU158" s="15"/>
      <c r="CV158" s="15"/>
      <c r="CW158" s="15"/>
      <c r="CX158" s="15"/>
      <c r="CY158" s="15"/>
      <c r="CZ158" s="15"/>
      <c r="DA158" s="15"/>
      <c r="DB158" s="15"/>
      <c r="DC158" s="15"/>
      <c r="DD158" s="15"/>
      <c r="DE158" s="15"/>
      <c r="DF158" s="15"/>
      <c r="DG158" s="15"/>
      <c r="DH158" s="15"/>
      <c r="DI158" s="15"/>
      <c r="DJ158" s="15"/>
      <c r="DK158" s="15"/>
      <c r="DL158" s="15"/>
      <c r="DM158" s="15"/>
      <c r="DN158" s="15"/>
      <c r="DO158" s="15"/>
      <c r="DP158" s="15"/>
      <c r="DQ158" s="15"/>
      <c r="DR158" s="15"/>
      <c r="DS158" s="15"/>
      <c r="DT158" s="15"/>
      <c r="DU158" s="15"/>
      <c r="DV158" s="15"/>
      <c r="DW158" s="15"/>
      <c r="DX158" s="15"/>
      <c r="DY158" s="15"/>
      <c r="DZ158" s="15"/>
      <c r="EA158" s="15"/>
      <c r="EB158" s="15"/>
      <c r="EC158" s="15"/>
      <c r="ED158" s="15"/>
      <c r="EE158" s="15"/>
      <c r="EF158" s="15"/>
      <c r="EG158" s="15"/>
      <c r="EH158" s="15"/>
      <c r="EI158" s="15"/>
      <c r="EJ158" s="15"/>
      <c r="EK158" s="15"/>
      <c r="EL158" s="15"/>
      <c r="EM158" s="15"/>
      <c r="EN158" s="15"/>
      <c r="EO158" s="15"/>
      <c r="EP158" s="15"/>
      <c r="EQ158" s="15"/>
      <c r="ER158" s="15"/>
      <c r="ES158" s="15"/>
      <c r="ET158" s="15"/>
      <c r="EU158" s="15"/>
      <c r="EV158" s="15"/>
      <c r="EW158" s="15"/>
      <c r="EX158" s="15"/>
      <c r="EY158" s="15"/>
      <c r="EZ158" s="15"/>
      <c r="FA158" s="15"/>
      <c r="FB158" s="15"/>
      <c r="FC158" s="15"/>
      <c r="FD158" s="15"/>
      <c r="FE158" s="15"/>
      <c r="FF158" s="15"/>
      <c r="FG158" s="15"/>
      <c r="FH158" s="15"/>
      <c r="FI158" s="15"/>
      <c r="FJ158" s="15"/>
      <c r="FK158" s="15"/>
      <c r="FL158" s="15"/>
      <c r="FM158" s="15"/>
      <c r="FN158" s="15"/>
      <c r="FO158" s="15"/>
      <c r="FP158" s="15"/>
      <c r="FQ158" s="15"/>
      <c r="FR158" s="15"/>
      <c r="FS158" s="15"/>
      <c r="FT158" s="15"/>
      <c r="FU158" s="15"/>
      <c r="FV158" s="15"/>
      <c r="FW158" s="15"/>
      <c r="FX158" s="15"/>
      <c r="FY158" s="15"/>
      <c r="FZ158" s="15"/>
      <c r="GA158" s="15"/>
      <c r="GB158" s="15"/>
      <c r="GC158" s="15"/>
      <c r="GD158" s="15"/>
      <c r="GE158" s="15"/>
      <c r="GF158" s="15"/>
      <c r="GG158" s="15"/>
      <c r="GH158" s="15"/>
      <c r="GI158" s="15"/>
      <c r="GJ158" s="15"/>
      <c r="GK158" s="15"/>
      <c r="GL158" s="15"/>
      <c r="GM158" s="15"/>
      <c r="GN158" s="15"/>
      <c r="GO158" s="15"/>
      <c r="GP158" s="15"/>
      <c r="GQ158" s="15"/>
      <c r="GR158" s="15"/>
      <c r="GS158" s="15"/>
      <c r="GT158" s="15"/>
      <c r="GU158" s="15"/>
      <c r="GV158" s="15"/>
      <c r="GW158" s="15"/>
      <c r="GX158" s="15"/>
      <c r="GY158" s="15"/>
      <c r="GZ158" s="15"/>
      <c r="HA158" s="15"/>
      <c r="HB158" s="15"/>
      <c r="HC158" s="15"/>
      <c r="HD158" s="15"/>
      <c r="HE158" s="15"/>
      <c r="HF158" s="15"/>
      <c r="HG158" s="15"/>
      <c r="HH158" s="15"/>
      <c r="HI158" s="15"/>
      <c r="HJ158" s="15"/>
      <c r="HK158" s="15"/>
      <c r="HL158" s="15"/>
      <c r="HM158" s="15"/>
      <c r="HN158" s="15"/>
      <c r="HO158" s="15"/>
      <c r="HP158" s="15"/>
      <c r="HQ158" s="15"/>
      <c r="HR158" s="15"/>
      <c r="HS158" s="15"/>
      <c r="HT158" s="15"/>
      <c r="HU158" s="15"/>
      <c r="HV158" s="15"/>
      <c r="HW158" s="15"/>
      <c r="HX158" s="15"/>
      <c r="HY158" s="15"/>
      <c r="HZ158" s="15"/>
      <c r="IA158" s="15"/>
      <c r="IB158" s="15"/>
      <c r="IC158" s="15"/>
      <c r="ID158" s="15"/>
      <c r="IE158" s="15"/>
      <c r="IF158" s="15"/>
      <c r="IG158" s="15"/>
      <c r="IH158" s="15"/>
      <c r="II158" s="15"/>
      <c r="IJ158" s="15"/>
      <c r="IK158" s="15"/>
      <c r="IL158" s="15"/>
      <c r="IM158" s="15"/>
      <c r="IN158" s="15"/>
      <c r="IO158" s="15"/>
      <c r="IP158" s="15"/>
      <c r="IQ158" s="15"/>
      <c r="IR158" s="15"/>
      <c r="IS158" s="15"/>
      <c r="IT158" s="15"/>
      <c r="IU158" s="15"/>
      <c r="IV158" s="15"/>
    </row>
    <row r="159" spans="1:256" ht="9" customHeight="1">
      <c r="A159" s="531"/>
      <c r="B159" s="531"/>
      <c r="C159" s="531"/>
      <c r="D159" s="531"/>
      <c r="E159" s="531"/>
      <c r="F159" s="531"/>
      <c r="G159" s="531"/>
      <c r="H159" s="531"/>
      <c r="I159" s="531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  <c r="BM159" s="15"/>
      <c r="BN159" s="15"/>
      <c r="BO159" s="15"/>
      <c r="BP159" s="15"/>
      <c r="BQ159" s="15"/>
      <c r="BR159" s="15"/>
      <c r="BS159" s="15"/>
      <c r="BT159" s="15"/>
      <c r="BU159" s="15"/>
      <c r="BV159" s="15"/>
      <c r="BW159" s="15"/>
      <c r="BX159" s="15"/>
      <c r="BY159" s="15"/>
      <c r="BZ159" s="15"/>
      <c r="CA159" s="15"/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15"/>
      <c r="CR159" s="15"/>
      <c r="CS159" s="15"/>
      <c r="CT159" s="15"/>
      <c r="CU159" s="15"/>
      <c r="CV159" s="15"/>
      <c r="CW159" s="15"/>
      <c r="CX159" s="15"/>
      <c r="CY159" s="15"/>
      <c r="CZ159" s="15"/>
      <c r="DA159" s="15"/>
      <c r="DB159" s="15"/>
      <c r="DC159" s="15"/>
      <c r="DD159" s="15"/>
      <c r="DE159" s="15"/>
      <c r="DF159" s="15"/>
      <c r="DG159" s="15"/>
      <c r="DH159" s="15"/>
      <c r="DI159" s="15"/>
      <c r="DJ159" s="15"/>
      <c r="DK159" s="15"/>
      <c r="DL159" s="15"/>
      <c r="DM159" s="15"/>
      <c r="DN159" s="15"/>
      <c r="DO159" s="15"/>
      <c r="DP159" s="15"/>
      <c r="DQ159" s="15"/>
      <c r="DR159" s="15"/>
      <c r="DS159" s="15"/>
      <c r="DT159" s="15"/>
      <c r="DU159" s="15"/>
      <c r="DV159" s="15"/>
      <c r="DW159" s="15"/>
      <c r="DX159" s="15"/>
      <c r="DY159" s="15"/>
      <c r="DZ159" s="15"/>
      <c r="EA159" s="15"/>
      <c r="EB159" s="15"/>
      <c r="EC159" s="15"/>
      <c r="ED159" s="15"/>
      <c r="EE159" s="15"/>
      <c r="EF159" s="15"/>
      <c r="EG159" s="15"/>
      <c r="EH159" s="15"/>
      <c r="EI159" s="15"/>
      <c r="EJ159" s="15"/>
      <c r="EK159" s="15"/>
      <c r="EL159" s="15"/>
      <c r="EM159" s="15"/>
      <c r="EN159" s="15"/>
      <c r="EO159" s="15"/>
      <c r="EP159" s="15"/>
      <c r="EQ159" s="15"/>
      <c r="ER159" s="15"/>
      <c r="ES159" s="15"/>
      <c r="ET159" s="15"/>
      <c r="EU159" s="15"/>
      <c r="EV159" s="15"/>
      <c r="EW159" s="15"/>
      <c r="EX159" s="15"/>
      <c r="EY159" s="15"/>
      <c r="EZ159" s="15"/>
      <c r="FA159" s="15"/>
      <c r="FB159" s="15"/>
      <c r="FC159" s="15"/>
      <c r="FD159" s="15"/>
      <c r="FE159" s="15"/>
      <c r="FF159" s="15"/>
      <c r="FG159" s="15"/>
      <c r="FH159" s="15"/>
      <c r="FI159" s="15"/>
      <c r="FJ159" s="15"/>
      <c r="FK159" s="15"/>
      <c r="FL159" s="15"/>
      <c r="FM159" s="15"/>
      <c r="FN159" s="15"/>
      <c r="FO159" s="15"/>
      <c r="FP159" s="15"/>
      <c r="FQ159" s="15"/>
      <c r="FR159" s="15"/>
      <c r="FS159" s="15"/>
      <c r="FT159" s="15"/>
      <c r="FU159" s="15"/>
      <c r="FV159" s="15"/>
      <c r="FW159" s="15"/>
      <c r="FX159" s="15"/>
      <c r="FY159" s="15"/>
      <c r="FZ159" s="15"/>
      <c r="GA159" s="15"/>
      <c r="GB159" s="15"/>
      <c r="GC159" s="15"/>
      <c r="GD159" s="15"/>
      <c r="GE159" s="15"/>
      <c r="GF159" s="15"/>
      <c r="GG159" s="15"/>
      <c r="GH159" s="15"/>
      <c r="GI159" s="15"/>
      <c r="GJ159" s="15"/>
      <c r="GK159" s="15"/>
      <c r="GL159" s="15"/>
      <c r="GM159" s="15"/>
      <c r="GN159" s="15"/>
      <c r="GO159" s="15"/>
      <c r="GP159" s="15"/>
      <c r="GQ159" s="15"/>
      <c r="GR159" s="15"/>
      <c r="GS159" s="15"/>
      <c r="GT159" s="15"/>
      <c r="GU159" s="15"/>
      <c r="GV159" s="15"/>
      <c r="GW159" s="15"/>
      <c r="GX159" s="15"/>
      <c r="GY159" s="15"/>
      <c r="GZ159" s="15"/>
      <c r="HA159" s="15"/>
      <c r="HB159" s="15"/>
      <c r="HC159" s="15"/>
      <c r="HD159" s="15"/>
      <c r="HE159" s="15"/>
      <c r="HF159" s="15"/>
      <c r="HG159" s="15"/>
      <c r="HH159" s="15"/>
      <c r="HI159" s="15"/>
      <c r="HJ159" s="15"/>
      <c r="HK159" s="15"/>
      <c r="HL159" s="15"/>
      <c r="HM159" s="15"/>
      <c r="HN159" s="15"/>
      <c r="HO159" s="15"/>
      <c r="HP159" s="15"/>
      <c r="HQ159" s="15"/>
      <c r="HR159" s="15"/>
      <c r="HS159" s="15"/>
      <c r="HT159" s="15"/>
      <c r="HU159" s="15"/>
      <c r="HV159" s="15"/>
      <c r="HW159" s="15"/>
      <c r="HX159" s="15"/>
      <c r="HY159" s="15"/>
      <c r="HZ159" s="15"/>
      <c r="IA159" s="15"/>
      <c r="IB159" s="15"/>
      <c r="IC159" s="15"/>
      <c r="ID159" s="15"/>
      <c r="IE159" s="15"/>
      <c r="IF159" s="15"/>
      <c r="IG159" s="15"/>
      <c r="IH159" s="15"/>
      <c r="II159" s="15"/>
      <c r="IJ159" s="15"/>
      <c r="IK159" s="15"/>
      <c r="IL159" s="15"/>
      <c r="IM159" s="15"/>
      <c r="IN159" s="15"/>
      <c r="IO159" s="15"/>
      <c r="IP159" s="15"/>
      <c r="IQ159" s="15"/>
      <c r="IR159" s="15"/>
      <c r="IS159" s="15"/>
      <c r="IT159" s="15"/>
      <c r="IU159" s="15"/>
      <c r="IV159" s="15"/>
    </row>
    <row r="160" spans="1:256" ht="30" customHeight="1">
      <c r="A160" s="500" t="s">
        <v>158</v>
      </c>
      <c r="B160" s="500"/>
      <c r="C160" s="500"/>
      <c r="D160" s="500"/>
      <c r="E160" s="500"/>
      <c r="F160" s="500"/>
      <c r="G160" s="500"/>
      <c r="H160" s="500"/>
      <c r="I160" s="500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  <c r="BM160" s="15"/>
      <c r="BN160" s="15"/>
      <c r="BO160" s="15"/>
      <c r="BP160" s="15"/>
      <c r="BQ160" s="15"/>
      <c r="BR160" s="15"/>
      <c r="BS160" s="15"/>
      <c r="BT160" s="15"/>
      <c r="BU160" s="15"/>
      <c r="BV160" s="15"/>
      <c r="BW160" s="15"/>
      <c r="BX160" s="15"/>
      <c r="BY160" s="15"/>
      <c r="BZ160" s="15"/>
      <c r="CA160" s="15"/>
      <c r="CB160" s="15"/>
      <c r="CC160" s="1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  <c r="CQ160" s="15"/>
      <c r="CR160" s="15"/>
      <c r="CS160" s="15"/>
      <c r="CT160" s="15"/>
      <c r="CU160" s="15"/>
      <c r="CV160" s="15"/>
      <c r="CW160" s="15"/>
      <c r="CX160" s="15"/>
      <c r="CY160" s="15"/>
      <c r="CZ160" s="15"/>
      <c r="DA160" s="15"/>
      <c r="DB160" s="15"/>
      <c r="DC160" s="15"/>
      <c r="DD160" s="15"/>
      <c r="DE160" s="15"/>
      <c r="DF160" s="15"/>
      <c r="DG160" s="15"/>
      <c r="DH160" s="15"/>
      <c r="DI160" s="15"/>
      <c r="DJ160" s="15"/>
      <c r="DK160" s="15"/>
      <c r="DL160" s="15"/>
      <c r="DM160" s="15"/>
      <c r="DN160" s="15"/>
      <c r="DO160" s="15"/>
      <c r="DP160" s="15"/>
      <c r="DQ160" s="15"/>
      <c r="DR160" s="15"/>
      <c r="DS160" s="15"/>
      <c r="DT160" s="15"/>
      <c r="DU160" s="15"/>
      <c r="DV160" s="15"/>
      <c r="DW160" s="15"/>
      <c r="DX160" s="15"/>
      <c r="DY160" s="15"/>
      <c r="DZ160" s="15"/>
      <c r="EA160" s="15"/>
      <c r="EB160" s="15"/>
      <c r="EC160" s="15"/>
      <c r="ED160" s="15"/>
      <c r="EE160" s="15"/>
      <c r="EF160" s="15"/>
      <c r="EG160" s="15"/>
      <c r="EH160" s="15"/>
      <c r="EI160" s="15"/>
      <c r="EJ160" s="15"/>
      <c r="EK160" s="15"/>
      <c r="EL160" s="15"/>
      <c r="EM160" s="15"/>
      <c r="EN160" s="15"/>
      <c r="EO160" s="15"/>
      <c r="EP160" s="15"/>
      <c r="EQ160" s="15"/>
      <c r="ER160" s="15"/>
      <c r="ES160" s="15"/>
      <c r="ET160" s="15"/>
      <c r="EU160" s="15"/>
      <c r="EV160" s="15"/>
      <c r="EW160" s="15"/>
      <c r="EX160" s="15"/>
      <c r="EY160" s="15"/>
      <c r="EZ160" s="15"/>
      <c r="FA160" s="15"/>
      <c r="FB160" s="15"/>
      <c r="FC160" s="15"/>
      <c r="FD160" s="15"/>
      <c r="FE160" s="15"/>
      <c r="FF160" s="15"/>
      <c r="FG160" s="15"/>
      <c r="FH160" s="15"/>
      <c r="FI160" s="15"/>
      <c r="FJ160" s="15"/>
      <c r="FK160" s="15"/>
      <c r="FL160" s="15"/>
      <c r="FM160" s="15"/>
      <c r="FN160" s="15"/>
      <c r="FO160" s="15"/>
      <c r="FP160" s="15"/>
      <c r="FQ160" s="15"/>
      <c r="FR160" s="15"/>
      <c r="FS160" s="15"/>
      <c r="FT160" s="15"/>
      <c r="FU160" s="15"/>
      <c r="FV160" s="15"/>
      <c r="FW160" s="15"/>
      <c r="FX160" s="15"/>
      <c r="FY160" s="15"/>
      <c r="FZ160" s="15"/>
      <c r="GA160" s="15"/>
      <c r="GB160" s="15"/>
      <c r="GC160" s="15"/>
      <c r="GD160" s="15"/>
      <c r="GE160" s="15"/>
      <c r="GF160" s="15"/>
      <c r="GG160" s="15"/>
      <c r="GH160" s="15"/>
      <c r="GI160" s="15"/>
      <c r="GJ160" s="15"/>
      <c r="GK160" s="15"/>
      <c r="GL160" s="15"/>
      <c r="GM160" s="15"/>
      <c r="GN160" s="15"/>
      <c r="GO160" s="15"/>
      <c r="GP160" s="15"/>
      <c r="GQ160" s="15"/>
      <c r="GR160" s="15"/>
      <c r="GS160" s="15"/>
      <c r="GT160" s="15"/>
      <c r="GU160" s="15"/>
      <c r="GV160" s="15"/>
      <c r="GW160" s="15"/>
      <c r="GX160" s="15"/>
      <c r="GY160" s="15"/>
      <c r="GZ160" s="15"/>
      <c r="HA160" s="15"/>
      <c r="HB160" s="15"/>
      <c r="HC160" s="15"/>
      <c r="HD160" s="15"/>
      <c r="HE160" s="15"/>
      <c r="HF160" s="15"/>
      <c r="HG160" s="15"/>
      <c r="HH160" s="15"/>
      <c r="HI160" s="15"/>
      <c r="HJ160" s="15"/>
      <c r="HK160" s="15"/>
      <c r="HL160" s="15"/>
      <c r="HM160" s="15"/>
      <c r="HN160" s="15"/>
      <c r="HO160" s="15"/>
      <c r="HP160" s="15"/>
      <c r="HQ160" s="15"/>
      <c r="HR160" s="15"/>
      <c r="HS160" s="15"/>
      <c r="HT160" s="15"/>
      <c r="HU160" s="15"/>
      <c r="HV160" s="15"/>
      <c r="HW160" s="15"/>
      <c r="HX160" s="15"/>
      <c r="HY160" s="15"/>
      <c r="HZ160" s="15"/>
      <c r="IA160" s="15"/>
      <c r="IB160" s="15"/>
      <c r="IC160" s="15"/>
      <c r="ID160" s="15"/>
      <c r="IE160" s="15"/>
      <c r="IF160" s="15"/>
      <c r="IG160" s="15"/>
      <c r="IH160" s="15"/>
      <c r="II160" s="15"/>
      <c r="IJ160" s="15"/>
      <c r="IK160" s="15"/>
      <c r="IL160" s="15"/>
      <c r="IM160" s="15"/>
      <c r="IN160" s="15"/>
      <c r="IO160" s="15"/>
      <c r="IP160" s="15"/>
      <c r="IQ160" s="15"/>
      <c r="IR160" s="15"/>
      <c r="IS160" s="15"/>
      <c r="IT160" s="15"/>
      <c r="IU160" s="15"/>
      <c r="IV160" s="15"/>
    </row>
    <row r="161" spans="1:256" ht="25.5" customHeight="1">
      <c r="A161" s="66">
        <v>5</v>
      </c>
      <c r="B161" s="501" t="s">
        <v>159</v>
      </c>
      <c r="C161" s="501"/>
      <c r="D161" s="501"/>
      <c r="E161" s="501"/>
      <c r="F161" s="501"/>
      <c r="G161" s="501"/>
      <c r="H161" s="501"/>
      <c r="I161" s="66" t="s">
        <v>79</v>
      </c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15"/>
      <c r="BS161" s="15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/>
      <c r="CG161" s="15"/>
      <c r="CH161" s="15"/>
      <c r="CI161" s="15"/>
      <c r="CJ161" s="15"/>
      <c r="CK161" s="15"/>
      <c r="CL161" s="15"/>
      <c r="CM161" s="15"/>
      <c r="CN161" s="15"/>
      <c r="CO161" s="15"/>
      <c r="CP161" s="15"/>
      <c r="CQ161" s="15"/>
      <c r="CR161" s="15"/>
      <c r="CS161" s="15"/>
      <c r="CT161" s="15"/>
      <c r="CU161" s="15"/>
      <c r="CV161" s="15"/>
      <c r="CW161" s="15"/>
      <c r="CX161" s="15"/>
      <c r="CY161" s="15"/>
      <c r="CZ161" s="15"/>
      <c r="DA161" s="15"/>
      <c r="DB161" s="15"/>
      <c r="DC161" s="15"/>
      <c r="DD161" s="15"/>
      <c r="DE161" s="15"/>
      <c r="DF161" s="15"/>
      <c r="DG161" s="15"/>
      <c r="DH161" s="15"/>
      <c r="DI161" s="15"/>
      <c r="DJ161" s="15"/>
      <c r="DK161" s="15"/>
      <c r="DL161" s="15"/>
      <c r="DM161" s="15"/>
      <c r="DN161" s="15"/>
      <c r="DO161" s="15"/>
      <c r="DP161" s="15"/>
      <c r="DQ161" s="15"/>
      <c r="DR161" s="15"/>
      <c r="DS161" s="15"/>
      <c r="DT161" s="15"/>
      <c r="DU161" s="15"/>
      <c r="DV161" s="15"/>
      <c r="DW161" s="15"/>
      <c r="DX161" s="15"/>
      <c r="DY161" s="15"/>
      <c r="DZ161" s="15"/>
      <c r="EA161" s="15"/>
      <c r="EB161" s="15"/>
      <c r="EC161" s="15"/>
      <c r="ED161" s="15"/>
      <c r="EE161" s="15"/>
      <c r="EF161" s="15"/>
      <c r="EG161" s="15"/>
      <c r="EH161" s="15"/>
      <c r="EI161" s="15"/>
      <c r="EJ161" s="15"/>
      <c r="EK161" s="15"/>
      <c r="EL161" s="15"/>
      <c r="EM161" s="15"/>
      <c r="EN161" s="15"/>
      <c r="EO161" s="15"/>
      <c r="EP161" s="15"/>
      <c r="EQ161" s="15"/>
      <c r="ER161" s="15"/>
      <c r="ES161" s="15"/>
      <c r="ET161" s="15"/>
      <c r="EU161" s="15"/>
      <c r="EV161" s="15"/>
      <c r="EW161" s="15"/>
      <c r="EX161" s="15"/>
      <c r="EY161" s="15"/>
      <c r="EZ161" s="15"/>
      <c r="FA161" s="15"/>
      <c r="FB161" s="15"/>
      <c r="FC161" s="15"/>
      <c r="FD161" s="15"/>
      <c r="FE161" s="15"/>
      <c r="FF161" s="15"/>
      <c r="FG161" s="15"/>
      <c r="FH161" s="15"/>
      <c r="FI161" s="15"/>
      <c r="FJ161" s="15"/>
      <c r="FK161" s="15"/>
      <c r="FL161" s="15"/>
      <c r="FM161" s="15"/>
      <c r="FN161" s="15"/>
      <c r="FO161" s="15"/>
      <c r="FP161" s="15"/>
      <c r="FQ161" s="15"/>
      <c r="FR161" s="15"/>
      <c r="FS161" s="15"/>
      <c r="FT161" s="15"/>
      <c r="FU161" s="15"/>
      <c r="FV161" s="15"/>
      <c r="FW161" s="15"/>
      <c r="FX161" s="15"/>
      <c r="FY161" s="15"/>
      <c r="FZ161" s="15"/>
      <c r="GA161" s="15"/>
      <c r="GB161" s="15"/>
      <c r="GC161" s="15"/>
      <c r="GD161" s="15"/>
      <c r="GE161" s="15"/>
      <c r="GF161" s="15"/>
      <c r="GG161" s="15"/>
      <c r="GH161" s="15"/>
      <c r="GI161" s="15"/>
      <c r="GJ161" s="15"/>
      <c r="GK161" s="15"/>
      <c r="GL161" s="15"/>
      <c r="GM161" s="15"/>
      <c r="GN161" s="15"/>
      <c r="GO161" s="15"/>
      <c r="GP161" s="15"/>
      <c r="GQ161" s="15"/>
      <c r="GR161" s="15"/>
      <c r="GS161" s="15"/>
      <c r="GT161" s="15"/>
      <c r="GU161" s="15"/>
      <c r="GV161" s="15"/>
      <c r="GW161" s="15"/>
      <c r="GX161" s="15"/>
      <c r="GY161" s="15"/>
      <c r="GZ161" s="15"/>
      <c r="HA161" s="15"/>
      <c r="HB161" s="15"/>
      <c r="HC161" s="15"/>
      <c r="HD161" s="15"/>
      <c r="HE161" s="15"/>
      <c r="HF161" s="15"/>
      <c r="HG161" s="15"/>
      <c r="HH161" s="15"/>
      <c r="HI161" s="15"/>
      <c r="HJ161" s="15"/>
      <c r="HK161" s="15"/>
      <c r="HL161" s="15"/>
      <c r="HM161" s="15"/>
      <c r="HN161" s="15"/>
      <c r="HO161" s="15"/>
      <c r="HP161" s="15"/>
      <c r="HQ161" s="15"/>
      <c r="HR161" s="15"/>
      <c r="HS161" s="15"/>
      <c r="HT161" s="15"/>
      <c r="HU161" s="15"/>
      <c r="HV161" s="15"/>
      <c r="HW161" s="15"/>
      <c r="HX161" s="15"/>
      <c r="HY161" s="15"/>
      <c r="HZ161" s="15"/>
      <c r="IA161" s="15"/>
      <c r="IB161" s="15"/>
      <c r="IC161" s="15"/>
      <c r="ID161" s="15"/>
      <c r="IE161" s="15"/>
      <c r="IF161" s="15"/>
      <c r="IG161" s="15"/>
      <c r="IH161" s="15"/>
      <c r="II161" s="15"/>
      <c r="IJ161" s="15"/>
      <c r="IK161" s="15"/>
      <c r="IL161" s="15"/>
      <c r="IM161" s="15"/>
      <c r="IN161" s="15"/>
      <c r="IO161" s="15"/>
      <c r="IP161" s="15"/>
      <c r="IQ161" s="15"/>
      <c r="IR161" s="15"/>
      <c r="IS161" s="15"/>
      <c r="IT161" s="15"/>
      <c r="IU161" s="15"/>
      <c r="IV161" s="15"/>
    </row>
    <row r="162" spans="1:256" ht="17.25" customHeight="1">
      <c r="A162" s="48" t="s">
        <v>8</v>
      </c>
      <c r="B162" s="12" t="s">
        <v>160</v>
      </c>
      <c r="C162" s="12"/>
      <c r="D162" s="12"/>
      <c r="E162" s="12"/>
      <c r="F162" s="12"/>
      <c r="G162" s="12"/>
      <c r="H162" s="12"/>
      <c r="I162" s="55">
        <v>56</v>
      </c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5"/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15"/>
      <c r="CR162" s="15"/>
      <c r="CS162" s="15"/>
      <c r="CT162" s="15"/>
      <c r="CU162" s="15"/>
      <c r="CV162" s="15"/>
      <c r="CW162" s="15"/>
      <c r="CX162" s="15"/>
      <c r="CY162" s="15"/>
      <c r="CZ162" s="15"/>
      <c r="DA162" s="15"/>
      <c r="DB162" s="15"/>
      <c r="DC162" s="15"/>
      <c r="DD162" s="15"/>
      <c r="DE162" s="15"/>
      <c r="DF162" s="15"/>
      <c r="DG162" s="15"/>
      <c r="DH162" s="15"/>
      <c r="DI162" s="15"/>
      <c r="DJ162" s="15"/>
      <c r="DK162" s="15"/>
      <c r="DL162" s="15"/>
      <c r="DM162" s="15"/>
      <c r="DN162" s="15"/>
      <c r="DO162" s="15"/>
      <c r="DP162" s="15"/>
      <c r="DQ162" s="15"/>
      <c r="DR162" s="15"/>
      <c r="DS162" s="15"/>
      <c r="DT162" s="15"/>
      <c r="DU162" s="15"/>
      <c r="DV162" s="15"/>
      <c r="DW162" s="15"/>
      <c r="DX162" s="15"/>
      <c r="DY162" s="15"/>
      <c r="DZ162" s="15"/>
      <c r="EA162" s="15"/>
      <c r="EB162" s="15"/>
      <c r="EC162" s="15"/>
      <c r="ED162" s="15"/>
      <c r="EE162" s="15"/>
      <c r="EF162" s="15"/>
      <c r="EG162" s="15"/>
      <c r="EH162" s="15"/>
      <c r="EI162" s="15"/>
      <c r="EJ162" s="15"/>
      <c r="EK162" s="15"/>
      <c r="EL162" s="15"/>
      <c r="EM162" s="15"/>
      <c r="EN162" s="15"/>
      <c r="EO162" s="15"/>
      <c r="EP162" s="15"/>
      <c r="EQ162" s="15"/>
      <c r="ER162" s="15"/>
      <c r="ES162" s="15"/>
      <c r="ET162" s="15"/>
      <c r="EU162" s="15"/>
      <c r="EV162" s="15"/>
      <c r="EW162" s="15"/>
      <c r="EX162" s="15"/>
      <c r="EY162" s="15"/>
      <c r="EZ162" s="15"/>
      <c r="FA162" s="15"/>
      <c r="FB162" s="15"/>
      <c r="FC162" s="15"/>
      <c r="FD162" s="15"/>
      <c r="FE162" s="15"/>
      <c r="FF162" s="15"/>
      <c r="FG162" s="15"/>
      <c r="FH162" s="15"/>
      <c r="FI162" s="15"/>
      <c r="FJ162" s="15"/>
      <c r="FK162" s="15"/>
      <c r="FL162" s="15"/>
      <c r="FM162" s="15"/>
      <c r="FN162" s="15"/>
      <c r="FO162" s="15"/>
      <c r="FP162" s="15"/>
      <c r="FQ162" s="15"/>
      <c r="FR162" s="15"/>
      <c r="FS162" s="15"/>
      <c r="FT162" s="15"/>
      <c r="FU162" s="15"/>
      <c r="FV162" s="15"/>
      <c r="FW162" s="15"/>
      <c r="FX162" s="15"/>
      <c r="FY162" s="15"/>
      <c r="FZ162" s="15"/>
      <c r="GA162" s="15"/>
      <c r="GB162" s="15"/>
      <c r="GC162" s="15"/>
      <c r="GD162" s="15"/>
      <c r="GE162" s="15"/>
      <c r="GF162" s="15"/>
      <c r="GG162" s="15"/>
      <c r="GH162" s="15"/>
      <c r="GI162" s="15"/>
      <c r="GJ162" s="15"/>
      <c r="GK162" s="15"/>
      <c r="GL162" s="15"/>
      <c r="GM162" s="15"/>
      <c r="GN162" s="15"/>
      <c r="GO162" s="15"/>
      <c r="GP162" s="15"/>
      <c r="GQ162" s="15"/>
      <c r="GR162" s="15"/>
      <c r="GS162" s="15"/>
      <c r="GT162" s="15"/>
      <c r="GU162" s="15"/>
      <c r="GV162" s="15"/>
      <c r="GW162" s="15"/>
      <c r="GX162" s="15"/>
      <c r="GY162" s="15"/>
      <c r="GZ162" s="15"/>
      <c r="HA162" s="15"/>
      <c r="HB162" s="15"/>
      <c r="HC162" s="15"/>
      <c r="HD162" s="15"/>
      <c r="HE162" s="15"/>
      <c r="HF162" s="15"/>
      <c r="HG162" s="15"/>
      <c r="HH162" s="15"/>
      <c r="HI162" s="15"/>
      <c r="HJ162" s="15"/>
      <c r="HK162" s="15"/>
      <c r="HL162" s="15"/>
      <c r="HM162" s="15"/>
      <c r="HN162" s="15"/>
      <c r="HO162" s="15"/>
      <c r="HP162" s="15"/>
      <c r="HQ162" s="15"/>
      <c r="HR162" s="15"/>
      <c r="HS162" s="15"/>
      <c r="HT162" s="15"/>
      <c r="HU162" s="15"/>
      <c r="HV162" s="15"/>
      <c r="HW162" s="15"/>
      <c r="HX162" s="15"/>
      <c r="HY162" s="15"/>
      <c r="HZ162" s="15"/>
      <c r="IA162" s="15"/>
      <c r="IB162" s="15"/>
      <c r="IC162" s="15"/>
      <c r="ID162" s="15"/>
      <c r="IE162" s="15"/>
      <c r="IF162" s="15"/>
      <c r="IG162" s="15"/>
      <c r="IH162" s="15"/>
      <c r="II162" s="15"/>
      <c r="IJ162" s="15"/>
      <c r="IK162" s="15"/>
      <c r="IL162" s="15"/>
      <c r="IM162" s="15"/>
      <c r="IN162" s="15"/>
      <c r="IO162" s="15"/>
      <c r="IP162" s="15"/>
      <c r="IQ162" s="15"/>
      <c r="IR162" s="15"/>
      <c r="IS162" s="15"/>
      <c r="IT162" s="15"/>
      <c r="IU162" s="15"/>
      <c r="IV162" s="15"/>
    </row>
    <row r="163" spans="1:256" ht="15.75" customHeight="1">
      <c r="A163" s="48" t="s">
        <v>10</v>
      </c>
      <c r="B163" s="12" t="s">
        <v>161</v>
      </c>
      <c r="C163" s="12"/>
      <c r="D163" s="12"/>
      <c r="E163" s="12"/>
      <c r="F163" s="12"/>
      <c r="G163" s="12"/>
      <c r="H163" s="12"/>
      <c r="I163" s="23">
        <v>400</v>
      </c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  <c r="CR163" s="15"/>
      <c r="CS163" s="15"/>
      <c r="CT163" s="15"/>
      <c r="CU163" s="15"/>
      <c r="CV163" s="15"/>
      <c r="CW163" s="15"/>
      <c r="CX163" s="15"/>
      <c r="CY163" s="15"/>
      <c r="CZ163" s="15"/>
      <c r="DA163" s="15"/>
      <c r="DB163" s="15"/>
      <c r="DC163" s="15"/>
      <c r="DD163" s="15"/>
      <c r="DE163" s="15"/>
      <c r="DF163" s="15"/>
      <c r="DG163" s="15"/>
      <c r="DH163" s="15"/>
      <c r="DI163" s="15"/>
      <c r="DJ163" s="15"/>
      <c r="DK163" s="15"/>
      <c r="DL163" s="15"/>
      <c r="DM163" s="15"/>
      <c r="DN163" s="15"/>
      <c r="DO163" s="15"/>
      <c r="DP163" s="15"/>
      <c r="DQ163" s="15"/>
      <c r="DR163" s="15"/>
      <c r="DS163" s="15"/>
      <c r="DT163" s="15"/>
      <c r="DU163" s="15"/>
      <c r="DV163" s="15"/>
      <c r="DW163" s="15"/>
      <c r="DX163" s="15"/>
      <c r="DY163" s="15"/>
      <c r="DZ163" s="15"/>
      <c r="EA163" s="15"/>
      <c r="EB163" s="15"/>
      <c r="EC163" s="15"/>
      <c r="ED163" s="15"/>
      <c r="EE163" s="15"/>
      <c r="EF163" s="15"/>
      <c r="EG163" s="15"/>
      <c r="EH163" s="15"/>
      <c r="EI163" s="15"/>
      <c r="EJ163" s="15"/>
      <c r="EK163" s="15"/>
      <c r="EL163" s="15"/>
      <c r="EM163" s="15"/>
      <c r="EN163" s="15"/>
      <c r="EO163" s="15"/>
      <c r="EP163" s="15"/>
      <c r="EQ163" s="15"/>
      <c r="ER163" s="15"/>
      <c r="ES163" s="15"/>
      <c r="ET163" s="15"/>
      <c r="EU163" s="15"/>
      <c r="EV163" s="15"/>
      <c r="EW163" s="15"/>
      <c r="EX163" s="15"/>
      <c r="EY163" s="15"/>
      <c r="EZ163" s="15"/>
      <c r="FA163" s="15"/>
      <c r="FB163" s="15"/>
      <c r="FC163" s="15"/>
      <c r="FD163" s="15"/>
      <c r="FE163" s="15"/>
      <c r="FF163" s="15"/>
      <c r="FG163" s="15"/>
      <c r="FH163" s="15"/>
      <c r="FI163" s="15"/>
      <c r="FJ163" s="15"/>
      <c r="FK163" s="15"/>
      <c r="FL163" s="15"/>
      <c r="FM163" s="15"/>
      <c r="FN163" s="15"/>
      <c r="FO163" s="15"/>
      <c r="FP163" s="15"/>
      <c r="FQ163" s="15"/>
      <c r="FR163" s="15"/>
      <c r="FS163" s="15"/>
      <c r="FT163" s="15"/>
      <c r="FU163" s="15"/>
      <c r="FV163" s="15"/>
      <c r="FW163" s="15"/>
      <c r="FX163" s="15"/>
      <c r="FY163" s="15"/>
      <c r="FZ163" s="15"/>
      <c r="GA163" s="15"/>
      <c r="GB163" s="15"/>
      <c r="GC163" s="15"/>
      <c r="GD163" s="15"/>
      <c r="GE163" s="15"/>
      <c r="GF163" s="15"/>
      <c r="GG163" s="15"/>
      <c r="GH163" s="15"/>
      <c r="GI163" s="15"/>
      <c r="GJ163" s="15"/>
      <c r="GK163" s="15"/>
      <c r="GL163" s="15"/>
      <c r="GM163" s="15"/>
      <c r="GN163" s="15"/>
      <c r="GO163" s="15"/>
      <c r="GP163" s="15"/>
      <c r="GQ163" s="15"/>
      <c r="GR163" s="15"/>
      <c r="GS163" s="15"/>
      <c r="GT163" s="15"/>
      <c r="GU163" s="15"/>
      <c r="GV163" s="15"/>
      <c r="GW163" s="15"/>
      <c r="GX163" s="15"/>
      <c r="GY163" s="15"/>
      <c r="GZ163" s="15"/>
      <c r="HA163" s="15"/>
      <c r="HB163" s="15"/>
      <c r="HC163" s="15"/>
      <c r="HD163" s="15"/>
      <c r="HE163" s="15"/>
      <c r="HF163" s="15"/>
      <c r="HG163" s="15"/>
      <c r="HH163" s="15"/>
      <c r="HI163" s="15"/>
      <c r="HJ163" s="15"/>
      <c r="HK163" s="15"/>
      <c r="HL163" s="15"/>
      <c r="HM163" s="15"/>
      <c r="HN163" s="15"/>
      <c r="HO163" s="15"/>
      <c r="HP163" s="15"/>
      <c r="HQ163" s="15"/>
      <c r="HR163" s="15"/>
      <c r="HS163" s="15"/>
      <c r="HT163" s="15"/>
      <c r="HU163" s="15"/>
      <c r="HV163" s="15"/>
      <c r="HW163" s="15"/>
      <c r="HX163" s="15"/>
      <c r="HY163" s="15"/>
      <c r="HZ163" s="15"/>
      <c r="IA163" s="15"/>
      <c r="IB163" s="15"/>
      <c r="IC163" s="15"/>
      <c r="ID163" s="15"/>
      <c r="IE163" s="15"/>
      <c r="IF163" s="15"/>
      <c r="IG163" s="15"/>
      <c r="IH163" s="15"/>
      <c r="II163" s="15"/>
      <c r="IJ163" s="15"/>
      <c r="IK163" s="15"/>
      <c r="IL163" s="15"/>
      <c r="IM163" s="15"/>
      <c r="IN163" s="15"/>
      <c r="IO163" s="15"/>
      <c r="IP163" s="15"/>
      <c r="IQ163" s="15"/>
      <c r="IR163" s="15"/>
      <c r="IS163" s="15"/>
      <c r="IT163" s="15"/>
      <c r="IU163" s="15"/>
      <c r="IV163" s="15"/>
    </row>
    <row r="164" spans="1:256" ht="15.75" customHeight="1">
      <c r="A164" s="48" t="s">
        <v>13</v>
      </c>
      <c r="B164" s="509" t="s">
        <v>162</v>
      </c>
      <c r="C164" s="509"/>
      <c r="D164" s="509"/>
      <c r="E164" s="509"/>
      <c r="F164" s="509"/>
      <c r="G164" s="509"/>
      <c r="H164" s="509"/>
      <c r="I164" s="23">
        <v>74</v>
      </c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15"/>
      <c r="CR164" s="15"/>
      <c r="CS164" s="15"/>
      <c r="CT164" s="15"/>
      <c r="CU164" s="15"/>
      <c r="CV164" s="15"/>
      <c r="CW164" s="15"/>
      <c r="CX164" s="15"/>
      <c r="CY164" s="15"/>
      <c r="CZ164" s="15"/>
      <c r="DA164" s="15"/>
      <c r="DB164" s="15"/>
      <c r="DC164" s="15"/>
      <c r="DD164" s="15"/>
      <c r="DE164" s="15"/>
      <c r="DF164" s="15"/>
      <c r="DG164" s="15"/>
      <c r="DH164" s="15"/>
      <c r="DI164" s="15"/>
      <c r="DJ164" s="15"/>
      <c r="DK164" s="15"/>
      <c r="DL164" s="15"/>
      <c r="DM164" s="15"/>
      <c r="DN164" s="15"/>
      <c r="DO164" s="15"/>
      <c r="DP164" s="15"/>
      <c r="DQ164" s="15"/>
      <c r="DR164" s="15"/>
      <c r="DS164" s="15"/>
      <c r="DT164" s="15"/>
      <c r="DU164" s="15"/>
      <c r="DV164" s="15"/>
      <c r="DW164" s="15"/>
      <c r="DX164" s="15"/>
      <c r="DY164" s="15"/>
      <c r="DZ164" s="15"/>
      <c r="EA164" s="15"/>
      <c r="EB164" s="15"/>
      <c r="EC164" s="15"/>
      <c r="ED164" s="15"/>
      <c r="EE164" s="15"/>
      <c r="EF164" s="15"/>
      <c r="EG164" s="15"/>
      <c r="EH164" s="15"/>
      <c r="EI164" s="15"/>
      <c r="EJ164" s="15"/>
      <c r="EK164" s="15"/>
      <c r="EL164" s="15"/>
      <c r="EM164" s="15"/>
      <c r="EN164" s="15"/>
      <c r="EO164" s="15"/>
      <c r="EP164" s="15"/>
      <c r="EQ164" s="15"/>
      <c r="ER164" s="15"/>
      <c r="ES164" s="15"/>
      <c r="ET164" s="15"/>
      <c r="EU164" s="15"/>
      <c r="EV164" s="15"/>
      <c r="EW164" s="15"/>
      <c r="EX164" s="15"/>
      <c r="EY164" s="15"/>
      <c r="EZ164" s="15"/>
      <c r="FA164" s="15"/>
      <c r="FB164" s="15"/>
      <c r="FC164" s="15"/>
      <c r="FD164" s="15"/>
      <c r="FE164" s="15"/>
      <c r="FF164" s="15"/>
      <c r="FG164" s="15"/>
      <c r="FH164" s="15"/>
      <c r="FI164" s="15"/>
      <c r="FJ164" s="15"/>
      <c r="FK164" s="15"/>
      <c r="FL164" s="15"/>
      <c r="FM164" s="15"/>
      <c r="FN164" s="15"/>
      <c r="FO164" s="15"/>
      <c r="FP164" s="15"/>
      <c r="FQ164" s="15"/>
      <c r="FR164" s="15"/>
      <c r="FS164" s="15"/>
      <c r="FT164" s="15"/>
      <c r="FU164" s="15"/>
      <c r="FV164" s="15"/>
      <c r="FW164" s="15"/>
      <c r="FX164" s="15"/>
      <c r="FY164" s="15"/>
      <c r="FZ164" s="15"/>
      <c r="GA164" s="15"/>
      <c r="GB164" s="15"/>
      <c r="GC164" s="15"/>
      <c r="GD164" s="15"/>
      <c r="GE164" s="15"/>
      <c r="GF164" s="15"/>
      <c r="GG164" s="15"/>
      <c r="GH164" s="15"/>
      <c r="GI164" s="15"/>
      <c r="GJ164" s="15"/>
      <c r="GK164" s="15"/>
      <c r="GL164" s="15"/>
      <c r="GM164" s="15"/>
      <c r="GN164" s="15"/>
      <c r="GO164" s="15"/>
      <c r="GP164" s="15"/>
      <c r="GQ164" s="15"/>
      <c r="GR164" s="15"/>
      <c r="GS164" s="15"/>
      <c r="GT164" s="15"/>
      <c r="GU164" s="15"/>
      <c r="GV164" s="15"/>
      <c r="GW164" s="15"/>
      <c r="GX164" s="15"/>
      <c r="GY164" s="15"/>
      <c r="GZ164" s="15"/>
      <c r="HA164" s="15"/>
      <c r="HB164" s="15"/>
      <c r="HC164" s="15"/>
      <c r="HD164" s="15"/>
      <c r="HE164" s="15"/>
      <c r="HF164" s="15"/>
      <c r="HG164" s="15"/>
      <c r="HH164" s="15"/>
      <c r="HI164" s="15"/>
      <c r="HJ164" s="15"/>
      <c r="HK164" s="15"/>
      <c r="HL164" s="15"/>
      <c r="HM164" s="15"/>
      <c r="HN164" s="15"/>
      <c r="HO164" s="15"/>
      <c r="HP164" s="15"/>
      <c r="HQ164" s="15"/>
      <c r="HR164" s="15"/>
      <c r="HS164" s="15"/>
      <c r="HT164" s="15"/>
      <c r="HU164" s="15"/>
      <c r="HV164" s="15"/>
      <c r="HW164" s="15"/>
      <c r="HX164" s="15"/>
      <c r="HY164" s="15"/>
      <c r="HZ164" s="15"/>
      <c r="IA164" s="15"/>
      <c r="IB164" s="15"/>
      <c r="IC164" s="15"/>
      <c r="ID164" s="15"/>
      <c r="IE164" s="15"/>
      <c r="IF164" s="15"/>
      <c r="IG164" s="15"/>
      <c r="IH164" s="15"/>
      <c r="II164" s="15"/>
      <c r="IJ164" s="15"/>
      <c r="IK164" s="15"/>
      <c r="IL164" s="15"/>
      <c r="IM164" s="15"/>
      <c r="IN164" s="15"/>
      <c r="IO164" s="15"/>
      <c r="IP164" s="15"/>
      <c r="IQ164" s="15"/>
      <c r="IR164" s="15"/>
      <c r="IS164" s="15"/>
      <c r="IT164" s="15"/>
      <c r="IU164" s="15"/>
      <c r="IV164" s="15"/>
    </row>
    <row r="165" spans="1:256" ht="15.75" customHeight="1">
      <c r="A165" s="48" t="s">
        <v>16</v>
      </c>
      <c r="B165" s="12" t="s">
        <v>163</v>
      </c>
      <c r="C165" s="12"/>
      <c r="D165" s="12"/>
      <c r="E165" s="12"/>
      <c r="F165" s="12"/>
      <c r="G165" s="12"/>
      <c r="H165" s="12"/>
      <c r="I165" s="23" t="s">
        <v>164</v>
      </c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5"/>
      <c r="BT165" s="15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15"/>
      <c r="CR165" s="15"/>
      <c r="CS165" s="15"/>
      <c r="CT165" s="15"/>
      <c r="CU165" s="15"/>
      <c r="CV165" s="15"/>
      <c r="CW165" s="15"/>
      <c r="CX165" s="15"/>
      <c r="CY165" s="15"/>
      <c r="CZ165" s="15"/>
      <c r="DA165" s="15"/>
      <c r="DB165" s="15"/>
      <c r="DC165" s="15"/>
      <c r="DD165" s="15"/>
      <c r="DE165" s="15"/>
      <c r="DF165" s="15"/>
      <c r="DG165" s="15"/>
      <c r="DH165" s="15"/>
      <c r="DI165" s="15"/>
      <c r="DJ165" s="15"/>
      <c r="DK165" s="15"/>
      <c r="DL165" s="15"/>
      <c r="DM165" s="15"/>
      <c r="DN165" s="15"/>
      <c r="DO165" s="15"/>
      <c r="DP165" s="15"/>
      <c r="DQ165" s="15"/>
      <c r="DR165" s="15"/>
      <c r="DS165" s="15"/>
      <c r="DT165" s="15"/>
      <c r="DU165" s="15"/>
      <c r="DV165" s="15"/>
      <c r="DW165" s="15"/>
      <c r="DX165" s="15"/>
      <c r="DY165" s="15"/>
      <c r="DZ165" s="15"/>
      <c r="EA165" s="15"/>
      <c r="EB165" s="15"/>
      <c r="EC165" s="15"/>
      <c r="ED165" s="15"/>
      <c r="EE165" s="15"/>
      <c r="EF165" s="15"/>
      <c r="EG165" s="15"/>
      <c r="EH165" s="15"/>
      <c r="EI165" s="15"/>
      <c r="EJ165" s="15"/>
      <c r="EK165" s="15"/>
      <c r="EL165" s="15"/>
      <c r="EM165" s="15"/>
      <c r="EN165" s="15"/>
      <c r="EO165" s="15"/>
      <c r="EP165" s="15"/>
      <c r="EQ165" s="15"/>
      <c r="ER165" s="15"/>
      <c r="ES165" s="15"/>
      <c r="ET165" s="15"/>
      <c r="EU165" s="15"/>
      <c r="EV165" s="15"/>
      <c r="EW165" s="15"/>
      <c r="EX165" s="15"/>
      <c r="EY165" s="15"/>
      <c r="EZ165" s="15"/>
      <c r="FA165" s="15"/>
      <c r="FB165" s="15"/>
      <c r="FC165" s="15"/>
      <c r="FD165" s="15"/>
      <c r="FE165" s="15"/>
      <c r="FF165" s="15"/>
      <c r="FG165" s="15"/>
      <c r="FH165" s="15"/>
      <c r="FI165" s="15"/>
      <c r="FJ165" s="15"/>
      <c r="FK165" s="15"/>
      <c r="FL165" s="15"/>
      <c r="FM165" s="15"/>
      <c r="FN165" s="15"/>
      <c r="FO165" s="15"/>
      <c r="FP165" s="15"/>
      <c r="FQ165" s="15"/>
      <c r="FR165" s="15"/>
      <c r="FS165" s="15"/>
      <c r="FT165" s="15"/>
      <c r="FU165" s="15"/>
      <c r="FV165" s="15"/>
      <c r="FW165" s="15"/>
      <c r="FX165" s="15"/>
      <c r="FY165" s="15"/>
      <c r="FZ165" s="15"/>
      <c r="GA165" s="15"/>
      <c r="GB165" s="15"/>
      <c r="GC165" s="15"/>
      <c r="GD165" s="15"/>
      <c r="GE165" s="15"/>
      <c r="GF165" s="15"/>
      <c r="GG165" s="15"/>
      <c r="GH165" s="15"/>
      <c r="GI165" s="15"/>
      <c r="GJ165" s="15"/>
      <c r="GK165" s="15"/>
      <c r="GL165" s="15"/>
      <c r="GM165" s="15"/>
      <c r="GN165" s="15"/>
      <c r="GO165" s="15"/>
      <c r="GP165" s="15"/>
      <c r="GQ165" s="15"/>
      <c r="GR165" s="15"/>
      <c r="GS165" s="15"/>
      <c r="GT165" s="15"/>
      <c r="GU165" s="15"/>
      <c r="GV165" s="15"/>
      <c r="GW165" s="15"/>
      <c r="GX165" s="15"/>
      <c r="GY165" s="15"/>
      <c r="GZ165" s="15"/>
      <c r="HA165" s="15"/>
      <c r="HB165" s="15"/>
      <c r="HC165" s="15"/>
      <c r="HD165" s="15"/>
      <c r="HE165" s="15"/>
      <c r="HF165" s="15"/>
      <c r="HG165" s="15"/>
      <c r="HH165" s="15"/>
      <c r="HI165" s="15"/>
      <c r="HJ165" s="15"/>
      <c r="HK165" s="15"/>
      <c r="HL165" s="15"/>
      <c r="HM165" s="15"/>
      <c r="HN165" s="15"/>
      <c r="HO165" s="15"/>
      <c r="HP165" s="15"/>
      <c r="HQ165" s="15"/>
      <c r="HR165" s="15"/>
      <c r="HS165" s="15"/>
      <c r="HT165" s="15"/>
      <c r="HU165" s="15"/>
      <c r="HV165" s="15"/>
      <c r="HW165" s="15"/>
      <c r="HX165" s="15"/>
      <c r="HY165" s="15"/>
      <c r="HZ165" s="15"/>
      <c r="IA165" s="15"/>
      <c r="IB165" s="15"/>
      <c r="IC165" s="15"/>
      <c r="ID165" s="15"/>
      <c r="IE165" s="15"/>
      <c r="IF165" s="15"/>
      <c r="IG165" s="15"/>
      <c r="IH165" s="15"/>
      <c r="II165" s="15"/>
      <c r="IJ165" s="15"/>
      <c r="IK165" s="15"/>
      <c r="IL165" s="15"/>
      <c r="IM165" s="15"/>
      <c r="IN165" s="15"/>
      <c r="IO165" s="15"/>
      <c r="IP165" s="15"/>
      <c r="IQ165" s="15"/>
      <c r="IR165" s="15"/>
      <c r="IS165" s="15"/>
      <c r="IT165" s="15"/>
      <c r="IU165" s="15"/>
      <c r="IV165" s="15"/>
    </row>
    <row r="166" spans="1:256" ht="15.75" customHeight="1">
      <c r="A166" s="510" t="s">
        <v>119</v>
      </c>
      <c r="B166" s="510"/>
      <c r="C166" s="510"/>
      <c r="D166" s="510"/>
      <c r="E166" s="510"/>
      <c r="F166" s="510"/>
      <c r="G166" s="510"/>
      <c r="H166" s="510"/>
      <c r="I166" s="78">
        <f>SUM(I162:I165)</f>
        <v>530</v>
      </c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5"/>
      <c r="BR166" s="15"/>
      <c r="BS166" s="15"/>
      <c r="BT166" s="15"/>
      <c r="BU166" s="15"/>
      <c r="BV166" s="15"/>
      <c r="BW166" s="15"/>
      <c r="BX166" s="15"/>
      <c r="BY166" s="15"/>
      <c r="BZ166" s="15"/>
      <c r="CA166" s="15"/>
      <c r="CB166" s="15"/>
      <c r="CC166" s="1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  <c r="CQ166" s="15"/>
      <c r="CR166" s="15"/>
      <c r="CS166" s="15"/>
      <c r="CT166" s="15"/>
      <c r="CU166" s="15"/>
      <c r="CV166" s="15"/>
      <c r="CW166" s="15"/>
      <c r="CX166" s="15"/>
      <c r="CY166" s="15"/>
      <c r="CZ166" s="15"/>
      <c r="DA166" s="15"/>
      <c r="DB166" s="15"/>
      <c r="DC166" s="15"/>
      <c r="DD166" s="15"/>
      <c r="DE166" s="15"/>
      <c r="DF166" s="15"/>
      <c r="DG166" s="15"/>
      <c r="DH166" s="15"/>
      <c r="DI166" s="15"/>
      <c r="DJ166" s="15"/>
      <c r="DK166" s="15"/>
      <c r="DL166" s="15"/>
      <c r="DM166" s="15"/>
      <c r="DN166" s="15"/>
      <c r="DO166" s="15"/>
      <c r="DP166" s="15"/>
      <c r="DQ166" s="15"/>
      <c r="DR166" s="15"/>
      <c r="DS166" s="15"/>
      <c r="DT166" s="15"/>
      <c r="DU166" s="15"/>
      <c r="DV166" s="15"/>
      <c r="DW166" s="15"/>
      <c r="DX166" s="15"/>
      <c r="DY166" s="15"/>
      <c r="DZ166" s="15"/>
      <c r="EA166" s="15"/>
      <c r="EB166" s="15"/>
      <c r="EC166" s="15"/>
      <c r="ED166" s="15"/>
      <c r="EE166" s="15"/>
      <c r="EF166" s="15"/>
      <c r="EG166" s="15"/>
      <c r="EH166" s="15"/>
      <c r="EI166" s="15"/>
      <c r="EJ166" s="15"/>
      <c r="EK166" s="15"/>
      <c r="EL166" s="15"/>
      <c r="EM166" s="15"/>
      <c r="EN166" s="15"/>
      <c r="EO166" s="15"/>
      <c r="EP166" s="15"/>
      <c r="EQ166" s="15"/>
      <c r="ER166" s="15"/>
      <c r="ES166" s="15"/>
      <c r="ET166" s="15"/>
      <c r="EU166" s="15"/>
      <c r="EV166" s="15"/>
      <c r="EW166" s="15"/>
      <c r="EX166" s="15"/>
      <c r="EY166" s="15"/>
      <c r="EZ166" s="15"/>
      <c r="FA166" s="15"/>
      <c r="FB166" s="15"/>
      <c r="FC166" s="15"/>
      <c r="FD166" s="15"/>
      <c r="FE166" s="15"/>
      <c r="FF166" s="15"/>
      <c r="FG166" s="15"/>
      <c r="FH166" s="15"/>
      <c r="FI166" s="15"/>
      <c r="FJ166" s="15"/>
      <c r="FK166" s="15"/>
      <c r="FL166" s="15"/>
      <c r="FM166" s="15"/>
      <c r="FN166" s="15"/>
      <c r="FO166" s="15"/>
      <c r="FP166" s="15"/>
      <c r="FQ166" s="15"/>
      <c r="FR166" s="15"/>
      <c r="FS166" s="15"/>
      <c r="FT166" s="15"/>
      <c r="FU166" s="15"/>
      <c r="FV166" s="15"/>
      <c r="FW166" s="15"/>
      <c r="FX166" s="15"/>
      <c r="FY166" s="15"/>
      <c r="FZ166" s="15"/>
      <c r="GA166" s="15"/>
      <c r="GB166" s="15"/>
      <c r="GC166" s="15"/>
      <c r="GD166" s="15"/>
      <c r="GE166" s="15"/>
      <c r="GF166" s="15"/>
      <c r="GG166" s="15"/>
      <c r="GH166" s="15"/>
      <c r="GI166" s="15"/>
      <c r="GJ166" s="15"/>
      <c r="GK166" s="15"/>
      <c r="GL166" s="15"/>
      <c r="GM166" s="15"/>
      <c r="GN166" s="15"/>
      <c r="GO166" s="15"/>
      <c r="GP166" s="15"/>
      <c r="GQ166" s="15"/>
      <c r="GR166" s="15"/>
      <c r="GS166" s="15"/>
      <c r="GT166" s="15"/>
      <c r="GU166" s="15"/>
      <c r="GV166" s="15"/>
      <c r="GW166" s="15"/>
      <c r="GX166" s="15"/>
      <c r="GY166" s="15"/>
      <c r="GZ166" s="15"/>
      <c r="HA166" s="15"/>
      <c r="HB166" s="15"/>
      <c r="HC166" s="15"/>
      <c r="HD166" s="15"/>
      <c r="HE166" s="15"/>
      <c r="HF166" s="15"/>
      <c r="HG166" s="15"/>
      <c r="HH166" s="15"/>
      <c r="HI166" s="15"/>
      <c r="HJ166" s="15"/>
      <c r="HK166" s="15"/>
      <c r="HL166" s="15"/>
      <c r="HM166" s="15"/>
      <c r="HN166" s="15"/>
      <c r="HO166" s="15"/>
      <c r="HP166" s="15"/>
      <c r="HQ166" s="15"/>
      <c r="HR166" s="15"/>
      <c r="HS166" s="15"/>
      <c r="HT166" s="15"/>
      <c r="HU166" s="15"/>
      <c r="HV166" s="15"/>
      <c r="HW166" s="15"/>
      <c r="HX166" s="15"/>
      <c r="HY166" s="15"/>
      <c r="HZ166" s="15"/>
      <c r="IA166" s="15"/>
      <c r="IB166" s="15"/>
      <c r="IC166" s="15"/>
      <c r="ID166" s="15"/>
      <c r="IE166" s="15"/>
      <c r="IF166" s="15"/>
      <c r="IG166" s="15"/>
      <c r="IH166" s="15"/>
      <c r="II166" s="15"/>
      <c r="IJ166" s="15"/>
      <c r="IK166" s="15"/>
      <c r="IL166" s="15"/>
      <c r="IM166" s="15"/>
      <c r="IN166" s="15"/>
      <c r="IO166" s="15"/>
      <c r="IP166" s="15"/>
      <c r="IQ166" s="15"/>
      <c r="IR166" s="15"/>
      <c r="IS166" s="15"/>
      <c r="IT166" s="15"/>
      <c r="IU166" s="15"/>
      <c r="IV166" s="15"/>
    </row>
    <row r="167" spans="1:256" ht="8.25" customHeight="1">
      <c r="A167" s="534"/>
      <c r="B167" s="534"/>
      <c r="C167" s="534"/>
      <c r="D167" s="534"/>
      <c r="E167" s="534"/>
      <c r="F167" s="534"/>
      <c r="G167" s="534"/>
      <c r="H167" s="534"/>
      <c r="I167" s="534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  <c r="CR167" s="15"/>
      <c r="CS167" s="15"/>
      <c r="CT167" s="15"/>
      <c r="CU167" s="15"/>
      <c r="CV167" s="15"/>
      <c r="CW167" s="15"/>
      <c r="CX167" s="15"/>
      <c r="CY167" s="15"/>
      <c r="CZ167" s="15"/>
      <c r="DA167" s="15"/>
      <c r="DB167" s="15"/>
      <c r="DC167" s="15"/>
      <c r="DD167" s="15"/>
      <c r="DE167" s="15"/>
      <c r="DF167" s="15"/>
      <c r="DG167" s="15"/>
      <c r="DH167" s="15"/>
      <c r="DI167" s="15"/>
      <c r="DJ167" s="15"/>
      <c r="DK167" s="15"/>
      <c r="DL167" s="15"/>
      <c r="DM167" s="15"/>
      <c r="DN167" s="15"/>
      <c r="DO167" s="15"/>
      <c r="DP167" s="15"/>
      <c r="DQ167" s="15"/>
      <c r="DR167" s="15"/>
      <c r="DS167" s="15"/>
      <c r="DT167" s="15"/>
      <c r="DU167" s="15"/>
      <c r="DV167" s="15"/>
      <c r="DW167" s="15"/>
      <c r="DX167" s="15"/>
      <c r="DY167" s="15"/>
      <c r="DZ167" s="15"/>
      <c r="EA167" s="15"/>
      <c r="EB167" s="15"/>
      <c r="EC167" s="15"/>
      <c r="ED167" s="15"/>
      <c r="EE167" s="15"/>
      <c r="EF167" s="15"/>
      <c r="EG167" s="15"/>
      <c r="EH167" s="15"/>
      <c r="EI167" s="15"/>
      <c r="EJ167" s="15"/>
      <c r="EK167" s="15"/>
      <c r="EL167" s="15"/>
      <c r="EM167" s="15"/>
      <c r="EN167" s="15"/>
      <c r="EO167" s="15"/>
      <c r="EP167" s="15"/>
      <c r="EQ167" s="15"/>
      <c r="ER167" s="15"/>
      <c r="ES167" s="15"/>
      <c r="ET167" s="15"/>
      <c r="EU167" s="15"/>
      <c r="EV167" s="15"/>
      <c r="EW167" s="15"/>
      <c r="EX167" s="15"/>
      <c r="EY167" s="15"/>
      <c r="EZ167" s="15"/>
      <c r="FA167" s="15"/>
      <c r="FB167" s="15"/>
      <c r="FC167" s="15"/>
      <c r="FD167" s="15"/>
      <c r="FE167" s="15"/>
      <c r="FF167" s="15"/>
      <c r="FG167" s="15"/>
      <c r="FH167" s="15"/>
      <c r="FI167" s="15"/>
      <c r="FJ167" s="15"/>
      <c r="FK167" s="15"/>
      <c r="FL167" s="15"/>
      <c r="FM167" s="15"/>
      <c r="FN167" s="15"/>
      <c r="FO167" s="15"/>
      <c r="FP167" s="15"/>
      <c r="FQ167" s="15"/>
      <c r="FR167" s="15"/>
      <c r="FS167" s="15"/>
      <c r="FT167" s="15"/>
      <c r="FU167" s="15"/>
      <c r="FV167" s="15"/>
      <c r="FW167" s="15"/>
      <c r="FX167" s="15"/>
      <c r="FY167" s="15"/>
      <c r="FZ167" s="15"/>
      <c r="GA167" s="15"/>
      <c r="GB167" s="15"/>
      <c r="GC167" s="15"/>
      <c r="GD167" s="15"/>
      <c r="GE167" s="15"/>
      <c r="GF167" s="15"/>
      <c r="GG167" s="15"/>
      <c r="GH167" s="15"/>
      <c r="GI167" s="15"/>
      <c r="GJ167" s="15"/>
      <c r="GK167" s="15"/>
      <c r="GL167" s="15"/>
      <c r="GM167" s="15"/>
      <c r="GN167" s="15"/>
      <c r="GO167" s="15"/>
      <c r="GP167" s="15"/>
      <c r="GQ167" s="15"/>
      <c r="GR167" s="15"/>
      <c r="GS167" s="15"/>
      <c r="GT167" s="15"/>
      <c r="GU167" s="15"/>
      <c r="GV167" s="15"/>
      <c r="GW167" s="15"/>
      <c r="GX167" s="15"/>
      <c r="GY167" s="15"/>
      <c r="GZ167" s="15"/>
      <c r="HA167" s="15"/>
      <c r="HB167" s="15"/>
      <c r="HC167" s="15"/>
      <c r="HD167" s="15"/>
      <c r="HE167" s="15"/>
      <c r="HF167" s="15"/>
      <c r="HG167" s="15"/>
      <c r="HH167" s="15"/>
      <c r="HI167" s="15"/>
      <c r="HJ167" s="15"/>
      <c r="HK167" s="15"/>
      <c r="HL167" s="15"/>
      <c r="HM167" s="15"/>
      <c r="HN167" s="15"/>
      <c r="HO167" s="15"/>
      <c r="HP167" s="15"/>
      <c r="HQ167" s="15"/>
      <c r="HR167" s="15"/>
      <c r="HS167" s="15"/>
      <c r="HT167" s="15"/>
      <c r="HU167" s="15"/>
      <c r="HV167" s="15"/>
      <c r="HW167" s="15"/>
      <c r="HX167" s="15"/>
      <c r="HY167" s="15"/>
      <c r="HZ167" s="15"/>
      <c r="IA167" s="15"/>
      <c r="IB167" s="15"/>
      <c r="IC167" s="15"/>
      <c r="ID167" s="15"/>
      <c r="IE167" s="15"/>
      <c r="IF167" s="15"/>
      <c r="IG167" s="15"/>
      <c r="IH167" s="15"/>
      <c r="II167" s="15"/>
      <c r="IJ167" s="15"/>
      <c r="IK167" s="15"/>
      <c r="IL167" s="15"/>
      <c r="IM167" s="15"/>
      <c r="IN167" s="15"/>
      <c r="IO167" s="15"/>
      <c r="IP167" s="15"/>
      <c r="IQ167" s="15"/>
      <c r="IR167" s="15"/>
      <c r="IS167" s="15"/>
      <c r="IT167" s="15"/>
      <c r="IU167" s="15"/>
      <c r="IV167" s="15"/>
    </row>
    <row r="168" spans="1:256" ht="14.25" customHeight="1">
      <c r="A168" s="535" t="s">
        <v>165</v>
      </c>
      <c r="B168" s="535"/>
      <c r="C168" s="535"/>
      <c r="D168" s="535"/>
      <c r="E168" s="535"/>
      <c r="F168" s="535"/>
      <c r="G168" s="535"/>
      <c r="H168" s="535"/>
      <c r="I168" s="53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5"/>
      <c r="BT168" s="15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15"/>
      <c r="CR168" s="15"/>
      <c r="CS168" s="15"/>
      <c r="CT168" s="15"/>
      <c r="CU168" s="15"/>
      <c r="CV168" s="15"/>
      <c r="CW168" s="15"/>
      <c r="CX168" s="15"/>
      <c r="CY168" s="15"/>
      <c r="CZ168" s="15"/>
      <c r="DA168" s="15"/>
      <c r="DB168" s="15"/>
      <c r="DC168" s="15"/>
      <c r="DD168" s="15"/>
      <c r="DE168" s="15"/>
      <c r="DF168" s="15"/>
      <c r="DG168" s="15"/>
      <c r="DH168" s="15"/>
      <c r="DI168" s="15"/>
      <c r="DJ168" s="15"/>
      <c r="DK168" s="15"/>
      <c r="DL168" s="15"/>
      <c r="DM168" s="15"/>
      <c r="DN168" s="15"/>
      <c r="DO168" s="15"/>
      <c r="DP168" s="15"/>
      <c r="DQ168" s="15"/>
      <c r="DR168" s="15"/>
      <c r="DS168" s="15"/>
      <c r="DT168" s="15"/>
      <c r="DU168" s="15"/>
      <c r="DV168" s="15"/>
      <c r="DW168" s="15"/>
      <c r="DX168" s="15"/>
      <c r="DY168" s="15"/>
      <c r="DZ168" s="15"/>
      <c r="EA168" s="15"/>
      <c r="EB168" s="15"/>
      <c r="EC168" s="15"/>
      <c r="ED168" s="15"/>
      <c r="EE168" s="15"/>
      <c r="EF168" s="15"/>
      <c r="EG168" s="15"/>
      <c r="EH168" s="15"/>
      <c r="EI168" s="15"/>
      <c r="EJ168" s="15"/>
      <c r="EK168" s="15"/>
      <c r="EL168" s="15"/>
      <c r="EM168" s="15"/>
      <c r="EN168" s="15"/>
      <c r="EO168" s="15"/>
      <c r="EP168" s="15"/>
      <c r="EQ168" s="15"/>
      <c r="ER168" s="15"/>
      <c r="ES168" s="15"/>
      <c r="ET168" s="15"/>
      <c r="EU168" s="15"/>
      <c r="EV168" s="15"/>
      <c r="EW168" s="15"/>
      <c r="EX168" s="15"/>
      <c r="EY168" s="15"/>
      <c r="EZ168" s="15"/>
      <c r="FA168" s="15"/>
      <c r="FB168" s="15"/>
      <c r="FC168" s="15"/>
      <c r="FD168" s="15"/>
      <c r="FE168" s="15"/>
      <c r="FF168" s="15"/>
      <c r="FG168" s="15"/>
      <c r="FH168" s="15"/>
      <c r="FI168" s="15"/>
      <c r="FJ168" s="15"/>
      <c r="FK168" s="15"/>
      <c r="FL168" s="15"/>
      <c r="FM168" s="15"/>
      <c r="FN168" s="15"/>
      <c r="FO168" s="15"/>
      <c r="FP168" s="15"/>
      <c r="FQ168" s="15"/>
      <c r="FR168" s="15"/>
      <c r="FS168" s="15"/>
      <c r="FT168" s="15"/>
      <c r="FU168" s="15"/>
      <c r="FV168" s="15"/>
      <c r="FW168" s="15"/>
      <c r="FX168" s="15"/>
      <c r="FY168" s="15"/>
      <c r="FZ168" s="15"/>
      <c r="GA168" s="15"/>
      <c r="GB168" s="15"/>
      <c r="GC168" s="15"/>
      <c r="GD168" s="15"/>
      <c r="GE168" s="15"/>
      <c r="GF168" s="15"/>
      <c r="GG168" s="15"/>
      <c r="GH168" s="15"/>
      <c r="GI168" s="15"/>
      <c r="GJ168" s="15"/>
      <c r="GK168" s="15"/>
      <c r="GL168" s="15"/>
      <c r="GM168" s="15"/>
      <c r="GN168" s="15"/>
      <c r="GO168" s="15"/>
      <c r="GP168" s="15"/>
      <c r="GQ168" s="15"/>
      <c r="GR168" s="15"/>
      <c r="GS168" s="15"/>
      <c r="GT168" s="15"/>
      <c r="GU168" s="15"/>
      <c r="GV168" s="15"/>
      <c r="GW168" s="15"/>
      <c r="GX168" s="15"/>
      <c r="GY168" s="15"/>
      <c r="GZ168" s="15"/>
      <c r="HA168" s="15"/>
      <c r="HB168" s="15"/>
      <c r="HC168" s="15"/>
      <c r="HD168" s="15"/>
      <c r="HE168" s="15"/>
      <c r="HF168" s="15"/>
      <c r="HG168" s="15"/>
      <c r="HH168" s="15"/>
      <c r="HI168" s="15"/>
      <c r="HJ168" s="15"/>
      <c r="HK168" s="15"/>
      <c r="HL168" s="15"/>
      <c r="HM168" s="15"/>
      <c r="HN168" s="15"/>
      <c r="HO168" s="15"/>
      <c r="HP168" s="15"/>
      <c r="HQ168" s="15"/>
      <c r="HR168" s="15"/>
      <c r="HS168" s="15"/>
      <c r="HT168" s="15"/>
      <c r="HU168" s="15"/>
      <c r="HV168" s="15"/>
      <c r="HW168" s="15"/>
      <c r="HX168" s="15"/>
      <c r="HY168" s="15"/>
      <c r="HZ168" s="15"/>
      <c r="IA168" s="15"/>
      <c r="IB168" s="15"/>
      <c r="IC168" s="15"/>
      <c r="ID168" s="15"/>
      <c r="IE168" s="15"/>
      <c r="IF168" s="15"/>
      <c r="IG168" s="15"/>
      <c r="IH168" s="15"/>
      <c r="II168" s="15"/>
      <c r="IJ168" s="15"/>
      <c r="IK168" s="15"/>
      <c r="IL168" s="15"/>
      <c r="IM168" s="15"/>
      <c r="IN168" s="15"/>
      <c r="IO168" s="15"/>
      <c r="IP168" s="15"/>
      <c r="IQ168" s="15"/>
      <c r="IR168" s="15"/>
      <c r="IS168" s="15"/>
      <c r="IT168" s="15"/>
      <c r="IU168" s="15"/>
      <c r="IV168" s="15"/>
    </row>
    <row r="169" spans="1:256" ht="8.25" customHeight="1">
      <c r="A169" s="94"/>
      <c r="B169" s="95"/>
      <c r="C169" s="95"/>
      <c r="D169" s="95"/>
      <c r="E169" s="95"/>
      <c r="F169" s="95"/>
      <c r="G169" s="95"/>
      <c r="H169" s="95"/>
      <c r="I169" s="96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5"/>
      <c r="BS169" s="15"/>
      <c r="BT169" s="15"/>
      <c r="BU169" s="15"/>
      <c r="BV169" s="15"/>
      <c r="BW169" s="15"/>
      <c r="BX169" s="15"/>
      <c r="BY169" s="15"/>
      <c r="BZ169" s="15"/>
      <c r="CA169" s="15"/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15"/>
      <c r="CR169" s="15"/>
      <c r="CS169" s="15"/>
      <c r="CT169" s="15"/>
      <c r="CU169" s="15"/>
      <c r="CV169" s="15"/>
      <c r="CW169" s="15"/>
      <c r="CX169" s="15"/>
      <c r="CY169" s="15"/>
      <c r="CZ169" s="15"/>
      <c r="DA169" s="15"/>
      <c r="DB169" s="15"/>
      <c r="DC169" s="15"/>
      <c r="DD169" s="15"/>
      <c r="DE169" s="15"/>
      <c r="DF169" s="15"/>
      <c r="DG169" s="15"/>
      <c r="DH169" s="15"/>
      <c r="DI169" s="15"/>
      <c r="DJ169" s="15"/>
      <c r="DK169" s="15"/>
      <c r="DL169" s="15"/>
      <c r="DM169" s="15"/>
      <c r="DN169" s="15"/>
      <c r="DO169" s="15"/>
      <c r="DP169" s="15"/>
      <c r="DQ169" s="15"/>
      <c r="DR169" s="15"/>
      <c r="DS169" s="15"/>
      <c r="DT169" s="15"/>
      <c r="DU169" s="15"/>
      <c r="DV169" s="15"/>
      <c r="DW169" s="15"/>
      <c r="DX169" s="15"/>
      <c r="DY169" s="15"/>
      <c r="DZ169" s="15"/>
      <c r="EA169" s="15"/>
      <c r="EB169" s="15"/>
      <c r="EC169" s="15"/>
      <c r="ED169" s="15"/>
      <c r="EE169" s="15"/>
      <c r="EF169" s="15"/>
      <c r="EG169" s="15"/>
      <c r="EH169" s="15"/>
      <c r="EI169" s="15"/>
      <c r="EJ169" s="15"/>
      <c r="EK169" s="15"/>
      <c r="EL169" s="15"/>
      <c r="EM169" s="15"/>
      <c r="EN169" s="15"/>
      <c r="EO169" s="15"/>
      <c r="EP169" s="15"/>
      <c r="EQ169" s="15"/>
      <c r="ER169" s="15"/>
      <c r="ES169" s="15"/>
      <c r="ET169" s="15"/>
      <c r="EU169" s="15"/>
      <c r="EV169" s="15"/>
      <c r="EW169" s="15"/>
      <c r="EX169" s="15"/>
      <c r="EY169" s="15"/>
      <c r="EZ169" s="15"/>
      <c r="FA169" s="15"/>
      <c r="FB169" s="15"/>
      <c r="FC169" s="15"/>
      <c r="FD169" s="15"/>
      <c r="FE169" s="15"/>
      <c r="FF169" s="15"/>
      <c r="FG169" s="15"/>
      <c r="FH169" s="15"/>
      <c r="FI169" s="15"/>
      <c r="FJ169" s="15"/>
      <c r="FK169" s="15"/>
      <c r="FL169" s="15"/>
      <c r="FM169" s="15"/>
      <c r="FN169" s="15"/>
      <c r="FO169" s="15"/>
      <c r="FP169" s="15"/>
      <c r="FQ169" s="15"/>
      <c r="FR169" s="15"/>
      <c r="FS169" s="15"/>
      <c r="FT169" s="15"/>
      <c r="FU169" s="15"/>
      <c r="FV169" s="15"/>
      <c r="FW169" s="15"/>
      <c r="FX169" s="15"/>
      <c r="FY169" s="15"/>
      <c r="FZ169" s="15"/>
      <c r="GA169" s="15"/>
      <c r="GB169" s="15"/>
      <c r="GC169" s="15"/>
      <c r="GD169" s="15"/>
      <c r="GE169" s="15"/>
      <c r="GF169" s="15"/>
      <c r="GG169" s="15"/>
      <c r="GH169" s="15"/>
      <c r="GI169" s="15"/>
      <c r="GJ169" s="15"/>
      <c r="GK169" s="15"/>
      <c r="GL169" s="15"/>
      <c r="GM169" s="15"/>
      <c r="GN169" s="15"/>
      <c r="GO169" s="15"/>
      <c r="GP169" s="15"/>
      <c r="GQ169" s="15"/>
      <c r="GR169" s="15"/>
      <c r="GS169" s="15"/>
      <c r="GT169" s="15"/>
      <c r="GU169" s="15"/>
      <c r="GV169" s="15"/>
      <c r="GW169" s="15"/>
      <c r="GX169" s="15"/>
      <c r="GY169" s="15"/>
      <c r="GZ169" s="15"/>
      <c r="HA169" s="15"/>
      <c r="HB169" s="15"/>
      <c r="HC169" s="15"/>
      <c r="HD169" s="15"/>
      <c r="HE169" s="15"/>
      <c r="HF169" s="15"/>
      <c r="HG169" s="15"/>
      <c r="HH169" s="15"/>
      <c r="HI169" s="15"/>
      <c r="HJ169" s="15"/>
      <c r="HK169" s="15"/>
      <c r="HL169" s="15"/>
      <c r="HM169" s="15"/>
      <c r="HN169" s="15"/>
      <c r="HO169" s="15"/>
      <c r="HP169" s="15"/>
      <c r="HQ169" s="15"/>
      <c r="HR169" s="15"/>
      <c r="HS169" s="15"/>
      <c r="HT169" s="15"/>
      <c r="HU169" s="15"/>
      <c r="HV169" s="15"/>
      <c r="HW169" s="15"/>
      <c r="HX169" s="15"/>
      <c r="HY169" s="15"/>
      <c r="HZ169" s="15"/>
      <c r="IA169" s="15"/>
      <c r="IB169" s="15"/>
      <c r="IC169" s="15"/>
      <c r="ID169" s="15"/>
      <c r="IE169" s="15"/>
      <c r="IF169" s="15"/>
      <c r="IG169" s="15"/>
      <c r="IH169" s="15"/>
      <c r="II169" s="15"/>
      <c r="IJ169" s="15"/>
      <c r="IK169" s="15"/>
      <c r="IL169" s="15"/>
      <c r="IM169" s="15"/>
      <c r="IN169" s="15"/>
      <c r="IO169" s="15"/>
      <c r="IP169" s="15"/>
      <c r="IQ169" s="15"/>
      <c r="IR169" s="15"/>
      <c r="IS169" s="15"/>
      <c r="IT169" s="15"/>
      <c r="IU169" s="15"/>
      <c r="IV169" s="15"/>
    </row>
    <row r="170" spans="1:256" ht="29.25" customHeight="1">
      <c r="A170" s="506" t="s">
        <v>166</v>
      </c>
      <c r="B170" s="506"/>
      <c r="C170" s="506"/>
      <c r="D170" s="506"/>
      <c r="E170" s="506"/>
      <c r="F170" s="506"/>
      <c r="G170" s="506"/>
      <c r="H170" s="506"/>
      <c r="I170" s="506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15"/>
      <c r="BN170" s="15"/>
      <c r="BO170" s="15"/>
      <c r="BP170" s="15"/>
      <c r="BQ170" s="15"/>
      <c r="BR170" s="15"/>
      <c r="BS170" s="15"/>
      <c r="BT170" s="15"/>
      <c r="BU170" s="15"/>
      <c r="BV170" s="15"/>
      <c r="BW170" s="15"/>
      <c r="BX170" s="15"/>
      <c r="BY170" s="15"/>
      <c r="BZ170" s="15"/>
      <c r="CA170" s="15"/>
      <c r="CB170" s="15"/>
      <c r="CC170" s="1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15"/>
      <c r="CR170" s="15"/>
      <c r="CS170" s="15"/>
      <c r="CT170" s="15"/>
      <c r="CU170" s="15"/>
      <c r="CV170" s="15"/>
      <c r="CW170" s="15"/>
      <c r="CX170" s="15"/>
      <c r="CY170" s="15"/>
      <c r="CZ170" s="15"/>
      <c r="DA170" s="15"/>
      <c r="DB170" s="15"/>
      <c r="DC170" s="15"/>
      <c r="DD170" s="15"/>
      <c r="DE170" s="15"/>
      <c r="DF170" s="15"/>
      <c r="DG170" s="15"/>
      <c r="DH170" s="15"/>
      <c r="DI170" s="15"/>
      <c r="DJ170" s="15"/>
      <c r="DK170" s="15"/>
      <c r="DL170" s="15"/>
      <c r="DM170" s="15"/>
      <c r="DN170" s="15"/>
      <c r="DO170" s="15"/>
      <c r="DP170" s="15"/>
      <c r="DQ170" s="15"/>
      <c r="DR170" s="15"/>
      <c r="DS170" s="15"/>
      <c r="DT170" s="15"/>
      <c r="DU170" s="15"/>
      <c r="DV170" s="15"/>
      <c r="DW170" s="15"/>
      <c r="DX170" s="15"/>
      <c r="DY170" s="15"/>
      <c r="DZ170" s="15"/>
      <c r="EA170" s="15"/>
      <c r="EB170" s="15"/>
      <c r="EC170" s="15"/>
      <c r="ED170" s="15"/>
      <c r="EE170" s="15"/>
      <c r="EF170" s="15"/>
      <c r="EG170" s="15"/>
      <c r="EH170" s="15"/>
      <c r="EI170" s="15"/>
      <c r="EJ170" s="15"/>
      <c r="EK170" s="15"/>
      <c r="EL170" s="15"/>
      <c r="EM170" s="15"/>
      <c r="EN170" s="15"/>
      <c r="EO170" s="15"/>
      <c r="EP170" s="15"/>
      <c r="EQ170" s="15"/>
      <c r="ER170" s="15"/>
      <c r="ES170" s="15"/>
      <c r="ET170" s="15"/>
      <c r="EU170" s="15"/>
      <c r="EV170" s="15"/>
      <c r="EW170" s="15"/>
      <c r="EX170" s="15"/>
      <c r="EY170" s="15"/>
      <c r="EZ170" s="15"/>
      <c r="FA170" s="15"/>
      <c r="FB170" s="15"/>
      <c r="FC170" s="15"/>
      <c r="FD170" s="15"/>
      <c r="FE170" s="15"/>
      <c r="FF170" s="15"/>
      <c r="FG170" s="15"/>
      <c r="FH170" s="15"/>
      <c r="FI170" s="15"/>
      <c r="FJ170" s="15"/>
      <c r="FK170" s="15"/>
      <c r="FL170" s="15"/>
      <c r="FM170" s="15"/>
      <c r="FN170" s="15"/>
      <c r="FO170" s="15"/>
      <c r="FP170" s="15"/>
      <c r="FQ170" s="15"/>
      <c r="FR170" s="15"/>
      <c r="FS170" s="15"/>
      <c r="FT170" s="15"/>
      <c r="FU170" s="15"/>
      <c r="FV170" s="15"/>
      <c r="FW170" s="15"/>
      <c r="FX170" s="15"/>
      <c r="FY170" s="15"/>
      <c r="FZ170" s="15"/>
      <c r="GA170" s="15"/>
      <c r="GB170" s="15"/>
      <c r="GC170" s="15"/>
      <c r="GD170" s="15"/>
      <c r="GE170" s="15"/>
      <c r="GF170" s="15"/>
      <c r="GG170" s="15"/>
      <c r="GH170" s="15"/>
      <c r="GI170" s="15"/>
      <c r="GJ170" s="15"/>
      <c r="GK170" s="15"/>
      <c r="GL170" s="15"/>
      <c r="GM170" s="15"/>
      <c r="GN170" s="15"/>
      <c r="GO170" s="15"/>
      <c r="GP170" s="15"/>
      <c r="GQ170" s="15"/>
      <c r="GR170" s="15"/>
      <c r="GS170" s="15"/>
      <c r="GT170" s="15"/>
      <c r="GU170" s="15"/>
      <c r="GV170" s="15"/>
      <c r="GW170" s="15"/>
      <c r="GX170" s="15"/>
      <c r="GY170" s="15"/>
      <c r="GZ170" s="15"/>
      <c r="HA170" s="15"/>
      <c r="HB170" s="15"/>
      <c r="HC170" s="15"/>
      <c r="HD170" s="15"/>
      <c r="HE170" s="15"/>
      <c r="HF170" s="15"/>
      <c r="HG170" s="15"/>
      <c r="HH170" s="15"/>
      <c r="HI170" s="15"/>
      <c r="HJ170" s="15"/>
      <c r="HK170" s="15"/>
      <c r="HL170" s="15"/>
      <c r="HM170" s="15"/>
      <c r="HN170" s="15"/>
      <c r="HO170" s="15"/>
      <c r="HP170" s="15"/>
      <c r="HQ170" s="15"/>
      <c r="HR170" s="15"/>
      <c r="HS170" s="15"/>
      <c r="HT170" s="15"/>
      <c r="HU170" s="15"/>
      <c r="HV170" s="15"/>
      <c r="HW170" s="15"/>
      <c r="HX170" s="15"/>
      <c r="HY170" s="15"/>
      <c r="HZ170" s="15"/>
      <c r="IA170" s="15"/>
      <c r="IB170" s="15"/>
      <c r="IC170" s="15"/>
      <c r="ID170" s="15"/>
      <c r="IE170" s="15"/>
      <c r="IF170" s="15"/>
      <c r="IG170" s="15"/>
      <c r="IH170" s="15"/>
      <c r="II170" s="15"/>
      <c r="IJ170" s="15"/>
      <c r="IK170" s="15"/>
      <c r="IL170" s="15"/>
      <c r="IM170" s="15"/>
      <c r="IN170" s="15"/>
      <c r="IO170" s="15"/>
      <c r="IP170" s="15"/>
      <c r="IQ170" s="15"/>
      <c r="IR170" s="15"/>
      <c r="IS170" s="15"/>
      <c r="IT170" s="15"/>
      <c r="IU170" s="15"/>
      <c r="IV170" s="15"/>
    </row>
    <row r="171" spans="1:256" ht="32.25" customHeight="1">
      <c r="A171" s="66">
        <v>6</v>
      </c>
      <c r="B171" s="524" t="s">
        <v>167</v>
      </c>
      <c r="C171" s="524"/>
      <c r="D171" s="524"/>
      <c r="E171" s="524"/>
      <c r="F171" s="524"/>
      <c r="G171" s="524"/>
      <c r="H171" s="40" t="s">
        <v>87</v>
      </c>
      <c r="I171" s="97" t="s">
        <v>168</v>
      </c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15"/>
      <c r="BS171" s="15"/>
      <c r="BT171" s="15"/>
      <c r="BU171" s="15"/>
      <c r="BV171" s="15"/>
      <c r="BW171" s="15"/>
      <c r="BX171" s="15"/>
      <c r="BY171" s="15"/>
      <c r="BZ171" s="15"/>
      <c r="CA171" s="15"/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15"/>
      <c r="CR171" s="15"/>
      <c r="CS171" s="15"/>
      <c r="CT171" s="15"/>
      <c r="CU171" s="15"/>
      <c r="CV171" s="15"/>
      <c r="CW171" s="15"/>
      <c r="CX171" s="15"/>
      <c r="CY171" s="15"/>
      <c r="CZ171" s="15"/>
      <c r="DA171" s="15"/>
      <c r="DB171" s="15"/>
      <c r="DC171" s="15"/>
      <c r="DD171" s="15"/>
      <c r="DE171" s="15"/>
      <c r="DF171" s="15"/>
      <c r="DG171" s="15"/>
      <c r="DH171" s="15"/>
      <c r="DI171" s="15"/>
      <c r="DJ171" s="15"/>
      <c r="DK171" s="15"/>
      <c r="DL171" s="15"/>
      <c r="DM171" s="15"/>
      <c r="DN171" s="15"/>
      <c r="DO171" s="15"/>
      <c r="DP171" s="15"/>
      <c r="DQ171" s="15"/>
      <c r="DR171" s="15"/>
      <c r="DS171" s="15"/>
      <c r="DT171" s="15"/>
      <c r="DU171" s="15"/>
      <c r="DV171" s="15"/>
      <c r="DW171" s="15"/>
      <c r="DX171" s="15"/>
      <c r="DY171" s="15"/>
      <c r="DZ171" s="15"/>
      <c r="EA171" s="15"/>
      <c r="EB171" s="15"/>
      <c r="EC171" s="15"/>
      <c r="ED171" s="15"/>
      <c r="EE171" s="15"/>
      <c r="EF171" s="15"/>
      <c r="EG171" s="15"/>
      <c r="EH171" s="15"/>
      <c r="EI171" s="15"/>
      <c r="EJ171" s="15"/>
      <c r="EK171" s="15"/>
      <c r="EL171" s="15"/>
      <c r="EM171" s="15"/>
      <c r="EN171" s="15"/>
      <c r="EO171" s="15"/>
      <c r="EP171" s="15"/>
      <c r="EQ171" s="15"/>
      <c r="ER171" s="15"/>
      <c r="ES171" s="15"/>
      <c r="ET171" s="15"/>
      <c r="EU171" s="15"/>
      <c r="EV171" s="15"/>
      <c r="EW171" s="15"/>
      <c r="EX171" s="15"/>
      <c r="EY171" s="15"/>
      <c r="EZ171" s="15"/>
      <c r="FA171" s="15"/>
      <c r="FB171" s="15"/>
      <c r="FC171" s="15"/>
      <c r="FD171" s="15"/>
      <c r="FE171" s="15"/>
      <c r="FF171" s="15"/>
      <c r="FG171" s="15"/>
      <c r="FH171" s="15"/>
      <c r="FI171" s="15"/>
      <c r="FJ171" s="15"/>
      <c r="FK171" s="15"/>
      <c r="FL171" s="15"/>
      <c r="FM171" s="15"/>
      <c r="FN171" s="15"/>
      <c r="FO171" s="15"/>
      <c r="FP171" s="15"/>
      <c r="FQ171" s="15"/>
      <c r="FR171" s="15"/>
      <c r="FS171" s="15"/>
      <c r="FT171" s="15"/>
      <c r="FU171" s="15"/>
      <c r="FV171" s="15"/>
      <c r="FW171" s="15"/>
      <c r="FX171" s="15"/>
      <c r="FY171" s="15"/>
      <c r="FZ171" s="15"/>
      <c r="GA171" s="15"/>
      <c r="GB171" s="15"/>
      <c r="GC171" s="15"/>
      <c r="GD171" s="15"/>
      <c r="GE171" s="15"/>
      <c r="GF171" s="15"/>
      <c r="GG171" s="15"/>
      <c r="GH171" s="15"/>
      <c r="GI171" s="15"/>
      <c r="GJ171" s="15"/>
      <c r="GK171" s="15"/>
      <c r="GL171" s="15"/>
      <c r="GM171" s="15"/>
      <c r="GN171" s="15"/>
      <c r="GO171" s="15"/>
      <c r="GP171" s="15"/>
      <c r="GQ171" s="15"/>
      <c r="GR171" s="15"/>
      <c r="GS171" s="15"/>
      <c r="GT171" s="15"/>
      <c r="GU171" s="15"/>
      <c r="GV171" s="15"/>
      <c r="GW171" s="15"/>
      <c r="GX171" s="15"/>
      <c r="GY171" s="15"/>
      <c r="GZ171" s="15"/>
      <c r="HA171" s="15"/>
      <c r="HB171" s="15"/>
      <c r="HC171" s="15"/>
      <c r="HD171" s="15"/>
      <c r="HE171" s="15"/>
      <c r="HF171" s="15"/>
      <c r="HG171" s="15"/>
      <c r="HH171" s="15"/>
      <c r="HI171" s="15"/>
      <c r="HJ171" s="15"/>
      <c r="HK171" s="15"/>
      <c r="HL171" s="15"/>
      <c r="HM171" s="15"/>
      <c r="HN171" s="15"/>
      <c r="HO171" s="15"/>
      <c r="HP171" s="15"/>
      <c r="HQ171" s="15"/>
      <c r="HR171" s="15"/>
      <c r="HS171" s="15"/>
      <c r="HT171" s="15"/>
      <c r="HU171" s="15"/>
      <c r="HV171" s="15"/>
      <c r="HW171" s="15"/>
      <c r="HX171" s="15"/>
      <c r="HY171" s="15"/>
      <c r="HZ171" s="15"/>
      <c r="IA171" s="15"/>
      <c r="IB171" s="15"/>
      <c r="IC171" s="15"/>
      <c r="ID171" s="15"/>
      <c r="IE171" s="15"/>
      <c r="IF171" s="15"/>
      <c r="IG171" s="15"/>
      <c r="IH171" s="15"/>
      <c r="II171" s="15"/>
      <c r="IJ171" s="15"/>
      <c r="IK171" s="15"/>
      <c r="IL171" s="15"/>
      <c r="IM171" s="15"/>
      <c r="IN171" s="15"/>
      <c r="IO171" s="15"/>
      <c r="IP171" s="15"/>
      <c r="IQ171" s="15"/>
      <c r="IR171" s="15"/>
      <c r="IS171" s="15"/>
      <c r="IT171" s="15"/>
      <c r="IU171" s="15"/>
      <c r="IV171" s="15"/>
    </row>
    <row r="172" spans="1:256" ht="51" customHeight="1">
      <c r="A172" s="536" t="s">
        <v>169</v>
      </c>
      <c r="B172" s="536"/>
      <c r="C172" s="536"/>
      <c r="D172" s="536"/>
      <c r="E172" s="536"/>
      <c r="F172" s="536"/>
      <c r="G172" s="536"/>
      <c r="H172" s="98" t="s">
        <v>106</v>
      </c>
      <c r="I172" s="35">
        <f>SUM(I68+I119+I129+I158+I166)</f>
        <v>3466.5600000000004</v>
      </c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15"/>
      <c r="BN172" s="15"/>
      <c r="BO172" s="15"/>
      <c r="BP172" s="15"/>
      <c r="BQ172" s="15"/>
      <c r="BR172" s="15"/>
      <c r="BS172" s="15"/>
      <c r="BT172" s="15"/>
      <c r="BU172" s="15"/>
      <c r="BV172" s="15"/>
      <c r="BW172" s="15"/>
      <c r="BX172" s="15"/>
      <c r="BY172" s="15"/>
      <c r="BZ172" s="15"/>
      <c r="CA172" s="15"/>
      <c r="CB172" s="15"/>
      <c r="CC172" s="1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15"/>
      <c r="CR172" s="15"/>
      <c r="CS172" s="15"/>
      <c r="CT172" s="15"/>
      <c r="CU172" s="15"/>
      <c r="CV172" s="15"/>
      <c r="CW172" s="15"/>
      <c r="CX172" s="15"/>
      <c r="CY172" s="15"/>
      <c r="CZ172" s="15"/>
      <c r="DA172" s="15"/>
      <c r="DB172" s="15"/>
      <c r="DC172" s="15"/>
      <c r="DD172" s="15"/>
      <c r="DE172" s="15"/>
      <c r="DF172" s="15"/>
      <c r="DG172" s="15"/>
      <c r="DH172" s="15"/>
      <c r="DI172" s="15"/>
      <c r="DJ172" s="15"/>
      <c r="DK172" s="15"/>
      <c r="DL172" s="15"/>
      <c r="DM172" s="15"/>
      <c r="DN172" s="15"/>
      <c r="DO172" s="15"/>
      <c r="DP172" s="15"/>
      <c r="DQ172" s="15"/>
      <c r="DR172" s="15"/>
      <c r="DS172" s="15"/>
      <c r="DT172" s="15"/>
      <c r="DU172" s="15"/>
      <c r="DV172" s="15"/>
      <c r="DW172" s="15"/>
      <c r="DX172" s="15"/>
      <c r="DY172" s="15"/>
      <c r="DZ172" s="15"/>
      <c r="EA172" s="15"/>
      <c r="EB172" s="15"/>
      <c r="EC172" s="15"/>
      <c r="ED172" s="15"/>
      <c r="EE172" s="15"/>
      <c r="EF172" s="15"/>
      <c r="EG172" s="15"/>
      <c r="EH172" s="15"/>
      <c r="EI172" s="15"/>
      <c r="EJ172" s="15"/>
      <c r="EK172" s="15"/>
      <c r="EL172" s="15"/>
      <c r="EM172" s="15"/>
      <c r="EN172" s="15"/>
      <c r="EO172" s="15"/>
      <c r="EP172" s="15"/>
      <c r="EQ172" s="15"/>
      <c r="ER172" s="15"/>
      <c r="ES172" s="15"/>
      <c r="ET172" s="15"/>
      <c r="EU172" s="15"/>
      <c r="EV172" s="15"/>
      <c r="EW172" s="15"/>
      <c r="EX172" s="15"/>
      <c r="EY172" s="15"/>
      <c r="EZ172" s="15"/>
      <c r="FA172" s="15"/>
      <c r="FB172" s="15"/>
      <c r="FC172" s="15"/>
      <c r="FD172" s="15"/>
      <c r="FE172" s="15"/>
      <c r="FF172" s="15"/>
      <c r="FG172" s="15"/>
      <c r="FH172" s="15"/>
      <c r="FI172" s="15"/>
      <c r="FJ172" s="15"/>
      <c r="FK172" s="15"/>
      <c r="FL172" s="15"/>
      <c r="FM172" s="15"/>
      <c r="FN172" s="15"/>
      <c r="FO172" s="15"/>
      <c r="FP172" s="15"/>
      <c r="FQ172" s="15"/>
      <c r="FR172" s="15"/>
      <c r="FS172" s="15"/>
      <c r="FT172" s="15"/>
      <c r="FU172" s="15"/>
      <c r="FV172" s="15"/>
      <c r="FW172" s="15"/>
      <c r="FX172" s="15"/>
      <c r="FY172" s="15"/>
      <c r="FZ172" s="15"/>
      <c r="GA172" s="15"/>
      <c r="GB172" s="15"/>
      <c r="GC172" s="15"/>
      <c r="GD172" s="15"/>
      <c r="GE172" s="15"/>
      <c r="GF172" s="15"/>
      <c r="GG172" s="15"/>
      <c r="GH172" s="15"/>
      <c r="GI172" s="15"/>
      <c r="GJ172" s="15"/>
      <c r="GK172" s="15"/>
      <c r="GL172" s="15"/>
      <c r="GM172" s="15"/>
      <c r="GN172" s="15"/>
      <c r="GO172" s="15"/>
      <c r="GP172" s="15"/>
      <c r="GQ172" s="15"/>
      <c r="GR172" s="15"/>
      <c r="GS172" s="15"/>
      <c r="GT172" s="15"/>
      <c r="GU172" s="15"/>
      <c r="GV172" s="15"/>
      <c r="GW172" s="15"/>
      <c r="GX172" s="15"/>
      <c r="GY172" s="15"/>
      <c r="GZ172" s="15"/>
      <c r="HA172" s="15"/>
      <c r="HB172" s="15"/>
      <c r="HC172" s="15"/>
      <c r="HD172" s="15"/>
      <c r="HE172" s="15"/>
      <c r="HF172" s="15"/>
      <c r="HG172" s="15"/>
      <c r="HH172" s="15"/>
      <c r="HI172" s="15"/>
      <c r="HJ172" s="15"/>
      <c r="HK172" s="15"/>
      <c r="HL172" s="15"/>
      <c r="HM172" s="15"/>
      <c r="HN172" s="15"/>
      <c r="HO172" s="15"/>
      <c r="HP172" s="15"/>
      <c r="HQ172" s="15"/>
      <c r="HR172" s="15"/>
      <c r="HS172" s="15"/>
      <c r="HT172" s="15"/>
      <c r="HU172" s="15"/>
      <c r="HV172" s="15"/>
      <c r="HW172" s="15"/>
      <c r="HX172" s="15"/>
      <c r="HY172" s="15"/>
      <c r="HZ172" s="15"/>
      <c r="IA172" s="15"/>
      <c r="IB172" s="15"/>
      <c r="IC172" s="15"/>
      <c r="ID172" s="15"/>
      <c r="IE172" s="15"/>
      <c r="IF172" s="15"/>
      <c r="IG172" s="15"/>
      <c r="IH172" s="15"/>
      <c r="II172" s="15"/>
      <c r="IJ172" s="15"/>
      <c r="IK172" s="15"/>
      <c r="IL172" s="15"/>
      <c r="IM172" s="15"/>
      <c r="IN172" s="15"/>
      <c r="IO172" s="15"/>
      <c r="IP172" s="15"/>
      <c r="IQ172" s="15"/>
      <c r="IR172" s="15"/>
      <c r="IS172" s="15"/>
      <c r="IT172" s="15"/>
      <c r="IU172" s="15"/>
      <c r="IV172" s="15"/>
    </row>
    <row r="173" spans="1:256" ht="15.75" customHeight="1">
      <c r="A173" s="99" t="s">
        <v>8</v>
      </c>
      <c r="B173" s="506" t="s">
        <v>170</v>
      </c>
      <c r="C173" s="506"/>
      <c r="D173" s="506"/>
      <c r="E173" s="506"/>
      <c r="F173" s="506"/>
      <c r="G173" s="506"/>
      <c r="H173" s="54">
        <v>0.03</v>
      </c>
      <c r="I173" s="55">
        <f>ROUND(H173*I172,2)</f>
        <v>104</v>
      </c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15"/>
      <c r="CR173" s="15"/>
      <c r="CS173" s="15"/>
      <c r="CT173" s="15"/>
      <c r="CU173" s="15"/>
      <c r="CV173" s="15"/>
      <c r="CW173" s="15"/>
      <c r="CX173" s="15"/>
      <c r="CY173" s="15"/>
      <c r="CZ173" s="15"/>
      <c r="DA173" s="15"/>
      <c r="DB173" s="15"/>
      <c r="DC173" s="15"/>
      <c r="DD173" s="15"/>
      <c r="DE173" s="15"/>
      <c r="DF173" s="15"/>
      <c r="DG173" s="15"/>
      <c r="DH173" s="15"/>
      <c r="DI173" s="15"/>
      <c r="DJ173" s="15"/>
      <c r="DK173" s="15"/>
      <c r="DL173" s="15"/>
      <c r="DM173" s="15"/>
      <c r="DN173" s="15"/>
      <c r="DO173" s="15"/>
      <c r="DP173" s="15"/>
      <c r="DQ173" s="15"/>
      <c r="DR173" s="15"/>
      <c r="DS173" s="15"/>
      <c r="DT173" s="15"/>
      <c r="DU173" s="15"/>
      <c r="DV173" s="15"/>
      <c r="DW173" s="15"/>
      <c r="DX173" s="15"/>
      <c r="DY173" s="15"/>
      <c r="DZ173" s="15"/>
      <c r="EA173" s="15"/>
      <c r="EB173" s="15"/>
      <c r="EC173" s="15"/>
      <c r="ED173" s="15"/>
      <c r="EE173" s="15"/>
      <c r="EF173" s="15"/>
      <c r="EG173" s="15"/>
      <c r="EH173" s="15"/>
      <c r="EI173" s="15"/>
      <c r="EJ173" s="15"/>
      <c r="EK173" s="15"/>
      <c r="EL173" s="15"/>
      <c r="EM173" s="15"/>
      <c r="EN173" s="15"/>
      <c r="EO173" s="15"/>
      <c r="EP173" s="15"/>
      <c r="EQ173" s="15"/>
      <c r="ER173" s="15"/>
      <c r="ES173" s="15"/>
      <c r="ET173" s="15"/>
      <c r="EU173" s="15"/>
      <c r="EV173" s="15"/>
      <c r="EW173" s="15"/>
      <c r="EX173" s="15"/>
      <c r="EY173" s="15"/>
      <c r="EZ173" s="15"/>
      <c r="FA173" s="15"/>
      <c r="FB173" s="15"/>
      <c r="FC173" s="15"/>
      <c r="FD173" s="15"/>
      <c r="FE173" s="15"/>
      <c r="FF173" s="15"/>
      <c r="FG173" s="15"/>
      <c r="FH173" s="15"/>
      <c r="FI173" s="15"/>
      <c r="FJ173" s="15"/>
      <c r="FK173" s="15"/>
      <c r="FL173" s="15"/>
      <c r="FM173" s="15"/>
      <c r="FN173" s="15"/>
      <c r="FO173" s="15"/>
      <c r="FP173" s="15"/>
      <c r="FQ173" s="15"/>
      <c r="FR173" s="15"/>
      <c r="FS173" s="15"/>
      <c r="FT173" s="15"/>
      <c r="FU173" s="15"/>
      <c r="FV173" s="15"/>
      <c r="FW173" s="15"/>
      <c r="FX173" s="15"/>
      <c r="FY173" s="15"/>
      <c r="FZ173" s="15"/>
      <c r="GA173" s="15"/>
      <c r="GB173" s="15"/>
      <c r="GC173" s="15"/>
      <c r="GD173" s="15"/>
      <c r="GE173" s="15"/>
      <c r="GF173" s="15"/>
      <c r="GG173" s="15"/>
      <c r="GH173" s="15"/>
      <c r="GI173" s="15"/>
      <c r="GJ173" s="15"/>
      <c r="GK173" s="15"/>
      <c r="GL173" s="15"/>
      <c r="GM173" s="15"/>
      <c r="GN173" s="15"/>
      <c r="GO173" s="15"/>
      <c r="GP173" s="15"/>
      <c r="GQ173" s="15"/>
      <c r="GR173" s="15"/>
      <c r="GS173" s="15"/>
      <c r="GT173" s="15"/>
      <c r="GU173" s="15"/>
      <c r="GV173" s="15"/>
      <c r="GW173" s="15"/>
      <c r="GX173" s="15"/>
      <c r="GY173" s="15"/>
      <c r="GZ173" s="15"/>
      <c r="HA173" s="15"/>
      <c r="HB173" s="15"/>
      <c r="HC173" s="15"/>
      <c r="HD173" s="15"/>
      <c r="HE173" s="15"/>
      <c r="HF173" s="15"/>
      <c r="HG173" s="15"/>
      <c r="HH173" s="15"/>
      <c r="HI173" s="15"/>
      <c r="HJ173" s="15"/>
      <c r="HK173" s="15"/>
      <c r="HL173" s="15"/>
      <c r="HM173" s="15"/>
      <c r="HN173" s="15"/>
      <c r="HO173" s="15"/>
      <c r="HP173" s="15"/>
      <c r="HQ173" s="15"/>
      <c r="HR173" s="15"/>
      <c r="HS173" s="15"/>
      <c r="HT173" s="15"/>
      <c r="HU173" s="15"/>
      <c r="HV173" s="15"/>
      <c r="HW173" s="15"/>
      <c r="HX173" s="15"/>
      <c r="HY173" s="15"/>
      <c r="HZ173" s="15"/>
      <c r="IA173" s="15"/>
      <c r="IB173" s="15"/>
      <c r="IC173" s="15"/>
      <c r="ID173" s="15"/>
      <c r="IE173" s="15"/>
      <c r="IF173" s="15"/>
      <c r="IG173" s="15"/>
      <c r="IH173" s="15"/>
      <c r="II173" s="15"/>
      <c r="IJ173" s="15"/>
      <c r="IK173" s="15"/>
      <c r="IL173" s="15"/>
      <c r="IM173" s="15"/>
      <c r="IN173" s="15"/>
      <c r="IO173" s="15"/>
      <c r="IP173" s="15"/>
      <c r="IQ173" s="15"/>
      <c r="IR173" s="15"/>
      <c r="IS173" s="15"/>
      <c r="IT173" s="15"/>
      <c r="IU173" s="15"/>
      <c r="IV173" s="15"/>
    </row>
    <row r="174" spans="1:256" ht="48" customHeight="1">
      <c r="A174" s="536" t="s">
        <v>171</v>
      </c>
      <c r="B174" s="536"/>
      <c r="C174" s="536"/>
      <c r="D174" s="536"/>
      <c r="E174" s="536"/>
      <c r="F174" s="536"/>
      <c r="G174" s="536"/>
      <c r="H174" s="100" t="s">
        <v>106</v>
      </c>
      <c r="I174" s="35">
        <f>SUM(I68+I119+I129+I158+I166+I173)</f>
        <v>3570.5600000000004</v>
      </c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5"/>
      <c r="BR174" s="15"/>
      <c r="BS174" s="15"/>
      <c r="BT174" s="15"/>
      <c r="BU174" s="15"/>
      <c r="BV174" s="15"/>
      <c r="BW174" s="15"/>
      <c r="BX174" s="15"/>
      <c r="BY174" s="15"/>
      <c r="BZ174" s="15"/>
      <c r="CA174" s="15"/>
      <c r="CB174" s="15"/>
      <c r="CC174" s="1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  <c r="CQ174" s="15"/>
      <c r="CR174" s="15"/>
      <c r="CS174" s="15"/>
      <c r="CT174" s="15"/>
      <c r="CU174" s="15"/>
      <c r="CV174" s="15"/>
      <c r="CW174" s="15"/>
      <c r="CX174" s="15"/>
      <c r="CY174" s="15"/>
      <c r="CZ174" s="15"/>
      <c r="DA174" s="15"/>
      <c r="DB174" s="15"/>
      <c r="DC174" s="15"/>
      <c r="DD174" s="15"/>
      <c r="DE174" s="15"/>
      <c r="DF174" s="15"/>
      <c r="DG174" s="15"/>
      <c r="DH174" s="15"/>
      <c r="DI174" s="15"/>
      <c r="DJ174" s="15"/>
      <c r="DK174" s="15"/>
      <c r="DL174" s="15"/>
      <c r="DM174" s="15"/>
      <c r="DN174" s="15"/>
      <c r="DO174" s="15"/>
      <c r="DP174" s="15"/>
      <c r="DQ174" s="15"/>
      <c r="DR174" s="15"/>
      <c r="DS174" s="15"/>
      <c r="DT174" s="15"/>
      <c r="DU174" s="15"/>
      <c r="DV174" s="15"/>
      <c r="DW174" s="15"/>
      <c r="DX174" s="15"/>
      <c r="DY174" s="15"/>
      <c r="DZ174" s="15"/>
      <c r="EA174" s="15"/>
      <c r="EB174" s="15"/>
      <c r="EC174" s="15"/>
      <c r="ED174" s="15"/>
      <c r="EE174" s="15"/>
      <c r="EF174" s="15"/>
      <c r="EG174" s="15"/>
      <c r="EH174" s="15"/>
      <c r="EI174" s="15"/>
      <c r="EJ174" s="15"/>
      <c r="EK174" s="15"/>
      <c r="EL174" s="15"/>
      <c r="EM174" s="15"/>
      <c r="EN174" s="15"/>
      <c r="EO174" s="15"/>
      <c r="EP174" s="15"/>
      <c r="EQ174" s="15"/>
      <c r="ER174" s="15"/>
      <c r="ES174" s="15"/>
      <c r="ET174" s="15"/>
      <c r="EU174" s="15"/>
      <c r="EV174" s="15"/>
      <c r="EW174" s="15"/>
      <c r="EX174" s="15"/>
      <c r="EY174" s="15"/>
      <c r="EZ174" s="15"/>
      <c r="FA174" s="15"/>
      <c r="FB174" s="15"/>
      <c r="FC174" s="15"/>
      <c r="FD174" s="15"/>
      <c r="FE174" s="15"/>
      <c r="FF174" s="15"/>
      <c r="FG174" s="15"/>
      <c r="FH174" s="15"/>
      <c r="FI174" s="15"/>
      <c r="FJ174" s="15"/>
      <c r="FK174" s="15"/>
      <c r="FL174" s="15"/>
      <c r="FM174" s="15"/>
      <c r="FN174" s="15"/>
      <c r="FO174" s="15"/>
      <c r="FP174" s="15"/>
      <c r="FQ174" s="15"/>
      <c r="FR174" s="15"/>
      <c r="FS174" s="15"/>
      <c r="FT174" s="15"/>
      <c r="FU174" s="15"/>
      <c r="FV174" s="15"/>
      <c r="FW174" s="15"/>
      <c r="FX174" s="15"/>
      <c r="FY174" s="15"/>
      <c r="FZ174" s="15"/>
      <c r="GA174" s="15"/>
      <c r="GB174" s="15"/>
      <c r="GC174" s="15"/>
      <c r="GD174" s="15"/>
      <c r="GE174" s="15"/>
      <c r="GF174" s="15"/>
      <c r="GG174" s="15"/>
      <c r="GH174" s="15"/>
      <c r="GI174" s="15"/>
      <c r="GJ174" s="15"/>
      <c r="GK174" s="15"/>
      <c r="GL174" s="15"/>
      <c r="GM174" s="15"/>
      <c r="GN174" s="15"/>
      <c r="GO174" s="15"/>
      <c r="GP174" s="15"/>
      <c r="GQ174" s="15"/>
      <c r="GR174" s="15"/>
      <c r="GS174" s="15"/>
      <c r="GT174" s="15"/>
      <c r="GU174" s="15"/>
      <c r="GV174" s="15"/>
      <c r="GW174" s="15"/>
      <c r="GX174" s="15"/>
      <c r="GY174" s="15"/>
      <c r="GZ174" s="15"/>
      <c r="HA174" s="15"/>
      <c r="HB174" s="15"/>
      <c r="HC174" s="15"/>
      <c r="HD174" s="15"/>
      <c r="HE174" s="15"/>
      <c r="HF174" s="15"/>
      <c r="HG174" s="15"/>
      <c r="HH174" s="15"/>
      <c r="HI174" s="15"/>
      <c r="HJ174" s="15"/>
      <c r="HK174" s="15"/>
      <c r="HL174" s="15"/>
      <c r="HM174" s="15"/>
      <c r="HN174" s="15"/>
      <c r="HO174" s="15"/>
      <c r="HP174" s="15"/>
      <c r="HQ174" s="15"/>
      <c r="HR174" s="15"/>
      <c r="HS174" s="15"/>
      <c r="HT174" s="15"/>
      <c r="HU174" s="15"/>
      <c r="HV174" s="15"/>
      <c r="HW174" s="15"/>
      <c r="HX174" s="15"/>
      <c r="HY174" s="15"/>
      <c r="HZ174" s="15"/>
      <c r="IA174" s="15"/>
      <c r="IB174" s="15"/>
      <c r="IC174" s="15"/>
      <c r="ID174" s="15"/>
      <c r="IE174" s="15"/>
      <c r="IF174" s="15"/>
      <c r="IG174" s="15"/>
      <c r="IH174" s="15"/>
      <c r="II174" s="15"/>
      <c r="IJ174" s="15"/>
      <c r="IK174" s="15"/>
      <c r="IL174" s="15"/>
      <c r="IM174" s="15"/>
      <c r="IN174" s="15"/>
      <c r="IO174" s="15"/>
      <c r="IP174" s="15"/>
      <c r="IQ174" s="15"/>
      <c r="IR174" s="15"/>
      <c r="IS174" s="15"/>
      <c r="IT174" s="15"/>
      <c r="IU174" s="15"/>
      <c r="IV174" s="15"/>
    </row>
    <row r="175" spans="1:256" ht="15.75" customHeight="1">
      <c r="A175" s="99" t="s">
        <v>10</v>
      </c>
      <c r="B175" s="506" t="s">
        <v>172</v>
      </c>
      <c r="C175" s="506"/>
      <c r="D175" s="506"/>
      <c r="E175" s="506"/>
      <c r="F175" s="506"/>
      <c r="G175" s="506"/>
      <c r="H175" s="54">
        <v>6.7900000000000002E-2</v>
      </c>
      <c r="I175" s="55">
        <f>ROUND(H175*I174,2)</f>
        <v>242.44</v>
      </c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5"/>
      <c r="BR175" s="15"/>
      <c r="BS175" s="15"/>
      <c r="BT175" s="15"/>
      <c r="BU175" s="15"/>
      <c r="BV175" s="15"/>
      <c r="BW175" s="15"/>
      <c r="BX175" s="15"/>
      <c r="BY175" s="15"/>
      <c r="BZ175" s="15"/>
      <c r="CA175" s="15"/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15"/>
      <c r="CR175" s="15"/>
      <c r="CS175" s="15"/>
      <c r="CT175" s="15"/>
      <c r="CU175" s="15"/>
      <c r="CV175" s="15"/>
      <c r="CW175" s="15"/>
      <c r="CX175" s="15"/>
      <c r="CY175" s="15"/>
      <c r="CZ175" s="15"/>
      <c r="DA175" s="15"/>
      <c r="DB175" s="15"/>
      <c r="DC175" s="15"/>
      <c r="DD175" s="15"/>
      <c r="DE175" s="15"/>
      <c r="DF175" s="15"/>
      <c r="DG175" s="15"/>
      <c r="DH175" s="15"/>
      <c r="DI175" s="15"/>
      <c r="DJ175" s="15"/>
      <c r="DK175" s="15"/>
      <c r="DL175" s="15"/>
      <c r="DM175" s="15"/>
      <c r="DN175" s="15"/>
      <c r="DO175" s="15"/>
      <c r="DP175" s="15"/>
      <c r="DQ175" s="15"/>
      <c r="DR175" s="15"/>
      <c r="DS175" s="15"/>
      <c r="DT175" s="15"/>
      <c r="DU175" s="15"/>
      <c r="DV175" s="15"/>
      <c r="DW175" s="15"/>
      <c r="DX175" s="15"/>
      <c r="DY175" s="15"/>
      <c r="DZ175" s="15"/>
      <c r="EA175" s="15"/>
      <c r="EB175" s="15"/>
      <c r="EC175" s="15"/>
      <c r="ED175" s="15"/>
      <c r="EE175" s="15"/>
      <c r="EF175" s="15"/>
      <c r="EG175" s="15"/>
      <c r="EH175" s="15"/>
      <c r="EI175" s="15"/>
      <c r="EJ175" s="15"/>
      <c r="EK175" s="15"/>
      <c r="EL175" s="15"/>
      <c r="EM175" s="15"/>
      <c r="EN175" s="15"/>
      <c r="EO175" s="15"/>
      <c r="EP175" s="15"/>
      <c r="EQ175" s="15"/>
      <c r="ER175" s="15"/>
      <c r="ES175" s="15"/>
      <c r="ET175" s="15"/>
      <c r="EU175" s="15"/>
      <c r="EV175" s="15"/>
      <c r="EW175" s="15"/>
      <c r="EX175" s="15"/>
      <c r="EY175" s="15"/>
      <c r="EZ175" s="15"/>
      <c r="FA175" s="15"/>
      <c r="FB175" s="15"/>
      <c r="FC175" s="15"/>
      <c r="FD175" s="15"/>
      <c r="FE175" s="15"/>
      <c r="FF175" s="15"/>
      <c r="FG175" s="15"/>
      <c r="FH175" s="15"/>
      <c r="FI175" s="15"/>
      <c r="FJ175" s="15"/>
      <c r="FK175" s="15"/>
      <c r="FL175" s="15"/>
      <c r="FM175" s="15"/>
      <c r="FN175" s="15"/>
      <c r="FO175" s="15"/>
      <c r="FP175" s="15"/>
      <c r="FQ175" s="15"/>
      <c r="FR175" s="15"/>
      <c r="FS175" s="15"/>
      <c r="FT175" s="15"/>
      <c r="FU175" s="15"/>
      <c r="FV175" s="15"/>
      <c r="FW175" s="15"/>
      <c r="FX175" s="15"/>
      <c r="FY175" s="15"/>
      <c r="FZ175" s="15"/>
      <c r="GA175" s="15"/>
      <c r="GB175" s="15"/>
      <c r="GC175" s="15"/>
      <c r="GD175" s="15"/>
      <c r="GE175" s="15"/>
      <c r="GF175" s="15"/>
      <c r="GG175" s="15"/>
      <c r="GH175" s="15"/>
      <c r="GI175" s="15"/>
      <c r="GJ175" s="15"/>
      <c r="GK175" s="15"/>
      <c r="GL175" s="15"/>
      <c r="GM175" s="15"/>
      <c r="GN175" s="15"/>
      <c r="GO175" s="15"/>
      <c r="GP175" s="15"/>
      <c r="GQ175" s="15"/>
      <c r="GR175" s="15"/>
      <c r="GS175" s="15"/>
      <c r="GT175" s="15"/>
      <c r="GU175" s="15"/>
      <c r="GV175" s="15"/>
      <c r="GW175" s="15"/>
      <c r="GX175" s="15"/>
      <c r="GY175" s="15"/>
      <c r="GZ175" s="15"/>
      <c r="HA175" s="15"/>
      <c r="HB175" s="15"/>
      <c r="HC175" s="15"/>
      <c r="HD175" s="15"/>
      <c r="HE175" s="15"/>
      <c r="HF175" s="15"/>
      <c r="HG175" s="15"/>
      <c r="HH175" s="15"/>
      <c r="HI175" s="15"/>
      <c r="HJ175" s="15"/>
      <c r="HK175" s="15"/>
      <c r="HL175" s="15"/>
      <c r="HM175" s="15"/>
      <c r="HN175" s="15"/>
      <c r="HO175" s="15"/>
      <c r="HP175" s="15"/>
      <c r="HQ175" s="15"/>
      <c r="HR175" s="15"/>
      <c r="HS175" s="15"/>
      <c r="HT175" s="15"/>
      <c r="HU175" s="15"/>
      <c r="HV175" s="15"/>
      <c r="HW175" s="15"/>
      <c r="HX175" s="15"/>
      <c r="HY175" s="15"/>
      <c r="HZ175" s="15"/>
      <c r="IA175" s="15"/>
      <c r="IB175" s="15"/>
      <c r="IC175" s="15"/>
      <c r="ID175" s="15"/>
      <c r="IE175" s="15"/>
      <c r="IF175" s="15"/>
      <c r="IG175" s="15"/>
      <c r="IH175" s="15"/>
      <c r="II175" s="15"/>
      <c r="IJ175" s="15"/>
      <c r="IK175" s="15"/>
      <c r="IL175" s="15"/>
      <c r="IM175" s="15"/>
      <c r="IN175" s="15"/>
      <c r="IO175" s="15"/>
      <c r="IP175" s="15"/>
      <c r="IQ175" s="15"/>
      <c r="IR175" s="15"/>
      <c r="IS175" s="15"/>
      <c r="IT175" s="15"/>
      <c r="IU175" s="15"/>
      <c r="IV175" s="15"/>
    </row>
    <row r="176" spans="1:256" ht="49.5" customHeight="1">
      <c r="A176" s="536" t="s">
        <v>173</v>
      </c>
      <c r="B176" s="536"/>
      <c r="C176" s="536"/>
      <c r="D176" s="536"/>
      <c r="E176" s="536"/>
      <c r="F176" s="536"/>
      <c r="G176" s="536"/>
      <c r="H176" s="100" t="s">
        <v>106</v>
      </c>
      <c r="I176" s="35">
        <f>SUM(I172+I173+I175)</f>
        <v>3813.0000000000005</v>
      </c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5"/>
      <c r="BR176" s="15"/>
      <c r="BS176" s="15"/>
      <c r="BT176" s="15"/>
      <c r="BU176" s="15"/>
      <c r="BV176" s="15"/>
      <c r="BW176" s="15"/>
      <c r="BX176" s="15"/>
      <c r="BY176" s="15"/>
      <c r="BZ176" s="15"/>
      <c r="CA176" s="15"/>
      <c r="CB176" s="15"/>
      <c r="CC176" s="1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  <c r="CQ176" s="15"/>
      <c r="CR176" s="15"/>
      <c r="CS176" s="15"/>
      <c r="CT176" s="15"/>
      <c r="CU176" s="15"/>
      <c r="CV176" s="15"/>
      <c r="CW176" s="15"/>
      <c r="CX176" s="15"/>
      <c r="CY176" s="15"/>
      <c r="CZ176" s="15"/>
      <c r="DA176" s="15"/>
      <c r="DB176" s="15"/>
      <c r="DC176" s="15"/>
      <c r="DD176" s="15"/>
      <c r="DE176" s="15"/>
      <c r="DF176" s="15"/>
      <c r="DG176" s="15"/>
      <c r="DH176" s="15"/>
      <c r="DI176" s="15"/>
      <c r="DJ176" s="15"/>
      <c r="DK176" s="15"/>
      <c r="DL176" s="15"/>
      <c r="DM176" s="15"/>
      <c r="DN176" s="15"/>
      <c r="DO176" s="15"/>
      <c r="DP176" s="15"/>
      <c r="DQ176" s="15"/>
      <c r="DR176" s="15"/>
      <c r="DS176" s="15"/>
      <c r="DT176" s="15"/>
      <c r="DU176" s="15"/>
      <c r="DV176" s="15"/>
      <c r="DW176" s="15"/>
      <c r="DX176" s="15"/>
      <c r="DY176" s="15"/>
      <c r="DZ176" s="15"/>
      <c r="EA176" s="15"/>
      <c r="EB176" s="15"/>
      <c r="EC176" s="15"/>
      <c r="ED176" s="15"/>
      <c r="EE176" s="15"/>
      <c r="EF176" s="15"/>
      <c r="EG176" s="15"/>
      <c r="EH176" s="15"/>
      <c r="EI176" s="15"/>
      <c r="EJ176" s="15"/>
      <c r="EK176" s="15"/>
      <c r="EL176" s="15"/>
      <c r="EM176" s="15"/>
      <c r="EN176" s="15"/>
      <c r="EO176" s="15"/>
      <c r="EP176" s="15"/>
      <c r="EQ176" s="15"/>
      <c r="ER176" s="15"/>
      <c r="ES176" s="15"/>
      <c r="ET176" s="15"/>
      <c r="EU176" s="15"/>
      <c r="EV176" s="15"/>
      <c r="EW176" s="15"/>
      <c r="EX176" s="15"/>
      <c r="EY176" s="15"/>
      <c r="EZ176" s="15"/>
      <c r="FA176" s="15"/>
      <c r="FB176" s="15"/>
      <c r="FC176" s="15"/>
      <c r="FD176" s="15"/>
      <c r="FE176" s="15"/>
      <c r="FF176" s="15"/>
      <c r="FG176" s="15"/>
      <c r="FH176" s="15"/>
      <c r="FI176" s="15"/>
      <c r="FJ176" s="15"/>
      <c r="FK176" s="15"/>
      <c r="FL176" s="15"/>
      <c r="FM176" s="15"/>
      <c r="FN176" s="15"/>
      <c r="FO176" s="15"/>
      <c r="FP176" s="15"/>
      <c r="FQ176" s="15"/>
      <c r="FR176" s="15"/>
      <c r="FS176" s="15"/>
      <c r="FT176" s="15"/>
      <c r="FU176" s="15"/>
      <c r="FV176" s="15"/>
      <c r="FW176" s="15"/>
      <c r="FX176" s="15"/>
      <c r="FY176" s="15"/>
      <c r="FZ176" s="15"/>
      <c r="GA176" s="15"/>
      <c r="GB176" s="15"/>
      <c r="GC176" s="15"/>
      <c r="GD176" s="15"/>
      <c r="GE176" s="15"/>
      <c r="GF176" s="15"/>
      <c r="GG176" s="15"/>
      <c r="GH176" s="15"/>
      <c r="GI176" s="15"/>
      <c r="GJ176" s="15"/>
      <c r="GK176" s="15"/>
      <c r="GL176" s="15"/>
      <c r="GM176" s="15"/>
      <c r="GN176" s="15"/>
      <c r="GO176" s="15"/>
      <c r="GP176" s="15"/>
      <c r="GQ176" s="15"/>
      <c r="GR176" s="15"/>
      <c r="GS176" s="15"/>
      <c r="GT176" s="15"/>
      <c r="GU176" s="15"/>
      <c r="GV176" s="15"/>
      <c r="GW176" s="15"/>
      <c r="GX176" s="15"/>
      <c r="GY176" s="15"/>
      <c r="GZ176" s="15"/>
      <c r="HA176" s="15"/>
      <c r="HB176" s="15"/>
      <c r="HC176" s="15"/>
      <c r="HD176" s="15"/>
      <c r="HE176" s="15"/>
      <c r="HF176" s="15"/>
      <c r="HG176" s="15"/>
      <c r="HH176" s="15"/>
      <c r="HI176" s="15"/>
      <c r="HJ176" s="15"/>
      <c r="HK176" s="15"/>
      <c r="HL176" s="15"/>
      <c r="HM176" s="15"/>
      <c r="HN176" s="15"/>
      <c r="HO176" s="15"/>
      <c r="HP176" s="15"/>
      <c r="HQ176" s="15"/>
      <c r="HR176" s="15"/>
      <c r="HS176" s="15"/>
      <c r="HT176" s="15"/>
      <c r="HU176" s="15"/>
      <c r="HV176" s="15"/>
      <c r="HW176" s="15"/>
      <c r="HX176" s="15"/>
      <c r="HY176" s="15"/>
      <c r="HZ176" s="15"/>
      <c r="IA176" s="15"/>
      <c r="IB176" s="15"/>
      <c r="IC176" s="15"/>
      <c r="ID176" s="15"/>
      <c r="IE176" s="15"/>
      <c r="IF176" s="15"/>
      <c r="IG176" s="15"/>
      <c r="IH176" s="15"/>
      <c r="II176" s="15"/>
      <c r="IJ176" s="15"/>
      <c r="IK176" s="15"/>
      <c r="IL176" s="15"/>
      <c r="IM176" s="15"/>
      <c r="IN176" s="15"/>
      <c r="IO176" s="15"/>
      <c r="IP176" s="15"/>
      <c r="IQ176" s="15"/>
      <c r="IR176" s="15"/>
      <c r="IS176" s="15"/>
      <c r="IT176" s="15"/>
      <c r="IU176" s="15"/>
      <c r="IV176" s="15"/>
    </row>
    <row r="177" spans="1:256" ht="15.75" customHeight="1">
      <c r="A177" s="99" t="s">
        <v>13</v>
      </c>
      <c r="B177" s="506" t="s">
        <v>174</v>
      </c>
      <c r="C177" s="506"/>
      <c r="D177" s="506"/>
      <c r="E177" s="506"/>
      <c r="F177" s="506"/>
      <c r="G177" s="506"/>
      <c r="H177" s="43" t="s">
        <v>106</v>
      </c>
      <c r="I177" s="68" t="s">
        <v>106</v>
      </c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5"/>
      <c r="BR177" s="15"/>
      <c r="BS177" s="15"/>
      <c r="BT177" s="15"/>
      <c r="BU177" s="15"/>
      <c r="BV177" s="15"/>
      <c r="BW177" s="15"/>
      <c r="BX177" s="15"/>
      <c r="BY177" s="15"/>
      <c r="BZ177" s="15"/>
      <c r="CA177" s="15"/>
      <c r="CB177" s="15"/>
      <c r="CC177" s="1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15"/>
      <c r="CR177" s="15"/>
      <c r="CS177" s="15"/>
      <c r="CT177" s="15"/>
      <c r="CU177" s="15"/>
      <c r="CV177" s="15"/>
      <c r="CW177" s="15"/>
      <c r="CX177" s="15"/>
      <c r="CY177" s="15"/>
      <c r="CZ177" s="15"/>
      <c r="DA177" s="15"/>
      <c r="DB177" s="15"/>
      <c r="DC177" s="15"/>
      <c r="DD177" s="15"/>
      <c r="DE177" s="15"/>
      <c r="DF177" s="15"/>
      <c r="DG177" s="15"/>
      <c r="DH177" s="15"/>
      <c r="DI177" s="15"/>
      <c r="DJ177" s="15"/>
      <c r="DK177" s="15"/>
      <c r="DL177" s="15"/>
      <c r="DM177" s="15"/>
      <c r="DN177" s="15"/>
      <c r="DO177" s="15"/>
      <c r="DP177" s="15"/>
      <c r="DQ177" s="15"/>
      <c r="DR177" s="15"/>
      <c r="DS177" s="15"/>
      <c r="DT177" s="15"/>
      <c r="DU177" s="15"/>
      <c r="DV177" s="15"/>
      <c r="DW177" s="15"/>
      <c r="DX177" s="15"/>
      <c r="DY177" s="15"/>
      <c r="DZ177" s="15"/>
      <c r="EA177" s="15"/>
      <c r="EB177" s="15"/>
      <c r="EC177" s="15"/>
      <c r="ED177" s="15"/>
      <c r="EE177" s="15"/>
      <c r="EF177" s="15"/>
      <c r="EG177" s="15"/>
      <c r="EH177" s="15"/>
      <c r="EI177" s="15"/>
      <c r="EJ177" s="15"/>
      <c r="EK177" s="15"/>
      <c r="EL177" s="15"/>
      <c r="EM177" s="15"/>
      <c r="EN177" s="15"/>
      <c r="EO177" s="15"/>
      <c r="EP177" s="15"/>
      <c r="EQ177" s="15"/>
      <c r="ER177" s="15"/>
      <c r="ES177" s="15"/>
      <c r="ET177" s="15"/>
      <c r="EU177" s="15"/>
      <c r="EV177" s="15"/>
      <c r="EW177" s="15"/>
      <c r="EX177" s="15"/>
      <c r="EY177" s="15"/>
      <c r="EZ177" s="15"/>
      <c r="FA177" s="15"/>
      <c r="FB177" s="15"/>
      <c r="FC177" s="15"/>
      <c r="FD177" s="15"/>
      <c r="FE177" s="15"/>
      <c r="FF177" s="15"/>
      <c r="FG177" s="15"/>
      <c r="FH177" s="15"/>
      <c r="FI177" s="15"/>
      <c r="FJ177" s="15"/>
      <c r="FK177" s="15"/>
      <c r="FL177" s="15"/>
      <c r="FM177" s="15"/>
      <c r="FN177" s="15"/>
      <c r="FO177" s="15"/>
      <c r="FP177" s="15"/>
      <c r="FQ177" s="15"/>
      <c r="FR177" s="15"/>
      <c r="FS177" s="15"/>
      <c r="FT177" s="15"/>
      <c r="FU177" s="15"/>
      <c r="FV177" s="15"/>
      <c r="FW177" s="15"/>
      <c r="FX177" s="15"/>
      <c r="FY177" s="15"/>
      <c r="FZ177" s="15"/>
      <c r="GA177" s="15"/>
      <c r="GB177" s="15"/>
      <c r="GC177" s="15"/>
      <c r="GD177" s="15"/>
      <c r="GE177" s="15"/>
      <c r="GF177" s="15"/>
      <c r="GG177" s="15"/>
      <c r="GH177" s="15"/>
      <c r="GI177" s="15"/>
      <c r="GJ177" s="15"/>
      <c r="GK177" s="15"/>
      <c r="GL177" s="15"/>
      <c r="GM177" s="15"/>
      <c r="GN177" s="15"/>
      <c r="GO177" s="15"/>
      <c r="GP177" s="15"/>
      <c r="GQ177" s="15"/>
      <c r="GR177" s="15"/>
      <c r="GS177" s="15"/>
      <c r="GT177" s="15"/>
      <c r="GU177" s="15"/>
      <c r="GV177" s="15"/>
      <c r="GW177" s="15"/>
      <c r="GX177" s="15"/>
      <c r="GY177" s="15"/>
      <c r="GZ177" s="15"/>
      <c r="HA177" s="15"/>
      <c r="HB177" s="15"/>
      <c r="HC177" s="15"/>
      <c r="HD177" s="15"/>
      <c r="HE177" s="15"/>
      <c r="HF177" s="15"/>
      <c r="HG177" s="15"/>
      <c r="HH177" s="15"/>
      <c r="HI177" s="15"/>
      <c r="HJ177" s="15"/>
      <c r="HK177" s="15"/>
      <c r="HL177" s="15"/>
      <c r="HM177" s="15"/>
      <c r="HN177" s="15"/>
      <c r="HO177" s="15"/>
      <c r="HP177" s="15"/>
      <c r="HQ177" s="15"/>
      <c r="HR177" s="15"/>
      <c r="HS177" s="15"/>
      <c r="HT177" s="15"/>
      <c r="HU177" s="15"/>
      <c r="HV177" s="15"/>
      <c r="HW177" s="15"/>
      <c r="HX177" s="15"/>
      <c r="HY177" s="15"/>
      <c r="HZ177" s="15"/>
      <c r="IA177" s="15"/>
      <c r="IB177" s="15"/>
      <c r="IC177" s="15"/>
      <c r="ID177" s="15"/>
      <c r="IE177" s="15"/>
      <c r="IF177" s="15"/>
      <c r="IG177" s="15"/>
      <c r="IH177" s="15"/>
      <c r="II177" s="15"/>
      <c r="IJ177" s="15"/>
      <c r="IK177" s="15"/>
      <c r="IL177" s="15"/>
      <c r="IM177" s="15"/>
      <c r="IN177" s="15"/>
      <c r="IO177" s="15"/>
      <c r="IP177" s="15"/>
      <c r="IQ177" s="15"/>
      <c r="IR177" s="15"/>
      <c r="IS177" s="15"/>
      <c r="IT177" s="15"/>
      <c r="IU177" s="15"/>
      <c r="IV177" s="15"/>
    </row>
    <row r="178" spans="1:256" ht="15.75" customHeight="1">
      <c r="A178" s="48"/>
      <c r="B178" s="506" t="s">
        <v>175</v>
      </c>
      <c r="C178" s="506"/>
      <c r="D178" s="506"/>
      <c r="E178" s="506"/>
      <c r="F178" s="506"/>
      <c r="G178" s="506"/>
      <c r="H178" s="43" t="s">
        <v>106</v>
      </c>
      <c r="I178" s="68" t="s">
        <v>106</v>
      </c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5"/>
      <c r="BR178" s="15"/>
      <c r="BS178" s="15"/>
      <c r="BT178" s="15"/>
      <c r="BU178" s="15"/>
      <c r="BV178" s="15"/>
      <c r="BW178" s="15"/>
      <c r="BX178" s="15"/>
      <c r="BY178" s="15"/>
      <c r="BZ178" s="15"/>
      <c r="CA178" s="15"/>
      <c r="CB178" s="15"/>
      <c r="CC178" s="1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  <c r="CQ178" s="15"/>
      <c r="CR178" s="15"/>
      <c r="CS178" s="15"/>
      <c r="CT178" s="15"/>
      <c r="CU178" s="15"/>
      <c r="CV178" s="15"/>
      <c r="CW178" s="15"/>
      <c r="CX178" s="15"/>
      <c r="CY178" s="15"/>
      <c r="CZ178" s="15"/>
      <c r="DA178" s="15"/>
      <c r="DB178" s="15"/>
      <c r="DC178" s="15"/>
      <c r="DD178" s="15"/>
      <c r="DE178" s="15"/>
      <c r="DF178" s="15"/>
      <c r="DG178" s="15"/>
      <c r="DH178" s="15"/>
      <c r="DI178" s="15"/>
      <c r="DJ178" s="15"/>
      <c r="DK178" s="15"/>
      <c r="DL178" s="15"/>
      <c r="DM178" s="15"/>
      <c r="DN178" s="15"/>
      <c r="DO178" s="15"/>
      <c r="DP178" s="15"/>
      <c r="DQ178" s="15"/>
      <c r="DR178" s="15"/>
      <c r="DS178" s="15"/>
      <c r="DT178" s="15"/>
      <c r="DU178" s="15"/>
      <c r="DV178" s="15"/>
      <c r="DW178" s="15"/>
      <c r="DX178" s="15"/>
      <c r="DY178" s="15"/>
      <c r="DZ178" s="15"/>
      <c r="EA178" s="15"/>
      <c r="EB178" s="15"/>
      <c r="EC178" s="15"/>
      <c r="ED178" s="15"/>
      <c r="EE178" s="15"/>
      <c r="EF178" s="15"/>
      <c r="EG178" s="15"/>
      <c r="EH178" s="15"/>
      <c r="EI178" s="15"/>
      <c r="EJ178" s="15"/>
      <c r="EK178" s="15"/>
      <c r="EL178" s="15"/>
      <c r="EM178" s="15"/>
      <c r="EN178" s="15"/>
      <c r="EO178" s="15"/>
      <c r="EP178" s="15"/>
      <c r="EQ178" s="15"/>
      <c r="ER178" s="15"/>
      <c r="ES178" s="15"/>
      <c r="ET178" s="15"/>
      <c r="EU178" s="15"/>
      <c r="EV178" s="15"/>
      <c r="EW178" s="15"/>
      <c r="EX178" s="15"/>
      <c r="EY178" s="15"/>
      <c r="EZ178" s="15"/>
      <c r="FA178" s="15"/>
      <c r="FB178" s="15"/>
      <c r="FC178" s="15"/>
      <c r="FD178" s="15"/>
      <c r="FE178" s="15"/>
      <c r="FF178" s="15"/>
      <c r="FG178" s="15"/>
      <c r="FH178" s="15"/>
      <c r="FI178" s="15"/>
      <c r="FJ178" s="15"/>
      <c r="FK178" s="15"/>
      <c r="FL178" s="15"/>
      <c r="FM178" s="15"/>
      <c r="FN178" s="15"/>
      <c r="FO178" s="15"/>
      <c r="FP178" s="15"/>
      <c r="FQ178" s="15"/>
      <c r="FR178" s="15"/>
      <c r="FS178" s="15"/>
      <c r="FT178" s="15"/>
      <c r="FU178" s="15"/>
      <c r="FV178" s="15"/>
      <c r="FW178" s="15"/>
      <c r="FX178" s="15"/>
      <c r="FY178" s="15"/>
      <c r="FZ178" s="15"/>
      <c r="GA178" s="15"/>
      <c r="GB178" s="15"/>
      <c r="GC178" s="15"/>
      <c r="GD178" s="15"/>
      <c r="GE178" s="15"/>
      <c r="GF178" s="15"/>
      <c r="GG178" s="15"/>
      <c r="GH178" s="15"/>
      <c r="GI178" s="15"/>
      <c r="GJ178" s="15"/>
      <c r="GK178" s="15"/>
      <c r="GL178" s="15"/>
      <c r="GM178" s="15"/>
      <c r="GN178" s="15"/>
      <c r="GO178" s="15"/>
      <c r="GP178" s="15"/>
      <c r="GQ178" s="15"/>
      <c r="GR178" s="15"/>
      <c r="GS178" s="15"/>
      <c r="GT178" s="15"/>
      <c r="GU178" s="15"/>
      <c r="GV178" s="15"/>
      <c r="GW178" s="15"/>
      <c r="GX178" s="15"/>
      <c r="GY178" s="15"/>
      <c r="GZ178" s="15"/>
      <c r="HA178" s="15"/>
      <c r="HB178" s="15"/>
      <c r="HC178" s="15"/>
      <c r="HD178" s="15"/>
      <c r="HE178" s="15"/>
      <c r="HF178" s="15"/>
      <c r="HG178" s="15"/>
      <c r="HH178" s="15"/>
      <c r="HI178" s="15"/>
      <c r="HJ178" s="15"/>
      <c r="HK178" s="15"/>
      <c r="HL178" s="15"/>
      <c r="HM178" s="15"/>
      <c r="HN178" s="15"/>
      <c r="HO178" s="15"/>
      <c r="HP178" s="15"/>
      <c r="HQ178" s="15"/>
      <c r="HR178" s="15"/>
      <c r="HS178" s="15"/>
      <c r="HT178" s="15"/>
      <c r="HU178" s="15"/>
      <c r="HV178" s="15"/>
      <c r="HW178" s="15"/>
      <c r="HX178" s="15"/>
      <c r="HY178" s="15"/>
      <c r="HZ178" s="15"/>
      <c r="IA178" s="15"/>
      <c r="IB178" s="15"/>
      <c r="IC178" s="15"/>
      <c r="ID178" s="15"/>
      <c r="IE178" s="15"/>
      <c r="IF178" s="15"/>
      <c r="IG178" s="15"/>
      <c r="IH178" s="15"/>
      <c r="II178" s="15"/>
      <c r="IJ178" s="15"/>
      <c r="IK178" s="15"/>
      <c r="IL178" s="15"/>
      <c r="IM178" s="15"/>
      <c r="IN178" s="15"/>
      <c r="IO178" s="15"/>
      <c r="IP178" s="15"/>
      <c r="IQ178" s="15"/>
      <c r="IR178" s="15"/>
      <c r="IS178" s="15"/>
      <c r="IT178" s="15"/>
      <c r="IU178" s="15"/>
      <c r="IV178" s="15"/>
    </row>
    <row r="179" spans="1:256" ht="15.75" customHeight="1">
      <c r="A179" s="48"/>
      <c r="B179" s="659" t="s">
        <v>474</v>
      </c>
      <c r="C179" s="659"/>
      <c r="D179" s="659"/>
      <c r="E179" s="659"/>
      <c r="F179" s="659"/>
      <c r="G179" s="659"/>
      <c r="H179" s="159">
        <v>5.91E-2</v>
      </c>
      <c r="I179" s="55">
        <f>ROUND(($I$176/(1-$H$189))*H179,2)</f>
        <v>257.83999999999997</v>
      </c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5"/>
      <c r="BR179" s="15"/>
      <c r="BS179" s="15"/>
      <c r="BT179" s="15"/>
      <c r="BU179" s="15"/>
      <c r="BV179" s="15"/>
      <c r="BW179" s="15"/>
      <c r="BX179" s="15"/>
      <c r="BY179" s="15"/>
      <c r="BZ179" s="15"/>
      <c r="CA179" s="15"/>
      <c r="CB179" s="15"/>
      <c r="CC179" s="1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  <c r="CQ179" s="15"/>
      <c r="CR179" s="15"/>
      <c r="CS179" s="15"/>
      <c r="CT179" s="15"/>
      <c r="CU179" s="15"/>
      <c r="CV179" s="15"/>
      <c r="CW179" s="15"/>
      <c r="CX179" s="15"/>
      <c r="CY179" s="15"/>
      <c r="CZ179" s="15"/>
      <c r="DA179" s="15"/>
      <c r="DB179" s="15"/>
      <c r="DC179" s="15"/>
      <c r="DD179" s="15"/>
      <c r="DE179" s="15"/>
      <c r="DF179" s="15"/>
      <c r="DG179" s="15"/>
      <c r="DH179" s="15"/>
      <c r="DI179" s="15"/>
      <c r="DJ179" s="15"/>
      <c r="DK179" s="15"/>
      <c r="DL179" s="15"/>
      <c r="DM179" s="15"/>
      <c r="DN179" s="15"/>
      <c r="DO179" s="15"/>
      <c r="DP179" s="15"/>
      <c r="DQ179" s="15"/>
      <c r="DR179" s="15"/>
      <c r="DS179" s="15"/>
      <c r="DT179" s="15"/>
      <c r="DU179" s="15"/>
      <c r="DV179" s="15"/>
      <c r="DW179" s="15"/>
      <c r="DX179" s="15"/>
      <c r="DY179" s="15"/>
      <c r="DZ179" s="15"/>
      <c r="EA179" s="15"/>
      <c r="EB179" s="15"/>
      <c r="EC179" s="15"/>
      <c r="ED179" s="15"/>
      <c r="EE179" s="15"/>
      <c r="EF179" s="15"/>
      <c r="EG179" s="15"/>
      <c r="EH179" s="15"/>
      <c r="EI179" s="15"/>
      <c r="EJ179" s="15"/>
      <c r="EK179" s="15"/>
      <c r="EL179" s="15"/>
      <c r="EM179" s="15"/>
      <c r="EN179" s="15"/>
      <c r="EO179" s="15"/>
      <c r="EP179" s="15"/>
      <c r="EQ179" s="15"/>
      <c r="ER179" s="15"/>
      <c r="ES179" s="15"/>
      <c r="ET179" s="15"/>
      <c r="EU179" s="15"/>
      <c r="EV179" s="15"/>
      <c r="EW179" s="15"/>
      <c r="EX179" s="15"/>
      <c r="EY179" s="15"/>
      <c r="EZ179" s="15"/>
      <c r="FA179" s="15"/>
      <c r="FB179" s="15"/>
      <c r="FC179" s="15"/>
      <c r="FD179" s="15"/>
      <c r="FE179" s="15"/>
      <c r="FF179" s="15"/>
      <c r="FG179" s="15"/>
      <c r="FH179" s="15"/>
      <c r="FI179" s="15"/>
      <c r="FJ179" s="15"/>
      <c r="FK179" s="15"/>
      <c r="FL179" s="15"/>
      <c r="FM179" s="15"/>
      <c r="FN179" s="15"/>
      <c r="FO179" s="15"/>
      <c r="FP179" s="15"/>
      <c r="FQ179" s="15"/>
      <c r="FR179" s="15"/>
      <c r="FS179" s="15"/>
      <c r="FT179" s="15"/>
      <c r="FU179" s="15"/>
      <c r="FV179" s="15"/>
      <c r="FW179" s="15"/>
      <c r="FX179" s="15"/>
      <c r="FY179" s="15"/>
      <c r="FZ179" s="15"/>
      <c r="GA179" s="15"/>
      <c r="GB179" s="15"/>
      <c r="GC179" s="15"/>
      <c r="GD179" s="15"/>
      <c r="GE179" s="15"/>
      <c r="GF179" s="15"/>
      <c r="GG179" s="15"/>
      <c r="GH179" s="15"/>
      <c r="GI179" s="15"/>
      <c r="GJ179" s="15"/>
      <c r="GK179" s="15"/>
      <c r="GL179" s="15"/>
      <c r="GM179" s="15"/>
      <c r="GN179" s="15"/>
      <c r="GO179" s="15"/>
      <c r="GP179" s="15"/>
      <c r="GQ179" s="15"/>
      <c r="GR179" s="15"/>
      <c r="GS179" s="15"/>
      <c r="GT179" s="15"/>
      <c r="GU179" s="15"/>
      <c r="GV179" s="15"/>
      <c r="GW179" s="15"/>
      <c r="GX179" s="15"/>
      <c r="GY179" s="15"/>
      <c r="GZ179" s="15"/>
      <c r="HA179" s="15"/>
      <c r="HB179" s="15"/>
      <c r="HC179" s="15"/>
      <c r="HD179" s="15"/>
      <c r="HE179" s="15"/>
      <c r="HF179" s="15"/>
      <c r="HG179" s="15"/>
      <c r="HH179" s="15"/>
      <c r="HI179" s="15"/>
      <c r="HJ179" s="15"/>
      <c r="HK179" s="15"/>
      <c r="HL179" s="15"/>
      <c r="HM179" s="15"/>
      <c r="HN179" s="15"/>
      <c r="HO179" s="15"/>
      <c r="HP179" s="15"/>
      <c r="HQ179" s="15"/>
      <c r="HR179" s="15"/>
      <c r="HS179" s="15"/>
      <c r="HT179" s="15"/>
      <c r="HU179" s="15"/>
      <c r="HV179" s="15"/>
      <c r="HW179" s="15"/>
      <c r="HX179" s="15"/>
      <c r="HY179" s="15"/>
      <c r="HZ179" s="15"/>
      <c r="IA179" s="15"/>
      <c r="IB179" s="15"/>
      <c r="IC179" s="15"/>
      <c r="ID179" s="15"/>
      <c r="IE179" s="15"/>
      <c r="IF179" s="15"/>
      <c r="IG179" s="15"/>
      <c r="IH179" s="15"/>
      <c r="II179" s="15"/>
      <c r="IJ179" s="15"/>
      <c r="IK179" s="15"/>
      <c r="IL179" s="15"/>
      <c r="IM179" s="15"/>
      <c r="IN179" s="15"/>
      <c r="IO179" s="15"/>
      <c r="IP179" s="15"/>
      <c r="IQ179" s="15"/>
      <c r="IR179" s="15"/>
      <c r="IS179" s="15"/>
      <c r="IT179" s="15"/>
      <c r="IU179" s="15"/>
      <c r="IV179" s="15"/>
    </row>
    <row r="180" spans="1:256" ht="48" customHeight="1">
      <c r="A180" s="48"/>
      <c r="B180" s="537" t="s">
        <v>475</v>
      </c>
      <c r="C180" s="537"/>
      <c r="D180" s="537"/>
      <c r="E180" s="537"/>
      <c r="F180" s="537"/>
      <c r="G180" s="537"/>
      <c r="H180" s="101">
        <v>1.8599999999999998E-2</v>
      </c>
      <c r="I180" s="55">
        <f>ROUND(($I$176/(1-$H$189))*H180,2)</f>
        <v>81.150000000000006</v>
      </c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15"/>
      <c r="BT180" s="15"/>
      <c r="BU180" s="15"/>
      <c r="BV180" s="15"/>
      <c r="BW180" s="15"/>
      <c r="BX180" s="15"/>
      <c r="BY180" s="15"/>
      <c r="BZ180" s="15"/>
      <c r="CA180" s="15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15"/>
      <c r="CR180" s="15"/>
      <c r="CS180" s="15"/>
      <c r="CT180" s="15"/>
      <c r="CU180" s="15"/>
      <c r="CV180" s="15"/>
      <c r="CW180" s="15"/>
      <c r="CX180" s="15"/>
      <c r="CY180" s="15"/>
      <c r="CZ180" s="15"/>
      <c r="DA180" s="15"/>
      <c r="DB180" s="15"/>
      <c r="DC180" s="15"/>
      <c r="DD180" s="15"/>
      <c r="DE180" s="15"/>
      <c r="DF180" s="15"/>
      <c r="DG180" s="15"/>
      <c r="DH180" s="15"/>
      <c r="DI180" s="15"/>
      <c r="DJ180" s="15"/>
      <c r="DK180" s="15"/>
      <c r="DL180" s="15"/>
      <c r="DM180" s="15"/>
      <c r="DN180" s="15"/>
      <c r="DO180" s="15"/>
      <c r="DP180" s="15"/>
      <c r="DQ180" s="15"/>
      <c r="DR180" s="15"/>
      <c r="DS180" s="15"/>
      <c r="DT180" s="15"/>
      <c r="DU180" s="15"/>
      <c r="DV180" s="15"/>
      <c r="DW180" s="15"/>
      <c r="DX180" s="15"/>
      <c r="DY180" s="15"/>
      <c r="DZ180" s="15"/>
      <c r="EA180" s="15"/>
      <c r="EB180" s="15"/>
      <c r="EC180" s="15"/>
      <c r="ED180" s="15"/>
      <c r="EE180" s="15"/>
      <c r="EF180" s="15"/>
      <c r="EG180" s="15"/>
      <c r="EH180" s="15"/>
      <c r="EI180" s="15"/>
      <c r="EJ180" s="15"/>
      <c r="EK180" s="15"/>
      <c r="EL180" s="15"/>
      <c r="EM180" s="15"/>
      <c r="EN180" s="15"/>
      <c r="EO180" s="15"/>
      <c r="EP180" s="15"/>
      <c r="EQ180" s="15"/>
      <c r="ER180" s="15"/>
      <c r="ES180" s="15"/>
      <c r="ET180" s="15"/>
      <c r="EU180" s="15"/>
      <c r="EV180" s="15"/>
      <c r="EW180" s="15"/>
      <c r="EX180" s="15"/>
      <c r="EY180" s="15"/>
      <c r="EZ180" s="15"/>
      <c r="FA180" s="15"/>
      <c r="FB180" s="15"/>
      <c r="FC180" s="15"/>
      <c r="FD180" s="15"/>
      <c r="FE180" s="15"/>
      <c r="FF180" s="15"/>
      <c r="FG180" s="15"/>
      <c r="FH180" s="15"/>
      <c r="FI180" s="15"/>
      <c r="FJ180" s="15"/>
      <c r="FK180" s="15"/>
      <c r="FL180" s="15"/>
      <c r="FM180" s="15"/>
      <c r="FN180" s="15"/>
      <c r="FO180" s="15"/>
      <c r="FP180" s="15"/>
      <c r="FQ180" s="15"/>
      <c r="FR180" s="15"/>
      <c r="FS180" s="15"/>
      <c r="FT180" s="15"/>
      <c r="FU180" s="15"/>
      <c r="FV180" s="15"/>
      <c r="FW180" s="15"/>
      <c r="FX180" s="15"/>
      <c r="FY180" s="15"/>
      <c r="FZ180" s="15"/>
      <c r="GA180" s="15"/>
      <c r="GB180" s="15"/>
      <c r="GC180" s="15"/>
      <c r="GD180" s="15"/>
      <c r="GE180" s="15"/>
      <c r="GF180" s="15"/>
      <c r="GG180" s="15"/>
      <c r="GH180" s="15"/>
      <c r="GI180" s="15"/>
      <c r="GJ180" s="15"/>
      <c r="GK180" s="15"/>
      <c r="GL180" s="15"/>
      <c r="GM180" s="15"/>
      <c r="GN180" s="15"/>
      <c r="GO180" s="15"/>
      <c r="GP180" s="15"/>
      <c r="GQ180" s="15"/>
      <c r="GR180" s="15"/>
      <c r="GS180" s="15"/>
      <c r="GT180" s="15"/>
      <c r="GU180" s="15"/>
      <c r="GV180" s="15"/>
      <c r="GW180" s="15"/>
      <c r="GX180" s="15"/>
      <c r="GY180" s="15"/>
      <c r="GZ180" s="15"/>
      <c r="HA180" s="15"/>
      <c r="HB180" s="15"/>
      <c r="HC180" s="15"/>
      <c r="HD180" s="15"/>
      <c r="HE180" s="15"/>
      <c r="HF180" s="15"/>
      <c r="HG180" s="15"/>
      <c r="HH180" s="15"/>
      <c r="HI180" s="15"/>
      <c r="HJ180" s="15"/>
      <c r="HK180" s="15"/>
      <c r="HL180" s="15"/>
      <c r="HM180" s="15"/>
      <c r="HN180" s="15"/>
      <c r="HO180" s="15"/>
      <c r="HP180" s="15"/>
      <c r="HQ180" s="15"/>
      <c r="HR180" s="15"/>
      <c r="HS180" s="15"/>
      <c r="HT180" s="15"/>
      <c r="HU180" s="15"/>
      <c r="HV180" s="15"/>
      <c r="HW180" s="15"/>
      <c r="HX180" s="15"/>
      <c r="HY180" s="15"/>
      <c r="HZ180" s="15"/>
      <c r="IA180" s="15"/>
      <c r="IB180" s="15"/>
      <c r="IC180" s="15"/>
      <c r="ID180" s="15"/>
      <c r="IE180" s="15"/>
      <c r="IF180" s="15"/>
      <c r="IG180" s="15"/>
      <c r="IH180" s="15"/>
      <c r="II180" s="15"/>
      <c r="IJ180" s="15"/>
      <c r="IK180" s="15"/>
      <c r="IL180" s="15"/>
      <c r="IM180" s="15"/>
      <c r="IN180" s="15"/>
      <c r="IO180" s="15"/>
      <c r="IP180" s="15"/>
      <c r="IQ180" s="15"/>
      <c r="IR180" s="15"/>
      <c r="IS180" s="15"/>
      <c r="IT180" s="15"/>
      <c r="IU180" s="15"/>
      <c r="IV180" s="15"/>
    </row>
    <row r="181" spans="1:256" ht="49.5" customHeight="1">
      <c r="A181" s="48"/>
      <c r="B181" s="537" t="s">
        <v>476</v>
      </c>
      <c r="C181" s="537"/>
      <c r="D181" s="537"/>
      <c r="E181" s="537"/>
      <c r="F181" s="537"/>
      <c r="G181" s="537"/>
      <c r="H181" s="101">
        <v>4.0000000000000001E-3</v>
      </c>
      <c r="I181" s="55">
        <f>ROUND(($I$176/(1-$H$189))*H181,2)</f>
        <v>17.45</v>
      </c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  <c r="BM181" s="15"/>
      <c r="BN181" s="15"/>
      <c r="BO181" s="15"/>
      <c r="BP181" s="15"/>
      <c r="BQ181" s="15"/>
      <c r="BR181" s="15"/>
      <c r="BS181" s="15"/>
      <c r="BT181" s="15"/>
      <c r="BU181" s="15"/>
      <c r="BV181" s="15"/>
      <c r="BW181" s="15"/>
      <c r="BX181" s="15"/>
      <c r="BY181" s="15"/>
      <c r="BZ181" s="15"/>
      <c r="CA181" s="15"/>
      <c r="CB181" s="15"/>
      <c r="CC181" s="1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15"/>
      <c r="CR181" s="15"/>
      <c r="CS181" s="15"/>
      <c r="CT181" s="15"/>
      <c r="CU181" s="15"/>
      <c r="CV181" s="15"/>
      <c r="CW181" s="15"/>
      <c r="CX181" s="15"/>
      <c r="CY181" s="15"/>
      <c r="CZ181" s="15"/>
      <c r="DA181" s="15"/>
      <c r="DB181" s="15"/>
      <c r="DC181" s="15"/>
      <c r="DD181" s="15"/>
      <c r="DE181" s="15"/>
      <c r="DF181" s="15"/>
      <c r="DG181" s="15"/>
      <c r="DH181" s="15"/>
      <c r="DI181" s="15"/>
      <c r="DJ181" s="15"/>
      <c r="DK181" s="15"/>
      <c r="DL181" s="15"/>
      <c r="DM181" s="15"/>
      <c r="DN181" s="15"/>
      <c r="DO181" s="15"/>
      <c r="DP181" s="15"/>
      <c r="DQ181" s="15"/>
      <c r="DR181" s="15"/>
      <c r="DS181" s="15"/>
      <c r="DT181" s="15"/>
      <c r="DU181" s="15"/>
      <c r="DV181" s="15"/>
      <c r="DW181" s="15"/>
      <c r="DX181" s="15"/>
      <c r="DY181" s="15"/>
      <c r="DZ181" s="15"/>
      <c r="EA181" s="15"/>
      <c r="EB181" s="15"/>
      <c r="EC181" s="15"/>
      <c r="ED181" s="15"/>
      <c r="EE181" s="15"/>
      <c r="EF181" s="15"/>
      <c r="EG181" s="15"/>
      <c r="EH181" s="15"/>
      <c r="EI181" s="15"/>
      <c r="EJ181" s="15"/>
      <c r="EK181" s="15"/>
      <c r="EL181" s="15"/>
      <c r="EM181" s="15"/>
      <c r="EN181" s="15"/>
      <c r="EO181" s="15"/>
      <c r="EP181" s="15"/>
      <c r="EQ181" s="15"/>
      <c r="ER181" s="15"/>
      <c r="ES181" s="15"/>
      <c r="ET181" s="15"/>
      <c r="EU181" s="15"/>
      <c r="EV181" s="15"/>
      <c r="EW181" s="15"/>
      <c r="EX181" s="15"/>
      <c r="EY181" s="15"/>
      <c r="EZ181" s="15"/>
      <c r="FA181" s="15"/>
      <c r="FB181" s="15"/>
      <c r="FC181" s="15"/>
      <c r="FD181" s="15"/>
      <c r="FE181" s="15"/>
      <c r="FF181" s="15"/>
      <c r="FG181" s="15"/>
      <c r="FH181" s="15"/>
      <c r="FI181" s="15"/>
      <c r="FJ181" s="15"/>
      <c r="FK181" s="15"/>
      <c r="FL181" s="15"/>
      <c r="FM181" s="15"/>
      <c r="FN181" s="15"/>
      <c r="FO181" s="15"/>
      <c r="FP181" s="15"/>
      <c r="FQ181" s="15"/>
      <c r="FR181" s="15"/>
      <c r="FS181" s="15"/>
      <c r="FT181" s="15"/>
      <c r="FU181" s="15"/>
      <c r="FV181" s="15"/>
      <c r="FW181" s="15"/>
      <c r="FX181" s="15"/>
      <c r="FY181" s="15"/>
      <c r="FZ181" s="15"/>
      <c r="GA181" s="15"/>
      <c r="GB181" s="15"/>
      <c r="GC181" s="15"/>
      <c r="GD181" s="15"/>
      <c r="GE181" s="15"/>
      <c r="GF181" s="15"/>
      <c r="GG181" s="15"/>
      <c r="GH181" s="15"/>
      <c r="GI181" s="15"/>
      <c r="GJ181" s="15"/>
      <c r="GK181" s="15"/>
      <c r="GL181" s="15"/>
      <c r="GM181" s="15"/>
      <c r="GN181" s="15"/>
      <c r="GO181" s="15"/>
      <c r="GP181" s="15"/>
      <c r="GQ181" s="15"/>
      <c r="GR181" s="15"/>
      <c r="GS181" s="15"/>
      <c r="GT181" s="15"/>
      <c r="GU181" s="15"/>
      <c r="GV181" s="15"/>
      <c r="GW181" s="15"/>
      <c r="GX181" s="15"/>
      <c r="GY181" s="15"/>
      <c r="GZ181" s="15"/>
      <c r="HA181" s="15"/>
      <c r="HB181" s="15"/>
      <c r="HC181" s="15"/>
      <c r="HD181" s="15"/>
      <c r="HE181" s="15"/>
      <c r="HF181" s="15"/>
      <c r="HG181" s="15"/>
      <c r="HH181" s="15"/>
      <c r="HI181" s="15"/>
      <c r="HJ181" s="15"/>
      <c r="HK181" s="15"/>
      <c r="HL181" s="15"/>
      <c r="HM181" s="15"/>
      <c r="HN181" s="15"/>
      <c r="HO181" s="15"/>
      <c r="HP181" s="15"/>
      <c r="HQ181" s="15"/>
      <c r="HR181" s="15"/>
      <c r="HS181" s="15"/>
      <c r="HT181" s="15"/>
      <c r="HU181" s="15"/>
      <c r="HV181" s="15"/>
      <c r="HW181" s="15"/>
      <c r="HX181" s="15"/>
      <c r="HY181" s="15"/>
      <c r="HZ181" s="15"/>
      <c r="IA181" s="15"/>
      <c r="IB181" s="15"/>
      <c r="IC181" s="15"/>
      <c r="ID181" s="15"/>
      <c r="IE181" s="15"/>
      <c r="IF181" s="15"/>
      <c r="IG181" s="15"/>
      <c r="IH181" s="15"/>
      <c r="II181" s="15"/>
      <c r="IJ181" s="15"/>
      <c r="IK181" s="15"/>
      <c r="IL181" s="15"/>
      <c r="IM181" s="15"/>
      <c r="IN181" s="15"/>
      <c r="IO181" s="15"/>
      <c r="IP181" s="15"/>
      <c r="IQ181" s="15"/>
      <c r="IR181" s="15"/>
      <c r="IS181" s="15"/>
      <c r="IT181" s="15"/>
      <c r="IU181" s="15"/>
      <c r="IV181" s="15"/>
    </row>
    <row r="182" spans="1:256" ht="27" customHeight="1">
      <c r="A182" s="48"/>
      <c r="B182" s="500" t="s">
        <v>178</v>
      </c>
      <c r="C182" s="500"/>
      <c r="D182" s="500"/>
      <c r="E182" s="500"/>
      <c r="F182" s="500"/>
      <c r="G182" s="500"/>
      <c r="H182" s="102" t="s">
        <v>106</v>
      </c>
      <c r="I182" s="68" t="s">
        <v>106</v>
      </c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  <c r="CR182" s="15"/>
      <c r="CS182" s="15"/>
      <c r="CT182" s="15"/>
      <c r="CU182" s="15"/>
      <c r="CV182" s="15"/>
      <c r="CW182" s="15"/>
      <c r="CX182" s="15"/>
      <c r="CY182" s="15"/>
      <c r="CZ182" s="15"/>
      <c r="DA182" s="15"/>
      <c r="DB182" s="15"/>
      <c r="DC182" s="15"/>
      <c r="DD182" s="15"/>
      <c r="DE182" s="15"/>
      <c r="DF182" s="15"/>
      <c r="DG182" s="15"/>
      <c r="DH182" s="15"/>
      <c r="DI182" s="15"/>
      <c r="DJ182" s="15"/>
      <c r="DK182" s="15"/>
      <c r="DL182" s="15"/>
      <c r="DM182" s="15"/>
      <c r="DN182" s="15"/>
      <c r="DO182" s="15"/>
      <c r="DP182" s="15"/>
      <c r="DQ182" s="15"/>
      <c r="DR182" s="15"/>
      <c r="DS182" s="15"/>
      <c r="DT182" s="15"/>
      <c r="DU182" s="15"/>
      <c r="DV182" s="15"/>
      <c r="DW182" s="15"/>
      <c r="DX182" s="15"/>
      <c r="DY182" s="15"/>
      <c r="DZ182" s="15"/>
      <c r="EA182" s="15"/>
      <c r="EB182" s="15"/>
      <c r="EC182" s="15"/>
      <c r="ED182" s="15"/>
      <c r="EE182" s="15"/>
      <c r="EF182" s="15"/>
      <c r="EG182" s="15"/>
      <c r="EH182" s="15"/>
      <c r="EI182" s="15"/>
      <c r="EJ182" s="15"/>
      <c r="EK182" s="15"/>
      <c r="EL182" s="15"/>
      <c r="EM182" s="15"/>
      <c r="EN182" s="15"/>
      <c r="EO182" s="15"/>
      <c r="EP182" s="15"/>
      <c r="EQ182" s="15"/>
      <c r="ER182" s="15"/>
      <c r="ES182" s="15"/>
      <c r="ET182" s="15"/>
      <c r="EU182" s="15"/>
      <c r="EV182" s="15"/>
      <c r="EW182" s="15"/>
      <c r="EX182" s="15"/>
      <c r="EY182" s="15"/>
      <c r="EZ182" s="15"/>
      <c r="FA182" s="15"/>
      <c r="FB182" s="15"/>
      <c r="FC182" s="15"/>
      <c r="FD182" s="15"/>
      <c r="FE182" s="15"/>
      <c r="FF182" s="15"/>
      <c r="FG182" s="15"/>
      <c r="FH182" s="15"/>
      <c r="FI182" s="15"/>
      <c r="FJ182" s="15"/>
      <c r="FK182" s="15"/>
      <c r="FL182" s="15"/>
      <c r="FM182" s="15"/>
      <c r="FN182" s="15"/>
      <c r="FO182" s="15"/>
      <c r="FP182" s="15"/>
      <c r="FQ182" s="15"/>
      <c r="FR182" s="15"/>
      <c r="FS182" s="15"/>
      <c r="FT182" s="15"/>
      <c r="FU182" s="15"/>
      <c r="FV182" s="15"/>
      <c r="FW182" s="15"/>
      <c r="FX182" s="15"/>
      <c r="FY182" s="15"/>
      <c r="FZ182" s="15"/>
      <c r="GA182" s="15"/>
      <c r="GB182" s="15"/>
      <c r="GC182" s="15"/>
      <c r="GD182" s="15"/>
      <c r="GE182" s="15"/>
      <c r="GF182" s="15"/>
      <c r="GG182" s="15"/>
      <c r="GH182" s="15"/>
      <c r="GI182" s="15"/>
      <c r="GJ182" s="15"/>
      <c r="GK182" s="15"/>
      <c r="GL182" s="15"/>
      <c r="GM182" s="15"/>
      <c r="GN182" s="15"/>
      <c r="GO182" s="15"/>
      <c r="GP182" s="15"/>
      <c r="GQ182" s="15"/>
      <c r="GR182" s="15"/>
      <c r="GS182" s="15"/>
      <c r="GT182" s="15"/>
      <c r="GU182" s="15"/>
      <c r="GV182" s="15"/>
      <c r="GW182" s="15"/>
      <c r="GX182" s="15"/>
      <c r="GY182" s="15"/>
      <c r="GZ182" s="15"/>
      <c r="HA182" s="15"/>
      <c r="HB182" s="15"/>
      <c r="HC182" s="15"/>
      <c r="HD182" s="15"/>
      <c r="HE182" s="15"/>
      <c r="HF182" s="15"/>
      <c r="HG182" s="15"/>
      <c r="HH182" s="15"/>
      <c r="HI182" s="15"/>
      <c r="HJ182" s="15"/>
      <c r="HK182" s="15"/>
      <c r="HL182" s="15"/>
      <c r="HM182" s="15"/>
      <c r="HN182" s="15"/>
      <c r="HO182" s="15"/>
      <c r="HP182" s="15"/>
      <c r="HQ182" s="15"/>
      <c r="HR182" s="15"/>
      <c r="HS182" s="15"/>
      <c r="HT182" s="15"/>
      <c r="HU182" s="15"/>
      <c r="HV182" s="15"/>
      <c r="HW182" s="15"/>
      <c r="HX182" s="15"/>
      <c r="HY182" s="15"/>
      <c r="HZ182" s="15"/>
      <c r="IA182" s="15"/>
      <c r="IB182" s="15"/>
      <c r="IC182" s="15"/>
      <c r="ID182" s="15"/>
      <c r="IE182" s="15"/>
      <c r="IF182" s="15"/>
      <c r="IG182" s="15"/>
      <c r="IH182" s="15"/>
      <c r="II182" s="15"/>
      <c r="IJ182" s="15"/>
      <c r="IK182" s="15"/>
      <c r="IL182" s="15"/>
      <c r="IM182" s="15"/>
      <c r="IN182" s="15"/>
      <c r="IO182" s="15"/>
      <c r="IP182" s="15"/>
      <c r="IQ182" s="15"/>
      <c r="IR182" s="15"/>
      <c r="IS182" s="15"/>
      <c r="IT182" s="15"/>
      <c r="IU182" s="15"/>
      <c r="IV182" s="15"/>
    </row>
    <row r="183" spans="1:256" ht="27" customHeight="1">
      <c r="A183" s="48"/>
      <c r="B183" s="500" t="s">
        <v>179</v>
      </c>
      <c r="C183" s="500"/>
      <c r="D183" s="500"/>
      <c r="E183" s="500"/>
      <c r="F183" s="500"/>
      <c r="G183" s="500"/>
      <c r="H183" s="102" t="s">
        <v>106</v>
      </c>
      <c r="I183" s="68" t="s">
        <v>106</v>
      </c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  <c r="BM183" s="15"/>
      <c r="BN183" s="15"/>
      <c r="BO183" s="15"/>
      <c r="BP183" s="15"/>
      <c r="BQ183" s="15"/>
      <c r="BR183" s="15"/>
      <c r="BS183" s="15"/>
      <c r="BT183" s="15"/>
      <c r="BU183" s="15"/>
      <c r="BV183" s="15"/>
      <c r="BW183" s="15"/>
      <c r="BX183" s="15"/>
      <c r="BY183" s="15"/>
      <c r="BZ183" s="15"/>
      <c r="CA183" s="15"/>
      <c r="CB183" s="15"/>
      <c r="CC183" s="15"/>
      <c r="CD183" s="15"/>
      <c r="CE183" s="15"/>
      <c r="CF183" s="15"/>
      <c r="CG183" s="15"/>
      <c r="CH183" s="15"/>
      <c r="CI183" s="15"/>
      <c r="CJ183" s="15"/>
      <c r="CK183" s="15"/>
      <c r="CL183" s="15"/>
      <c r="CM183" s="15"/>
      <c r="CN183" s="15"/>
      <c r="CO183" s="15"/>
      <c r="CP183" s="15"/>
      <c r="CQ183" s="15"/>
      <c r="CR183" s="15"/>
      <c r="CS183" s="15"/>
      <c r="CT183" s="15"/>
      <c r="CU183" s="15"/>
      <c r="CV183" s="15"/>
      <c r="CW183" s="15"/>
      <c r="CX183" s="15"/>
      <c r="CY183" s="15"/>
      <c r="CZ183" s="15"/>
      <c r="DA183" s="15"/>
      <c r="DB183" s="15"/>
      <c r="DC183" s="15"/>
      <c r="DD183" s="15"/>
      <c r="DE183" s="15"/>
      <c r="DF183" s="15"/>
      <c r="DG183" s="15"/>
      <c r="DH183" s="15"/>
      <c r="DI183" s="15"/>
      <c r="DJ183" s="15"/>
      <c r="DK183" s="15"/>
      <c r="DL183" s="15"/>
      <c r="DM183" s="15"/>
      <c r="DN183" s="15"/>
      <c r="DO183" s="15"/>
      <c r="DP183" s="15"/>
      <c r="DQ183" s="15"/>
      <c r="DR183" s="15"/>
      <c r="DS183" s="15"/>
      <c r="DT183" s="15"/>
      <c r="DU183" s="15"/>
      <c r="DV183" s="15"/>
      <c r="DW183" s="15"/>
      <c r="DX183" s="15"/>
      <c r="DY183" s="15"/>
      <c r="DZ183" s="15"/>
      <c r="EA183" s="15"/>
      <c r="EB183" s="15"/>
      <c r="EC183" s="15"/>
      <c r="ED183" s="15"/>
      <c r="EE183" s="15"/>
      <c r="EF183" s="15"/>
      <c r="EG183" s="15"/>
      <c r="EH183" s="15"/>
      <c r="EI183" s="15"/>
      <c r="EJ183" s="15"/>
      <c r="EK183" s="15"/>
      <c r="EL183" s="15"/>
      <c r="EM183" s="15"/>
      <c r="EN183" s="15"/>
      <c r="EO183" s="15"/>
      <c r="EP183" s="15"/>
      <c r="EQ183" s="15"/>
      <c r="ER183" s="15"/>
      <c r="ES183" s="15"/>
      <c r="ET183" s="15"/>
      <c r="EU183" s="15"/>
      <c r="EV183" s="15"/>
      <c r="EW183" s="15"/>
      <c r="EX183" s="15"/>
      <c r="EY183" s="15"/>
      <c r="EZ183" s="15"/>
      <c r="FA183" s="15"/>
      <c r="FB183" s="15"/>
      <c r="FC183" s="15"/>
      <c r="FD183" s="15"/>
      <c r="FE183" s="15"/>
      <c r="FF183" s="15"/>
      <c r="FG183" s="15"/>
      <c r="FH183" s="15"/>
      <c r="FI183" s="15"/>
      <c r="FJ183" s="15"/>
      <c r="FK183" s="15"/>
      <c r="FL183" s="15"/>
      <c r="FM183" s="15"/>
      <c r="FN183" s="15"/>
      <c r="FO183" s="15"/>
      <c r="FP183" s="15"/>
      <c r="FQ183" s="15"/>
      <c r="FR183" s="15"/>
      <c r="FS183" s="15"/>
      <c r="FT183" s="15"/>
      <c r="FU183" s="15"/>
      <c r="FV183" s="15"/>
      <c r="FW183" s="15"/>
      <c r="FX183" s="15"/>
      <c r="FY183" s="15"/>
      <c r="FZ183" s="15"/>
      <c r="GA183" s="15"/>
      <c r="GB183" s="15"/>
      <c r="GC183" s="15"/>
      <c r="GD183" s="15"/>
      <c r="GE183" s="15"/>
      <c r="GF183" s="15"/>
      <c r="GG183" s="15"/>
      <c r="GH183" s="15"/>
      <c r="GI183" s="15"/>
      <c r="GJ183" s="15"/>
      <c r="GK183" s="15"/>
      <c r="GL183" s="15"/>
      <c r="GM183" s="15"/>
      <c r="GN183" s="15"/>
      <c r="GO183" s="15"/>
      <c r="GP183" s="15"/>
      <c r="GQ183" s="15"/>
      <c r="GR183" s="15"/>
      <c r="GS183" s="15"/>
      <c r="GT183" s="15"/>
      <c r="GU183" s="15"/>
      <c r="GV183" s="15"/>
      <c r="GW183" s="15"/>
      <c r="GX183" s="15"/>
      <c r="GY183" s="15"/>
      <c r="GZ183" s="15"/>
      <c r="HA183" s="15"/>
      <c r="HB183" s="15"/>
      <c r="HC183" s="15"/>
      <c r="HD183" s="15"/>
      <c r="HE183" s="15"/>
      <c r="HF183" s="15"/>
      <c r="HG183" s="15"/>
      <c r="HH183" s="15"/>
      <c r="HI183" s="15"/>
      <c r="HJ183" s="15"/>
      <c r="HK183" s="15"/>
      <c r="HL183" s="15"/>
      <c r="HM183" s="15"/>
      <c r="HN183" s="15"/>
      <c r="HO183" s="15"/>
      <c r="HP183" s="15"/>
      <c r="HQ183" s="15"/>
      <c r="HR183" s="15"/>
      <c r="HS183" s="15"/>
      <c r="HT183" s="15"/>
      <c r="HU183" s="15"/>
      <c r="HV183" s="15"/>
      <c r="HW183" s="15"/>
      <c r="HX183" s="15"/>
      <c r="HY183" s="15"/>
      <c r="HZ183" s="15"/>
      <c r="IA183" s="15"/>
      <c r="IB183" s="15"/>
      <c r="IC183" s="15"/>
      <c r="ID183" s="15"/>
      <c r="IE183" s="15"/>
      <c r="IF183" s="15"/>
      <c r="IG183" s="15"/>
      <c r="IH183" s="15"/>
      <c r="II183" s="15"/>
      <c r="IJ183" s="15"/>
      <c r="IK183" s="15"/>
      <c r="IL183" s="15"/>
      <c r="IM183" s="15"/>
      <c r="IN183" s="15"/>
      <c r="IO183" s="15"/>
      <c r="IP183" s="15"/>
      <c r="IQ183" s="15"/>
      <c r="IR183" s="15"/>
      <c r="IS183" s="15"/>
      <c r="IT183" s="15"/>
      <c r="IU183" s="15"/>
      <c r="IV183" s="15"/>
    </row>
    <row r="184" spans="1:256" ht="18" customHeight="1">
      <c r="A184" s="48"/>
      <c r="B184" s="538" t="s">
        <v>180</v>
      </c>
      <c r="C184" s="538"/>
      <c r="D184" s="538"/>
      <c r="E184" s="538"/>
      <c r="F184" s="538"/>
      <c r="G184" s="538"/>
      <c r="H184" s="102" t="s">
        <v>106</v>
      </c>
      <c r="I184" s="68" t="s">
        <v>106</v>
      </c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  <c r="BM184" s="15"/>
      <c r="BN184" s="15"/>
      <c r="BO184" s="15"/>
      <c r="BP184" s="15"/>
      <c r="BQ184" s="15"/>
      <c r="BR184" s="15"/>
      <c r="BS184" s="15"/>
      <c r="BT184" s="15"/>
      <c r="BU184" s="15"/>
      <c r="BV184" s="15"/>
      <c r="BW184" s="15"/>
      <c r="BX184" s="15"/>
      <c r="BY184" s="15"/>
      <c r="BZ184" s="15"/>
      <c r="CA184" s="15"/>
      <c r="CB184" s="15"/>
      <c r="CC184" s="15"/>
      <c r="CD184" s="15"/>
      <c r="CE184" s="15"/>
      <c r="CF184" s="15"/>
      <c r="CG184" s="15"/>
      <c r="CH184" s="15"/>
      <c r="CI184" s="15"/>
      <c r="CJ184" s="15"/>
      <c r="CK184" s="15"/>
      <c r="CL184" s="15"/>
      <c r="CM184" s="15"/>
      <c r="CN184" s="15"/>
      <c r="CO184" s="15"/>
      <c r="CP184" s="15"/>
      <c r="CQ184" s="15"/>
      <c r="CR184" s="15"/>
      <c r="CS184" s="15"/>
      <c r="CT184" s="15"/>
      <c r="CU184" s="15"/>
      <c r="CV184" s="15"/>
      <c r="CW184" s="15"/>
      <c r="CX184" s="15"/>
      <c r="CY184" s="15"/>
      <c r="CZ184" s="15"/>
      <c r="DA184" s="15"/>
      <c r="DB184" s="15"/>
      <c r="DC184" s="15"/>
      <c r="DD184" s="15"/>
      <c r="DE184" s="15"/>
      <c r="DF184" s="15"/>
      <c r="DG184" s="15"/>
      <c r="DH184" s="15"/>
      <c r="DI184" s="15"/>
      <c r="DJ184" s="15"/>
      <c r="DK184" s="15"/>
      <c r="DL184" s="15"/>
      <c r="DM184" s="15"/>
      <c r="DN184" s="15"/>
      <c r="DO184" s="15"/>
      <c r="DP184" s="15"/>
      <c r="DQ184" s="15"/>
      <c r="DR184" s="15"/>
      <c r="DS184" s="15"/>
      <c r="DT184" s="15"/>
      <c r="DU184" s="15"/>
      <c r="DV184" s="15"/>
      <c r="DW184" s="15"/>
      <c r="DX184" s="15"/>
      <c r="DY184" s="15"/>
      <c r="DZ184" s="15"/>
      <c r="EA184" s="15"/>
      <c r="EB184" s="15"/>
      <c r="EC184" s="15"/>
      <c r="ED184" s="15"/>
      <c r="EE184" s="15"/>
      <c r="EF184" s="15"/>
      <c r="EG184" s="15"/>
      <c r="EH184" s="15"/>
      <c r="EI184" s="15"/>
      <c r="EJ184" s="15"/>
      <c r="EK184" s="15"/>
      <c r="EL184" s="15"/>
      <c r="EM184" s="15"/>
      <c r="EN184" s="15"/>
      <c r="EO184" s="15"/>
      <c r="EP184" s="15"/>
      <c r="EQ184" s="15"/>
      <c r="ER184" s="15"/>
      <c r="ES184" s="15"/>
      <c r="ET184" s="15"/>
      <c r="EU184" s="15"/>
      <c r="EV184" s="15"/>
      <c r="EW184" s="15"/>
      <c r="EX184" s="15"/>
      <c r="EY184" s="15"/>
      <c r="EZ184" s="15"/>
      <c r="FA184" s="15"/>
      <c r="FB184" s="15"/>
      <c r="FC184" s="15"/>
      <c r="FD184" s="15"/>
      <c r="FE184" s="15"/>
      <c r="FF184" s="15"/>
      <c r="FG184" s="15"/>
      <c r="FH184" s="15"/>
      <c r="FI184" s="15"/>
      <c r="FJ184" s="15"/>
      <c r="FK184" s="15"/>
      <c r="FL184" s="15"/>
      <c r="FM184" s="15"/>
      <c r="FN184" s="15"/>
      <c r="FO184" s="15"/>
      <c r="FP184" s="15"/>
      <c r="FQ184" s="15"/>
      <c r="FR184" s="15"/>
      <c r="FS184" s="15"/>
      <c r="FT184" s="15"/>
      <c r="FU184" s="15"/>
      <c r="FV184" s="15"/>
      <c r="FW184" s="15"/>
      <c r="FX184" s="15"/>
      <c r="FY184" s="15"/>
      <c r="FZ184" s="15"/>
      <c r="GA184" s="15"/>
      <c r="GB184" s="15"/>
      <c r="GC184" s="15"/>
      <c r="GD184" s="15"/>
      <c r="GE184" s="15"/>
      <c r="GF184" s="15"/>
      <c r="GG184" s="15"/>
      <c r="GH184" s="15"/>
      <c r="GI184" s="15"/>
      <c r="GJ184" s="15"/>
      <c r="GK184" s="15"/>
      <c r="GL184" s="15"/>
      <c r="GM184" s="15"/>
      <c r="GN184" s="15"/>
      <c r="GO184" s="15"/>
      <c r="GP184" s="15"/>
      <c r="GQ184" s="15"/>
      <c r="GR184" s="15"/>
      <c r="GS184" s="15"/>
      <c r="GT184" s="15"/>
      <c r="GU184" s="15"/>
      <c r="GV184" s="15"/>
      <c r="GW184" s="15"/>
      <c r="GX184" s="15"/>
      <c r="GY184" s="15"/>
      <c r="GZ184" s="15"/>
      <c r="HA184" s="15"/>
      <c r="HB184" s="15"/>
      <c r="HC184" s="15"/>
      <c r="HD184" s="15"/>
      <c r="HE184" s="15"/>
      <c r="HF184" s="15"/>
      <c r="HG184" s="15"/>
      <c r="HH184" s="15"/>
      <c r="HI184" s="15"/>
      <c r="HJ184" s="15"/>
      <c r="HK184" s="15"/>
      <c r="HL184" s="15"/>
      <c r="HM184" s="15"/>
      <c r="HN184" s="15"/>
      <c r="HO184" s="15"/>
      <c r="HP184" s="15"/>
      <c r="HQ184" s="15"/>
      <c r="HR184" s="15"/>
      <c r="HS184" s="15"/>
      <c r="HT184" s="15"/>
      <c r="HU184" s="15"/>
      <c r="HV184" s="15"/>
      <c r="HW184" s="15"/>
      <c r="HX184" s="15"/>
      <c r="HY184" s="15"/>
      <c r="HZ184" s="15"/>
      <c r="IA184" s="15"/>
      <c r="IB184" s="15"/>
      <c r="IC184" s="15"/>
      <c r="ID184" s="15"/>
      <c r="IE184" s="15"/>
      <c r="IF184" s="15"/>
      <c r="IG184" s="15"/>
      <c r="IH184" s="15"/>
      <c r="II184" s="15"/>
      <c r="IJ184" s="15"/>
      <c r="IK184" s="15"/>
      <c r="IL184" s="15"/>
      <c r="IM184" s="15"/>
      <c r="IN184" s="15"/>
      <c r="IO184" s="15"/>
      <c r="IP184" s="15"/>
      <c r="IQ184" s="15"/>
      <c r="IR184" s="15"/>
      <c r="IS184" s="15"/>
      <c r="IT184" s="15"/>
      <c r="IU184" s="15"/>
      <c r="IV184" s="15"/>
    </row>
    <row r="185" spans="1:256" ht="18" customHeight="1">
      <c r="A185" s="48"/>
      <c r="B185" s="539" t="s">
        <v>181</v>
      </c>
      <c r="C185" s="539"/>
      <c r="D185" s="539"/>
      <c r="E185" s="539"/>
      <c r="F185" s="539"/>
      <c r="G185" s="539"/>
      <c r="H185" s="102" t="s">
        <v>106</v>
      </c>
      <c r="I185" s="68" t="s">
        <v>106</v>
      </c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5"/>
      <c r="BR185" s="15"/>
      <c r="BS185" s="15"/>
      <c r="BT185" s="15"/>
      <c r="BU185" s="15"/>
      <c r="BV185" s="15"/>
      <c r="BW185" s="15"/>
      <c r="BX185" s="15"/>
      <c r="BY185" s="15"/>
      <c r="BZ185" s="15"/>
      <c r="CA185" s="15"/>
      <c r="CB185" s="15"/>
      <c r="CC185" s="15"/>
      <c r="CD185" s="15"/>
      <c r="CE185" s="15"/>
      <c r="CF185" s="15"/>
      <c r="CG185" s="15"/>
      <c r="CH185" s="15"/>
      <c r="CI185" s="15"/>
      <c r="CJ185" s="15"/>
      <c r="CK185" s="15"/>
      <c r="CL185" s="15"/>
      <c r="CM185" s="15"/>
      <c r="CN185" s="15"/>
      <c r="CO185" s="15"/>
      <c r="CP185" s="15"/>
      <c r="CQ185" s="15"/>
      <c r="CR185" s="15"/>
      <c r="CS185" s="15"/>
      <c r="CT185" s="15"/>
      <c r="CU185" s="15"/>
      <c r="CV185" s="15"/>
      <c r="CW185" s="15"/>
      <c r="CX185" s="15"/>
      <c r="CY185" s="15"/>
      <c r="CZ185" s="15"/>
      <c r="DA185" s="15"/>
      <c r="DB185" s="15"/>
      <c r="DC185" s="15"/>
      <c r="DD185" s="15"/>
      <c r="DE185" s="15"/>
      <c r="DF185" s="15"/>
      <c r="DG185" s="15"/>
      <c r="DH185" s="15"/>
      <c r="DI185" s="15"/>
      <c r="DJ185" s="15"/>
      <c r="DK185" s="15"/>
      <c r="DL185" s="15"/>
      <c r="DM185" s="15"/>
      <c r="DN185" s="15"/>
      <c r="DO185" s="15"/>
      <c r="DP185" s="15"/>
      <c r="DQ185" s="15"/>
      <c r="DR185" s="15"/>
      <c r="DS185" s="15"/>
      <c r="DT185" s="15"/>
      <c r="DU185" s="15"/>
      <c r="DV185" s="15"/>
      <c r="DW185" s="15"/>
      <c r="DX185" s="15"/>
      <c r="DY185" s="15"/>
      <c r="DZ185" s="15"/>
      <c r="EA185" s="15"/>
      <c r="EB185" s="15"/>
      <c r="EC185" s="15"/>
      <c r="ED185" s="15"/>
      <c r="EE185" s="15"/>
      <c r="EF185" s="15"/>
      <c r="EG185" s="15"/>
      <c r="EH185" s="15"/>
      <c r="EI185" s="15"/>
      <c r="EJ185" s="15"/>
      <c r="EK185" s="15"/>
      <c r="EL185" s="15"/>
      <c r="EM185" s="15"/>
      <c r="EN185" s="15"/>
      <c r="EO185" s="15"/>
      <c r="EP185" s="15"/>
      <c r="EQ185" s="15"/>
      <c r="ER185" s="15"/>
      <c r="ES185" s="15"/>
      <c r="ET185" s="15"/>
      <c r="EU185" s="15"/>
      <c r="EV185" s="15"/>
      <c r="EW185" s="15"/>
      <c r="EX185" s="15"/>
      <c r="EY185" s="15"/>
      <c r="EZ185" s="15"/>
      <c r="FA185" s="15"/>
      <c r="FB185" s="15"/>
      <c r="FC185" s="15"/>
      <c r="FD185" s="15"/>
      <c r="FE185" s="15"/>
      <c r="FF185" s="15"/>
      <c r="FG185" s="15"/>
      <c r="FH185" s="15"/>
      <c r="FI185" s="15"/>
      <c r="FJ185" s="15"/>
      <c r="FK185" s="15"/>
      <c r="FL185" s="15"/>
      <c r="FM185" s="15"/>
      <c r="FN185" s="15"/>
      <c r="FO185" s="15"/>
      <c r="FP185" s="15"/>
      <c r="FQ185" s="15"/>
      <c r="FR185" s="15"/>
      <c r="FS185" s="15"/>
      <c r="FT185" s="15"/>
      <c r="FU185" s="15"/>
      <c r="FV185" s="15"/>
      <c r="FW185" s="15"/>
      <c r="FX185" s="15"/>
      <c r="FY185" s="15"/>
      <c r="FZ185" s="15"/>
      <c r="GA185" s="15"/>
      <c r="GB185" s="15"/>
      <c r="GC185" s="15"/>
      <c r="GD185" s="15"/>
      <c r="GE185" s="15"/>
      <c r="GF185" s="15"/>
      <c r="GG185" s="15"/>
      <c r="GH185" s="15"/>
      <c r="GI185" s="15"/>
      <c r="GJ185" s="15"/>
      <c r="GK185" s="15"/>
      <c r="GL185" s="15"/>
      <c r="GM185" s="15"/>
      <c r="GN185" s="15"/>
      <c r="GO185" s="15"/>
      <c r="GP185" s="15"/>
      <c r="GQ185" s="15"/>
      <c r="GR185" s="15"/>
      <c r="GS185" s="15"/>
      <c r="GT185" s="15"/>
      <c r="GU185" s="15"/>
      <c r="GV185" s="15"/>
      <c r="GW185" s="15"/>
      <c r="GX185" s="15"/>
      <c r="GY185" s="15"/>
      <c r="GZ185" s="15"/>
      <c r="HA185" s="15"/>
      <c r="HB185" s="15"/>
      <c r="HC185" s="15"/>
      <c r="HD185" s="15"/>
      <c r="HE185" s="15"/>
      <c r="HF185" s="15"/>
      <c r="HG185" s="15"/>
      <c r="HH185" s="15"/>
      <c r="HI185" s="15"/>
      <c r="HJ185" s="15"/>
      <c r="HK185" s="15"/>
      <c r="HL185" s="15"/>
      <c r="HM185" s="15"/>
      <c r="HN185" s="15"/>
      <c r="HO185" s="15"/>
      <c r="HP185" s="15"/>
      <c r="HQ185" s="15"/>
      <c r="HR185" s="15"/>
      <c r="HS185" s="15"/>
      <c r="HT185" s="15"/>
      <c r="HU185" s="15"/>
      <c r="HV185" s="15"/>
      <c r="HW185" s="15"/>
      <c r="HX185" s="15"/>
      <c r="HY185" s="15"/>
      <c r="HZ185" s="15"/>
      <c r="IA185" s="15"/>
      <c r="IB185" s="15"/>
      <c r="IC185" s="15"/>
      <c r="ID185" s="15"/>
      <c r="IE185" s="15"/>
      <c r="IF185" s="15"/>
      <c r="IG185" s="15"/>
      <c r="IH185" s="15"/>
      <c r="II185" s="15"/>
      <c r="IJ185" s="15"/>
      <c r="IK185" s="15"/>
      <c r="IL185" s="15"/>
      <c r="IM185" s="15"/>
      <c r="IN185" s="15"/>
      <c r="IO185" s="15"/>
      <c r="IP185" s="15"/>
      <c r="IQ185" s="15"/>
      <c r="IR185" s="15"/>
      <c r="IS185" s="15"/>
      <c r="IT185" s="15"/>
      <c r="IU185" s="15"/>
      <c r="IV185" s="15"/>
    </row>
    <row r="186" spans="1:256" ht="15" customHeight="1">
      <c r="A186" s="48"/>
      <c r="B186" s="537" t="s">
        <v>477</v>
      </c>
      <c r="C186" s="537"/>
      <c r="D186" s="537"/>
      <c r="E186" s="537"/>
      <c r="F186" s="537"/>
      <c r="G186" s="537"/>
      <c r="H186" s="101">
        <v>4.4299999999999999E-2</v>
      </c>
      <c r="I186" s="55">
        <f>ROUND(($I$176/(1-$H$189))*H186,2)</f>
        <v>193.27</v>
      </c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  <c r="BM186" s="15"/>
      <c r="BN186" s="15"/>
      <c r="BO186" s="15"/>
      <c r="BP186" s="15"/>
      <c r="BQ186" s="15"/>
      <c r="BR186" s="15"/>
      <c r="BS186" s="15"/>
      <c r="BT186" s="15"/>
      <c r="BU186" s="15"/>
      <c r="BV186" s="15"/>
      <c r="BW186" s="15"/>
      <c r="BX186" s="15"/>
      <c r="BY186" s="15"/>
      <c r="BZ186" s="15"/>
      <c r="CA186" s="15"/>
      <c r="CB186" s="15"/>
      <c r="CC186" s="15"/>
      <c r="CD186" s="15"/>
      <c r="CE186" s="15"/>
      <c r="CF186" s="15"/>
      <c r="CG186" s="15"/>
      <c r="CH186" s="15"/>
      <c r="CI186" s="15"/>
      <c r="CJ186" s="15"/>
      <c r="CK186" s="15"/>
      <c r="CL186" s="15"/>
      <c r="CM186" s="15"/>
      <c r="CN186" s="15"/>
      <c r="CO186" s="15"/>
      <c r="CP186" s="15"/>
      <c r="CQ186" s="15"/>
      <c r="CR186" s="15"/>
      <c r="CS186" s="15"/>
      <c r="CT186" s="15"/>
      <c r="CU186" s="15"/>
      <c r="CV186" s="15"/>
      <c r="CW186" s="15"/>
      <c r="CX186" s="15"/>
      <c r="CY186" s="15"/>
      <c r="CZ186" s="15"/>
      <c r="DA186" s="15"/>
      <c r="DB186" s="15"/>
      <c r="DC186" s="15"/>
      <c r="DD186" s="15"/>
      <c r="DE186" s="15"/>
      <c r="DF186" s="15"/>
      <c r="DG186" s="15"/>
      <c r="DH186" s="15"/>
      <c r="DI186" s="15"/>
      <c r="DJ186" s="15"/>
      <c r="DK186" s="15"/>
      <c r="DL186" s="15"/>
      <c r="DM186" s="15"/>
      <c r="DN186" s="15"/>
      <c r="DO186" s="15"/>
      <c r="DP186" s="15"/>
      <c r="DQ186" s="15"/>
      <c r="DR186" s="15"/>
      <c r="DS186" s="15"/>
      <c r="DT186" s="15"/>
      <c r="DU186" s="15"/>
      <c r="DV186" s="15"/>
      <c r="DW186" s="15"/>
      <c r="DX186" s="15"/>
      <c r="DY186" s="15"/>
      <c r="DZ186" s="15"/>
      <c r="EA186" s="15"/>
      <c r="EB186" s="15"/>
      <c r="EC186" s="15"/>
      <c r="ED186" s="15"/>
      <c r="EE186" s="15"/>
      <c r="EF186" s="15"/>
      <c r="EG186" s="15"/>
      <c r="EH186" s="15"/>
      <c r="EI186" s="15"/>
      <c r="EJ186" s="15"/>
      <c r="EK186" s="15"/>
      <c r="EL186" s="15"/>
      <c r="EM186" s="15"/>
      <c r="EN186" s="15"/>
      <c r="EO186" s="15"/>
      <c r="EP186" s="15"/>
      <c r="EQ186" s="15"/>
      <c r="ER186" s="15"/>
      <c r="ES186" s="15"/>
      <c r="ET186" s="15"/>
      <c r="EU186" s="15"/>
      <c r="EV186" s="15"/>
      <c r="EW186" s="15"/>
      <c r="EX186" s="15"/>
      <c r="EY186" s="15"/>
      <c r="EZ186" s="15"/>
      <c r="FA186" s="15"/>
      <c r="FB186" s="15"/>
      <c r="FC186" s="15"/>
      <c r="FD186" s="15"/>
      <c r="FE186" s="15"/>
      <c r="FF186" s="15"/>
      <c r="FG186" s="15"/>
      <c r="FH186" s="15"/>
      <c r="FI186" s="15"/>
      <c r="FJ186" s="15"/>
      <c r="FK186" s="15"/>
      <c r="FL186" s="15"/>
      <c r="FM186" s="15"/>
      <c r="FN186" s="15"/>
      <c r="FO186" s="15"/>
      <c r="FP186" s="15"/>
      <c r="FQ186" s="15"/>
      <c r="FR186" s="15"/>
      <c r="FS186" s="15"/>
      <c r="FT186" s="15"/>
      <c r="FU186" s="15"/>
      <c r="FV186" s="15"/>
      <c r="FW186" s="15"/>
      <c r="FX186" s="15"/>
      <c r="FY186" s="15"/>
      <c r="FZ186" s="15"/>
      <c r="GA186" s="15"/>
      <c r="GB186" s="15"/>
      <c r="GC186" s="15"/>
      <c r="GD186" s="15"/>
      <c r="GE186" s="15"/>
      <c r="GF186" s="15"/>
      <c r="GG186" s="15"/>
      <c r="GH186" s="15"/>
      <c r="GI186" s="15"/>
      <c r="GJ186" s="15"/>
      <c r="GK186" s="15"/>
      <c r="GL186" s="15"/>
      <c r="GM186" s="15"/>
      <c r="GN186" s="15"/>
      <c r="GO186" s="15"/>
      <c r="GP186" s="15"/>
      <c r="GQ186" s="15"/>
      <c r="GR186" s="15"/>
      <c r="GS186" s="15"/>
      <c r="GT186" s="15"/>
      <c r="GU186" s="15"/>
      <c r="GV186" s="15"/>
      <c r="GW186" s="15"/>
      <c r="GX186" s="15"/>
      <c r="GY186" s="15"/>
      <c r="GZ186" s="15"/>
      <c r="HA186" s="15"/>
      <c r="HB186" s="15"/>
      <c r="HC186" s="15"/>
      <c r="HD186" s="15"/>
      <c r="HE186" s="15"/>
      <c r="HF186" s="15"/>
      <c r="HG186" s="15"/>
      <c r="HH186" s="15"/>
      <c r="HI186" s="15"/>
      <c r="HJ186" s="15"/>
      <c r="HK186" s="15"/>
      <c r="HL186" s="15"/>
      <c r="HM186" s="15"/>
      <c r="HN186" s="15"/>
      <c r="HO186" s="15"/>
      <c r="HP186" s="15"/>
      <c r="HQ186" s="15"/>
      <c r="HR186" s="15"/>
      <c r="HS186" s="15"/>
      <c r="HT186" s="15"/>
      <c r="HU186" s="15"/>
      <c r="HV186" s="15"/>
      <c r="HW186" s="15"/>
      <c r="HX186" s="15"/>
      <c r="HY186" s="15"/>
      <c r="HZ186" s="15"/>
      <c r="IA186" s="15"/>
      <c r="IB186" s="15"/>
      <c r="IC186" s="15"/>
      <c r="ID186" s="15"/>
      <c r="IE186" s="15"/>
      <c r="IF186" s="15"/>
      <c r="IG186" s="15"/>
      <c r="IH186" s="15"/>
      <c r="II186" s="15"/>
      <c r="IJ186" s="15"/>
      <c r="IK186" s="15"/>
      <c r="IL186" s="15"/>
      <c r="IM186" s="15"/>
      <c r="IN186" s="15"/>
      <c r="IO186" s="15"/>
      <c r="IP186" s="15"/>
      <c r="IQ186" s="15"/>
      <c r="IR186" s="15"/>
      <c r="IS186" s="15"/>
      <c r="IT186" s="15"/>
      <c r="IU186" s="15"/>
      <c r="IV186" s="15"/>
    </row>
    <row r="187" spans="1:256" ht="15.75" customHeight="1">
      <c r="A187" s="510" t="s">
        <v>82</v>
      </c>
      <c r="B187" s="510"/>
      <c r="C187" s="510"/>
      <c r="D187" s="510"/>
      <c r="E187" s="510"/>
      <c r="F187" s="510"/>
      <c r="G187" s="510"/>
      <c r="H187" s="510"/>
      <c r="I187" s="61">
        <f>SUM(I179+I173+I175+I180+I181+I186)</f>
        <v>896.15</v>
      </c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5"/>
      <c r="BT187" s="15"/>
      <c r="BU187" s="15"/>
      <c r="BV187" s="15"/>
      <c r="BW187" s="15"/>
      <c r="BX187" s="15"/>
      <c r="BY187" s="15"/>
      <c r="BZ187" s="15"/>
      <c r="CA187" s="15"/>
      <c r="CB187" s="15"/>
      <c r="CC187" s="15"/>
      <c r="CD187" s="15"/>
      <c r="CE187" s="15"/>
      <c r="CF187" s="15"/>
      <c r="CG187" s="15"/>
      <c r="CH187" s="15"/>
      <c r="CI187" s="15"/>
      <c r="CJ187" s="15"/>
      <c r="CK187" s="15"/>
      <c r="CL187" s="15"/>
      <c r="CM187" s="15"/>
      <c r="CN187" s="15"/>
      <c r="CO187" s="15"/>
      <c r="CP187" s="15"/>
      <c r="CQ187" s="15"/>
      <c r="CR187" s="15"/>
      <c r="CS187" s="15"/>
      <c r="CT187" s="15"/>
      <c r="CU187" s="15"/>
      <c r="CV187" s="15"/>
      <c r="CW187" s="15"/>
      <c r="CX187" s="15"/>
      <c r="CY187" s="15"/>
      <c r="CZ187" s="15"/>
      <c r="DA187" s="15"/>
      <c r="DB187" s="15"/>
      <c r="DC187" s="15"/>
      <c r="DD187" s="15"/>
      <c r="DE187" s="15"/>
      <c r="DF187" s="15"/>
      <c r="DG187" s="15"/>
      <c r="DH187" s="15"/>
      <c r="DI187" s="15"/>
      <c r="DJ187" s="15"/>
      <c r="DK187" s="15"/>
      <c r="DL187" s="15"/>
      <c r="DM187" s="15"/>
      <c r="DN187" s="15"/>
      <c r="DO187" s="15"/>
      <c r="DP187" s="15"/>
      <c r="DQ187" s="15"/>
      <c r="DR187" s="15"/>
      <c r="DS187" s="15"/>
      <c r="DT187" s="15"/>
      <c r="DU187" s="15"/>
      <c r="DV187" s="15"/>
      <c r="DW187" s="15"/>
      <c r="DX187" s="15"/>
      <c r="DY187" s="15"/>
      <c r="DZ187" s="15"/>
      <c r="EA187" s="15"/>
      <c r="EB187" s="15"/>
      <c r="EC187" s="15"/>
      <c r="ED187" s="15"/>
      <c r="EE187" s="15"/>
      <c r="EF187" s="15"/>
      <c r="EG187" s="15"/>
      <c r="EH187" s="15"/>
      <c r="EI187" s="15"/>
      <c r="EJ187" s="15"/>
      <c r="EK187" s="15"/>
      <c r="EL187" s="15"/>
      <c r="EM187" s="15"/>
      <c r="EN187" s="15"/>
      <c r="EO187" s="15"/>
      <c r="EP187" s="15"/>
      <c r="EQ187" s="15"/>
      <c r="ER187" s="15"/>
      <c r="ES187" s="15"/>
      <c r="ET187" s="15"/>
      <c r="EU187" s="15"/>
      <c r="EV187" s="15"/>
      <c r="EW187" s="15"/>
      <c r="EX187" s="15"/>
      <c r="EY187" s="15"/>
      <c r="EZ187" s="15"/>
      <c r="FA187" s="15"/>
      <c r="FB187" s="15"/>
      <c r="FC187" s="15"/>
      <c r="FD187" s="15"/>
      <c r="FE187" s="15"/>
      <c r="FF187" s="15"/>
      <c r="FG187" s="15"/>
      <c r="FH187" s="15"/>
      <c r="FI187" s="15"/>
      <c r="FJ187" s="15"/>
      <c r="FK187" s="15"/>
      <c r="FL187" s="15"/>
      <c r="FM187" s="15"/>
      <c r="FN187" s="15"/>
      <c r="FO187" s="15"/>
      <c r="FP187" s="15"/>
      <c r="FQ187" s="15"/>
      <c r="FR187" s="15"/>
      <c r="FS187" s="15"/>
      <c r="FT187" s="15"/>
      <c r="FU187" s="15"/>
      <c r="FV187" s="15"/>
      <c r="FW187" s="15"/>
      <c r="FX187" s="15"/>
      <c r="FY187" s="15"/>
      <c r="FZ187" s="15"/>
      <c r="GA187" s="15"/>
      <c r="GB187" s="15"/>
      <c r="GC187" s="15"/>
      <c r="GD187" s="15"/>
      <c r="GE187" s="15"/>
      <c r="GF187" s="15"/>
      <c r="GG187" s="15"/>
      <c r="GH187" s="15"/>
      <c r="GI187" s="15"/>
      <c r="GJ187" s="15"/>
      <c r="GK187" s="15"/>
      <c r="GL187" s="15"/>
      <c r="GM187" s="15"/>
      <c r="GN187" s="15"/>
      <c r="GO187" s="15"/>
      <c r="GP187" s="15"/>
      <c r="GQ187" s="15"/>
      <c r="GR187" s="15"/>
      <c r="GS187" s="15"/>
      <c r="GT187" s="15"/>
      <c r="GU187" s="15"/>
      <c r="GV187" s="15"/>
      <c r="GW187" s="15"/>
      <c r="GX187" s="15"/>
      <c r="GY187" s="15"/>
      <c r="GZ187" s="15"/>
      <c r="HA187" s="15"/>
      <c r="HB187" s="15"/>
      <c r="HC187" s="15"/>
      <c r="HD187" s="15"/>
      <c r="HE187" s="15"/>
      <c r="HF187" s="15"/>
      <c r="HG187" s="15"/>
      <c r="HH187" s="15"/>
      <c r="HI187" s="15"/>
      <c r="HJ187" s="15"/>
      <c r="HK187" s="15"/>
      <c r="HL187" s="15"/>
      <c r="HM187" s="15"/>
      <c r="HN187" s="15"/>
      <c r="HO187" s="15"/>
      <c r="HP187" s="15"/>
      <c r="HQ187" s="15"/>
      <c r="HR187" s="15"/>
      <c r="HS187" s="15"/>
      <c r="HT187" s="15"/>
      <c r="HU187" s="15"/>
      <c r="HV187" s="15"/>
      <c r="HW187" s="15"/>
      <c r="HX187" s="15"/>
      <c r="HY187" s="15"/>
      <c r="HZ187" s="15"/>
      <c r="IA187" s="15"/>
      <c r="IB187" s="15"/>
      <c r="IC187" s="15"/>
      <c r="ID187" s="15"/>
      <c r="IE187" s="15"/>
      <c r="IF187" s="15"/>
      <c r="IG187" s="15"/>
      <c r="IH187" s="15"/>
      <c r="II187" s="15"/>
      <c r="IJ187" s="15"/>
      <c r="IK187" s="15"/>
      <c r="IL187" s="15"/>
      <c r="IM187" s="15"/>
      <c r="IN187" s="15"/>
      <c r="IO187" s="15"/>
      <c r="IP187" s="15"/>
      <c r="IQ187" s="15"/>
      <c r="IR187" s="15"/>
      <c r="IS187" s="15"/>
      <c r="IT187" s="15"/>
      <c r="IU187" s="15"/>
      <c r="IV187" s="15"/>
    </row>
    <row r="188" spans="1:256" ht="6.75" customHeight="1">
      <c r="A188" s="531"/>
      <c r="B188" s="531"/>
      <c r="C188" s="531"/>
      <c r="D188" s="531"/>
      <c r="E188" s="531"/>
      <c r="F188" s="531"/>
      <c r="G188" s="531"/>
      <c r="H188" s="531"/>
      <c r="I188" s="531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5"/>
      <c r="BR188" s="15"/>
      <c r="BS188" s="15"/>
      <c r="BT188" s="15"/>
      <c r="BU188" s="15"/>
      <c r="BV188" s="15"/>
      <c r="BW188" s="15"/>
      <c r="BX188" s="15"/>
      <c r="BY188" s="15"/>
      <c r="BZ188" s="15"/>
      <c r="CA188" s="15"/>
      <c r="CB188" s="15"/>
      <c r="CC188" s="15"/>
      <c r="CD188" s="15"/>
      <c r="CE188" s="15"/>
      <c r="CF188" s="15"/>
      <c r="CG188" s="15"/>
      <c r="CH188" s="15"/>
      <c r="CI188" s="15"/>
      <c r="CJ188" s="15"/>
      <c r="CK188" s="15"/>
      <c r="CL188" s="15"/>
      <c r="CM188" s="15"/>
      <c r="CN188" s="15"/>
      <c r="CO188" s="15"/>
      <c r="CP188" s="15"/>
      <c r="CQ188" s="15"/>
      <c r="CR188" s="15"/>
      <c r="CS188" s="15"/>
      <c r="CT188" s="15"/>
      <c r="CU188" s="15"/>
      <c r="CV188" s="15"/>
      <c r="CW188" s="15"/>
      <c r="CX188" s="15"/>
      <c r="CY188" s="15"/>
      <c r="CZ188" s="15"/>
      <c r="DA188" s="15"/>
      <c r="DB188" s="15"/>
      <c r="DC188" s="15"/>
      <c r="DD188" s="15"/>
      <c r="DE188" s="15"/>
      <c r="DF188" s="15"/>
      <c r="DG188" s="15"/>
      <c r="DH188" s="15"/>
      <c r="DI188" s="15"/>
      <c r="DJ188" s="15"/>
      <c r="DK188" s="15"/>
      <c r="DL188" s="15"/>
      <c r="DM188" s="15"/>
      <c r="DN188" s="15"/>
      <c r="DO188" s="15"/>
      <c r="DP188" s="15"/>
      <c r="DQ188" s="15"/>
      <c r="DR188" s="15"/>
      <c r="DS188" s="15"/>
      <c r="DT188" s="15"/>
      <c r="DU188" s="15"/>
      <c r="DV188" s="15"/>
      <c r="DW188" s="15"/>
      <c r="DX188" s="15"/>
      <c r="DY188" s="15"/>
      <c r="DZ188" s="15"/>
      <c r="EA188" s="15"/>
      <c r="EB188" s="15"/>
      <c r="EC188" s="15"/>
      <c r="ED188" s="15"/>
      <c r="EE188" s="15"/>
      <c r="EF188" s="15"/>
      <c r="EG188" s="15"/>
      <c r="EH188" s="15"/>
      <c r="EI188" s="15"/>
      <c r="EJ188" s="15"/>
      <c r="EK188" s="15"/>
      <c r="EL188" s="15"/>
      <c r="EM188" s="15"/>
      <c r="EN188" s="15"/>
      <c r="EO188" s="15"/>
      <c r="EP188" s="15"/>
      <c r="EQ188" s="15"/>
      <c r="ER188" s="15"/>
      <c r="ES188" s="15"/>
      <c r="ET188" s="15"/>
      <c r="EU188" s="15"/>
      <c r="EV188" s="15"/>
      <c r="EW188" s="15"/>
      <c r="EX188" s="15"/>
      <c r="EY188" s="15"/>
      <c r="EZ188" s="15"/>
      <c r="FA188" s="15"/>
      <c r="FB188" s="15"/>
      <c r="FC188" s="15"/>
      <c r="FD188" s="15"/>
      <c r="FE188" s="15"/>
      <c r="FF188" s="15"/>
      <c r="FG188" s="15"/>
      <c r="FH188" s="15"/>
      <c r="FI188" s="15"/>
      <c r="FJ188" s="15"/>
      <c r="FK188" s="15"/>
      <c r="FL188" s="15"/>
      <c r="FM188" s="15"/>
      <c r="FN188" s="15"/>
      <c r="FO188" s="15"/>
      <c r="FP188" s="15"/>
      <c r="FQ188" s="15"/>
      <c r="FR188" s="15"/>
      <c r="FS188" s="15"/>
      <c r="FT188" s="15"/>
      <c r="FU188" s="15"/>
      <c r="FV188" s="15"/>
      <c r="FW188" s="15"/>
      <c r="FX188" s="15"/>
      <c r="FY188" s="15"/>
      <c r="FZ188" s="15"/>
      <c r="GA188" s="15"/>
      <c r="GB188" s="15"/>
      <c r="GC188" s="15"/>
      <c r="GD188" s="15"/>
      <c r="GE188" s="15"/>
      <c r="GF188" s="15"/>
      <c r="GG188" s="15"/>
      <c r="GH188" s="15"/>
      <c r="GI188" s="15"/>
      <c r="GJ188" s="15"/>
      <c r="GK188" s="15"/>
      <c r="GL188" s="15"/>
      <c r="GM188" s="15"/>
      <c r="GN188" s="15"/>
      <c r="GO188" s="15"/>
      <c r="GP188" s="15"/>
      <c r="GQ188" s="15"/>
      <c r="GR188" s="15"/>
      <c r="GS188" s="15"/>
      <c r="GT188" s="15"/>
      <c r="GU188" s="15"/>
      <c r="GV188" s="15"/>
      <c r="GW188" s="15"/>
      <c r="GX188" s="15"/>
      <c r="GY188" s="15"/>
      <c r="GZ188" s="15"/>
      <c r="HA188" s="15"/>
      <c r="HB188" s="15"/>
      <c r="HC188" s="15"/>
      <c r="HD188" s="15"/>
      <c r="HE188" s="15"/>
      <c r="HF188" s="15"/>
      <c r="HG188" s="15"/>
      <c r="HH188" s="15"/>
      <c r="HI188" s="15"/>
      <c r="HJ188" s="15"/>
      <c r="HK188" s="15"/>
      <c r="HL188" s="15"/>
      <c r="HM188" s="15"/>
      <c r="HN188" s="15"/>
      <c r="HO188" s="15"/>
      <c r="HP188" s="15"/>
      <c r="HQ188" s="15"/>
      <c r="HR188" s="15"/>
      <c r="HS188" s="15"/>
      <c r="HT188" s="15"/>
      <c r="HU188" s="15"/>
      <c r="HV188" s="15"/>
      <c r="HW188" s="15"/>
      <c r="HX188" s="15"/>
      <c r="HY188" s="15"/>
      <c r="HZ188" s="15"/>
      <c r="IA188" s="15"/>
      <c r="IB188" s="15"/>
      <c r="IC188" s="15"/>
      <c r="ID188" s="15"/>
      <c r="IE188" s="15"/>
      <c r="IF188" s="15"/>
      <c r="IG188" s="15"/>
      <c r="IH188" s="15"/>
      <c r="II188" s="15"/>
      <c r="IJ188" s="15"/>
      <c r="IK188" s="15"/>
      <c r="IL188" s="15"/>
      <c r="IM188" s="15"/>
      <c r="IN188" s="15"/>
      <c r="IO188" s="15"/>
      <c r="IP188" s="15"/>
      <c r="IQ188" s="15"/>
      <c r="IR188" s="15"/>
      <c r="IS188" s="15"/>
      <c r="IT188" s="15"/>
      <c r="IU188" s="15"/>
      <c r="IV188" s="15"/>
    </row>
    <row r="189" spans="1:256" ht="15.75" customHeight="1">
      <c r="A189" s="489" t="s">
        <v>183</v>
      </c>
      <c r="B189" s="489"/>
      <c r="C189" s="489"/>
      <c r="D189" s="489"/>
      <c r="E189" s="489"/>
      <c r="F189" s="489"/>
      <c r="G189" s="489"/>
      <c r="H189" s="103">
        <f>SUM(H179:H186)</f>
        <v>0.126</v>
      </c>
      <c r="I189" s="35">
        <f>SUM(I179:I186)</f>
        <v>549.71</v>
      </c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15"/>
      <c r="CC189" s="15"/>
      <c r="CD189" s="15"/>
      <c r="CE189" s="15"/>
      <c r="CF189" s="15"/>
      <c r="CG189" s="15"/>
      <c r="CH189" s="15"/>
      <c r="CI189" s="15"/>
      <c r="CJ189" s="15"/>
      <c r="CK189" s="15"/>
      <c r="CL189" s="15"/>
      <c r="CM189" s="15"/>
      <c r="CN189" s="15"/>
      <c r="CO189" s="15"/>
      <c r="CP189" s="15"/>
      <c r="CQ189" s="15"/>
      <c r="CR189" s="15"/>
      <c r="CS189" s="15"/>
      <c r="CT189" s="15"/>
      <c r="CU189" s="15"/>
      <c r="CV189" s="15"/>
      <c r="CW189" s="15"/>
      <c r="CX189" s="15"/>
      <c r="CY189" s="15"/>
      <c r="CZ189" s="15"/>
      <c r="DA189" s="15"/>
      <c r="DB189" s="15"/>
      <c r="DC189" s="15"/>
      <c r="DD189" s="15"/>
      <c r="DE189" s="15"/>
      <c r="DF189" s="15"/>
      <c r="DG189" s="15"/>
      <c r="DH189" s="15"/>
      <c r="DI189" s="15"/>
      <c r="DJ189" s="15"/>
      <c r="DK189" s="15"/>
      <c r="DL189" s="15"/>
      <c r="DM189" s="15"/>
      <c r="DN189" s="15"/>
      <c r="DO189" s="15"/>
      <c r="DP189" s="15"/>
      <c r="DQ189" s="15"/>
      <c r="DR189" s="15"/>
      <c r="DS189" s="15"/>
      <c r="DT189" s="15"/>
      <c r="DU189" s="15"/>
      <c r="DV189" s="15"/>
      <c r="DW189" s="15"/>
      <c r="DX189" s="15"/>
      <c r="DY189" s="15"/>
      <c r="DZ189" s="15"/>
      <c r="EA189" s="15"/>
      <c r="EB189" s="15"/>
      <c r="EC189" s="15"/>
      <c r="ED189" s="15"/>
      <c r="EE189" s="15"/>
      <c r="EF189" s="15"/>
      <c r="EG189" s="15"/>
      <c r="EH189" s="15"/>
      <c r="EI189" s="15"/>
      <c r="EJ189" s="15"/>
      <c r="EK189" s="15"/>
      <c r="EL189" s="15"/>
      <c r="EM189" s="15"/>
      <c r="EN189" s="15"/>
      <c r="EO189" s="15"/>
      <c r="EP189" s="15"/>
      <c r="EQ189" s="15"/>
      <c r="ER189" s="15"/>
      <c r="ES189" s="15"/>
      <c r="ET189" s="15"/>
      <c r="EU189" s="15"/>
      <c r="EV189" s="15"/>
      <c r="EW189" s="15"/>
      <c r="EX189" s="15"/>
      <c r="EY189" s="15"/>
      <c r="EZ189" s="15"/>
      <c r="FA189" s="15"/>
      <c r="FB189" s="15"/>
      <c r="FC189" s="15"/>
      <c r="FD189" s="15"/>
      <c r="FE189" s="15"/>
      <c r="FF189" s="15"/>
      <c r="FG189" s="15"/>
      <c r="FH189" s="15"/>
      <c r="FI189" s="15"/>
      <c r="FJ189" s="15"/>
      <c r="FK189" s="15"/>
      <c r="FL189" s="15"/>
      <c r="FM189" s="15"/>
      <c r="FN189" s="15"/>
      <c r="FO189" s="15"/>
      <c r="FP189" s="15"/>
      <c r="FQ189" s="15"/>
      <c r="FR189" s="15"/>
      <c r="FS189" s="15"/>
      <c r="FT189" s="15"/>
      <c r="FU189" s="15"/>
      <c r="FV189" s="15"/>
      <c r="FW189" s="15"/>
      <c r="FX189" s="15"/>
      <c r="FY189" s="15"/>
      <c r="FZ189" s="15"/>
      <c r="GA189" s="15"/>
      <c r="GB189" s="15"/>
      <c r="GC189" s="15"/>
      <c r="GD189" s="15"/>
      <c r="GE189" s="15"/>
      <c r="GF189" s="15"/>
      <c r="GG189" s="15"/>
      <c r="GH189" s="15"/>
      <c r="GI189" s="15"/>
      <c r="GJ189" s="15"/>
      <c r="GK189" s="15"/>
      <c r="GL189" s="15"/>
      <c r="GM189" s="15"/>
      <c r="GN189" s="15"/>
      <c r="GO189" s="15"/>
      <c r="GP189" s="15"/>
      <c r="GQ189" s="15"/>
      <c r="GR189" s="15"/>
      <c r="GS189" s="15"/>
      <c r="GT189" s="15"/>
      <c r="GU189" s="15"/>
      <c r="GV189" s="15"/>
      <c r="GW189" s="15"/>
      <c r="GX189" s="15"/>
      <c r="GY189" s="15"/>
      <c r="GZ189" s="15"/>
      <c r="HA189" s="15"/>
      <c r="HB189" s="15"/>
      <c r="HC189" s="15"/>
      <c r="HD189" s="15"/>
      <c r="HE189" s="15"/>
      <c r="HF189" s="15"/>
      <c r="HG189" s="15"/>
      <c r="HH189" s="15"/>
      <c r="HI189" s="15"/>
      <c r="HJ189" s="15"/>
      <c r="HK189" s="15"/>
      <c r="HL189" s="15"/>
      <c r="HM189" s="15"/>
      <c r="HN189" s="15"/>
      <c r="HO189" s="15"/>
      <c r="HP189" s="15"/>
      <c r="HQ189" s="15"/>
      <c r="HR189" s="15"/>
      <c r="HS189" s="15"/>
      <c r="HT189" s="15"/>
      <c r="HU189" s="15"/>
      <c r="HV189" s="15"/>
      <c r="HW189" s="15"/>
      <c r="HX189" s="15"/>
      <c r="HY189" s="15"/>
      <c r="HZ189" s="15"/>
      <c r="IA189" s="15"/>
      <c r="IB189" s="15"/>
      <c r="IC189" s="15"/>
      <c r="ID189" s="15"/>
      <c r="IE189" s="15"/>
      <c r="IF189" s="15"/>
      <c r="IG189" s="15"/>
      <c r="IH189" s="15"/>
      <c r="II189" s="15"/>
      <c r="IJ189" s="15"/>
      <c r="IK189" s="15"/>
      <c r="IL189" s="15"/>
      <c r="IM189" s="15"/>
      <c r="IN189" s="15"/>
      <c r="IO189" s="15"/>
      <c r="IP189" s="15"/>
      <c r="IQ189" s="15"/>
      <c r="IR189" s="15"/>
      <c r="IS189" s="15"/>
      <c r="IT189" s="15"/>
      <c r="IU189" s="15"/>
      <c r="IV189" s="15"/>
    </row>
    <row r="190" spans="1:256" ht="12.75" customHeight="1">
      <c r="A190" s="540" t="s">
        <v>184</v>
      </c>
      <c r="B190" s="540"/>
      <c r="C190" s="541" t="s">
        <v>185</v>
      </c>
      <c r="D190" s="541"/>
      <c r="E190" s="541"/>
      <c r="F190" s="541"/>
      <c r="G190" s="541"/>
      <c r="H190" s="541"/>
      <c r="I190" s="541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15"/>
      <c r="BS190" s="15"/>
      <c r="BT190" s="15"/>
      <c r="BU190" s="15"/>
      <c r="BV190" s="15"/>
      <c r="BW190" s="15"/>
      <c r="BX190" s="15"/>
      <c r="BY190" s="15"/>
      <c r="BZ190" s="15"/>
      <c r="CA190" s="15"/>
      <c r="CB190" s="15"/>
      <c r="CC190" s="15"/>
      <c r="CD190" s="15"/>
      <c r="CE190" s="15"/>
      <c r="CF190" s="15"/>
      <c r="CG190" s="15"/>
      <c r="CH190" s="15"/>
      <c r="CI190" s="15"/>
      <c r="CJ190" s="15"/>
      <c r="CK190" s="15"/>
      <c r="CL190" s="15"/>
      <c r="CM190" s="15"/>
      <c r="CN190" s="15"/>
      <c r="CO190" s="15"/>
      <c r="CP190" s="15"/>
      <c r="CQ190" s="15"/>
      <c r="CR190" s="15"/>
      <c r="CS190" s="15"/>
      <c r="CT190" s="15"/>
      <c r="CU190" s="15"/>
      <c r="CV190" s="15"/>
      <c r="CW190" s="15"/>
      <c r="CX190" s="15"/>
      <c r="CY190" s="15"/>
      <c r="CZ190" s="15"/>
      <c r="DA190" s="15"/>
      <c r="DB190" s="15"/>
      <c r="DC190" s="15"/>
      <c r="DD190" s="15"/>
      <c r="DE190" s="15"/>
      <c r="DF190" s="15"/>
      <c r="DG190" s="15"/>
      <c r="DH190" s="15"/>
      <c r="DI190" s="15"/>
      <c r="DJ190" s="15"/>
      <c r="DK190" s="15"/>
      <c r="DL190" s="15"/>
      <c r="DM190" s="15"/>
      <c r="DN190" s="15"/>
      <c r="DO190" s="15"/>
      <c r="DP190" s="15"/>
      <c r="DQ190" s="15"/>
      <c r="DR190" s="15"/>
      <c r="DS190" s="15"/>
      <c r="DT190" s="15"/>
      <c r="DU190" s="15"/>
      <c r="DV190" s="15"/>
      <c r="DW190" s="15"/>
      <c r="DX190" s="15"/>
      <c r="DY190" s="15"/>
      <c r="DZ190" s="15"/>
      <c r="EA190" s="15"/>
      <c r="EB190" s="15"/>
      <c r="EC190" s="15"/>
      <c r="ED190" s="15"/>
      <c r="EE190" s="15"/>
      <c r="EF190" s="15"/>
      <c r="EG190" s="15"/>
      <c r="EH190" s="15"/>
      <c r="EI190" s="15"/>
      <c r="EJ190" s="15"/>
      <c r="EK190" s="15"/>
      <c r="EL190" s="15"/>
      <c r="EM190" s="15"/>
      <c r="EN190" s="15"/>
      <c r="EO190" s="15"/>
      <c r="EP190" s="15"/>
      <c r="EQ190" s="15"/>
      <c r="ER190" s="15"/>
      <c r="ES190" s="15"/>
      <c r="ET190" s="15"/>
      <c r="EU190" s="15"/>
      <c r="EV190" s="15"/>
      <c r="EW190" s="15"/>
      <c r="EX190" s="15"/>
      <c r="EY190" s="15"/>
      <c r="EZ190" s="15"/>
      <c r="FA190" s="15"/>
      <c r="FB190" s="15"/>
      <c r="FC190" s="15"/>
      <c r="FD190" s="15"/>
      <c r="FE190" s="15"/>
      <c r="FF190" s="15"/>
      <c r="FG190" s="15"/>
      <c r="FH190" s="15"/>
      <c r="FI190" s="15"/>
      <c r="FJ190" s="15"/>
      <c r="FK190" s="15"/>
      <c r="FL190" s="15"/>
      <c r="FM190" s="15"/>
      <c r="FN190" s="15"/>
      <c r="FO190" s="15"/>
      <c r="FP190" s="15"/>
      <c r="FQ190" s="15"/>
      <c r="FR190" s="15"/>
      <c r="FS190" s="15"/>
      <c r="FT190" s="15"/>
      <c r="FU190" s="15"/>
      <c r="FV190" s="15"/>
      <c r="FW190" s="15"/>
      <c r="FX190" s="15"/>
      <c r="FY190" s="15"/>
      <c r="FZ190" s="15"/>
      <c r="GA190" s="15"/>
      <c r="GB190" s="15"/>
      <c r="GC190" s="15"/>
      <c r="GD190" s="15"/>
      <c r="GE190" s="15"/>
      <c r="GF190" s="15"/>
      <c r="GG190" s="15"/>
      <c r="GH190" s="15"/>
      <c r="GI190" s="15"/>
      <c r="GJ190" s="15"/>
      <c r="GK190" s="15"/>
      <c r="GL190" s="15"/>
      <c r="GM190" s="15"/>
      <c r="GN190" s="15"/>
      <c r="GO190" s="15"/>
      <c r="GP190" s="15"/>
      <c r="GQ190" s="15"/>
      <c r="GR190" s="15"/>
      <c r="GS190" s="15"/>
      <c r="GT190" s="15"/>
      <c r="GU190" s="15"/>
      <c r="GV190" s="15"/>
      <c r="GW190" s="15"/>
      <c r="GX190" s="15"/>
      <c r="GY190" s="15"/>
      <c r="GZ190" s="15"/>
      <c r="HA190" s="15"/>
      <c r="HB190" s="15"/>
      <c r="HC190" s="15"/>
      <c r="HD190" s="15"/>
      <c r="HE190" s="15"/>
      <c r="HF190" s="15"/>
      <c r="HG190" s="15"/>
      <c r="HH190" s="15"/>
      <c r="HI190" s="15"/>
      <c r="HJ190" s="15"/>
      <c r="HK190" s="15"/>
      <c r="HL190" s="15"/>
      <c r="HM190" s="15"/>
      <c r="HN190" s="15"/>
      <c r="HO190" s="15"/>
      <c r="HP190" s="15"/>
      <c r="HQ190" s="15"/>
      <c r="HR190" s="15"/>
      <c r="HS190" s="15"/>
      <c r="HT190" s="15"/>
      <c r="HU190" s="15"/>
      <c r="HV190" s="15"/>
      <c r="HW190" s="15"/>
      <c r="HX190" s="15"/>
      <c r="HY190" s="15"/>
      <c r="HZ190" s="15"/>
      <c r="IA190" s="15"/>
      <c r="IB190" s="15"/>
      <c r="IC190" s="15"/>
      <c r="ID190" s="15"/>
      <c r="IE190" s="15"/>
      <c r="IF190" s="15"/>
      <c r="IG190" s="15"/>
      <c r="IH190" s="15"/>
      <c r="II190" s="15"/>
      <c r="IJ190" s="15"/>
      <c r="IK190" s="15"/>
      <c r="IL190" s="15"/>
      <c r="IM190" s="15"/>
      <c r="IN190" s="15"/>
      <c r="IO190" s="15"/>
      <c r="IP190" s="15"/>
      <c r="IQ190" s="15"/>
      <c r="IR190" s="15"/>
      <c r="IS190" s="15"/>
      <c r="IT190" s="15"/>
      <c r="IU190" s="15"/>
      <c r="IV190" s="15"/>
    </row>
    <row r="191" spans="1:256" ht="12" customHeight="1">
      <c r="A191" s="540"/>
      <c r="B191" s="540"/>
      <c r="C191" s="541" t="s">
        <v>186</v>
      </c>
      <c r="D191" s="541"/>
      <c r="E191" s="541"/>
      <c r="F191" s="541"/>
      <c r="G191" s="541"/>
      <c r="H191" s="541"/>
      <c r="I191" s="541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5"/>
      <c r="BR191" s="15"/>
      <c r="BS191" s="15"/>
      <c r="BT191" s="15"/>
      <c r="BU191" s="15"/>
      <c r="BV191" s="15"/>
      <c r="BW191" s="15"/>
      <c r="BX191" s="15"/>
      <c r="BY191" s="15"/>
      <c r="BZ191" s="15"/>
      <c r="CA191" s="15"/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5"/>
      <c r="CQ191" s="15"/>
      <c r="CR191" s="15"/>
      <c r="CS191" s="15"/>
      <c r="CT191" s="15"/>
      <c r="CU191" s="15"/>
      <c r="CV191" s="15"/>
      <c r="CW191" s="15"/>
      <c r="CX191" s="15"/>
      <c r="CY191" s="15"/>
      <c r="CZ191" s="15"/>
      <c r="DA191" s="15"/>
      <c r="DB191" s="15"/>
      <c r="DC191" s="15"/>
      <c r="DD191" s="15"/>
      <c r="DE191" s="15"/>
      <c r="DF191" s="15"/>
      <c r="DG191" s="15"/>
      <c r="DH191" s="15"/>
      <c r="DI191" s="15"/>
      <c r="DJ191" s="15"/>
      <c r="DK191" s="15"/>
      <c r="DL191" s="15"/>
      <c r="DM191" s="15"/>
      <c r="DN191" s="15"/>
      <c r="DO191" s="15"/>
      <c r="DP191" s="15"/>
      <c r="DQ191" s="15"/>
      <c r="DR191" s="15"/>
      <c r="DS191" s="15"/>
      <c r="DT191" s="15"/>
      <c r="DU191" s="15"/>
      <c r="DV191" s="15"/>
      <c r="DW191" s="15"/>
      <c r="DX191" s="15"/>
      <c r="DY191" s="15"/>
      <c r="DZ191" s="15"/>
      <c r="EA191" s="15"/>
      <c r="EB191" s="15"/>
      <c r="EC191" s="15"/>
      <c r="ED191" s="15"/>
      <c r="EE191" s="15"/>
      <c r="EF191" s="15"/>
      <c r="EG191" s="15"/>
      <c r="EH191" s="15"/>
      <c r="EI191" s="15"/>
      <c r="EJ191" s="15"/>
      <c r="EK191" s="15"/>
      <c r="EL191" s="15"/>
      <c r="EM191" s="15"/>
      <c r="EN191" s="15"/>
      <c r="EO191" s="15"/>
      <c r="EP191" s="15"/>
      <c r="EQ191" s="15"/>
      <c r="ER191" s="15"/>
      <c r="ES191" s="15"/>
      <c r="ET191" s="15"/>
      <c r="EU191" s="15"/>
      <c r="EV191" s="15"/>
      <c r="EW191" s="15"/>
      <c r="EX191" s="15"/>
      <c r="EY191" s="15"/>
      <c r="EZ191" s="15"/>
      <c r="FA191" s="15"/>
      <c r="FB191" s="15"/>
      <c r="FC191" s="15"/>
      <c r="FD191" s="15"/>
      <c r="FE191" s="15"/>
      <c r="FF191" s="15"/>
      <c r="FG191" s="15"/>
      <c r="FH191" s="15"/>
      <c r="FI191" s="15"/>
      <c r="FJ191" s="15"/>
      <c r="FK191" s="15"/>
      <c r="FL191" s="15"/>
      <c r="FM191" s="15"/>
      <c r="FN191" s="15"/>
      <c r="FO191" s="15"/>
      <c r="FP191" s="15"/>
      <c r="FQ191" s="15"/>
      <c r="FR191" s="15"/>
      <c r="FS191" s="15"/>
      <c r="FT191" s="15"/>
      <c r="FU191" s="15"/>
      <c r="FV191" s="15"/>
      <c r="FW191" s="15"/>
      <c r="FX191" s="15"/>
      <c r="FY191" s="15"/>
      <c r="FZ191" s="15"/>
      <c r="GA191" s="15"/>
      <c r="GB191" s="15"/>
      <c r="GC191" s="15"/>
      <c r="GD191" s="15"/>
      <c r="GE191" s="15"/>
      <c r="GF191" s="15"/>
      <c r="GG191" s="15"/>
      <c r="GH191" s="15"/>
      <c r="GI191" s="15"/>
      <c r="GJ191" s="15"/>
      <c r="GK191" s="15"/>
      <c r="GL191" s="15"/>
      <c r="GM191" s="15"/>
      <c r="GN191" s="15"/>
      <c r="GO191" s="15"/>
      <c r="GP191" s="15"/>
      <c r="GQ191" s="15"/>
      <c r="GR191" s="15"/>
      <c r="GS191" s="15"/>
      <c r="GT191" s="15"/>
      <c r="GU191" s="15"/>
      <c r="GV191" s="15"/>
      <c r="GW191" s="15"/>
      <c r="GX191" s="15"/>
      <c r="GY191" s="15"/>
      <c r="GZ191" s="15"/>
      <c r="HA191" s="15"/>
      <c r="HB191" s="15"/>
      <c r="HC191" s="15"/>
      <c r="HD191" s="15"/>
      <c r="HE191" s="15"/>
      <c r="HF191" s="15"/>
      <c r="HG191" s="15"/>
      <c r="HH191" s="15"/>
      <c r="HI191" s="15"/>
      <c r="HJ191" s="15"/>
      <c r="HK191" s="15"/>
      <c r="HL191" s="15"/>
      <c r="HM191" s="15"/>
      <c r="HN191" s="15"/>
      <c r="HO191" s="15"/>
      <c r="HP191" s="15"/>
      <c r="HQ191" s="15"/>
      <c r="HR191" s="15"/>
      <c r="HS191" s="15"/>
      <c r="HT191" s="15"/>
      <c r="HU191" s="15"/>
      <c r="HV191" s="15"/>
      <c r="HW191" s="15"/>
      <c r="HX191" s="15"/>
      <c r="HY191" s="15"/>
      <c r="HZ191" s="15"/>
      <c r="IA191" s="15"/>
      <c r="IB191" s="15"/>
      <c r="IC191" s="15"/>
      <c r="ID191" s="15"/>
      <c r="IE191" s="15"/>
      <c r="IF191" s="15"/>
      <c r="IG191" s="15"/>
      <c r="IH191" s="15"/>
      <c r="II191" s="15"/>
      <c r="IJ191" s="15"/>
      <c r="IK191" s="15"/>
      <c r="IL191" s="15"/>
      <c r="IM191" s="15"/>
      <c r="IN191" s="15"/>
      <c r="IO191" s="15"/>
      <c r="IP191" s="15"/>
      <c r="IQ191" s="15"/>
      <c r="IR191" s="15"/>
      <c r="IS191" s="15"/>
      <c r="IT191" s="15"/>
      <c r="IU191" s="15"/>
      <c r="IV191" s="15"/>
    </row>
    <row r="192" spans="1:256" ht="13.5" customHeight="1">
      <c r="A192" s="540"/>
      <c r="B192" s="540"/>
      <c r="C192" s="542" t="s">
        <v>187</v>
      </c>
      <c r="D192" s="542"/>
      <c r="E192" s="542"/>
      <c r="F192" s="542"/>
      <c r="G192" s="542"/>
      <c r="H192" s="542"/>
      <c r="I192" s="542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  <c r="BM192" s="15"/>
      <c r="BN192" s="15"/>
      <c r="BO192" s="15"/>
      <c r="BP192" s="15"/>
      <c r="BQ192" s="15"/>
      <c r="BR192" s="15"/>
      <c r="BS192" s="15"/>
      <c r="BT192" s="15"/>
      <c r="BU192" s="15"/>
      <c r="BV192" s="15"/>
      <c r="BW192" s="15"/>
      <c r="BX192" s="15"/>
      <c r="BY192" s="15"/>
      <c r="BZ192" s="15"/>
      <c r="CA192" s="15"/>
      <c r="CB192" s="15"/>
      <c r="CC192" s="15"/>
      <c r="CD192" s="15"/>
      <c r="CE192" s="15"/>
      <c r="CF192" s="15"/>
      <c r="CG192" s="15"/>
      <c r="CH192" s="15"/>
      <c r="CI192" s="15"/>
      <c r="CJ192" s="15"/>
      <c r="CK192" s="15"/>
      <c r="CL192" s="15"/>
      <c r="CM192" s="15"/>
      <c r="CN192" s="15"/>
      <c r="CO192" s="15"/>
      <c r="CP192" s="15"/>
      <c r="CQ192" s="15"/>
      <c r="CR192" s="15"/>
      <c r="CS192" s="15"/>
      <c r="CT192" s="15"/>
      <c r="CU192" s="15"/>
      <c r="CV192" s="15"/>
      <c r="CW192" s="15"/>
      <c r="CX192" s="15"/>
      <c r="CY192" s="15"/>
      <c r="CZ192" s="15"/>
      <c r="DA192" s="15"/>
      <c r="DB192" s="15"/>
      <c r="DC192" s="15"/>
      <c r="DD192" s="15"/>
      <c r="DE192" s="15"/>
      <c r="DF192" s="15"/>
      <c r="DG192" s="15"/>
      <c r="DH192" s="15"/>
      <c r="DI192" s="15"/>
      <c r="DJ192" s="15"/>
      <c r="DK192" s="15"/>
      <c r="DL192" s="15"/>
      <c r="DM192" s="15"/>
      <c r="DN192" s="15"/>
      <c r="DO192" s="15"/>
      <c r="DP192" s="15"/>
      <c r="DQ192" s="15"/>
      <c r="DR192" s="15"/>
      <c r="DS192" s="15"/>
      <c r="DT192" s="15"/>
      <c r="DU192" s="15"/>
      <c r="DV192" s="15"/>
      <c r="DW192" s="15"/>
      <c r="DX192" s="15"/>
      <c r="DY192" s="15"/>
      <c r="DZ192" s="15"/>
      <c r="EA192" s="15"/>
      <c r="EB192" s="15"/>
      <c r="EC192" s="15"/>
      <c r="ED192" s="15"/>
      <c r="EE192" s="15"/>
      <c r="EF192" s="15"/>
      <c r="EG192" s="15"/>
      <c r="EH192" s="15"/>
      <c r="EI192" s="15"/>
      <c r="EJ192" s="15"/>
      <c r="EK192" s="15"/>
      <c r="EL192" s="15"/>
      <c r="EM192" s="15"/>
      <c r="EN192" s="15"/>
      <c r="EO192" s="15"/>
      <c r="EP192" s="15"/>
      <c r="EQ192" s="15"/>
      <c r="ER192" s="15"/>
      <c r="ES192" s="15"/>
      <c r="ET192" s="15"/>
      <c r="EU192" s="15"/>
      <c r="EV192" s="15"/>
      <c r="EW192" s="15"/>
      <c r="EX192" s="15"/>
      <c r="EY192" s="15"/>
      <c r="EZ192" s="15"/>
      <c r="FA192" s="15"/>
      <c r="FB192" s="15"/>
      <c r="FC192" s="15"/>
      <c r="FD192" s="15"/>
      <c r="FE192" s="15"/>
      <c r="FF192" s="15"/>
      <c r="FG192" s="15"/>
      <c r="FH192" s="15"/>
      <c r="FI192" s="15"/>
      <c r="FJ192" s="15"/>
      <c r="FK192" s="15"/>
      <c r="FL192" s="15"/>
      <c r="FM192" s="15"/>
      <c r="FN192" s="15"/>
      <c r="FO192" s="15"/>
      <c r="FP192" s="15"/>
      <c r="FQ192" s="15"/>
      <c r="FR192" s="15"/>
      <c r="FS192" s="15"/>
      <c r="FT192" s="15"/>
      <c r="FU192" s="15"/>
      <c r="FV192" s="15"/>
      <c r="FW192" s="15"/>
      <c r="FX192" s="15"/>
      <c r="FY192" s="15"/>
      <c r="FZ192" s="15"/>
      <c r="GA192" s="15"/>
      <c r="GB192" s="15"/>
      <c r="GC192" s="15"/>
      <c r="GD192" s="15"/>
      <c r="GE192" s="15"/>
      <c r="GF192" s="15"/>
      <c r="GG192" s="15"/>
      <c r="GH192" s="15"/>
      <c r="GI192" s="15"/>
      <c r="GJ192" s="15"/>
      <c r="GK192" s="15"/>
      <c r="GL192" s="15"/>
      <c r="GM192" s="15"/>
      <c r="GN192" s="15"/>
      <c r="GO192" s="15"/>
      <c r="GP192" s="15"/>
      <c r="GQ192" s="15"/>
      <c r="GR192" s="15"/>
      <c r="GS192" s="15"/>
      <c r="GT192" s="15"/>
      <c r="GU192" s="15"/>
      <c r="GV192" s="15"/>
      <c r="GW192" s="15"/>
      <c r="GX192" s="15"/>
      <c r="GY192" s="15"/>
      <c r="GZ192" s="15"/>
      <c r="HA192" s="15"/>
      <c r="HB192" s="15"/>
      <c r="HC192" s="15"/>
      <c r="HD192" s="15"/>
      <c r="HE192" s="15"/>
      <c r="HF192" s="15"/>
      <c r="HG192" s="15"/>
      <c r="HH192" s="15"/>
      <c r="HI192" s="15"/>
      <c r="HJ192" s="15"/>
      <c r="HK192" s="15"/>
      <c r="HL192" s="15"/>
      <c r="HM192" s="15"/>
      <c r="HN192" s="15"/>
      <c r="HO192" s="15"/>
      <c r="HP192" s="15"/>
      <c r="HQ192" s="15"/>
      <c r="HR192" s="15"/>
      <c r="HS192" s="15"/>
      <c r="HT192" s="15"/>
      <c r="HU192" s="15"/>
      <c r="HV192" s="15"/>
      <c r="HW192" s="15"/>
      <c r="HX192" s="15"/>
      <c r="HY192" s="15"/>
      <c r="HZ192" s="15"/>
      <c r="IA192" s="15"/>
      <c r="IB192" s="15"/>
      <c r="IC192" s="15"/>
      <c r="ID192" s="15"/>
      <c r="IE192" s="15"/>
      <c r="IF192" s="15"/>
      <c r="IG192" s="15"/>
      <c r="IH192" s="15"/>
      <c r="II192" s="15"/>
      <c r="IJ192" s="15"/>
      <c r="IK192" s="15"/>
      <c r="IL192" s="15"/>
      <c r="IM192" s="15"/>
      <c r="IN192" s="15"/>
      <c r="IO192" s="15"/>
      <c r="IP192" s="15"/>
      <c r="IQ192" s="15"/>
      <c r="IR192" s="15"/>
      <c r="IS192" s="15"/>
      <c r="IT192" s="15"/>
      <c r="IU192" s="15"/>
      <c r="IV192" s="15"/>
    </row>
    <row r="193" spans="1:256" ht="6.75" customHeight="1">
      <c r="A193" s="543"/>
      <c r="B193" s="543"/>
      <c r="C193" s="543"/>
      <c r="D193" s="543"/>
      <c r="E193" s="543"/>
      <c r="F193" s="543"/>
      <c r="G193" s="543"/>
      <c r="H193" s="543"/>
      <c r="I193" s="543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  <c r="BM193" s="15"/>
      <c r="BN193" s="15"/>
      <c r="BO193" s="15"/>
      <c r="BP193" s="15"/>
      <c r="BQ193" s="15"/>
      <c r="BR193" s="15"/>
      <c r="BS193" s="15"/>
      <c r="BT193" s="15"/>
      <c r="BU193" s="15"/>
      <c r="BV193" s="15"/>
      <c r="BW193" s="15"/>
      <c r="BX193" s="15"/>
      <c r="BY193" s="15"/>
      <c r="BZ193" s="15"/>
      <c r="CA193" s="15"/>
      <c r="CB193" s="15"/>
      <c r="CC193" s="15"/>
      <c r="CD193" s="15"/>
      <c r="CE193" s="15"/>
      <c r="CF193" s="15"/>
      <c r="CG193" s="15"/>
      <c r="CH193" s="15"/>
      <c r="CI193" s="15"/>
      <c r="CJ193" s="15"/>
      <c r="CK193" s="15"/>
      <c r="CL193" s="15"/>
      <c r="CM193" s="15"/>
      <c r="CN193" s="15"/>
      <c r="CO193" s="15"/>
      <c r="CP193" s="15"/>
      <c r="CQ193" s="15"/>
      <c r="CR193" s="15"/>
      <c r="CS193" s="15"/>
      <c r="CT193" s="15"/>
      <c r="CU193" s="15"/>
      <c r="CV193" s="15"/>
      <c r="CW193" s="15"/>
      <c r="CX193" s="15"/>
      <c r="CY193" s="15"/>
      <c r="CZ193" s="15"/>
      <c r="DA193" s="15"/>
      <c r="DB193" s="15"/>
      <c r="DC193" s="15"/>
      <c r="DD193" s="15"/>
      <c r="DE193" s="15"/>
      <c r="DF193" s="15"/>
      <c r="DG193" s="15"/>
      <c r="DH193" s="15"/>
      <c r="DI193" s="15"/>
      <c r="DJ193" s="15"/>
      <c r="DK193" s="15"/>
      <c r="DL193" s="15"/>
      <c r="DM193" s="15"/>
      <c r="DN193" s="15"/>
      <c r="DO193" s="15"/>
      <c r="DP193" s="15"/>
      <c r="DQ193" s="15"/>
      <c r="DR193" s="15"/>
      <c r="DS193" s="15"/>
      <c r="DT193" s="15"/>
      <c r="DU193" s="15"/>
      <c r="DV193" s="15"/>
      <c r="DW193" s="15"/>
      <c r="DX193" s="15"/>
      <c r="DY193" s="15"/>
      <c r="DZ193" s="15"/>
      <c r="EA193" s="15"/>
      <c r="EB193" s="15"/>
      <c r="EC193" s="15"/>
      <c r="ED193" s="15"/>
      <c r="EE193" s="15"/>
      <c r="EF193" s="15"/>
      <c r="EG193" s="15"/>
      <c r="EH193" s="15"/>
      <c r="EI193" s="15"/>
      <c r="EJ193" s="15"/>
      <c r="EK193" s="15"/>
      <c r="EL193" s="15"/>
      <c r="EM193" s="15"/>
      <c r="EN193" s="15"/>
      <c r="EO193" s="15"/>
      <c r="EP193" s="15"/>
      <c r="EQ193" s="15"/>
      <c r="ER193" s="15"/>
      <c r="ES193" s="15"/>
      <c r="ET193" s="15"/>
      <c r="EU193" s="15"/>
      <c r="EV193" s="15"/>
      <c r="EW193" s="15"/>
      <c r="EX193" s="15"/>
      <c r="EY193" s="15"/>
      <c r="EZ193" s="15"/>
      <c r="FA193" s="15"/>
      <c r="FB193" s="15"/>
      <c r="FC193" s="15"/>
      <c r="FD193" s="15"/>
      <c r="FE193" s="15"/>
      <c r="FF193" s="15"/>
      <c r="FG193" s="15"/>
      <c r="FH193" s="15"/>
      <c r="FI193" s="15"/>
      <c r="FJ193" s="15"/>
      <c r="FK193" s="15"/>
      <c r="FL193" s="15"/>
      <c r="FM193" s="15"/>
      <c r="FN193" s="15"/>
      <c r="FO193" s="15"/>
      <c r="FP193" s="15"/>
      <c r="FQ193" s="15"/>
      <c r="FR193" s="15"/>
      <c r="FS193" s="15"/>
      <c r="FT193" s="15"/>
      <c r="FU193" s="15"/>
      <c r="FV193" s="15"/>
      <c r="FW193" s="15"/>
      <c r="FX193" s="15"/>
      <c r="FY193" s="15"/>
      <c r="FZ193" s="15"/>
      <c r="GA193" s="15"/>
      <c r="GB193" s="15"/>
      <c r="GC193" s="15"/>
      <c r="GD193" s="15"/>
      <c r="GE193" s="15"/>
      <c r="GF193" s="15"/>
      <c r="GG193" s="15"/>
      <c r="GH193" s="15"/>
      <c r="GI193" s="15"/>
      <c r="GJ193" s="15"/>
      <c r="GK193" s="15"/>
      <c r="GL193" s="15"/>
      <c r="GM193" s="15"/>
      <c r="GN193" s="15"/>
      <c r="GO193" s="15"/>
      <c r="GP193" s="15"/>
      <c r="GQ193" s="15"/>
      <c r="GR193" s="15"/>
      <c r="GS193" s="15"/>
      <c r="GT193" s="15"/>
      <c r="GU193" s="15"/>
      <c r="GV193" s="15"/>
      <c r="GW193" s="15"/>
      <c r="GX193" s="15"/>
      <c r="GY193" s="15"/>
      <c r="GZ193" s="15"/>
      <c r="HA193" s="15"/>
      <c r="HB193" s="15"/>
      <c r="HC193" s="15"/>
      <c r="HD193" s="15"/>
      <c r="HE193" s="15"/>
      <c r="HF193" s="15"/>
      <c r="HG193" s="15"/>
      <c r="HH193" s="15"/>
      <c r="HI193" s="15"/>
      <c r="HJ193" s="15"/>
      <c r="HK193" s="15"/>
      <c r="HL193" s="15"/>
      <c r="HM193" s="15"/>
      <c r="HN193" s="15"/>
      <c r="HO193" s="15"/>
      <c r="HP193" s="15"/>
      <c r="HQ193" s="15"/>
      <c r="HR193" s="15"/>
      <c r="HS193" s="15"/>
      <c r="HT193" s="15"/>
      <c r="HU193" s="15"/>
      <c r="HV193" s="15"/>
      <c r="HW193" s="15"/>
      <c r="HX193" s="15"/>
      <c r="HY193" s="15"/>
      <c r="HZ193" s="15"/>
      <c r="IA193" s="15"/>
      <c r="IB193" s="15"/>
      <c r="IC193" s="15"/>
      <c r="ID193" s="15"/>
      <c r="IE193" s="15"/>
      <c r="IF193" s="15"/>
      <c r="IG193" s="15"/>
      <c r="IH193" s="15"/>
      <c r="II193" s="15"/>
      <c r="IJ193" s="15"/>
      <c r="IK193" s="15"/>
      <c r="IL193" s="15"/>
      <c r="IM193" s="15"/>
      <c r="IN193" s="15"/>
      <c r="IO193" s="15"/>
      <c r="IP193" s="15"/>
      <c r="IQ193" s="15"/>
      <c r="IR193" s="15"/>
      <c r="IS193" s="15"/>
      <c r="IT193" s="15"/>
      <c r="IU193" s="15"/>
      <c r="IV193" s="15"/>
    </row>
    <row r="194" spans="1:256" ht="25.5" customHeight="1">
      <c r="A194" s="492" t="s">
        <v>188</v>
      </c>
      <c r="B194" s="492"/>
      <c r="C194" s="492"/>
      <c r="D194" s="492"/>
      <c r="E194" s="492"/>
      <c r="F194" s="492"/>
      <c r="G194" s="492"/>
      <c r="H194" s="492"/>
      <c r="I194" s="492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  <c r="BM194" s="15"/>
      <c r="BN194" s="15"/>
      <c r="BO194" s="15"/>
      <c r="BP194" s="15"/>
      <c r="BQ194" s="15"/>
      <c r="BR194" s="15"/>
      <c r="BS194" s="15"/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  <c r="CF194" s="15"/>
      <c r="CG194" s="15"/>
      <c r="CH194" s="15"/>
      <c r="CI194" s="15"/>
      <c r="CJ194" s="15"/>
      <c r="CK194" s="15"/>
      <c r="CL194" s="15"/>
      <c r="CM194" s="15"/>
      <c r="CN194" s="15"/>
      <c r="CO194" s="15"/>
      <c r="CP194" s="15"/>
      <c r="CQ194" s="15"/>
      <c r="CR194" s="15"/>
      <c r="CS194" s="15"/>
      <c r="CT194" s="15"/>
      <c r="CU194" s="15"/>
      <c r="CV194" s="15"/>
      <c r="CW194" s="15"/>
      <c r="CX194" s="15"/>
      <c r="CY194" s="15"/>
      <c r="CZ194" s="15"/>
      <c r="DA194" s="15"/>
      <c r="DB194" s="15"/>
      <c r="DC194" s="15"/>
      <c r="DD194" s="15"/>
      <c r="DE194" s="15"/>
      <c r="DF194" s="15"/>
      <c r="DG194" s="15"/>
      <c r="DH194" s="15"/>
      <c r="DI194" s="15"/>
      <c r="DJ194" s="15"/>
      <c r="DK194" s="15"/>
      <c r="DL194" s="15"/>
      <c r="DM194" s="15"/>
      <c r="DN194" s="15"/>
      <c r="DO194" s="15"/>
      <c r="DP194" s="15"/>
      <c r="DQ194" s="15"/>
      <c r="DR194" s="15"/>
      <c r="DS194" s="15"/>
      <c r="DT194" s="15"/>
      <c r="DU194" s="15"/>
      <c r="DV194" s="15"/>
      <c r="DW194" s="15"/>
      <c r="DX194" s="15"/>
      <c r="DY194" s="15"/>
      <c r="DZ194" s="15"/>
      <c r="EA194" s="15"/>
      <c r="EB194" s="15"/>
      <c r="EC194" s="15"/>
      <c r="ED194" s="15"/>
      <c r="EE194" s="15"/>
      <c r="EF194" s="15"/>
      <c r="EG194" s="15"/>
      <c r="EH194" s="15"/>
      <c r="EI194" s="15"/>
      <c r="EJ194" s="15"/>
      <c r="EK194" s="15"/>
      <c r="EL194" s="15"/>
      <c r="EM194" s="15"/>
      <c r="EN194" s="15"/>
      <c r="EO194" s="15"/>
      <c r="EP194" s="15"/>
      <c r="EQ194" s="15"/>
      <c r="ER194" s="15"/>
      <c r="ES194" s="15"/>
      <c r="ET194" s="15"/>
      <c r="EU194" s="15"/>
      <c r="EV194" s="15"/>
      <c r="EW194" s="15"/>
      <c r="EX194" s="15"/>
      <c r="EY194" s="15"/>
      <c r="EZ194" s="15"/>
      <c r="FA194" s="15"/>
      <c r="FB194" s="15"/>
      <c r="FC194" s="15"/>
      <c r="FD194" s="15"/>
      <c r="FE194" s="15"/>
      <c r="FF194" s="15"/>
      <c r="FG194" s="15"/>
      <c r="FH194" s="15"/>
      <c r="FI194" s="15"/>
      <c r="FJ194" s="15"/>
      <c r="FK194" s="15"/>
      <c r="FL194" s="15"/>
      <c r="FM194" s="15"/>
      <c r="FN194" s="15"/>
      <c r="FO194" s="15"/>
      <c r="FP194" s="15"/>
      <c r="FQ194" s="15"/>
      <c r="FR194" s="15"/>
      <c r="FS194" s="15"/>
      <c r="FT194" s="15"/>
      <c r="FU194" s="15"/>
      <c r="FV194" s="15"/>
      <c r="FW194" s="15"/>
      <c r="FX194" s="15"/>
      <c r="FY194" s="15"/>
      <c r="FZ194" s="15"/>
      <c r="GA194" s="15"/>
      <c r="GB194" s="15"/>
      <c r="GC194" s="15"/>
      <c r="GD194" s="15"/>
      <c r="GE194" s="15"/>
      <c r="GF194" s="15"/>
      <c r="GG194" s="15"/>
      <c r="GH194" s="15"/>
      <c r="GI194" s="15"/>
      <c r="GJ194" s="15"/>
      <c r="GK194" s="15"/>
      <c r="GL194" s="15"/>
      <c r="GM194" s="15"/>
      <c r="GN194" s="15"/>
      <c r="GO194" s="15"/>
      <c r="GP194" s="15"/>
      <c r="GQ194" s="15"/>
      <c r="GR194" s="15"/>
      <c r="GS194" s="15"/>
      <c r="GT194" s="15"/>
      <c r="GU194" s="15"/>
      <c r="GV194" s="15"/>
      <c r="GW194" s="15"/>
      <c r="GX194" s="15"/>
      <c r="GY194" s="15"/>
      <c r="GZ194" s="15"/>
      <c r="HA194" s="15"/>
      <c r="HB194" s="15"/>
      <c r="HC194" s="15"/>
      <c r="HD194" s="15"/>
      <c r="HE194" s="15"/>
      <c r="HF194" s="15"/>
      <c r="HG194" s="15"/>
      <c r="HH194" s="15"/>
      <c r="HI194" s="15"/>
      <c r="HJ194" s="15"/>
      <c r="HK194" s="15"/>
      <c r="HL194" s="15"/>
      <c r="HM194" s="15"/>
      <c r="HN194" s="15"/>
      <c r="HO194" s="15"/>
      <c r="HP194" s="15"/>
      <c r="HQ194" s="15"/>
      <c r="HR194" s="15"/>
      <c r="HS194" s="15"/>
      <c r="HT194" s="15"/>
      <c r="HU194" s="15"/>
      <c r="HV194" s="15"/>
      <c r="HW194" s="15"/>
      <c r="HX194" s="15"/>
      <c r="HY194" s="15"/>
      <c r="HZ194" s="15"/>
      <c r="IA194" s="15"/>
      <c r="IB194" s="15"/>
      <c r="IC194" s="15"/>
      <c r="ID194" s="15"/>
      <c r="IE194" s="15"/>
      <c r="IF194" s="15"/>
      <c r="IG194" s="15"/>
      <c r="IH194" s="15"/>
      <c r="II194" s="15"/>
      <c r="IJ194" s="15"/>
      <c r="IK194" s="15"/>
      <c r="IL194" s="15"/>
      <c r="IM194" s="15"/>
      <c r="IN194" s="15"/>
      <c r="IO194" s="15"/>
      <c r="IP194" s="15"/>
      <c r="IQ194" s="15"/>
      <c r="IR194" s="15"/>
      <c r="IS194" s="15"/>
      <c r="IT194" s="15"/>
      <c r="IU194" s="15"/>
      <c r="IV194" s="15"/>
    </row>
    <row r="195" spans="1:256" ht="5.25" customHeight="1">
      <c r="A195" s="531"/>
      <c r="B195" s="531"/>
      <c r="C195" s="531"/>
      <c r="D195" s="531"/>
      <c r="E195" s="531"/>
      <c r="F195" s="531"/>
      <c r="G195" s="531"/>
      <c r="H195" s="531"/>
      <c r="I195" s="531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  <c r="BM195" s="15"/>
      <c r="BN195" s="15"/>
      <c r="BO195" s="15"/>
      <c r="BP195" s="15"/>
      <c r="BQ195" s="15"/>
      <c r="BR195" s="15"/>
      <c r="BS195" s="15"/>
      <c r="BT195" s="15"/>
      <c r="BU195" s="15"/>
      <c r="BV195" s="15"/>
      <c r="BW195" s="15"/>
      <c r="BX195" s="15"/>
      <c r="BY195" s="15"/>
      <c r="BZ195" s="15"/>
      <c r="CA195" s="15"/>
      <c r="CB195" s="15"/>
      <c r="CC195" s="15"/>
      <c r="CD195" s="15"/>
      <c r="CE195" s="15"/>
      <c r="CF195" s="15"/>
      <c r="CG195" s="15"/>
      <c r="CH195" s="15"/>
      <c r="CI195" s="15"/>
      <c r="CJ195" s="15"/>
      <c r="CK195" s="15"/>
      <c r="CL195" s="15"/>
      <c r="CM195" s="15"/>
      <c r="CN195" s="15"/>
      <c r="CO195" s="15"/>
      <c r="CP195" s="15"/>
      <c r="CQ195" s="15"/>
      <c r="CR195" s="15"/>
      <c r="CS195" s="15"/>
      <c r="CT195" s="15"/>
      <c r="CU195" s="15"/>
      <c r="CV195" s="15"/>
      <c r="CW195" s="15"/>
      <c r="CX195" s="15"/>
      <c r="CY195" s="15"/>
      <c r="CZ195" s="15"/>
      <c r="DA195" s="15"/>
      <c r="DB195" s="15"/>
      <c r="DC195" s="15"/>
      <c r="DD195" s="15"/>
      <c r="DE195" s="15"/>
      <c r="DF195" s="15"/>
      <c r="DG195" s="15"/>
      <c r="DH195" s="15"/>
      <c r="DI195" s="15"/>
      <c r="DJ195" s="15"/>
      <c r="DK195" s="15"/>
      <c r="DL195" s="15"/>
      <c r="DM195" s="15"/>
      <c r="DN195" s="15"/>
      <c r="DO195" s="15"/>
      <c r="DP195" s="15"/>
      <c r="DQ195" s="15"/>
      <c r="DR195" s="15"/>
      <c r="DS195" s="15"/>
      <c r="DT195" s="15"/>
      <c r="DU195" s="15"/>
      <c r="DV195" s="15"/>
      <c r="DW195" s="15"/>
      <c r="DX195" s="15"/>
      <c r="DY195" s="15"/>
      <c r="DZ195" s="15"/>
      <c r="EA195" s="15"/>
      <c r="EB195" s="15"/>
      <c r="EC195" s="15"/>
      <c r="ED195" s="15"/>
      <c r="EE195" s="15"/>
      <c r="EF195" s="15"/>
      <c r="EG195" s="15"/>
      <c r="EH195" s="15"/>
      <c r="EI195" s="15"/>
      <c r="EJ195" s="15"/>
      <c r="EK195" s="15"/>
      <c r="EL195" s="15"/>
      <c r="EM195" s="15"/>
      <c r="EN195" s="15"/>
      <c r="EO195" s="15"/>
      <c r="EP195" s="15"/>
      <c r="EQ195" s="15"/>
      <c r="ER195" s="15"/>
      <c r="ES195" s="15"/>
      <c r="ET195" s="15"/>
      <c r="EU195" s="15"/>
      <c r="EV195" s="15"/>
      <c r="EW195" s="15"/>
      <c r="EX195" s="15"/>
      <c r="EY195" s="15"/>
      <c r="EZ195" s="15"/>
      <c r="FA195" s="15"/>
      <c r="FB195" s="15"/>
      <c r="FC195" s="15"/>
      <c r="FD195" s="15"/>
      <c r="FE195" s="15"/>
      <c r="FF195" s="15"/>
      <c r="FG195" s="15"/>
      <c r="FH195" s="15"/>
      <c r="FI195" s="15"/>
      <c r="FJ195" s="15"/>
      <c r="FK195" s="15"/>
      <c r="FL195" s="15"/>
      <c r="FM195" s="15"/>
      <c r="FN195" s="15"/>
      <c r="FO195" s="15"/>
      <c r="FP195" s="15"/>
      <c r="FQ195" s="15"/>
      <c r="FR195" s="15"/>
      <c r="FS195" s="15"/>
      <c r="FT195" s="15"/>
      <c r="FU195" s="15"/>
      <c r="FV195" s="15"/>
      <c r="FW195" s="15"/>
      <c r="FX195" s="15"/>
      <c r="FY195" s="15"/>
      <c r="FZ195" s="15"/>
      <c r="GA195" s="15"/>
      <c r="GB195" s="15"/>
      <c r="GC195" s="15"/>
      <c r="GD195" s="15"/>
      <c r="GE195" s="15"/>
      <c r="GF195" s="15"/>
      <c r="GG195" s="15"/>
      <c r="GH195" s="15"/>
      <c r="GI195" s="15"/>
      <c r="GJ195" s="15"/>
      <c r="GK195" s="15"/>
      <c r="GL195" s="15"/>
      <c r="GM195" s="15"/>
      <c r="GN195" s="15"/>
      <c r="GO195" s="15"/>
      <c r="GP195" s="15"/>
      <c r="GQ195" s="15"/>
      <c r="GR195" s="15"/>
      <c r="GS195" s="15"/>
      <c r="GT195" s="15"/>
      <c r="GU195" s="15"/>
      <c r="GV195" s="15"/>
      <c r="GW195" s="15"/>
      <c r="GX195" s="15"/>
      <c r="GY195" s="15"/>
      <c r="GZ195" s="15"/>
      <c r="HA195" s="15"/>
      <c r="HB195" s="15"/>
      <c r="HC195" s="15"/>
      <c r="HD195" s="15"/>
      <c r="HE195" s="15"/>
      <c r="HF195" s="15"/>
      <c r="HG195" s="15"/>
      <c r="HH195" s="15"/>
      <c r="HI195" s="15"/>
      <c r="HJ195" s="15"/>
      <c r="HK195" s="15"/>
      <c r="HL195" s="15"/>
      <c r="HM195" s="15"/>
      <c r="HN195" s="15"/>
      <c r="HO195" s="15"/>
      <c r="HP195" s="15"/>
      <c r="HQ195" s="15"/>
      <c r="HR195" s="15"/>
      <c r="HS195" s="15"/>
      <c r="HT195" s="15"/>
      <c r="HU195" s="15"/>
      <c r="HV195" s="15"/>
      <c r="HW195" s="15"/>
      <c r="HX195" s="15"/>
      <c r="HY195" s="15"/>
      <c r="HZ195" s="15"/>
      <c r="IA195" s="15"/>
      <c r="IB195" s="15"/>
      <c r="IC195" s="15"/>
      <c r="ID195" s="15"/>
      <c r="IE195" s="15"/>
      <c r="IF195" s="15"/>
      <c r="IG195" s="15"/>
      <c r="IH195" s="15"/>
      <c r="II195" s="15"/>
      <c r="IJ195" s="15"/>
      <c r="IK195" s="15"/>
      <c r="IL195" s="15"/>
      <c r="IM195" s="15"/>
      <c r="IN195" s="15"/>
      <c r="IO195" s="15"/>
      <c r="IP195" s="15"/>
      <c r="IQ195" s="15"/>
      <c r="IR195" s="15"/>
      <c r="IS195" s="15"/>
      <c r="IT195" s="15"/>
      <c r="IU195" s="15"/>
      <c r="IV195" s="15"/>
    </row>
    <row r="196" spans="1:256" ht="21" customHeight="1">
      <c r="A196" s="544" t="s">
        <v>189</v>
      </c>
      <c r="B196" s="544"/>
      <c r="C196" s="544"/>
      <c r="D196" s="544"/>
      <c r="E196" s="544"/>
      <c r="F196" s="544"/>
      <c r="G196" s="544"/>
      <c r="H196" s="544"/>
      <c r="I196" s="544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5"/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5"/>
      <c r="CE196" s="15"/>
      <c r="CF196" s="15"/>
      <c r="CG196" s="15"/>
      <c r="CH196" s="15"/>
      <c r="CI196" s="15"/>
      <c r="CJ196" s="15"/>
      <c r="CK196" s="15"/>
      <c r="CL196" s="15"/>
      <c r="CM196" s="15"/>
      <c r="CN196" s="15"/>
      <c r="CO196" s="15"/>
      <c r="CP196" s="15"/>
      <c r="CQ196" s="15"/>
      <c r="CR196" s="15"/>
      <c r="CS196" s="15"/>
      <c r="CT196" s="15"/>
      <c r="CU196" s="15"/>
      <c r="CV196" s="15"/>
      <c r="CW196" s="15"/>
      <c r="CX196" s="15"/>
      <c r="CY196" s="15"/>
      <c r="CZ196" s="15"/>
      <c r="DA196" s="15"/>
      <c r="DB196" s="15"/>
      <c r="DC196" s="15"/>
      <c r="DD196" s="15"/>
      <c r="DE196" s="15"/>
      <c r="DF196" s="15"/>
      <c r="DG196" s="15"/>
      <c r="DH196" s="15"/>
      <c r="DI196" s="15"/>
      <c r="DJ196" s="15"/>
      <c r="DK196" s="15"/>
      <c r="DL196" s="15"/>
      <c r="DM196" s="15"/>
      <c r="DN196" s="15"/>
      <c r="DO196" s="15"/>
      <c r="DP196" s="15"/>
      <c r="DQ196" s="15"/>
      <c r="DR196" s="15"/>
      <c r="DS196" s="15"/>
      <c r="DT196" s="15"/>
      <c r="DU196" s="15"/>
      <c r="DV196" s="15"/>
      <c r="DW196" s="15"/>
      <c r="DX196" s="15"/>
      <c r="DY196" s="15"/>
      <c r="DZ196" s="15"/>
      <c r="EA196" s="15"/>
      <c r="EB196" s="15"/>
      <c r="EC196" s="15"/>
      <c r="ED196" s="15"/>
      <c r="EE196" s="15"/>
      <c r="EF196" s="15"/>
      <c r="EG196" s="15"/>
      <c r="EH196" s="15"/>
      <c r="EI196" s="15"/>
      <c r="EJ196" s="15"/>
      <c r="EK196" s="15"/>
      <c r="EL196" s="15"/>
      <c r="EM196" s="15"/>
      <c r="EN196" s="15"/>
      <c r="EO196" s="15"/>
      <c r="EP196" s="15"/>
      <c r="EQ196" s="15"/>
      <c r="ER196" s="15"/>
      <c r="ES196" s="15"/>
      <c r="ET196" s="15"/>
      <c r="EU196" s="15"/>
      <c r="EV196" s="15"/>
      <c r="EW196" s="15"/>
      <c r="EX196" s="15"/>
      <c r="EY196" s="15"/>
      <c r="EZ196" s="15"/>
      <c r="FA196" s="15"/>
      <c r="FB196" s="15"/>
      <c r="FC196" s="15"/>
      <c r="FD196" s="15"/>
      <c r="FE196" s="15"/>
      <c r="FF196" s="15"/>
      <c r="FG196" s="15"/>
      <c r="FH196" s="15"/>
      <c r="FI196" s="15"/>
      <c r="FJ196" s="15"/>
      <c r="FK196" s="15"/>
      <c r="FL196" s="15"/>
      <c r="FM196" s="15"/>
      <c r="FN196" s="15"/>
      <c r="FO196" s="15"/>
      <c r="FP196" s="15"/>
      <c r="FQ196" s="15"/>
      <c r="FR196" s="15"/>
      <c r="FS196" s="15"/>
      <c r="FT196" s="15"/>
      <c r="FU196" s="15"/>
      <c r="FV196" s="15"/>
      <c r="FW196" s="15"/>
      <c r="FX196" s="15"/>
      <c r="FY196" s="15"/>
      <c r="FZ196" s="15"/>
      <c r="GA196" s="15"/>
      <c r="GB196" s="15"/>
      <c r="GC196" s="15"/>
      <c r="GD196" s="15"/>
      <c r="GE196" s="15"/>
      <c r="GF196" s="15"/>
      <c r="GG196" s="15"/>
      <c r="GH196" s="15"/>
      <c r="GI196" s="15"/>
      <c r="GJ196" s="15"/>
      <c r="GK196" s="15"/>
      <c r="GL196" s="15"/>
      <c r="GM196" s="15"/>
      <c r="GN196" s="15"/>
      <c r="GO196" s="15"/>
      <c r="GP196" s="15"/>
      <c r="GQ196" s="15"/>
      <c r="GR196" s="15"/>
      <c r="GS196" s="15"/>
      <c r="GT196" s="15"/>
      <c r="GU196" s="15"/>
      <c r="GV196" s="15"/>
      <c r="GW196" s="15"/>
      <c r="GX196" s="15"/>
      <c r="GY196" s="15"/>
      <c r="GZ196" s="15"/>
      <c r="HA196" s="15"/>
      <c r="HB196" s="15"/>
      <c r="HC196" s="15"/>
      <c r="HD196" s="15"/>
      <c r="HE196" s="15"/>
      <c r="HF196" s="15"/>
      <c r="HG196" s="15"/>
      <c r="HH196" s="15"/>
      <c r="HI196" s="15"/>
      <c r="HJ196" s="15"/>
      <c r="HK196" s="15"/>
      <c r="HL196" s="15"/>
      <c r="HM196" s="15"/>
      <c r="HN196" s="15"/>
      <c r="HO196" s="15"/>
      <c r="HP196" s="15"/>
      <c r="HQ196" s="15"/>
      <c r="HR196" s="15"/>
      <c r="HS196" s="15"/>
      <c r="HT196" s="15"/>
      <c r="HU196" s="15"/>
      <c r="HV196" s="15"/>
      <c r="HW196" s="15"/>
      <c r="HX196" s="15"/>
      <c r="HY196" s="15"/>
      <c r="HZ196" s="15"/>
      <c r="IA196" s="15"/>
      <c r="IB196" s="15"/>
      <c r="IC196" s="15"/>
      <c r="ID196" s="15"/>
      <c r="IE196" s="15"/>
      <c r="IF196" s="15"/>
      <c r="IG196" s="15"/>
      <c r="IH196" s="15"/>
      <c r="II196" s="15"/>
      <c r="IJ196" s="15"/>
      <c r="IK196" s="15"/>
      <c r="IL196" s="15"/>
      <c r="IM196" s="15"/>
      <c r="IN196" s="15"/>
      <c r="IO196" s="15"/>
      <c r="IP196" s="15"/>
      <c r="IQ196" s="15"/>
      <c r="IR196" s="15"/>
      <c r="IS196" s="15"/>
      <c r="IT196" s="15"/>
      <c r="IU196" s="15"/>
      <c r="IV196" s="15"/>
    </row>
    <row r="197" spans="1:256" ht="15" customHeight="1">
      <c r="A197" s="10" t="s">
        <v>190</v>
      </c>
      <c r="B197" s="10"/>
      <c r="C197" s="10"/>
      <c r="D197" s="10"/>
      <c r="E197" s="10"/>
      <c r="F197" s="10"/>
      <c r="G197" s="10"/>
      <c r="H197" s="10"/>
      <c r="I197" s="19" t="s">
        <v>79</v>
      </c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5"/>
      <c r="BR197" s="15"/>
      <c r="BS197" s="15"/>
      <c r="BT197" s="15"/>
      <c r="BU197" s="15"/>
      <c r="BV197" s="15"/>
      <c r="BW197" s="15"/>
      <c r="BX197" s="15"/>
      <c r="BY197" s="15"/>
      <c r="BZ197" s="15"/>
      <c r="CA197" s="15"/>
      <c r="CB197" s="15"/>
      <c r="CC197" s="15"/>
      <c r="CD197" s="15"/>
      <c r="CE197" s="15"/>
      <c r="CF197" s="15"/>
      <c r="CG197" s="15"/>
      <c r="CH197" s="15"/>
      <c r="CI197" s="15"/>
      <c r="CJ197" s="15"/>
      <c r="CK197" s="15"/>
      <c r="CL197" s="15"/>
      <c r="CM197" s="15"/>
      <c r="CN197" s="15"/>
      <c r="CO197" s="15"/>
      <c r="CP197" s="15"/>
      <c r="CQ197" s="15"/>
      <c r="CR197" s="15"/>
      <c r="CS197" s="15"/>
      <c r="CT197" s="15"/>
      <c r="CU197" s="15"/>
      <c r="CV197" s="15"/>
      <c r="CW197" s="15"/>
      <c r="CX197" s="15"/>
      <c r="CY197" s="15"/>
      <c r="CZ197" s="15"/>
      <c r="DA197" s="15"/>
      <c r="DB197" s="15"/>
      <c r="DC197" s="15"/>
      <c r="DD197" s="15"/>
      <c r="DE197" s="15"/>
      <c r="DF197" s="15"/>
      <c r="DG197" s="15"/>
      <c r="DH197" s="15"/>
      <c r="DI197" s="15"/>
      <c r="DJ197" s="15"/>
      <c r="DK197" s="15"/>
      <c r="DL197" s="15"/>
      <c r="DM197" s="15"/>
      <c r="DN197" s="15"/>
      <c r="DO197" s="15"/>
      <c r="DP197" s="15"/>
      <c r="DQ197" s="15"/>
      <c r="DR197" s="15"/>
      <c r="DS197" s="15"/>
      <c r="DT197" s="15"/>
      <c r="DU197" s="15"/>
      <c r="DV197" s="15"/>
      <c r="DW197" s="15"/>
      <c r="DX197" s="15"/>
      <c r="DY197" s="15"/>
      <c r="DZ197" s="15"/>
      <c r="EA197" s="15"/>
      <c r="EB197" s="15"/>
      <c r="EC197" s="15"/>
      <c r="ED197" s="15"/>
      <c r="EE197" s="15"/>
      <c r="EF197" s="15"/>
      <c r="EG197" s="15"/>
      <c r="EH197" s="15"/>
      <c r="EI197" s="15"/>
      <c r="EJ197" s="15"/>
      <c r="EK197" s="15"/>
      <c r="EL197" s="15"/>
      <c r="EM197" s="15"/>
      <c r="EN197" s="15"/>
      <c r="EO197" s="15"/>
      <c r="EP197" s="15"/>
      <c r="EQ197" s="15"/>
      <c r="ER197" s="15"/>
      <c r="ES197" s="15"/>
      <c r="ET197" s="15"/>
      <c r="EU197" s="15"/>
      <c r="EV197" s="15"/>
      <c r="EW197" s="15"/>
      <c r="EX197" s="15"/>
      <c r="EY197" s="15"/>
      <c r="EZ197" s="15"/>
      <c r="FA197" s="15"/>
      <c r="FB197" s="15"/>
      <c r="FC197" s="15"/>
      <c r="FD197" s="15"/>
      <c r="FE197" s="15"/>
      <c r="FF197" s="15"/>
      <c r="FG197" s="15"/>
      <c r="FH197" s="15"/>
      <c r="FI197" s="15"/>
      <c r="FJ197" s="15"/>
      <c r="FK197" s="15"/>
      <c r="FL197" s="15"/>
      <c r="FM197" s="15"/>
      <c r="FN197" s="15"/>
      <c r="FO197" s="15"/>
      <c r="FP197" s="15"/>
      <c r="FQ197" s="15"/>
      <c r="FR197" s="15"/>
      <c r="FS197" s="15"/>
      <c r="FT197" s="15"/>
      <c r="FU197" s="15"/>
      <c r="FV197" s="15"/>
      <c r="FW197" s="15"/>
      <c r="FX197" s="15"/>
      <c r="FY197" s="15"/>
      <c r="FZ197" s="15"/>
      <c r="GA197" s="15"/>
      <c r="GB197" s="15"/>
      <c r="GC197" s="15"/>
      <c r="GD197" s="15"/>
      <c r="GE197" s="15"/>
      <c r="GF197" s="15"/>
      <c r="GG197" s="15"/>
      <c r="GH197" s="15"/>
      <c r="GI197" s="15"/>
      <c r="GJ197" s="15"/>
      <c r="GK197" s="15"/>
      <c r="GL197" s="15"/>
      <c r="GM197" s="15"/>
      <c r="GN197" s="15"/>
      <c r="GO197" s="15"/>
      <c r="GP197" s="15"/>
      <c r="GQ197" s="15"/>
      <c r="GR197" s="15"/>
      <c r="GS197" s="15"/>
      <c r="GT197" s="15"/>
      <c r="GU197" s="15"/>
      <c r="GV197" s="15"/>
      <c r="GW197" s="15"/>
      <c r="GX197" s="15"/>
      <c r="GY197" s="15"/>
      <c r="GZ197" s="15"/>
      <c r="HA197" s="15"/>
      <c r="HB197" s="15"/>
      <c r="HC197" s="15"/>
      <c r="HD197" s="15"/>
      <c r="HE197" s="15"/>
      <c r="HF197" s="15"/>
      <c r="HG197" s="15"/>
      <c r="HH197" s="15"/>
      <c r="HI197" s="15"/>
      <c r="HJ197" s="15"/>
      <c r="HK197" s="15"/>
      <c r="HL197" s="15"/>
      <c r="HM197" s="15"/>
      <c r="HN197" s="15"/>
      <c r="HO197" s="15"/>
      <c r="HP197" s="15"/>
      <c r="HQ197" s="15"/>
      <c r="HR197" s="15"/>
      <c r="HS197" s="15"/>
      <c r="HT197" s="15"/>
      <c r="HU197" s="15"/>
      <c r="HV197" s="15"/>
      <c r="HW197" s="15"/>
      <c r="HX197" s="15"/>
      <c r="HY197" s="15"/>
      <c r="HZ197" s="15"/>
      <c r="IA197" s="15"/>
      <c r="IB197" s="15"/>
      <c r="IC197" s="15"/>
      <c r="ID197" s="15"/>
      <c r="IE197" s="15"/>
      <c r="IF197" s="15"/>
      <c r="IG197" s="15"/>
      <c r="IH197" s="15"/>
      <c r="II197" s="15"/>
      <c r="IJ197" s="15"/>
      <c r="IK197" s="15"/>
      <c r="IL197" s="15"/>
      <c r="IM197" s="15"/>
      <c r="IN197" s="15"/>
      <c r="IO197" s="15"/>
      <c r="IP197" s="15"/>
      <c r="IQ197" s="15"/>
      <c r="IR197" s="15"/>
      <c r="IS197" s="15"/>
      <c r="IT197" s="15"/>
      <c r="IU197" s="15"/>
      <c r="IV197" s="15"/>
    </row>
    <row r="198" spans="1:256" ht="15" customHeight="1">
      <c r="A198" s="104" t="s">
        <v>8</v>
      </c>
      <c r="B198" s="545" t="s">
        <v>191</v>
      </c>
      <c r="C198" s="545"/>
      <c r="D198" s="545"/>
      <c r="E198" s="545"/>
      <c r="F198" s="545"/>
      <c r="G198" s="545"/>
      <c r="H198" s="545"/>
      <c r="I198" s="23">
        <f>I68</f>
        <v>1560</v>
      </c>
      <c r="J198" s="15"/>
      <c r="K198" s="10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5"/>
      <c r="BS198" s="15"/>
      <c r="BT198" s="15"/>
      <c r="BU198" s="15"/>
      <c r="BV198" s="15"/>
      <c r="BW198" s="15"/>
      <c r="BX198" s="15"/>
      <c r="BY198" s="15"/>
      <c r="BZ198" s="15"/>
      <c r="CA198" s="15"/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/>
      <c r="CO198" s="15"/>
      <c r="CP198" s="15"/>
      <c r="CQ198" s="15"/>
      <c r="CR198" s="15"/>
      <c r="CS198" s="15"/>
      <c r="CT198" s="15"/>
      <c r="CU198" s="15"/>
      <c r="CV198" s="15"/>
      <c r="CW198" s="15"/>
      <c r="CX198" s="15"/>
      <c r="CY198" s="15"/>
      <c r="CZ198" s="15"/>
      <c r="DA198" s="15"/>
      <c r="DB198" s="15"/>
      <c r="DC198" s="15"/>
      <c r="DD198" s="15"/>
      <c r="DE198" s="15"/>
      <c r="DF198" s="15"/>
      <c r="DG198" s="15"/>
      <c r="DH198" s="15"/>
      <c r="DI198" s="15"/>
      <c r="DJ198" s="15"/>
      <c r="DK198" s="15"/>
      <c r="DL198" s="15"/>
      <c r="DM198" s="15"/>
      <c r="DN198" s="15"/>
      <c r="DO198" s="15"/>
      <c r="DP198" s="15"/>
      <c r="DQ198" s="15"/>
      <c r="DR198" s="15"/>
      <c r="DS198" s="15"/>
      <c r="DT198" s="15"/>
      <c r="DU198" s="15"/>
      <c r="DV198" s="15"/>
      <c r="DW198" s="15"/>
      <c r="DX198" s="15"/>
      <c r="DY198" s="15"/>
      <c r="DZ198" s="15"/>
      <c r="EA198" s="15"/>
      <c r="EB198" s="15"/>
      <c r="EC198" s="15"/>
      <c r="ED198" s="15"/>
      <c r="EE198" s="15"/>
      <c r="EF198" s="15"/>
      <c r="EG198" s="15"/>
      <c r="EH198" s="15"/>
      <c r="EI198" s="15"/>
      <c r="EJ198" s="15"/>
      <c r="EK198" s="15"/>
      <c r="EL198" s="15"/>
      <c r="EM198" s="15"/>
      <c r="EN198" s="15"/>
      <c r="EO198" s="15"/>
      <c r="EP198" s="15"/>
      <c r="EQ198" s="15"/>
      <c r="ER198" s="15"/>
      <c r="ES198" s="15"/>
      <c r="ET198" s="15"/>
      <c r="EU198" s="15"/>
      <c r="EV198" s="15"/>
      <c r="EW198" s="15"/>
      <c r="EX198" s="15"/>
      <c r="EY198" s="15"/>
      <c r="EZ198" s="15"/>
      <c r="FA198" s="15"/>
      <c r="FB198" s="15"/>
      <c r="FC198" s="15"/>
      <c r="FD198" s="15"/>
      <c r="FE198" s="15"/>
      <c r="FF198" s="15"/>
      <c r="FG198" s="15"/>
      <c r="FH198" s="15"/>
      <c r="FI198" s="15"/>
      <c r="FJ198" s="15"/>
      <c r="FK198" s="15"/>
      <c r="FL198" s="15"/>
      <c r="FM198" s="15"/>
      <c r="FN198" s="15"/>
      <c r="FO198" s="15"/>
      <c r="FP198" s="15"/>
      <c r="FQ198" s="15"/>
      <c r="FR198" s="15"/>
      <c r="FS198" s="15"/>
      <c r="FT198" s="15"/>
      <c r="FU198" s="15"/>
      <c r="FV198" s="15"/>
      <c r="FW198" s="15"/>
      <c r="FX198" s="15"/>
      <c r="FY198" s="15"/>
      <c r="FZ198" s="15"/>
      <c r="GA198" s="15"/>
      <c r="GB198" s="15"/>
      <c r="GC198" s="15"/>
      <c r="GD198" s="15"/>
      <c r="GE198" s="15"/>
      <c r="GF198" s="15"/>
      <c r="GG198" s="15"/>
      <c r="GH198" s="15"/>
      <c r="GI198" s="15"/>
      <c r="GJ198" s="15"/>
      <c r="GK198" s="15"/>
      <c r="GL198" s="15"/>
      <c r="GM198" s="15"/>
      <c r="GN198" s="15"/>
      <c r="GO198" s="15"/>
      <c r="GP198" s="15"/>
      <c r="GQ198" s="15"/>
      <c r="GR198" s="15"/>
      <c r="GS198" s="15"/>
      <c r="GT198" s="15"/>
      <c r="GU198" s="15"/>
      <c r="GV198" s="15"/>
      <c r="GW198" s="15"/>
      <c r="GX198" s="15"/>
      <c r="GY198" s="15"/>
      <c r="GZ198" s="15"/>
      <c r="HA198" s="15"/>
      <c r="HB198" s="15"/>
      <c r="HC198" s="15"/>
      <c r="HD198" s="15"/>
      <c r="HE198" s="15"/>
      <c r="HF198" s="15"/>
      <c r="HG198" s="15"/>
      <c r="HH198" s="15"/>
      <c r="HI198" s="15"/>
      <c r="HJ198" s="15"/>
      <c r="HK198" s="15"/>
      <c r="HL198" s="15"/>
      <c r="HM198" s="15"/>
      <c r="HN198" s="15"/>
      <c r="HO198" s="15"/>
      <c r="HP198" s="15"/>
      <c r="HQ198" s="15"/>
      <c r="HR198" s="15"/>
      <c r="HS198" s="15"/>
      <c r="HT198" s="15"/>
      <c r="HU198" s="15"/>
      <c r="HV198" s="15"/>
      <c r="HW198" s="15"/>
      <c r="HX198" s="15"/>
      <c r="HY198" s="15"/>
      <c r="HZ198" s="15"/>
      <c r="IA198" s="15"/>
      <c r="IB198" s="15"/>
      <c r="IC198" s="15"/>
      <c r="ID198" s="15"/>
      <c r="IE198" s="15"/>
      <c r="IF198" s="15"/>
      <c r="IG198" s="15"/>
      <c r="IH198" s="15"/>
      <c r="II198" s="15"/>
      <c r="IJ198" s="15"/>
      <c r="IK198" s="15"/>
      <c r="IL198" s="15"/>
      <c r="IM198" s="15"/>
      <c r="IN198" s="15"/>
      <c r="IO198" s="15"/>
      <c r="IP198" s="15"/>
      <c r="IQ198" s="15"/>
      <c r="IR198" s="15"/>
      <c r="IS198" s="15"/>
      <c r="IT198" s="15"/>
      <c r="IU198" s="15"/>
      <c r="IV198" s="15"/>
    </row>
    <row r="199" spans="1:256" ht="15" customHeight="1">
      <c r="A199" s="104" t="s">
        <v>10</v>
      </c>
      <c r="B199" s="545" t="s">
        <v>75</v>
      </c>
      <c r="C199" s="545"/>
      <c r="D199" s="545"/>
      <c r="E199" s="545"/>
      <c r="F199" s="545"/>
      <c r="G199" s="545"/>
      <c r="H199" s="545"/>
      <c r="I199" s="23">
        <f>I119</f>
        <v>996.1400000000001</v>
      </c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15"/>
      <c r="BS199" s="15"/>
      <c r="BT199" s="15"/>
      <c r="BU199" s="15"/>
      <c r="BV199" s="15"/>
      <c r="BW199" s="15"/>
      <c r="BX199" s="15"/>
      <c r="BY199" s="15"/>
      <c r="BZ199" s="15"/>
      <c r="CA199" s="15"/>
      <c r="CB199" s="15"/>
      <c r="CC199" s="15"/>
      <c r="CD199" s="15"/>
      <c r="CE199" s="15"/>
      <c r="CF199" s="15"/>
      <c r="CG199" s="15"/>
      <c r="CH199" s="15"/>
      <c r="CI199" s="15"/>
      <c r="CJ199" s="15"/>
      <c r="CK199" s="15"/>
      <c r="CL199" s="15"/>
      <c r="CM199" s="15"/>
      <c r="CN199" s="15"/>
      <c r="CO199" s="15"/>
      <c r="CP199" s="15"/>
      <c r="CQ199" s="15"/>
      <c r="CR199" s="15"/>
      <c r="CS199" s="15"/>
      <c r="CT199" s="15"/>
      <c r="CU199" s="15"/>
      <c r="CV199" s="15"/>
      <c r="CW199" s="15"/>
      <c r="CX199" s="15"/>
      <c r="CY199" s="15"/>
      <c r="CZ199" s="15"/>
      <c r="DA199" s="15"/>
      <c r="DB199" s="15"/>
      <c r="DC199" s="15"/>
      <c r="DD199" s="15"/>
      <c r="DE199" s="15"/>
      <c r="DF199" s="15"/>
      <c r="DG199" s="15"/>
      <c r="DH199" s="15"/>
      <c r="DI199" s="15"/>
      <c r="DJ199" s="15"/>
      <c r="DK199" s="15"/>
      <c r="DL199" s="15"/>
      <c r="DM199" s="15"/>
      <c r="DN199" s="15"/>
      <c r="DO199" s="15"/>
      <c r="DP199" s="15"/>
      <c r="DQ199" s="15"/>
      <c r="DR199" s="15"/>
      <c r="DS199" s="15"/>
      <c r="DT199" s="15"/>
      <c r="DU199" s="15"/>
      <c r="DV199" s="15"/>
      <c r="DW199" s="15"/>
      <c r="DX199" s="15"/>
      <c r="DY199" s="15"/>
      <c r="DZ199" s="15"/>
      <c r="EA199" s="15"/>
      <c r="EB199" s="15"/>
      <c r="EC199" s="15"/>
      <c r="ED199" s="15"/>
      <c r="EE199" s="15"/>
      <c r="EF199" s="15"/>
      <c r="EG199" s="15"/>
      <c r="EH199" s="15"/>
      <c r="EI199" s="15"/>
      <c r="EJ199" s="15"/>
      <c r="EK199" s="15"/>
      <c r="EL199" s="15"/>
      <c r="EM199" s="15"/>
      <c r="EN199" s="15"/>
      <c r="EO199" s="15"/>
      <c r="EP199" s="15"/>
      <c r="EQ199" s="15"/>
      <c r="ER199" s="15"/>
      <c r="ES199" s="15"/>
      <c r="ET199" s="15"/>
      <c r="EU199" s="15"/>
      <c r="EV199" s="15"/>
      <c r="EW199" s="15"/>
      <c r="EX199" s="15"/>
      <c r="EY199" s="15"/>
      <c r="EZ199" s="15"/>
      <c r="FA199" s="15"/>
      <c r="FB199" s="15"/>
      <c r="FC199" s="15"/>
      <c r="FD199" s="15"/>
      <c r="FE199" s="15"/>
      <c r="FF199" s="15"/>
      <c r="FG199" s="15"/>
      <c r="FH199" s="15"/>
      <c r="FI199" s="15"/>
      <c r="FJ199" s="15"/>
      <c r="FK199" s="15"/>
      <c r="FL199" s="15"/>
      <c r="FM199" s="15"/>
      <c r="FN199" s="15"/>
      <c r="FO199" s="15"/>
      <c r="FP199" s="15"/>
      <c r="FQ199" s="15"/>
      <c r="FR199" s="15"/>
      <c r="FS199" s="15"/>
      <c r="FT199" s="15"/>
      <c r="FU199" s="15"/>
      <c r="FV199" s="15"/>
      <c r="FW199" s="15"/>
      <c r="FX199" s="15"/>
      <c r="FY199" s="15"/>
      <c r="FZ199" s="15"/>
      <c r="GA199" s="15"/>
      <c r="GB199" s="15"/>
      <c r="GC199" s="15"/>
      <c r="GD199" s="15"/>
      <c r="GE199" s="15"/>
      <c r="GF199" s="15"/>
      <c r="GG199" s="15"/>
      <c r="GH199" s="15"/>
      <c r="GI199" s="15"/>
      <c r="GJ199" s="15"/>
      <c r="GK199" s="15"/>
      <c r="GL199" s="15"/>
      <c r="GM199" s="15"/>
      <c r="GN199" s="15"/>
      <c r="GO199" s="15"/>
      <c r="GP199" s="15"/>
      <c r="GQ199" s="15"/>
      <c r="GR199" s="15"/>
      <c r="GS199" s="15"/>
      <c r="GT199" s="15"/>
      <c r="GU199" s="15"/>
      <c r="GV199" s="15"/>
      <c r="GW199" s="15"/>
      <c r="GX199" s="15"/>
      <c r="GY199" s="15"/>
      <c r="GZ199" s="15"/>
      <c r="HA199" s="15"/>
      <c r="HB199" s="15"/>
      <c r="HC199" s="15"/>
      <c r="HD199" s="15"/>
      <c r="HE199" s="15"/>
      <c r="HF199" s="15"/>
      <c r="HG199" s="15"/>
      <c r="HH199" s="15"/>
      <c r="HI199" s="15"/>
      <c r="HJ199" s="15"/>
      <c r="HK199" s="15"/>
      <c r="HL199" s="15"/>
      <c r="HM199" s="15"/>
      <c r="HN199" s="15"/>
      <c r="HO199" s="15"/>
      <c r="HP199" s="15"/>
      <c r="HQ199" s="15"/>
      <c r="HR199" s="15"/>
      <c r="HS199" s="15"/>
      <c r="HT199" s="15"/>
      <c r="HU199" s="15"/>
      <c r="HV199" s="15"/>
      <c r="HW199" s="15"/>
      <c r="HX199" s="15"/>
      <c r="HY199" s="15"/>
      <c r="HZ199" s="15"/>
      <c r="IA199" s="15"/>
      <c r="IB199" s="15"/>
      <c r="IC199" s="15"/>
      <c r="ID199" s="15"/>
      <c r="IE199" s="15"/>
      <c r="IF199" s="15"/>
      <c r="IG199" s="15"/>
      <c r="IH199" s="15"/>
      <c r="II199" s="15"/>
      <c r="IJ199" s="15"/>
      <c r="IK199" s="15"/>
      <c r="IL199" s="15"/>
      <c r="IM199" s="15"/>
      <c r="IN199" s="15"/>
      <c r="IO199" s="15"/>
      <c r="IP199" s="15"/>
      <c r="IQ199" s="15"/>
      <c r="IR199" s="15"/>
      <c r="IS199" s="15"/>
      <c r="IT199" s="15"/>
      <c r="IU199" s="15"/>
      <c r="IV199" s="15"/>
    </row>
    <row r="200" spans="1:256" ht="15" customHeight="1">
      <c r="A200" s="104" t="s">
        <v>13</v>
      </c>
      <c r="B200" s="545" t="s">
        <v>192</v>
      </c>
      <c r="C200" s="545"/>
      <c r="D200" s="545"/>
      <c r="E200" s="545"/>
      <c r="F200" s="545"/>
      <c r="G200" s="545"/>
      <c r="H200" s="545"/>
      <c r="I200" s="23">
        <f>I129</f>
        <v>103.75</v>
      </c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5"/>
      <c r="BS200" s="15"/>
      <c r="BT200" s="15"/>
      <c r="BU200" s="15"/>
      <c r="BV200" s="15"/>
      <c r="BW200" s="15"/>
      <c r="BX200" s="15"/>
      <c r="BY200" s="15"/>
      <c r="BZ200" s="15"/>
      <c r="CA200" s="15"/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15"/>
      <c r="CN200" s="15"/>
      <c r="CO200" s="15"/>
      <c r="CP200" s="15"/>
      <c r="CQ200" s="15"/>
      <c r="CR200" s="15"/>
      <c r="CS200" s="15"/>
      <c r="CT200" s="15"/>
      <c r="CU200" s="15"/>
      <c r="CV200" s="15"/>
      <c r="CW200" s="15"/>
      <c r="CX200" s="15"/>
      <c r="CY200" s="15"/>
      <c r="CZ200" s="15"/>
      <c r="DA200" s="15"/>
      <c r="DB200" s="15"/>
      <c r="DC200" s="15"/>
      <c r="DD200" s="15"/>
      <c r="DE200" s="15"/>
      <c r="DF200" s="15"/>
      <c r="DG200" s="15"/>
      <c r="DH200" s="15"/>
      <c r="DI200" s="15"/>
      <c r="DJ200" s="15"/>
      <c r="DK200" s="15"/>
      <c r="DL200" s="15"/>
      <c r="DM200" s="15"/>
      <c r="DN200" s="15"/>
      <c r="DO200" s="15"/>
      <c r="DP200" s="15"/>
      <c r="DQ200" s="15"/>
      <c r="DR200" s="15"/>
      <c r="DS200" s="15"/>
      <c r="DT200" s="15"/>
      <c r="DU200" s="15"/>
      <c r="DV200" s="15"/>
      <c r="DW200" s="15"/>
      <c r="DX200" s="15"/>
      <c r="DY200" s="15"/>
      <c r="DZ200" s="15"/>
      <c r="EA200" s="15"/>
      <c r="EB200" s="15"/>
      <c r="EC200" s="15"/>
      <c r="ED200" s="15"/>
      <c r="EE200" s="15"/>
      <c r="EF200" s="15"/>
      <c r="EG200" s="15"/>
      <c r="EH200" s="15"/>
      <c r="EI200" s="15"/>
      <c r="EJ200" s="15"/>
      <c r="EK200" s="15"/>
      <c r="EL200" s="15"/>
      <c r="EM200" s="15"/>
      <c r="EN200" s="15"/>
      <c r="EO200" s="15"/>
      <c r="EP200" s="15"/>
      <c r="EQ200" s="15"/>
      <c r="ER200" s="15"/>
      <c r="ES200" s="15"/>
      <c r="ET200" s="15"/>
      <c r="EU200" s="15"/>
      <c r="EV200" s="15"/>
      <c r="EW200" s="15"/>
      <c r="EX200" s="15"/>
      <c r="EY200" s="15"/>
      <c r="EZ200" s="15"/>
      <c r="FA200" s="15"/>
      <c r="FB200" s="15"/>
      <c r="FC200" s="15"/>
      <c r="FD200" s="15"/>
      <c r="FE200" s="15"/>
      <c r="FF200" s="15"/>
      <c r="FG200" s="15"/>
      <c r="FH200" s="15"/>
      <c r="FI200" s="15"/>
      <c r="FJ200" s="15"/>
      <c r="FK200" s="15"/>
      <c r="FL200" s="15"/>
      <c r="FM200" s="15"/>
      <c r="FN200" s="15"/>
      <c r="FO200" s="15"/>
      <c r="FP200" s="15"/>
      <c r="FQ200" s="15"/>
      <c r="FR200" s="15"/>
      <c r="FS200" s="15"/>
      <c r="FT200" s="15"/>
      <c r="FU200" s="15"/>
      <c r="FV200" s="15"/>
      <c r="FW200" s="15"/>
      <c r="FX200" s="15"/>
      <c r="FY200" s="15"/>
      <c r="FZ200" s="15"/>
      <c r="GA200" s="15"/>
      <c r="GB200" s="15"/>
      <c r="GC200" s="15"/>
      <c r="GD200" s="15"/>
      <c r="GE200" s="15"/>
      <c r="GF200" s="15"/>
      <c r="GG200" s="15"/>
      <c r="GH200" s="15"/>
      <c r="GI200" s="15"/>
      <c r="GJ200" s="15"/>
      <c r="GK200" s="15"/>
      <c r="GL200" s="15"/>
      <c r="GM200" s="15"/>
      <c r="GN200" s="15"/>
      <c r="GO200" s="15"/>
      <c r="GP200" s="15"/>
      <c r="GQ200" s="15"/>
      <c r="GR200" s="15"/>
      <c r="GS200" s="15"/>
      <c r="GT200" s="15"/>
      <c r="GU200" s="15"/>
      <c r="GV200" s="15"/>
      <c r="GW200" s="15"/>
      <c r="GX200" s="15"/>
      <c r="GY200" s="15"/>
      <c r="GZ200" s="15"/>
      <c r="HA200" s="15"/>
      <c r="HB200" s="15"/>
      <c r="HC200" s="15"/>
      <c r="HD200" s="15"/>
      <c r="HE200" s="15"/>
      <c r="HF200" s="15"/>
      <c r="HG200" s="15"/>
      <c r="HH200" s="15"/>
      <c r="HI200" s="15"/>
      <c r="HJ200" s="15"/>
      <c r="HK200" s="15"/>
      <c r="HL200" s="15"/>
      <c r="HM200" s="15"/>
      <c r="HN200" s="15"/>
      <c r="HO200" s="15"/>
      <c r="HP200" s="15"/>
      <c r="HQ200" s="15"/>
      <c r="HR200" s="15"/>
      <c r="HS200" s="15"/>
      <c r="HT200" s="15"/>
      <c r="HU200" s="15"/>
      <c r="HV200" s="15"/>
      <c r="HW200" s="15"/>
      <c r="HX200" s="15"/>
      <c r="HY200" s="15"/>
      <c r="HZ200" s="15"/>
      <c r="IA200" s="15"/>
      <c r="IB200" s="15"/>
      <c r="IC200" s="15"/>
      <c r="ID200" s="15"/>
      <c r="IE200" s="15"/>
      <c r="IF200" s="15"/>
      <c r="IG200" s="15"/>
      <c r="IH200" s="15"/>
      <c r="II200" s="15"/>
      <c r="IJ200" s="15"/>
      <c r="IK200" s="15"/>
      <c r="IL200" s="15"/>
      <c r="IM200" s="15"/>
      <c r="IN200" s="15"/>
      <c r="IO200" s="15"/>
      <c r="IP200" s="15"/>
      <c r="IQ200" s="15"/>
      <c r="IR200" s="15"/>
      <c r="IS200" s="15"/>
      <c r="IT200" s="15"/>
      <c r="IU200" s="15"/>
      <c r="IV200" s="15"/>
    </row>
    <row r="201" spans="1:256" ht="15" customHeight="1">
      <c r="A201" s="104" t="s">
        <v>16</v>
      </c>
      <c r="B201" s="545" t="s">
        <v>193</v>
      </c>
      <c r="C201" s="545"/>
      <c r="D201" s="545"/>
      <c r="E201" s="545"/>
      <c r="F201" s="545"/>
      <c r="G201" s="545"/>
      <c r="H201" s="545"/>
      <c r="I201" s="23">
        <f>I158</f>
        <v>276.66999999999996</v>
      </c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15"/>
      <c r="BS201" s="15"/>
      <c r="BT201" s="15"/>
      <c r="BU201" s="15"/>
      <c r="BV201" s="15"/>
      <c r="BW201" s="15"/>
      <c r="BX201" s="15"/>
      <c r="BY201" s="15"/>
      <c r="BZ201" s="15"/>
      <c r="CA201" s="15"/>
      <c r="CB201" s="15"/>
      <c r="CC201" s="15"/>
      <c r="CD201" s="15"/>
      <c r="CE201" s="15"/>
      <c r="CF201" s="15"/>
      <c r="CG201" s="15"/>
      <c r="CH201" s="15"/>
      <c r="CI201" s="15"/>
      <c r="CJ201" s="15"/>
      <c r="CK201" s="15"/>
      <c r="CL201" s="15"/>
      <c r="CM201" s="15"/>
      <c r="CN201" s="15"/>
      <c r="CO201" s="15"/>
      <c r="CP201" s="15"/>
      <c r="CQ201" s="15"/>
      <c r="CR201" s="15"/>
      <c r="CS201" s="15"/>
      <c r="CT201" s="15"/>
      <c r="CU201" s="15"/>
      <c r="CV201" s="15"/>
      <c r="CW201" s="15"/>
      <c r="CX201" s="15"/>
      <c r="CY201" s="15"/>
      <c r="CZ201" s="15"/>
      <c r="DA201" s="15"/>
      <c r="DB201" s="15"/>
      <c r="DC201" s="15"/>
      <c r="DD201" s="15"/>
      <c r="DE201" s="15"/>
      <c r="DF201" s="15"/>
      <c r="DG201" s="15"/>
      <c r="DH201" s="15"/>
      <c r="DI201" s="15"/>
      <c r="DJ201" s="15"/>
      <c r="DK201" s="15"/>
      <c r="DL201" s="15"/>
      <c r="DM201" s="15"/>
      <c r="DN201" s="15"/>
      <c r="DO201" s="15"/>
      <c r="DP201" s="15"/>
      <c r="DQ201" s="15"/>
      <c r="DR201" s="15"/>
      <c r="DS201" s="15"/>
      <c r="DT201" s="15"/>
      <c r="DU201" s="15"/>
      <c r="DV201" s="15"/>
      <c r="DW201" s="15"/>
      <c r="DX201" s="15"/>
      <c r="DY201" s="15"/>
      <c r="DZ201" s="15"/>
      <c r="EA201" s="15"/>
      <c r="EB201" s="15"/>
      <c r="EC201" s="15"/>
      <c r="ED201" s="15"/>
      <c r="EE201" s="15"/>
      <c r="EF201" s="15"/>
      <c r="EG201" s="15"/>
      <c r="EH201" s="15"/>
      <c r="EI201" s="15"/>
      <c r="EJ201" s="15"/>
      <c r="EK201" s="15"/>
      <c r="EL201" s="15"/>
      <c r="EM201" s="15"/>
      <c r="EN201" s="15"/>
      <c r="EO201" s="15"/>
      <c r="EP201" s="15"/>
      <c r="EQ201" s="15"/>
      <c r="ER201" s="15"/>
      <c r="ES201" s="15"/>
      <c r="ET201" s="15"/>
      <c r="EU201" s="15"/>
      <c r="EV201" s="15"/>
      <c r="EW201" s="15"/>
      <c r="EX201" s="15"/>
      <c r="EY201" s="15"/>
      <c r="EZ201" s="15"/>
      <c r="FA201" s="15"/>
      <c r="FB201" s="15"/>
      <c r="FC201" s="15"/>
      <c r="FD201" s="15"/>
      <c r="FE201" s="15"/>
      <c r="FF201" s="15"/>
      <c r="FG201" s="15"/>
      <c r="FH201" s="15"/>
      <c r="FI201" s="15"/>
      <c r="FJ201" s="15"/>
      <c r="FK201" s="15"/>
      <c r="FL201" s="15"/>
      <c r="FM201" s="15"/>
      <c r="FN201" s="15"/>
      <c r="FO201" s="15"/>
      <c r="FP201" s="15"/>
      <c r="FQ201" s="15"/>
      <c r="FR201" s="15"/>
      <c r="FS201" s="15"/>
      <c r="FT201" s="15"/>
      <c r="FU201" s="15"/>
      <c r="FV201" s="15"/>
      <c r="FW201" s="15"/>
      <c r="FX201" s="15"/>
      <c r="FY201" s="15"/>
      <c r="FZ201" s="15"/>
      <c r="GA201" s="15"/>
      <c r="GB201" s="15"/>
      <c r="GC201" s="15"/>
      <c r="GD201" s="15"/>
      <c r="GE201" s="15"/>
      <c r="GF201" s="15"/>
      <c r="GG201" s="15"/>
      <c r="GH201" s="15"/>
      <c r="GI201" s="15"/>
      <c r="GJ201" s="15"/>
      <c r="GK201" s="15"/>
      <c r="GL201" s="15"/>
      <c r="GM201" s="15"/>
      <c r="GN201" s="15"/>
      <c r="GO201" s="15"/>
      <c r="GP201" s="15"/>
      <c r="GQ201" s="15"/>
      <c r="GR201" s="15"/>
      <c r="GS201" s="15"/>
      <c r="GT201" s="15"/>
      <c r="GU201" s="15"/>
      <c r="GV201" s="15"/>
      <c r="GW201" s="15"/>
      <c r="GX201" s="15"/>
      <c r="GY201" s="15"/>
      <c r="GZ201" s="15"/>
      <c r="HA201" s="15"/>
      <c r="HB201" s="15"/>
      <c r="HC201" s="15"/>
      <c r="HD201" s="15"/>
      <c r="HE201" s="15"/>
      <c r="HF201" s="15"/>
      <c r="HG201" s="15"/>
      <c r="HH201" s="15"/>
      <c r="HI201" s="15"/>
      <c r="HJ201" s="15"/>
      <c r="HK201" s="15"/>
      <c r="HL201" s="15"/>
      <c r="HM201" s="15"/>
      <c r="HN201" s="15"/>
      <c r="HO201" s="15"/>
      <c r="HP201" s="15"/>
      <c r="HQ201" s="15"/>
      <c r="HR201" s="15"/>
      <c r="HS201" s="15"/>
      <c r="HT201" s="15"/>
      <c r="HU201" s="15"/>
      <c r="HV201" s="15"/>
      <c r="HW201" s="15"/>
      <c r="HX201" s="15"/>
      <c r="HY201" s="15"/>
      <c r="HZ201" s="15"/>
      <c r="IA201" s="15"/>
      <c r="IB201" s="15"/>
      <c r="IC201" s="15"/>
      <c r="ID201" s="15"/>
      <c r="IE201" s="15"/>
      <c r="IF201" s="15"/>
      <c r="IG201" s="15"/>
      <c r="IH201" s="15"/>
      <c r="II201" s="15"/>
      <c r="IJ201" s="15"/>
      <c r="IK201" s="15"/>
      <c r="IL201" s="15"/>
      <c r="IM201" s="15"/>
      <c r="IN201" s="15"/>
      <c r="IO201" s="15"/>
      <c r="IP201" s="15"/>
      <c r="IQ201" s="15"/>
      <c r="IR201" s="15"/>
      <c r="IS201" s="15"/>
      <c r="IT201" s="15"/>
      <c r="IU201" s="15"/>
      <c r="IV201" s="15"/>
    </row>
    <row r="202" spans="1:256" ht="15" customHeight="1">
      <c r="A202" s="104" t="s">
        <v>69</v>
      </c>
      <c r="B202" s="545" t="s">
        <v>194</v>
      </c>
      <c r="C202" s="545"/>
      <c r="D202" s="545"/>
      <c r="E202" s="545"/>
      <c r="F202" s="545"/>
      <c r="G202" s="545"/>
      <c r="H202" s="545"/>
      <c r="I202" s="23">
        <f>I166</f>
        <v>530</v>
      </c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5"/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  <c r="CP202" s="15"/>
      <c r="CQ202" s="15"/>
      <c r="CR202" s="15"/>
      <c r="CS202" s="15"/>
      <c r="CT202" s="15"/>
      <c r="CU202" s="15"/>
      <c r="CV202" s="15"/>
      <c r="CW202" s="15"/>
      <c r="CX202" s="15"/>
      <c r="CY202" s="15"/>
      <c r="CZ202" s="15"/>
      <c r="DA202" s="15"/>
      <c r="DB202" s="15"/>
      <c r="DC202" s="15"/>
      <c r="DD202" s="15"/>
      <c r="DE202" s="15"/>
      <c r="DF202" s="15"/>
      <c r="DG202" s="15"/>
      <c r="DH202" s="15"/>
      <c r="DI202" s="15"/>
      <c r="DJ202" s="15"/>
      <c r="DK202" s="15"/>
      <c r="DL202" s="15"/>
      <c r="DM202" s="15"/>
      <c r="DN202" s="15"/>
      <c r="DO202" s="15"/>
      <c r="DP202" s="15"/>
      <c r="DQ202" s="15"/>
      <c r="DR202" s="15"/>
      <c r="DS202" s="15"/>
      <c r="DT202" s="15"/>
      <c r="DU202" s="15"/>
      <c r="DV202" s="15"/>
      <c r="DW202" s="15"/>
      <c r="DX202" s="15"/>
      <c r="DY202" s="15"/>
      <c r="DZ202" s="15"/>
      <c r="EA202" s="15"/>
      <c r="EB202" s="15"/>
      <c r="EC202" s="15"/>
      <c r="ED202" s="15"/>
      <c r="EE202" s="15"/>
      <c r="EF202" s="15"/>
      <c r="EG202" s="15"/>
      <c r="EH202" s="15"/>
      <c r="EI202" s="15"/>
      <c r="EJ202" s="15"/>
      <c r="EK202" s="15"/>
      <c r="EL202" s="15"/>
      <c r="EM202" s="15"/>
      <c r="EN202" s="15"/>
      <c r="EO202" s="15"/>
      <c r="EP202" s="15"/>
      <c r="EQ202" s="15"/>
      <c r="ER202" s="15"/>
      <c r="ES202" s="15"/>
      <c r="ET202" s="15"/>
      <c r="EU202" s="15"/>
      <c r="EV202" s="15"/>
      <c r="EW202" s="15"/>
      <c r="EX202" s="15"/>
      <c r="EY202" s="15"/>
      <c r="EZ202" s="15"/>
      <c r="FA202" s="15"/>
      <c r="FB202" s="15"/>
      <c r="FC202" s="15"/>
      <c r="FD202" s="15"/>
      <c r="FE202" s="15"/>
      <c r="FF202" s="15"/>
      <c r="FG202" s="15"/>
      <c r="FH202" s="15"/>
      <c r="FI202" s="15"/>
      <c r="FJ202" s="15"/>
      <c r="FK202" s="15"/>
      <c r="FL202" s="15"/>
      <c r="FM202" s="15"/>
      <c r="FN202" s="15"/>
      <c r="FO202" s="15"/>
      <c r="FP202" s="15"/>
      <c r="FQ202" s="15"/>
      <c r="FR202" s="15"/>
      <c r="FS202" s="15"/>
      <c r="FT202" s="15"/>
      <c r="FU202" s="15"/>
      <c r="FV202" s="15"/>
      <c r="FW202" s="15"/>
      <c r="FX202" s="15"/>
      <c r="FY202" s="15"/>
      <c r="FZ202" s="15"/>
      <c r="GA202" s="15"/>
      <c r="GB202" s="15"/>
      <c r="GC202" s="15"/>
      <c r="GD202" s="15"/>
      <c r="GE202" s="15"/>
      <c r="GF202" s="15"/>
      <c r="GG202" s="15"/>
      <c r="GH202" s="15"/>
      <c r="GI202" s="15"/>
      <c r="GJ202" s="15"/>
      <c r="GK202" s="15"/>
      <c r="GL202" s="15"/>
      <c r="GM202" s="15"/>
      <c r="GN202" s="15"/>
      <c r="GO202" s="15"/>
      <c r="GP202" s="15"/>
      <c r="GQ202" s="15"/>
      <c r="GR202" s="15"/>
      <c r="GS202" s="15"/>
      <c r="GT202" s="15"/>
      <c r="GU202" s="15"/>
      <c r="GV202" s="15"/>
      <c r="GW202" s="15"/>
      <c r="GX202" s="15"/>
      <c r="GY202" s="15"/>
      <c r="GZ202" s="15"/>
      <c r="HA202" s="15"/>
      <c r="HB202" s="15"/>
      <c r="HC202" s="15"/>
      <c r="HD202" s="15"/>
      <c r="HE202" s="15"/>
      <c r="HF202" s="15"/>
      <c r="HG202" s="15"/>
      <c r="HH202" s="15"/>
      <c r="HI202" s="15"/>
      <c r="HJ202" s="15"/>
      <c r="HK202" s="15"/>
      <c r="HL202" s="15"/>
      <c r="HM202" s="15"/>
      <c r="HN202" s="15"/>
      <c r="HO202" s="15"/>
      <c r="HP202" s="15"/>
      <c r="HQ202" s="15"/>
      <c r="HR202" s="15"/>
      <c r="HS202" s="15"/>
      <c r="HT202" s="15"/>
      <c r="HU202" s="15"/>
      <c r="HV202" s="15"/>
      <c r="HW202" s="15"/>
      <c r="HX202" s="15"/>
      <c r="HY202" s="15"/>
      <c r="HZ202" s="15"/>
      <c r="IA202" s="15"/>
      <c r="IB202" s="15"/>
      <c r="IC202" s="15"/>
      <c r="ID202" s="15"/>
      <c r="IE202" s="15"/>
      <c r="IF202" s="15"/>
      <c r="IG202" s="15"/>
      <c r="IH202" s="15"/>
      <c r="II202" s="15"/>
      <c r="IJ202" s="15"/>
      <c r="IK202" s="15"/>
      <c r="IL202" s="15"/>
      <c r="IM202" s="15"/>
      <c r="IN202" s="15"/>
      <c r="IO202" s="15"/>
      <c r="IP202" s="15"/>
      <c r="IQ202" s="15"/>
      <c r="IR202" s="15"/>
      <c r="IS202" s="15"/>
      <c r="IT202" s="15"/>
      <c r="IU202" s="15"/>
      <c r="IV202" s="15"/>
    </row>
    <row r="203" spans="1:256" ht="15" customHeight="1">
      <c r="A203" s="546" t="s">
        <v>195</v>
      </c>
      <c r="B203" s="546"/>
      <c r="C203" s="546"/>
      <c r="D203" s="546"/>
      <c r="E203" s="546"/>
      <c r="F203" s="546"/>
      <c r="G203" s="546"/>
      <c r="H203" s="546"/>
      <c r="I203" s="78">
        <f>SUM(I198:I202)</f>
        <v>3466.5600000000004</v>
      </c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  <c r="BM203" s="15"/>
      <c r="BN203" s="15"/>
      <c r="BO203" s="15"/>
      <c r="BP203" s="15"/>
      <c r="BQ203" s="15"/>
      <c r="BR203" s="15"/>
      <c r="BS203" s="15"/>
      <c r="BT203" s="15"/>
      <c r="BU203" s="15"/>
      <c r="BV203" s="15"/>
      <c r="BW203" s="15"/>
      <c r="BX203" s="15"/>
      <c r="BY203" s="15"/>
      <c r="BZ203" s="15"/>
      <c r="CA203" s="15"/>
      <c r="CB203" s="15"/>
      <c r="CC203" s="15"/>
      <c r="CD203" s="15"/>
      <c r="CE203" s="15"/>
      <c r="CF203" s="15"/>
      <c r="CG203" s="15"/>
      <c r="CH203" s="15"/>
      <c r="CI203" s="15"/>
      <c r="CJ203" s="15"/>
      <c r="CK203" s="15"/>
      <c r="CL203" s="15"/>
      <c r="CM203" s="15"/>
      <c r="CN203" s="15"/>
      <c r="CO203" s="15"/>
      <c r="CP203" s="15"/>
      <c r="CQ203" s="15"/>
      <c r="CR203" s="15"/>
      <c r="CS203" s="15"/>
      <c r="CT203" s="15"/>
      <c r="CU203" s="15"/>
      <c r="CV203" s="15"/>
      <c r="CW203" s="15"/>
      <c r="CX203" s="15"/>
      <c r="CY203" s="15"/>
      <c r="CZ203" s="15"/>
      <c r="DA203" s="15"/>
      <c r="DB203" s="15"/>
      <c r="DC203" s="15"/>
      <c r="DD203" s="15"/>
      <c r="DE203" s="15"/>
      <c r="DF203" s="15"/>
      <c r="DG203" s="15"/>
      <c r="DH203" s="15"/>
      <c r="DI203" s="15"/>
      <c r="DJ203" s="15"/>
      <c r="DK203" s="15"/>
      <c r="DL203" s="15"/>
      <c r="DM203" s="15"/>
      <c r="DN203" s="15"/>
      <c r="DO203" s="15"/>
      <c r="DP203" s="15"/>
      <c r="DQ203" s="15"/>
      <c r="DR203" s="15"/>
      <c r="DS203" s="15"/>
      <c r="DT203" s="15"/>
      <c r="DU203" s="15"/>
      <c r="DV203" s="15"/>
      <c r="DW203" s="15"/>
      <c r="DX203" s="15"/>
      <c r="DY203" s="15"/>
      <c r="DZ203" s="15"/>
      <c r="EA203" s="15"/>
      <c r="EB203" s="15"/>
      <c r="EC203" s="15"/>
      <c r="ED203" s="15"/>
      <c r="EE203" s="15"/>
      <c r="EF203" s="15"/>
      <c r="EG203" s="15"/>
      <c r="EH203" s="15"/>
      <c r="EI203" s="15"/>
      <c r="EJ203" s="15"/>
      <c r="EK203" s="15"/>
      <c r="EL203" s="15"/>
      <c r="EM203" s="15"/>
      <c r="EN203" s="15"/>
      <c r="EO203" s="15"/>
      <c r="EP203" s="15"/>
      <c r="EQ203" s="15"/>
      <c r="ER203" s="15"/>
      <c r="ES203" s="15"/>
      <c r="ET203" s="15"/>
      <c r="EU203" s="15"/>
      <c r="EV203" s="15"/>
      <c r="EW203" s="15"/>
      <c r="EX203" s="15"/>
      <c r="EY203" s="15"/>
      <c r="EZ203" s="15"/>
      <c r="FA203" s="15"/>
      <c r="FB203" s="15"/>
      <c r="FC203" s="15"/>
      <c r="FD203" s="15"/>
      <c r="FE203" s="15"/>
      <c r="FF203" s="15"/>
      <c r="FG203" s="15"/>
      <c r="FH203" s="15"/>
      <c r="FI203" s="15"/>
      <c r="FJ203" s="15"/>
      <c r="FK203" s="15"/>
      <c r="FL203" s="15"/>
      <c r="FM203" s="15"/>
      <c r="FN203" s="15"/>
      <c r="FO203" s="15"/>
      <c r="FP203" s="15"/>
      <c r="FQ203" s="15"/>
      <c r="FR203" s="15"/>
      <c r="FS203" s="15"/>
      <c r="FT203" s="15"/>
      <c r="FU203" s="15"/>
      <c r="FV203" s="15"/>
      <c r="FW203" s="15"/>
      <c r="FX203" s="15"/>
      <c r="FY203" s="15"/>
      <c r="FZ203" s="15"/>
      <c r="GA203" s="15"/>
      <c r="GB203" s="15"/>
      <c r="GC203" s="15"/>
      <c r="GD203" s="15"/>
      <c r="GE203" s="15"/>
      <c r="GF203" s="15"/>
      <c r="GG203" s="15"/>
      <c r="GH203" s="15"/>
      <c r="GI203" s="15"/>
      <c r="GJ203" s="15"/>
      <c r="GK203" s="15"/>
      <c r="GL203" s="15"/>
      <c r="GM203" s="15"/>
      <c r="GN203" s="15"/>
      <c r="GO203" s="15"/>
      <c r="GP203" s="15"/>
      <c r="GQ203" s="15"/>
      <c r="GR203" s="15"/>
      <c r="GS203" s="15"/>
      <c r="GT203" s="15"/>
      <c r="GU203" s="15"/>
      <c r="GV203" s="15"/>
      <c r="GW203" s="15"/>
      <c r="GX203" s="15"/>
      <c r="GY203" s="15"/>
      <c r="GZ203" s="15"/>
      <c r="HA203" s="15"/>
      <c r="HB203" s="15"/>
      <c r="HC203" s="15"/>
      <c r="HD203" s="15"/>
      <c r="HE203" s="15"/>
      <c r="HF203" s="15"/>
      <c r="HG203" s="15"/>
      <c r="HH203" s="15"/>
      <c r="HI203" s="15"/>
      <c r="HJ203" s="15"/>
      <c r="HK203" s="15"/>
      <c r="HL203" s="15"/>
      <c r="HM203" s="15"/>
      <c r="HN203" s="15"/>
      <c r="HO203" s="15"/>
      <c r="HP203" s="15"/>
      <c r="HQ203" s="15"/>
      <c r="HR203" s="15"/>
      <c r="HS203" s="15"/>
      <c r="HT203" s="15"/>
      <c r="HU203" s="15"/>
      <c r="HV203" s="15"/>
      <c r="HW203" s="15"/>
      <c r="HX203" s="15"/>
      <c r="HY203" s="15"/>
      <c r="HZ203" s="15"/>
      <c r="IA203" s="15"/>
      <c r="IB203" s="15"/>
      <c r="IC203" s="15"/>
      <c r="ID203" s="15"/>
      <c r="IE203" s="15"/>
      <c r="IF203" s="15"/>
      <c r="IG203" s="15"/>
      <c r="IH203" s="15"/>
      <c r="II203" s="15"/>
      <c r="IJ203" s="15"/>
      <c r="IK203" s="15"/>
      <c r="IL203" s="15"/>
      <c r="IM203" s="15"/>
      <c r="IN203" s="15"/>
      <c r="IO203" s="15"/>
      <c r="IP203" s="15"/>
      <c r="IQ203" s="15"/>
      <c r="IR203" s="15"/>
      <c r="IS203" s="15"/>
      <c r="IT203" s="15"/>
      <c r="IU203" s="15"/>
      <c r="IV203" s="15"/>
    </row>
    <row r="204" spans="1:256" ht="15" customHeight="1">
      <c r="A204" s="106" t="s">
        <v>71</v>
      </c>
      <c r="B204" s="545" t="s">
        <v>196</v>
      </c>
      <c r="C204" s="545"/>
      <c r="D204" s="545"/>
      <c r="E204" s="545"/>
      <c r="F204" s="545"/>
      <c r="G204" s="545"/>
      <c r="H204" s="545"/>
      <c r="I204" s="23">
        <f>I187</f>
        <v>896.15</v>
      </c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  <c r="BM204" s="15"/>
      <c r="BN204" s="15"/>
      <c r="BO204" s="15"/>
      <c r="BP204" s="15"/>
      <c r="BQ204" s="15"/>
      <c r="BR204" s="15"/>
      <c r="BS204" s="15"/>
      <c r="BT204" s="15"/>
      <c r="BU204" s="15"/>
      <c r="BV204" s="15"/>
      <c r="BW204" s="15"/>
      <c r="BX204" s="15"/>
      <c r="BY204" s="15"/>
      <c r="BZ204" s="15"/>
      <c r="CA204" s="15"/>
      <c r="CB204" s="15"/>
      <c r="CC204" s="15"/>
      <c r="CD204" s="15"/>
      <c r="CE204" s="15"/>
      <c r="CF204" s="15"/>
      <c r="CG204" s="15"/>
      <c r="CH204" s="15"/>
      <c r="CI204" s="15"/>
      <c r="CJ204" s="15"/>
      <c r="CK204" s="15"/>
      <c r="CL204" s="15"/>
      <c r="CM204" s="15"/>
      <c r="CN204" s="15"/>
      <c r="CO204" s="15"/>
      <c r="CP204" s="15"/>
      <c r="CQ204" s="15"/>
      <c r="CR204" s="15"/>
      <c r="CS204" s="15"/>
      <c r="CT204" s="15"/>
      <c r="CU204" s="15"/>
      <c r="CV204" s="15"/>
      <c r="CW204" s="15"/>
      <c r="CX204" s="15"/>
      <c r="CY204" s="15"/>
      <c r="CZ204" s="15"/>
      <c r="DA204" s="15"/>
      <c r="DB204" s="15"/>
      <c r="DC204" s="15"/>
      <c r="DD204" s="15"/>
      <c r="DE204" s="15"/>
      <c r="DF204" s="15"/>
      <c r="DG204" s="15"/>
      <c r="DH204" s="15"/>
      <c r="DI204" s="15"/>
      <c r="DJ204" s="15"/>
      <c r="DK204" s="15"/>
      <c r="DL204" s="15"/>
      <c r="DM204" s="15"/>
      <c r="DN204" s="15"/>
      <c r="DO204" s="15"/>
      <c r="DP204" s="15"/>
      <c r="DQ204" s="15"/>
      <c r="DR204" s="15"/>
      <c r="DS204" s="15"/>
      <c r="DT204" s="15"/>
      <c r="DU204" s="15"/>
      <c r="DV204" s="15"/>
      <c r="DW204" s="15"/>
      <c r="DX204" s="15"/>
      <c r="DY204" s="15"/>
      <c r="DZ204" s="15"/>
      <c r="EA204" s="15"/>
      <c r="EB204" s="15"/>
      <c r="EC204" s="15"/>
      <c r="ED204" s="15"/>
      <c r="EE204" s="15"/>
      <c r="EF204" s="15"/>
      <c r="EG204" s="15"/>
      <c r="EH204" s="15"/>
      <c r="EI204" s="15"/>
      <c r="EJ204" s="15"/>
      <c r="EK204" s="15"/>
      <c r="EL204" s="15"/>
      <c r="EM204" s="15"/>
      <c r="EN204" s="15"/>
      <c r="EO204" s="15"/>
      <c r="EP204" s="15"/>
      <c r="EQ204" s="15"/>
      <c r="ER204" s="15"/>
      <c r="ES204" s="15"/>
      <c r="ET204" s="15"/>
      <c r="EU204" s="15"/>
      <c r="EV204" s="15"/>
      <c r="EW204" s="15"/>
      <c r="EX204" s="15"/>
      <c r="EY204" s="15"/>
      <c r="EZ204" s="15"/>
      <c r="FA204" s="15"/>
      <c r="FB204" s="15"/>
      <c r="FC204" s="15"/>
      <c r="FD204" s="15"/>
      <c r="FE204" s="15"/>
      <c r="FF204" s="15"/>
      <c r="FG204" s="15"/>
      <c r="FH204" s="15"/>
      <c r="FI204" s="15"/>
      <c r="FJ204" s="15"/>
      <c r="FK204" s="15"/>
      <c r="FL204" s="15"/>
      <c r="FM204" s="15"/>
      <c r="FN204" s="15"/>
      <c r="FO204" s="15"/>
      <c r="FP204" s="15"/>
      <c r="FQ204" s="15"/>
      <c r="FR204" s="15"/>
      <c r="FS204" s="15"/>
      <c r="FT204" s="15"/>
      <c r="FU204" s="15"/>
      <c r="FV204" s="15"/>
      <c r="FW204" s="15"/>
      <c r="FX204" s="15"/>
      <c r="FY204" s="15"/>
      <c r="FZ204" s="15"/>
      <c r="GA204" s="15"/>
      <c r="GB204" s="15"/>
      <c r="GC204" s="15"/>
      <c r="GD204" s="15"/>
      <c r="GE204" s="15"/>
      <c r="GF204" s="15"/>
      <c r="GG204" s="15"/>
      <c r="GH204" s="15"/>
      <c r="GI204" s="15"/>
      <c r="GJ204" s="15"/>
      <c r="GK204" s="15"/>
      <c r="GL204" s="15"/>
      <c r="GM204" s="15"/>
      <c r="GN204" s="15"/>
      <c r="GO204" s="15"/>
      <c r="GP204" s="15"/>
      <c r="GQ204" s="15"/>
      <c r="GR204" s="15"/>
      <c r="GS204" s="15"/>
      <c r="GT204" s="15"/>
      <c r="GU204" s="15"/>
      <c r="GV204" s="15"/>
      <c r="GW204" s="15"/>
      <c r="GX204" s="15"/>
      <c r="GY204" s="15"/>
      <c r="GZ204" s="15"/>
      <c r="HA204" s="15"/>
      <c r="HB204" s="15"/>
      <c r="HC204" s="15"/>
      <c r="HD204" s="15"/>
      <c r="HE204" s="15"/>
      <c r="HF204" s="15"/>
      <c r="HG204" s="15"/>
      <c r="HH204" s="15"/>
      <c r="HI204" s="15"/>
      <c r="HJ204" s="15"/>
      <c r="HK204" s="15"/>
      <c r="HL204" s="15"/>
      <c r="HM204" s="15"/>
      <c r="HN204" s="15"/>
      <c r="HO204" s="15"/>
      <c r="HP204" s="15"/>
      <c r="HQ204" s="15"/>
      <c r="HR204" s="15"/>
      <c r="HS204" s="15"/>
      <c r="HT204" s="15"/>
      <c r="HU204" s="15"/>
      <c r="HV204" s="15"/>
      <c r="HW204" s="15"/>
      <c r="HX204" s="15"/>
      <c r="HY204" s="15"/>
      <c r="HZ204" s="15"/>
      <c r="IA204" s="15"/>
      <c r="IB204" s="15"/>
      <c r="IC204" s="15"/>
      <c r="ID204" s="15"/>
      <c r="IE204" s="15"/>
      <c r="IF204" s="15"/>
      <c r="IG204" s="15"/>
      <c r="IH204" s="15"/>
      <c r="II204" s="15"/>
      <c r="IJ204" s="15"/>
      <c r="IK204" s="15"/>
      <c r="IL204" s="15"/>
      <c r="IM204" s="15"/>
      <c r="IN204" s="15"/>
      <c r="IO204" s="15"/>
      <c r="IP204" s="15"/>
      <c r="IQ204" s="15"/>
      <c r="IR204" s="15"/>
      <c r="IS204" s="15"/>
      <c r="IT204" s="15"/>
      <c r="IU204" s="15"/>
      <c r="IV204" s="15"/>
    </row>
    <row r="205" spans="1:256" ht="15" customHeight="1">
      <c r="A205" s="546" t="s">
        <v>197</v>
      </c>
      <c r="B205" s="546"/>
      <c r="C205" s="546"/>
      <c r="D205" s="546"/>
      <c r="E205" s="546"/>
      <c r="F205" s="546"/>
      <c r="G205" s="546"/>
      <c r="H205" s="546"/>
      <c r="I205" s="78">
        <f>SUM(I203:I204)</f>
        <v>4362.71</v>
      </c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15"/>
      <c r="CJ205" s="15"/>
      <c r="CK205" s="15"/>
      <c r="CL205" s="15"/>
      <c r="CM205" s="15"/>
      <c r="CN205" s="15"/>
      <c r="CO205" s="15"/>
      <c r="CP205" s="15"/>
      <c r="CQ205" s="15"/>
      <c r="CR205" s="15"/>
      <c r="CS205" s="15"/>
      <c r="CT205" s="15"/>
      <c r="CU205" s="15"/>
      <c r="CV205" s="15"/>
      <c r="CW205" s="15"/>
      <c r="CX205" s="15"/>
      <c r="CY205" s="15"/>
      <c r="CZ205" s="15"/>
      <c r="DA205" s="15"/>
      <c r="DB205" s="15"/>
      <c r="DC205" s="15"/>
      <c r="DD205" s="15"/>
      <c r="DE205" s="15"/>
      <c r="DF205" s="15"/>
      <c r="DG205" s="15"/>
      <c r="DH205" s="15"/>
      <c r="DI205" s="15"/>
      <c r="DJ205" s="15"/>
      <c r="DK205" s="15"/>
      <c r="DL205" s="15"/>
      <c r="DM205" s="15"/>
      <c r="DN205" s="15"/>
      <c r="DO205" s="15"/>
      <c r="DP205" s="15"/>
      <c r="DQ205" s="15"/>
      <c r="DR205" s="15"/>
      <c r="DS205" s="15"/>
      <c r="DT205" s="15"/>
      <c r="DU205" s="15"/>
      <c r="DV205" s="15"/>
      <c r="DW205" s="15"/>
      <c r="DX205" s="15"/>
      <c r="DY205" s="15"/>
      <c r="DZ205" s="15"/>
      <c r="EA205" s="15"/>
      <c r="EB205" s="15"/>
      <c r="EC205" s="15"/>
      <c r="ED205" s="15"/>
      <c r="EE205" s="15"/>
      <c r="EF205" s="15"/>
      <c r="EG205" s="15"/>
      <c r="EH205" s="15"/>
      <c r="EI205" s="15"/>
      <c r="EJ205" s="15"/>
      <c r="EK205" s="15"/>
      <c r="EL205" s="15"/>
      <c r="EM205" s="15"/>
      <c r="EN205" s="15"/>
      <c r="EO205" s="15"/>
      <c r="EP205" s="15"/>
      <c r="EQ205" s="15"/>
      <c r="ER205" s="15"/>
      <c r="ES205" s="15"/>
      <c r="ET205" s="15"/>
      <c r="EU205" s="15"/>
      <c r="EV205" s="15"/>
      <c r="EW205" s="15"/>
      <c r="EX205" s="15"/>
      <c r="EY205" s="15"/>
      <c r="EZ205" s="15"/>
      <c r="FA205" s="15"/>
      <c r="FB205" s="15"/>
      <c r="FC205" s="15"/>
      <c r="FD205" s="15"/>
      <c r="FE205" s="15"/>
      <c r="FF205" s="15"/>
      <c r="FG205" s="15"/>
      <c r="FH205" s="15"/>
      <c r="FI205" s="15"/>
      <c r="FJ205" s="15"/>
      <c r="FK205" s="15"/>
      <c r="FL205" s="15"/>
      <c r="FM205" s="15"/>
      <c r="FN205" s="15"/>
      <c r="FO205" s="15"/>
      <c r="FP205" s="15"/>
      <c r="FQ205" s="15"/>
      <c r="FR205" s="15"/>
      <c r="FS205" s="15"/>
      <c r="FT205" s="15"/>
      <c r="FU205" s="15"/>
      <c r="FV205" s="15"/>
      <c r="FW205" s="15"/>
      <c r="FX205" s="15"/>
      <c r="FY205" s="15"/>
      <c r="FZ205" s="15"/>
      <c r="GA205" s="15"/>
      <c r="GB205" s="15"/>
      <c r="GC205" s="15"/>
      <c r="GD205" s="15"/>
      <c r="GE205" s="15"/>
      <c r="GF205" s="15"/>
      <c r="GG205" s="15"/>
      <c r="GH205" s="15"/>
      <c r="GI205" s="15"/>
      <c r="GJ205" s="15"/>
      <c r="GK205" s="15"/>
      <c r="GL205" s="15"/>
      <c r="GM205" s="15"/>
      <c r="GN205" s="15"/>
      <c r="GO205" s="15"/>
      <c r="GP205" s="15"/>
      <c r="GQ205" s="15"/>
      <c r="GR205" s="15"/>
      <c r="GS205" s="15"/>
      <c r="GT205" s="15"/>
      <c r="GU205" s="15"/>
      <c r="GV205" s="15"/>
      <c r="GW205" s="15"/>
      <c r="GX205" s="15"/>
      <c r="GY205" s="15"/>
      <c r="GZ205" s="15"/>
      <c r="HA205" s="15"/>
      <c r="HB205" s="15"/>
      <c r="HC205" s="15"/>
      <c r="HD205" s="15"/>
      <c r="HE205" s="15"/>
      <c r="HF205" s="15"/>
      <c r="HG205" s="15"/>
      <c r="HH205" s="15"/>
      <c r="HI205" s="15"/>
      <c r="HJ205" s="15"/>
      <c r="HK205" s="15"/>
      <c r="HL205" s="15"/>
      <c r="HM205" s="15"/>
      <c r="HN205" s="15"/>
      <c r="HO205" s="15"/>
      <c r="HP205" s="15"/>
      <c r="HQ205" s="15"/>
      <c r="HR205" s="15"/>
      <c r="HS205" s="15"/>
      <c r="HT205" s="15"/>
      <c r="HU205" s="15"/>
      <c r="HV205" s="15"/>
      <c r="HW205" s="15"/>
      <c r="HX205" s="15"/>
      <c r="HY205" s="15"/>
      <c r="HZ205" s="15"/>
      <c r="IA205" s="15"/>
      <c r="IB205" s="15"/>
      <c r="IC205" s="15"/>
      <c r="ID205" s="15"/>
      <c r="IE205" s="15"/>
      <c r="IF205" s="15"/>
      <c r="IG205" s="15"/>
      <c r="IH205" s="15"/>
      <c r="II205" s="15"/>
      <c r="IJ205" s="15"/>
      <c r="IK205" s="15"/>
      <c r="IL205" s="15"/>
      <c r="IM205" s="15"/>
      <c r="IN205" s="15"/>
      <c r="IO205" s="15"/>
      <c r="IP205" s="15"/>
      <c r="IQ205" s="15"/>
      <c r="IR205" s="15"/>
      <c r="IS205" s="15"/>
      <c r="IT205" s="15"/>
      <c r="IU205" s="15"/>
      <c r="IV205" s="15"/>
    </row>
    <row r="206" spans="1:256" ht="15" hidden="1" customHeight="1">
      <c r="A206" s="107"/>
      <c r="B206" s="107"/>
      <c r="C206" s="107"/>
      <c r="D206" s="107"/>
      <c r="E206" s="107"/>
      <c r="F206" s="107"/>
      <c r="G206" s="107"/>
      <c r="H206" s="108"/>
      <c r="I206" s="109"/>
      <c r="J206" s="36"/>
      <c r="K206" s="110"/>
      <c r="L206" s="36"/>
      <c r="M206" s="111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5"/>
      <c r="BT206" s="15"/>
      <c r="BU206" s="15"/>
      <c r="BV206" s="15"/>
      <c r="BW206" s="15"/>
      <c r="BX206" s="15"/>
      <c r="BY206" s="15"/>
      <c r="BZ206" s="15"/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15"/>
      <c r="CP206" s="15"/>
      <c r="CQ206" s="15"/>
      <c r="CR206" s="15"/>
      <c r="CS206" s="15"/>
      <c r="CT206" s="15"/>
      <c r="CU206" s="15"/>
      <c r="CV206" s="15"/>
      <c r="CW206" s="15"/>
      <c r="CX206" s="15"/>
      <c r="CY206" s="15"/>
      <c r="CZ206" s="15"/>
      <c r="DA206" s="15"/>
      <c r="DB206" s="15"/>
      <c r="DC206" s="15"/>
      <c r="DD206" s="15"/>
      <c r="DE206" s="15"/>
      <c r="DF206" s="15"/>
      <c r="DG206" s="15"/>
      <c r="DH206" s="15"/>
      <c r="DI206" s="15"/>
      <c r="DJ206" s="15"/>
      <c r="DK206" s="15"/>
      <c r="DL206" s="15"/>
      <c r="DM206" s="15"/>
      <c r="DN206" s="15"/>
      <c r="DO206" s="15"/>
      <c r="DP206" s="15"/>
      <c r="DQ206" s="15"/>
      <c r="DR206" s="15"/>
      <c r="DS206" s="15"/>
      <c r="DT206" s="15"/>
      <c r="DU206" s="15"/>
      <c r="DV206" s="15"/>
      <c r="DW206" s="15"/>
      <c r="DX206" s="15"/>
      <c r="DY206" s="15"/>
      <c r="DZ206" s="15"/>
      <c r="EA206" s="15"/>
      <c r="EB206" s="15"/>
      <c r="EC206" s="15"/>
      <c r="ED206" s="15"/>
      <c r="EE206" s="15"/>
      <c r="EF206" s="15"/>
      <c r="EG206" s="15"/>
      <c r="EH206" s="15"/>
      <c r="EI206" s="15"/>
      <c r="EJ206" s="15"/>
      <c r="EK206" s="15"/>
      <c r="EL206" s="15"/>
      <c r="EM206" s="15"/>
      <c r="EN206" s="15"/>
      <c r="EO206" s="15"/>
      <c r="EP206" s="15"/>
      <c r="EQ206" s="15"/>
      <c r="ER206" s="15"/>
      <c r="ES206" s="15"/>
      <c r="ET206" s="15"/>
      <c r="EU206" s="15"/>
      <c r="EV206" s="15"/>
      <c r="EW206" s="15"/>
      <c r="EX206" s="15"/>
      <c r="EY206" s="15"/>
      <c r="EZ206" s="15"/>
      <c r="FA206" s="15"/>
      <c r="FB206" s="15"/>
      <c r="FC206" s="15"/>
      <c r="FD206" s="15"/>
      <c r="FE206" s="15"/>
      <c r="FF206" s="15"/>
      <c r="FG206" s="15"/>
      <c r="FH206" s="15"/>
      <c r="FI206" s="15"/>
      <c r="FJ206" s="15"/>
      <c r="FK206" s="15"/>
      <c r="FL206" s="15"/>
      <c r="FM206" s="15"/>
      <c r="FN206" s="15"/>
      <c r="FO206" s="15"/>
      <c r="FP206" s="15"/>
      <c r="FQ206" s="15"/>
      <c r="FR206" s="15"/>
      <c r="FS206" s="15"/>
      <c r="FT206" s="15"/>
      <c r="FU206" s="15"/>
      <c r="FV206" s="15"/>
      <c r="FW206" s="15"/>
      <c r="FX206" s="15"/>
      <c r="FY206" s="15"/>
      <c r="FZ206" s="15"/>
      <c r="GA206" s="15"/>
      <c r="GB206" s="15"/>
      <c r="GC206" s="15"/>
      <c r="GD206" s="15"/>
      <c r="GE206" s="15"/>
      <c r="GF206" s="15"/>
      <c r="GG206" s="15"/>
      <c r="GH206" s="15"/>
      <c r="GI206" s="15"/>
      <c r="GJ206" s="15"/>
      <c r="GK206" s="15"/>
      <c r="GL206" s="15"/>
      <c r="GM206" s="15"/>
      <c r="GN206" s="15"/>
      <c r="GO206" s="15"/>
      <c r="GP206" s="15"/>
      <c r="GQ206" s="15"/>
      <c r="GR206" s="15"/>
      <c r="GS206" s="15"/>
      <c r="GT206" s="15"/>
      <c r="GU206" s="15"/>
      <c r="GV206" s="15"/>
      <c r="GW206" s="15"/>
      <c r="GX206" s="15"/>
      <c r="GY206" s="15"/>
      <c r="GZ206" s="15"/>
      <c r="HA206" s="15"/>
      <c r="HB206" s="15"/>
      <c r="HC206" s="15"/>
      <c r="HD206" s="15"/>
      <c r="HE206" s="15"/>
      <c r="HF206" s="15"/>
      <c r="HG206" s="15"/>
      <c r="HH206" s="15"/>
      <c r="HI206" s="15"/>
      <c r="HJ206" s="15"/>
      <c r="HK206" s="15"/>
      <c r="HL206" s="15"/>
      <c r="HM206" s="15"/>
      <c r="HN206" s="15"/>
      <c r="HO206" s="15"/>
      <c r="HP206" s="15"/>
      <c r="HQ206" s="15"/>
      <c r="HR206" s="15"/>
      <c r="HS206" s="15"/>
      <c r="HT206" s="15"/>
      <c r="HU206" s="15"/>
      <c r="HV206" s="15"/>
      <c r="HW206" s="15"/>
      <c r="HX206" s="15"/>
      <c r="HY206" s="15"/>
      <c r="HZ206" s="15"/>
      <c r="IA206" s="15"/>
      <c r="IB206" s="15"/>
      <c r="IC206" s="15"/>
      <c r="ID206" s="15"/>
      <c r="IE206" s="15"/>
      <c r="IF206" s="15"/>
      <c r="IG206" s="15"/>
      <c r="IH206" s="15"/>
      <c r="II206" s="15"/>
      <c r="IJ206" s="15"/>
      <c r="IK206" s="15"/>
      <c r="IL206" s="15"/>
      <c r="IM206" s="15"/>
      <c r="IN206" s="15"/>
      <c r="IO206" s="15"/>
      <c r="IP206" s="15"/>
      <c r="IQ206" s="15"/>
      <c r="IR206" s="15"/>
      <c r="IS206" s="15"/>
      <c r="IT206" s="15"/>
      <c r="IU206" s="15"/>
      <c r="IV206" s="15"/>
    </row>
    <row r="207" spans="1:256" ht="12" customHeight="1">
      <c r="A207" s="547"/>
      <c r="B207" s="547"/>
      <c r="C207" s="547"/>
      <c r="D207" s="547"/>
      <c r="E207" s="547"/>
      <c r="F207" s="547"/>
      <c r="G207" s="547"/>
      <c r="H207" s="547"/>
      <c r="I207" s="547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5"/>
      <c r="BR207" s="15"/>
      <c r="BS207" s="15"/>
      <c r="BT207" s="15"/>
      <c r="BU207" s="15"/>
      <c r="BV207" s="15"/>
      <c r="BW207" s="15"/>
      <c r="BX207" s="15"/>
      <c r="BY207" s="15"/>
      <c r="BZ207" s="15"/>
      <c r="CA207" s="15"/>
      <c r="CB207" s="15"/>
      <c r="CC207" s="15"/>
      <c r="CD207" s="15"/>
      <c r="CE207" s="15"/>
      <c r="CF207" s="15"/>
      <c r="CG207" s="15"/>
      <c r="CH207" s="15"/>
      <c r="CI207" s="15"/>
      <c r="CJ207" s="15"/>
      <c r="CK207" s="15"/>
      <c r="CL207" s="15"/>
      <c r="CM207" s="15"/>
      <c r="CN207" s="15"/>
      <c r="CO207" s="15"/>
      <c r="CP207" s="15"/>
      <c r="CQ207" s="15"/>
      <c r="CR207" s="15"/>
      <c r="CS207" s="15"/>
      <c r="CT207" s="15"/>
      <c r="CU207" s="15"/>
      <c r="CV207" s="15"/>
      <c r="CW207" s="15"/>
      <c r="CX207" s="15"/>
      <c r="CY207" s="15"/>
      <c r="CZ207" s="15"/>
      <c r="DA207" s="15"/>
      <c r="DB207" s="15"/>
      <c r="DC207" s="15"/>
      <c r="DD207" s="15"/>
      <c r="DE207" s="15"/>
      <c r="DF207" s="15"/>
      <c r="DG207" s="15"/>
      <c r="DH207" s="15"/>
      <c r="DI207" s="15"/>
      <c r="DJ207" s="15"/>
      <c r="DK207" s="15"/>
      <c r="DL207" s="15"/>
      <c r="DM207" s="15"/>
      <c r="DN207" s="15"/>
      <c r="DO207" s="15"/>
      <c r="DP207" s="15"/>
      <c r="DQ207" s="15"/>
      <c r="DR207" s="15"/>
      <c r="DS207" s="15"/>
      <c r="DT207" s="15"/>
      <c r="DU207" s="15"/>
      <c r="DV207" s="15"/>
      <c r="DW207" s="15"/>
      <c r="DX207" s="15"/>
      <c r="DY207" s="15"/>
      <c r="DZ207" s="15"/>
      <c r="EA207" s="15"/>
      <c r="EB207" s="15"/>
      <c r="EC207" s="15"/>
      <c r="ED207" s="15"/>
      <c r="EE207" s="15"/>
      <c r="EF207" s="15"/>
      <c r="EG207" s="15"/>
      <c r="EH207" s="15"/>
      <c r="EI207" s="15"/>
      <c r="EJ207" s="15"/>
      <c r="EK207" s="15"/>
      <c r="EL207" s="15"/>
      <c r="EM207" s="15"/>
      <c r="EN207" s="15"/>
      <c r="EO207" s="15"/>
      <c r="EP207" s="15"/>
      <c r="EQ207" s="15"/>
      <c r="ER207" s="15"/>
      <c r="ES207" s="15"/>
      <c r="ET207" s="15"/>
      <c r="EU207" s="15"/>
      <c r="EV207" s="15"/>
      <c r="EW207" s="15"/>
      <c r="EX207" s="15"/>
      <c r="EY207" s="15"/>
      <c r="EZ207" s="15"/>
      <c r="FA207" s="15"/>
      <c r="FB207" s="15"/>
      <c r="FC207" s="15"/>
      <c r="FD207" s="15"/>
      <c r="FE207" s="15"/>
      <c r="FF207" s="15"/>
      <c r="FG207" s="15"/>
      <c r="FH207" s="15"/>
      <c r="FI207" s="15"/>
      <c r="FJ207" s="15"/>
      <c r="FK207" s="15"/>
      <c r="FL207" s="15"/>
      <c r="FM207" s="15"/>
      <c r="FN207" s="15"/>
      <c r="FO207" s="15"/>
      <c r="FP207" s="15"/>
      <c r="FQ207" s="15"/>
      <c r="FR207" s="15"/>
      <c r="FS207" s="15"/>
      <c r="FT207" s="15"/>
      <c r="FU207" s="15"/>
      <c r="FV207" s="15"/>
      <c r="FW207" s="15"/>
      <c r="FX207" s="15"/>
      <c r="FY207" s="15"/>
      <c r="FZ207" s="15"/>
      <c r="GA207" s="15"/>
      <c r="GB207" s="15"/>
      <c r="GC207" s="15"/>
      <c r="GD207" s="15"/>
      <c r="GE207" s="15"/>
      <c r="GF207" s="15"/>
      <c r="GG207" s="15"/>
      <c r="GH207" s="15"/>
      <c r="GI207" s="15"/>
      <c r="GJ207" s="15"/>
      <c r="GK207" s="15"/>
      <c r="GL207" s="15"/>
      <c r="GM207" s="15"/>
      <c r="GN207" s="15"/>
      <c r="GO207" s="15"/>
      <c r="GP207" s="15"/>
      <c r="GQ207" s="15"/>
      <c r="GR207" s="15"/>
      <c r="GS207" s="15"/>
      <c r="GT207" s="15"/>
      <c r="GU207" s="15"/>
      <c r="GV207" s="15"/>
      <c r="GW207" s="15"/>
      <c r="GX207" s="15"/>
      <c r="GY207" s="15"/>
      <c r="GZ207" s="15"/>
      <c r="HA207" s="15"/>
      <c r="HB207" s="15"/>
      <c r="HC207" s="15"/>
      <c r="HD207" s="15"/>
      <c r="HE207" s="15"/>
      <c r="HF207" s="15"/>
      <c r="HG207" s="15"/>
      <c r="HH207" s="15"/>
      <c r="HI207" s="15"/>
      <c r="HJ207" s="15"/>
      <c r="HK207" s="15"/>
      <c r="HL207" s="15"/>
      <c r="HM207" s="15"/>
      <c r="HN207" s="15"/>
      <c r="HO207" s="15"/>
      <c r="HP207" s="15"/>
      <c r="HQ207" s="15"/>
      <c r="HR207" s="15"/>
      <c r="HS207" s="15"/>
      <c r="HT207" s="15"/>
      <c r="HU207" s="15"/>
      <c r="HV207" s="15"/>
      <c r="HW207" s="15"/>
      <c r="HX207" s="15"/>
      <c r="HY207" s="15"/>
      <c r="HZ207" s="15"/>
      <c r="IA207" s="15"/>
      <c r="IB207" s="15"/>
      <c r="IC207" s="15"/>
      <c r="ID207" s="15"/>
      <c r="IE207" s="15"/>
      <c r="IF207" s="15"/>
      <c r="IG207" s="15"/>
      <c r="IH207" s="15"/>
      <c r="II207" s="15"/>
      <c r="IJ207" s="15"/>
      <c r="IK207" s="15"/>
      <c r="IL207" s="15"/>
      <c r="IM207" s="15"/>
      <c r="IN207" s="15"/>
      <c r="IO207" s="15"/>
      <c r="IP207" s="15"/>
      <c r="IQ207" s="15"/>
      <c r="IR207" s="15"/>
      <c r="IS207" s="15"/>
      <c r="IT207" s="15"/>
      <c r="IU207" s="15"/>
      <c r="IV207" s="15"/>
    </row>
    <row r="208" spans="1:256" ht="15" customHeight="1">
      <c r="A208" s="548" t="s">
        <v>198</v>
      </c>
      <c r="B208" s="548"/>
      <c r="C208" s="548"/>
      <c r="D208" s="548"/>
      <c r="E208" s="548"/>
      <c r="F208" s="548"/>
      <c r="G208" s="548"/>
      <c r="H208" s="548"/>
      <c r="I208" s="548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5"/>
      <c r="BR208" s="15"/>
      <c r="BS208" s="15"/>
      <c r="BT208" s="15"/>
      <c r="BU208" s="15"/>
      <c r="BV208" s="15"/>
      <c r="BW208" s="15"/>
      <c r="BX208" s="15"/>
      <c r="BY208" s="15"/>
      <c r="BZ208" s="15"/>
      <c r="CA208" s="15"/>
      <c r="CB208" s="15"/>
      <c r="CC208" s="15"/>
      <c r="CD208" s="15"/>
      <c r="CE208" s="15"/>
      <c r="CF208" s="15"/>
      <c r="CG208" s="15"/>
      <c r="CH208" s="15"/>
      <c r="CI208" s="15"/>
      <c r="CJ208" s="15"/>
      <c r="CK208" s="15"/>
      <c r="CL208" s="15"/>
      <c r="CM208" s="15"/>
      <c r="CN208" s="15"/>
      <c r="CO208" s="15"/>
      <c r="CP208" s="15"/>
      <c r="CQ208" s="15"/>
      <c r="CR208" s="15"/>
      <c r="CS208" s="15"/>
      <c r="CT208" s="15"/>
      <c r="CU208" s="15"/>
      <c r="CV208" s="15"/>
      <c r="CW208" s="15"/>
      <c r="CX208" s="15"/>
      <c r="CY208" s="15"/>
      <c r="CZ208" s="15"/>
      <c r="DA208" s="15"/>
      <c r="DB208" s="15"/>
      <c r="DC208" s="15"/>
      <c r="DD208" s="15"/>
      <c r="DE208" s="15"/>
      <c r="DF208" s="15"/>
      <c r="DG208" s="15"/>
      <c r="DH208" s="15"/>
      <c r="DI208" s="15"/>
      <c r="DJ208" s="15"/>
      <c r="DK208" s="15"/>
      <c r="DL208" s="15"/>
      <c r="DM208" s="15"/>
      <c r="DN208" s="15"/>
      <c r="DO208" s="15"/>
      <c r="DP208" s="15"/>
      <c r="DQ208" s="15"/>
      <c r="DR208" s="15"/>
      <c r="DS208" s="15"/>
      <c r="DT208" s="15"/>
      <c r="DU208" s="15"/>
      <c r="DV208" s="15"/>
      <c r="DW208" s="15"/>
      <c r="DX208" s="15"/>
      <c r="DY208" s="15"/>
      <c r="DZ208" s="15"/>
      <c r="EA208" s="15"/>
      <c r="EB208" s="15"/>
      <c r="EC208" s="15"/>
      <c r="ED208" s="15"/>
      <c r="EE208" s="15"/>
      <c r="EF208" s="15"/>
      <c r="EG208" s="15"/>
      <c r="EH208" s="15"/>
      <c r="EI208" s="15"/>
      <c r="EJ208" s="15"/>
      <c r="EK208" s="15"/>
      <c r="EL208" s="15"/>
      <c r="EM208" s="15"/>
      <c r="EN208" s="15"/>
      <c r="EO208" s="15"/>
      <c r="EP208" s="15"/>
      <c r="EQ208" s="15"/>
      <c r="ER208" s="15"/>
      <c r="ES208" s="15"/>
      <c r="ET208" s="15"/>
      <c r="EU208" s="15"/>
      <c r="EV208" s="15"/>
      <c r="EW208" s="15"/>
      <c r="EX208" s="15"/>
      <c r="EY208" s="15"/>
      <c r="EZ208" s="15"/>
      <c r="FA208" s="15"/>
      <c r="FB208" s="15"/>
      <c r="FC208" s="15"/>
      <c r="FD208" s="15"/>
      <c r="FE208" s="15"/>
      <c r="FF208" s="15"/>
      <c r="FG208" s="15"/>
      <c r="FH208" s="15"/>
      <c r="FI208" s="15"/>
      <c r="FJ208" s="15"/>
      <c r="FK208" s="15"/>
      <c r="FL208" s="15"/>
      <c r="FM208" s="15"/>
      <c r="FN208" s="15"/>
      <c r="FO208" s="15"/>
      <c r="FP208" s="15"/>
      <c r="FQ208" s="15"/>
      <c r="FR208" s="15"/>
      <c r="FS208" s="15"/>
      <c r="FT208" s="15"/>
      <c r="FU208" s="15"/>
      <c r="FV208" s="15"/>
      <c r="FW208" s="15"/>
      <c r="FX208" s="15"/>
      <c r="FY208" s="15"/>
      <c r="FZ208" s="15"/>
      <c r="GA208" s="15"/>
      <c r="GB208" s="15"/>
      <c r="GC208" s="15"/>
      <c r="GD208" s="15"/>
      <c r="GE208" s="15"/>
      <c r="GF208" s="15"/>
      <c r="GG208" s="15"/>
      <c r="GH208" s="15"/>
      <c r="GI208" s="15"/>
      <c r="GJ208" s="15"/>
      <c r="GK208" s="15"/>
      <c r="GL208" s="15"/>
      <c r="GM208" s="15"/>
      <c r="GN208" s="15"/>
      <c r="GO208" s="15"/>
      <c r="GP208" s="15"/>
      <c r="GQ208" s="15"/>
      <c r="GR208" s="15"/>
      <c r="GS208" s="15"/>
      <c r="GT208" s="15"/>
      <c r="GU208" s="15"/>
      <c r="GV208" s="15"/>
      <c r="GW208" s="15"/>
      <c r="GX208" s="15"/>
      <c r="GY208" s="15"/>
      <c r="GZ208" s="15"/>
      <c r="HA208" s="15"/>
      <c r="HB208" s="15"/>
      <c r="HC208" s="15"/>
      <c r="HD208" s="15"/>
      <c r="HE208" s="15"/>
      <c r="HF208" s="15"/>
      <c r="HG208" s="15"/>
      <c r="HH208" s="15"/>
      <c r="HI208" s="15"/>
      <c r="HJ208" s="15"/>
      <c r="HK208" s="15"/>
      <c r="HL208" s="15"/>
      <c r="HM208" s="15"/>
      <c r="HN208" s="15"/>
      <c r="HO208" s="15"/>
      <c r="HP208" s="15"/>
      <c r="HQ208" s="15"/>
      <c r="HR208" s="15"/>
      <c r="HS208" s="15"/>
      <c r="HT208" s="15"/>
      <c r="HU208" s="15"/>
      <c r="HV208" s="15"/>
      <c r="HW208" s="15"/>
      <c r="HX208" s="15"/>
      <c r="HY208" s="15"/>
      <c r="HZ208" s="15"/>
      <c r="IA208" s="15"/>
      <c r="IB208" s="15"/>
      <c r="IC208" s="15"/>
      <c r="ID208" s="15"/>
      <c r="IE208" s="15"/>
      <c r="IF208" s="15"/>
      <c r="IG208" s="15"/>
      <c r="IH208" s="15"/>
      <c r="II208" s="15"/>
      <c r="IJ208" s="15"/>
      <c r="IK208" s="15"/>
      <c r="IL208" s="15"/>
      <c r="IM208" s="15"/>
      <c r="IN208" s="15"/>
      <c r="IO208" s="15"/>
      <c r="IP208" s="15"/>
      <c r="IQ208" s="15"/>
      <c r="IR208" s="15"/>
      <c r="IS208" s="15"/>
      <c r="IT208" s="15"/>
      <c r="IU208" s="15"/>
      <c r="IV208" s="15"/>
    </row>
    <row r="209" spans="1:256" ht="11.25" customHeight="1">
      <c r="A209" s="112"/>
      <c r="B209" s="112"/>
      <c r="C209" s="112"/>
      <c r="D209" s="112"/>
      <c r="E209" s="112"/>
      <c r="F209" s="112"/>
      <c r="G209" s="112"/>
      <c r="H209" s="112"/>
      <c r="I209" s="113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  <c r="BM209" s="15"/>
      <c r="BN209" s="15"/>
      <c r="BO209" s="15"/>
      <c r="BP209" s="15"/>
      <c r="BQ209" s="15"/>
      <c r="BR209" s="15"/>
      <c r="BS209" s="15"/>
      <c r="BT209" s="15"/>
      <c r="BU209" s="15"/>
      <c r="BV209" s="15"/>
      <c r="BW209" s="15"/>
      <c r="BX209" s="15"/>
      <c r="BY209" s="15"/>
      <c r="BZ209" s="15"/>
      <c r="CA209" s="15"/>
      <c r="CB209" s="15"/>
      <c r="CC209" s="15"/>
      <c r="CD209" s="15"/>
      <c r="CE209" s="15"/>
      <c r="CF209" s="15"/>
      <c r="CG209" s="15"/>
      <c r="CH209" s="15"/>
      <c r="CI209" s="15"/>
      <c r="CJ209" s="15"/>
      <c r="CK209" s="15"/>
      <c r="CL209" s="15"/>
      <c r="CM209" s="15"/>
      <c r="CN209" s="15"/>
      <c r="CO209" s="15"/>
      <c r="CP209" s="15"/>
      <c r="CQ209" s="15"/>
      <c r="CR209" s="15"/>
      <c r="CS209" s="15"/>
      <c r="CT209" s="15"/>
      <c r="CU209" s="15"/>
      <c r="CV209" s="15"/>
      <c r="CW209" s="15"/>
      <c r="CX209" s="15"/>
      <c r="CY209" s="15"/>
      <c r="CZ209" s="15"/>
      <c r="DA209" s="15"/>
      <c r="DB209" s="15"/>
      <c r="DC209" s="15"/>
      <c r="DD209" s="15"/>
      <c r="DE209" s="15"/>
      <c r="DF209" s="15"/>
      <c r="DG209" s="15"/>
      <c r="DH209" s="15"/>
      <c r="DI209" s="15"/>
      <c r="DJ209" s="15"/>
      <c r="DK209" s="15"/>
      <c r="DL209" s="15"/>
      <c r="DM209" s="15"/>
      <c r="DN209" s="15"/>
      <c r="DO209" s="15"/>
      <c r="DP209" s="15"/>
      <c r="DQ209" s="15"/>
      <c r="DR209" s="15"/>
      <c r="DS209" s="15"/>
      <c r="DT209" s="15"/>
      <c r="DU209" s="15"/>
      <c r="DV209" s="15"/>
      <c r="DW209" s="15"/>
      <c r="DX209" s="15"/>
      <c r="DY209" s="15"/>
      <c r="DZ209" s="15"/>
      <c r="EA209" s="15"/>
      <c r="EB209" s="15"/>
      <c r="EC209" s="15"/>
      <c r="ED209" s="15"/>
      <c r="EE209" s="15"/>
      <c r="EF209" s="15"/>
      <c r="EG209" s="15"/>
      <c r="EH209" s="15"/>
      <c r="EI209" s="15"/>
      <c r="EJ209" s="15"/>
      <c r="EK209" s="15"/>
      <c r="EL209" s="15"/>
      <c r="EM209" s="15"/>
      <c r="EN209" s="15"/>
      <c r="EO209" s="15"/>
      <c r="EP209" s="15"/>
      <c r="EQ209" s="15"/>
      <c r="ER209" s="15"/>
      <c r="ES209" s="15"/>
      <c r="ET209" s="15"/>
      <c r="EU209" s="15"/>
      <c r="EV209" s="15"/>
      <c r="EW209" s="15"/>
      <c r="EX209" s="15"/>
      <c r="EY209" s="15"/>
      <c r="EZ209" s="15"/>
      <c r="FA209" s="15"/>
      <c r="FB209" s="15"/>
      <c r="FC209" s="15"/>
      <c r="FD209" s="15"/>
      <c r="FE209" s="15"/>
      <c r="FF209" s="15"/>
      <c r="FG209" s="15"/>
      <c r="FH209" s="15"/>
      <c r="FI209" s="15"/>
      <c r="FJ209" s="15"/>
      <c r="FK209" s="15"/>
      <c r="FL209" s="15"/>
      <c r="FM209" s="15"/>
      <c r="FN209" s="15"/>
      <c r="FO209" s="15"/>
      <c r="FP209" s="15"/>
      <c r="FQ209" s="15"/>
      <c r="FR209" s="15"/>
      <c r="FS209" s="15"/>
      <c r="FT209" s="15"/>
      <c r="FU209" s="15"/>
      <c r="FV209" s="15"/>
      <c r="FW209" s="15"/>
      <c r="FX209" s="15"/>
      <c r="FY209" s="15"/>
      <c r="FZ209" s="15"/>
      <c r="GA209" s="15"/>
      <c r="GB209" s="15"/>
      <c r="GC209" s="15"/>
      <c r="GD209" s="15"/>
      <c r="GE209" s="15"/>
      <c r="GF209" s="15"/>
      <c r="GG209" s="15"/>
      <c r="GH209" s="15"/>
      <c r="GI209" s="15"/>
      <c r="GJ209" s="15"/>
      <c r="GK209" s="15"/>
      <c r="GL209" s="15"/>
      <c r="GM209" s="15"/>
      <c r="GN209" s="15"/>
      <c r="GO209" s="15"/>
      <c r="GP209" s="15"/>
      <c r="GQ209" s="15"/>
      <c r="GR209" s="15"/>
      <c r="GS209" s="15"/>
      <c r="GT209" s="15"/>
      <c r="GU209" s="15"/>
      <c r="GV209" s="15"/>
      <c r="GW209" s="15"/>
      <c r="GX209" s="15"/>
      <c r="GY209" s="15"/>
      <c r="GZ209" s="15"/>
      <c r="HA209" s="15"/>
      <c r="HB209" s="15"/>
      <c r="HC209" s="15"/>
      <c r="HD209" s="15"/>
      <c r="HE209" s="15"/>
      <c r="HF209" s="15"/>
      <c r="HG209" s="15"/>
      <c r="HH209" s="15"/>
      <c r="HI209" s="15"/>
      <c r="HJ209" s="15"/>
      <c r="HK209" s="15"/>
      <c r="HL209" s="15"/>
      <c r="HM209" s="15"/>
      <c r="HN209" s="15"/>
      <c r="HO209" s="15"/>
      <c r="HP209" s="15"/>
      <c r="HQ209" s="15"/>
      <c r="HR209" s="15"/>
      <c r="HS209" s="15"/>
      <c r="HT209" s="15"/>
      <c r="HU209" s="15"/>
      <c r="HV209" s="15"/>
      <c r="HW209" s="15"/>
      <c r="HX209" s="15"/>
      <c r="HY209" s="15"/>
      <c r="HZ209" s="15"/>
      <c r="IA209" s="15"/>
      <c r="IB209" s="15"/>
      <c r="IC209" s="15"/>
      <c r="ID209" s="15"/>
      <c r="IE209" s="15"/>
      <c r="IF209" s="15"/>
      <c r="IG209" s="15"/>
      <c r="IH209" s="15"/>
      <c r="II209" s="15"/>
      <c r="IJ209" s="15"/>
      <c r="IK209" s="15"/>
      <c r="IL209" s="15"/>
      <c r="IM209" s="15"/>
      <c r="IN209" s="15"/>
      <c r="IO209" s="15"/>
      <c r="IP209" s="15"/>
      <c r="IQ209" s="15"/>
      <c r="IR209" s="15"/>
      <c r="IS209" s="15"/>
      <c r="IT209" s="15"/>
      <c r="IU209" s="15"/>
      <c r="IV209" s="15"/>
    </row>
    <row r="210" spans="1:256" ht="21" customHeight="1">
      <c r="A210" s="549" t="s">
        <v>199</v>
      </c>
      <c r="B210" s="549"/>
      <c r="C210" s="549"/>
      <c r="D210" s="549"/>
      <c r="E210" s="549"/>
      <c r="F210" s="549"/>
      <c r="G210" s="549"/>
      <c r="H210" s="549"/>
      <c r="I210" s="549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5"/>
      <c r="BR210" s="15"/>
      <c r="BS210" s="15"/>
      <c r="BT210" s="15"/>
      <c r="BU210" s="15"/>
      <c r="BV210" s="15"/>
      <c r="BW210" s="15"/>
      <c r="BX210" s="15"/>
      <c r="BY210" s="15"/>
      <c r="BZ210" s="15"/>
      <c r="CA210" s="15"/>
      <c r="CB210" s="15"/>
      <c r="CC210" s="15"/>
      <c r="CD210" s="15"/>
      <c r="CE210" s="15"/>
      <c r="CF210" s="15"/>
      <c r="CG210" s="15"/>
      <c r="CH210" s="15"/>
      <c r="CI210" s="15"/>
      <c r="CJ210" s="15"/>
      <c r="CK210" s="15"/>
      <c r="CL210" s="15"/>
      <c r="CM210" s="15"/>
      <c r="CN210" s="15"/>
      <c r="CO210" s="15"/>
      <c r="CP210" s="15"/>
      <c r="CQ210" s="15"/>
      <c r="CR210" s="15"/>
      <c r="CS210" s="15"/>
      <c r="CT210" s="15"/>
      <c r="CU210" s="15"/>
      <c r="CV210" s="15"/>
      <c r="CW210" s="15"/>
      <c r="CX210" s="15"/>
      <c r="CY210" s="15"/>
      <c r="CZ210" s="15"/>
      <c r="DA210" s="15"/>
      <c r="DB210" s="15"/>
      <c r="DC210" s="15"/>
      <c r="DD210" s="15"/>
      <c r="DE210" s="15"/>
      <c r="DF210" s="15"/>
      <c r="DG210" s="15"/>
      <c r="DH210" s="15"/>
      <c r="DI210" s="15"/>
      <c r="DJ210" s="15"/>
      <c r="DK210" s="15"/>
      <c r="DL210" s="15"/>
      <c r="DM210" s="15"/>
      <c r="DN210" s="15"/>
      <c r="DO210" s="15"/>
      <c r="DP210" s="15"/>
      <c r="DQ210" s="15"/>
      <c r="DR210" s="15"/>
      <c r="DS210" s="15"/>
      <c r="DT210" s="15"/>
      <c r="DU210" s="15"/>
      <c r="DV210" s="15"/>
      <c r="DW210" s="15"/>
      <c r="DX210" s="15"/>
      <c r="DY210" s="15"/>
      <c r="DZ210" s="15"/>
      <c r="EA210" s="15"/>
      <c r="EB210" s="15"/>
      <c r="EC210" s="15"/>
      <c r="ED210" s="15"/>
      <c r="EE210" s="15"/>
      <c r="EF210" s="15"/>
      <c r="EG210" s="15"/>
      <c r="EH210" s="15"/>
      <c r="EI210" s="15"/>
      <c r="EJ210" s="15"/>
      <c r="EK210" s="15"/>
      <c r="EL210" s="15"/>
      <c r="EM210" s="15"/>
      <c r="EN210" s="15"/>
      <c r="EO210" s="15"/>
      <c r="EP210" s="15"/>
      <c r="EQ210" s="15"/>
      <c r="ER210" s="15"/>
      <c r="ES210" s="15"/>
      <c r="ET210" s="15"/>
      <c r="EU210" s="15"/>
      <c r="EV210" s="15"/>
      <c r="EW210" s="15"/>
      <c r="EX210" s="15"/>
      <c r="EY210" s="15"/>
      <c r="EZ210" s="15"/>
      <c r="FA210" s="15"/>
      <c r="FB210" s="15"/>
      <c r="FC210" s="15"/>
      <c r="FD210" s="15"/>
      <c r="FE210" s="15"/>
      <c r="FF210" s="15"/>
      <c r="FG210" s="15"/>
      <c r="FH210" s="15"/>
      <c r="FI210" s="15"/>
      <c r="FJ210" s="15"/>
      <c r="FK210" s="15"/>
      <c r="FL210" s="15"/>
      <c r="FM210" s="15"/>
      <c r="FN210" s="15"/>
      <c r="FO210" s="15"/>
      <c r="FP210" s="15"/>
      <c r="FQ210" s="15"/>
      <c r="FR210" s="15"/>
      <c r="FS210" s="15"/>
      <c r="FT210" s="15"/>
      <c r="FU210" s="15"/>
      <c r="FV210" s="15"/>
      <c r="FW210" s="15"/>
      <c r="FX210" s="15"/>
      <c r="FY210" s="15"/>
      <c r="FZ210" s="15"/>
      <c r="GA210" s="15"/>
      <c r="GB210" s="15"/>
      <c r="GC210" s="15"/>
      <c r="GD210" s="15"/>
      <c r="GE210" s="15"/>
      <c r="GF210" s="15"/>
      <c r="GG210" s="15"/>
      <c r="GH210" s="15"/>
      <c r="GI210" s="15"/>
      <c r="GJ210" s="15"/>
      <c r="GK210" s="15"/>
      <c r="GL210" s="15"/>
      <c r="GM210" s="15"/>
      <c r="GN210" s="15"/>
      <c r="GO210" s="15"/>
      <c r="GP210" s="15"/>
      <c r="GQ210" s="15"/>
      <c r="GR210" s="15"/>
      <c r="GS210" s="15"/>
      <c r="GT210" s="15"/>
      <c r="GU210" s="15"/>
      <c r="GV210" s="15"/>
      <c r="GW210" s="15"/>
      <c r="GX210" s="15"/>
      <c r="GY210" s="15"/>
      <c r="GZ210" s="15"/>
      <c r="HA210" s="15"/>
      <c r="HB210" s="15"/>
      <c r="HC210" s="15"/>
      <c r="HD210" s="15"/>
      <c r="HE210" s="15"/>
      <c r="HF210" s="15"/>
      <c r="HG210" s="15"/>
      <c r="HH210" s="15"/>
      <c r="HI210" s="15"/>
      <c r="HJ210" s="15"/>
      <c r="HK210" s="15"/>
      <c r="HL210" s="15"/>
      <c r="HM210" s="15"/>
      <c r="HN210" s="15"/>
      <c r="HO210" s="15"/>
      <c r="HP210" s="15"/>
      <c r="HQ210" s="15"/>
      <c r="HR210" s="15"/>
      <c r="HS210" s="15"/>
      <c r="HT210" s="15"/>
      <c r="HU210" s="15"/>
      <c r="HV210" s="15"/>
      <c r="HW210" s="15"/>
      <c r="HX210" s="15"/>
      <c r="HY210" s="15"/>
      <c r="HZ210" s="15"/>
      <c r="IA210" s="15"/>
      <c r="IB210" s="15"/>
      <c r="IC210" s="15"/>
      <c r="ID210" s="15"/>
      <c r="IE210" s="15"/>
      <c r="IF210" s="15"/>
      <c r="IG210" s="15"/>
      <c r="IH210" s="15"/>
      <c r="II210" s="15"/>
      <c r="IJ210" s="15"/>
      <c r="IK210" s="15"/>
      <c r="IL210" s="15"/>
      <c r="IM210" s="15"/>
      <c r="IN210" s="15"/>
      <c r="IO210" s="15"/>
      <c r="IP210" s="15"/>
      <c r="IQ210" s="15"/>
      <c r="IR210" s="15"/>
      <c r="IS210" s="15"/>
      <c r="IT210" s="15"/>
      <c r="IU210" s="15"/>
      <c r="IV210" s="15"/>
    </row>
    <row r="211" spans="1:256" ht="45" customHeight="1">
      <c r="A211" s="550" t="s">
        <v>200</v>
      </c>
      <c r="B211" s="550"/>
      <c r="C211" s="550"/>
      <c r="D211" s="550"/>
      <c r="E211" s="550"/>
      <c r="F211" s="550"/>
      <c r="G211" s="550"/>
      <c r="H211" s="550"/>
      <c r="I211" s="550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5"/>
      <c r="BR211" s="15"/>
      <c r="BS211" s="15"/>
      <c r="BT211" s="15"/>
      <c r="BU211" s="15"/>
      <c r="BV211" s="15"/>
      <c r="BW211" s="15"/>
      <c r="BX211" s="15"/>
      <c r="BY211" s="15"/>
      <c r="BZ211" s="15"/>
      <c r="CA211" s="15"/>
      <c r="CB211" s="15"/>
      <c r="CC211" s="15"/>
      <c r="CD211" s="15"/>
      <c r="CE211" s="15"/>
      <c r="CF211" s="15"/>
      <c r="CG211" s="15"/>
      <c r="CH211" s="15"/>
      <c r="CI211" s="15"/>
      <c r="CJ211" s="15"/>
      <c r="CK211" s="15"/>
      <c r="CL211" s="15"/>
      <c r="CM211" s="15"/>
      <c r="CN211" s="15"/>
      <c r="CO211" s="15"/>
      <c r="CP211" s="15"/>
      <c r="CQ211" s="15"/>
      <c r="CR211" s="15"/>
      <c r="CS211" s="15"/>
      <c r="CT211" s="15"/>
      <c r="CU211" s="15"/>
      <c r="CV211" s="15"/>
      <c r="CW211" s="15"/>
      <c r="CX211" s="15"/>
      <c r="CY211" s="15"/>
      <c r="CZ211" s="15"/>
      <c r="DA211" s="15"/>
      <c r="DB211" s="15"/>
      <c r="DC211" s="15"/>
      <c r="DD211" s="15"/>
      <c r="DE211" s="15"/>
      <c r="DF211" s="15"/>
      <c r="DG211" s="15"/>
      <c r="DH211" s="15"/>
      <c r="DI211" s="15"/>
      <c r="DJ211" s="15"/>
      <c r="DK211" s="15"/>
      <c r="DL211" s="15"/>
      <c r="DM211" s="15"/>
      <c r="DN211" s="15"/>
      <c r="DO211" s="15"/>
      <c r="DP211" s="15"/>
      <c r="DQ211" s="15"/>
      <c r="DR211" s="15"/>
      <c r="DS211" s="15"/>
      <c r="DT211" s="15"/>
      <c r="DU211" s="15"/>
      <c r="DV211" s="15"/>
      <c r="DW211" s="15"/>
      <c r="DX211" s="15"/>
      <c r="DY211" s="15"/>
      <c r="DZ211" s="15"/>
      <c r="EA211" s="15"/>
      <c r="EB211" s="15"/>
      <c r="EC211" s="15"/>
      <c r="ED211" s="15"/>
      <c r="EE211" s="15"/>
      <c r="EF211" s="15"/>
      <c r="EG211" s="15"/>
      <c r="EH211" s="15"/>
      <c r="EI211" s="15"/>
      <c r="EJ211" s="15"/>
      <c r="EK211" s="15"/>
      <c r="EL211" s="15"/>
      <c r="EM211" s="15"/>
      <c r="EN211" s="15"/>
      <c r="EO211" s="15"/>
      <c r="EP211" s="15"/>
      <c r="EQ211" s="15"/>
      <c r="ER211" s="15"/>
      <c r="ES211" s="15"/>
      <c r="ET211" s="15"/>
      <c r="EU211" s="15"/>
      <c r="EV211" s="15"/>
      <c r="EW211" s="15"/>
      <c r="EX211" s="15"/>
      <c r="EY211" s="15"/>
      <c r="EZ211" s="15"/>
      <c r="FA211" s="15"/>
      <c r="FB211" s="15"/>
      <c r="FC211" s="15"/>
      <c r="FD211" s="15"/>
      <c r="FE211" s="15"/>
      <c r="FF211" s="15"/>
      <c r="FG211" s="15"/>
      <c r="FH211" s="15"/>
      <c r="FI211" s="15"/>
      <c r="FJ211" s="15"/>
      <c r="FK211" s="15"/>
      <c r="FL211" s="15"/>
      <c r="FM211" s="15"/>
      <c r="FN211" s="15"/>
      <c r="FO211" s="15"/>
      <c r="FP211" s="15"/>
      <c r="FQ211" s="15"/>
      <c r="FR211" s="15"/>
      <c r="FS211" s="15"/>
      <c r="FT211" s="15"/>
      <c r="FU211" s="15"/>
      <c r="FV211" s="15"/>
      <c r="FW211" s="15"/>
      <c r="FX211" s="15"/>
      <c r="FY211" s="15"/>
      <c r="FZ211" s="15"/>
      <c r="GA211" s="15"/>
      <c r="GB211" s="15"/>
      <c r="GC211" s="15"/>
      <c r="GD211" s="15"/>
      <c r="GE211" s="15"/>
      <c r="GF211" s="15"/>
      <c r="GG211" s="15"/>
      <c r="GH211" s="15"/>
      <c r="GI211" s="15"/>
      <c r="GJ211" s="15"/>
      <c r="GK211" s="15"/>
      <c r="GL211" s="15"/>
      <c r="GM211" s="15"/>
      <c r="GN211" s="15"/>
      <c r="GO211" s="15"/>
      <c r="GP211" s="15"/>
      <c r="GQ211" s="15"/>
      <c r="GR211" s="15"/>
      <c r="GS211" s="15"/>
      <c r="GT211" s="15"/>
      <c r="GU211" s="15"/>
      <c r="GV211" s="15"/>
      <c r="GW211" s="15"/>
      <c r="GX211" s="15"/>
      <c r="GY211" s="15"/>
      <c r="GZ211" s="15"/>
      <c r="HA211" s="15"/>
      <c r="HB211" s="15"/>
      <c r="HC211" s="15"/>
      <c r="HD211" s="15"/>
      <c r="HE211" s="15"/>
      <c r="HF211" s="15"/>
      <c r="HG211" s="15"/>
      <c r="HH211" s="15"/>
      <c r="HI211" s="15"/>
      <c r="HJ211" s="15"/>
      <c r="HK211" s="15"/>
      <c r="HL211" s="15"/>
      <c r="HM211" s="15"/>
      <c r="HN211" s="15"/>
      <c r="HO211" s="15"/>
      <c r="HP211" s="15"/>
      <c r="HQ211" s="15"/>
      <c r="HR211" s="15"/>
      <c r="HS211" s="15"/>
      <c r="HT211" s="15"/>
      <c r="HU211" s="15"/>
      <c r="HV211" s="15"/>
      <c r="HW211" s="15"/>
      <c r="HX211" s="15"/>
      <c r="HY211" s="15"/>
      <c r="HZ211" s="15"/>
      <c r="IA211" s="15"/>
      <c r="IB211" s="15"/>
      <c r="IC211" s="15"/>
      <c r="ID211" s="15"/>
      <c r="IE211" s="15"/>
      <c r="IF211" s="15"/>
      <c r="IG211" s="15"/>
      <c r="IH211" s="15"/>
      <c r="II211" s="15"/>
      <c r="IJ211" s="15"/>
      <c r="IK211" s="15"/>
      <c r="IL211" s="15"/>
      <c r="IM211" s="15"/>
      <c r="IN211" s="15"/>
      <c r="IO211" s="15"/>
      <c r="IP211" s="15"/>
      <c r="IQ211" s="15"/>
      <c r="IR211" s="15"/>
      <c r="IS211" s="15"/>
      <c r="IT211" s="15"/>
      <c r="IU211" s="15"/>
      <c r="IV211" s="15"/>
    </row>
    <row r="212" spans="1:256" ht="53.25" customHeight="1">
      <c r="A212" s="551" t="s">
        <v>201</v>
      </c>
      <c r="B212" s="551"/>
      <c r="C212" s="6" t="s">
        <v>202</v>
      </c>
      <c r="D212" s="6"/>
      <c r="E212" s="6" t="s">
        <v>203</v>
      </c>
      <c r="F212" s="6"/>
      <c r="G212" s="6" t="s">
        <v>204</v>
      </c>
      <c r="H212" s="6"/>
      <c r="I212" s="6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  <c r="BM212" s="15"/>
      <c r="BN212" s="15"/>
      <c r="BO212" s="15"/>
      <c r="BP212" s="15"/>
      <c r="BQ212" s="15"/>
      <c r="BR212" s="15"/>
      <c r="BS212" s="15"/>
      <c r="BT212" s="15"/>
      <c r="BU212" s="15"/>
      <c r="BV212" s="15"/>
      <c r="BW212" s="15"/>
      <c r="BX212" s="15"/>
      <c r="BY212" s="15"/>
      <c r="BZ212" s="15"/>
      <c r="CA212" s="15"/>
      <c r="CB212" s="15"/>
      <c r="CC212" s="15"/>
      <c r="CD212" s="15"/>
      <c r="CE212" s="15"/>
      <c r="CF212" s="15"/>
      <c r="CG212" s="15"/>
      <c r="CH212" s="15"/>
      <c r="CI212" s="15"/>
      <c r="CJ212" s="15"/>
      <c r="CK212" s="15"/>
      <c r="CL212" s="15"/>
      <c r="CM212" s="15"/>
      <c r="CN212" s="15"/>
      <c r="CO212" s="15"/>
      <c r="CP212" s="15"/>
      <c r="CQ212" s="15"/>
      <c r="CR212" s="15"/>
      <c r="CS212" s="15"/>
      <c r="CT212" s="15"/>
      <c r="CU212" s="15"/>
      <c r="CV212" s="15"/>
      <c r="CW212" s="15"/>
      <c r="CX212" s="15"/>
      <c r="CY212" s="15"/>
      <c r="CZ212" s="15"/>
      <c r="DA212" s="15"/>
      <c r="DB212" s="15"/>
      <c r="DC212" s="15"/>
      <c r="DD212" s="15"/>
      <c r="DE212" s="15"/>
      <c r="DF212" s="15"/>
      <c r="DG212" s="15"/>
      <c r="DH212" s="15"/>
      <c r="DI212" s="15"/>
      <c r="DJ212" s="15"/>
      <c r="DK212" s="15"/>
      <c r="DL212" s="15"/>
      <c r="DM212" s="15"/>
      <c r="DN212" s="15"/>
      <c r="DO212" s="15"/>
      <c r="DP212" s="15"/>
      <c r="DQ212" s="15"/>
      <c r="DR212" s="15"/>
      <c r="DS212" s="15"/>
      <c r="DT212" s="15"/>
      <c r="DU212" s="15"/>
      <c r="DV212" s="15"/>
      <c r="DW212" s="15"/>
      <c r="DX212" s="15"/>
      <c r="DY212" s="15"/>
      <c r="DZ212" s="15"/>
      <c r="EA212" s="15"/>
      <c r="EB212" s="15"/>
      <c r="EC212" s="15"/>
      <c r="ED212" s="15"/>
      <c r="EE212" s="15"/>
      <c r="EF212" s="15"/>
      <c r="EG212" s="15"/>
      <c r="EH212" s="15"/>
      <c r="EI212" s="15"/>
      <c r="EJ212" s="15"/>
      <c r="EK212" s="15"/>
      <c r="EL212" s="15"/>
      <c r="EM212" s="15"/>
      <c r="EN212" s="15"/>
      <c r="EO212" s="15"/>
      <c r="EP212" s="15"/>
      <c r="EQ212" s="15"/>
      <c r="ER212" s="15"/>
      <c r="ES212" s="15"/>
      <c r="ET212" s="15"/>
      <c r="EU212" s="15"/>
      <c r="EV212" s="15"/>
      <c r="EW212" s="15"/>
      <c r="EX212" s="15"/>
      <c r="EY212" s="15"/>
      <c r="EZ212" s="15"/>
      <c r="FA212" s="15"/>
      <c r="FB212" s="15"/>
      <c r="FC212" s="15"/>
      <c r="FD212" s="15"/>
      <c r="FE212" s="15"/>
      <c r="FF212" s="15"/>
      <c r="FG212" s="15"/>
      <c r="FH212" s="15"/>
      <c r="FI212" s="15"/>
      <c r="FJ212" s="15"/>
      <c r="FK212" s="15"/>
      <c r="FL212" s="15"/>
      <c r="FM212" s="15"/>
      <c r="FN212" s="15"/>
      <c r="FO212" s="15"/>
      <c r="FP212" s="15"/>
      <c r="FQ212" s="15"/>
      <c r="FR212" s="15"/>
      <c r="FS212" s="15"/>
      <c r="FT212" s="15"/>
      <c r="FU212" s="15"/>
      <c r="FV212" s="15"/>
      <c r="FW212" s="15"/>
      <c r="FX212" s="15"/>
      <c r="FY212" s="15"/>
      <c r="FZ212" s="15"/>
      <c r="GA212" s="15"/>
      <c r="GB212" s="15"/>
      <c r="GC212" s="15"/>
      <c r="GD212" s="15"/>
      <c r="GE212" s="15"/>
      <c r="GF212" s="15"/>
      <c r="GG212" s="15"/>
      <c r="GH212" s="15"/>
      <c r="GI212" s="15"/>
      <c r="GJ212" s="15"/>
      <c r="GK212" s="15"/>
      <c r="GL212" s="15"/>
      <c r="GM212" s="15"/>
      <c r="GN212" s="15"/>
      <c r="GO212" s="15"/>
      <c r="GP212" s="15"/>
      <c r="GQ212" s="15"/>
      <c r="GR212" s="15"/>
      <c r="GS212" s="15"/>
      <c r="GT212" s="15"/>
      <c r="GU212" s="15"/>
      <c r="GV212" s="15"/>
      <c r="GW212" s="15"/>
      <c r="GX212" s="15"/>
      <c r="GY212" s="15"/>
      <c r="GZ212" s="15"/>
      <c r="HA212" s="15"/>
      <c r="HB212" s="15"/>
      <c r="HC212" s="15"/>
      <c r="HD212" s="15"/>
      <c r="HE212" s="15"/>
      <c r="HF212" s="15"/>
      <c r="HG212" s="15"/>
      <c r="HH212" s="15"/>
      <c r="HI212" s="15"/>
      <c r="HJ212" s="15"/>
      <c r="HK212" s="15"/>
      <c r="HL212" s="15"/>
      <c r="HM212" s="15"/>
      <c r="HN212" s="15"/>
      <c r="HO212" s="15"/>
      <c r="HP212" s="15"/>
      <c r="HQ212" s="15"/>
      <c r="HR212" s="15"/>
      <c r="HS212" s="15"/>
      <c r="HT212" s="15"/>
      <c r="HU212" s="15"/>
      <c r="HV212" s="15"/>
      <c r="HW212" s="15"/>
      <c r="HX212" s="15"/>
      <c r="HY212" s="15"/>
      <c r="HZ212" s="15"/>
      <c r="IA212" s="15"/>
      <c r="IB212" s="15"/>
      <c r="IC212" s="15"/>
      <c r="ID212" s="15"/>
      <c r="IE212" s="15"/>
      <c r="IF212" s="15"/>
      <c r="IG212" s="15"/>
      <c r="IH212" s="15"/>
      <c r="II212" s="15"/>
      <c r="IJ212" s="15"/>
      <c r="IK212" s="15"/>
      <c r="IL212" s="15"/>
      <c r="IM212" s="15"/>
      <c r="IN212" s="15"/>
      <c r="IO212" s="15"/>
      <c r="IP212" s="15"/>
      <c r="IQ212" s="15"/>
      <c r="IR212" s="15"/>
      <c r="IS212" s="15"/>
      <c r="IT212" s="15"/>
      <c r="IU212" s="15"/>
      <c r="IV212" s="15"/>
    </row>
    <row r="213" spans="1:256" ht="14.25" customHeight="1">
      <c r="A213" s="552" t="s">
        <v>205</v>
      </c>
      <c r="B213" s="552"/>
      <c r="C213" s="553" t="s">
        <v>206</v>
      </c>
      <c r="D213" s="553"/>
      <c r="E213" s="554">
        <v>0</v>
      </c>
      <c r="F213" s="554"/>
      <c r="G213" s="554">
        <v>0</v>
      </c>
      <c r="H213" s="554"/>
      <c r="I213" s="554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5"/>
      <c r="BR213" s="15"/>
      <c r="BS213" s="15"/>
      <c r="BT213" s="15"/>
      <c r="BU213" s="15"/>
      <c r="BV213" s="15"/>
      <c r="BW213" s="15"/>
      <c r="BX213" s="15"/>
      <c r="BY213" s="15"/>
      <c r="BZ213" s="15"/>
      <c r="CA213" s="15"/>
      <c r="CB213" s="15"/>
      <c r="CC213" s="15"/>
      <c r="CD213" s="15"/>
      <c r="CE213" s="15"/>
      <c r="CF213" s="15"/>
      <c r="CG213" s="15"/>
      <c r="CH213" s="15"/>
      <c r="CI213" s="15"/>
      <c r="CJ213" s="15"/>
      <c r="CK213" s="15"/>
      <c r="CL213" s="15"/>
      <c r="CM213" s="15"/>
      <c r="CN213" s="15"/>
      <c r="CO213" s="15"/>
      <c r="CP213" s="15"/>
      <c r="CQ213" s="15"/>
      <c r="CR213" s="15"/>
      <c r="CS213" s="15"/>
      <c r="CT213" s="15"/>
      <c r="CU213" s="15"/>
      <c r="CV213" s="15"/>
      <c r="CW213" s="15"/>
      <c r="CX213" s="15"/>
      <c r="CY213" s="15"/>
      <c r="CZ213" s="15"/>
      <c r="DA213" s="15"/>
      <c r="DB213" s="15"/>
      <c r="DC213" s="15"/>
      <c r="DD213" s="15"/>
      <c r="DE213" s="15"/>
      <c r="DF213" s="15"/>
      <c r="DG213" s="15"/>
      <c r="DH213" s="15"/>
      <c r="DI213" s="15"/>
      <c r="DJ213" s="15"/>
      <c r="DK213" s="15"/>
      <c r="DL213" s="15"/>
      <c r="DM213" s="15"/>
      <c r="DN213" s="15"/>
      <c r="DO213" s="15"/>
      <c r="DP213" s="15"/>
      <c r="DQ213" s="15"/>
      <c r="DR213" s="15"/>
      <c r="DS213" s="15"/>
      <c r="DT213" s="15"/>
      <c r="DU213" s="15"/>
      <c r="DV213" s="15"/>
      <c r="DW213" s="15"/>
      <c r="DX213" s="15"/>
      <c r="DY213" s="15"/>
      <c r="DZ213" s="15"/>
      <c r="EA213" s="15"/>
      <c r="EB213" s="15"/>
      <c r="EC213" s="15"/>
      <c r="ED213" s="15"/>
      <c r="EE213" s="15"/>
      <c r="EF213" s="15"/>
      <c r="EG213" s="15"/>
      <c r="EH213" s="15"/>
      <c r="EI213" s="15"/>
      <c r="EJ213" s="15"/>
      <c r="EK213" s="15"/>
      <c r="EL213" s="15"/>
      <c r="EM213" s="15"/>
      <c r="EN213" s="15"/>
      <c r="EO213" s="15"/>
      <c r="EP213" s="15"/>
      <c r="EQ213" s="15"/>
      <c r="ER213" s="15"/>
      <c r="ES213" s="15"/>
      <c r="ET213" s="15"/>
      <c r="EU213" s="15"/>
      <c r="EV213" s="15"/>
      <c r="EW213" s="15"/>
      <c r="EX213" s="15"/>
      <c r="EY213" s="15"/>
      <c r="EZ213" s="15"/>
      <c r="FA213" s="15"/>
      <c r="FB213" s="15"/>
      <c r="FC213" s="15"/>
      <c r="FD213" s="15"/>
      <c r="FE213" s="15"/>
      <c r="FF213" s="15"/>
      <c r="FG213" s="15"/>
      <c r="FH213" s="15"/>
      <c r="FI213" s="15"/>
      <c r="FJ213" s="15"/>
      <c r="FK213" s="15"/>
      <c r="FL213" s="15"/>
      <c r="FM213" s="15"/>
      <c r="FN213" s="15"/>
      <c r="FO213" s="15"/>
      <c r="FP213" s="15"/>
      <c r="FQ213" s="15"/>
      <c r="FR213" s="15"/>
      <c r="FS213" s="15"/>
      <c r="FT213" s="15"/>
      <c r="FU213" s="15"/>
      <c r="FV213" s="15"/>
      <c r="FW213" s="15"/>
      <c r="FX213" s="15"/>
      <c r="FY213" s="15"/>
      <c r="FZ213" s="15"/>
      <c r="GA213" s="15"/>
      <c r="GB213" s="15"/>
      <c r="GC213" s="15"/>
      <c r="GD213" s="15"/>
      <c r="GE213" s="15"/>
      <c r="GF213" s="15"/>
      <c r="GG213" s="15"/>
      <c r="GH213" s="15"/>
      <c r="GI213" s="15"/>
      <c r="GJ213" s="15"/>
      <c r="GK213" s="15"/>
      <c r="GL213" s="15"/>
      <c r="GM213" s="15"/>
      <c r="GN213" s="15"/>
      <c r="GO213" s="15"/>
      <c r="GP213" s="15"/>
      <c r="GQ213" s="15"/>
      <c r="GR213" s="15"/>
      <c r="GS213" s="15"/>
      <c r="GT213" s="15"/>
      <c r="GU213" s="15"/>
      <c r="GV213" s="15"/>
      <c r="GW213" s="15"/>
      <c r="GX213" s="15"/>
      <c r="GY213" s="15"/>
      <c r="GZ213" s="15"/>
      <c r="HA213" s="15"/>
      <c r="HB213" s="15"/>
      <c r="HC213" s="15"/>
      <c r="HD213" s="15"/>
      <c r="HE213" s="15"/>
      <c r="HF213" s="15"/>
      <c r="HG213" s="15"/>
      <c r="HH213" s="15"/>
      <c r="HI213" s="15"/>
      <c r="HJ213" s="15"/>
      <c r="HK213" s="15"/>
      <c r="HL213" s="15"/>
      <c r="HM213" s="15"/>
      <c r="HN213" s="15"/>
      <c r="HO213" s="15"/>
      <c r="HP213" s="15"/>
      <c r="HQ213" s="15"/>
      <c r="HR213" s="15"/>
      <c r="HS213" s="15"/>
      <c r="HT213" s="15"/>
      <c r="HU213" s="15"/>
      <c r="HV213" s="15"/>
      <c r="HW213" s="15"/>
      <c r="HX213" s="15"/>
      <c r="HY213" s="15"/>
      <c r="HZ213" s="15"/>
      <c r="IA213" s="15"/>
      <c r="IB213" s="15"/>
      <c r="IC213" s="15"/>
      <c r="ID213" s="15"/>
      <c r="IE213" s="15"/>
      <c r="IF213" s="15"/>
      <c r="IG213" s="15"/>
      <c r="IH213" s="15"/>
      <c r="II213" s="15"/>
      <c r="IJ213" s="15"/>
      <c r="IK213" s="15"/>
      <c r="IL213" s="15"/>
      <c r="IM213" s="15"/>
      <c r="IN213" s="15"/>
      <c r="IO213" s="15"/>
      <c r="IP213" s="15"/>
      <c r="IQ213" s="15"/>
      <c r="IR213" s="15"/>
      <c r="IS213" s="15"/>
      <c r="IT213" s="15"/>
      <c r="IU213" s="15"/>
      <c r="IV213" s="15"/>
    </row>
    <row r="214" spans="1:256" ht="12" customHeight="1">
      <c r="A214" s="552" t="s">
        <v>207</v>
      </c>
      <c r="B214" s="552"/>
      <c r="C214" s="553" t="s">
        <v>208</v>
      </c>
      <c r="D214" s="553"/>
      <c r="E214" s="555">
        <f>I205</f>
        <v>4362.71</v>
      </c>
      <c r="F214" s="555"/>
      <c r="G214" s="556">
        <f>ROUND((1/1000)*E214,2)</f>
        <v>4.3600000000000003</v>
      </c>
      <c r="H214" s="556"/>
      <c r="I214" s="556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  <c r="BM214" s="15"/>
      <c r="BN214" s="15"/>
      <c r="BO214" s="15"/>
      <c r="BP214" s="15"/>
      <c r="BQ214" s="15"/>
      <c r="BR214" s="15"/>
      <c r="BS214" s="15"/>
      <c r="BT214" s="15"/>
      <c r="BU214" s="15"/>
      <c r="BV214" s="15"/>
      <c r="BW214" s="15"/>
      <c r="BX214" s="15"/>
      <c r="BY214" s="15"/>
      <c r="BZ214" s="15"/>
      <c r="CA214" s="15"/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5"/>
      <c r="CO214" s="15"/>
      <c r="CP214" s="15"/>
      <c r="CQ214" s="15"/>
      <c r="CR214" s="15"/>
      <c r="CS214" s="15"/>
      <c r="CT214" s="15"/>
      <c r="CU214" s="15"/>
      <c r="CV214" s="15"/>
      <c r="CW214" s="15"/>
      <c r="CX214" s="15"/>
      <c r="CY214" s="15"/>
      <c r="CZ214" s="15"/>
      <c r="DA214" s="15"/>
      <c r="DB214" s="15"/>
      <c r="DC214" s="15"/>
      <c r="DD214" s="15"/>
      <c r="DE214" s="15"/>
      <c r="DF214" s="15"/>
      <c r="DG214" s="15"/>
      <c r="DH214" s="15"/>
      <c r="DI214" s="15"/>
      <c r="DJ214" s="15"/>
      <c r="DK214" s="15"/>
      <c r="DL214" s="15"/>
      <c r="DM214" s="15"/>
      <c r="DN214" s="15"/>
      <c r="DO214" s="15"/>
      <c r="DP214" s="15"/>
      <c r="DQ214" s="15"/>
      <c r="DR214" s="15"/>
      <c r="DS214" s="15"/>
      <c r="DT214" s="15"/>
      <c r="DU214" s="15"/>
      <c r="DV214" s="15"/>
      <c r="DW214" s="15"/>
      <c r="DX214" s="15"/>
      <c r="DY214" s="15"/>
      <c r="DZ214" s="15"/>
      <c r="EA214" s="15"/>
      <c r="EB214" s="15"/>
      <c r="EC214" s="15"/>
      <c r="ED214" s="15"/>
      <c r="EE214" s="15"/>
      <c r="EF214" s="15"/>
      <c r="EG214" s="15"/>
      <c r="EH214" s="15"/>
      <c r="EI214" s="15"/>
      <c r="EJ214" s="15"/>
      <c r="EK214" s="15"/>
      <c r="EL214" s="15"/>
      <c r="EM214" s="15"/>
      <c r="EN214" s="15"/>
      <c r="EO214" s="15"/>
      <c r="EP214" s="15"/>
      <c r="EQ214" s="15"/>
      <c r="ER214" s="15"/>
      <c r="ES214" s="15"/>
      <c r="ET214" s="15"/>
      <c r="EU214" s="15"/>
      <c r="EV214" s="15"/>
      <c r="EW214" s="15"/>
      <c r="EX214" s="15"/>
      <c r="EY214" s="15"/>
      <c r="EZ214" s="15"/>
      <c r="FA214" s="15"/>
      <c r="FB214" s="15"/>
      <c r="FC214" s="15"/>
      <c r="FD214" s="15"/>
      <c r="FE214" s="15"/>
      <c r="FF214" s="15"/>
      <c r="FG214" s="15"/>
      <c r="FH214" s="15"/>
      <c r="FI214" s="15"/>
      <c r="FJ214" s="15"/>
      <c r="FK214" s="15"/>
      <c r="FL214" s="15"/>
      <c r="FM214" s="15"/>
      <c r="FN214" s="15"/>
      <c r="FO214" s="15"/>
      <c r="FP214" s="15"/>
      <c r="FQ214" s="15"/>
      <c r="FR214" s="15"/>
      <c r="FS214" s="15"/>
      <c r="FT214" s="15"/>
      <c r="FU214" s="15"/>
      <c r="FV214" s="15"/>
      <c r="FW214" s="15"/>
      <c r="FX214" s="15"/>
      <c r="FY214" s="15"/>
      <c r="FZ214" s="15"/>
      <c r="GA214" s="15"/>
      <c r="GB214" s="15"/>
      <c r="GC214" s="15"/>
      <c r="GD214" s="15"/>
      <c r="GE214" s="15"/>
      <c r="GF214" s="15"/>
      <c r="GG214" s="15"/>
      <c r="GH214" s="15"/>
      <c r="GI214" s="15"/>
      <c r="GJ214" s="15"/>
      <c r="GK214" s="15"/>
      <c r="GL214" s="15"/>
      <c r="GM214" s="15"/>
      <c r="GN214" s="15"/>
      <c r="GO214" s="15"/>
      <c r="GP214" s="15"/>
      <c r="GQ214" s="15"/>
      <c r="GR214" s="15"/>
      <c r="GS214" s="15"/>
      <c r="GT214" s="15"/>
      <c r="GU214" s="15"/>
      <c r="GV214" s="15"/>
      <c r="GW214" s="15"/>
      <c r="GX214" s="15"/>
      <c r="GY214" s="15"/>
      <c r="GZ214" s="15"/>
      <c r="HA214" s="15"/>
      <c r="HB214" s="15"/>
      <c r="HC214" s="15"/>
      <c r="HD214" s="15"/>
      <c r="HE214" s="15"/>
      <c r="HF214" s="15"/>
      <c r="HG214" s="15"/>
      <c r="HH214" s="15"/>
      <c r="HI214" s="15"/>
      <c r="HJ214" s="15"/>
      <c r="HK214" s="15"/>
      <c r="HL214" s="15"/>
      <c r="HM214" s="15"/>
      <c r="HN214" s="15"/>
      <c r="HO214" s="15"/>
      <c r="HP214" s="15"/>
      <c r="HQ214" s="15"/>
      <c r="HR214" s="15"/>
      <c r="HS214" s="15"/>
      <c r="HT214" s="15"/>
      <c r="HU214" s="15"/>
      <c r="HV214" s="15"/>
      <c r="HW214" s="15"/>
      <c r="HX214" s="15"/>
      <c r="HY214" s="15"/>
      <c r="HZ214" s="15"/>
      <c r="IA214" s="15"/>
      <c r="IB214" s="15"/>
      <c r="IC214" s="15"/>
      <c r="ID214" s="15"/>
      <c r="IE214" s="15"/>
      <c r="IF214" s="15"/>
      <c r="IG214" s="15"/>
      <c r="IH214" s="15"/>
      <c r="II214" s="15"/>
      <c r="IJ214" s="15"/>
      <c r="IK214" s="15"/>
      <c r="IL214" s="15"/>
      <c r="IM214" s="15"/>
      <c r="IN214" s="15"/>
      <c r="IO214" s="15"/>
      <c r="IP214" s="15"/>
      <c r="IQ214" s="15"/>
      <c r="IR214" s="15"/>
      <c r="IS214" s="15"/>
      <c r="IT214" s="15"/>
      <c r="IU214" s="15"/>
      <c r="IV214" s="15"/>
    </row>
    <row r="215" spans="1:256" ht="12" customHeight="1">
      <c r="A215" s="557" t="s">
        <v>209</v>
      </c>
      <c r="B215" s="557"/>
      <c r="C215" s="557"/>
      <c r="D215" s="557"/>
      <c r="E215" s="557"/>
      <c r="F215" s="557"/>
      <c r="G215" s="556">
        <f>SUM(G213+G214)</f>
        <v>4.3600000000000003</v>
      </c>
      <c r="H215" s="556"/>
      <c r="I215" s="556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  <c r="BM215" s="15"/>
      <c r="BN215" s="15"/>
      <c r="BO215" s="15"/>
      <c r="BP215" s="15"/>
      <c r="BQ215" s="15"/>
      <c r="BR215" s="15"/>
      <c r="BS215" s="15"/>
      <c r="BT215" s="15"/>
      <c r="BU215" s="15"/>
      <c r="BV215" s="15"/>
      <c r="BW215" s="15"/>
      <c r="BX215" s="15"/>
      <c r="BY215" s="15"/>
      <c r="BZ215" s="15"/>
      <c r="CA215" s="15"/>
      <c r="CB215" s="15"/>
      <c r="CC215" s="15"/>
      <c r="CD215" s="15"/>
      <c r="CE215" s="15"/>
      <c r="CF215" s="15"/>
      <c r="CG215" s="15"/>
      <c r="CH215" s="15"/>
      <c r="CI215" s="15"/>
      <c r="CJ215" s="15"/>
      <c r="CK215" s="15"/>
      <c r="CL215" s="15"/>
      <c r="CM215" s="15"/>
      <c r="CN215" s="15"/>
      <c r="CO215" s="15"/>
      <c r="CP215" s="15"/>
      <c r="CQ215" s="15"/>
      <c r="CR215" s="15"/>
      <c r="CS215" s="15"/>
      <c r="CT215" s="15"/>
      <c r="CU215" s="15"/>
      <c r="CV215" s="15"/>
      <c r="CW215" s="15"/>
      <c r="CX215" s="15"/>
      <c r="CY215" s="15"/>
      <c r="CZ215" s="15"/>
      <c r="DA215" s="15"/>
      <c r="DB215" s="15"/>
      <c r="DC215" s="15"/>
      <c r="DD215" s="15"/>
      <c r="DE215" s="15"/>
      <c r="DF215" s="15"/>
      <c r="DG215" s="15"/>
      <c r="DH215" s="15"/>
      <c r="DI215" s="15"/>
      <c r="DJ215" s="15"/>
      <c r="DK215" s="15"/>
      <c r="DL215" s="15"/>
      <c r="DM215" s="15"/>
      <c r="DN215" s="15"/>
      <c r="DO215" s="15"/>
      <c r="DP215" s="15"/>
      <c r="DQ215" s="15"/>
      <c r="DR215" s="15"/>
      <c r="DS215" s="15"/>
      <c r="DT215" s="15"/>
      <c r="DU215" s="15"/>
      <c r="DV215" s="15"/>
      <c r="DW215" s="15"/>
      <c r="DX215" s="15"/>
      <c r="DY215" s="15"/>
      <c r="DZ215" s="15"/>
      <c r="EA215" s="15"/>
      <c r="EB215" s="15"/>
      <c r="EC215" s="15"/>
      <c r="ED215" s="15"/>
      <c r="EE215" s="15"/>
      <c r="EF215" s="15"/>
      <c r="EG215" s="15"/>
      <c r="EH215" s="15"/>
      <c r="EI215" s="15"/>
      <c r="EJ215" s="15"/>
      <c r="EK215" s="15"/>
      <c r="EL215" s="15"/>
      <c r="EM215" s="15"/>
      <c r="EN215" s="15"/>
      <c r="EO215" s="15"/>
      <c r="EP215" s="15"/>
      <c r="EQ215" s="15"/>
      <c r="ER215" s="15"/>
      <c r="ES215" s="15"/>
      <c r="ET215" s="15"/>
      <c r="EU215" s="15"/>
      <c r="EV215" s="15"/>
      <c r="EW215" s="15"/>
      <c r="EX215" s="15"/>
      <c r="EY215" s="15"/>
      <c r="EZ215" s="15"/>
      <c r="FA215" s="15"/>
      <c r="FB215" s="15"/>
      <c r="FC215" s="15"/>
      <c r="FD215" s="15"/>
      <c r="FE215" s="15"/>
      <c r="FF215" s="15"/>
      <c r="FG215" s="15"/>
      <c r="FH215" s="15"/>
      <c r="FI215" s="15"/>
      <c r="FJ215" s="15"/>
      <c r="FK215" s="15"/>
      <c r="FL215" s="15"/>
      <c r="FM215" s="15"/>
      <c r="FN215" s="15"/>
      <c r="FO215" s="15"/>
      <c r="FP215" s="15"/>
      <c r="FQ215" s="15"/>
      <c r="FR215" s="15"/>
      <c r="FS215" s="15"/>
      <c r="FT215" s="15"/>
      <c r="FU215" s="15"/>
      <c r="FV215" s="15"/>
      <c r="FW215" s="15"/>
      <c r="FX215" s="15"/>
      <c r="FY215" s="15"/>
      <c r="FZ215" s="15"/>
      <c r="GA215" s="15"/>
      <c r="GB215" s="15"/>
      <c r="GC215" s="15"/>
      <c r="GD215" s="15"/>
      <c r="GE215" s="15"/>
      <c r="GF215" s="15"/>
      <c r="GG215" s="15"/>
      <c r="GH215" s="15"/>
      <c r="GI215" s="15"/>
      <c r="GJ215" s="15"/>
      <c r="GK215" s="15"/>
      <c r="GL215" s="15"/>
      <c r="GM215" s="15"/>
      <c r="GN215" s="15"/>
      <c r="GO215" s="15"/>
      <c r="GP215" s="15"/>
      <c r="GQ215" s="15"/>
      <c r="GR215" s="15"/>
      <c r="GS215" s="15"/>
      <c r="GT215" s="15"/>
      <c r="GU215" s="15"/>
      <c r="GV215" s="15"/>
      <c r="GW215" s="15"/>
      <c r="GX215" s="15"/>
      <c r="GY215" s="15"/>
      <c r="GZ215" s="15"/>
      <c r="HA215" s="15"/>
      <c r="HB215" s="15"/>
      <c r="HC215" s="15"/>
      <c r="HD215" s="15"/>
      <c r="HE215" s="15"/>
      <c r="HF215" s="15"/>
      <c r="HG215" s="15"/>
      <c r="HH215" s="15"/>
      <c r="HI215" s="15"/>
      <c r="HJ215" s="15"/>
      <c r="HK215" s="15"/>
      <c r="HL215" s="15"/>
      <c r="HM215" s="15"/>
      <c r="HN215" s="15"/>
      <c r="HO215" s="15"/>
      <c r="HP215" s="15"/>
      <c r="HQ215" s="15"/>
      <c r="HR215" s="15"/>
      <c r="HS215" s="15"/>
      <c r="HT215" s="15"/>
      <c r="HU215" s="15"/>
      <c r="HV215" s="15"/>
      <c r="HW215" s="15"/>
      <c r="HX215" s="15"/>
      <c r="HY215" s="15"/>
      <c r="HZ215" s="15"/>
      <c r="IA215" s="15"/>
      <c r="IB215" s="15"/>
      <c r="IC215" s="15"/>
      <c r="ID215" s="15"/>
      <c r="IE215" s="15"/>
      <c r="IF215" s="15"/>
      <c r="IG215" s="15"/>
      <c r="IH215" s="15"/>
      <c r="II215" s="15"/>
      <c r="IJ215" s="15"/>
      <c r="IK215" s="15"/>
      <c r="IL215" s="15"/>
      <c r="IM215" s="15"/>
      <c r="IN215" s="15"/>
      <c r="IO215" s="15"/>
      <c r="IP215" s="15"/>
      <c r="IQ215" s="15"/>
      <c r="IR215" s="15"/>
      <c r="IS215" s="15"/>
      <c r="IT215" s="15"/>
      <c r="IU215" s="15"/>
      <c r="IV215" s="15"/>
    </row>
    <row r="216" spans="1:256" ht="6.75" customHeight="1">
      <c r="A216" s="558"/>
      <c r="B216" s="558"/>
      <c r="C216" s="558"/>
      <c r="D216" s="558"/>
      <c r="E216" s="558"/>
      <c r="F216" s="558"/>
      <c r="G216" s="558"/>
      <c r="H216" s="558"/>
      <c r="I216" s="558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  <c r="BM216" s="15"/>
      <c r="BN216" s="15"/>
      <c r="BO216" s="15"/>
      <c r="BP216" s="15"/>
      <c r="BQ216" s="15"/>
      <c r="BR216" s="15"/>
      <c r="BS216" s="15"/>
      <c r="BT216" s="15"/>
      <c r="BU216" s="15"/>
      <c r="BV216" s="15"/>
      <c r="BW216" s="15"/>
      <c r="BX216" s="15"/>
      <c r="BY216" s="15"/>
      <c r="BZ216" s="15"/>
      <c r="CA216" s="15"/>
      <c r="CB216" s="15"/>
      <c r="CC216" s="15"/>
      <c r="CD216" s="15"/>
      <c r="CE216" s="15"/>
      <c r="CF216" s="15"/>
      <c r="CG216" s="15"/>
      <c r="CH216" s="15"/>
      <c r="CI216" s="15"/>
      <c r="CJ216" s="15"/>
      <c r="CK216" s="15"/>
      <c r="CL216" s="15"/>
      <c r="CM216" s="15"/>
      <c r="CN216" s="15"/>
      <c r="CO216" s="15"/>
      <c r="CP216" s="15"/>
      <c r="CQ216" s="15"/>
      <c r="CR216" s="15"/>
      <c r="CS216" s="15"/>
      <c r="CT216" s="15"/>
      <c r="CU216" s="15"/>
      <c r="CV216" s="15"/>
      <c r="CW216" s="15"/>
      <c r="CX216" s="15"/>
      <c r="CY216" s="15"/>
      <c r="CZ216" s="15"/>
      <c r="DA216" s="15"/>
      <c r="DB216" s="15"/>
      <c r="DC216" s="15"/>
      <c r="DD216" s="15"/>
      <c r="DE216" s="15"/>
      <c r="DF216" s="15"/>
      <c r="DG216" s="15"/>
      <c r="DH216" s="15"/>
      <c r="DI216" s="15"/>
      <c r="DJ216" s="15"/>
      <c r="DK216" s="15"/>
      <c r="DL216" s="15"/>
      <c r="DM216" s="15"/>
      <c r="DN216" s="15"/>
      <c r="DO216" s="15"/>
      <c r="DP216" s="15"/>
      <c r="DQ216" s="15"/>
      <c r="DR216" s="15"/>
      <c r="DS216" s="15"/>
      <c r="DT216" s="15"/>
      <c r="DU216" s="15"/>
      <c r="DV216" s="15"/>
      <c r="DW216" s="15"/>
      <c r="DX216" s="15"/>
      <c r="DY216" s="15"/>
      <c r="DZ216" s="15"/>
      <c r="EA216" s="15"/>
      <c r="EB216" s="15"/>
      <c r="EC216" s="15"/>
      <c r="ED216" s="15"/>
      <c r="EE216" s="15"/>
      <c r="EF216" s="15"/>
      <c r="EG216" s="15"/>
      <c r="EH216" s="15"/>
      <c r="EI216" s="15"/>
      <c r="EJ216" s="15"/>
      <c r="EK216" s="15"/>
      <c r="EL216" s="15"/>
      <c r="EM216" s="15"/>
      <c r="EN216" s="15"/>
      <c r="EO216" s="15"/>
      <c r="EP216" s="15"/>
      <c r="EQ216" s="15"/>
      <c r="ER216" s="15"/>
      <c r="ES216" s="15"/>
      <c r="ET216" s="15"/>
      <c r="EU216" s="15"/>
      <c r="EV216" s="15"/>
      <c r="EW216" s="15"/>
      <c r="EX216" s="15"/>
      <c r="EY216" s="15"/>
      <c r="EZ216" s="15"/>
      <c r="FA216" s="15"/>
      <c r="FB216" s="15"/>
      <c r="FC216" s="15"/>
      <c r="FD216" s="15"/>
      <c r="FE216" s="15"/>
      <c r="FF216" s="15"/>
      <c r="FG216" s="15"/>
      <c r="FH216" s="15"/>
      <c r="FI216" s="15"/>
      <c r="FJ216" s="15"/>
      <c r="FK216" s="15"/>
      <c r="FL216" s="15"/>
      <c r="FM216" s="15"/>
      <c r="FN216" s="15"/>
      <c r="FO216" s="15"/>
      <c r="FP216" s="15"/>
      <c r="FQ216" s="15"/>
      <c r="FR216" s="15"/>
      <c r="FS216" s="15"/>
      <c r="FT216" s="15"/>
      <c r="FU216" s="15"/>
      <c r="FV216" s="15"/>
      <c r="FW216" s="15"/>
      <c r="FX216" s="15"/>
      <c r="FY216" s="15"/>
      <c r="FZ216" s="15"/>
      <c r="GA216" s="15"/>
      <c r="GB216" s="15"/>
      <c r="GC216" s="15"/>
      <c r="GD216" s="15"/>
      <c r="GE216" s="15"/>
      <c r="GF216" s="15"/>
      <c r="GG216" s="15"/>
      <c r="GH216" s="15"/>
      <c r="GI216" s="15"/>
      <c r="GJ216" s="15"/>
      <c r="GK216" s="15"/>
      <c r="GL216" s="15"/>
      <c r="GM216" s="15"/>
      <c r="GN216" s="15"/>
      <c r="GO216" s="15"/>
      <c r="GP216" s="15"/>
      <c r="GQ216" s="15"/>
      <c r="GR216" s="15"/>
      <c r="GS216" s="15"/>
      <c r="GT216" s="15"/>
      <c r="GU216" s="15"/>
      <c r="GV216" s="15"/>
      <c r="GW216" s="15"/>
      <c r="GX216" s="15"/>
      <c r="GY216" s="15"/>
      <c r="GZ216" s="15"/>
      <c r="HA216" s="15"/>
      <c r="HB216" s="15"/>
      <c r="HC216" s="15"/>
      <c r="HD216" s="15"/>
      <c r="HE216" s="15"/>
      <c r="HF216" s="15"/>
      <c r="HG216" s="15"/>
      <c r="HH216" s="15"/>
      <c r="HI216" s="15"/>
      <c r="HJ216" s="15"/>
      <c r="HK216" s="15"/>
      <c r="HL216" s="15"/>
      <c r="HM216" s="15"/>
      <c r="HN216" s="15"/>
      <c r="HO216" s="15"/>
      <c r="HP216" s="15"/>
      <c r="HQ216" s="15"/>
      <c r="HR216" s="15"/>
      <c r="HS216" s="15"/>
      <c r="HT216" s="15"/>
      <c r="HU216" s="15"/>
      <c r="HV216" s="15"/>
      <c r="HW216" s="15"/>
      <c r="HX216" s="15"/>
      <c r="HY216" s="15"/>
      <c r="HZ216" s="15"/>
      <c r="IA216" s="15"/>
      <c r="IB216" s="15"/>
      <c r="IC216" s="15"/>
      <c r="ID216" s="15"/>
      <c r="IE216" s="15"/>
      <c r="IF216" s="15"/>
      <c r="IG216" s="15"/>
      <c r="IH216" s="15"/>
      <c r="II216" s="15"/>
      <c r="IJ216" s="15"/>
      <c r="IK216" s="15"/>
      <c r="IL216" s="15"/>
      <c r="IM216" s="15"/>
      <c r="IN216" s="15"/>
      <c r="IO216" s="15"/>
      <c r="IP216" s="15"/>
      <c r="IQ216" s="15"/>
      <c r="IR216" s="15"/>
      <c r="IS216" s="15"/>
      <c r="IT216" s="15"/>
      <c r="IU216" s="15"/>
      <c r="IV216" s="15"/>
    </row>
    <row r="217" spans="1:256" ht="12" customHeight="1">
      <c r="A217" s="559" t="s">
        <v>210</v>
      </c>
      <c r="B217" s="559"/>
      <c r="C217" s="560" t="s">
        <v>206</v>
      </c>
      <c r="D217" s="560"/>
      <c r="E217" s="561">
        <v>0</v>
      </c>
      <c r="F217" s="561"/>
      <c r="G217" s="562">
        <v>0</v>
      </c>
      <c r="H217" s="562"/>
      <c r="I217" s="562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  <c r="BM217" s="15"/>
      <c r="BN217" s="15"/>
      <c r="BO217" s="15"/>
      <c r="BP217" s="15"/>
      <c r="BQ217" s="15"/>
      <c r="BR217" s="15"/>
      <c r="BS217" s="15"/>
      <c r="BT217" s="15"/>
      <c r="BU217" s="15"/>
      <c r="BV217" s="15"/>
      <c r="BW217" s="15"/>
      <c r="BX217" s="15"/>
      <c r="BY217" s="15"/>
      <c r="BZ217" s="15"/>
      <c r="CA217" s="15"/>
      <c r="CB217" s="15"/>
      <c r="CC217" s="15"/>
      <c r="CD217" s="15"/>
      <c r="CE217" s="15"/>
      <c r="CF217" s="15"/>
      <c r="CG217" s="15"/>
      <c r="CH217" s="15"/>
      <c r="CI217" s="15"/>
      <c r="CJ217" s="15"/>
      <c r="CK217" s="15"/>
      <c r="CL217" s="15"/>
      <c r="CM217" s="15"/>
      <c r="CN217" s="15"/>
      <c r="CO217" s="15"/>
      <c r="CP217" s="15"/>
      <c r="CQ217" s="15"/>
      <c r="CR217" s="15"/>
      <c r="CS217" s="15"/>
      <c r="CT217" s="15"/>
      <c r="CU217" s="15"/>
      <c r="CV217" s="15"/>
      <c r="CW217" s="15"/>
      <c r="CX217" s="15"/>
      <c r="CY217" s="15"/>
      <c r="CZ217" s="15"/>
      <c r="DA217" s="15"/>
      <c r="DB217" s="15"/>
      <c r="DC217" s="15"/>
      <c r="DD217" s="15"/>
      <c r="DE217" s="15"/>
      <c r="DF217" s="15"/>
      <c r="DG217" s="15"/>
      <c r="DH217" s="15"/>
      <c r="DI217" s="15"/>
      <c r="DJ217" s="15"/>
      <c r="DK217" s="15"/>
      <c r="DL217" s="15"/>
      <c r="DM217" s="15"/>
      <c r="DN217" s="15"/>
      <c r="DO217" s="15"/>
      <c r="DP217" s="15"/>
      <c r="DQ217" s="15"/>
      <c r="DR217" s="15"/>
      <c r="DS217" s="15"/>
      <c r="DT217" s="15"/>
      <c r="DU217" s="15"/>
      <c r="DV217" s="15"/>
      <c r="DW217" s="15"/>
      <c r="DX217" s="15"/>
      <c r="DY217" s="15"/>
      <c r="DZ217" s="15"/>
      <c r="EA217" s="15"/>
      <c r="EB217" s="15"/>
      <c r="EC217" s="15"/>
      <c r="ED217" s="15"/>
      <c r="EE217" s="15"/>
      <c r="EF217" s="15"/>
      <c r="EG217" s="15"/>
      <c r="EH217" s="15"/>
      <c r="EI217" s="15"/>
      <c r="EJ217" s="15"/>
      <c r="EK217" s="15"/>
      <c r="EL217" s="15"/>
      <c r="EM217" s="15"/>
      <c r="EN217" s="15"/>
      <c r="EO217" s="15"/>
      <c r="EP217" s="15"/>
      <c r="EQ217" s="15"/>
      <c r="ER217" s="15"/>
      <c r="ES217" s="15"/>
      <c r="ET217" s="15"/>
      <c r="EU217" s="15"/>
      <c r="EV217" s="15"/>
      <c r="EW217" s="15"/>
      <c r="EX217" s="15"/>
      <c r="EY217" s="15"/>
      <c r="EZ217" s="15"/>
      <c r="FA217" s="15"/>
      <c r="FB217" s="15"/>
      <c r="FC217" s="15"/>
      <c r="FD217" s="15"/>
      <c r="FE217" s="15"/>
      <c r="FF217" s="15"/>
      <c r="FG217" s="15"/>
      <c r="FH217" s="15"/>
      <c r="FI217" s="15"/>
      <c r="FJ217" s="15"/>
      <c r="FK217" s="15"/>
      <c r="FL217" s="15"/>
      <c r="FM217" s="15"/>
      <c r="FN217" s="15"/>
      <c r="FO217" s="15"/>
      <c r="FP217" s="15"/>
      <c r="FQ217" s="15"/>
      <c r="FR217" s="15"/>
      <c r="FS217" s="15"/>
      <c r="FT217" s="15"/>
      <c r="FU217" s="15"/>
      <c r="FV217" s="15"/>
      <c r="FW217" s="15"/>
      <c r="FX217" s="15"/>
      <c r="FY217" s="15"/>
      <c r="FZ217" s="15"/>
      <c r="GA217" s="15"/>
      <c r="GB217" s="15"/>
      <c r="GC217" s="15"/>
      <c r="GD217" s="15"/>
      <c r="GE217" s="15"/>
      <c r="GF217" s="15"/>
      <c r="GG217" s="15"/>
      <c r="GH217" s="15"/>
      <c r="GI217" s="15"/>
      <c r="GJ217" s="15"/>
      <c r="GK217" s="15"/>
      <c r="GL217" s="15"/>
      <c r="GM217" s="15"/>
      <c r="GN217" s="15"/>
      <c r="GO217" s="15"/>
      <c r="GP217" s="15"/>
      <c r="GQ217" s="15"/>
      <c r="GR217" s="15"/>
      <c r="GS217" s="15"/>
      <c r="GT217" s="15"/>
      <c r="GU217" s="15"/>
      <c r="GV217" s="15"/>
      <c r="GW217" s="15"/>
      <c r="GX217" s="15"/>
      <c r="GY217" s="15"/>
      <c r="GZ217" s="15"/>
      <c r="HA217" s="15"/>
      <c r="HB217" s="15"/>
      <c r="HC217" s="15"/>
      <c r="HD217" s="15"/>
      <c r="HE217" s="15"/>
      <c r="HF217" s="15"/>
      <c r="HG217" s="15"/>
      <c r="HH217" s="15"/>
      <c r="HI217" s="15"/>
      <c r="HJ217" s="15"/>
      <c r="HK217" s="15"/>
      <c r="HL217" s="15"/>
      <c r="HM217" s="15"/>
      <c r="HN217" s="15"/>
      <c r="HO217" s="15"/>
      <c r="HP217" s="15"/>
      <c r="HQ217" s="15"/>
      <c r="HR217" s="15"/>
      <c r="HS217" s="15"/>
      <c r="HT217" s="15"/>
      <c r="HU217" s="15"/>
      <c r="HV217" s="15"/>
      <c r="HW217" s="15"/>
      <c r="HX217" s="15"/>
      <c r="HY217" s="15"/>
      <c r="HZ217" s="15"/>
      <c r="IA217" s="15"/>
      <c r="IB217" s="15"/>
      <c r="IC217" s="15"/>
      <c r="ID217" s="15"/>
      <c r="IE217" s="15"/>
      <c r="IF217" s="15"/>
      <c r="IG217" s="15"/>
      <c r="IH217" s="15"/>
      <c r="II217" s="15"/>
      <c r="IJ217" s="15"/>
      <c r="IK217" s="15"/>
      <c r="IL217" s="15"/>
      <c r="IM217" s="15"/>
      <c r="IN217" s="15"/>
      <c r="IO217" s="15"/>
      <c r="IP217" s="15"/>
      <c r="IQ217" s="15"/>
      <c r="IR217" s="15"/>
      <c r="IS217" s="15"/>
      <c r="IT217" s="15"/>
      <c r="IU217" s="15"/>
      <c r="IV217" s="15"/>
    </row>
    <row r="218" spans="1:256" ht="12.75" customHeight="1">
      <c r="A218" s="552" t="s">
        <v>211</v>
      </c>
      <c r="B218" s="552"/>
      <c r="C218" s="553" t="s">
        <v>208</v>
      </c>
      <c r="D218" s="553"/>
      <c r="E218" s="554">
        <f>I205</f>
        <v>4362.71</v>
      </c>
      <c r="F218" s="554"/>
      <c r="G218" s="562">
        <f>ROUND((1/1000)*E218,2)</f>
        <v>4.3600000000000003</v>
      </c>
      <c r="H218" s="562"/>
      <c r="I218" s="562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  <c r="BM218" s="15"/>
      <c r="BN218" s="15"/>
      <c r="BO218" s="15"/>
      <c r="BP218" s="15"/>
      <c r="BQ218" s="15"/>
      <c r="BR218" s="15"/>
      <c r="BS218" s="15"/>
      <c r="BT218" s="15"/>
      <c r="BU218" s="15"/>
      <c r="BV218" s="15"/>
      <c r="BW218" s="15"/>
      <c r="BX218" s="15"/>
      <c r="BY218" s="15"/>
      <c r="BZ218" s="15"/>
      <c r="CA218" s="15"/>
      <c r="CB218" s="15"/>
      <c r="CC218" s="15"/>
      <c r="CD218" s="15"/>
      <c r="CE218" s="15"/>
      <c r="CF218" s="15"/>
      <c r="CG218" s="15"/>
      <c r="CH218" s="15"/>
      <c r="CI218" s="15"/>
      <c r="CJ218" s="15"/>
      <c r="CK218" s="15"/>
      <c r="CL218" s="15"/>
      <c r="CM218" s="15"/>
      <c r="CN218" s="15"/>
      <c r="CO218" s="15"/>
      <c r="CP218" s="15"/>
      <c r="CQ218" s="15"/>
      <c r="CR218" s="15"/>
      <c r="CS218" s="15"/>
      <c r="CT218" s="15"/>
      <c r="CU218" s="15"/>
      <c r="CV218" s="15"/>
      <c r="CW218" s="15"/>
      <c r="CX218" s="15"/>
      <c r="CY218" s="15"/>
      <c r="CZ218" s="15"/>
      <c r="DA218" s="15"/>
      <c r="DB218" s="15"/>
      <c r="DC218" s="15"/>
      <c r="DD218" s="15"/>
      <c r="DE218" s="15"/>
      <c r="DF218" s="15"/>
      <c r="DG218" s="15"/>
      <c r="DH218" s="15"/>
      <c r="DI218" s="15"/>
      <c r="DJ218" s="15"/>
      <c r="DK218" s="15"/>
      <c r="DL218" s="15"/>
      <c r="DM218" s="15"/>
      <c r="DN218" s="15"/>
      <c r="DO218" s="15"/>
      <c r="DP218" s="15"/>
      <c r="DQ218" s="15"/>
      <c r="DR218" s="15"/>
      <c r="DS218" s="15"/>
      <c r="DT218" s="15"/>
      <c r="DU218" s="15"/>
      <c r="DV218" s="15"/>
      <c r="DW218" s="15"/>
      <c r="DX218" s="15"/>
      <c r="DY218" s="15"/>
      <c r="DZ218" s="15"/>
      <c r="EA218" s="15"/>
      <c r="EB218" s="15"/>
      <c r="EC218" s="15"/>
      <c r="ED218" s="15"/>
      <c r="EE218" s="15"/>
      <c r="EF218" s="15"/>
      <c r="EG218" s="15"/>
      <c r="EH218" s="15"/>
      <c r="EI218" s="15"/>
      <c r="EJ218" s="15"/>
      <c r="EK218" s="15"/>
      <c r="EL218" s="15"/>
      <c r="EM218" s="15"/>
      <c r="EN218" s="15"/>
      <c r="EO218" s="15"/>
      <c r="EP218" s="15"/>
      <c r="EQ218" s="15"/>
      <c r="ER218" s="15"/>
      <c r="ES218" s="15"/>
      <c r="ET218" s="15"/>
      <c r="EU218" s="15"/>
      <c r="EV218" s="15"/>
      <c r="EW218" s="15"/>
      <c r="EX218" s="15"/>
      <c r="EY218" s="15"/>
      <c r="EZ218" s="15"/>
      <c r="FA218" s="15"/>
      <c r="FB218" s="15"/>
      <c r="FC218" s="15"/>
      <c r="FD218" s="15"/>
      <c r="FE218" s="15"/>
      <c r="FF218" s="15"/>
      <c r="FG218" s="15"/>
      <c r="FH218" s="15"/>
      <c r="FI218" s="15"/>
      <c r="FJ218" s="15"/>
      <c r="FK218" s="15"/>
      <c r="FL218" s="15"/>
      <c r="FM218" s="15"/>
      <c r="FN218" s="15"/>
      <c r="FO218" s="15"/>
      <c r="FP218" s="15"/>
      <c r="FQ218" s="15"/>
      <c r="FR218" s="15"/>
      <c r="FS218" s="15"/>
      <c r="FT218" s="15"/>
      <c r="FU218" s="15"/>
      <c r="FV218" s="15"/>
      <c r="FW218" s="15"/>
      <c r="FX218" s="15"/>
      <c r="FY218" s="15"/>
      <c r="FZ218" s="15"/>
      <c r="GA218" s="15"/>
      <c r="GB218" s="15"/>
      <c r="GC218" s="15"/>
      <c r="GD218" s="15"/>
      <c r="GE218" s="15"/>
      <c r="GF218" s="15"/>
      <c r="GG218" s="15"/>
      <c r="GH218" s="15"/>
      <c r="GI218" s="15"/>
      <c r="GJ218" s="15"/>
      <c r="GK218" s="15"/>
      <c r="GL218" s="15"/>
      <c r="GM218" s="15"/>
      <c r="GN218" s="15"/>
      <c r="GO218" s="15"/>
      <c r="GP218" s="15"/>
      <c r="GQ218" s="15"/>
      <c r="GR218" s="15"/>
      <c r="GS218" s="15"/>
      <c r="GT218" s="15"/>
      <c r="GU218" s="15"/>
      <c r="GV218" s="15"/>
      <c r="GW218" s="15"/>
      <c r="GX218" s="15"/>
      <c r="GY218" s="15"/>
      <c r="GZ218" s="15"/>
      <c r="HA218" s="15"/>
      <c r="HB218" s="15"/>
      <c r="HC218" s="15"/>
      <c r="HD218" s="15"/>
      <c r="HE218" s="15"/>
      <c r="HF218" s="15"/>
      <c r="HG218" s="15"/>
      <c r="HH218" s="15"/>
      <c r="HI218" s="15"/>
      <c r="HJ218" s="15"/>
      <c r="HK218" s="15"/>
      <c r="HL218" s="15"/>
      <c r="HM218" s="15"/>
      <c r="HN218" s="15"/>
      <c r="HO218" s="15"/>
      <c r="HP218" s="15"/>
      <c r="HQ218" s="15"/>
      <c r="HR218" s="15"/>
      <c r="HS218" s="15"/>
      <c r="HT218" s="15"/>
      <c r="HU218" s="15"/>
      <c r="HV218" s="15"/>
      <c r="HW218" s="15"/>
      <c r="HX218" s="15"/>
      <c r="HY218" s="15"/>
      <c r="HZ218" s="15"/>
      <c r="IA218" s="15"/>
      <c r="IB218" s="15"/>
      <c r="IC218" s="15"/>
      <c r="ID218" s="15"/>
      <c r="IE218" s="15"/>
      <c r="IF218" s="15"/>
      <c r="IG218" s="15"/>
      <c r="IH218" s="15"/>
      <c r="II218" s="15"/>
      <c r="IJ218" s="15"/>
      <c r="IK218" s="15"/>
      <c r="IL218" s="15"/>
      <c r="IM218" s="15"/>
      <c r="IN218" s="15"/>
      <c r="IO218" s="15"/>
      <c r="IP218" s="15"/>
      <c r="IQ218" s="15"/>
      <c r="IR218" s="15"/>
      <c r="IS218" s="15"/>
      <c r="IT218" s="15"/>
      <c r="IU218" s="15"/>
      <c r="IV218" s="15"/>
    </row>
    <row r="219" spans="1:256" ht="12.75" customHeight="1">
      <c r="A219" s="563" t="s">
        <v>209</v>
      </c>
      <c r="B219" s="563"/>
      <c r="C219" s="563"/>
      <c r="D219" s="563"/>
      <c r="E219" s="563"/>
      <c r="F219" s="563"/>
      <c r="G219" s="556">
        <f>SUM(G217+G218)</f>
        <v>4.3600000000000003</v>
      </c>
      <c r="H219" s="556"/>
      <c r="I219" s="556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5"/>
      <c r="BR219" s="15"/>
      <c r="BS219" s="15"/>
      <c r="BT219" s="15"/>
      <c r="BU219" s="15"/>
      <c r="BV219" s="15"/>
      <c r="BW219" s="15"/>
      <c r="BX219" s="15"/>
      <c r="BY219" s="15"/>
      <c r="BZ219" s="15"/>
      <c r="CA219" s="15"/>
      <c r="CB219" s="15"/>
      <c r="CC219" s="15"/>
      <c r="CD219" s="15"/>
      <c r="CE219" s="15"/>
      <c r="CF219" s="15"/>
      <c r="CG219" s="15"/>
      <c r="CH219" s="15"/>
      <c r="CI219" s="15"/>
      <c r="CJ219" s="15"/>
      <c r="CK219" s="15"/>
      <c r="CL219" s="15"/>
      <c r="CM219" s="15"/>
      <c r="CN219" s="15"/>
      <c r="CO219" s="15"/>
      <c r="CP219" s="15"/>
      <c r="CQ219" s="15"/>
      <c r="CR219" s="15"/>
      <c r="CS219" s="15"/>
      <c r="CT219" s="15"/>
      <c r="CU219" s="15"/>
      <c r="CV219" s="15"/>
      <c r="CW219" s="15"/>
      <c r="CX219" s="15"/>
      <c r="CY219" s="15"/>
      <c r="CZ219" s="15"/>
      <c r="DA219" s="15"/>
      <c r="DB219" s="15"/>
      <c r="DC219" s="15"/>
      <c r="DD219" s="15"/>
      <c r="DE219" s="15"/>
      <c r="DF219" s="15"/>
      <c r="DG219" s="15"/>
      <c r="DH219" s="15"/>
      <c r="DI219" s="15"/>
      <c r="DJ219" s="15"/>
      <c r="DK219" s="15"/>
      <c r="DL219" s="15"/>
      <c r="DM219" s="15"/>
      <c r="DN219" s="15"/>
      <c r="DO219" s="15"/>
      <c r="DP219" s="15"/>
      <c r="DQ219" s="15"/>
      <c r="DR219" s="15"/>
      <c r="DS219" s="15"/>
      <c r="DT219" s="15"/>
      <c r="DU219" s="15"/>
      <c r="DV219" s="15"/>
      <c r="DW219" s="15"/>
      <c r="DX219" s="15"/>
      <c r="DY219" s="15"/>
      <c r="DZ219" s="15"/>
      <c r="EA219" s="15"/>
      <c r="EB219" s="15"/>
      <c r="EC219" s="15"/>
      <c r="ED219" s="15"/>
      <c r="EE219" s="15"/>
      <c r="EF219" s="15"/>
      <c r="EG219" s="15"/>
      <c r="EH219" s="15"/>
      <c r="EI219" s="15"/>
      <c r="EJ219" s="15"/>
      <c r="EK219" s="15"/>
      <c r="EL219" s="15"/>
      <c r="EM219" s="15"/>
      <c r="EN219" s="15"/>
      <c r="EO219" s="15"/>
      <c r="EP219" s="15"/>
      <c r="EQ219" s="15"/>
      <c r="ER219" s="15"/>
      <c r="ES219" s="15"/>
      <c r="ET219" s="15"/>
      <c r="EU219" s="15"/>
      <c r="EV219" s="15"/>
      <c r="EW219" s="15"/>
      <c r="EX219" s="15"/>
      <c r="EY219" s="15"/>
      <c r="EZ219" s="15"/>
      <c r="FA219" s="15"/>
      <c r="FB219" s="15"/>
      <c r="FC219" s="15"/>
      <c r="FD219" s="15"/>
      <c r="FE219" s="15"/>
      <c r="FF219" s="15"/>
      <c r="FG219" s="15"/>
      <c r="FH219" s="15"/>
      <c r="FI219" s="15"/>
      <c r="FJ219" s="15"/>
      <c r="FK219" s="15"/>
      <c r="FL219" s="15"/>
      <c r="FM219" s="15"/>
      <c r="FN219" s="15"/>
      <c r="FO219" s="15"/>
      <c r="FP219" s="15"/>
      <c r="FQ219" s="15"/>
      <c r="FR219" s="15"/>
      <c r="FS219" s="15"/>
      <c r="FT219" s="15"/>
      <c r="FU219" s="15"/>
      <c r="FV219" s="15"/>
      <c r="FW219" s="15"/>
      <c r="FX219" s="15"/>
      <c r="FY219" s="15"/>
      <c r="FZ219" s="15"/>
      <c r="GA219" s="15"/>
      <c r="GB219" s="15"/>
      <c r="GC219" s="15"/>
      <c r="GD219" s="15"/>
      <c r="GE219" s="15"/>
      <c r="GF219" s="15"/>
      <c r="GG219" s="15"/>
      <c r="GH219" s="15"/>
      <c r="GI219" s="15"/>
      <c r="GJ219" s="15"/>
      <c r="GK219" s="15"/>
      <c r="GL219" s="15"/>
      <c r="GM219" s="15"/>
      <c r="GN219" s="15"/>
      <c r="GO219" s="15"/>
      <c r="GP219" s="15"/>
      <c r="GQ219" s="15"/>
      <c r="GR219" s="15"/>
      <c r="GS219" s="15"/>
      <c r="GT219" s="15"/>
      <c r="GU219" s="15"/>
      <c r="GV219" s="15"/>
      <c r="GW219" s="15"/>
      <c r="GX219" s="15"/>
      <c r="GY219" s="15"/>
      <c r="GZ219" s="15"/>
      <c r="HA219" s="15"/>
      <c r="HB219" s="15"/>
      <c r="HC219" s="15"/>
      <c r="HD219" s="15"/>
      <c r="HE219" s="15"/>
      <c r="HF219" s="15"/>
      <c r="HG219" s="15"/>
      <c r="HH219" s="15"/>
      <c r="HI219" s="15"/>
      <c r="HJ219" s="15"/>
      <c r="HK219" s="15"/>
      <c r="HL219" s="15"/>
      <c r="HM219" s="15"/>
      <c r="HN219" s="15"/>
      <c r="HO219" s="15"/>
      <c r="HP219" s="15"/>
      <c r="HQ219" s="15"/>
      <c r="HR219" s="15"/>
      <c r="HS219" s="15"/>
      <c r="HT219" s="15"/>
      <c r="HU219" s="15"/>
      <c r="HV219" s="15"/>
      <c r="HW219" s="15"/>
      <c r="HX219" s="15"/>
      <c r="HY219" s="15"/>
      <c r="HZ219" s="15"/>
      <c r="IA219" s="15"/>
      <c r="IB219" s="15"/>
      <c r="IC219" s="15"/>
      <c r="ID219" s="15"/>
      <c r="IE219" s="15"/>
      <c r="IF219" s="15"/>
      <c r="IG219" s="15"/>
      <c r="IH219" s="15"/>
      <c r="II219" s="15"/>
      <c r="IJ219" s="15"/>
      <c r="IK219" s="15"/>
      <c r="IL219" s="15"/>
      <c r="IM219" s="15"/>
      <c r="IN219" s="15"/>
      <c r="IO219" s="15"/>
      <c r="IP219" s="15"/>
      <c r="IQ219" s="15"/>
      <c r="IR219" s="15"/>
      <c r="IS219" s="15"/>
      <c r="IT219" s="15"/>
      <c r="IU219" s="15"/>
      <c r="IV219" s="15"/>
    </row>
    <row r="220" spans="1:256" ht="6.75" customHeight="1">
      <c r="A220" s="558"/>
      <c r="B220" s="558"/>
      <c r="C220" s="558"/>
      <c r="D220" s="558"/>
      <c r="E220" s="558"/>
      <c r="F220" s="558"/>
      <c r="G220" s="558"/>
      <c r="H220" s="558"/>
      <c r="I220" s="558"/>
      <c r="J220" s="15"/>
      <c r="K220" s="41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5"/>
      <c r="BR220" s="15"/>
      <c r="BS220" s="15"/>
      <c r="BT220" s="15"/>
      <c r="BU220" s="15"/>
      <c r="BV220" s="15"/>
      <c r="BW220" s="15"/>
      <c r="BX220" s="15"/>
      <c r="BY220" s="15"/>
      <c r="BZ220" s="15"/>
      <c r="CA220" s="15"/>
      <c r="CB220" s="15"/>
      <c r="CC220" s="15"/>
      <c r="CD220" s="15"/>
      <c r="CE220" s="15"/>
      <c r="CF220" s="15"/>
      <c r="CG220" s="15"/>
      <c r="CH220" s="15"/>
      <c r="CI220" s="15"/>
      <c r="CJ220" s="15"/>
      <c r="CK220" s="15"/>
      <c r="CL220" s="15"/>
      <c r="CM220" s="15"/>
      <c r="CN220" s="15"/>
      <c r="CO220" s="15"/>
      <c r="CP220" s="15"/>
      <c r="CQ220" s="15"/>
      <c r="CR220" s="15"/>
      <c r="CS220" s="15"/>
      <c r="CT220" s="15"/>
      <c r="CU220" s="15"/>
      <c r="CV220" s="15"/>
      <c r="CW220" s="15"/>
      <c r="CX220" s="15"/>
      <c r="CY220" s="15"/>
      <c r="CZ220" s="15"/>
      <c r="DA220" s="15"/>
      <c r="DB220" s="15"/>
      <c r="DC220" s="15"/>
      <c r="DD220" s="15"/>
      <c r="DE220" s="15"/>
      <c r="DF220" s="15"/>
      <c r="DG220" s="15"/>
      <c r="DH220" s="15"/>
      <c r="DI220" s="15"/>
      <c r="DJ220" s="15"/>
      <c r="DK220" s="15"/>
      <c r="DL220" s="15"/>
      <c r="DM220" s="15"/>
      <c r="DN220" s="15"/>
      <c r="DO220" s="15"/>
      <c r="DP220" s="15"/>
      <c r="DQ220" s="15"/>
      <c r="DR220" s="15"/>
      <c r="DS220" s="15"/>
      <c r="DT220" s="15"/>
      <c r="DU220" s="15"/>
      <c r="DV220" s="15"/>
      <c r="DW220" s="15"/>
      <c r="DX220" s="15"/>
      <c r="DY220" s="15"/>
      <c r="DZ220" s="15"/>
      <c r="EA220" s="15"/>
      <c r="EB220" s="15"/>
      <c r="EC220" s="15"/>
      <c r="ED220" s="15"/>
      <c r="EE220" s="15"/>
      <c r="EF220" s="15"/>
      <c r="EG220" s="15"/>
      <c r="EH220" s="15"/>
      <c r="EI220" s="15"/>
      <c r="EJ220" s="15"/>
      <c r="EK220" s="15"/>
      <c r="EL220" s="15"/>
      <c r="EM220" s="15"/>
      <c r="EN220" s="15"/>
      <c r="EO220" s="15"/>
      <c r="EP220" s="15"/>
      <c r="EQ220" s="15"/>
      <c r="ER220" s="15"/>
      <c r="ES220" s="15"/>
      <c r="ET220" s="15"/>
      <c r="EU220" s="15"/>
      <c r="EV220" s="15"/>
      <c r="EW220" s="15"/>
      <c r="EX220" s="15"/>
      <c r="EY220" s="15"/>
      <c r="EZ220" s="15"/>
      <c r="FA220" s="15"/>
      <c r="FB220" s="15"/>
      <c r="FC220" s="15"/>
      <c r="FD220" s="15"/>
      <c r="FE220" s="15"/>
      <c r="FF220" s="15"/>
      <c r="FG220" s="15"/>
      <c r="FH220" s="15"/>
      <c r="FI220" s="15"/>
      <c r="FJ220" s="15"/>
      <c r="FK220" s="15"/>
      <c r="FL220" s="15"/>
      <c r="FM220" s="15"/>
      <c r="FN220" s="15"/>
      <c r="FO220" s="15"/>
      <c r="FP220" s="15"/>
      <c r="FQ220" s="15"/>
      <c r="FR220" s="15"/>
      <c r="FS220" s="15"/>
      <c r="FT220" s="15"/>
      <c r="FU220" s="15"/>
      <c r="FV220" s="15"/>
      <c r="FW220" s="15"/>
      <c r="FX220" s="15"/>
      <c r="FY220" s="15"/>
      <c r="FZ220" s="15"/>
      <c r="GA220" s="15"/>
      <c r="GB220" s="15"/>
      <c r="GC220" s="15"/>
      <c r="GD220" s="15"/>
      <c r="GE220" s="15"/>
      <c r="GF220" s="15"/>
      <c r="GG220" s="15"/>
      <c r="GH220" s="15"/>
      <c r="GI220" s="15"/>
      <c r="GJ220" s="15"/>
      <c r="GK220" s="15"/>
      <c r="GL220" s="15"/>
      <c r="GM220" s="15"/>
      <c r="GN220" s="15"/>
      <c r="GO220" s="15"/>
      <c r="GP220" s="15"/>
      <c r="GQ220" s="15"/>
      <c r="GR220" s="15"/>
      <c r="GS220" s="15"/>
      <c r="GT220" s="15"/>
      <c r="GU220" s="15"/>
      <c r="GV220" s="15"/>
      <c r="GW220" s="15"/>
      <c r="GX220" s="15"/>
      <c r="GY220" s="15"/>
      <c r="GZ220" s="15"/>
      <c r="HA220" s="15"/>
      <c r="HB220" s="15"/>
      <c r="HC220" s="15"/>
      <c r="HD220" s="15"/>
      <c r="HE220" s="15"/>
      <c r="HF220" s="15"/>
      <c r="HG220" s="15"/>
      <c r="HH220" s="15"/>
      <c r="HI220" s="15"/>
      <c r="HJ220" s="15"/>
      <c r="HK220" s="15"/>
      <c r="HL220" s="15"/>
      <c r="HM220" s="15"/>
      <c r="HN220" s="15"/>
      <c r="HO220" s="15"/>
      <c r="HP220" s="15"/>
      <c r="HQ220" s="15"/>
      <c r="HR220" s="15"/>
      <c r="HS220" s="15"/>
      <c r="HT220" s="15"/>
      <c r="HU220" s="15"/>
      <c r="HV220" s="15"/>
      <c r="HW220" s="15"/>
      <c r="HX220" s="15"/>
      <c r="HY220" s="15"/>
      <c r="HZ220" s="15"/>
      <c r="IA220" s="15"/>
      <c r="IB220" s="15"/>
      <c r="IC220" s="15"/>
      <c r="ID220" s="15"/>
      <c r="IE220" s="15"/>
      <c r="IF220" s="15"/>
      <c r="IG220" s="15"/>
      <c r="IH220" s="15"/>
      <c r="II220" s="15"/>
      <c r="IJ220" s="15"/>
      <c r="IK220" s="15"/>
      <c r="IL220" s="15"/>
      <c r="IM220" s="15"/>
      <c r="IN220" s="15"/>
      <c r="IO220" s="15"/>
      <c r="IP220" s="15"/>
      <c r="IQ220" s="15"/>
      <c r="IR220" s="15"/>
      <c r="IS220" s="15"/>
      <c r="IT220" s="15"/>
      <c r="IU220" s="15"/>
      <c r="IV220" s="15"/>
    </row>
    <row r="221" spans="1:256" ht="12.75" customHeight="1">
      <c r="A221" s="559" t="s">
        <v>212</v>
      </c>
      <c r="B221" s="559"/>
      <c r="C221" s="560" t="s">
        <v>213</v>
      </c>
      <c r="D221" s="560"/>
      <c r="E221" s="564">
        <v>0</v>
      </c>
      <c r="F221" s="564"/>
      <c r="G221" s="562">
        <v>0</v>
      </c>
      <c r="H221" s="562"/>
      <c r="I221" s="562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5"/>
      <c r="BT221" s="15"/>
      <c r="BU221" s="15"/>
      <c r="BV221" s="15"/>
      <c r="BW221" s="15"/>
      <c r="BX221" s="15"/>
      <c r="BY221" s="15"/>
      <c r="BZ221" s="15"/>
      <c r="CA221" s="15"/>
      <c r="CB221" s="15"/>
      <c r="CC221" s="15"/>
      <c r="CD221" s="15"/>
      <c r="CE221" s="15"/>
      <c r="CF221" s="15"/>
      <c r="CG221" s="15"/>
      <c r="CH221" s="15"/>
      <c r="CI221" s="15"/>
      <c r="CJ221" s="15"/>
      <c r="CK221" s="15"/>
      <c r="CL221" s="15"/>
      <c r="CM221" s="15"/>
      <c r="CN221" s="15"/>
      <c r="CO221" s="15"/>
      <c r="CP221" s="15"/>
      <c r="CQ221" s="15"/>
      <c r="CR221" s="15"/>
      <c r="CS221" s="15"/>
      <c r="CT221" s="15"/>
      <c r="CU221" s="15"/>
      <c r="CV221" s="15"/>
      <c r="CW221" s="15"/>
      <c r="CX221" s="15"/>
      <c r="CY221" s="15"/>
      <c r="CZ221" s="15"/>
      <c r="DA221" s="15"/>
      <c r="DB221" s="15"/>
      <c r="DC221" s="15"/>
      <c r="DD221" s="15"/>
      <c r="DE221" s="15"/>
      <c r="DF221" s="15"/>
      <c r="DG221" s="15"/>
      <c r="DH221" s="15"/>
      <c r="DI221" s="15"/>
      <c r="DJ221" s="15"/>
      <c r="DK221" s="15"/>
      <c r="DL221" s="15"/>
      <c r="DM221" s="15"/>
      <c r="DN221" s="15"/>
      <c r="DO221" s="15"/>
      <c r="DP221" s="15"/>
      <c r="DQ221" s="15"/>
      <c r="DR221" s="15"/>
      <c r="DS221" s="15"/>
      <c r="DT221" s="15"/>
      <c r="DU221" s="15"/>
      <c r="DV221" s="15"/>
      <c r="DW221" s="15"/>
      <c r="DX221" s="15"/>
      <c r="DY221" s="15"/>
      <c r="DZ221" s="15"/>
      <c r="EA221" s="15"/>
      <c r="EB221" s="15"/>
      <c r="EC221" s="15"/>
      <c r="ED221" s="15"/>
      <c r="EE221" s="15"/>
      <c r="EF221" s="15"/>
      <c r="EG221" s="15"/>
      <c r="EH221" s="15"/>
      <c r="EI221" s="15"/>
      <c r="EJ221" s="15"/>
      <c r="EK221" s="15"/>
      <c r="EL221" s="15"/>
      <c r="EM221" s="15"/>
      <c r="EN221" s="15"/>
      <c r="EO221" s="15"/>
      <c r="EP221" s="15"/>
      <c r="EQ221" s="15"/>
      <c r="ER221" s="15"/>
      <c r="ES221" s="15"/>
      <c r="ET221" s="15"/>
      <c r="EU221" s="15"/>
      <c r="EV221" s="15"/>
      <c r="EW221" s="15"/>
      <c r="EX221" s="15"/>
      <c r="EY221" s="15"/>
      <c r="EZ221" s="15"/>
      <c r="FA221" s="15"/>
      <c r="FB221" s="15"/>
      <c r="FC221" s="15"/>
      <c r="FD221" s="15"/>
      <c r="FE221" s="15"/>
      <c r="FF221" s="15"/>
      <c r="FG221" s="15"/>
      <c r="FH221" s="15"/>
      <c r="FI221" s="15"/>
      <c r="FJ221" s="15"/>
      <c r="FK221" s="15"/>
      <c r="FL221" s="15"/>
      <c r="FM221" s="15"/>
      <c r="FN221" s="15"/>
      <c r="FO221" s="15"/>
      <c r="FP221" s="15"/>
      <c r="FQ221" s="15"/>
      <c r="FR221" s="15"/>
      <c r="FS221" s="15"/>
      <c r="FT221" s="15"/>
      <c r="FU221" s="15"/>
      <c r="FV221" s="15"/>
      <c r="FW221" s="15"/>
      <c r="FX221" s="15"/>
      <c r="FY221" s="15"/>
      <c r="FZ221" s="15"/>
      <c r="GA221" s="15"/>
      <c r="GB221" s="15"/>
      <c r="GC221" s="15"/>
      <c r="GD221" s="15"/>
      <c r="GE221" s="15"/>
      <c r="GF221" s="15"/>
      <c r="GG221" s="15"/>
      <c r="GH221" s="15"/>
      <c r="GI221" s="15"/>
      <c r="GJ221" s="15"/>
      <c r="GK221" s="15"/>
      <c r="GL221" s="15"/>
      <c r="GM221" s="15"/>
      <c r="GN221" s="15"/>
      <c r="GO221" s="15"/>
      <c r="GP221" s="15"/>
      <c r="GQ221" s="15"/>
      <c r="GR221" s="15"/>
      <c r="GS221" s="15"/>
      <c r="GT221" s="15"/>
      <c r="GU221" s="15"/>
      <c r="GV221" s="15"/>
      <c r="GW221" s="15"/>
      <c r="GX221" s="15"/>
      <c r="GY221" s="15"/>
      <c r="GZ221" s="15"/>
      <c r="HA221" s="15"/>
      <c r="HB221" s="15"/>
      <c r="HC221" s="15"/>
      <c r="HD221" s="15"/>
      <c r="HE221" s="15"/>
      <c r="HF221" s="15"/>
      <c r="HG221" s="15"/>
      <c r="HH221" s="15"/>
      <c r="HI221" s="15"/>
      <c r="HJ221" s="15"/>
      <c r="HK221" s="15"/>
      <c r="HL221" s="15"/>
      <c r="HM221" s="15"/>
      <c r="HN221" s="15"/>
      <c r="HO221" s="15"/>
      <c r="HP221" s="15"/>
      <c r="HQ221" s="15"/>
      <c r="HR221" s="15"/>
      <c r="HS221" s="15"/>
      <c r="HT221" s="15"/>
      <c r="HU221" s="15"/>
      <c r="HV221" s="15"/>
      <c r="HW221" s="15"/>
      <c r="HX221" s="15"/>
      <c r="HY221" s="15"/>
      <c r="HZ221" s="15"/>
      <c r="IA221" s="15"/>
      <c r="IB221" s="15"/>
      <c r="IC221" s="15"/>
      <c r="ID221" s="15"/>
      <c r="IE221" s="15"/>
      <c r="IF221" s="15"/>
      <c r="IG221" s="15"/>
      <c r="IH221" s="15"/>
      <c r="II221" s="15"/>
      <c r="IJ221" s="15"/>
      <c r="IK221" s="15"/>
      <c r="IL221" s="15"/>
      <c r="IM221" s="15"/>
      <c r="IN221" s="15"/>
      <c r="IO221" s="15"/>
      <c r="IP221" s="15"/>
      <c r="IQ221" s="15"/>
      <c r="IR221" s="15"/>
      <c r="IS221" s="15"/>
      <c r="IT221" s="15"/>
      <c r="IU221" s="15"/>
      <c r="IV221" s="15"/>
    </row>
    <row r="222" spans="1:256" ht="12.75" customHeight="1">
      <c r="A222" s="552" t="s">
        <v>214</v>
      </c>
      <c r="B222" s="552"/>
      <c r="C222" s="553" t="s">
        <v>215</v>
      </c>
      <c r="D222" s="553"/>
      <c r="E222" s="556">
        <v>0</v>
      </c>
      <c r="F222" s="556"/>
      <c r="G222" s="562">
        <f>ROUND((1/405)*E222,2)</f>
        <v>0</v>
      </c>
      <c r="H222" s="562"/>
      <c r="I222" s="562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5"/>
      <c r="BR222" s="15"/>
      <c r="BS222" s="15"/>
      <c r="BT222" s="15"/>
      <c r="BU222" s="15"/>
      <c r="BV222" s="15"/>
      <c r="BW222" s="15"/>
      <c r="BX222" s="15"/>
      <c r="BY222" s="15"/>
      <c r="BZ222" s="15"/>
      <c r="CA222" s="15"/>
      <c r="CB222" s="15"/>
      <c r="CC222" s="15"/>
      <c r="CD222" s="15"/>
      <c r="CE222" s="15"/>
      <c r="CF222" s="15"/>
      <c r="CG222" s="15"/>
      <c r="CH222" s="15"/>
      <c r="CI222" s="15"/>
      <c r="CJ222" s="15"/>
      <c r="CK222" s="15"/>
      <c r="CL222" s="15"/>
      <c r="CM222" s="15"/>
      <c r="CN222" s="15"/>
      <c r="CO222" s="15"/>
      <c r="CP222" s="15"/>
      <c r="CQ222" s="15"/>
      <c r="CR222" s="15"/>
      <c r="CS222" s="15"/>
      <c r="CT222" s="15"/>
      <c r="CU222" s="15"/>
      <c r="CV222" s="15"/>
      <c r="CW222" s="15"/>
      <c r="CX222" s="15"/>
      <c r="CY222" s="15"/>
      <c r="CZ222" s="15"/>
      <c r="DA222" s="15"/>
      <c r="DB222" s="15"/>
      <c r="DC222" s="15"/>
      <c r="DD222" s="15"/>
      <c r="DE222" s="15"/>
      <c r="DF222" s="15"/>
      <c r="DG222" s="15"/>
      <c r="DH222" s="15"/>
      <c r="DI222" s="15"/>
      <c r="DJ222" s="15"/>
      <c r="DK222" s="15"/>
      <c r="DL222" s="15"/>
      <c r="DM222" s="15"/>
      <c r="DN222" s="15"/>
      <c r="DO222" s="15"/>
      <c r="DP222" s="15"/>
      <c r="DQ222" s="15"/>
      <c r="DR222" s="15"/>
      <c r="DS222" s="15"/>
      <c r="DT222" s="15"/>
      <c r="DU222" s="15"/>
      <c r="DV222" s="15"/>
      <c r="DW222" s="15"/>
      <c r="DX222" s="15"/>
      <c r="DY222" s="15"/>
      <c r="DZ222" s="15"/>
      <c r="EA222" s="15"/>
      <c r="EB222" s="15"/>
      <c r="EC222" s="15"/>
      <c r="ED222" s="15"/>
      <c r="EE222" s="15"/>
      <c r="EF222" s="15"/>
      <c r="EG222" s="15"/>
      <c r="EH222" s="15"/>
      <c r="EI222" s="15"/>
      <c r="EJ222" s="15"/>
      <c r="EK222" s="15"/>
      <c r="EL222" s="15"/>
      <c r="EM222" s="15"/>
      <c r="EN222" s="15"/>
      <c r="EO222" s="15"/>
      <c r="EP222" s="15"/>
      <c r="EQ222" s="15"/>
      <c r="ER222" s="15"/>
      <c r="ES222" s="15"/>
      <c r="ET222" s="15"/>
      <c r="EU222" s="15"/>
      <c r="EV222" s="15"/>
      <c r="EW222" s="15"/>
      <c r="EX222" s="15"/>
      <c r="EY222" s="15"/>
      <c r="EZ222" s="15"/>
      <c r="FA222" s="15"/>
      <c r="FB222" s="15"/>
      <c r="FC222" s="15"/>
      <c r="FD222" s="15"/>
      <c r="FE222" s="15"/>
      <c r="FF222" s="15"/>
      <c r="FG222" s="15"/>
      <c r="FH222" s="15"/>
      <c r="FI222" s="15"/>
      <c r="FJ222" s="15"/>
      <c r="FK222" s="15"/>
      <c r="FL222" s="15"/>
      <c r="FM222" s="15"/>
      <c r="FN222" s="15"/>
      <c r="FO222" s="15"/>
      <c r="FP222" s="15"/>
      <c r="FQ222" s="15"/>
      <c r="FR222" s="15"/>
      <c r="FS222" s="15"/>
      <c r="FT222" s="15"/>
      <c r="FU222" s="15"/>
      <c r="FV222" s="15"/>
      <c r="FW222" s="15"/>
      <c r="FX222" s="15"/>
      <c r="FY222" s="15"/>
      <c r="FZ222" s="15"/>
      <c r="GA222" s="15"/>
      <c r="GB222" s="15"/>
      <c r="GC222" s="15"/>
      <c r="GD222" s="15"/>
      <c r="GE222" s="15"/>
      <c r="GF222" s="15"/>
      <c r="GG222" s="15"/>
      <c r="GH222" s="15"/>
      <c r="GI222" s="15"/>
      <c r="GJ222" s="15"/>
      <c r="GK222" s="15"/>
      <c r="GL222" s="15"/>
      <c r="GM222" s="15"/>
      <c r="GN222" s="15"/>
      <c r="GO222" s="15"/>
      <c r="GP222" s="15"/>
      <c r="GQ222" s="15"/>
      <c r="GR222" s="15"/>
      <c r="GS222" s="15"/>
      <c r="GT222" s="15"/>
      <c r="GU222" s="15"/>
      <c r="GV222" s="15"/>
      <c r="GW222" s="15"/>
      <c r="GX222" s="15"/>
      <c r="GY222" s="15"/>
      <c r="GZ222" s="15"/>
      <c r="HA222" s="15"/>
      <c r="HB222" s="15"/>
      <c r="HC222" s="15"/>
      <c r="HD222" s="15"/>
      <c r="HE222" s="15"/>
      <c r="HF222" s="15"/>
      <c r="HG222" s="15"/>
      <c r="HH222" s="15"/>
      <c r="HI222" s="15"/>
      <c r="HJ222" s="15"/>
      <c r="HK222" s="15"/>
      <c r="HL222" s="15"/>
      <c r="HM222" s="15"/>
      <c r="HN222" s="15"/>
      <c r="HO222" s="15"/>
      <c r="HP222" s="15"/>
      <c r="HQ222" s="15"/>
      <c r="HR222" s="15"/>
      <c r="HS222" s="15"/>
      <c r="HT222" s="15"/>
      <c r="HU222" s="15"/>
      <c r="HV222" s="15"/>
      <c r="HW222" s="15"/>
      <c r="HX222" s="15"/>
      <c r="HY222" s="15"/>
      <c r="HZ222" s="15"/>
      <c r="IA222" s="15"/>
      <c r="IB222" s="15"/>
      <c r="IC222" s="15"/>
      <c r="ID222" s="15"/>
      <c r="IE222" s="15"/>
      <c r="IF222" s="15"/>
      <c r="IG222" s="15"/>
      <c r="IH222" s="15"/>
      <c r="II222" s="15"/>
      <c r="IJ222" s="15"/>
      <c r="IK222" s="15"/>
      <c r="IL222" s="15"/>
      <c r="IM222" s="15"/>
      <c r="IN222" s="15"/>
      <c r="IO222" s="15"/>
      <c r="IP222" s="15"/>
      <c r="IQ222" s="15"/>
      <c r="IR222" s="15"/>
      <c r="IS222" s="15"/>
      <c r="IT222" s="15"/>
      <c r="IU222" s="15"/>
      <c r="IV222" s="15"/>
    </row>
    <row r="223" spans="1:256" ht="12.75" customHeight="1">
      <c r="A223" s="563" t="s">
        <v>209</v>
      </c>
      <c r="B223" s="563"/>
      <c r="C223" s="563"/>
      <c r="D223" s="563"/>
      <c r="E223" s="563"/>
      <c r="F223" s="563"/>
      <c r="G223" s="556">
        <f>SUM(G221+G222)</f>
        <v>0</v>
      </c>
      <c r="H223" s="556"/>
      <c r="I223" s="556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5"/>
      <c r="BR223" s="15"/>
      <c r="BS223" s="15"/>
      <c r="BT223" s="15"/>
      <c r="BU223" s="15"/>
      <c r="BV223" s="15"/>
      <c r="BW223" s="15"/>
      <c r="BX223" s="15"/>
      <c r="BY223" s="15"/>
      <c r="BZ223" s="15"/>
      <c r="CA223" s="15"/>
      <c r="CB223" s="15"/>
      <c r="CC223" s="15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  <c r="CP223" s="15"/>
      <c r="CQ223" s="15"/>
      <c r="CR223" s="15"/>
      <c r="CS223" s="15"/>
      <c r="CT223" s="15"/>
      <c r="CU223" s="15"/>
      <c r="CV223" s="15"/>
      <c r="CW223" s="15"/>
      <c r="CX223" s="15"/>
      <c r="CY223" s="15"/>
      <c r="CZ223" s="15"/>
      <c r="DA223" s="15"/>
      <c r="DB223" s="15"/>
      <c r="DC223" s="15"/>
      <c r="DD223" s="15"/>
      <c r="DE223" s="15"/>
      <c r="DF223" s="15"/>
      <c r="DG223" s="15"/>
      <c r="DH223" s="15"/>
      <c r="DI223" s="15"/>
      <c r="DJ223" s="15"/>
      <c r="DK223" s="15"/>
      <c r="DL223" s="15"/>
      <c r="DM223" s="15"/>
      <c r="DN223" s="15"/>
      <c r="DO223" s="15"/>
      <c r="DP223" s="15"/>
      <c r="DQ223" s="15"/>
      <c r="DR223" s="15"/>
      <c r="DS223" s="15"/>
      <c r="DT223" s="15"/>
      <c r="DU223" s="15"/>
      <c r="DV223" s="15"/>
      <c r="DW223" s="15"/>
      <c r="DX223" s="15"/>
      <c r="DY223" s="15"/>
      <c r="DZ223" s="15"/>
      <c r="EA223" s="15"/>
      <c r="EB223" s="15"/>
      <c r="EC223" s="15"/>
      <c r="ED223" s="15"/>
      <c r="EE223" s="15"/>
      <c r="EF223" s="15"/>
      <c r="EG223" s="15"/>
      <c r="EH223" s="15"/>
      <c r="EI223" s="15"/>
      <c r="EJ223" s="15"/>
      <c r="EK223" s="15"/>
      <c r="EL223" s="15"/>
      <c r="EM223" s="15"/>
      <c r="EN223" s="15"/>
      <c r="EO223" s="15"/>
      <c r="EP223" s="15"/>
      <c r="EQ223" s="15"/>
      <c r="ER223" s="15"/>
      <c r="ES223" s="15"/>
      <c r="ET223" s="15"/>
      <c r="EU223" s="15"/>
      <c r="EV223" s="15"/>
      <c r="EW223" s="15"/>
      <c r="EX223" s="15"/>
      <c r="EY223" s="15"/>
      <c r="EZ223" s="15"/>
      <c r="FA223" s="15"/>
      <c r="FB223" s="15"/>
      <c r="FC223" s="15"/>
      <c r="FD223" s="15"/>
      <c r="FE223" s="15"/>
      <c r="FF223" s="15"/>
      <c r="FG223" s="15"/>
      <c r="FH223" s="15"/>
      <c r="FI223" s="15"/>
      <c r="FJ223" s="15"/>
      <c r="FK223" s="15"/>
      <c r="FL223" s="15"/>
      <c r="FM223" s="15"/>
      <c r="FN223" s="15"/>
      <c r="FO223" s="15"/>
      <c r="FP223" s="15"/>
      <c r="FQ223" s="15"/>
      <c r="FR223" s="15"/>
      <c r="FS223" s="15"/>
      <c r="FT223" s="15"/>
      <c r="FU223" s="15"/>
      <c r="FV223" s="15"/>
      <c r="FW223" s="15"/>
      <c r="FX223" s="15"/>
      <c r="FY223" s="15"/>
      <c r="FZ223" s="15"/>
      <c r="GA223" s="15"/>
      <c r="GB223" s="15"/>
      <c r="GC223" s="15"/>
      <c r="GD223" s="15"/>
      <c r="GE223" s="15"/>
      <c r="GF223" s="15"/>
      <c r="GG223" s="15"/>
      <c r="GH223" s="15"/>
      <c r="GI223" s="15"/>
      <c r="GJ223" s="15"/>
      <c r="GK223" s="15"/>
      <c r="GL223" s="15"/>
      <c r="GM223" s="15"/>
      <c r="GN223" s="15"/>
      <c r="GO223" s="15"/>
      <c r="GP223" s="15"/>
      <c r="GQ223" s="15"/>
      <c r="GR223" s="15"/>
      <c r="GS223" s="15"/>
      <c r="GT223" s="15"/>
      <c r="GU223" s="15"/>
      <c r="GV223" s="15"/>
      <c r="GW223" s="15"/>
      <c r="GX223" s="15"/>
      <c r="GY223" s="15"/>
      <c r="GZ223" s="15"/>
      <c r="HA223" s="15"/>
      <c r="HB223" s="15"/>
      <c r="HC223" s="15"/>
      <c r="HD223" s="15"/>
      <c r="HE223" s="15"/>
      <c r="HF223" s="15"/>
      <c r="HG223" s="15"/>
      <c r="HH223" s="15"/>
      <c r="HI223" s="15"/>
      <c r="HJ223" s="15"/>
      <c r="HK223" s="15"/>
      <c r="HL223" s="15"/>
      <c r="HM223" s="15"/>
      <c r="HN223" s="15"/>
      <c r="HO223" s="15"/>
      <c r="HP223" s="15"/>
      <c r="HQ223" s="15"/>
      <c r="HR223" s="15"/>
      <c r="HS223" s="15"/>
      <c r="HT223" s="15"/>
      <c r="HU223" s="15"/>
      <c r="HV223" s="15"/>
      <c r="HW223" s="15"/>
      <c r="HX223" s="15"/>
      <c r="HY223" s="15"/>
      <c r="HZ223" s="15"/>
      <c r="IA223" s="15"/>
      <c r="IB223" s="15"/>
      <c r="IC223" s="15"/>
      <c r="ID223" s="15"/>
      <c r="IE223" s="15"/>
      <c r="IF223" s="15"/>
      <c r="IG223" s="15"/>
      <c r="IH223" s="15"/>
      <c r="II223" s="15"/>
      <c r="IJ223" s="15"/>
      <c r="IK223" s="15"/>
      <c r="IL223" s="15"/>
      <c r="IM223" s="15"/>
      <c r="IN223" s="15"/>
      <c r="IO223" s="15"/>
      <c r="IP223" s="15"/>
      <c r="IQ223" s="15"/>
      <c r="IR223" s="15"/>
      <c r="IS223" s="15"/>
      <c r="IT223" s="15"/>
      <c r="IU223" s="15"/>
      <c r="IV223" s="15"/>
    </row>
    <row r="224" spans="1:256" ht="6" customHeight="1">
      <c r="A224" s="558"/>
      <c r="B224" s="558"/>
      <c r="C224" s="558"/>
      <c r="D224" s="558"/>
      <c r="E224" s="558"/>
      <c r="F224" s="558"/>
      <c r="G224" s="558"/>
      <c r="H224" s="558"/>
      <c r="I224" s="558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5"/>
      <c r="BR224" s="15"/>
      <c r="BS224" s="15"/>
      <c r="BT224" s="15"/>
      <c r="BU224" s="15"/>
      <c r="BV224" s="15"/>
      <c r="BW224" s="15"/>
      <c r="BX224" s="15"/>
      <c r="BY224" s="15"/>
      <c r="BZ224" s="15"/>
      <c r="CA224" s="15"/>
      <c r="CB224" s="15"/>
      <c r="CC224" s="15"/>
      <c r="CD224" s="15"/>
      <c r="CE224" s="15"/>
      <c r="CF224" s="15"/>
      <c r="CG224" s="15"/>
      <c r="CH224" s="15"/>
      <c r="CI224" s="15"/>
      <c r="CJ224" s="15"/>
      <c r="CK224" s="15"/>
      <c r="CL224" s="15"/>
      <c r="CM224" s="15"/>
      <c r="CN224" s="15"/>
      <c r="CO224" s="15"/>
      <c r="CP224" s="15"/>
      <c r="CQ224" s="15"/>
      <c r="CR224" s="15"/>
      <c r="CS224" s="15"/>
      <c r="CT224" s="15"/>
      <c r="CU224" s="15"/>
      <c r="CV224" s="15"/>
      <c r="CW224" s="15"/>
      <c r="CX224" s="15"/>
      <c r="CY224" s="15"/>
      <c r="CZ224" s="15"/>
      <c r="DA224" s="15"/>
      <c r="DB224" s="15"/>
      <c r="DC224" s="15"/>
      <c r="DD224" s="15"/>
      <c r="DE224" s="15"/>
      <c r="DF224" s="15"/>
      <c r="DG224" s="15"/>
      <c r="DH224" s="15"/>
      <c r="DI224" s="15"/>
      <c r="DJ224" s="15"/>
      <c r="DK224" s="15"/>
      <c r="DL224" s="15"/>
      <c r="DM224" s="15"/>
      <c r="DN224" s="15"/>
      <c r="DO224" s="15"/>
      <c r="DP224" s="15"/>
      <c r="DQ224" s="15"/>
      <c r="DR224" s="15"/>
      <c r="DS224" s="15"/>
      <c r="DT224" s="15"/>
      <c r="DU224" s="15"/>
      <c r="DV224" s="15"/>
      <c r="DW224" s="15"/>
      <c r="DX224" s="15"/>
      <c r="DY224" s="15"/>
      <c r="DZ224" s="15"/>
      <c r="EA224" s="15"/>
      <c r="EB224" s="15"/>
      <c r="EC224" s="15"/>
      <c r="ED224" s="15"/>
      <c r="EE224" s="15"/>
      <c r="EF224" s="15"/>
      <c r="EG224" s="15"/>
      <c r="EH224" s="15"/>
      <c r="EI224" s="15"/>
      <c r="EJ224" s="15"/>
      <c r="EK224" s="15"/>
      <c r="EL224" s="15"/>
      <c r="EM224" s="15"/>
      <c r="EN224" s="15"/>
      <c r="EO224" s="15"/>
      <c r="EP224" s="15"/>
      <c r="EQ224" s="15"/>
      <c r="ER224" s="15"/>
      <c r="ES224" s="15"/>
      <c r="ET224" s="15"/>
      <c r="EU224" s="15"/>
      <c r="EV224" s="15"/>
      <c r="EW224" s="15"/>
      <c r="EX224" s="15"/>
      <c r="EY224" s="15"/>
      <c r="EZ224" s="15"/>
      <c r="FA224" s="15"/>
      <c r="FB224" s="15"/>
      <c r="FC224" s="15"/>
      <c r="FD224" s="15"/>
      <c r="FE224" s="15"/>
      <c r="FF224" s="15"/>
      <c r="FG224" s="15"/>
      <c r="FH224" s="15"/>
      <c r="FI224" s="15"/>
      <c r="FJ224" s="15"/>
      <c r="FK224" s="15"/>
      <c r="FL224" s="15"/>
      <c r="FM224" s="15"/>
      <c r="FN224" s="15"/>
      <c r="FO224" s="15"/>
      <c r="FP224" s="15"/>
      <c r="FQ224" s="15"/>
      <c r="FR224" s="15"/>
      <c r="FS224" s="15"/>
      <c r="FT224" s="15"/>
      <c r="FU224" s="15"/>
      <c r="FV224" s="15"/>
      <c r="FW224" s="15"/>
      <c r="FX224" s="15"/>
      <c r="FY224" s="15"/>
      <c r="FZ224" s="15"/>
      <c r="GA224" s="15"/>
      <c r="GB224" s="15"/>
      <c r="GC224" s="15"/>
      <c r="GD224" s="15"/>
      <c r="GE224" s="15"/>
      <c r="GF224" s="15"/>
      <c r="GG224" s="15"/>
      <c r="GH224" s="15"/>
      <c r="GI224" s="15"/>
      <c r="GJ224" s="15"/>
      <c r="GK224" s="15"/>
      <c r="GL224" s="15"/>
      <c r="GM224" s="15"/>
      <c r="GN224" s="15"/>
      <c r="GO224" s="15"/>
      <c r="GP224" s="15"/>
      <c r="GQ224" s="15"/>
      <c r="GR224" s="15"/>
      <c r="GS224" s="15"/>
      <c r="GT224" s="15"/>
      <c r="GU224" s="15"/>
      <c r="GV224" s="15"/>
      <c r="GW224" s="15"/>
      <c r="GX224" s="15"/>
      <c r="GY224" s="15"/>
      <c r="GZ224" s="15"/>
      <c r="HA224" s="15"/>
      <c r="HB224" s="15"/>
      <c r="HC224" s="15"/>
      <c r="HD224" s="15"/>
      <c r="HE224" s="15"/>
      <c r="HF224" s="15"/>
      <c r="HG224" s="15"/>
      <c r="HH224" s="15"/>
      <c r="HI224" s="15"/>
      <c r="HJ224" s="15"/>
      <c r="HK224" s="15"/>
      <c r="HL224" s="15"/>
      <c r="HM224" s="15"/>
      <c r="HN224" s="15"/>
      <c r="HO224" s="15"/>
      <c r="HP224" s="15"/>
      <c r="HQ224" s="15"/>
      <c r="HR224" s="15"/>
      <c r="HS224" s="15"/>
      <c r="HT224" s="15"/>
      <c r="HU224" s="15"/>
      <c r="HV224" s="15"/>
      <c r="HW224" s="15"/>
      <c r="HX224" s="15"/>
      <c r="HY224" s="15"/>
      <c r="HZ224" s="15"/>
      <c r="IA224" s="15"/>
      <c r="IB224" s="15"/>
      <c r="IC224" s="15"/>
      <c r="ID224" s="15"/>
      <c r="IE224" s="15"/>
      <c r="IF224" s="15"/>
      <c r="IG224" s="15"/>
      <c r="IH224" s="15"/>
      <c r="II224" s="15"/>
      <c r="IJ224" s="15"/>
      <c r="IK224" s="15"/>
      <c r="IL224" s="15"/>
      <c r="IM224" s="15"/>
      <c r="IN224" s="15"/>
      <c r="IO224" s="15"/>
      <c r="IP224" s="15"/>
      <c r="IQ224" s="15"/>
      <c r="IR224" s="15"/>
      <c r="IS224" s="15"/>
      <c r="IT224" s="15"/>
      <c r="IU224" s="15"/>
      <c r="IV224" s="15"/>
    </row>
    <row r="225" spans="1:256" ht="13.5" customHeight="1">
      <c r="A225" s="565" t="s">
        <v>216</v>
      </c>
      <c r="B225" s="565"/>
      <c r="C225" s="560" t="s">
        <v>217</v>
      </c>
      <c r="D225" s="560"/>
      <c r="E225" s="561">
        <v>0</v>
      </c>
      <c r="F225" s="561"/>
      <c r="G225" s="562">
        <v>0</v>
      </c>
      <c r="H225" s="562"/>
      <c r="I225" s="562"/>
      <c r="J225" s="566"/>
      <c r="K225" s="566"/>
      <c r="L225" s="566"/>
      <c r="M225" s="566"/>
      <c r="N225" s="566"/>
      <c r="O225" s="566"/>
      <c r="P225" s="566"/>
      <c r="Q225" s="567" t="s">
        <v>349</v>
      </c>
      <c r="R225" s="567"/>
      <c r="S225" s="567"/>
      <c r="T225" s="567"/>
      <c r="U225" s="567"/>
      <c r="V225" s="567"/>
      <c r="W225" s="567"/>
      <c r="X225" s="567"/>
      <c r="Y225" s="567" t="s">
        <v>349</v>
      </c>
      <c r="Z225" s="567"/>
      <c r="AA225" s="567"/>
      <c r="AB225" s="567"/>
      <c r="AC225" s="567"/>
      <c r="AD225" s="567"/>
      <c r="AE225" s="567"/>
      <c r="AF225" s="567"/>
      <c r="AG225" s="567" t="s">
        <v>349</v>
      </c>
      <c r="AH225" s="567"/>
      <c r="AI225" s="567"/>
      <c r="AJ225" s="567"/>
      <c r="AK225" s="567"/>
      <c r="AL225" s="567"/>
      <c r="AM225" s="567"/>
      <c r="AN225" s="567"/>
      <c r="AO225" s="567" t="s">
        <v>349</v>
      </c>
      <c r="AP225" s="567"/>
      <c r="AQ225" s="567"/>
      <c r="AR225" s="567"/>
      <c r="AS225" s="567"/>
      <c r="AT225" s="567"/>
      <c r="AU225" s="567"/>
      <c r="AV225" s="567"/>
      <c r="AW225" s="567" t="s">
        <v>349</v>
      </c>
      <c r="AX225" s="567"/>
      <c r="AY225" s="567"/>
      <c r="AZ225" s="567"/>
      <c r="BA225" s="567"/>
      <c r="BB225" s="567"/>
      <c r="BC225" s="567"/>
      <c r="BD225" s="567"/>
      <c r="BE225" s="567" t="s">
        <v>349</v>
      </c>
      <c r="BF225" s="567"/>
      <c r="BG225" s="567"/>
      <c r="BH225" s="567"/>
      <c r="BI225" s="567"/>
      <c r="BJ225" s="567"/>
      <c r="BK225" s="567"/>
      <c r="BL225" s="567"/>
      <c r="BM225" s="567" t="s">
        <v>349</v>
      </c>
      <c r="BN225" s="567"/>
      <c r="BO225" s="567"/>
      <c r="BP225" s="567"/>
      <c r="BQ225" s="567"/>
      <c r="BR225" s="567"/>
      <c r="BS225" s="567"/>
      <c r="BT225" s="567"/>
      <c r="BU225" s="567" t="s">
        <v>349</v>
      </c>
      <c r="BV225" s="567"/>
      <c r="BW225" s="567"/>
      <c r="BX225" s="567"/>
      <c r="BY225" s="567"/>
      <c r="BZ225" s="567"/>
      <c r="CA225" s="567"/>
      <c r="CB225" s="567"/>
      <c r="CC225" s="567" t="s">
        <v>349</v>
      </c>
      <c r="CD225" s="567"/>
      <c r="CE225" s="567"/>
      <c r="CF225" s="567"/>
      <c r="CG225" s="567"/>
      <c r="CH225" s="567"/>
      <c r="CI225" s="567"/>
      <c r="CJ225" s="567"/>
      <c r="CK225" s="567" t="s">
        <v>349</v>
      </c>
      <c r="CL225" s="567"/>
      <c r="CM225" s="567"/>
      <c r="CN225" s="567"/>
      <c r="CO225" s="567"/>
      <c r="CP225" s="567"/>
      <c r="CQ225" s="567"/>
      <c r="CR225" s="567"/>
      <c r="CS225" s="567" t="s">
        <v>349</v>
      </c>
      <c r="CT225" s="567"/>
      <c r="CU225" s="567"/>
      <c r="CV225" s="567"/>
      <c r="CW225" s="567"/>
      <c r="CX225" s="567"/>
      <c r="CY225" s="567"/>
      <c r="CZ225" s="567"/>
      <c r="DA225" s="567" t="s">
        <v>349</v>
      </c>
      <c r="DB225" s="567"/>
      <c r="DC225" s="567"/>
      <c r="DD225" s="567"/>
      <c r="DE225" s="567"/>
      <c r="DF225" s="567"/>
      <c r="DG225" s="567"/>
      <c r="DH225" s="567"/>
      <c r="DI225" s="567" t="s">
        <v>349</v>
      </c>
      <c r="DJ225" s="567"/>
      <c r="DK225" s="567"/>
      <c r="DL225" s="567"/>
      <c r="DM225" s="567"/>
      <c r="DN225" s="567"/>
      <c r="DO225" s="567"/>
      <c r="DP225" s="567"/>
      <c r="DQ225" s="567" t="s">
        <v>349</v>
      </c>
      <c r="DR225" s="567"/>
      <c r="DS225" s="567"/>
      <c r="DT225" s="567"/>
      <c r="DU225" s="567"/>
      <c r="DV225" s="567"/>
      <c r="DW225" s="567"/>
      <c r="DX225" s="567"/>
      <c r="DY225" s="567" t="s">
        <v>349</v>
      </c>
      <c r="DZ225" s="567"/>
      <c r="EA225" s="567"/>
      <c r="EB225" s="567"/>
      <c r="EC225" s="567"/>
      <c r="ED225" s="567"/>
      <c r="EE225" s="567"/>
      <c r="EF225" s="567"/>
      <c r="EG225" s="567" t="s">
        <v>349</v>
      </c>
      <c r="EH225" s="567"/>
      <c r="EI225" s="567"/>
      <c r="EJ225" s="567"/>
      <c r="EK225" s="567"/>
      <c r="EL225" s="567"/>
      <c r="EM225" s="567"/>
      <c r="EN225" s="567"/>
      <c r="EO225" s="567" t="s">
        <v>349</v>
      </c>
      <c r="EP225" s="567"/>
      <c r="EQ225" s="567"/>
      <c r="ER225" s="567"/>
      <c r="ES225" s="567"/>
      <c r="ET225" s="567"/>
      <c r="EU225" s="567"/>
      <c r="EV225" s="567"/>
      <c r="EW225" s="567" t="s">
        <v>349</v>
      </c>
      <c r="EX225" s="567"/>
      <c r="EY225" s="567"/>
      <c r="EZ225" s="567"/>
      <c r="FA225" s="567"/>
      <c r="FB225" s="567"/>
      <c r="FC225" s="567"/>
      <c r="FD225" s="567"/>
      <c r="FE225" s="567" t="s">
        <v>349</v>
      </c>
      <c r="FF225" s="567"/>
      <c r="FG225" s="567"/>
      <c r="FH225" s="567"/>
      <c r="FI225" s="567"/>
      <c r="FJ225" s="567"/>
      <c r="FK225" s="567"/>
      <c r="FL225" s="567"/>
      <c r="FM225" s="567" t="s">
        <v>349</v>
      </c>
      <c r="FN225" s="567"/>
      <c r="FO225" s="567"/>
      <c r="FP225" s="567"/>
      <c r="FQ225" s="567"/>
      <c r="FR225" s="567"/>
      <c r="FS225" s="567"/>
      <c r="FT225" s="567"/>
      <c r="FU225" s="567" t="s">
        <v>349</v>
      </c>
      <c r="FV225" s="567"/>
      <c r="FW225" s="567"/>
      <c r="FX225" s="567"/>
      <c r="FY225" s="567"/>
      <c r="FZ225" s="567"/>
      <c r="GA225" s="567"/>
      <c r="GB225" s="567"/>
      <c r="GC225" s="567" t="s">
        <v>349</v>
      </c>
      <c r="GD225" s="567"/>
      <c r="GE225" s="567"/>
      <c r="GF225" s="567"/>
      <c r="GG225" s="567"/>
      <c r="GH225" s="567"/>
      <c r="GI225" s="567"/>
      <c r="GJ225" s="567"/>
      <c r="GK225" s="567" t="s">
        <v>349</v>
      </c>
      <c r="GL225" s="567"/>
      <c r="GM225" s="567"/>
      <c r="GN225" s="567"/>
      <c r="GO225" s="567"/>
      <c r="GP225" s="567"/>
      <c r="GQ225" s="567"/>
      <c r="GR225" s="567"/>
      <c r="GS225" s="567" t="s">
        <v>349</v>
      </c>
      <c r="GT225" s="567"/>
      <c r="GU225" s="567"/>
      <c r="GV225" s="567"/>
      <c r="GW225" s="567"/>
      <c r="GX225" s="567"/>
      <c r="GY225" s="567"/>
      <c r="GZ225" s="567"/>
      <c r="HA225" s="567" t="s">
        <v>349</v>
      </c>
      <c r="HB225" s="567"/>
      <c r="HC225" s="567"/>
      <c r="HD225" s="567"/>
      <c r="HE225" s="567"/>
      <c r="HF225" s="567"/>
      <c r="HG225" s="567"/>
      <c r="HH225" s="567"/>
      <c r="HI225" s="567" t="s">
        <v>349</v>
      </c>
      <c r="HJ225" s="567"/>
      <c r="HK225" s="567"/>
      <c r="HL225" s="567"/>
      <c r="HM225" s="567"/>
      <c r="HN225" s="567"/>
      <c r="HO225" s="567"/>
      <c r="HP225" s="567"/>
      <c r="HQ225" s="567" t="s">
        <v>349</v>
      </c>
      <c r="HR225" s="567"/>
      <c r="HS225" s="567"/>
      <c r="HT225" s="567"/>
      <c r="HU225" s="567"/>
      <c r="HV225" s="567"/>
      <c r="HW225" s="567"/>
      <c r="HX225" s="567"/>
      <c r="HY225" s="567" t="s">
        <v>349</v>
      </c>
      <c r="HZ225" s="567"/>
      <c r="IA225" s="567"/>
      <c r="IB225" s="567"/>
      <c r="IC225" s="567"/>
      <c r="ID225" s="567"/>
      <c r="IE225" s="567"/>
      <c r="IF225" s="567"/>
      <c r="IG225" s="567" t="s">
        <v>349</v>
      </c>
      <c r="IH225" s="567"/>
      <c r="II225" s="567"/>
      <c r="IJ225" s="567"/>
      <c r="IK225" s="567"/>
      <c r="IL225" s="567"/>
      <c r="IM225" s="567"/>
      <c r="IN225" s="567"/>
      <c r="IO225" s="567" t="s">
        <v>349</v>
      </c>
      <c r="IP225" s="567"/>
      <c r="IQ225" s="567"/>
      <c r="IR225" s="567"/>
      <c r="IS225" s="567"/>
      <c r="IT225" s="567"/>
      <c r="IU225" s="567"/>
      <c r="IV225" s="567"/>
    </row>
    <row r="226" spans="1:256" ht="13.5" customHeight="1">
      <c r="A226" s="568" t="s">
        <v>218</v>
      </c>
      <c r="B226" s="568"/>
      <c r="C226" s="553" t="s">
        <v>219</v>
      </c>
      <c r="D226" s="553"/>
      <c r="E226" s="555">
        <f>I205</f>
        <v>4362.71</v>
      </c>
      <c r="F226" s="555"/>
      <c r="G226" s="562">
        <f>ROUND((1/2000)*E226,2)</f>
        <v>2.1800000000000002</v>
      </c>
      <c r="H226" s="562"/>
      <c r="I226" s="562"/>
      <c r="J226" s="566"/>
      <c r="K226" s="566"/>
      <c r="L226" s="566"/>
      <c r="M226" s="566"/>
      <c r="N226" s="566"/>
      <c r="O226" s="566"/>
      <c r="P226" s="566"/>
      <c r="Q226" s="567"/>
      <c r="R226" s="567"/>
      <c r="S226" s="567"/>
      <c r="T226" s="567"/>
      <c r="U226" s="567"/>
      <c r="V226" s="567"/>
      <c r="W226" s="567"/>
      <c r="X226" s="567"/>
      <c r="Y226" s="567"/>
      <c r="Z226" s="567"/>
      <c r="AA226" s="567"/>
      <c r="AB226" s="567"/>
      <c r="AC226" s="567"/>
      <c r="AD226" s="567"/>
      <c r="AE226" s="567"/>
      <c r="AF226" s="567"/>
      <c r="AG226" s="567"/>
      <c r="AH226" s="567"/>
      <c r="AI226" s="567"/>
      <c r="AJ226" s="567"/>
      <c r="AK226" s="567"/>
      <c r="AL226" s="567"/>
      <c r="AM226" s="567"/>
      <c r="AN226" s="567"/>
      <c r="AO226" s="567"/>
      <c r="AP226" s="567"/>
      <c r="AQ226" s="567"/>
      <c r="AR226" s="567"/>
      <c r="AS226" s="567"/>
      <c r="AT226" s="567"/>
      <c r="AU226" s="567"/>
      <c r="AV226" s="567"/>
      <c r="AW226" s="567"/>
      <c r="AX226" s="567"/>
      <c r="AY226" s="567"/>
      <c r="AZ226" s="567"/>
      <c r="BA226" s="567"/>
      <c r="BB226" s="567"/>
      <c r="BC226" s="567"/>
      <c r="BD226" s="567"/>
      <c r="BE226" s="567"/>
      <c r="BF226" s="567"/>
      <c r="BG226" s="567"/>
      <c r="BH226" s="567"/>
      <c r="BI226" s="567"/>
      <c r="BJ226" s="567"/>
      <c r="BK226" s="567"/>
      <c r="BL226" s="567"/>
      <c r="BM226" s="567"/>
      <c r="BN226" s="567"/>
      <c r="BO226" s="567"/>
      <c r="BP226" s="567"/>
      <c r="BQ226" s="567"/>
      <c r="BR226" s="567"/>
      <c r="BS226" s="567"/>
      <c r="BT226" s="567"/>
      <c r="BU226" s="567"/>
      <c r="BV226" s="567"/>
      <c r="BW226" s="567"/>
      <c r="BX226" s="567"/>
      <c r="BY226" s="567"/>
      <c r="BZ226" s="567"/>
      <c r="CA226" s="567"/>
      <c r="CB226" s="567"/>
      <c r="CC226" s="567"/>
      <c r="CD226" s="567"/>
      <c r="CE226" s="567"/>
      <c r="CF226" s="567"/>
      <c r="CG226" s="567"/>
      <c r="CH226" s="567"/>
      <c r="CI226" s="567"/>
      <c r="CJ226" s="567"/>
      <c r="CK226" s="567"/>
      <c r="CL226" s="567"/>
      <c r="CM226" s="567"/>
      <c r="CN226" s="567"/>
      <c r="CO226" s="567"/>
      <c r="CP226" s="567"/>
      <c r="CQ226" s="567"/>
      <c r="CR226" s="567"/>
      <c r="CS226" s="567"/>
      <c r="CT226" s="567"/>
      <c r="CU226" s="567"/>
      <c r="CV226" s="567"/>
      <c r="CW226" s="567"/>
      <c r="CX226" s="567"/>
      <c r="CY226" s="567"/>
      <c r="CZ226" s="567"/>
      <c r="DA226" s="567"/>
      <c r="DB226" s="567"/>
      <c r="DC226" s="567"/>
      <c r="DD226" s="567"/>
      <c r="DE226" s="567"/>
      <c r="DF226" s="567"/>
      <c r="DG226" s="567"/>
      <c r="DH226" s="567"/>
      <c r="DI226" s="567"/>
      <c r="DJ226" s="567"/>
      <c r="DK226" s="567"/>
      <c r="DL226" s="567"/>
      <c r="DM226" s="567"/>
      <c r="DN226" s="567"/>
      <c r="DO226" s="567"/>
      <c r="DP226" s="567"/>
      <c r="DQ226" s="567"/>
      <c r="DR226" s="567"/>
      <c r="DS226" s="567"/>
      <c r="DT226" s="567"/>
      <c r="DU226" s="567"/>
      <c r="DV226" s="567"/>
      <c r="DW226" s="567"/>
      <c r="DX226" s="567"/>
      <c r="DY226" s="567"/>
      <c r="DZ226" s="567"/>
      <c r="EA226" s="567"/>
      <c r="EB226" s="567"/>
      <c r="EC226" s="567"/>
      <c r="ED226" s="567"/>
      <c r="EE226" s="567"/>
      <c r="EF226" s="567"/>
      <c r="EG226" s="567"/>
      <c r="EH226" s="567"/>
      <c r="EI226" s="567"/>
      <c r="EJ226" s="567"/>
      <c r="EK226" s="567"/>
      <c r="EL226" s="567"/>
      <c r="EM226" s="567"/>
      <c r="EN226" s="567"/>
      <c r="EO226" s="567"/>
      <c r="EP226" s="567"/>
      <c r="EQ226" s="567"/>
      <c r="ER226" s="567"/>
      <c r="ES226" s="567"/>
      <c r="ET226" s="567"/>
      <c r="EU226" s="567"/>
      <c r="EV226" s="567"/>
      <c r="EW226" s="567"/>
      <c r="EX226" s="567"/>
      <c r="EY226" s="567"/>
      <c r="EZ226" s="567"/>
      <c r="FA226" s="567"/>
      <c r="FB226" s="567"/>
      <c r="FC226" s="567"/>
      <c r="FD226" s="567"/>
      <c r="FE226" s="567"/>
      <c r="FF226" s="567"/>
      <c r="FG226" s="567"/>
      <c r="FH226" s="567"/>
      <c r="FI226" s="567"/>
      <c r="FJ226" s="567"/>
      <c r="FK226" s="567"/>
      <c r="FL226" s="567"/>
      <c r="FM226" s="567"/>
      <c r="FN226" s="567"/>
      <c r="FO226" s="567"/>
      <c r="FP226" s="567"/>
      <c r="FQ226" s="567"/>
      <c r="FR226" s="567"/>
      <c r="FS226" s="567"/>
      <c r="FT226" s="567"/>
      <c r="FU226" s="567"/>
      <c r="FV226" s="567"/>
      <c r="FW226" s="567"/>
      <c r="FX226" s="567"/>
      <c r="FY226" s="567"/>
      <c r="FZ226" s="567"/>
      <c r="GA226" s="567"/>
      <c r="GB226" s="567"/>
      <c r="GC226" s="567"/>
      <c r="GD226" s="567"/>
      <c r="GE226" s="567"/>
      <c r="GF226" s="567"/>
      <c r="GG226" s="567"/>
      <c r="GH226" s="567"/>
      <c r="GI226" s="567"/>
      <c r="GJ226" s="567"/>
      <c r="GK226" s="567"/>
      <c r="GL226" s="567"/>
      <c r="GM226" s="567"/>
      <c r="GN226" s="567"/>
      <c r="GO226" s="567"/>
      <c r="GP226" s="567"/>
      <c r="GQ226" s="567"/>
      <c r="GR226" s="567"/>
      <c r="GS226" s="567"/>
      <c r="GT226" s="567"/>
      <c r="GU226" s="567"/>
      <c r="GV226" s="567"/>
      <c r="GW226" s="567"/>
      <c r="GX226" s="567"/>
      <c r="GY226" s="567"/>
      <c r="GZ226" s="567"/>
      <c r="HA226" s="567"/>
      <c r="HB226" s="567"/>
      <c r="HC226" s="567"/>
      <c r="HD226" s="567"/>
      <c r="HE226" s="567"/>
      <c r="HF226" s="567"/>
      <c r="HG226" s="567"/>
      <c r="HH226" s="567"/>
      <c r="HI226" s="567"/>
      <c r="HJ226" s="567"/>
      <c r="HK226" s="567"/>
      <c r="HL226" s="567"/>
      <c r="HM226" s="567"/>
      <c r="HN226" s="567"/>
      <c r="HO226" s="567"/>
      <c r="HP226" s="567"/>
      <c r="HQ226" s="567"/>
      <c r="HR226" s="567"/>
      <c r="HS226" s="567"/>
      <c r="HT226" s="567"/>
      <c r="HU226" s="567"/>
      <c r="HV226" s="567"/>
      <c r="HW226" s="567"/>
      <c r="HX226" s="567"/>
      <c r="HY226" s="567"/>
      <c r="HZ226" s="567"/>
      <c r="IA226" s="567"/>
      <c r="IB226" s="567"/>
      <c r="IC226" s="567"/>
      <c r="ID226" s="567"/>
      <c r="IE226" s="567"/>
      <c r="IF226" s="567"/>
      <c r="IG226" s="567"/>
      <c r="IH226" s="567"/>
      <c r="II226" s="567"/>
      <c r="IJ226" s="567"/>
      <c r="IK226" s="567"/>
      <c r="IL226" s="567"/>
      <c r="IM226" s="567"/>
      <c r="IN226" s="567"/>
      <c r="IO226" s="567"/>
      <c r="IP226" s="567"/>
      <c r="IQ226" s="567"/>
      <c r="IR226" s="567"/>
      <c r="IS226" s="567"/>
      <c r="IT226" s="567"/>
      <c r="IU226" s="567"/>
      <c r="IV226" s="567"/>
    </row>
    <row r="227" spans="1:256" ht="13.5" customHeight="1">
      <c r="A227" s="563" t="s">
        <v>209</v>
      </c>
      <c r="B227" s="563"/>
      <c r="C227" s="563"/>
      <c r="D227" s="563"/>
      <c r="E227" s="563"/>
      <c r="F227" s="563"/>
      <c r="G227" s="569">
        <f>SUM(G225+G226)</f>
        <v>2.1800000000000002</v>
      </c>
      <c r="H227" s="569"/>
      <c r="I227" s="569"/>
      <c r="J227" s="566"/>
      <c r="K227" s="566"/>
      <c r="L227" s="566"/>
      <c r="M227" s="566"/>
      <c r="N227" s="566"/>
      <c r="O227" s="566"/>
      <c r="P227" s="566"/>
      <c r="Q227" s="567"/>
      <c r="R227" s="567"/>
      <c r="S227" s="567"/>
      <c r="T227" s="567"/>
      <c r="U227" s="567"/>
      <c r="V227" s="567"/>
      <c r="W227" s="567"/>
      <c r="X227" s="567"/>
      <c r="Y227" s="567"/>
      <c r="Z227" s="567"/>
      <c r="AA227" s="567"/>
      <c r="AB227" s="567"/>
      <c r="AC227" s="567"/>
      <c r="AD227" s="567"/>
      <c r="AE227" s="567"/>
      <c r="AF227" s="567"/>
      <c r="AG227" s="567"/>
      <c r="AH227" s="567"/>
      <c r="AI227" s="567"/>
      <c r="AJ227" s="567"/>
      <c r="AK227" s="567"/>
      <c r="AL227" s="567"/>
      <c r="AM227" s="567"/>
      <c r="AN227" s="567"/>
      <c r="AO227" s="567"/>
      <c r="AP227" s="567"/>
      <c r="AQ227" s="567"/>
      <c r="AR227" s="567"/>
      <c r="AS227" s="567"/>
      <c r="AT227" s="567"/>
      <c r="AU227" s="567"/>
      <c r="AV227" s="567"/>
      <c r="AW227" s="567"/>
      <c r="AX227" s="567"/>
      <c r="AY227" s="567"/>
      <c r="AZ227" s="567"/>
      <c r="BA227" s="567"/>
      <c r="BB227" s="567"/>
      <c r="BC227" s="567"/>
      <c r="BD227" s="567"/>
      <c r="BE227" s="567"/>
      <c r="BF227" s="567"/>
      <c r="BG227" s="567"/>
      <c r="BH227" s="567"/>
      <c r="BI227" s="567"/>
      <c r="BJ227" s="567"/>
      <c r="BK227" s="567"/>
      <c r="BL227" s="567"/>
      <c r="BM227" s="567"/>
      <c r="BN227" s="567"/>
      <c r="BO227" s="567"/>
      <c r="BP227" s="567"/>
      <c r="BQ227" s="567"/>
      <c r="BR227" s="567"/>
      <c r="BS227" s="567"/>
      <c r="BT227" s="567"/>
      <c r="BU227" s="567"/>
      <c r="BV227" s="567"/>
      <c r="BW227" s="567"/>
      <c r="BX227" s="567"/>
      <c r="BY227" s="567"/>
      <c r="BZ227" s="567"/>
      <c r="CA227" s="567"/>
      <c r="CB227" s="567"/>
      <c r="CC227" s="567"/>
      <c r="CD227" s="567"/>
      <c r="CE227" s="567"/>
      <c r="CF227" s="567"/>
      <c r="CG227" s="567"/>
      <c r="CH227" s="567"/>
      <c r="CI227" s="567"/>
      <c r="CJ227" s="567"/>
      <c r="CK227" s="567"/>
      <c r="CL227" s="567"/>
      <c r="CM227" s="567"/>
      <c r="CN227" s="567"/>
      <c r="CO227" s="567"/>
      <c r="CP227" s="567"/>
      <c r="CQ227" s="567"/>
      <c r="CR227" s="567"/>
      <c r="CS227" s="567"/>
      <c r="CT227" s="567"/>
      <c r="CU227" s="567"/>
      <c r="CV227" s="567"/>
      <c r="CW227" s="567"/>
      <c r="CX227" s="567"/>
      <c r="CY227" s="567"/>
      <c r="CZ227" s="567"/>
      <c r="DA227" s="567"/>
      <c r="DB227" s="567"/>
      <c r="DC227" s="567"/>
      <c r="DD227" s="567"/>
      <c r="DE227" s="567"/>
      <c r="DF227" s="567"/>
      <c r="DG227" s="567"/>
      <c r="DH227" s="567"/>
      <c r="DI227" s="567"/>
      <c r="DJ227" s="567"/>
      <c r="DK227" s="567"/>
      <c r="DL227" s="567"/>
      <c r="DM227" s="567"/>
      <c r="DN227" s="567"/>
      <c r="DO227" s="567"/>
      <c r="DP227" s="567"/>
      <c r="DQ227" s="567"/>
      <c r="DR227" s="567"/>
      <c r="DS227" s="567"/>
      <c r="DT227" s="567"/>
      <c r="DU227" s="567"/>
      <c r="DV227" s="567"/>
      <c r="DW227" s="567"/>
      <c r="DX227" s="567"/>
      <c r="DY227" s="567"/>
      <c r="DZ227" s="567"/>
      <c r="EA227" s="567"/>
      <c r="EB227" s="567"/>
      <c r="EC227" s="567"/>
      <c r="ED227" s="567"/>
      <c r="EE227" s="567"/>
      <c r="EF227" s="567"/>
      <c r="EG227" s="567"/>
      <c r="EH227" s="567"/>
      <c r="EI227" s="567"/>
      <c r="EJ227" s="567"/>
      <c r="EK227" s="567"/>
      <c r="EL227" s="567"/>
      <c r="EM227" s="567"/>
      <c r="EN227" s="567"/>
      <c r="EO227" s="567"/>
      <c r="EP227" s="567"/>
      <c r="EQ227" s="567"/>
      <c r="ER227" s="567"/>
      <c r="ES227" s="567"/>
      <c r="ET227" s="567"/>
      <c r="EU227" s="567"/>
      <c r="EV227" s="567"/>
      <c r="EW227" s="567"/>
      <c r="EX227" s="567"/>
      <c r="EY227" s="567"/>
      <c r="EZ227" s="567"/>
      <c r="FA227" s="567"/>
      <c r="FB227" s="567"/>
      <c r="FC227" s="567"/>
      <c r="FD227" s="567"/>
      <c r="FE227" s="567"/>
      <c r="FF227" s="567"/>
      <c r="FG227" s="567"/>
      <c r="FH227" s="567"/>
      <c r="FI227" s="567"/>
      <c r="FJ227" s="567"/>
      <c r="FK227" s="567"/>
      <c r="FL227" s="567"/>
      <c r="FM227" s="567"/>
      <c r="FN227" s="567"/>
      <c r="FO227" s="567"/>
      <c r="FP227" s="567"/>
      <c r="FQ227" s="567"/>
      <c r="FR227" s="567"/>
      <c r="FS227" s="567"/>
      <c r="FT227" s="567"/>
      <c r="FU227" s="567"/>
      <c r="FV227" s="567"/>
      <c r="FW227" s="567"/>
      <c r="FX227" s="567"/>
      <c r="FY227" s="567"/>
      <c r="FZ227" s="567"/>
      <c r="GA227" s="567"/>
      <c r="GB227" s="567"/>
      <c r="GC227" s="567"/>
      <c r="GD227" s="567"/>
      <c r="GE227" s="567"/>
      <c r="GF227" s="567"/>
      <c r="GG227" s="567"/>
      <c r="GH227" s="567"/>
      <c r="GI227" s="567"/>
      <c r="GJ227" s="567"/>
      <c r="GK227" s="567"/>
      <c r="GL227" s="567"/>
      <c r="GM227" s="567"/>
      <c r="GN227" s="567"/>
      <c r="GO227" s="567"/>
      <c r="GP227" s="567"/>
      <c r="GQ227" s="567"/>
      <c r="GR227" s="567"/>
      <c r="GS227" s="567"/>
      <c r="GT227" s="567"/>
      <c r="GU227" s="567"/>
      <c r="GV227" s="567"/>
      <c r="GW227" s="567"/>
      <c r="GX227" s="567"/>
      <c r="GY227" s="567"/>
      <c r="GZ227" s="567"/>
      <c r="HA227" s="567"/>
      <c r="HB227" s="567"/>
      <c r="HC227" s="567"/>
      <c r="HD227" s="567"/>
      <c r="HE227" s="567"/>
      <c r="HF227" s="567"/>
      <c r="HG227" s="567"/>
      <c r="HH227" s="567"/>
      <c r="HI227" s="567"/>
      <c r="HJ227" s="567"/>
      <c r="HK227" s="567"/>
      <c r="HL227" s="567"/>
      <c r="HM227" s="567"/>
      <c r="HN227" s="567"/>
      <c r="HO227" s="567"/>
      <c r="HP227" s="567"/>
      <c r="HQ227" s="567"/>
      <c r="HR227" s="567"/>
      <c r="HS227" s="567"/>
      <c r="HT227" s="567"/>
      <c r="HU227" s="567"/>
      <c r="HV227" s="567"/>
      <c r="HW227" s="567"/>
      <c r="HX227" s="567"/>
      <c r="HY227" s="567"/>
      <c r="HZ227" s="567"/>
      <c r="IA227" s="567"/>
      <c r="IB227" s="567"/>
      <c r="IC227" s="567"/>
      <c r="ID227" s="567"/>
      <c r="IE227" s="567"/>
      <c r="IF227" s="567"/>
      <c r="IG227" s="567"/>
      <c r="IH227" s="567"/>
      <c r="II227" s="567"/>
      <c r="IJ227" s="567"/>
      <c r="IK227" s="567"/>
      <c r="IL227" s="567"/>
      <c r="IM227" s="567"/>
      <c r="IN227" s="567"/>
      <c r="IO227" s="567"/>
      <c r="IP227" s="567"/>
      <c r="IQ227" s="567"/>
      <c r="IR227" s="567"/>
      <c r="IS227" s="567"/>
      <c r="IT227" s="567"/>
      <c r="IU227" s="567"/>
      <c r="IV227" s="567"/>
    </row>
    <row r="228" spans="1:256" ht="6.75" customHeight="1">
      <c r="A228" s="570"/>
      <c r="B228" s="570"/>
      <c r="C228" s="570"/>
      <c r="D228" s="570"/>
      <c r="E228" s="570"/>
      <c r="F228" s="570"/>
      <c r="G228" s="570"/>
      <c r="H228" s="570"/>
      <c r="I228" s="570"/>
      <c r="J228" s="566"/>
      <c r="K228" s="566"/>
      <c r="L228" s="566"/>
      <c r="M228" s="566"/>
      <c r="N228" s="566"/>
      <c r="O228" s="566"/>
      <c r="P228" s="566"/>
      <c r="Q228" s="567"/>
      <c r="R228" s="567"/>
      <c r="S228" s="567"/>
      <c r="T228" s="567"/>
      <c r="U228" s="567"/>
      <c r="V228" s="567"/>
      <c r="W228" s="567"/>
      <c r="X228" s="567"/>
      <c r="Y228" s="567"/>
      <c r="Z228" s="567"/>
      <c r="AA228" s="567"/>
      <c r="AB228" s="567"/>
      <c r="AC228" s="567"/>
      <c r="AD228" s="567"/>
      <c r="AE228" s="567"/>
      <c r="AF228" s="567"/>
      <c r="AG228" s="567"/>
      <c r="AH228" s="567"/>
      <c r="AI228" s="567"/>
      <c r="AJ228" s="567"/>
      <c r="AK228" s="567"/>
      <c r="AL228" s="567"/>
      <c r="AM228" s="567"/>
      <c r="AN228" s="567"/>
      <c r="AO228" s="567"/>
      <c r="AP228" s="567"/>
      <c r="AQ228" s="567"/>
      <c r="AR228" s="567"/>
      <c r="AS228" s="567"/>
      <c r="AT228" s="567"/>
      <c r="AU228" s="567"/>
      <c r="AV228" s="567"/>
      <c r="AW228" s="567"/>
      <c r="AX228" s="567"/>
      <c r="AY228" s="567"/>
      <c r="AZ228" s="567"/>
      <c r="BA228" s="567"/>
      <c r="BB228" s="567"/>
      <c r="BC228" s="567"/>
      <c r="BD228" s="567"/>
      <c r="BE228" s="567"/>
      <c r="BF228" s="567"/>
      <c r="BG228" s="567"/>
      <c r="BH228" s="567"/>
      <c r="BI228" s="567"/>
      <c r="BJ228" s="567"/>
      <c r="BK228" s="567"/>
      <c r="BL228" s="567"/>
      <c r="BM228" s="567"/>
      <c r="BN228" s="567"/>
      <c r="BO228" s="567"/>
      <c r="BP228" s="567"/>
      <c r="BQ228" s="567"/>
      <c r="BR228" s="567"/>
      <c r="BS228" s="567"/>
      <c r="BT228" s="567"/>
      <c r="BU228" s="567"/>
      <c r="BV228" s="567"/>
      <c r="BW228" s="567"/>
      <c r="BX228" s="567"/>
      <c r="BY228" s="567"/>
      <c r="BZ228" s="567"/>
      <c r="CA228" s="567"/>
      <c r="CB228" s="567"/>
      <c r="CC228" s="567"/>
      <c r="CD228" s="567"/>
      <c r="CE228" s="567"/>
      <c r="CF228" s="567"/>
      <c r="CG228" s="567"/>
      <c r="CH228" s="567"/>
      <c r="CI228" s="567"/>
      <c r="CJ228" s="567"/>
      <c r="CK228" s="567"/>
      <c r="CL228" s="567"/>
      <c r="CM228" s="567"/>
      <c r="CN228" s="567"/>
      <c r="CO228" s="567"/>
      <c r="CP228" s="567"/>
      <c r="CQ228" s="567"/>
      <c r="CR228" s="567"/>
      <c r="CS228" s="567"/>
      <c r="CT228" s="567"/>
      <c r="CU228" s="567"/>
      <c r="CV228" s="567"/>
      <c r="CW228" s="567"/>
      <c r="CX228" s="567"/>
      <c r="CY228" s="567"/>
      <c r="CZ228" s="567"/>
      <c r="DA228" s="567"/>
      <c r="DB228" s="567"/>
      <c r="DC228" s="567"/>
      <c r="DD228" s="567"/>
      <c r="DE228" s="567"/>
      <c r="DF228" s="567"/>
      <c r="DG228" s="567"/>
      <c r="DH228" s="567"/>
      <c r="DI228" s="567"/>
      <c r="DJ228" s="567"/>
      <c r="DK228" s="567"/>
      <c r="DL228" s="567"/>
      <c r="DM228" s="567"/>
      <c r="DN228" s="567"/>
      <c r="DO228" s="567"/>
      <c r="DP228" s="567"/>
      <c r="DQ228" s="567"/>
      <c r="DR228" s="567"/>
      <c r="DS228" s="567"/>
      <c r="DT228" s="567"/>
      <c r="DU228" s="567"/>
      <c r="DV228" s="567"/>
      <c r="DW228" s="567"/>
      <c r="DX228" s="567"/>
      <c r="DY228" s="567"/>
      <c r="DZ228" s="567"/>
      <c r="EA228" s="567"/>
      <c r="EB228" s="567"/>
      <c r="EC228" s="567"/>
      <c r="ED228" s="567"/>
      <c r="EE228" s="567"/>
      <c r="EF228" s="567"/>
      <c r="EG228" s="567"/>
      <c r="EH228" s="567"/>
      <c r="EI228" s="567"/>
      <c r="EJ228" s="567"/>
      <c r="EK228" s="567"/>
      <c r="EL228" s="567"/>
      <c r="EM228" s="567"/>
      <c r="EN228" s="567"/>
      <c r="EO228" s="567"/>
      <c r="EP228" s="567"/>
      <c r="EQ228" s="567"/>
      <c r="ER228" s="567"/>
      <c r="ES228" s="567"/>
      <c r="ET228" s="567"/>
      <c r="EU228" s="567"/>
      <c r="EV228" s="567"/>
      <c r="EW228" s="567"/>
      <c r="EX228" s="567"/>
      <c r="EY228" s="567"/>
      <c r="EZ228" s="567"/>
      <c r="FA228" s="567"/>
      <c r="FB228" s="567"/>
      <c r="FC228" s="567"/>
      <c r="FD228" s="567"/>
      <c r="FE228" s="567"/>
      <c r="FF228" s="567"/>
      <c r="FG228" s="567"/>
      <c r="FH228" s="567"/>
      <c r="FI228" s="567"/>
      <c r="FJ228" s="567"/>
      <c r="FK228" s="567"/>
      <c r="FL228" s="567"/>
      <c r="FM228" s="567"/>
      <c r="FN228" s="567"/>
      <c r="FO228" s="567"/>
      <c r="FP228" s="567"/>
      <c r="FQ228" s="567"/>
      <c r="FR228" s="567"/>
      <c r="FS228" s="567"/>
      <c r="FT228" s="567"/>
      <c r="FU228" s="567"/>
      <c r="FV228" s="567"/>
      <c r="FW228" s="567"/>
      <c r="FX228" s="567"/>
      <c r="FY228" s="567"/>
      <c r="FZ228" s="567"/>
      <c r="GA228" s="567"/>
      <c r="GB228" s="567"/>
      <c r="GC228" s="567"/>
      <c r="GD228" s="567"/>
      <c r="GE228" s="567"/>
      <c r="GF228" s="567"/>
      <c r="GG228" s="567"/>
      <c r="GH228" s="567"/>
      <c r="GI228" s="567"/>
      <c r="GJ228" s="567"/>
      <c r="GK228" s="567"/>
      <c r="GL228" s="567"/>
      <c r="GM228" s="567"/>
      <c r="GN228" s="567"/>
      <c r="GO228" s="567"/>
      <c r="GP228" s="567"/>
      <c r="GQ228" s="567"/>
      <c r="GR228" s="567"/>
      <c r="GS228" s="567"/>
      <c r="GT228" s="567"/>
      <c r="GU228" s="567"/>
      <c r="GV228" s="567"/>
      <c r="GW228" s="567"/>
      <c r="GX228" s="567"/>
      <c r="GY228" s="567"/>
      <c r="GZ228" s="567"/>
      <c r="HA228" s="567"/>
      <c r="HB228" s="567"/>
      <c r="HC228" s="567"/>
      <c r="HD228" s="567"/>
      <c r="HE228" s="567"/>
      <c r="HF228" s="567"/>
      <c r="HG228" s="567"/>
      <c r="HH228" s="567"/>
      <c r="HI228" s="567"/>
      <c r="HJ228" s="567"/>
      <c r="HK228" s="567"/>
      <c r="HL228" s="567"/>
      <c r="HM228" s="567"/>
      <c r="HN228" s="567"/>
      <c r="HO228" s="567"/>
      <c r="HP228" s="567"/>
      <c r="HQ228" s="567"/>
      <c r="HR228" s="567"/>
      <c r="HS228" s="567"/>
      <c r="HT228" s="567"/>
      <c r="HU228" s="567"/>
      <c r="HV228" s="567"/>
      <c r="HW228" s="567"/>
      <c r="HX228" s="567"/>
      <c r="HY228" s="567"/>
      <c r="HZ228" s="567"/>
      <c r="IA228" s="567"/>
      <c r="IB228" s="567"/>
      <c r="IC228" s="567"/>
      <c r="ID228" s="567"/>
      <c r="IE228" s="567"/>
      <c r="IF228" s="567"/>
      <c r="IG228" s="567"/>
      <c r="IH228" s="567"/>
      <c r="II228" s="567"/>
      <c r="IJ228" s="567"/>
      <c r="IK228" s="567"/>
      <c r="IL228" s="567"/>
      <c r="IM228" s="567"/>
      <c r="IN228" s="567"/>
      <c r="IO228" s="567"/>
      <c r="IP228" s="567"/>
      <c r="IQ228" s="567"/>
      <c r="IR228" s="567"/>
      <c r="IS228" s="567"/>
      <c r="IT228" s="567"/>
      <c r="IU228" s="567"/>
      <c r="IV228" s="567"/>
    </row>
    <row r="229" spans="1:256" ht="12.75" customHeight="1">
      <c r="A229" s="559" t="s">
        <v>220</v>
      </c>
      <c r="B229" s="559"/>
      <c r="C229" s="560" t="s">
        <v>221</v>
      </c>
      <c r="D229" s="560"/>
      <c r="E229" s="564">
        <v>0</v>
      </c>
      <c r="F229" s="564"/>
      <c r="G229" s="562">
        <v>0</v>
      </c>
      <c r="H229" s="562"/>
      <c r="I229" s="562"/>
      <c r="J229" s="566"/>
      <c r="K229" s="566"/>
      <c r="L229" s="566"/>
      <c r="M229" s="566"/>
      <c r="N229" s="566"/>
      <c r="O229" s="566"/>
      <c r="P229" s="566"/>
      <c r="Q229" s="567"/>
      <c r="R229" s="567"/>
      <c r="S229" s="567"/>
      <c r="T229" s="567"/>
      <c r="U229" s="567"/>
      <c r="V229" s="567"/>
      <c r="W229" s="567"/>
      <c r="X229" s="567"/>
      <c r="Y229" s="567"/>
      <c r="Z229" s="567"/>
      <c r="AA229" s="567"/>
      <c r="AB229" s="567"/>
      <c r="AC229" s="567"/>
      <c r="AD229" s="567"/>
      <c r="AE229" s="567"/>
      <c r="AF229" s="567"/>
      <c r="AG229" s="567"/>
      <c r="AH229" s="567"/>
      <c r="AI229" s="567"/>
      <c r="AJ229" s="567"/>
      <c r="AK229" s="567"/>
      <c r="AL229" s="567"/>
      <c r="AM229" s="567"/>
      <c r="AN229" s="567"/>
      <c r="AO229" s="567"/>
      <c r="AP229" s="567"/>
      <c r="AQ229" s="567"/>
      <c r="AR229" s="567"/>
      <c r="AS229" s="567"/>
      <c r="AT229" s="567"/>
      <c r="AU229" s="567"/>
      <c r="AV229" s="567"/>
      <c r="AW229" s="567"/>
      <c r="AX229" s="567"/>
      <c r="AY229" s="567"/>
      <c r="AZ229" s="567"/>
      <c r="BA229" s="567"/>
      <c r="BB229" s="567"/>
      <c r="BC229" s="567"/>
      <c r="BD229" s="567"/>
      <c r="BE229" s="567"/>
      <c r="BF229" s="567"/>
      <c r="BG229" s="567"/>
      <c r="BH229" s="567"/>
      <c r="BI229" s="567"/>
      <c r="BJ229" s="567"/>
      <c r="BK229" s="567"/>
      <c r="BL229" s="567"/>
      <c r="BM229" s="567"/>
      <c r="BN229" s="567"/>
      <c r="BO229" s="567"/>
      <c r="BP229" s="567"/>
      <c r="BQ229" s="567"/>
      <c r="BR229" s="567"/>
      <c r="BS229" s="567"/>
      <c r="BT229" s="567"/>
      <c r="BU229" s="567"/>
      <c r="BV229" s="567"/>
      <c r="BW229" s="567"/>
      <c r="BX229" s="567"/>
      <c r="BY229" s="567"/>
      <c r="BZ229" s="567"/>
      <c r="CA229" s="567"/>
      <c r="CB229" s="567"/>
      <c r="CC229" s="567"/>
      <c r="CD229" s="567"/>
      <c r="CE229" s="567"/>
      <c r="CF229" s="567"/>
      <c r="CG229" s="567"/>
      <c r="CH229" s="567"/>
      <c r="CI229" s="567"/>
      <c r="CJ229" s="567"/>
      <c r="CK229" s="567"/>
      <c r="CL229" s="567"/>
      <c r="CM229" s="567"/>
      <c r="CN229" s="567"/>
      <c r="CO229" s="567"/>
      <c r="CP229" s="567"/>
      <c r="CQ229" s="567"/>
      <c r="CR229" s="567"/>
      <c r="CS229" s="567"/>
      <c r="CT229" s="567"/>
      <c r="CU229" s="567"/>
      <c r="CV229" s="567"/>
      <c r="CW229" s="567"/>
      <c r="CX229" s="567"/>
      <c r="CY229" s="567"/>
      <c r="CZ229" s="567"/>
      <c r="DA229" s="567"/>
      <c r="DB229" s="567"/>
      <c r="DC229" s="567"/>
      <c r="DD229" s="567"/>
      <c r="DE229" s="567"/>
      <c r="DF229" s="567"/>
      <c r="DG229" s="567"/>
      <c r="DH229" s="567"/>
      <c r="DI229" s="567"/>
      <c r="DJ229" s="567"/>
      <c r="DK229" s="567"/>
      <c r="DL229" s="567"/>
      <c r="DM229" s="567"/>
      <c r="DN229" s="567"/>
      <c r="DO229" s="567"/>
      <c r="DP229" s="567"/>
      <c r="DQ229" s="567"/>
      <c r="DR229" s="567"/>
      <c r="DS229" s="567"/>
      <c r="DT229" s="567"/>
      <c r="DU229" s="567"/>
      <c r="DV229" s="567"/>
      <c r="DW229" s="567"/>
      <c r="DX229" s="567"/>
      <c r="DY229" s="567"/>
      <c r="DZ229" s="567"/>
      <c r="EA229" s="567"/>
      <c r="EB229" s="567"/>
      <c r="EC229" s="567"/>
      <c r="ED229" s="567"/>
      <c r="EE229" s="567"/>
      <c r="EF229" s="567"/>
      <c r="EG229" s="567"/>
      <c r="EH229" s="567"/>
      <c r="EI229" s="567"/>
      <c r="EJ229" s="567"/>
      <c r="EK229" s="567"/>
      <c r="EL229" s="567"/>
      <c r="EM229" s="567"/>
      <c r="EN229" s="567"/>
      <c r="EO229" s="567"/>
      <c r="EP229" s="567"/>
      <c r="EQ229" s="567"/>
      <c r="ER229" s="567"/>
      <c r="ES229" s="567"/>
      <c r="ET229" s="567"/>
      <c r="EU229" s="567"/>
      <c r="EV229" s="567"/>
      <c r="EW229" s="567"/>
      <c r="EX229" s="567"/>
      <c r="EY229" s="567"/>
      <c r="EZ229" s="567"/>
      <c r="FA229" s="567"/>
      <c r="FB229" s="567"/>
      <c r="FC229" s="567"/>
      <c r="FD229" s="567"/>
      <c r="FE229" s="567"/>
      <c r="FF229" s="567"/>
      <c r="FG229" s="567"/>
      <c r="FH229" s="567"/>
      <c r="FI229" s="567"/>
      <c r="FJ229" s="567"/>
      <c r="FK229" s="567"/>
      <c r="FL229" s="567"/>
      <c r="FM229" s="567"/>
      <c r="FN229" s="567"/>
      <c r="FO229" s="567"/>
      <c r="FP229" s="567"/>
      <c r="FQ229" s="567"/>
      <c r="FR229" s="567"/>
      <c r="FS229" s="567"/>
      <c r="FT229" s="567"/>
      <c r="FU229" s="567"/>
      <c r="FV229" s="567"/>
      <c r="FW229" s="567"/>
      <c r="FX229" s="567"/>
      <c r="FY229" s="567"/>
      <c r="FZ229" s="567"/>
      <c r="GA229" s="567"/>
      <c r="GB229" s="567"/>
      <c r="GC229" s="567"/>
      <c r="GD229" s="567"/>
      <c r="GE229" s="567"/>
      <c r="GF229" s="567"/>
      <c r="GG229" s="567"/>
      <c r="GH229" s="567"/>
      <c r="GI229" s="567"/>
      <c r="GJ229" s="567"/>
      <c r="GK229" s="567"/>
      <c r="GL229" s="567"/>
      <c r="GM229" s="567"/>
      <c r="GN229" s="567"/>
      <c r="GO229" s="567"/>
      <c r="GP229" s="567"/>
      <c r="GQ229" s="567"/>
      <c r="GR229" s="567"/>
      <c r="GS229" s="567"/>
      <c r="GT229" s="567"/>
      <c r="GU229" s="567"/>
      <c r="GV229" s="567"/>
      <c r="GW229" s="567"/>
      <c r="GX229" s="567"/>
      <c r="GY229" s="567"/>
      <c r="GZ229" s="567"/>
      <c r="HA229" s="567"/>
      <c r="HB229" s="567"/>
      <c r="HC229" s="567"/>
      <c r="HD229" s="567"/>
      <c r="HE229" s="567"/>
      <c r="HF229" s="567"/>
      <c r="HG229" s="567"/>
      <c r="HH229" s="567"/>
      <c r="HI229" s="567"/>
      <c r="HJ229" s="567"/>
      <c r="HK229" s="567"/>
      <c r="HL229" s="567"/>
      <c r="HM229" s="567"/>
      <c r="HN229" s="567"/>
      <c r="HO229" s="567"/>
      <c r="HP229" s="567"/>
      <c r="HQ229" s="567"/>
      <c r="HR229" s="567"/>
      <c r="HS229" s="567"/>
      <c r="HT229" s="567"/>
      <c r="HU229" s="567"/>
      <c r="HV229" s="567"/>
      <c r="HW229" s="567"/>
      <c r="HX229" s="567"/>
      <c r="HY229" s="567"/>
      <c r="HZ229" s="567"/>
      <c r="IA229" s="567"/>
      <c r="IB229" s="567"/>
      <c r="IC229" s="567"/>
      <c r="ID229" s="567"/>
      <c r="IE229" s="567"/>
      <c r="IF229" s="567"/>
      <c r="IG229" s="567"/>
      <c r="IH229" s="567"/>
      <c r="II229" s="567"/>
      <c r="IJ229" s="567"/>
      <c r="IK229" s="567"/>
      <c r="IL229" s="567"/>
      <c r="IM229" s="567"/>
      <c r="IN229" s="567"/>
      <c r="IO229" s="567"/>
      <c r="IP229" s="567"/>
      <c r="IQ229" s="567"/>
      <c r="IR229" s="567"/>
      <c r="IS229" s="567"/>
      <c r="IT229" s="567"/>
      <c r="IU229" s="567"/>
      <c r="IV229" s="567"/>
    </row>
    <row r="230" spans="1:256" ht="12.75" customHeight="1">
      <c r="A230" s="552" t="s">
        <v>222</v>
      </c>
      <c r="B230" s="552"/>
      <c r="C230" s="553" t="s">
        <v>223</v>
      </c>
      <c r="D230" s="553"/>
      <c r="E230" s="556">
        <v>0</v>
      </c>
      <c r="F230" s="556"/>
      <c r="G230" s="562">
        <v>0</v>
      </c>
      <c r="H230" s="562"/>
      <c r="I230" s="562"/>
      <c r="J230" s="566"/>
      <c r="K230" s="566"/>
      <c r="L230" s="566"/>
      <c r="M230" s="566"/>
      <c r="N230" s="566"/>
      <c r="O230" s="566"/>
      <c r="P230" s="566"/>
      <c r="Q230" s="567"/>
      <c r="R230" s="567"/>
      <c r="S230" s="567"/>
      <c r="T230" s="567"/>
      <c r="U230" s="567"/>
      <c r="V230" s="567"/>
      <c r="W230" s="567"/>
      <c r="X230" s="567"/>
      <c r="Y230" s="567"/>
      <c r="Z230" s="567"/>
      <c r="AA230" s="567"/>
      <c r="AB230" s="567"/>
      <c r="AC230" s="567"/>
      <c r="AD230" s="567"/>
      <c r="AE230" s="567"/>
      <c r="AF230" s="567"/>
      <c r="AG230" s="567"/>
      <c r="AH230" s="567"/>
      <c r="AI230" s="567"/>
      <c r="AJ230" s="567"/>
      <c r="AK230" s="567"/>
      <c r="AL230" s="567"/>
      <c r="AM230" s="567"/>
      <c r="AN230" s="567"/>
      <c r="AO230" s="567"/>
      <c r="AP230" s="567"/>
      <c r="AQ230" s="567"/>
      <c r="AR230" s="567"/>
      <c r="AS230" s="567"/>
      <c r="AT230" s="567"/>
      <c r="AU230" s="567"/>
      <c r="AV230" s="567"/>
      <c r="AW230" s="567"/>
      <c r="AX230" s="567"/>
      <c r="AY230" s="567"/>
      <c r="AZ230" s="567"/>
      <c r="BA230" s="567"/>
      <c r="BB230" s="567"/>
      <c r="BC230" s="567"/>
      <c r="BD230" s="567"/>
      <c r="BE230" s="567"/>
      <c r="BF230" s="567"/>
      <c r="BG230" s="567"/>
      <c r="BH230" s="567"/>
      <c r="BI230" s="567"/>
      <c r="BJ230" s="567"/>
      <c r="BK230" s="567"/>
      <c r="BL230" s="567"/>
      <c r="BM230" s="567"/>
      <c r="BN230" s="567"/>
      <c r="BO230" s="567"/>
      <c r="BP230" s="567"/>
      <c r="BQ230" s="567"/>
      <c r="BR230" s="567"/>
      <c r="BS230" s="567"/>
      <c r="BT230" s="567"/>
      <c r="BU230" s="567"/>
      <c r="BV230" s="567"/>
      <c r="BW230" s="567"/>
      <c r="BX230" s="567"/>
      <c r="BY230" s="567"/>
      <c r="BZ230" s="567"/>
      <c r="CA230" s="567"/>
      <c r="CB230" s="567"/>
      <c r="CC230" s="567"/>
      <c r="CD230" s="567"/>
      <c r="CE230" s="567"/>
      <c r="CF230" s="567"/>
      <c r="CG230" s="567"/>
      <c r="CH230" s="567"/>
      <c r="CI230" s="567"/>
      <c r="CJ230" s="567"/>
      <c r="CK230" s="567"/>
      <c r="CL230" s="567"/>
      <c r="CM230" s="567"/>
      <c r="CN230" s="567"/>
      <c r="CO230" s="567"/>
      <c r="CP230" s="567"/>
      <c r="CQ230" s="567"/>
      <c r="CR230" s="567"/>
      <c r="CS230" s="567"/>
      <c r="CT230" s="567"/>
      <c r="CU230" s="567"/>
      <c r="CV230" s="567"/>
      <c r="CW230" s="567"/>
      <c r="CX230" s="567"/>
      <c r="CY230" s="567"/>
      <c r="CZ230" s="567"/>
      <c r="DA230" s="567"/>
      <c r="DB230" s="567"/>
      <c r="DC230" s="567"/>
      <c r="DD230" s="567"/>
      <c r="DE230" s="567"/>
      <c r="DF230" s="567"/>
      <c r="DG230" s="567"/>
      <c r="DH230" s="567"/>
      <c r="DI230" s="567"/>
      <c r="DJ230" s="567"/>
      <c r="DK230" s="567"/>
      <c r="DL230" s="567"/>
      <c r="DM230" s="567"/>
      <c r="DN230" s="567"/>
      <c r="DO230" s="567"/>
      <c r="DP230" s="567"/>
      <c r="DQ230" s="567"/>
      <c r="DR230" s="567"/>
      <c r="DS230" s="567"/>
      <c r="DT230" s="567"/>
      <c r="DU230" s="567"/>
      <c r="DV230" s="567"/>
      <c r="DW230" s="567"/>
      <c r="DX230" s="567"/>
      <c r="DY230" s="567"/>
      <c r="DZ230" s="567"/>
      <c r="EA230" s="567"/>
      <c r="EB230" s="567"/>
      <c r="EC230" s="567"/>
      <c r="ED230" s="567"/>
      <c r="EE230" s="567"/>
      <c r="EF230" s="567"/>
      <c r="EG230" s="567"/>
      <c r="EH230" s="567"/>
      <c r="EI230" s="567"/>
      <c r="EJ230" s="567"/>
      <c r="EK230" s="567"/>
      <c r="EL230" s="567"/>
      <c r="EM230" s="567"/>
      <c r="EN230" s="567"/>
      <c r="EO230" s="567"/>
      <c r="EP230" s="567"/>
      <c r="EQ230" s="567"/>
      <c r="ER230" s="567"/>
      <c r="ES230" s="567"/>
      <c r="ET230" s="567"/>
      <c r="EU230" s="567"/>
      <c r="EV230" s="567"/>
      <c r="EW230" s="567"/>
      <c r="EX230" s="567"/>
      <c r="EY230" s="567"/>
      <c r="EZ230" s="567"/>
      <c r="FA230" s="567"/>
      <c r="FB230" s="567"/>
      <c r="FC230" s="567"/>
      <c r="FD230" s="567"/>
      <c r="FE230" s="567"/>
      <c r="FF230" s="567"/>
      <c r="FG230" s="567"/>
      <c r="FH230" s="567"/>
      <c r="FI230" s="567"/>
      <c r="FJ230" s="567"/>
      <c r="FK230" s="567"/>
      <c r="FL230" s="567"/>
      <c r="FM230" s="567"/>
      <c r="FN230" s="567"/>
      <c r="FO230" s="567"/>
      <c r="FP230" s="567"/>
      <c r="FQ230" s="567"/>
      <c r="FR230" s="567"/>
      <c r="FS230" s="567"/>
      <c r="FT230" s="567"/>
      <c r="FU230" s="567"/>
      <c r="FV230" s="567"/>
      <c r="FW230" s="567"/>
      <c r="FX230" s="567"/>
      <c r="FY230" s="567"/>
      <c r="FZ230" s="567"/>
      <c r="GA230" s="567"/>
      <c r="GB230" s="567"/>
      <c r="GC230" s="567"/>
      <c r="GD230" s="567"/>
      <c r="GE230" s="567"/>
      <c r="GF230" s="567"/>
      <c r="GG230" s="567"/>
      <c r="GH230" s="567"/>
      <c r="GI230" s="567"/>
      <c r="GJ230" s="567"/>
      <c r="GK230" s="567"/>
      <c r="GL230" s="567"/>
      <c r="GM230" s="567"/>
      <c r="GN230" s="567"/>
      <c r="GO230" s="567"/>
      <c r="GP230" s="567"/>
      <c r="GQ230" s="567"/>
      <c r="GR230" s="567"/>
      <c r="GS230" s="567"/>
      <c r="GT230" s="567"/>
      <c r="GU230" s="567"/>
      <c r="GV230" s="567"/>
      <c r="GW230" s="567"/>
      <c r="GX230" s="567"/>
      <c r="GY230" s="567"/>
      <c r="GZ230" s="567"/>
      <c r="HA230" s="567"/>
      <c r="HB230" s="567"/>
      <c r="HC230" s="567"/>
      <c r="HD230" s="567"/>
      <c r="HE230" s="567"/>
      <c r="HF230" s="567"/>
      <c r="HG230" s="567"/>
      <c r="HH230" s="567"/>
      <c r="HI230" s="567"/>
      <c r="HJ230" s="567"/>
      <c r="HK230" s="567"/>
      <c r="HL230" s="567"/>
      <c r="HM230" s="567"/>
      <c r="HN230" s="567"/>
      <c r="HO230" s="567"/>
      <c r="HP230" s="567"/>
      <c r="HQ230" s="567"/>
      <c r="HR230" s="567"/>
      <c r="HS230" s="567"/>
      <c r="HT230" s="567"/>
      <c r="HU230" s="567"/>
      <c r="HV230" s="567"/>
      <c r="HW230" s="567"/>
      <c r="HX230" s="567"/>
      <c r="HY230" s="567"/>
      <c r="HZ230" s="567"/>
      <c r="IA230" s="567"/>
      <c r="IB230" s="567"/>
      <c r="IC230" s="567"/>
      <c r="ID230" s="567"/>
      <c r="IE230" s="567"/>
      <c r="IF230" s="567"/>
      <c r="IG230" s="567"/>
      <c r="IH230" s="567"/>
      <c r="II230" s="567"/>
      <c r="IJ230" s="567"/>
      <c r="IK230" s="567"/>
      <c r="IL230" s="567"/>
      <c r="IM230" s="567"/>
      <c r="IN230" s="567"/>
      <c r="IO230" s="567"/>
      <c r="IP230" s="567"/>
      <c r="IQ230" s="567"/>
      <c r="IR230" s="567"/>
      <c r="IS230" s="567"/>
      <c r="IT230" s="567"/>
      <c r="IU230" s="567"/>
      <c r="IV230" s="567"/>
    </row>
    <row r="231" spans="1:256" ht="12.75" customHeight="1">
      <c r="A231" s="563" t="s">
        <v>209</v>
      </c>
      <c r="B231" s="563"/>
      <c r="C231" s="563"/>
      <c r="D231" s="563"/>
      <c r="E231" s="563"/>
      <c r="F231" s="563"/>
      <c r="G231" s="556">
        <f>SUM(G229+G230)</f>
        <v>0</v>
      </c>
      <c r="H231" s="556"/>
      <c r="I231" s="556"/>
      <c r="J231" s="566"/>
      <c r="K231" s="566"/>
      <c r="L231" s="566"/>
      <c r="M231" s="566"/>
      <c r="N231" s="566"/>
      <c r="O231" s="566"/>
      <c r="P231" s="566"/>
      <c r="Q231" s="567"/>
      <c r="R231" s="567"/>
      <c r="S231" s="567"/>
      <c r="T231" s="567"/>
      <c r="U231" s="567"/>
      <c r="V231" s="567"/>
      <c r="W231" s="567"/>
      <c r="X231" s="567"/>
      <c r="Y231" s="567"/>
      <c r="Z231" s="567"/>
      <c r="AA231" s="567"/>
      <c r="AB231" s="567"/>
      <c r="AC231" s="567"/>
      <c r="AD231" s="567"/>
      <c r="AE231" s="567"/>
      <c r="AF231" s="567"/>
      <c r="AG231" s="567"/>
      <c r="AH231" s="567"/>
      <c r="AI231" s="567"/>
      <c r="AJ231" s="567"/>
      <c r="AK231" s="567"/>
      <c r="AL231" s="567"/>
      <c r="AM231" s="567"/>
      <c r="AN231" s="567"/>
      <c r="AO231" s="567"/>
      <c r="AP231" s="567"/>
      <c r="AQ231" s="567"/>
      <c r="AR231" s="567"/>
      <c r="AS231" s="567"/>
      <c r="AT231" s="567"/>
      <c r="AU231" s="567"/>
      <c r="AV231" s="567"/>
      <c r="AW231" s="567"/>
      <c r="AX231" s="567"/>
      <c r="AY231" s="567"/>
      <c r="AZ231" s="567"/>
      <c r="BA231" s="567"/>
      <c r="BB231" s="567"/>
      <c r="BC231" s="567"/>
      <c r="BD231" s="567"/>
      <c r="BE231" s="567"/>
      <c r="BF231" s="567"/>
      <c r="BG231" s="567"/>
      <c r="BH231" s="567"/>
      <c r="BI231" s="567"/>
      <c r="BJ231" s="567"/>
      <c r="BK231" s="567"/>
      <c r="BL231" s="567"/>
      <c r="BM231" s="567"/>
      <c r="BN231" s="567"/>
      <c r="BO231" s="567"/>
      <c r="BP231" s="567"/>
      <c r="BQ231" s="567"/>
      <c r="BR231" s="567"/>
      <c r="BS231" s="567"/>
      <c r="BT231" s="567"/>
      <c r="BU231" s="567"/>
      <c r="BV231" s="567"/>
      <c r="BW231" s="567"/>
      <c r="BX231" s="567"/>
      <c r="BY231" s="567"/>
      <c r="BZ231" s="567"/>
      <c r="CA231" s="567"/>
      <c r="CB231" s="567"/>
      <c r="CC231" s="567"/>
      <c r="CD231" s="567"/>
      <c r="CE231" s="567"/>
      <c r="CF231" s="567"/>
      <c r="CG231" s="567"/>
      <c r="CH231" s="567"/>
      <c r="CI231" s="567"/>
      <c r="CJ231" s="567"/>
      <c r="CK231" s="567"/>
      <c r="CL231" s="567"/>
      <c r="CM231" s="567"/>
      <c r="CN231" s="567"/>
      <c r="CO231" s="567"/>
      <c r="CP231" s="567"/>
      <c r="CQ231" s="567"/>
      <c r="CR231" s="567"/>
      <c r="CS231" s="567"/>
      <c r="CT231" s="567"/>
      <c r="CU231" s="567"/>
      <c r="CV231" s="567"/>
      <c r="CW231" s="567"/>
      <c r="CX231" s="567"/>
      <c r="CY231" s="567"/>
      <c r="CZ231" s="567"/>
      <c r="DA231" s="567"/>
      <c r="DB231" s="567"/>
      <c r="DC231" s="567"/>
      <c r="DD231" s="567"/>
      <c r="DE231" s="567"/>
      <c r="DF231" s="567"/>
      <c r="DG231" s="567"/>
      <c r="DH231" s="567"/>
      <c r="DI231" s="567"/>
      <c r="DJ231" s="567"/>
      <c r="DK231" s="567"/>
      <c r="DL231" s="567"/>
      <c r="DM231" s="567"/>
      <c r="DN231" s="567"/>
      <c r="DO231" s="567"/>
      <c r="DP231" s="567"/>
      <c r="DQ231" s="567"/>
      <c r="DR231" s="567"/>
      <c r="DS231" s="567"/>
      <c r="DT231" s="567"/>
      <c r="DU231" s="567"/>
      <c r="DV231" s="567"/>
      <c r="DW231" s="567"/>
      <c r="DX231" s="567"/>
      <c r="DY231" s="567"/>
      <c r="DZ231" s="567"/>
      <c r="EA231" s="567"/>
      <c r="EB231" s="567"/>
      <c r="EC231" s="567"/>
      <c r="ED231" s="567"/>
      <c r="EE231" s="567"/>
      <c r="EF231" s="567"/>
      <c r="EG231" s="567"/>
      <c r="EH231" s="567"/>
      <c r="EI231" s="567"/>
      <c r="EJ231" s="567"/>
      <c r="EK231" s="567"/>
      <c r="EL231" s="567"/>
      <c r="EM231" s="567"/>
      <c r="EN231" s="567"/>
      <c r="EO231" s="567"/>
      <c r="EP231" s="567"/>
      <c r="EQ231" s="567"/>
      <c r="ER231" s="567"/>
      <c r="ES231" s="567"/>
      <c r="ET231" s="567"/>
      <c r="EU231" s="567"/>
      <c r="EV231" s="567"/>
      <c r="EW231" s="567"/>
      <c r="EX231" s="567"/>
      <c r="EY231" s="567"/>
      <c r="EZ231" s="567"/>
      <c r="FA231" s="567"/>
      <c r="FB231" s="567"/>
      <c r="FC231" s="567"/>
      <c r="FD231" s="567"/>
      <c r="FE231" s="567"/>
      <c r="FF231" s="567"/>
      <c r="FG231" s="567"/>
      <c r="FH231" s="567"/>
      <c r="FI231" s="567"/>
      <c r="FJ231" s="567"/>
      <c r="FK231" s="567"/>
      <c r="FL231" s="567"/>
      <c r="FM231" s="567"/>
      <c r="FN231" s="567"/>
      <c r="FO231" s="567"/>
      <c r="FP231" s="567"/>
      <c r="FQ231" s="567"/>
      <c r="FR231" s="567"/>
      <c r="FS231" s="567"/>
      <c r="FT231" s="567"/>
      <c r="FU231" s="567"/>
      <c r="FV231" s="567"/>
      <c r="FW231" s="567"/>
      <c r="FX231" s="567"/>
      <c r="FY231" s="567"/>
      <c r="FZ231" s="567"/>
      <c r="GA231" s="567"/>
      <c r="GB231" s="567"/>
      <c r="GC231" s="567"/>
      <c r="GD231" s="567"/>
      <c r="GE231" s="567"/>
      <c r="GF231" s="567"/>
      <c r="GG231" s="567"/>
      <c r="GH231" s="567"/>
      <c r="GI231" s="567"/>
      <c r="GJ231" s="567"/>
      <c r="GK231" s="567"/>
      <c r="GL231" s="567"/>
      <c r="GM231" s="567"/>
      <c r="GN231" s="567"/>
      <c r="GO231" s="567"/>
      <c r="GP231" s="567"/>
      <c r="GQ231" s="567"/>
      <c r="GR231" s="567"/>
      <c r="GS231" s="567"/>
      <c r="GT231" s="567"/>
      <c r="GU231" s="567"/>
      <c r="GV231" s="567"/>
      <c r="GW231" s="567"/>
      <c r="GX231" s="567"/>
      <c r="GY231" s="567"/>
      <c r="GZ231" s="567"/>
      <c r="HA231" s="567"/>
      <c r="HB231" s="567"/>
      <c r="HC231" s="567"/>
      <c r="HD231" s="567"/>
      <c r="HE231" s="567"/>
      <c r="HF231" s="567"/>
      <c r="HG231" s="567"/>
      <c r="HH231" s="567"/>
      <c r="HI231" s="567"/>
      <c r="HJ231" s="567"/>
      <c r="HK231" s="567"/>
      <c r="HL231" s="567"/>
      <c r="HM231" s="567"/>
      <c r="HN231" s="567"/>
      <c r="HO231" s="567"/>
      <c r="HP231" s="567"/>
      <c r="HQ231" s="567"/>
      <c r="HR231" s="567"/>
      <c r="HS231" s="567"/>
      <c r="HT231" s="567"/>
      <c r="HU231" s="567"/>
      <c r="HV231" s="567"/>
      <c r="HW231" s="567"/>
      <c r="HX231" s="567"/>
      <c r="HY231" s="567"/>
      <c r="HZ231" s="567"/>
      <c r="IA231" s="567"/>
      <c r="IB231" s="567"/>
      <c r="IC231" s="567"/>
      <c r="ID231" s="567"/>
      <c r="IE231" s="567"/>
      <c r="IF231" s="567"/>
      <c r="IG231" s="567"/>
      <c r="IH231" s="567"/>
      <c r="II231" s="567"/>
      <c r="IJ231" s="567"/>
      <c r="IK231" s="567"/>
      <c r="IL231" s="567"/>
      <c r="IM231" s="567"/>
      <c r="IN231" s="567"/>
      <c r="IO231" s="567"/>
      <c r="IP231" s="567"/>
      <c r="IQ231" s="567"/>
      <c r="IR231" s="567"/>
      <c r="IS231" s="567"/>
      <c r="IT231" s="567"/>
      <c r="IU231" s="567"/>
      <c r="IV231" s="567"/>
    </row>
    <row r="232" spans="1:256" ht="7.5" customHeight="1">
      <c r="A232" s="570"/>
      <c r="B232" s="570"/>
      <c r="C232" s="570"/>
      <c r="D232" s="570"/>
      <c r="E232" s="570"/>
      <c r="F232" s="570"/>
      <c r="G232" s="570"/>
      <c r="H232" s="570"/>
      <c r="I232" s="570"/>
      <c r="J232" s="566"/>
      <c r="K232" s="566"/>
      <c r="L232" s="566"/>
      <c r="M232" s="566"/>
      <c r="N232" s="566"/>
      <c r="O232" s="566"/>
      <c r="P232" s="566"/>
      <c r="Q232" s="567"/>
      <c r="R232" s="567"/>
      <c r="S232" s="567"/>
      <c r="T232" s="567"/>
      <c r="U232" s="567"/>
      <c r="V232" s="567"/>
      <c r="W232" s="567"/>
      <c r="X232" s="567"/>
      <c r="Y232" s="567"/>
      <c r="Z232" s="567"/>
      <c r="AA232" s="567"/>
      <c r="AB232" s="567"/>
      <c r="AC232" s="567"/>
      <c r="AD232" s="567"/>
      <c r="AE232" s="567"/>
      <c r="AF232" s="567"/>
      <c r="AG232" s="567"/>
      <c r="AH232" s="567"/>
      <c r="AI232" s="567"/>
      <c r="AJ232" s="567"/>
      <c r="AK232" s="567"/>
      <c r="AL232" s="567"/>
      <c r="AM232" s="567"/>
      <c r="AN232" s="567"/>
      <c r="AO232" s="567"/>
      <c r="AP232" s="567"/>
      <c r="AQ232" s="567"/>
      <c r="AR232" s="567"/>
      <c r="AS232" s="567"/>
      <c r="AT232" s="567"/>
      <c r="AU232" s="567"/>
      <c r="AV232" s="567"/>
      <c r="AW232" s="567"/>
      <c r="AX232" s="567"/>
      <c r="AY232" s="567"/>
      <c r="AZ232" s="567"/>
      <c r="BA232" s="567"/>
      <c r="BB232" s="567"/>
      <c r="BC232" s="567"/>
      <c r="BD232" s="567"/>
      <c r="BE232" s="567"/>
      <c r="BF232" s="567"/>
      <c r="BG232" s="567"/>
      <c r="BH232" s="567"/>
      <c r="BI232" s="567"/>
      <c r="BJ232" s="567"/>
      <c r="BK232" s="567"/>
      <c r="BL232" s="567"/>
      <c r="BM232" s="567"/>
      <c r="BN232" s="567"/>
      <c r="BO232" s="567"/>
      <c r="BP232" s="567"/>
      <c r="BQ232" s="567"/>
      <c r="BR232" s="567"/>
      <c r="BS232" s="567"/>
      <c r="BT232" s="567"/>
      <c r="BU232" s="567"/>
      <c r="BV232" s="567"/>
      <c r="BW232" s="567"/>
      <c r="BX232" s="567"/>
      <c r="BY232" s="567"/>
      <c r="BZ232" s="567"/>
      <c r="CA232" s="567"/>
      <c r="CB232" s="567"/>
      <c r="CC232" s="567"/>
      <c r="CD232" s="567"/>
      <c r="CE232" s="567"/>
      <c r="CF232" s="567"/>
      <c r="CG232" s="567"/>
      <c r="CH232" s="567"/>
      <c r="CI232" s="567"/>
      <c r="CJ232" s="567"/>
      <c r="CK232" s="567"/>
      <c r="CL232" s="567"/>
      <c r="CM232" s="567"/>
      <c r="CN232" s="567"/>
      <c r="CO232" s="567"/>
      <c r="CP232" s="567"/>
      <c r="CQ232" s="567"/>
      <c r="CR232" s="567"/>
      <c r="CS232" s="567"/>
      <c r="CT232" s="567"/>
      <c r="CU232" s="567"/>
      <c r="CV232" s="567"/>
      <c r="CW232" s="567"/>
      <c r="CX232" s="567"/>
      <c r="CY232" s="567"/>
      <c r="CZ232" s="567"/>
      <c r="DA232" s="567"/>
      <c r="DB232" s="567"/>
      <c r="DC232" s="567"/>
      <c r="DD232" s="567"/>
      <c r="DE232" s="567"/>
      <c r="DF232" s="567"/>
      <c r="DG232" s="567"/>
      <c r="DH232" s="567"/>
      <c r="DI232" s="567"/>
      <c r="DJ232" s="567"/>
      <c r="DK232" s="567"/>
      <c r="DL232" s="567"/>
      <c r="DM232" s="567"/>
      <c r="DN232" s="567"/>
      <c r="DO232" s="567"/>
      <c r="DP232" s="567"/>
      <c r="DQ232" s="567"/>
      <c r="DR232" s="567"/>
      <c r="DS232" s="567"/>
      <c r="DT232" s="567"/>
      <c r="DU232" s="567"/>
      <c r="DV232" s="567"/>
      <c r="DW232" s="567"/>
      <c r="DX232" s="567"/>
      <c r="DY232" s="567"/>
      <c r="DZ232" s="567"/>
      <c r="EA232" s="567"/>
      <c r="EB232" s="567"/>
      <c r="EC232" s="567"/>
      <c r="ED232" s="567"/>
      <c r="EE232" s="567"/>
      <c r="EF232" s="567"/>
      <c r="EG232" s="567"/>
      <c r="EH232" s="567"/>
      <c r="EI232" s="567"/>
      <c r="EJ232" s="567"/>
      <c r="EK232" s="567"/>
      <c r="EL232" s="567"/>
      <c r="EM232" s="567"/>
      <c r="EN232" s="567"/>
      <c r="EO232" s="567"/>
      <c r="EP232" s="567"/>
      <c r="EQ232" s="567"/>
      <c r="ER232" s="567"/>
      <c r="ES232" s="567"/>
      <c r="ET232" s="567"/>
      <c r="EU232" s="567"/>
      <c r="EV232" s="567"/>
      <c r="EW232" s="567"/>
      <c r="EX232" s="567"/>
      <c r="EY232" s="567"/>
      <c r="EZ232" s="567"/>
      <c r="FA232" s="567"/>
      <c r="FB232" s="567"/>
      <c r="FC232" s="567"/>
      <c r="FD232" s="567"/>
      <c r="FE232" s="567"/>
      <c r="FF232" s="567"/>
      <c r="FG232" s="567"/>
      <c r="FH232" s="567"/>
      <c r="FI232" s="567"/>
      <c r="FJ232" s="567"/>
      <c r="FK232" s="567"/>
      <c r="FL232" s="567"/>
      <c r="FM232" s="567"/>
      <c r="FN232" s="567"/>
      <c r="FO232" s="567"/>
      <c r="FP232" s="567"/>
      <c r="FQ232" s="567"/>
      <c r="FR232" s="567"/>
      <c r="FS232" s="567"/>
      <c r="FT232" s="567"/>
      <c r="FU232" s="567"/>
      <c r="FV232" s="567"/>
      <c r="FW232" s="567"/>
      <c r="FX232" s="567"/>
      <c r="FY232" s="567"/>
      <c r="FZ232" s="567"/>
      <c r="GA232" s="567"/>
      <c r="GB232" s="567"/>
      <c r="GC232" s="567"/>
      <c r="GD232" s="567"/>
      <c r="GE232" s="567"/>
      <c r="GF232" s="567"/>
      <c r="GG232" s="567"/>
      <c r="GH232" s="567"/>
      <c r="GI232" s="567"/>
      <c r="GJ232" s="567"/>
      <c r="GK232" s="567"/>
      <c r="GL232" s="567"/>
      <c r="GM232" s="567"/>
      <c r="GN232" s="567"/>
      <c r="GO232" s="567"/>
      <c r="GP232" s="567"/>
      <c r="GQ232" s="567"/>
      <c r="GR232" s="567"/>
      <c r="GS232" s="567"/>
      <c r="GT232" s="567"/>
      <c r="GU232" s="567"/>
      <c r="GV232" s="567"/>
      <c r="GW232" s="567"/>
      <c r="GX232" s="567"/>
      <c r="GY232" s="567"/>
      <c r="GZ232" s="567"/>
      <c r="HA232" s="567"/>
      <c r="HB232" s="567"/>
      <c r="HC232" s="567"/>
      <c r="HD232" s="567"/>
      <c r="HE232" s="567"/>
      <c r="HF232" s="567"/>
      <c r="HG232" s="567"/>
      <c r="HH232" s="567"/>
      <c r="HI232" s="567"/>
      <c r="HJ232" s="567"/>
      <c r="HK232" s="567"/>
      <c r="HL232" s="567"/>
      <c r="HM232" s="567"/>
      <c r="HN232" s="567"/>
      <c r="HO232" s="567"/>
      <c r="HP232" s="567"/>
      <c r="HQ232" s="567"/>
      <c r="HR232" s="567"/>
      <c r="HS232" s="567"/>
      <c r="HT232" s="567"/>
      <c r="HU232" s="567"/>
      <c r="HV232" s="567"/>
      <c r="HW232" s="567"/>
      <c r="HX232" s="567"/>
      <c r="HY232" s="567"/>
      <c r="HZ232" s="567"/>
      <c r="IA232" s="567"/>
      <c r="IB232" s="567"/>
      <c r="IC232" s="567"/>
      <c r="ID232" s="567"/>
      <c r="IE232" s="567"/>
      <c r="IF232" s="567"/>
      <c r="IG232" s="567"/>
      <c r="IH232" s="567"/>
      <c r="II232" s="567"/>
      <c r="IJ232" s="567"/>
      <c r="IK232" s="567"/>
      <c r="IL232" s="567"/>
      <c r="IM232" s="567"/>
      <c r="IN232" s="567"/>
      <c r="IO232" s="567"/>
      <c r="IP232" s="567"/>
      <c r="IQ232" s="567"/>
      <c r="IR232" s="567"/>
      <c r="IS232" s="567"/>
      <c r="IT232" s="567"/>
      <c r="IU232" s="567"/>
      <c r="IV232" s="567"/>
    </row>
    <row r="233" spans="1:256" ht="25.5" customHeight="1">
      <c r="A233" s="552" t="s">
        <v>224</v>
      </c>
      <c r="B233" s="552"/>
      <c r="C233" s="560" t="s">
        <v>225</v>
      </c>
      <c r="D233" s="560"/>
      <c r="E233" s="564">
        <v>0</v>
      </c>
      <c r="F233" s="564"/>
      <c r="G233" s="562">
        <v>0</v>
      </c>
      <c r="H233" s="562"/>
      <c r="I233" s="562"/>
      <c r="J233" s="566"/>
      <c r="K233" s="566"/>
      <c r="L233" s="566"/>
      <c r="M233" s="566"/>
      <c r="N233" s="566"/>
      <c r="O233" s="566"/>
      <c r="P233" s="566"/>
      <c r="Q233" s="567"/>
      <c r="R233" s="567"/>
      <c r="S233" s="567"/>
      <c r="T233" s="567"/>
      <c r="U233" s="567"/>
      <c r="V233" s="567"/>
      <c r="W233" s="567"/>
      <c r="X233" s="567"/>
      <c r="Y233" s="567"/>
      <c r="Z233" s="567"/>
      <c r="AA233" s="567"/>
      <c r="AB233" s="567"/>
      <c r="AC233" s="567"/>
      <c r="AD233" s="567"/>
      <c r="AE233" s="567"/>
      <c r="AF233" s="567"/>
      <c r="AG233" s="567"/>
      <c r="AH233" s="567"/>
      <c r="AI233" s="567"/>
      <c r="AJ233" s="567"/>
      <c r="AK233" s="567"/>
      <c r="AL233" s="567"/>
      <c r="AM233" s="567"/>
      <c r="AN233" s="567"/>
      <c r="AO233" s="567"/>
      <c r="AP233" s="567"/>
      <c r="AQ233" s="567"/>
      <c r="AR233" s="567"/>
      <c r="AS233" s="567"/>
      <c r="AT233" s="567"/>
      <c r="AU233" s="567"/>
      <c r="AV233" s="567"/>
      <c r="AW233" s="567"/>
      <c r="AX233" s="567"/>
      <c r="AY233" s="567"/>
      <c r="AZ233" s="567"/>
      <c r="BA233" s="567"/>
      <c r="BB233" s="567"/>
      <c r="BC233" s="567"/>
      <c r="BD233" s="567"/>
      <c r="BE233" s="567"/>
      <c r="BF233" s="567"/>
      <c r="BG233" s="567"/>
      <c r="BH233" s="567"/>
      <c r="BI233" s="567"/>
      <c r="BJ233" s="567"/>
      <c r="BK233" s="567"/>
      <c r="BL233" s="567"/>
      <c r="BM233" s="567"/>
      <c r="BN233" s="567"/>
      <c r="BO233" s="567"/>
      <c r="BP233" s="567"/>
      <c r="BQ233" s="567"/>
      <c r="BR233" s="567"/>
      <c r="BS233" s="567"/>
      <c r="BT233" s="567"/>
      <c r="BU233" s="567"/>
      <c r="BV233" s="567"/>
      <c r="BW233" s="567"/>
      <c r="BX233" s="567"/>
      <c r="BY233" s="567"/>
      <c r="BZ233" s="567"/>
      <c r="CA233" s="567"/>
      <c r="CB233" s="567"/>
      <c r="CC233" s="567"/>
      <c r="CD233" s="567"/>
      <c r="CE233" s="567"/>
      <c r="CF233" s="567"/>
      <c r="CG233" s="567"/>
      <c r="CH233" s="567"/>
      <c r="CI233" s="567"/>
      <c r="CJ233" s="567"/>
      <c r="CK233" s="567"/>
      <c r="CL233" s="567"/>
      <c r="CM233" s="567"/>
      <c r="CN233" s="567"/>
      <c r="CO233" s="567"/>
      <c r="CP233" s="567"/>
      <c r="CQ233" s="567"/>
      <c r="CR233" s="567"/>
      <c r="CS233" s="567"/>
      <c r="CT233" s="567"/>
      <c r="CU233" s="567"/>
      <c r="CV233" s="567"/>
      <c r="CW233" s="567"/>
      <c r="CX233" s="567"/>
      <c r="CY233" s="567"/>
      <c r="CZ233" s="567"/>
      <c r="DA233" s="567"/>
      <c r="DB233" s="567"/>
      <c r="DC233" s="567"/>
      <c r="DD233" s="567"/>
      <c r="DE233" s="567"/>
      <c r="DF233" s="567"/>
      <c r="DG233" s="567"/>
      <c r="DH233" s="567"/>
      <c r="DI233" s="567"/>
      <c r="DJ233" s="567"/>
      <c r="DK233" s="567"/>
      <c r="DL233" s="567"/>
      <c r="DM233" s="567"/>
      <c r="DN233" s="567"/>
      <c r="DO233" s="567"/>
      <c r="DP233" s="567"/>
      <c r="DQ233" s="567"/>
      <c r="DR233" s="567"/>
      <c r="DS233" s="567"/>
      <c r="DT233" s="567"/>
      <c r="DU233" s="567"/>
      <c r="DV233" s="567"/>
      <c r="DW233" s="567"/>
      <c r="DX233" s="567"/>
      <c r="DY233" s="567"/>
      <c r="DZ233" s="567"/>
      <c r="EA233" s="567"/>
      <c r="EB233" s="567"/>
      <c r="EC233" s="567"/>
      <c r="ED233" s="567"/>
      <c r="EE233" s="567"/>
      <c r="EF233" s="567"/>
      <c r="EG233" s="567"/>
      <c r="EH233" s="567"/>
      <c r="EI233" s="567"/>
      <c r="EJ233" s="567"/>
      <c r="EK233" s="567"/>
      <c r="EL233" s="567"/>
      <c r="EM233" s="567"/>
      <c r="EN233" s="567"/>
      <c r="EO233" s="567"/>
      <c r="EP233" s="567"/>
      <c r="EQ233" s="567"/>
      <c r="ER233" s="567"/>
      <c r="ES233" s="567"/>
      <c r="ET233" s="567"/>
      <c r="EU233" s="567"/>
      <c r="EV233" s="567"/>
      <c r="EW233" s="567"/>
      <c r="EX233" s="567"/>
      <c r="EY233" s="567"/>
      <c r="EZ233" s="567"/>
      <c r="FA233" s="567"/>
      <c r="FB233" s="567"/>
      <c r="FC233" s="567"/>
      <c r="FD233" s="567"/>
      <c r="FE233" s="567"/>
      <c r="FF233" s="567"/>
      <c r="FG233" s="567"/>
      <c r="FH233" s="567"/>
      <c r="FI233" s="567"/>
      <c r="FJ233" s="567"/>
      <c r="FK233" s="567"/>
      <c r="FL233" s="567"/>
      <c r="FM233" s="567"/>
      <c r="FN233" s="567"/>
      <c r="FO233" s="567"/>
      <c r="FP233" s="567"/>
      <c r="FQ233" s="567"/>
      <c r="FR233" s="567"/>
      <c r="FS233" s="567"/>
      <c r="FT233" s="567"/>
      <c r="FU233" s="567"/>
      <c r="FV233" s="567"/>
      <c r="FW233" s="567"/>
      <c r="FX233" s="567"/>
      <c r="FY233" s="567"/>
      <c r="FZ233" s="567"/>
      <c r="GA233" s="567"/>
      <c r="GB233" s="567"/>
      <c r="GC233" s="567"/>
      <c r="GD233" s="567"/>
      <c r="GE233" s="567"/>
      <c r="GF233" s="567"/>
      <c r="GG233" s="567"/>
      <c r="GH233" s="567"/>
      <c r="GI233" s="567"/>
      <c r="GJ233" s="567"/>
      <c r="GK233" s="567"/>
      <c r="GL233" s="567"/>
      <c r="GM233" s="567"/>
      <c r="GN233" s="567"/>
      <c r="GO233" s="567"/>
      <c r="GP233" s="567"/>
      <c r="GQ233" s="567"/>
      <c r="GR233" s="567"/>
      <c r="GS233" s="567"/>
      <c r="GT233" s="567"/>
      <c r="GU233" s="567"/>
      <c r="GV233" s="567"/>
      <c r="GW233" s="567"/>
      <c r="GX233" s="567"/>
      <c r="GY233" s="567"/>
      <c r="GZ233" s="567"/>
      <c r="HA233" s="567"/>
      <c r="HB233" s="567"/>
      <c r="HC233" s="567"/>
      <c r="HD233" s="567"/>
      <c r="HE233" s="567"/>
      <c r="HF233" s="567"/>
      <c r="HG233" s="567"/>
      <c r="HH233" s="567"/>
      <c r="HI233" s="567"/>
      <c r="HJ233" s="567"/>
      <c r="HK233" s="567"/>
      <c r="HL233" s="567"/>
      <c r="HM233" s="567"/>
      <c r="HN233" s="567"/>
      <c r="HO233" s="567"/>
      <c r="HP233" s="567"/>
      <c r="HQ233" s="567"/>
      <c r="HR233" s="567"/>
      <c r="HS233" s="567"/>
      <c r="HT233" s="567"/>
      <c r="HU233" s="567"/>
      <c r="HV233" s="567"/>
      <c r="HW233" s="567"/>
      <c r="HX233" s="567"/>
      <c r="HY233" s="567"/>
      <c r="HZ233" s="567"/>
      <c r="IA233" s="567"/>
      <c r="IB233" s="567"/>
      <c r="IC233" s="567"/>
      <c r="ID233" s="567"/>
      <c r="IE233" s="567"/>
      <c r="IF233" s="567"/>
      <c r="IG233" s="567"/>
      <c r="IH233" s="567"/>
      <c r="II233" s="567"/>
      <c r="IJ233" s="567"/>
      <c r="IK233" s="567"/>
      <c r="IL233" s="567"/>
      <c r="IM233" s="567"/>
      <c r="IN233" s="567"/>
      <c r="IO233" s="567"/>
      <c r="IP233" s="567"/>
      <c r="IQ233" s="567"/>
      <c r="IR233" s="567"/>
      <c r="IS233" s="567"/>
      <c r="IT233" s="567"/>
      <c r="IU233" s="567"/>
      <c r="IV233" s="567"/>
    </row>
    <row r="234" spans="1:256" ht="25.5" customHeight="1">
      <c r="A234" s="552" t="s">
        <v>226</v>
      </c>
      <c r="B234" s="552"/>
      <c r="C234" s="553" t="s">
        <v>227</v>
      </c>
      <c r="D234" s="553"/>
      <c r="E234" s="555">
        <f>I205</f>
        <v>4362.71</v>
      </c>
      <c r="F234" s="555"/>
      <c r="G234" s="562">
        <f>ROUND((1/1250)*E234,2)</f>
        <v>3.49</v>
      </c>
      <c r="H234" s="562"/>
      <c r="I234" s="562"/>
      <c r="J234" s="566"/>
      <c r="K234" s="566"/>
      <c r="L234" s="566"/>
      <c r="M234" s="566"/>
      <c r="N234" s="566"/>
      <c r="O234" s="566"/>
      <c r="P234" s="566"/>
      <c r="Q234" s="567"/>
      <c r="R234" s="567"/>
      <c r="S234" s="567"/>
      <c r="T234" s="567"/>
      <c r="U234" s="567"/>
      <c r="V234" s="567"/>
      <c r="W234" s="567"/>
      <c r="X234" s="567"/>
      <c r="Y234" s="567"/>
      <c r="Z234" s="567"/>
      <c r="AA234" s="567"/>
      <c r="AB234" s="567"/>
      <c r="AC234" s="567"/>
      <c r="AD234" s="567"/>
      <c r="AE234" s="567"/>
      <c r="AF234" s="567"/>
      <c r="AG234" s="567"/>
      <c r="AH234" s="567"/>
      <c r="AI234" s="567"/>
      <c r="AJ234" s="567"/>
      <c r="AK234" s="567"/>
      <c r="AL234" s="567"/>
      <c r="AM234" s="567"/>
      <c r="AN234" s="567"/>
      <c r="AO234" s="567"/>
      <c r="AP234" s="567"/>
      <c r="AQ234" s="567"/>
      <c r="AR234" s="567"/>
      <c r="AS234" s="567"/>
      <c r="AT234" s="567"/>
      <c r="AU234" s="567"/>
      <c r="AV234" s="567"/>
      <c r="AW234" s="567"/>
      <c r="AX234" s="567"/>
      <c r="AY234" s="567"/>
      <c r="AZ234" s="567"/>
      <c r="BA234" s="567"/>
      <c r="BB234" s="567"/>
      <c r="BC234" s="567"/>
      <c r="BD234" s="567"/>
      <c r="BE234" s="567"/>
      <c r="BF234" s="567"/>
      <c r="BG234" s="567"/>
      <c r="BH234" s="567"/>
      <c r="BI234" s="567"/>
      <c r="BJ234" s="567"/>
      <c r="BK234" s="567"/>
      <c r="BL234" s="567"/>
      <c r="BM234" s="567"/>
      <c r="BN234" s="567"/>
      <c r="BO234" s="567"/>
      <c r="BP234" s="567"/>
      <c r="BQ234" s="567"/>
      <c r="BR234" s="567"/>
      <c r="BS234" s="567"/>
      <c r="BT234" s="567"/>
      <c r="BU234" s="567"/>
      <c r="BV234" s="567"/>
      <c r="BW234" s="567"/>
      <c r="BX234" s="567"/>
      <c r="BY234" s="567"/>
      <c r="BZ234" s="567"/>
      <c r="CA234" s="567"/>
      <c r="CB234" s="567"/>
      <c r="CC234" s="567"/>
      <c r="CD234" s="567"/>
      <c r="CE234" s="567"/>
      <c r="CF234" s="567"/>
      <c r="CG234" s="567"/>
      <c r="CH234" s="567"/>
      <c r="CI234" s="567"/>
      <c r="CJ234" s="567"/>
      <c r="CK234" s="567"/>
      <c r="CL234" s="567"/>
      <c r="CM234" s="567"/>
      <c r="CN234" s="567"/>
      <c r="CO234" s="567"/>
      <c r="CP234" s="567"/>
      <c r="CQ234" s="567"/>
      <c r="CR234" s="567"/>
      <c r="CS234" s="567"/>
      <c r="CT234" s="567"/>
      <c r="CU234" s="567"/>
      <c r="CV234" s="567"/>
      <c r="CW234" s="567"/>
      <c r="CX234" s="567"/>
      <c r="CY234" s="567"/>
      <c r="CZ234" s="567"/>
      <c r="DA234" s="567"/>
      <c r="DB234" s="567"/>
      <c r="DC234" s="567"/>
      <c r="DD234" s="567"/>
      <c r="DE234" s="567"/>
      <c r="DF234" s="567"/>
      <c r="DG234" s="567"/>
      <c r="DH234" s="567"/>
      <c r="DI234" s="567"/>
      <c r="DJ234" s="567"/>
      <c r="DK234" s="567"/>
      <c r="DL234" s="567"/>
      <c r="DM234" s="567"/>
      <c r="DN234" s="567"/>
      <c r="DO234" s="567"/>
      <c r="DP234" s="567"/>
      <c r="DQ234" s="567"/>
      <c r="DR234" s="567"/>
      <c r="DS234" s="567"/>
      <c r="DT234" s="567"/>
      <c r="DU234" s="567"/>
      <c r="DV234" s="567"/>
      <c r="DW234" s="567"/>
      <c r="DX234" s="567"/>
      <c r="DY234" s="567"/>
      <c r="DZ234" s="567"/>
      <c r="EA234" s="567"/>
      <c r="EB234" s="567"/>
      <c r="EC234" s="567"/>
      <c r="ED234" s="567"/>
      <c r="EE234" s="567"/>
      <c r="EF234" s="567"/>
      <c r="EG234" s="567"/>
      <c r="EH234" s="567"/>
      <c r="EI234" s="567"/>
      <c r="EJ234" s="567"/>
      <c r="EK234" s="567"/>
      <c r="EL234" s="567"/>
      <c r="EM234" s="567"/>
      <c r="EN234" s="567"/>
      <c r="EO234" s="567"/>
      <c r="EP234" s="567"/>
      <c r="EQ234" s="567"/>
      <c r="ER234" s="567"/>
      <c r="ES234" s="567"/>
      <c r="ET234" s="567"/>
      <c r="EU234" s="567"/>
      <c r="EV234" s="567"/>
      <c r="EW234" s="567"/>
      <c r="EX234" s="567"/>
      <c r="EY234" s="567"/>
      <c r="EZ234" s="567"/>
      <c r="FA234" s="567"/>
      <c r="FB234" s="567"/>
      <c r="FC234" s="567"/>
      <c r="FD234" s="567"/>
      <c r="FE234" s="567"/>
      <c r="FF234" s="567"/>
      <c r="FG234" s="567"/>
      <c r="FH234" s="567"/>
      <c r="FI234" s="567"/>
      <c r="FJ234" s="567"/>
      <c r="FK234" s="567"/>
      <c r="FL234" s="567"/>
      <c r="FM234" s="567"/>
      <c r="FN234" s="567"/>
      <c r="FO234" s="567"/>
      <c r="FP234" s="567"/>
      <c r="FQ234" s="567"/>
      <c r="FR234" s="567"/>
      <c r="FS234" s="567"/>
      <c r="FT234" s="567"/>
      <c r="FU234" s="567"/>
      <c r="FV234" s="567"/>
      <c r="FW234" s="567"/>
      <c r="FX234" s="567"/>
      <c r="FY234" s="567"/>
      <c r="FZ234" s="567"/>
      <c r="GA234" s="567"/>
      <c r="GB234" s="567"/>
      <c r="GC234" s="567"/>
      <c r="GD234" s="567"/>
      <c r="GE234" s="567"/>
      <c r="GF234" s="567"/>
      <c r="GG234" s="567"/>
      <c r="GH234" s="567"/>
      <c r="GI234" s="567"/>
      <c r="GJ234" s="567"/>
      <c r="GK234" s="567"/>
      <c r="GL234" s="567"/>
      <c r="GM234" s="567"/>
      <c r="GN234" s="567"/>
      <c r="GO234" s="567"/>
      <c r="GP234" s="567"/>
      <c r="GQ234" s="567"/>
      <c r="GR234" s="567"/>
      <c r="GS234" s="567"/>
      <c r="GT234" s="567"/>
      <c r="GU234" s="567"/>
      <c r="GV234" s="567"/>
      <c r="GW234" s="567"/>
      <c r="GX234" s="567"/>
      <c r="GY234" s="567"/>
      <c r="GZ234" s="567"/>
      <c r="HA234" s="567"/>
      <c r="HB234" s="567"/>
      <c r="HC234" s="567"/>
      <c r="HD234" s="567"/>
      <c r="HE234" s="567"/>
      <c r="HF234" s="567"/>
      <c r="HG234" s="567"/>
      <c r="HH234" s="567"/>
      <c r="HI234" s="567"/>
      <c r="HJ234" s="567"/>
      <c r="HK234" s="567"/>
      <c r="HL234" s="567"/>
      <c r="HM234" s="567"/>
      <c r="HN234" s="567"/>
      <c r="HO234" s="567"/>
      <c r="HP234" s="567"/>
      <c r="HQ234" s="567"/>
      <c r="HR234" s="567"/>
      <c r="HS234" s="567"/>
      <c r="HT234" s="567"/>
      <c r="HU234" s="567"/>
      <c r="HV234" s="567"/>
      <c r="HW234" s="567"/>
      <c r="HX234" s="567"/>
      <c r="HY234" s="567"/>
      <c r="HZ234" s="567"/>
      <c r="IA234" s="567"/>
      <c r="IB234" s="567"/>
      <c r="IC234" s="567"/>
      <c r="ID234" s="567"/>
      <c r="IE234" s="567"/>
      <c r="IF234" s="567"/>
      <c r="IG234" s="567"/>
      <c r="IH234" s="567"/>
      <c r="II234" s="567"/>
      <c r="IJ234" s="567"/>
      <c r="IK234" s="567"/>
      <c r="IL234" s="567"/>
      <c r="IM234" s="567"/>
      <c r="IN234" s="567"/>
      <c r="IO234" s="567"/>
      <c r="IP234" s="567"/>
      <c r="IQ234" s="567"/>
      <c r="IR234" s="567"/>
      <c r="IS234" s="567"/>
      <c r="IT234" s="567"/>
      <c r="IU234" s="567"/>
      <c r="IV234" s="567"/>
    </row>
    <row r="235" spans="1:256" ht="14.25" customHeight="1">
      <c r="A235" s="571" t="s">
        <v>209</v>
      </c>
      <c r="B235" s="571"/>
      <c r="C235" s="571"/>
      <c r="D235" s="571"/>
      <c r="E235" s="571"/>
      <c r="F235" s="571"/>
      <c r="G235" s="572">
        <f>SUM(G233+G234)</f>
        <v>3.49</v>
      </c>
      <c r="H235" s="572"/>
      <c r="I235" s="572"/>
      <c r="J235" s="566"/>
      <c r="K235" s="566"/>
      <c r="L235" s="566"/>
      <c r="M235" s="566"/>
      <c r="N235" s="566"/>
      <c r="O235" s="566"/>
      <c r="P235" s="566"/>
      <c r="Q235" s="567"/>
      <c r="R235" s="567"/>
      <c r="S235" s="567"/>
      <c r="T235" s="567"/>
      <c r="U235" s="567"/>
      <c r="V235" s="567"/>
      <c r="W235" s="567"/>
      <c r="X235" s="567"/>
      <c r="Y235" s="567"/>
      <c r="Z235" s="567"/>
      <c r="AA235" s="567"/>
      <c r="AB235" s="567"/>
      <c r="AC235" s="567"/>
      <c r="AD235" s="567"/>
      <c r="AE235" s="567"/>
      <c r="AF235" s="567"/>
      <c r="AG235" s="567"/>
      <c r="AH235" s="567"/>
      <c r="AI235" s="567"/>
      <c r="AJ235" s="567"/>
      <c r="AK235" s="567"/>
      <c r="AL235" s="567"/>
      <c r="AM235" s="567"/>
      <c r="AN235" s="567"/>
      <c r="AO235" s="567"/>
      <c r="AP235" s="567"/>
      <c r="AQ235" s="567"/>
      <c r="AR235" s="567"/>
      <c r="AS235" s="567"/>
      <c r="AT235" s="567"/>
      <c r="AU235" s="567"/>
      <c r="AV235" s="567"/>
      <c r="AW235" s="567"/>
      <c r="AX235" s="567"/>
      <c r="AY235" s="567"/>
      <c r="AZ235" s="567"/>
      <c r="BA235" s="567"/>
      <c r="BB235" s="567"/>
      <c r="BC235" s="567"/>
      <c r="BD235" s="567"/>
      <c r="BE235" s="567"/>
      <c r="BF235" s="567"/>
      <c r="BG235" s="567"/>
      <c r="BH235" s="567"/>
      <c r="BI235" s="567"/>
      <c r="BJ235" s="567"/>
      <c r="BK235" s="567"/>
      <c r="BL235" s="567"/>
      <c r="BM235" s="567"/>
      <c r="BN235" s="567"/>
      <c r="BO235" s="567"/>
      <c r="BP235" s="567"/>
      <c r="BQ235" s="567"/>
      <c r="BR235" s="567"/>
      <c r="BS235" s="567"/>
      <c r="BT235" s="567"/>
      <c r="BU235" s="567"/>
      <c r="BV235" s="567"/>
      <c r="BW235" s="567"/>
      <c r="BX235" s="567"/>
      <c r="BY235" s="567"/>
      <c r="BZ235" s="567"/>
      <c r="CA235" s="567"/>
      <c r="CB235" s="567"/>
      <c r="CC235" s="567"/>
      <c r="CD235" s="567"/>
      <c r="CE235" s="567"/>
      <c r="CF235" s="567"/>
      <c r="CG235" s="567"/>
      <c r="CH235" s="567"/>
      <c r="CI235" s="567"/>
      <c r="CJ235" s="567"/>
      <c r="CK235" s="567"/>
      <c r="CL235" s="567"/>
      <c r="CM235" s="567"/>
      <c r="CN235" s="567"/>
      <c r="CO235" s="567"/>
      <c r="CP235" s="567"/>
      <c r="CQ235" s="567"/>
      <c r="CR235" s="567"/>
      <c r="CS235" s="567"/>
      <c r="CT235" s="567"/>
      <c r="CU235" s="567"/>
      <c r="CV235" s="567"/>
      <c r="CW235" s="567"/>
      <c r="CX235" s="567"/>
      <c r="CY235" s="567"/>
      <c r="CZ235" s="567"/>
      <c r="DA235" s="567"/>
      <c r="DB235" s="567"/>
      <c r="DC235" s="567"/>
      <c r="DD235" s="567"/>
      <c r="DE235" s="567"/>
      <c r="DF235" s="567"/>
      <c r="DG235" s="567"/>
      <c r="DH235" s="567"/>
      <c r="DI235" s="567"/>
      <c r="DJ235" s="567"/>
      <c r="DK235" s="567"/>
      <c r="DL235" s="567"/>
      <c r="DM235" s="567"/>
      <c r="DN235" s="567"/>
      <c r="DO235" s="567"/>
      <c r="DP235" s="567"/>
      <c r="DQ235" s="567"/>
      <c r="DR235" s="567"/>
      <c r="DS235" s="567"/>
      <c r="DT235" s="567"/>
      <c r="DU235" s="567"/>
      <c r="DV235" s="567"/>
      <c r="DW235" s="567"/>
      <c r="DX235" s="567"/>
      <c r="DY235" s="567"/>
      <c r="DZ235" s="567"/>
      <c r="EA235" s="567"/>
      <c r="EB235" s="567"/>
      <c r="EC235" s="567"/>
      <c r="ED235" s="567"/>
      <c r="EE235" s="567"/>
      <c r="EF235" s="567"/>
      <c r="EG235" s="567"/>
      <c r="EH235" s="567"/>
      <c r="EI235" s="567"/>
      <c r="EJ235" s="567"/>
      <c r="EK235" s="567"/>
      <c r="EL235" s="567"/>
      <c r="EM235" s="567"/>
      <c r="EN235" s="567"/>
      <c r="EO235" s="567"/>
      <c r="EP235" s="567"/>
      <c r="EQ235" s="567"/>
      <c r="ER235" s="567"/>
      <c r="ES235" s="567"/>
      <c r="ET235" s="567"/>
      <c r="EU235" s="567"/>
      <c r="EV235" s="567"/>
      <c r="EW235" s="567"/>
      <c r="EX235" s="567"/>
      <c r="EY235" s="567"/>
      <c r="EZ235" s="567"/>
      <c r="FA235" s="567"/>
      <c r="FB235" s="567"/>
      <c r="FC235" s="567"/>
      <c r="FD235" s="567"/>
      <c r="FE235" s="567"/>
      <c r="FF235" s="567"/>
      <c r="FG235" s="567"/>
      <c r="FH235" s="567"/>
      <c r="FI235" s="567"/>
      <c r="FJ235" s="567"/>
      <c r="FK235" s="567"/>
      <c r="FL235" s="567"/>
      <c r="FM235" s="567"/>
      <c r="FN235" s="567"/>
      <c r="FO235" s="567"/>
      <c r="FP235" s="567"/>
      <c r="FQ235" s="567"/>
      <c r="FR235" s="567"/>
      <c r="FS235" s="567"/>
      <c r="FT235" s="567"/>
      <c r="FU235" s="567"/>
      <c r="FV235" s="567"/>
      <c r="FW235" s="567"/>
      <c r="FX235" s="567"/>
      <c r="FY235" s="567"/>
      <c r="FZ235" s="567"/>
      <c r="GA235" s="567"/>
      <c r="GB235" s="567"/>
      <c r="GC235" s="567"/>
      <c r="GD235" s="567"/>
      <c r="GE235" s="567"/>
      <c r="GF235" s="567"/>
      <c r="GG235" s="567"/>
      <c r="GH235" s="567"/>
      <c r="GI235" s="567"/>
      <c r="GJ235" s="567"/>
      <c r="GK235" s="567"/>
      <c r="GL235" s="567"/>
      <c r="GM235" s="567"/>
      <c r="GN235" s="567"/>
      <c r="GO235" s="567"/>
      <c r="GP235" s="567"/>
      <c r="GQ235" s="567"/>
      <c r="GR235" s="567"/>
      <c r="GS235" s="567"/>
      <c r="GT235" s="567"/>
      <c r="GU235" s="567"/>
      <c r="GV235" s="567"/>
      <c r="GW235" s="567"/>
      <c r="GX235" s="567"/>
      <c r="GY235" s="567"/>
      <c r="GZ235" s="567"/>
      <c r="HA235" s="567"/>
      <c r="HB235" s="567"/>
      <c r="HC235" s="567"/>
      <c r="HD235" s="567"/>
      <c r="HE235" s="567"/>
      <c r="HF235" s="567"/>
      <c r="HG235" s="567"/>
      <c r="HH235" s="567"/>
      <c r="HI235" s="567"/>
      <c r="HJ235" s="567"/>
      <c r="HK235" s="567"/>
      <c r="HL235" s="567"/>
      <c r="HM235" s="567"/>
      <c r="HN235" s="567"/>
      <c r="HO235" s="567"/>
      <c r="HP235" s="567"/>
      <c r="HQ235" s="567"/>
      <c r="HR235" s="567"/>
      <c r="HS235" s="567"/>
      <c r="HT235" s="567"/>
      <c r="HU235" s="567"/>
      <c r="HV235" s="567"/>
      <c r="HW235" s="567"/>
      <c r="HX235" s="567"/>
      <c r="HY235" s="567"/>
      <c r="HZ235" s="567"/>
      <c r="IA235" s="567"/>
      <c r="IB235" s="567"/>
      <c r="IC235" s="567"/>
      <c r="ID235" s="567"/>
      <c r="IE235" s="567"/>
      <c r="IF235" s="567"/>
      <c r="IG235" s="567"/>
      <c r="IH235" s="567"/>
      <c r="II235" s="567"/>
      <c r="IJ235" s="567"/>
      <c r="IK235" s="567"/>
      <c r="IL235" s="567"/>
      <c r="IM235" s="567"/>
      <c r="IN235" s="567"/>
      <c r="IO235" s="567"/>
      <c r="IP235" s="567"/>
      <c r="IQ235" s="567"/>
      <c r="IR235" s="567"/>
      <c r="IS235" s="567"/>
      <c r="IT235" s="567"/>
      <c r="IU235" s="567"/>
      <c r="IV235" s="567"/>
    </row>
    <row r="236" spans="1:256" ht="9.75" customHeight="1">
      <c r="A236" s="573"/>
      <c r="B236" s="573"/>
      <c r="C236" s="573"/>
      <c r="D236" s="573"/>
      <c r="E236" s="573"/>
      <c r="F236" s="573"/>
      <c r="G236" s="573"/>
      <c r="H236" s="573"/>
      <c r="I236" s="573"/>
      <c r="J236" s="566"/>
      <c r="K236" s="566"/>
      <c r="L236" s="566"/>
      <c r="M236" s="566"/>
      <c r="N236" s="566"/>
      <c r="O236" s="566"/>
      <c r="P236" s="566"/>
      <c r="Q236" s="567"/>
      <c r="R236" s="567"/>
      <c r="S236" s="567"/>
      <c r="T236" s="567"/>
      <c r="U236" s="567"/>
      <c r="V236" s="567"/>
      <c r="W236" s="567"/>
      <c r="X236" s="567"/>
      <c r="Y236" s="567"/>
      <c r="Z236" s="567"/>
      <c r="AA236" s="567"/>
      <c r="AB236" s="567"/>
      <c r="AC236" s="567"/>
      <c r="AD236" s="567"/>
      <c r="AE236" s="567"/>
      <c r="AF236" s="567"/>
      <c r="AG236" s="567"/>
      <c r="AH236" s="567"/>
      <c r="AI236" s="567"/>
      <c r="AJ236" s="567"/>
      <c r="AK236" s="567"/>
      <c r="AL236" s="567"/>
      <c r="AM236" s="567"/>
      <c r="AN236" s="567"/>
      <c r="AO236" s="567"/>
      <c r="AP236" s="567"/>
      <c r="AQ236" s="567"/>
      <c r="AR236" s="567"/>
      <c r="AS236" s="567"/>
      <c r="AT236" s="567"/>
      <c r="AU236" s="567"/>
      <c r="AV236" s="567"/>
      <c r="AW236" s="567"/>
      <c r="AX236" s="567"/>
      <c r="AY236" s="567"/>
      <c r="AZ236" s="567"/>
      <c r="BA236" s="567"/>
      <c r="BB236" s="567"/>
      <c r="BC236" s="567"/>
      <c r="BD236" s="567"/>
      <c r="BE236" s="567"/>
      <c r="BF236" s="567"/>
      <c r="BG236" s="567"/>
      <c r="BH236" s="567"/>
      <c r="BI236" s="567"/>
      <c r="BJ236" s="567"/>
      <c r="BK236" s="567"/>
      <c r="BL236" s="567"/>
      <c r="BM236" s="567"/>
      <c r="BN236" s="567"/>
      <c r="BO236" s="567"/>
      <c r="BP236" s="567"/>
      <c r="BQ236" s="567"/>
      <c r="BR236" s="567"/>
      <c r="BS236" s="567"/>
      <c r="BT236" s="567"/>
      <c r="BU236" s="567"/>
      <c r="BV236" s="567"/>
      <c r="BW236" s="567"/>
      <c r="BX236" s="567"/>
      <c r="BY236" s="567"/>
      <c r="BZ236" s="567"/>
      <c r="CA236" s="567"/>
      <c r="CB236" s="567"/>
      <c r="CC236" s="567"/>
      <c r="CD236" s="567"/>
      <c r="CE236" s="567"/>
      <c r="CF236" s="567"/>
      <c r="CG236" s="567"/>
      <c r="CH236" s="567"/>
      <c r="CI236" s="567"/>
      <c r="CJ236" s="567"/>
      <c r="CK236" s="567"/>
      <c r="CL236" s="567"/>
      <c r="CM236" s="567"/>
      <c r="CN236" s="567"/>
      <c r="CO236" s="567"/>
      <c r="CP236" s="567"/>
      <c r="CQ236" s="567"/>
      <c r="CR236" s="567"/>
      <c r="CS236" s="567"/>
      <c r="CT236" s="567"/>
      <c r="CU236" s="567"/>
      <c r="CV236" s="567"/>
      <c r="CW236" s="567"/>
      <c r="CX236" s="567"/>
      <c r="CY236" s="567"/>
      <c r="CZ236" s="567"/>
      <c r="DA236" s="567"/>
      <c r="DB236" s="567"/>
      <c r="DC236" s="567"/>
      <c r="DD236" s="567"/>
      <c r="DE236" s="567"/>
      <c r="DF236" s="567"/>
      <c r="DG236" s="567"/>
      <c r="DH236" s="567"/>
      <c r="DI236" s="567"/>
      <c r="DJ236" s="567"/>
      <c r="DK236" s="567"/>
      <c r="DL236" s="567"/>
      <c r="DM236" s="567"/>
      <c r="DN236" s="567"/>
      <c r="DO236" s="567"/>
      <c r="DP236" s="567"/>
      <c r="DQ236" s="567"/>
      <c r="DR236" s="567"/>
      <c r="DS236" s="567"/>
      <c r="DT236" s="567"/>
      <c r="DU236" s="567"/>
      <c r="DV236" s="567"/>
      <c r="DW236" s="567"/>
      <c r="DX236" s="567"/>
      <c r="DY236" s="567"/>
      <c r="DZ236" s="567"/>
      <c r="EA236" s="567"/>
      <c r="EB236" s="567"/>
      <c r="EC236" s="567"/>
      <c r="ED236" s="567"/>
      <c r="EE236" s="567"/>
      <c r="EF236" s="567"/>
      <c r="EG236" s="567"/>
      <c r="EH236" s="567"/>
      <c r="EI236" s="567"/>
      <c r="EJ236" s="567"/>
      <c r="EK236" s="567"/>
      <c r="EL236" s="567"/>
      <c r="EM236" s="567"/>
      <c r="EN236" s="567"/>
      <c r="EO236" s="567"/>
      <c r="EP236" s="567"/>
      <c r="EQ236" s="567"/>
      <c r="ER236" s="567"/>
      <c r="ES236" s="567"/>
      <c r="ET236" s="567"/>
      <c r="EU236" s="567"/>
      <c r="EV236" s="567"/>
      <c r="EW236" s="567"/>
      <c r="EX236" s="567"/>
      <c r="EY236" s="567"/>
      <c r="EZ236" s="567"/>
      <c r="FA236" s="567"/>
      <c r="FB236" s="567"/>
      <c r="FC236" s="567"/>
      <c r="FD236" s="567"/>
      <c r="FE236" s="567"/>
      <c r="FF236" s="567"/>
      <c r="FG236" s="567"/>
      <c r="FH236" s="567"/>
      <c r="FI236" s="567"/>
      <c r="FJ236" s="567"/>
      <c r="FK236" s="567"/>
      <c r="FL236" s="567"/>
      <c r="FM236" s="567"/>
      <c r="FN236" s="567"/>
      <c r="FO236" s="567"/>
      <c r="FP236" s="567"/>
      <c r="FQ236" s="567"/>
      <c r="FR236" s="567"/>
      <c r="FS236" s="567"/>
      <c r="FT236" s="567"/>
      <c r="FU236" s="567"/>
      <c r="FV236" s="567"/>
      <c r="FW236" s="567"/>
      <c r="FX236" s="567"/>
      <c r="FY236" s="567"/>
      <c r="FZ236" s="567"/>
      <c r="GA236" s="567"/>
      <c r="GB236" s="567"/>
      <c r="GC236" s="567"/>
      <c r="GD236" s="567"/>
      <c r="GE236" s="567"/>
      <c r="GF236" s="567"/>
      <c r="GG236" s="567"/>
      <c r="GH236" s="567"/>
      <c r="GI236" s="567"/>
      <c r="GJ236" s="567"/>
      <c r="GK236" s="567"/>
      <c r="GL236" s="567"/>
      <c r="GM236" s="567"/>
      <c r="GN236" s="567"/>
      <c r="GO236" s="567"/>
      <c r="GP236" s="567"/>
      <c r="GQ236" s="567"/>
      <c r="GR236" s="567"/>
      <c r="GS236" s="567"/>
      <c r="GT236" s="567"/>
      <c r="GU236" s="567"/>
      <c r="GV236" s="567"/>
      <c r="GW236" s="567"/>
      <c r="GX236" s="567"/>
      <c r="GY236" s="567"/>
      <c r="GZ236" s="567"/>
      <c r="HA236" s="567"/>
      <c r="HB236" s="567"/>
      <c r="HC236" s="567"/>
      <c r="HD236" s="567"/>
      <c r="HE236" s="567"/>
      <c r="HF236" s="567"/>
      <c r="HG236" s="567"/>
      <c r="HH236" s="567"/>
      <c r="HI236" s="567"/>
      <c r="HJ236" s="567"/>
      <c r="HK236" s="567"/>
      <c r="HL236" s="567"/>
      <c r="HM236" s="567"/>
      <c r="HN236" s="567"/>
      <c r="HO236" s="567"/>
      <c r="HP236" s="567"/>
      <c r="HQ236" s="567"/>
      <c r="HR236" s="567"/>
      <c r="HS236" s="567"/>
      <c r="HT236" s="567"/>
      <c r="HU236" s="567"/>
      <c r="HV236" s="567"/>
      <c r="HW236" s="567"/>
      <c r="HX236" s="567"/>
      <c r="HY236" s="567"/>
      <c r="HZ236" s="567"/>
      <c r="IA236" s="567"/>
      <c r="IB236" s="567"/>
      <c r="IC236" s="567"/>
      <c r="ID236" s="567"/>
      <c r="IE236" s="567"/>
      <c r="IF236" s="567"/>
      <c r="IG236" s="567"/>
      <c r="IH236" s="567"/>
      <c r="II236" s="567"/>
      <c r="IJ236" s="567"/>
      <c r="IK236" s="567"/>
      <c r="IL236" s="567"/>
      <c r="IM236" s="567"/>
      <c r="IN236" s="567"/>
      <c r="IO236" s="567"/>
      <c r="IP236" s="567"/>
      <c r="IQ236" s="567"/>
      <c r="IR236" s="567"/>
      <c r="IS236" s="567"/>
      <c r="IT236" s="567"/>
      <c r="IU236" s="567"/>
      <c r="IV236" s="567"/>
    </row>
    <row r="237" spans="1:256" ht="14.25" customHeight="1">
      <c r="A237" s="574" t="s">
        <v>228</v>
      </c>
      <c r="B237" s="574"/>
      <c r="C237" s="575" t="s">
        <v>229</v>
      </c>
      <c r="D237" s="575"/>
      <c r="E237" s="576">
        <v>0</v>
      </c>
      <c r="F237" s="576"/>
      <c r="G237" s="556">
        <v>0</v>
      </c>
      <c r="H237" s="556"/>
      <c r="I237" s="556"/>
      <c r="J237" s="566"/>
      <c r="K237" s="566"/>
      <c r="L237" s="566"/>
      <c r="M237" s="566"/>
      <c r="N237" s="566"/>
      <c r="O237" s="566"/>
      <c r="P237" s="566"/>
      <c r="Q237" s="567"/>
      <c r="R237" s="567"/>
      <c r="S237" s="567"/>
      <c r="T237" s="567"/>
      <c r="U237" s="567"/>
      <c r="V237" s="567"/>
      <c r="W237" s="567"/>
      <c r="X237" s="567"/>
      <c r="Y237" s="567"/>
      <c r="Z237" s="567"/>
      <c r="AA237" s="567"/>
      <c r="AB237" s="567"/>
      <c r="AC237" s="567"/>
      <c r="AD237" s="567"/>
      <c r="AE237" s="567"/>
      <c r="AF237" s="567"/>
      <c r="AG237" s="567"/>
      <c r="AH237" s="567"/>
      <c r="AI237" s="567"/>
      <c r="AJ237" s="567"/>
      <c r="AK237" s="567"/>
      <c r="AL237" s="567"/>
      <c r="AM237" s="567"/>
      <c r="AN237" s="567"/>
      <c r="AO237" s="567"/>
      <c r="AP237" s="567"/>
      <c r="AQ237" s="567"/>
      <c r="AR237" s="567"/>
      <c r="AS237" s="567"/>
      <c r="AT237" s="567"/>
      <c r="AU237" s="567"/>
      <c r="AV237" s="567"/>
      <c r="AW237" s="567"/>
      <c r="AX237" s="567"/>
      <c r="AY237" s="567"/>
      <c r="AZ237" s="567"/>
      <c r="BA237" s="567"/>
      <c r="BB237" s="567"/>
      <c r="BC237" s="567"/>
      <c r="BD237" s="567"/>
      <c r="BE237" s="567"/>
      <c r="BF237" s="567"/>
      <c r="BG237" s="567"/>
      <c r="BH237" s="567"/>
      <c r="BI237" s="567"/>
      <c r="BJ237" s="567"/>
      <c r="BK237" s="567"/>
      <c r="BL237" s="567"/>
      <c r="BM237" s="567"/>
      <c r="BN237" s="567"/>
      <c r="BO237" s="567"/>
      <c r="BP237" s="567"/>
      <c r="BQ237" s="567"/>
      <c r="BR237" s="567"/>
      <c r="BS237" s="567"/>
      <c r="BT237" s="567"/>
      <c r="BU237" s="567"/>
      <c r="BV237" s="567"/>
      <c r="BW237" s="567"/>
      <c r="BX237" s="567"/>
      <c r="BY237" s="567"/>
      <c r="BZ237" s="567"/>
      <c r="CA237" s="567"/>
      <c r="CB237" s="567"/>
      <c r="CC237" s="567"/>
      <c r="CD237" s="567"/>
      <c r="CE237" s="567"/>
      <c r="CF237" s="567"/>
      <c r="CG237" s="567"/>
      <c r="CH237" s="567"/>
      <c r="CI237" s="567"/>
      <c r="CJ237" s="567"/>
      <c r="CK237" s="567"/>
      <c r="CL237" s="567"/>
      <c r="CM237" s="567"/>
      <c r="CN237" s="567"/>
      <c r="CO237" s="567"/>
      <c r="CP237" s="567"/>
      <c r="CQ237" s="567"/>
      <c r="CR237" s="567"/>
      <c r="CS237" s="567"/>
      <c r="CT237" s="567"/>
      <c r="CU237" s="567"/>
      <c r="CV237" s="567"/>
      <c r="CW237" s="567"/>
      <c r="CX237" s="567"/>
      <c r="CY237" s="567"/>
      <c r="CZ237" s="567"/>
      <c r="DA237" s="567"/>
      <c r="DB237" s="567"/>
      <c r="DC237" s="567"/>
      <c r="DD237" s="567"/>
      <c r="DE237" s="567"/>
      <c r="DF237" s="567"/>
      <c r="DG237" s="567"/>
      <c r="DH237" s="567"/>
      <c r="DI237" s="567"/>
      <c r="DJ237" s="567"/>
      <c r="DK237" s="567"/>
      <c r="DL237" s="567"/>
      <c r="DM237" s="567"/>
      <c r="DN237" s="567"/>
      <c r="DO237" s="567"/>
      <c r="DP237" s="567"/>
      <c r="DQ237" s="567"/>
      <c r="DR237" s="567"/>
      <c r="DS237" s="567"/>
      <c r="DT237" s="567"/>
      <c r="DU237" s="567"/>
      <c r="DV237" s="567"/>
      <c r="DW237" s="567"/>
      <c r="DX237" s="567"/>
      <c r="DY237" s="567"/>
      <c r="DZ237" s="567"/>
      <c r="EA237" s="567"/>
      <c r="EB237" s="567"/>
      <c r="EC237" s="567"/>
      <c r="ED237" s="567"/>
      <c r="EE237" s="567"/>
      <c r="EF237" s="567"/>
      <c r="EG237" s="567"/>
      <c r="EH237" s="567"/>
      <c r="EI237" s="567"/>
      <c r="EJ237" s="567"/>
      <c r="EK237" s="567"/>
      <c r="EL237" s="567"/>
      <c r="EM237" s="567"/>
      <c r="EN237" s="567"/>
      <c r="EO237" s="567"/>
      <c r="EP237" s="567"/>
      <c r="EQ237" s="567"/>
      <c r="ER237" s="567"/>
      <c r="ES237" s="567"/>
      <c r="ET237" s="567"/>
      <c r="EU237" s="567"/>
      <c r="EV237" s="567"/>
      <c r="EW237" s="567"/>
      <c r="EX237" s="567"/>
      <c r="EY237" s="567"/>
      <c r="EZ237" s="567"/>
      <c r="FA237" s="567"/>
      <c r="FB237" s="567"/>
      <c r="FC237" s="567"/>
      <c r="FD237" s="567"/>
      <c r="FE237" s="567"/>
      <c r="FF237" s="567"/>
      <c r="FG237" s="567"/>
      <c r="FH237" s="567"/>
      <c r="FI237" s="567"/>
      <c r="FJ237" s="567"/>
      <c r="FK237" s="567"/>
      <c r="FL237" s="567"/>
      <c r="FM237" s="567"/>
      <c r="FN237" s="567"/>
      <c r="FO237" s="567"/>
      <c r="FP237" s="567"/>
      <c r="FQ237" s="567"/>
      <c r="FR237" s="567"/>
      <c r="FS237" s="567"/>
      <c r="FT237" s="567"/>
      <c r="FU237" s="567"/>
      <c r="FV237" s="567"/>
      <c r="FW237" s="567"/>
      <c r="FX237" s="567"/>
      <c r="FY237" s="567"/>
      <c r="FZ237" s="567"/>
      <c r="GA237" s="567"/>
      <c r="GB237" s="567"/>
      <c r="GC237" s="567"/>
      <c r="GD237" s="567"/>
      <c r="GE237" s="567"/>
      <c r="GF237" s="567"/>
      <c r="GG237" s="567"/>
      <c r="GH237" s="567"/>
      <c r="GI237" s="567"/>
      <c r="GJ237" s="567"/>
      <c r="GK237" s="567"/>
      <c r="GL237" s="567"/>
      <c r="GM237" s="567"/>
      <c r="GN237" s="567"/>
      <c r="GO237" s="567"/>
      <c r="GP237" s="567"/>
      <c r="GQ237" s="567"/>
      <c r="GR237" s="567"/>
      <c r="GS237" s="567"/>
      <c r="GT237" s="567"/>
      <c r="GU237" s="567"/>
      <c r="GV237" s="567"/>
      <c r="GW237" s="567"/>
      <c r="GX237" s="567"/>
      <c r="GY237" s="567"/>
      <c r="GZ237" s="567"/>
      <c r="HA237" s="567"/>
      <c r="HB237" s="567"/>
      <c r="HC237" s="567"/>
      <c r="HD237" s="567"/>
      <c r="HE237" s="567"/>
      <c r="HF237" s="567"/>
      <c r="HG237" s="567"/>
      <c r="HH237" s="567"/>
      <c r="HI237" s="567"/>
      <c r="HJ237" s="567"/>
      <c r="HK237" s="567"/>
      <c r="HL237" s="567"/>
      <c r="HM237" s="567"/>
      <c r="HN237" s="567"/>
      <c r="HO237" s="567"/>
      <c r="HP237" s="567"/>
      <c r="HQ237" s="567"/>
      <c r="HR237" s="567"/>
      <c r="HS237" s="567"/>
      <c r="HT237" s="567"/>
      <c r="HU237" s="567"/>
      <c r="HV237" s="567"/>
      <c r="HW237" s="567"/>
      <c r="HX237" s="567"/>
      <c r="HY237" s="567"/>
      <c r="HZ237" s="567"/>
      <c r="IA237" s="567"/>
      <c r="IB237" s="567"/>
      <c r="IC237" s="567"/>
      <c r="ID237" s="567"/>
      <c r="IE237" s="567"/>
      <c r="IF237" s="567"/>
      <c r="IG237" s="567"/>
      <c r="IH237" s="567"/>
      <c r="II237" s="567"/>
      <c r="IJ237" s="567"/>
      <c r="IK237" s="567"/>
      <c r="IL237" s="567"/>
      <c r="IM237" s="567"/>
      <c r="IN237" s="567"/>
      <c r="IO237" s="567"/>
      <c r="IP237" s="567"/>
      <c r="IQ237" s="567"/>
      <c r="IR237" s="567"/>
      <c r="IS237" s="567"/>
      <c r="IT237" s="567"/>
      <c r="IU237" s="567"/>
      <c r="IV237" s="567"/>
    </row>
    <row r="238" spans="1:256" ht="14.25" customHeight="1">
      <c r="A238" s="574" t="s">
        <v>230</v>
      </c>
      <c r="B238" s="574"/>
      <c r="C238" s="575" t="s">
        <v>231</v>
      </c>
      <c r="D238" s="575"/>
      <c r="E238" s="576">
        <f>I205</f>
        <v>4362.71</v>
      </c>
      <c r="F238" s="576"/>
      <c r="G238" s="556">
        <f>ROUND((1/250)*E238,2)</f>
        <v>17.45</v>
      </c>
      <c r="H238" s="556"/>
      <c r="I238" s="556"/>
      <c r="J238" s="566"/>
      <c r="K238" s="566"/>
      <c r="L238" s="566"/>
      <c r="M238" s="566"/>
      <c r="N238" s="566"/>
      <c r="O238" s="566"/>
      <c r="P238" s="566"/>
      <c r="Q238" s="567"/>
      <c r="R238" s="567"/>
      <c r="S238" s="567"/>
      <c r="T238" s="567"/>
      <c r="U238" s="567"/>
      <c r="V238" s="567"/>
      <c r="W238" s="567"/>
      <c r="X238" s="567"/>
      <c r="Y238" s="567"/>
      <c r="Z238" s="567"/>
      <c r="AA238" s="567"/>
      <c r="AB238" s="567"/>
      <c r="AC238" s="567"/>
      <c r="AD238" s="567"/>
      <c r="AE238" s="567"/>
      <c r="AF238" s="567"/>
      <c r="AG238" s="567"/>
      <c r="AH238" s="567"/>
      <c r="AI238" s="567"/>
      <c r="AJ238" s="567"/>
      <c r="AK238" s="567"/>
      <c r="AL238" s="567"/>
      <c r="AM238" s="567"/>
      <c r="AN238" s="567"/>
      <c r="AO238" s="567"/>
      <c r="AP238" s="567"/>
      <c r="AQ238" s="567"/>
      <c r="AR238" s="567"/>
      <c r="AS238" s="567"/>
      <c r="AT238" s="567"/>
      <c r="AU238" s="567"/>
      <c r="AV238" s="567"/>
      <c r="AW238" s="567"/>
      <c r="AX238" s="567"/>
      <c r="AY238" s="567"/>
      <c r="AZ238" s="567"/>
      <c r="BA238" s="567"/>
      <c r="BB238" s="567"/>
      <c r="BC238" s="567"/>
      <c r="BD238" s="567"/>
      <c r="BE238" s="567"/>
      <c r="BF238" s="567"/>
      <c r="BG238" s="567"/>
      <c r="BH238" s="567"/>
      <c r="BI238" s="567"/>
      <c r="BJ238" s="567"/>
      <c r="BK238" s="567"/>
      <c r="BL238" s="567"/>
      <c r="BM238" s="567"/>
      <c r="BN238" s="567"/>
      <c r="BO238" s="567"/>
      <c r="BP238" s="567"/>
      <c r="BQ238" s="567"/>
      <c r="BR238" s="567"/>
      <c r="BS238" s="567"/>
      <c r="BT238" s="567"/>
      <c r="BU238" s="567"/>
      <c r="BV238" s="567"/>
      <c r="BW238" s="567"/>
      <c r="BX238" s="567"/>
      <c r="BY238" s="567"/>
      <c r="BZ238" s="567"/>
      <c r="CA238" s="567"/>
      <c r="CB238" s="567"/>
      <c r="CC238" s="567"/>
      <c r="CD238" s="567"/>
      <c r="CE238" s="567"/>
      <c r="CF238" s="567"/>
      <c r="CG238" s="567"/>
      <c r="CH238" s="567"/>
      <c r="CI238" s="567"/>
      <c r="CJ238" s="567"/>
      <c r="CK238" s="567"/>
      <c r="CL238" s="567"/>
      <c r="CM238" s="567"/>
      <c r="CN238" s="567"/>
      <c r="CO238" s="567"/>
      <c r="CP238" s="567"/>
      <c r="CQ238" s="567"/>
      <c r="CR238" s="567"/>
      <c r="CS238" s="567"/>
      <c r="CT238" s="567"/>
      <c r="CU238" s="567"/>
      <c r="CV238" s="567"/>
      <c r="CW238" s="567"/>
      <c r="CX238" s="567"/>
      <c r="CY238" s="567"/>
      <c r="CZ238" s="567"/>
      <c r="DA238" s="567"/>
      <c r="DB238" s="567"/>
      <c r="DC238" s="567"/>
      <c r="DD238" s="567"/>
      <c r="DE238" s="567"/>
      <c r="DF238" s="567"/>
      <c r="DG238" s="567"/>
      <c r="DH238" s="567"/>
      <c r="DI238" s="567"/>
      <c r="DJ238" s="567"/>
      <c r="DK238" s="567"/>
      <c r="DL238" s="567"/>
      <c r="DM238" s="567"/>
      <c r="DN238" s="567"/>
      <c r="DO238" s="567"/>
      <c r="DP238" s="567"/>
      <c r="DQ238" s="567"/>
      <c r="DR238" s="567"/>
      <c r="DS238" s="567"/>
      <c r="DT238" s="567"/>
      <c r="DU238" s="567"/>
      <c r="DV238" s="567"/>
      <c r="DW238" s="567"/>
      <c r="DX238" s="567"/>
      <c r="DY238" s="567"/>
      <c r="DZ238" s="567"/>
      <c r="EA238" s="567"/>
      <c r="EB238" s="567"/>
      <c r="EC238" s="567"/>
      <c r="ED238" s="567"/>
      <c r="EE238" s="567"/>
      <c r="EF238" s="567"/>
      <c r="EG238" s="567"/>
      <c r="EH238" s="567"/>
      <c r="EI238" s="567"/>
      <c r="EJ238" s="567"/>
      <c r="EK238" s="567"/>
      <c r="EL238" s="567"/>
      <c r="EM238" s="567"/>
      <c r="EN238" s="567"/>
      <c r="EO238" s="567"/>
      <c r="EP238" s="567"/>
      <c r="EQ238" s="567"/>
      <c r="ER238" s="567"/>
      <c r="ES238" s="567"/>
      <c r="ET238" s="567"/>
      <c r="EU238" s="567"/>
      <c r="EV238" s="567"/>
      <c r="EW238" s="567"/>
      <c r="EX238" s="567"/>
      <c r="EY238" s="567"/>
      <c r="EZ238" s="567"/>
      <c r="FA238" s="567"/>
      <c r="FB238" s="567"/>
      <c r="FC238" s="567"/>
      <c r="FD238" s="567"/>
      <c r="FE238" s="567"/>
      <c r="FF238" s="567"/>
      <c r="FG238" s="567"/>
      <c r="FH238" s="567"/>
      <c r="FI238" s="567"/>
      <c r="FJ238" s="567"/>
      <c r="FK238" s="567"/>
      <c r="FL238" s="567"/>
      <c r="FM238" s="567"/>
      <c r="FN238" s="567"/>
      <c r="FO238" s="567"/>
      <c r="FP238" s="567"/>
      <c r="FQ238" s="567"/>
      <c r="FR238" s="567"/>
      <c r="FS238" s="567"/>
      <c r="FT238" s="567"/>
      <c r="FU238" s="567"/>
      <c r="FV238" s="567"/>
      <c r="FW238" s="567"/>
      <c r="FX238" s="567"/>
      <c r="FY238" s="567"/>
      <c r="FZ238" s="567"/>
      <c r="GA238" s="567"/>
      <c r="GB238" s="567"/>
      <c r="GC238" s="567"/>
      <c r="GD238" s="567"/>
      <c r="GE238" s="567"/>
      <c r="GF238" s="567"/>
      <c r="GG238" s="567"/>
      <c r="GH238" s="567"/>
      <c r="GI238" s="567"/>
      <c r="GJ238" s="567"/>
      <c r="GK238" s="567"/>
      <c r="GL238" s="567"/>
      <c r="GM238" s="567"/>
      <c r="GN238" s="567"/>
      <c r="GO238" s="567"/>
      <c r="GP238" s="567"/>
      <c r="GQ238" s="567"/>
      <c r="GR238" s="567"/>
      <c r="GS238" s="567"/>
      <c r="GT238" s="567"/>
      <c r="GU238" s="567"/>
      <c r="GV238" s="567"/>
      <c r="GW238" s="567"/>
      <c r="GX238" s="567"/>
      <c r="GY238" s="567"/>
      <c r="GZ238" s="567"/>
      <c r="HA238" s="567"/>
      <c r="HB238" s="567"/>
      <c r="HC238" s="567"/>
      <c r="HD238" s="567"/>
      <c r="HE238" s="567"/>
      <c r="HF238" s="567"/>
      <c r="HG238" s="567"/>
      <c r="HH238" s="567"/>
      <c r="HI238" s="567"/>
      <c r="HJ238" s="567"/>
      <c r="HK238" s="567"/>
      <c r="HL238" s="567"/>
      <c r="HM238" s="567"/>
      <c r="HN238" s="567"/>
      <c r="HO238" s="567"/>
      <c r="HP238" s="567"/>
      <c r="HQ238" s="567"/>
      <c r="HR238" s="567"/>
      <c r="HS238" s="567"/>
      <c r="HT238" s="567"/>
      <c r="HU238" s="567"/>
      <c r="HV238" s="567"/>
      <c r="HW238" s="567"/>
      <c r="HX238" s="567"/>
      <c r="HY238" s="567"/>
      <c r="HZ238" s="567"/>
      <c r="IA238" s="567"/>
      <c r="IB238" s="567"/>
      <c r="IC238" s="567"/>
      <c r="ID238" s="567"/>
      <c r="IE238" s="567"/>
      <c r="IF238" s="567"/>
      <c r="IG238" s="567"/>
      <c r="IH238" s="567"/>
      <c r="II238" s="567"/>
      <c r="IJ238" s="567"/>
      <c r="IK238" s="567"/>
      <c r="IL238" s="567"/>
      <c r="IM238" s="567"/>
      <c r="IN238" s="567"/>
      <c r="IO238" s="567"/>
      <c r="IP238" s="567"/>
      <c r="IQ238" s="567"/>
      <c r="IR238" s="567"/>
      <c r="IS238" s="567"/>
      <c r="IT238" s="567"/>
      <c r="IU238" s="567"/>
      <c r="IV238" s="567"/>
    </row>
    <row r="239" spans="1:256" ht="14.25" customHeight="1">
      <c r="A239" s="577" t="s">
        <v>209</v>
      </c>
      <c r="B239" s="577"/>
      <c r="C239" s="577"/>
      <c r="D239" s="577"/>
      <c r="E239" s="577"/>
      <c r="F239" s="577"/>
      <c r="G239" s="556">
        <f>SUM(G237+G238)</f>
        <v>17.45</v>
      </c>
      <c r="H239" s="556"/>
      <c r="I239" s="556"/>
      <c r="J239" s="566"/>
      <c r="K239" s="566"/>
      <c r="L239" s="566"/>
      <c r="M239" s="566"/>
      <c r="N239" s="566"/>
      <c r="O239" s="566"/>
      <c r="P239" s="566"/>
      <c r="Q239" s="567"/>
      <c r="R239" s="567"/>
      <c r="S239" s="567"/>
      <c r="T239" s="567"/>
      <c r="U239" s="567"/>
      <c r="V239" s="567"/>
      <c r="W239" s="567"/>
      <c r="X239" s="567"/>
      <c r="Y239" s="567"/>
      <c r="Z239" s="567"/>
      <c r="AA239" s="567"/>
      <c r="AB239" s="567"/>
      <c r="AC239" s="567"/>
      <c r="AD239" s="567"/>
      <c r="AE239" s="567"/>
      <c r="AF239" s="567"/>
      <c r="AG239" s="567"/>
      <c r="AH239" s="567"/>
      <c r="AI239" s="567"/>
      <c r="AJ239" s="567"/>
      <c r="AK239" s="567"/>
      <c r="AL239" s="567"/>
      <c r="AM239" s="567"/>
      <c r="AN239" s="567"/>
      <c r="AO239" s="567"/>
      <c r="AP239" s="567"/>
      <c r="AQ239" s="567"/>
      <c r="AR239" s="567"/>
      <c r="AS239" s="567"/>
      <c r="AT239" s="567"/>
      <c r="AU239" s="567"/>
      <c r="AV239" s="567"/>
      <c r="AW239" s="567"/>
      <c r="AX239" s="567"/>
      <c r="AY239" s="567"/>
      <c r="AZ239" s="567"/>
      <c r="BA239" s="567"/>
      <c r="BB239" s="567"/>
      <c r="BC239" s="567"/>
      <c r="BD239" s="567"/>
      <c r="BE239" s="567"/>
      <c r="BF239" s="567"/>
      <c r="BG239" s="567"/>
      <c r="BH239" s="567"/>
      <c r="BI239" s="567"/>
      <c r="BJ239" s="567"/>
      <c r="BK239" s="567"/>
      <c r="BL239" s="567"/>
      <c r="BM239" s="567"/>
      <c r="BN239" s="567"/>
      <c r="BO239" s="567"/>
      <c r="BP239" s="567"/>
      <c r="BQ239" s="567"/>
      <c r="BR239" s="567"/>
      <c r="BS239" s="567"/>
      <c r="BT239" s="567"/>
      <c r="BU239" s="567"/>
      <c r="BV239" s="567"/>
      <c r="BW239" s="567"/>
      <c r="BX239" s="567"/>
      <c r="BY239" s="567"/>
      <c r="BZ239" s="567"/>
      <c r="CA239" s="567"/>
      <c r="CB239" s="567"/>
      <c r="CC239" s="567"/>
      <c r="CD239" s="567"/>
      <c r="CE239" s="567"/>
      <c r="CF239" s="567"/>
      <c r="CG239" s="567"/>
      <c r="CH239" s="567"/>
      <c r="CI239" s="567"/>
      <c r="CJ239" s="567"/>
      <c r="CK239" s="567"/>
      <c r="CL239" s="567"/>
      <c r="CM239" s="567"/>
      <c r="CN239" s="567"/>
      <c r="CO239" s="567"/>
      <c r="CP239" s="567"/>
      <c r="CQ239" s="567"/>
      <c r="CR239" s="567"/>
      <c r="CS239" s="567"/>
      <c r="CT239" s="567"/>
      <c r="CU239" s="567"/>
      <c r="CV239" s="567"/>
      <c r="CW239" s="567"/>
      <c r="CX239" s="567"/>
      <c r="CY239" s="567"/>
      <c r="CZ239" s="567"/>
      <c r="DA239" s="567"/>
      <c r="DB239" s="567"/>
      <c r="DC239" s="567"/>
      <c r="DD239" s="567"/>
      <c r="DE239" s="567"/>
      <c r="DF239" s="567"/>
      <c r="DG239" s="567"/>
      <c r="DH239" s="567"/>
      <c r="DI239" s="567"/>
      <c r="DJ239" s="567"/>
      <c r="DK239" s="567"/>
      <c r="DL239" s="567"/>
      <c r="DM239" s="567"/>
      <c r="DN239" s="567"/>
      <c r="DO239" s="567"/>
      <c r="DP239" s="567"/>
      <c r="DQ239" s="567"/>
      <c r="DR239" s="567"/>
      <c r="DS239" s="567"/>
      <c r="DT239" s="567"/>
      <c r="DU239" s="567"/>
      <c r="DV239" s="567"/>
      <c r="DW239" s="567"/>
      <c r="DX239" s="567"/>
      <c r="DY239" s="567"/>
      <c r="DZ239" s="567"/>
      <c r="EA239" s="567"/>
      <c r="EB239" s="567"/>
      <c r="EC239" s="567"/>
      <c r="ED239" s="567"/>
      <c r="EE239" s="567"/>
      <c r="EF239" s="567"/>
      <c r="EG239" s="567"/>
      <c r="EH239" s="567"/>
      <c r="EI239" s="567"/>
      <c r="EJ239" s="567"/>
      <c r="EK239" s="567"/>
      <c r="EL239" s="567"/>
      <c r="EM239" s="567"/>
      <c r="EN239" s="567"/>
      <c r="EO239" s="567"/>
      <c r="EP239" s="567"/>
      <c r="EQ239" s="567"/>
      <c r="ER239" s="567"/>
      <c r="ES239" s="567"/>
      <c r="ET239" s="567"/>
      <c r="EU239" s="567"/>
      <c r="EV239" s="567"/>
      <c r="EW239" s="567"/>
      <c r="EX239" s="567"/>
      <c r="EY239" s="567"/>
      <c r="EZ239" s="567"/>
      <c r="FA239" s="567"/>
      <c r="FB239" s="567"/>
      <c r="FC239" s="567"/>
      <c r="FD239" s="567"/>
      <c r="FE239" s="567"/>
      <c r="FF239" s="567"/>
      <c r="FG239" s="567"/>
      <c r="FH239" s="567"/>
      <c r="FI239" s="567"/>
      <c r="FJ239" s="567"/>
      <c r="FK239" s="567"/>
      <c r="FL239" s="567"/>
      <c r="FM239" s="567"/>
      <c r="FN239" s="567"/>
      <c r="FO239" s="567"/>
      <c r="FP239" s="567"/>
      <c r="FQ239" s="567"/>
      <c r="FR239" s="567"/>
      <c r="FS239" s="567"/>
      <c r="FT239" s="567"/>
      <c r="FU239" s="567"/>
      <c r="FV239" s="567"/>
      <c r="FW239" s="567"/>
      <c r="FX239" s="567"/>
      <c r="FY239" s="567"/>
      <c r="FZ239" s="567"/>
      <c r="GA239" s="567"/>
      <c r="GB239" s="567"/>
      <c r="GC239" s="567"/>
      <c r="GD239" s="567"/>
      <c r="GE239" s="567"/>
      <c r="GF239" s="567"/>
      <c r="GG239" s="567"/>
      <c r="GH239" s="567"/>
      <c r="GI239" s="567"/>
      <c r="GJ239" s="567"/>
      <c r="GK239" s="567"/>
      <c r="GL239" s="567"/>
      <c r="GM239" s="567"/>
      <c r="GN239" s="567"/>
      <c r="GO239" s="567"/>
      <c r="GP239" s="567"/>
      <c r="GQ239" s="567"/>
      <c r="GR239" s="567"/>
      <c r="GS239" s="567"/>
      <c r="GT239" s="567"/>
      <c r="GU239" s="567"/>
      <c r="GV239" s="567"/>
      <c r="GW239" s="567"/>
      <c r="GX239" s="567"/>
      <c r="GY239" s="567"/>
      <c r="GZ239" s="567"/>
      <c r="HA239" s="567"/>
      <c r="HB239" s="567"/>
      <c r="HC239" s="567"/>
      <c r="HD239" s="567"/>
      <c r="HE239" s="567"/>
      <c r="HF239" s="567"/>
      <c r="HG239" s="567"/>
      <c r="HH239" s="567"/>
      <c r="HI239" s="567"/>
      <c r="HJ239" s="567"/>
      <c r="HK239" s="567"/>
      <c r="HL239" s="567"/>
      <c r="HM239" s="567"/>
      <c r="HN239" s="567"/>
      <c r="HO239" s="567"/>
      <c r="HP239" s="567"/>
      <c r="HQ239" s="567"/>
      <c r="HR239" s="567"/>
      <c r="HS239" s="567"/>
      <c r="HT239" s="567"/>
      <c r="HU239" s="567"/>
      <c r="HV239" s="567"/>
      <c r="HW239" s="567"/>
      <c r="HX239" s="567"/>
      <c r="HY239" s="567"/>
      <c r="HZ239" s="567"/>
      <c r="IA239" s="567"/>
      <c r="IB239" s="567"/>
      <c r="IC239" s="567"/>
      <c r="ID239" s="567"/>
      <c r="IE239" s="567"/>
      <c r="IF239" s="567"/>
      <c r="IG239" s="567"/>
      <c r="IH239" s="567"/>
      <c r="II239" s="567"/>
      <c r="IJ239" s="567"/>
      <c r="IK239" s="567"/>
      <c r="IL239" s="567"/>
      <c r="IM239" s="567"/>
      <c r="IN239" s="567"/>
      <c r="IO239" s="567"/>
      <c r="IP239" s="567"/>
      <c r="IQ239" s="567"/>
      <c r="IR239" s="567"/>
      <c r="IS239" s="567"/>
      <c r="IT239" s="567"/>
      <c r="IU239" s="567"/>
      <c r="IV239" s="567"/>
    </row>
    <row r="240" spans="1:256" ht="9.75" customHeight="1">
      <c r="A240" s="573"/>
      <c r="B240" s="573"/>
      <c r="C240" s="573"/>
      <c r="D240" s="573"/>
      <c r="E240" s="573"/>
      <c r="F240" s="573"/>
      <c r="G240" s="573"/>
      <c r="H240" s="573"/>
      <c r="I240" s="573"/>
      <c r="J240" s="566"/>
      <c r="K240" s="566"/>
      <c r="L240" s="566"/>
      <c r="M240" s="566"/>
      <c r="N240" s="566"/>
      <c r="O240" s="566"/>
      <c r="P240" s="566"/>
      <c r="Q240" s="567"/>
      <c r="R240" s="567"/>
      <c r="S240" s="567"/>
      <c r="T240" s="567"/>
      <c r="U240" s="567"/>
      <c r="V240" s="567"/>
      <c r="W240" s="567"/>
      <c r="X240" s="567"/>
      <c r="Y240" s="567"/>
      <c r="Z240" s="567"/>
      <c r="AA240" s="567"/>
      <c r="AB240" s="567"/>
      <c r="AC240" s="567"/>
      <c r="AD240" s="567"/>
      <c r="AE240" s="567"/>
      <c r="AF240" s="567"/>
      <c r="AG240" s="567"/>
      <c r="AH240" s="567"/>
      <c r="AI240" s="567"/>
      <c r="AJ240" s="567"/>
      <c r="AK240" s="567"/>
      <c r="AL240" s="567"/>
      <c r="AM240" s="567"/>
      <c r="AN240" s="567"/>
      <c r="AO240" s="567"/>
      <c r="AP240" s="567"/>
      <c r="AQ240" s="567"/>
      <c r="AR240" s="567"/>
      <c r="AS240" s="567"/>
      <c r="AT240" s="567"/>
      <c r="AU240" s="567"/>
      <c r="AV240" s="567"/>
      <c r="AW240" s="567"/>
      <c r="AX240" s="567"/>
      <c r="AY240" s="567"/>
      <c r="AZ240" s="567"/>
      <c r="BA240" s="567"/>
      <c r="BB240" s="567"/>
      <c r="BC240" s="567"/>
      <c r="BD240" s="567"/>
      <c r="BE240" s="567"/>
      <c r="BF240" s="567"/>
      <c r="BG240" s="567"/>
      <c r="BH240" s="567"/>
      <c r="BI240" s="567"/>
      <c r="BJ240" s="567"/>
      <c r="BK240" s="567"/>
      <c r="BL240" s="567"/>
      <c r="BM240" s="567"/>
      <c r="BN240" s="567"/>
      <c r="BO240" s="567"/>
      <c r="BP240" s="567"/>
      <c r="BQ240" s="567"/>
      <c r="BR240" s="567"/>
      <c r="BS240" s="567"/>
      <c r="BT240" s="567"/>
      <c r="BU240" s="567"/>
      <c r="BV240" s="567"/>
      <c r="BW240" s="567"/>
      <c r="BX240" s="567"/>
      <c r="BY240" s="567"/>
      <c r="BZ240" s="567"/>
      <c r="CA240" s="567"/>
      <c r="CB240" s="567"/>
      <c r="CC240" s="567"/>
      <c r="CD240" s="567"/>
      <c r="CE240" s="567"/>
      <c r="CF240" s="567"/>
      <c r="CG240" s="567"/>
      <c r="CH240" s="567"/>
      <c r="CI240" s="567"/>
      <c r="CJ240" s="567"/>
      <c r="CK240" s="567"/>
      <c r="CL240" s="567"/>
      <c r="CM240" s="567"/>
      <c r="CN240" s="567"/>
      <c r="CO240" s="567"/>
      <c r="CP240" s="567"/>
      <c r="CQ240" s="567"/>
      <c r="CR240" s="567"/>
      <c r="CS240" s="567"/>
      <c r="CT240" s="567"/>
      <c r="CU240" s="567"/>
      <c r="CV240" s="567"/>
      <c r="CW240" s="567"/>
      <c r="CX240" s="567"/>
      <c r="CY240" s="567"/>
      <c r="CZ240" s="567"/>
      <c r="DA240" s="567"/>
      <c r="DB240" s="567"/>
      <c r="DC240" s="567"/>
      <c r="DD240" s="567"/>
      <c r="DE240" s="567"/>
      <c r="DF240" s="567"/>
      <c r="DG240" s="567"/>
      <c r="DH240" s="567"/>
      <c r="DI240" s="567"/>
      <c r="DJ240" s="567"/>
      <c r="DK240" s="567"/>
      <c r="DL240" s="567"/>
      <c r="DM240" s="567"/>
      <c r="DN240" s="567"/>
      <c r="DO240" s="567"/>
      <c r="DP240" s="567"/>
      <c r="DQ240" s="567"/>
      <c r="DR240" s="567"/>
      <c r="DS240" s="567"/>
      <c r="DT240" s="567"/>
      <c r="DU240" s="567"/>
      <c r="DV240" s="567"/>
      <c r="DW240" s="567"/>
      <c r="DX240" s="567"/>
      <c r="DY240" s="567"/>
      <c r="DZ240" s="567"/>
      <c r="EA240" s="567"/>
      <c r="EB240" s="567"/>
      <c r="EC240" s="567"/>
      <c r="ED240" s="567"/>
      <c r="EE240" s="567"/>
      <c r="EF240" s="567"/>
      <c r="EG240" s="567"/>
      <c r="EH240" s="567"/>
      <c r="EI240" s="567"/>
      <c r="EJ240" s="567"/>
      <c r="EK240" s="567"/>
      <c r="EL240" s="567"/>
      <c r="EM240" s="567"/>
      <c r="EN240" s="567"/>
      <c r="EO240" s="567"/>
      <c r="EP240" s="567"/>
      <c r="EQ240" s="567"/>
      <c r="ER240" s="567"/>
      <c r="ES240" s="567"/>
      <c r="ET240" s="567"/>
      <c r="EU240" s="567"/>
      <c r="EV240" s="567"/>
      <c r="EW240" s="567"/>
      <c r="EX240" s="567"/>
      <c r="EY240" s="567"/>
      <c r="EZ240" s="567"/>
      <c r="FA240" s="567"/>
      <c r="FB240" s="567"/>
      <c r="FC240" s="567"/>
      <c r="FD240" s="567"/>
      <c r="FE240" s="567"/>
      <c r="FF240" s="567"/>
      <c r="FG240" s="567"/>
      <c r="FH240" s="567"/>
      <c r="FI240" s="567"/>
      <c r="FJ240" s="567"/>
      <c r="FK240" s="567"/>
      <c r="FL240" s="567"/>
      <c r="FM240" s="567"/>
      <c r="FN240" s="567"/>
      <c r="FO240" s="567"/>
      <c r="FP240" s="567"/>
      <c r="FQ240" s="567"/>
      <c r="FR240" s="567"/>
      <c r="FS240" s="567"/>
      <c r="FT240" s="567"/>
      <c r="FU240" s="567"/>
      <c r="FV240" s="567"/>
      <c r="FW240" s="567"/>
      <c r="FX240" s="567"/>
      <c r="FY240" s="567"/>
      <c r="FZ240" s="567"/>
      <c r="GA240" s="567"/>
      <c r="GB240" s="567"/>
      <c r="GC240" s="567"/>
      <c r="GD240" s="567"/>
      <c r="GE240" s="567"/>
      <c r="GF240" s="567"/>
      <c r="GG240" s="567"/>
      <c r="GH240" s="567"/>
      <c r="GI240" s="567"/>
      <c r="GJ240" s="567"/>
      <c r="GK240" s="567"/>
      <c r="GL240" s="567"/>
      <c r="GM240" s="567"/>
      <c r="GN240" s="567"/>
      <c r="GO240" s="567"/>
      <c r="GP240" s="567"/>
      <c r="GQ240" s="567"/>
      <c r="GR240" s="567"/>
      <c r="GS240" s="567"/>
      <c r="GT240" s="567"/>
      <c r="GU240" s="567"/>
      <c r="GV240" s="567"/>
      <c r="GW240" s="567"/>
      <c r="GX240" s="567"/>
      <c r="GY240" s="567"/>
      <c r="GZ240" s="567"/>
      <c r="HA240" s="567"/>
      <c r="HB240" s="567"/>
      <c r="HC240" s="567"/>
      <c r="HD240" s="567"/>
      <c r="HE240" s="567"/>
      <c r="HF240" s="567"/>
      <c r="HG240" s="567"/>
      <c r="HH240" s="567"/>
      <c r="HI240" s="567"/>
      <c r="HJ240" s="567"/>
      <c r="HK240" s="567"/>
      <c r="HL240" s="567"/>
      <c r="HM240" s="567"/>
      <c r="HN240" s="567"/>
      <c r="HO240" s="567"/>
      <c r="HP240" s="567"/>
      <c r="HQ240" s="567"/>
      <c r="HR240" s="567"/>
      <c r="HS240" s="567"/>
      <c r="HT240" s="567"/>
      <c r="HU240" s="567"/>
      <c r="HV240" s="567"/>
      <c r="HW240" s="567"/>
      <c r="HX240" s="567"/>
      <c r="HY240" s="567"/>
      <c r="HZ240" s="567"/>
      <c r="IA240" s="567"/>
      <c r="IB240" s="567"/>
      <c r="IC240" s="567"/>
      <c r="ID240" s="567"/>
      <c r="IE240" s="567"/>
      <c r="IF240" s="567"/>
      <c r="IG240" s="567"/>
      <c r="IH240" s="567"/>
      <c r="II240" s="567"/>
      <c r="IJ240" s="567"/>
      <c r="IK240" s="567"/>
      <c r="IL240" s="567"/>
      <c r="IM240" s="567"/>
      <c r="IN240" s="567"/>
      <c r="IO240" s="567"/>
      <c r="IP240" s="567"/>
      <c r="IQ240" s="567"/>
      <c r="IR240" s="567"/>
      <c r="IS240" s="567"/>
      <c r="IT240" s="567"/>
      <c r="IU240" s="567"/>
      <c r="IV240" s="567"/>
    </row>
    <row r="241" spans="1:256" ht="14.25" customHeight="1">
      <c r="A241" s="578" t="s">
        <v>232</v>
      </c>
      <c r="B241" s="578"/>
      <c r="C241" s="578"/>
      <c r="D241" s="578"/>
      <c r="E241" s="578"/>
      <c r="F241" s="578"/>
      <c r="G241" s="578"/>
      <c r="H241" s="578"/>
      <c r="I241" s="578"/>
      <c r="J241" s="566"/>
      <c r="K241" s="566"/>
      <c r="L241" s="566"/>
      <c r="M241" s="566"/>
      <c r="N241" s="566"/>
      <c r="O241" s="566"/>
      <c r="P241" s="566"/>
      <c r="Q241" s="567"/>
      <c r="R241" s="567"/>
      <c r="S241" s="567"/>
      <c r="T241" s="567"/>
      <c r="U241" s="567"/>
      <c r="V241" s="567"/>
      <c r="W241" s="567"/>
      <c r="X241" s="567"/>
      <c r="Y241" s="567"/>
      <c r="Z241" s="567"/>
      <c r="AA241" s="567"/>
      <c r="AB241" s="567"/>
      <c r="AC241" s="567"/>
      <c r="AD241" s="567"/>
      <c r="AE241" s="567"/>
      <c r="AF241" s="567"/>
      <c r="AG241" s="567"/>
      <c r="AH241" s="567"/>
      <c r="AI241" s="567"/>
      <c r="AJ241" s="567"/>
      <c r="AK241" s="567"/>
      <c r="AL241" s="567"/>
      <c r="AM241" s="567"/>
      <c r="AN241" s="567"/>
      <c r="AO241" s="567"/>
      <c r="AP241" s="567"/>
      <c r="AQ241" s="567"/>
      <c r="AR241" s="567"/>
      <c r="AS241" s="567"/>
      <c r="AT241" s="567"/>
      <c r="AU241" s="567"/>
      <c r="AV241" s="567"/>
      <c r="AW241" s="567"/>
      <c r="AX241" s="567"/>
      <c r="AY241" s="567"/>
      <c r="AZ241" s="567"/>
      <c r="BA241" s="567"/>
      <c r="BB241" s="567"/>
      <c r="BC241" s="567"/>
      <c r="BD241" s="567"/>
      <c r="BE241" s="567"/>
      <c r="BF241" s="567"/>
      <c r="BG241" s="567"/>
      <c r="BH241" s="567"/>
      <c r="BI241" s="567"/>
      <c r="BJ241" s="567"/>
      <c r="BK241" s="567"/>
      <c r="BL241" s="567"/>
      <c r="BM241" s="567"/>
      <c r="BN241" s="567"/>
      <c r="BO241" s="567"/>
      <c r="BP241" s="567"/>
      <c r="BQ241" s="567"/>
      <c r="BR241" s="567"/>
      <c r="BS241" s="567"/>
      <c r="BT241" s="567"/>
      <c r="BU241" s="567"/>
      <c r="BV241" s="567"/>
      <c r="BW241" s="567"/>
      <c r="BX241" s="567"/>
      <c r="BY241" s="567"/>
      <c r="BZ241" s="567"/>
      <c r="CA241" s="567"/>
      <c r="CB241" s="567"/>
      <c r="CC241" s="567"/>
      <c r="CD241" s="567"/>
      <c r="CE241" s="567"/>
      <c r="CF241" s="567"/>
      <c r="CG241" s="567"/>
      <c r="CH241" s="567"/>
      <c r="CI241" s="567"/>
      <c r="CJ241" s="567"/>
      <c r="CK241" s="567"/>
      <c r="CL241" s="567"/>
      <c r="CM241" s="567"/>
      <c r="CN241" s="567"/>
      <c r="CO241" s="567"/>
      <c r="CP241" s="567"/>
      <c r="CQ241" s="567"/>
      <c r="CR241" s="567"/>
      <c r="CS241" s="567"/>
      <c r="CT241" s="567"/>
      <c r="CU241" s="567"/>
      <c r="CV241" s="567"/>
      <c r="CW241" s="567"/>
      <c r="CX241" s="567"/>
      <c r="CY241" s="567"/>
      <c r="CZ241" s="567"/>
      <c r="DA241" s="567"/>
      <c r="DB241" s="567"/>
      <c r="DC241" s="567"/>
      <c r="DD241" s="567"/>
      <c r="DE241" s="567"/>
      <c r="DF241" s="567"/>
      <c r="DG241" s="567"/>
      <c r="DH241" s="567"/>
      <c r="DI241" s="567"/>
      <c r="DJ241" s="567"/>
      <c r="DK241" s="567"/>
      <c r="DL241" s="567"/>
      <c r="DM241" s="567"/>
      <c r="DN241" s="567"/>
      <c r="DO241" s="567"/>
      <c r="DP241" s="567"/>
      <c r="DQ241" s="567"/>
      <c r="DR241" s="567"/>
      <c r="DS241" s="567"/>
      <c r="DT241" s="567"/>
      <c r="DU241" s="567"/>
      <c r="DV241" s="567"/>
      <c r="DW241" s="567"/>
      <c r="DX241" s="567"/>
      <c r="DY241" s="567"/>
      <c r="DZ241" s="567"/>
      <c r="EA241" s="567"/>
      <c r="EB241" s="567"/>
      <c r="EC241" s="567"/>
      <c r="ED241" s="567"/>
      <c r="EE241" s="567"/>
      <c r="EF241" s="567"/>
      <c r="EG241" s="567"/>
      <c r="EH241" s="567"/>
      <c r="EI241" s="567"/>
      <c r="EJ241" s="567"/>
      <c r="EK241" s="567"/>
      <c r="EL241" s="567"/>
      <c r="EM241" s="567"/>
      <c r="EN241" s="567"/>
      <c r="EO241" s="567"/>
      <c r="EP241" s="567"/>
      <c r="EQ241" s="567"/>
      <c r="ER241" s="567"/>
      <c r="ES241" s="567"/>
      <c r="ET241" s="567"/>
      <c r="EU241" s="567"/>
      <c r="EV241" s="567"/>
      <c r="EW241" s="567"/>
      <c r="EX241" s="567"/>
      <c r="EY241" s="567"/>
      <c r="EZ241" s="567"/>
      <c r="FA241" s="567"/>
      <c r="FB241" s="567"/>
      <c r="FC241" s="567"/>
      <c r="FD241" s="567"/>
      <c r="FE241" s="567"/>
      <c r="FF241" s="567"/>
      <c r="FG241" s="567"/>
      <c r="FH241" s="567"/>
      <c r="FI241" s="567"/>
      <c r="FJ241" s="567"/>
      <c r="FK241" s="567"/>
      <c r="FL241" s="567"/>
      <c r="FM241" s="567"/>
      <c r="FN241" s="567"/>
      <c r="FO241" s="567"/>
      <c r="FP241" s="567"/>
      <c r="FQ241" s="567"/>
      <c r="FR241" s="567"/>
      <c r="FS241" s="567"/>
      <c r="FT241" s="567"/>
      <c r="FU241" s="567"/>
      <c r="FV241" s="567"/>
      <c r="FW241" s="567"/>
      <c r="FX241" s="567"/>
      <c r="FY241" s="567"/>
      <c r="FZ241" s="567"/>
      <c r="GA241" s="567"/>
      <c r="GB241" s="567"/>
      <c r="GC241" s="567"/>
      <c r="GD241" s="567"/>
      <c r="GE241" s="567"/>
      <c r="GF241" s="567"/>
      <c r="GG241" s="567"/>
      <c r="GH241" s="567"/>
      <c r="GI241" s="567"/>
      <c r="GJ241" s="567"/>
      <c r="GK241" s="567"/>
      <c r="GL241" s="567"/>
      <c r="GM241" s="567"/>
      <c r="GN241" s="567"/>
      <c r="GO241" s="567"/>
      <c r="GP241" s="567"/>
      <c r="GQ241" s="567"/>
      <c r="GR241" s="567"/>
      <c r="GS241" s="567"/>
      <c r="GT241" s="567"/>
      <c r="GU241" s="567"/>
      <c r="GV241" s="567"/>
      <c r="GW241" s="567"/>
      <c r="GX241" s="567"/>
      <c r="GY241" s="567"/>
      <c r="GZ241" s="567"/>
      <c r="HA241" s="567"/>
      <c r="HB241" s="567"/>
      <c r="HC241" s="567"/>
      <c r="HD241" s="567"/>
      <c r="HE241" s="567"/>
      <c r="HF241" s="567"/>
      <c r="HG241" s="567"/>
      <c r="HH241" s="567"/>
      <c r="HI241" s="567"/>
      <c r="HJ241" s="567"/>
      <c r="HK241" s="567"/>
      <c r="HL241" s="567"/>
      <c r="HM241" s="567"/>
      <c r="HN241" s="567"/>
      <c r="HO241" s="567"/>
      <c r="HP241" s="567"/>
      <c r="HQ241" s="567"/>
      <c r="HR241" s="567"/>
      <c r="HS241" s="567"/>
      <c r="HT241" s="567"/>
      <c r="HU241" s="567"/>
      <c r="HV241" s="567"/>
      <c r="HW241" s="567"/>
      <c r="HX241" s="567"/>
      <c r="HY241" s="567"/>
      <c r="HZ241" s="567"/>
      <c r="IA241" s="567"/>
      <c r="IB241" s="567"/>
      <c r="IC241" s="567"/>
      <c r="ID241" s="567"/>
      <c r="IE241" s="567"/>
      <c r="IF241" s="567"/>
      <c r="IG241" s="567"/>
      <c r="IH241" s="567"/>
      <c r="II241" s="567"/>
      <c r="IJ241" s="567"/>
      <c r="IK241" s="567"/>
      <c r="IL241" s="567"/>
      <c r="IM241" s="567"/>
      <c r="IN241" s="567"/>
      <c r="IO241" s="567"/>
      <c r="IP241" s="567"/>
      <c r="IQ241" s="567"/>
      <c r="IR241" s="567"/>
      <c r="IS241" s="567"/>
      <c r="IT241" s="567"/>
      <c r="IU241" s="567"/>
      <c r="IV241" s="567"/>
    </row>
    <row r="242" spans="1:256" ht="9" customHeight="1">
      <c r="A242" s="579"/>
      <c r="B242" s="579"/>
      <c r="C242" s="579"/>
      <c r="D242" s="579"/>
      <c r="E242" s="579"/>
      <c r="F242" s="579"/>
      <c r="G242" s="579"/>
      <c r="H242" s="579"/>
      <c r="I242" s="579"/>
      <c r="J242" s="566"/>
      <c r="K242" s="566"/>
      <c r="L242" s="566"/>
      <c r="M242" s="566"/>
      <c r="N242" s="566"/>
      <c r="O242" s="566"/>
      <c r="P242" s="566"/>
      <c r="Q242" s="567"/>
      <c r="R242" s="567"/>
      <c r="S242" s="567"/>
      <c r="T242" s="567"/>
      <c r="U242" s="567"/>
      <c r="V242" s="567"/>
      <c r="W242" s="567"/>
      <c r="X242" s="567"/>
      <c r="Y242" s="567"/>
      <c r="Z242" s="567"/>
      <c r="AA242" s="567"/>
      <c r="AB242" s="567"/>
      <c r="AC242" s="567"/>
      <c r="AD242" s="567"/>
      <c r="AE242" s="567"/>
      <c r="AF242" s="567"/>
      <c r="AG242" s="567"/>
      <c r="AH242" s="567"/>
      <c r="AI242" s="567"/>
      <c r="AJ242" s="567"/>
      <c r="AK242" s="567"/>
      <c r="AL242" s="567"/>
      <c r="AM242" s="567"/>
      <c r="AN242" s="567"/>
      <c r="AO242" s="567"/>
      <c r="AP242" s="567"/>
      <c r="AQ242" s="567"/>
      <c r="AR242" s="567"/>
      <c r="AS242" s="567"/>
      <c r="AT242" s="567"/>
      <c r="AU242" s="567"/>
      <c r="AV242" s="567"/>
      <c r="AW242" s="567"/>
      <c r="AX242" s="567"/>
      <c r="AY242" s="567"/>
      <c r="AZ242" s="567"/>
      <c r="BA242" s="567"/>
      <c r="BB242" s="567"/>
      <c r="BC242" s="567"/>
      <c r="BD242" s="567"/>
      <c r="BE242" s="567"/>
      <c r="BF242" s="567"/>
      <c r="BG242" s="567"/>
      <c r="BH242" s="567"/>
      <c r="BI242" s="567"/>
      <c r="BJ242" s="567"/>
      <c r="BK242" s="567"/>
      <c r="BL242" s="567"/>
      <c r="BM242" s="567"/>
      <c r="BN242" s="567"/>
      <c r="BO242" s="567"/>
      <c r="BP242" s="567"/>
      <c r="BQ242" s="567"/>
      <c r="BR242" s="567"/>
      <c r="BS242" s="567"/>
      <c r="BT242" s="567"/>
      <c r="BU242" s="567"/>
      <c r="BV242" s="567"/>
      <c r="BW242" s="567"/>
      <c r="BX242" s="567"/>
      <c r="BY242" s="567"/>
      <c r="BZ242" s="567"/>
      <c r="CA242" s="567"/>
      <c r="CB242" s="567"/>
      <c r="CC242" s="567"/>
      <c r="CD242" s="567"/>
      <c r="CE242" s="567"/>
      <c r="CF242" s="567"/>
      <c r="CG242" s="567"/>
      <c r="CH242" s="567"/>
      <c r="CI242" s="567"/>
      <c r="CJ242" s="567"/>
      <c r="CK242" s="567"/>
      <c r="CL242" s="567"/>
      <c r="CM242" s="567"/>
      <c r="CN242" s="567"/>
      <c r="CO242" s="567"/>
      <c r="CP242" s="567"/>
      <c r="CQ242" s="567"/>
      <c r="CR242" s="567"/>
      <c r="CS242" s="567"/>
      <c r="CT242" s="567"/>
      <c r="CU242" s="567"/>
      <c r="CV242" s="567"/>
      <c r="CW242" s="567"/>
      <c r="CX242" s="567"/>
      <c r="CY242" s="567"/>
      <c r="CZ242" s="567"/>
      <c r="DA242" s="567"/>
      <c r="DB242" s="567"/>
      <c r="DC242" s="567"/>
      <c r="DD242" s="567"/>
      <c r="DE242" s="567"/>
      <c r="DF242" s="567"/>
      <c r="DG242" s="567"/>
      <c r="DH242" s="567"/>
      <c r="DI242" s="567"/>
      <c r="DJ242" s="567"/>
      <c r="DK242" s="567"/>
      <c r="DL242" s="567"/>
      <c r="DM242" s="567"/>
      <c r="DN242" s="567"/>
      <c r="DO242" s="567"/>
      <c r="DP242" s="567"/>
      <c r="DQ242" s="567"/>
      <c r="DR242" s="567"/>
      <c r="DS242" s="567"/>
      <c r="DT242" s="567"/>
      <c r="DU242" s="567"/>
      <c r="DV242" s="567"/>
      <c r="DW242" s="567"/>
      <c r="DX242" s="567"/>
      <c r="DY242" s="567"/>
      <c r="DZ242" s="567"/>
      <c r="EA242" s="567"/>
      <c r="EB242" s="567"/>
      <c r="EC242" s="567"/>
      <c r="ED242" s="567"/>
      <c r="EE242" s="567"/>
      <c r="EF242" s="567"/>
      <c r="EG242" s="567"/>
      <c r="EH242" s="567"/>
      <c r="EI242" s="567"/>
      <c r="EJ242" s="567"/>
      <c r="EK242" s="567"/>
      <c r="EL242" s="567"/>
      <c r="EM242" s="567"/>
      <c r="EN242" s="567"/>
      <c r="EO242" s="567"/>
      <c r="EP242" s="567"/>
      <c r="EQ242" s="567"/>
      <c r="ER242" s="567"/>
      <c r="ES242" s="567"/>
      <c r="ET242" s="567"/>
      <c r="EU242" s="567"/>
      <c r="EV242" s="567"/>
      <c r="EW242" s="567"/>
      <c r="EX242" s="567"/>
      <c r="EY242" s="567"/>
      <c r="EZ242" s="567"/>
      <c r="FA242" s="567"/>
      <c r="FB242" s="567"/>
      <c r="FC242" s="567"/>
      <c r="FD242" s="567"/>
      <c r="FE242" s="567"/>
      <c r="FF242" s="567"/>
      <c r="FG242" s="567"/>
      <c r="FH242" s="567"/>
      <c r="FI242" s="567"/>
      <c r="FJ242" s="567"/>
      <c r="FK242" s="567"/>
      <c r="FL242" s="567"/>
      <c r="FM242" s="567"/>
      <c r="FN242" s="567"/>
      <c r="FO242" s="567"/>
      <c r="FP242" s="567"/>
      <c r="FQ242" s="567"/>
      <c r="FR242" s="567"/>
      <c r="FS242" s="567"/>
      <c r="FT242" s="567"/>
      <c r="FU242" s="567"/>
      <c r="FV242" s="567"/>
      <c r="FW242" s="567"/>
      <c r="FX242" s="567"/>
      <c r="FY242" s="567"/>
      <c r="FZ242" s="567"/>
      <c r="GA242" s="567"/>
      <c r="GB242" s="567"/>
      <c r="GC242" s="567"/>
      <c r="GD242" s="567"/>
      <c r="GE242" s="567"/>
      <c r="GF242" s="567"/>
      <c r="GG242" s="567"/>
      <c r="GH242" s="567"/>
      <c r="GI242" s="567"/>
      <c r="GJ242" s="567"/>
      <c r="GK242" s="567"/>
      <c r="GL242" s="567"/>
      <c r="GM242" s="567"/>
      <c r="GN242" s="567"/>
      <c r="GO242" s="567"/>
      <c r="GP242" s="567"/>
      <c r="GQ242" s="567"/>
      <c r="GR242" s="567"/>
      <c r="GS242" s="567"/>
      <c r="GT242" s="567"/>
      <c r="GU242" s="567"/>
      <c r="GV242" s="567"/>
      <c r="GW242" s="567"/>
      <c r="GX242" s="567"/>
      <c r="GY242" s="567"/>
      <c r="GZ242" s="567"/>
      <c r="HA242" s="567"/>
      <c r="HB242" s="567"/>
      <c r="HC242" s="567"/>
      <c r="HD242" s="567"/>
      <c r="HE242" s="567"/>
      <c r="HF242" s="567"/>
      <c r="HG242" s="567"/>
      <c r="HH242" s="567"/>
      <c r="HI242" s="567"/>
      <c r="HJ242" s="567"/>
      <c r="HK242" s="567"/>
      <c r="HL242" s="567"/>
      <c r="HM242" s="567"/>
      <c r="HN242" s="567"/>
      <c r="HO242" s="567"/>
      <c r="HP242" s="567"/>
      <c r="HQ242" s="567"/>
      <c r="HR242" s="567"/>
      <c r="HS242" s="567"/>
      <c r="HT242" s="567"/>
      <c r="HU242" s="567"/>
      <c r="HV242" s="567"/>
      <c r="HW242" s="567"/>
      <c r="HX242" s="567"/>
      <c r="HY242" s="567"/>
      <c r="HZ242" s="567"/>
      <c r="IA242" s="567"/>
      <c r="IB242" s="567"/>
      <c r="IC242" s="567"/>
      <c r="ID242" s="567"/>
      <c r="IE242" s="567"/>
      <c r="IF242" s="567"/>
      <c r="IG242" s="567"/>
      <c r="IH242" s="567"/>
      <c r="II242" s="567"/>
      <c r="IJ242" s="567"/>
      <c r="IK242" s="567"/>
      <c r="IL242" s="567"/>
      <c r="IM242" s="567"/>
      <c r="IN242" s="567"/>
      <c r="IO242" s="567"/>
      <c r="IP242" s="567"/>
      <c r="IQ242" s="567"/>
      <c r="IR242" s="567"/>
      <c r="IS242" s="567"/>
      <c r="IT242" s="567"/>
      <c r="IU242" s="567"/>
      <c r="IV242" s="567"/>
    </row>
    <row r="243" spans="1:256" ht="46.5" customHeight="1">
      <c r="A243" s="580" t="s">
        <v>233</v>
      </c>
      <c r="B243" s="580"/>
      <c r="C243" s="580"/>
      <c r="D243" s="580"/>
      <c r="E243" s="580"/>
      <c r="F243" s="580"/>
      <c r="G243" s="580"/>
      <c r="H243" s="580"/>
      <c r="I243" s="580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  <c r="BM243" s="15"/>
      <c r="BN243" s="15"/>
      <c r="BO243" s="15"/>
      <c r="BP243" s="15"/>
      <c r="BQ243" s="15"/>
      <c r="BR243" s="15"/>
      <c r="BS243" s="15"/>
      <c r="BT243" s="15"/>
      <c r="BU243" s="15"/>
      <c r="BV243" s="15"/>
      <c r="BW243" s="15"/>
      <c r="BX243" s="15"/>
      <c r="BY243" s="15"/>
      <c r="BZ243" s="15"/>
      <c r="CA243" s="15"/>
      <c r="CB243" s="15"/>
      <c r="CC243" s="15"/>
      <c r="CD243" s="15"/>
      <c r="CE243" s="15"/>
      <c r="CF243" s="15"/>
      <c r="CG243" s="15"/>
      <c r="CH243" s="15"/>
      <c r="CI243" s="15"/>
      <c r="CJ243" s="15"/>
      <c r="CK243" s="15"/>
      <c r="CL243" s="15"/>
      <c r="CM243" s="15"/>
      <c r="CN243" s="15"/>
      <c r="CO243" s="15"/>
      <c r="CP243" s="15"/>
      <c r="CQ243" s="15"/>
      <c r="CR243" s="15"/>
      <c r="CS243" s="15"/>
      <c r="CT243" s="15"/>
      <c r="CU243" s="15"/>
      <c r="CV243" s="15"/>
      <c r="CW243" s="15"/>
      <c r="CX243" s="15"/>
      <c r="CY243" s="15"/>
      <c r="CZ243" s="15"/>
      <c r="DA243" s="15"/>
      <c r="DB243" s="15"/>
      <c r="DC243" s="15"/>
      <c r="DD243" s="15"/>
      <c r="DE243" s="15"/>
      <c r="DF243" s="15"/>
      <c r="DG243" s="15"/>
      <c r="DH243" s="15"/>
      <c r="DI243" s="15"/>
      <c r="DJ243" s="15"/>
      <c r="DK243" s="15"/>
      <c r="DL243" s="15"/>
      <c r="DM243" s="15"/>
      <c r="DN243" s="15"/>
      <c r="DO243" s="15"/>
      <c r="DP243" s="15"/>
      <c r="DQ243" s="15"/>
      <c r="DR243" s="15"/>
      <c r="DS243" s="15"/>
      <c r="DT243" s="15"/>
      <c r="DU243" s="15"/>
      <c r="DV243" s="15"/>
      <c r="DW243" s="15"/>
      <c r="DX243" s="15"/>
      <c r="DY243" s="15"/>
      <c r="DZ243" s="15"/>
      <c r="EA243" s="15"/>
      <c r="EB243" s="15"/>
      <c r="EC243" s="15"/>
      <c r="ED243" s="15"/>
      <c r="EE243" s="15"/>
      <c r="EF243" s="15"/>
      <c r="EG243" s="15"/>
      <c r="EH243" s="15"/>
      <c r="EI243" s="15"/>
      <c r="EJ243" s="15"/>
      <c r="EK243" s="15"/>
      <c r="EL243" s="15"/>
      <c r="EM243" s="15"/>
      <c r="EN243" s="15"/>
      <c r="EO243" s="15"/>
      <c r="EP243" s="15"/>
      <c r="EQ243" s="15"/>
      <c r="ER243" s="15"/>
      <c r="ES243" s="15"/>
      <c r="ET243" s="15"/>
      <c r="EU243" s="15"/>
      <c r="EV243" s="15"/>
      <c r="EW243" s="15"/>
      <c r="EX243" s="15"/>
      <c r="EY243" s="15"/>
      <c r="EZ243" s="15"/>
      <c r="FA243" s="15"/>
      <c r="FB243" s="15"/>
      <c r="FC243" s="15"/>
      <c r="FD243" s="15"/>
      <c r="FE243" s="15"/>
      <c r="FF243" s="15"/>
      <c r="FG243" s="15"/>
      <c r="FH243" s="15"/>
      <c r="FI243" s="15"/>
      <c r="FJ243" s="15"/>
      <c r="FK243" s="15"/>
      <c r="FL243" s="15"/>
      <c r="FM243" s="15"/>
      <c r="FN243" s="15"/>
      <c r="FO243" s="15"/>
      <c r="FP243" s="15"/>
      <c r="FQ243" s="15"/>
      <c r="FR243" s="15"/>
      <c r="FS243" s="15"/>
      <c r="FT243" s="15"/>
      <c r="FU243" s="15"/>
      <c r="FV243" s="15"/>
      <c r="FW243" s="15"/>
      <c r="FX243" s="15"/>
      <c r="FY243" s="15"/>
      <c r="FZ243" s="15"/>
      <c r="GA243" s="15"/>
      <c r="GB243" s="15"/>
      <c r="GC243" s="15"/>
      <c r="GD243" s="15"/>
      <c r="GE243" s="15"/>
      <c r="GF243" s="15"/>
      <c r="GG243" s="15"/>
      <c r="GH243" s="15"/>
      <c r="GI243" s="15"/>
      <c r="GJ243" s="15"/>
      <c r="GK243" s="15"/>
      <c r="GL243" s="15"/>
      <c r="GM243" s="15"/>
      <c r="GN243" s="15"/>
      <c r="GO243" s="15"/>
      <c r="GP243" s="15"/>
      <c r="GQ243" s="15"/>
      <c r="GR243" s="15"/>
      <c r="GS243" s="15"/>
      <c r="GT243" s="15"/>
      <c r="GU243" s="15"/>
      <c r="GV243" s="15"/>
      <c r="GW243" s="15"/>
      <c r="GX243" s="15"/>
      <c r="GY243" s="15"/>
      <c r="GZ243" s="15"/>
      <c r="HA243" s="15"/>
      <c r="HB243" s="15"/>
      <c r="HC243" s="15"/>
      <c r="HD243" s="15"/>
      <c r="HE243" s="15"/>
      <c r="HF243" s="15"/>
      <c r="HG243" s="15"/>
      <c r="HH243" s="15"/>
      <c r="HI243" s="15"/>
      <c r="HJ243" s="15"/>
      <c r="HK243" s="15"/>
      <c r="HL243" s="15"/>
      <c r="HM243" s="15"/>
      <c r="HN243" s="15"/>
      <c r="HO243" s="15"/>
      <c r="HP243" s="15"/>
      <c r="HQ243" s="15"/>
      <c r="HR243" s="15"/>
      <c r="HS243" s="15"/>
      <c r="HT243" s="15"/>
      <c r="HU243" s="15"/>
      <c r="HV243" s="15"/>
      <c r="HW243" s="15"/>
      <c r="HX243" s="15"/>
      <c r="HY243" s="15"/>
      <c r="HZ243" s="15"/>
      <c r="IA243" s="15"/>
      <c r="IB243" s="15"/>
      <c r="IC243" s="15"/>
      <c r="ID243" s="15"/>
      <c r="IE243" s="15"/>
      <c r="IF243" s="15"/>
      <c r="IG243" s="15"/>
      <c r="IH243" s="15"/>
      <c r="II243" s="15"/>
      <c r="IJ243" s="15"/>
      <c r="IK243" s="15"/>
      <c r="IL243" s="15"/>
      <c r="IM243" s="15"/>
      <c r="IN243" s="15"/>
      <c r="IO243" s="15"/>
      <c r="IP243" s="15"/>
      <c r="IQ243" s="15"/>
      <c r="IR243" s="15"/>
      <c r="IS243" s="15"/>
      <c r="IT243" s="15"/>
      <c r="IU243" s="15"/>
      <c r="IV243" s="15"/>
    </row>
    <row r="244" spans="1:256" ht="47.25" customHeight="1">
      <c r="A244" s="551" t="s">
        <v>201</v>
      </c>
      <c r="B244" s="551"/>
      <c r="C244" s="6" t="s">
        <v>234</v>
      </c>
      <c r="D244" s="6"/>
      <c r="E244" s="6" t="s">
        <v>235</v>
      </c>
      <c r="F244" s="6"/>
      <c r="G244" s="6" t="s">
        <v>204</v>
      </c>
      <c r="H244" s="6"/>
      <c r="I244" s="6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  <c r="BM244" s="15"/>
      <c r="BN244" s="15"/>
      <c r="BO244" s="15"/>
      <c r="BP244" s="15"/>
      <c r="BQ244" s="15"/>
      <c r="BR244" s="15"/>
      <c r="BS244" s="15"/>
      <c r="BT244" s="15"/>
      <c r="BU244" s="15"/>
      <c r="BV244" s="15"/>
      <c r="BW244" s="15"/>
      <c r="BX244" s="15"/>
      <c r="BY244" s="15"/>
      <c r="BZ244" s="15"/>
      <c r="CA244" s="15"/>
      <c r="CB244" s="15"/>
      <c r="CC244" s="15"/>
      <c r="CD244" s="15"/>
      <c r="CE244" s="15"/>
      <c r="CF244" s="15"/>
      <c r="CG244" s="15"/>
      <c r="CH244" s="15"/>
      <c r="CI244" s="15"/>
      <c r="CJ244" s="15"/>
      <c r="CK244" s="15"/>
      <c r="CL244" s="15"/>
      <c r="CM244" s="15"/>
      <c r="CN244" s="15"/>
      <c r="CO244" s="15"/>
      <c r="CP244" s="15"/>
      <c r="CQ244" s="15"/>
      <c r="CR244" s="15"/>
      <c r="CS244" s="15"/>
      <c r="CT244" s="15"/>
      <c r="CU244" s="15"/>
      <c r="CV244" s="15"/>
      <c r="CW244" s="15"/>
      <c r="CX244" s="15"/>
      <c r="CY244" s="15"/>
      <c r="CZ244" s="15"/>
      <c r="DA244" s="15"/>
      <c r="DB244" s="15"/>
      <c r="DC244" s="15"/>
      <c r="DD244" s="15"/>
      <c r="DE244" s="15"/>
      <c r="DF244" s="15"/>
      <c r="DG244" s="15"/>
      <c r="DH244" s="15"/>
      <c r="DI244" s="15"/>
      <c r="DJ244" s="15"/>
      <c r="DK244" s="15"/>
      <c r="DL244" s="15"/>
      <c r="DM244" s="15"/>
      <c r="DN244" s="15"/>
      <c r="DO244" s="15"/>
      <c r="DP244" s="15"/>
      <c r="DQ244" s="15"/>
      <c r="DR244" s="15"/>
      <c r="DS244" s="15"/>
      <c r="DT244" s="15"/>
      <c r="DU244" s="15"/>
      <c r="DV244" s="15"/>
      <c r="DW244" s="15"/>
      <c r="DX244" s="15"/>
      <c r="DY244" s="15"/>
      <c r="DZ244" s="15"/>
      <c r="EA244" s="15"/>
      <c r="EB244" s="15"/>
      <c r="EC244" s="15"/>
      <c r="ED244" s="15"/>
      <c r="EE244" s="15"/>
      <c r="EF244" s="15"/>
      <c r="EG244" s="15"/>
      <c r="EH244" s="15"/>
      <c r="EI244" s="15"/>
      <c r="EJ244" s="15"/>
      <c r="EK244" s="15"/>
      <c r="EL244" s="15"/>
      <c r="EM244" s="15"/>
      <c r="EN244" s="15"/>
      <c r="EO244" s="15"/>
      <c r="EP244" s="15"/>
      <c r="EQ244" s="15"/>
      <c r="ER244" s="15"/>
      <c r="ES244" s="15"/>
      <c r="ET244" s="15"/>
      <c r="EU244" s="15"/>
      <c r="EV244" s="15"/>
      <c r="EW244" s="15"/>
      <c r="EX244" s="15"/>
      <c r="EY244" s="15"/>
      <c r="EZ244" s="15"/>
      <c r="FA244" s="15"/>
      <c r="FB244" s="15"/>
      <c r="FC244" s="15"/>
      <c r="FD244" s="15"/>
      <c r="FE244" s="15"/>
      <c r="FF244" s="15"/>
      <c r="FG244" s="15"/>
      <c r="FH244" s="15"/>
      <c r="FI244" s="15"/>
      <c r="FJ244" s="15"/>
      <c r="FK244" s="15"/>
      <c r="FL244" s="15"/>
      <c r="FM244" s="15"/>
      <c r="FN244" s="15"/>
      <c r="FO244" s="15"/>
      <c r="FP244" s="15"/>
      <c r="FQ244" s="15"/>
      <c r="FR244" s="15"/>
      <c r="FS244" s="15"/>
      <c r="FT244" s="15"/>
      <c r="FU244" s="15"/>
      <c r="FV244" s="15"/>
      <c r="FW244" s="15"/>
      <c r="FX244" s="15"/>
      <c r="FY244" s="15"/>
      <c r="FZ244" s="15"/>
      <c r="GA244" s="15"/>
      <c r="GB244" s="15"/>
      <c r="GC244" s="15"/>
      <c r="GD244" s="15"/>
      <c r="GE244" s="15"/>
      <c r="GF244" s="15"/>
      <c r="GG244" s="15"/>
      <c r="GH244" s="15"/>
      <c r="GI244" s="15"/>
      <c r="GJ244" s="15"/>
      <c r="GK244" s="15"/>
      <c r="GL244" s="15"/>
      <c r="GM244" s="15"/>
      <c r="GN244" s="15"/>
      <c r="GO244" s="15"/>
      <c r="GP244" s="15"/>
      <c r="GQ244" s="15"/>
      <c r="GR244" s="15"/>
      <c r="GS244" s="15"/>
      <c r="GT244" s="15"/>
      <c r="GU244" s="15"/>
      <c r="GV244" s="15"/>
      <c r="GW244" s="15"/>
      <c r="GX244" s="15"/>
      <c r="GY244" s="15"/>
      <c r="GZ244" s="15"/>
      <c r="HA244" s="15"/>
      <c r="HB244" s="15"/>
      <c r="HC244" s="15"/>
      <c r="HD244" s="15"/>
      <c r="HE244" s="15"/>
      <c r="HF244" s="15"/>
      <c r="HG244" s="15"/>
      <c r="HH244" s="15"/>
      <c r="HI244" s="15"/>
      <c r="HJ244" s="15"/>
      <c r="HK244" s="15"/>
      <c r="HL244" s="15"/>
      <c r="HM244" s="15"/>
      <c r="HN244" s="15"/>
      <c r="HO244" s="15"/>
      <c r="HP244" s="15"/>
      <c r="HQ244" s="15"/>
      <c r="HR244" s="15"/>
      <c r="HS244" s="15"/>
      <c r="HT244" s="15"/>
      <c r="HU244" s="15"/>
      <c r="HV244" s="15"/>
      <c r="HW244" s="15"/>
      <c r="HX244" s="15"/>
      <c r="HY244" s="15"/>
      <c r="HZ244" s="15"/>
      <c r="IA244" s="15"/>
      <c r="IB244" s="15"/>
      <c r="IC244" s="15"/>
      <c r="ID244" s="15"/>
      <c r="IE244" s="15"/>
      <c r="IF244" s="15"/>
      <c r="IG244" s="15"/>
      <c r="IH244" s="15"/>
      <c r="II244" s="15"/>
      <c r="IJ244" s="15"/>
      <c r="IK244" s="15"/>
      <c r="IL244" s="15"/>
      <c r="IM244" s="15"/>
      <c r="IN244" s="15"/>
      <c r="IO244" s="15"/>
      <c r="IP244" s="15"/>
      <c r="IQ244" s="15"/>
      <c r="IR244" s="15"/>
      <c r="IS244" s="15"/>
      <c r="IT244" s="15"/>
      <c r="IU244" s="15"/>
      <c r="IV244" s="15"/>
    </row>
    <row r="245" spans="1:256" ht="39.75" customHeight="1">
      <c r="A245" s="5" t="s">
        <v>236</v>
      </c>
      <c r="B245" s="5"/>
      <c r="C245" s="581" t="s">
        <v>237</v>
      </c>
      <c r="D245" s="581"/>
      <c r="E245" s="554">
        <v>0</v>
      </c>
      <c r="F245" s="554"/>
      <c r="G245" s="554">
        <v>0</v>
      </c>
      <c r="H245" s="554"/>
      <c r="I245" s="554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  <c r="BM245" s="15"/>
      <c r="BN245" s="15"/>
      <c r="BO245" s="15"/>
      <c r="BP245" s="15"/>
      <c r="BQ245" s="15"/>
      <c r="BR245" s="15"/>
      <c r="BS245" s="15"/>
      <c r="BT245" s="15"/>
      <c r="BU245" s="15"/>
      <c r="BV245" s="15"/>
      <c r="BW245" s="15"/>
      <c r="BX245" s="15"/>
      <c r="BY245" s="15"/>
      <c r="BZ245" s="15"/>
      <c r="CA245" s="15"/>
      <c r="CB245" s="15"/>
      <c r="CC245" s="15"/>
      <c r="CD245" s="15"/>
      <c r="CE245" s="15"/>
      <c r="CF245" s="15"/>
      <c r="CG245" s="15"/>
      <c r="CH245" s="15"/>
      <c r="CI245" s="15"/>
      <c r="CJ245" s="15"/>
      <c r="CK245" s="15"/>
      <c r="CL245" s="15"/>
      <c r="CM245" s="15"/>
      <c r="CN245" s="15"/>
      <c r="CO245" s="15"/>
      <c r="CP245" s="15"/>
      <c r="CQ245" s="15"/>
      <c r="CR245" s="15"/>
      <c r="CS245" s="15"/>
      <c r="CT245" s="15"/>
      <c r="CU245" s="15"/>
      <c r="CV245" s="15"/>
      <c r="CW245" s="15"/>
      <c r="CX245" s="15"/>
      <c r="CY245" s="15"/>
      <c r="CZ245" s="15"/>
      <c r="DA245" s="15"/>
      <c r="DB245" s="15"/>
      <c r="DC245" s="15"/>
      <c r="DD245" s="15"/>
      <c r="DE245" s="15"/>
      <c r="DF245" s="15"/>
      <c r="DG245" s="15"/>
      <c r="DH245" s="15"/>
      <c r="DI245" s="15"/>
      <c r="DJ245" s="15"/>
      <c r="DK245" s="15"/>
      <c r="DL245" s="15"/>
      <c r="DM245" s="15"/>
      <c r="DN245" s="15"/>
      <c r="DO245" s="15"/>
      <c r="DP245" s="15"/>
      <c r="DQ245" s="15"/>
      <c r="DR245" s="15"/>
      <c r="DS245" s="15"/>
      <c r="DT245" s="15"/>
      <c r="DU245" s="15"/>
      <c r="DV245" s="15"/>
      <c r="DW245" s="15"/>
      <c r="DX245" s="15"/>
      <c r="DY245" s="15"/>
      <c r="DZ245" s="15"/>
      <c r="EA245" s="15"/>
      <c r="EB245" s="15"/>
      <c r="EC245" s="15"/>
      <c r="ED245" s="15"/>
      <c r="EE245" s="15"/>
      <c r="EF245" s="15"/>
      <c r="EG245" s="15"/>
      <c r="EH245" s="15"/>
      <c r="EI245" s="15"/>
      <c r="EJ245" s="15"/>
      <c r="EK245" s="15"/>
      <c r="EL245" s="15"/>
      <c r="EM245" s="15"/>
      <c r="EN245" s="15"/>
      <c r="EO245" s="15"/>
      <c r="EP245" s="15"/>
      <c r="EQ245" s="15"/>
      <c r="ER245" s="15"/>
      <c r="ES245" s="15"/>
      <c r="ET245" s="15"/>
      <c r="EU245" s="15"/>
      <c r="EV245" s="15"/>
      <c r="EW245" s="15"/>
      <c r="EX245" s="15"/>
      <c r="EY245" s="15"/>
      <c r="EZ245" s="15"/>
      <c r="FA245" s="15"/>
      <c r="FB245" s="15"/>
      <c r="FC245" s="15"/>
      <c r="FD245" s="15"/>
      <c r="FE245" s="15"/>
      <c r="FF245" s="15"/>
      <c r="FG245" s="15"/>
      <c r="FH245" s="15"/>
      <c r="FI245" s="15"/>
      <c r="FJ245" s="15"/>
      <c r="FK245" s="15"/>
      <c r="FL245" s="15"/>
      <c r="FM245" s="15"/>
      <c r="FN245" s="15"/>
      <c r="FO245" s="15"/>
      <c r="FP245" s="15"/>
      <c r="FQ245" s="15"/>
      <c r="FR245" s="15"/>
      <c r="FS245" s="15"/>
      <c r="FT245" s="15"/>
      <c r="FU245" s="15"/>
      <c r="FV245" s="15"/>
      <c r="FW245" s="15"/>
      <c r="FX245" s="15"/>
      <c r="FY245" s="15"/>
      <c r="FZ245" s="15"/>
      <c r="GA245" s="15"/>
      <c r="GB245" s="15"/>
      <c r="GC245" s="15"/>
      <c r="GD245" s="15"/>
      <c r="GE245" s="15"/>
      <c r="GF245" s="15"/>
      <c r="GG245" s="15"/>
      <c r="GH245" s="15"/>
      <c r="GI245" s="15"/>
      <c r="GJ245" s="15"/>
      <c r="GK245" s="15"/>
      <c r="GL245" s="15"/>
      <c r="GM245" s="15"/>
      <c r="GN245" s="15"/>
      <c r="GO245" s="15"/>
      <c r="GP245" s="15"/>
      <c r="GQ245" s="15"/>
      <c r="GR245" s="15"/>
      <c r="GS245" s="15"/>
      <c r="GT245" s="15"/>
      <c r="GU245" s="15"/>
      <c r="GV245" s="15"/>
      <c r="GW245" s="15"/>
      <c r="GX245" s="15"/>
      <c r="GY245" s="15"/>
      <c r="GZ245" s="15"/>
      <c r="HA245" s="15"/>
      <c r="HB245" s="15"/>
      <c r="HC245" s="15"/>
      <c r="HD245" s="15"/>
      <c r="HE245" s="15"/>
      <c r="HF245" s="15"/>
      <c r="HG245" s="15"/>
      <c r="HH245" s="15"/>
      <c r="HI245" s="15"/>
      <c r="HJ245" s="15"/>
      <c r="HK245" s="15"/>
      <c r="HL245" s="15"/>
      <c r="HM245" s="15"/>
      <c r="HN245" s="15"/>
      <c r="HO245" s="15"/>
      <c r="HP245" s="15"/>
      <c r="HQ245" s="15"/>
      <c r="HR245" s="15"/>
      <c r="HS245" s="15"/>
      <c r="HT245" s="15"/>
      <c r="HU245" s="15"/>
      <c r="HV245" s="15"/>
      <c r="HW245" s="15"/>
      <c r="HX245" s="15"/>
      <c r="HY245" s="15"/>
      <c r="HZ245" s="15"/>
      <c r="IA245" s="15"/>
      <c r="IB245" s="15"/>
      <c r="IC245" s="15"/>
      <c r="ID245" s="15"/>
      <c r="IE245" s="15"/>
      <c r="IF245" s="15"/>
      <c r="IG245" s="15"/>
      <c r="IH245" s="15"/>
      <c r="II245" s="15"/>
      <c r="IJ245" s="15"/>
      <c r="IK245" s="15"/>
      <c r="IL245" s="15"/>
      <c r="IM245" s="15"/>
      <c r="IN245" s="15"/>
      <c r="IO245" s="15"/>
      <c r="IP245" s="15"/>
      <c r="IQ245" s="15"/>
      <c r="IR245" s="15"/>
      <c r="IS245" s="15"/>
      <c r="IT245" s="15"/>
      <c r="IU245" s="15"/>
      <c r="IV245" s="15"/>
    </row>
    <row r="246" spans="1:256" ht="42" customHeight="1">
      <c r="A246" s="5" t="s">
        <v>238</v>
      </c>
      <c r="B246" s="5"/>
      <c r="C246" s="581" t="s">
        <v>239</v>
      </c>
      <c r="D246" s="581"/>
      <c r="E246" s="554">
        <f>I205</f>
        <v>4362.71</v>
      </c>
      <c r="F246" s="554"/>
      <c r="G246" s="554">
        <f>ROUND((1/2250)*E246,2)</f>
        <v>1.94</v>
      </c>
      <c r="H246" s="554"/>
      <c r="I246" s="554"/>
      <c r="J246" s="118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  <c r="BM246" s="15"/>
      <c r="BN246" s="15"/>
      <c r="BO246" s="15"/>
      <c r="BP246" s="15"/>
      <c r="BQ246" s="15"/>
      <c r="BR246" s="15"/>
      <c r="BS246" s="15"/>
      <c r="BT246" s="15"/>
      <c r="BU246" s="15"/>
      <c r="BV246" s="15"/>
      <c r="BW246" s="15"/>
      <c r="BX246" s="15"/>
      <c r="BY246" s="15"/>
      <c r="BZ246" s="15"/>
      <c r="CA246" s="15"/>
      <c r="CB246" s="15"/>
      <c r="CC246" s="15"/>
      <c r="CD246" s="15"/>
      <c r="CE246" s="15"/>
      <c r="CF246" s="15"/>
      <c r="CG246" s="15"/>
      <c r="CH246" s="15"/>
      <c r="CI246" s="15"/>
      <c r="CJ246" s="15"/>
      <c r="CK246" s="15"/>
      <c r="CL246" s="15"/>
      <c r="CM246" s="15"/>
      <c r="CN246" s="15"/>
      <c r="CO246" s="15"/>
      <c r="CP246" s="15"/>
      <c r="CQ246" s="15"/>
      <c r="CR246" s="15"/>
      <c r="CS246" s="15"/>
      <c r="CT246" s="15"/>
      <c r="CU246" s="15"/>
      <c r="CV246" s="15"/>
      <c r="CW246" s="15"/>
      <c r="CX246" s="15"/>
      <c r="CY246" s="15"/>
      <c r="CZ246" s="15"/>
      <c r="DA246" s="15"/>
      <c r="DB246" s="15"/>
      <c r="DC246" s="15"/>
      <c r="DD246" s="15"/>
      <c r="DE246" s="15"/>
      <c r="DF246" s="15"/>
      <c r="DG246" s="15"/>
      <c r="DH246" s="15"/>
      <c r="DI246" s="15"/>
      <c r="DJ246" s="15"/>
      <c r="DK246" s="15"/>
      <c r="DL246" s="15"/>
      <c r="DM246" s="15"/>
      <c r="DN246" s="15"/>
      <c r="DO246" s="15"/>
      <c r="DP246" s="15"/>
      <c r="DQ246" s="15"/>
      <c r="DR246" s="15"/>
      <c r="DS246" s="15"/>
      <c r="DT246" s="15"/>
      <c r="DU246" s="15"/>
      <c r="DV246" s="15"/>
      <c r="DW246" s="15"/>
      <c r="DX246" s="15"/>
      <c r="DY246" s="15"/>
      <c r="DZ246" s="15"/>
      <c r="EA246" s="15"/>
      <c r="EB246" s="15"/>
      <c r="EC246" s="15"/>
      <c r="ED246" s="15"/>
      <c r="EE246" s="15"/>
      <c r="EF246" s="15"/>
      <c r="EG246" s="15"/>
      <c r="EH246" s="15"/>
      <c r="EI246" s="15"/>
      <c r="EJ246" s="15"/>
      <c r="EK246" s="15"/>
      <c r="EL246" s="15"/>
      <c r="EM246" s="15"/>
      <c r="EN246" s="15"/>
      <c r="EO246" s="15"/>
      <c r="EP246" s="15"/>
      <c r="EQ246" s="15"/>
      <c r="ER246" s="15"/>
      <c r="ES246" s="15"/>
      <c r="ET246" s="15"/>
      <c r="EU246" s="15"/>
      <c r="EV246" s="15"/>
      <c r="EW246" s="15"/>
      <c r="EX246" s="15"/>
      <c r="EY246" s="15"/>
      <c r="EZ246" s="15"/>
      <c r="FA246" s="15"/>
      <c r="FB246" s="15"/>
      <c r="FC246" s="15"/>
      <c r="FD246" s="15"/>
      <c r="FE246" s="15"/>
      <c r="FF246" s="15"/>
      <c r="FG246" s="15"/>
      <c r="FH246" s="15"/>
      <c r="FI246" s="15"/>
      <c r="FJ246" s="15"/>
      <c r="FK246" s="15"/>
      <c r="FL246" s="15"/>
      <c r="FM246" s="15"/>
      <c r="FN246" s="15"/>
      <c r="FO246" s="15"/>
      <c r="FP246" s="15"/>
      <c r="FQ246" s="15"/>
      <c r="FR246" s="15"/>
      <c r="FS246" s="15"/>
      <c r="FT246" s="15"/>
      <c r="FU246" s="15"/>
      <c r="FV246" s="15"/>
      <c r="FW246" s="15"/>
      <c r="FX246" s="15"/>
      <c r="FY246" s="15"/>
      <c r="FZ246" s="15"/>
      <c r="GA246" s="15"/>
      <c r="GB246" s="15"/>
      <c r="GC246" s="15"/>
      <c r="GD246" s="15"/>
      <c r="GE246" s="15"/>
      <c r="GF246" s="15"/>
      <c r="GG246" s="15"/>
      <c r="GH246" s="15"/>
      <c r="GI246" s="15"/>
      <c r="GJ246" s="15"/>
      <c r="GK246" s="15"/>
      <c r="GL246" s="15"/>
      <c r="GM246" s="15"/>
      <c r="GN246" s="15"/>
      <c r="GO246" s="15"/>
      <c r="GP246" s="15"/>
      <c r="GQ246" s="15"/>
      <c r="GR246" s="15"/>
      <c r="GS246" s="15"/>
      <c r="GT246" s="15"/>
      <c r="GU246" s="15"/>
      <c r="GV246" s="15"/>
      <c r="GW246" s="15"/>
      <c r="GX246" s="15"/>
      <c r="GY246" s="15"/>
      <c r="GZ246" s="15"/>
      <c r="HA246" s="15"/>
      <c r="HB246" s="15"/>
      <c r="HC246" s="15"/>
      <c r="HD246" s="15"/>
      <c r="HE246" s="15"/>
      <c r="HF246" s="15"/>
      <c r="HG246" s="15"/>
      <c r="HH246" s="15"/>
      <c r="HI246" s="15"/>
      <c r="HJ246" s="15"/>
      <c r="HK246" s="15"/>
      <c r="HL246" s="15"/>
      <c r="HM246" s="15"/>
      <c r="HN246" s="15"/>
      <c r="HO246" s="15"/>
      <c r="HP246" s="15"/>
      <c r="HQ246" s="15"/>
      <c r="HR246" s="15"/>
      <c r="HS246" s="15"/>
      <c r="HT246" s="15"/>
      <c r="HU246" s="15"/>
      <c r="HV246" s="15"/>
      <c r="HW246" s="15"/>
      <c r="HX246" s="15"/>
      <c r="HY246" s="15"/>
      <c r="HZ246" s="15"/>
      <c r="IA246" s="15"/>
      <c r="IB246" s="15"/>
      <c r="IC246" s="15"/>
      <c r="ID246" s="15"/>
      <c r="IE246" s="15"/>
      <c r="IF246" s="15"/>
      <c r="IG246" s="15"/>
      <c r="IH246" s="15"/>
      <c r="II246" s="15"/>
      <c r="IJ246" s="15"/>
      <c r="IK246" s="15"/>
      <c r="IL246" s="15"/>
      <c r="IM246" s="15"/>
      <c r="IN246" s="15"/>
      <c r="IO246" s="15"/>
      <c r="IP246" s="15"/>
      <c r="IQ246" s="15"/>
      <c r="IR246" s="15"/>
      <c r="IS246" s="15"/>
      <c r="IT246" s="15"/>
      <c r="IU246" s="15"/>
      <c r="IV246" s="15"/>
    </row>
    <row r="247" spans="1:256" ht="16.5" customHeight="1">
      <c r="A247" s="557" t="s">
        <v>209</v>
      </c>
      <c r="B247" s="557"/>
      <c r="C247" s="557"/>
      <c r="D247" s="557"/>
      <c r="E247" s="557"/>
      <c r="F247" s="557"/>
      <c r="G247" s="556">
        <f>SUM(G245+G246)</f>
        <v>1.94</v>
      </c>
      <c r="H247" s="556"/>
      <c r="I247" s="556"/>
      <c r="J247" s="118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  <c r="BM247" s="15"/>
      <c r="BN247" s="15"/>
      <c r="BO247" s="15"/>
      <c r="BP247" s="15"/>
      <c r="BQ247" s="15"/>
      <c r="BR247" s="15"/>
      <c r="BS247" s="15"/>
      <c r="BT247" s="15"/>
      <c r="BU247" s="15"/>
      <c r="BV247" s="15"/>
      <c r="BW247" s="15"/>
      <c r="BX247" s="15"/>
      <c r="BY247" s="15"/>
      <c r="BZ247" s="15"/>
      <c r="CA247" s="15"/>
      <c r="CB247" s="15"/>
      <c r="CC247" s="15"/>
      <c r="CD247" s="15"/>
      <c r="CE247" s="15"/>
      <c r="CF247" s="15"/>
      <c r="CG247" s="15"/>
      <c r="CH247" s="15"/>
      <c r="CI247" s="15"/>
      <c r="CJ247" s="15"/>
      <c r="CK247" s="15"/>
      <c r="CL247" s="15"/>
      <c r="CM247" s="15"/>
      <c r="CN247" s="15"/>
      <c r="CO247" s="15"/>
      <c r="CP247" s="15"/>
      <c r="CQ247" s="15"/>
      <c r="CR247" s="15"/>
      <c r="CS247" s="15"/>
      <c r="CT247" s="15"/>
      <c r="CU247" s="15"/>
      <c r="CV247" s="15"/>
      <c r="CW247" s="15"/>
      <c r="CX247" s="15"/>
      <c r="CY247" s="15"/>
      <c r="CZ247" s="15"/>
      <c r="DA247" s="15"/>
      <c r="DB247" s="15"/>
      <c r="DC247" s="15"/>
      <c r="DD247" s="15"/>
      <c r="DE247" s="15"/>
      <c r="DF247" s="15"/>
      <c r="DG247" s="15"/>
      <c r="DH247" s="15"/>
      <c r="DI247" s="15"/>
      <c r="DJ247" s="15"/>
      <c r="DK247" s="15"/>
      <c r="DL247" s="15"/>
      <c r="DM247" s="15"/>
      <c r="DN247" s="15"/>
      <c r="DO247" s="15"/>
      <c r="DP247" s="15"/>
      <c r="DQ247" s="15"/>
      <c r="DR247" s="15"/>
      <c r="DS247" s="15"/>
      <c r="DT247" s="15"/>
      <c r="DU247" s="15"/>
      <c r="DV247" s="15"/>
      <c r="DW247" s="15"/>
      <c r="DX247" s="15"/>
      <c r="DY247" s="15"/>
      <c r="DZ247" s="15"/>
      <c r="EA247" s="15"/>
      <c r="EB247" s="15"/>
      <c r="EC247" s="15"/>
      <c r="ED247" s="15"/>
      <c r="EE247" s="15"/>
      <c r="EF247" s="15"/>
      <c r="EG247" s="15"/>
      <c r="EH247" s="15"/>
      <c r="EI247" s="15"/>
      <c r="EJ247" s="15"/>
      <c r="EK247" s="15"/>
      <c r="EL247" s="15"/>
      <c r="EM247" s="15"/>
      <c r="EN247" s="15"/>
      <c r="EO247" s="15"/>
      <c r="EP247" s="15"/>
      <c r="EQ247" s="15"/>
      <c r="ER247" s="15"/>
      <c r="ES247" s="15"/>
      <c r="ET247" s="15"/>
      <c r="EU247" s="15"/>
      <c r="EV247" s="15"/>
      <c r="EW247" s="15"/>
      <c r="EX247" s="15"/>
      <c r="EY247" s="15"/>
      <c r="EZ247" s="15"/>
      <c r="FA247" s="15"/>
      <c r="FB247" s="15"/>
      <c r="FC247" s="15"/>
      <c r="FD247" s="15"/>
      <c r="FE247" s="15"/>
      <c r="FF247" s="15"/>
      <c r="FG247" s="15"/>
      <c r="FH247" s="15"/>
      <c r="FI247" s="15"/>
      <c r="FJ247" s="15"/>
      <c r="FK247" s="15"/>
      <c r="FL247" s="15"/>
      <c r="FM247" s="15"/>
      <c r="FN247" s="15"/>
      <c r="FO247" s="15"/>
      <c r="FP247" s="15"/>
      <c r="FQ247" s="15"/>
      <c r="FR247" s="15"/>
      <c r="FS247" s="15"/>
      <c r="FT247" s="15"/>
      <c r="FU247" s="15"/>
      <c r="FV247" s="15"/>
      <c r="FW247" s="15"/>
      <c r="FX247" s="15"/>
      <c r="FY247" s="15"/>
      <c r="FZ247" s="15"/>
      <c r="GA247" s="15"/>
      <c r="GB247" s="15"/>
      <c r="GC247" s="15"/>
      <c r="GD247" s="15"/>
      <c r="GE247" s="15"/>
      <c r="GF247" s="15"/>
      <c r="GG247" s="15"/>
      <c r="GH247" s="15"/>
      <c r="GI247" s="15"/>
      <c r="GJ247" s="15"/>
      <c r="GK247" s="15"/>
      <c r="GL247" s="15"/>
      <c r="GM247" s="15"/>
      <c r="GN247" s="15"/>
      <c r="GO247" s="15"/>
      <c r="GP247" s="15"/>
      <c r="GQ247" s="15"/>
      <c r="GR247" s="15"/>
      <c r="GS247" s="15"/>
      <c r="GT247" s="15"/>
      <c r="GU247" s="15"/>
      <c r="GV247" s="15"/>
      <c r="GW247" s="15"/>
      <c r="GX247" s="15"/>
      <c r="GY247" s="15"/>
      <c r="GZ247" s="15"/>
      <c r="HA247" s="15"/>
      <c r="HB247" s="15"/>
      <c r="HC247" s="15"/>
      <c r="HD247" s="15"/>
      <c r="HE247" s="15"/>
      <c r="HF247" s="15"/>
      <c r="HG247" s="15"/>
      <c r="HH247" s="15"/>
      <c r="HI247" s="15"/>
      <c r="HJ247" s="15"/>
      <c r="HK247" s="15"/>
      <c r="HL247" s="15"/>
      <c r="HM247" s="15"/>
      <c r="HN247" s="15"/>
      <c r="HO247" s="15"/>
      <c r="HP247" s="15"/>
      <c r="HQ247" s="15"/>
      <c r="HR247" s="15"/>
      <c r="HS247" s="15"/>
      <c r="HT247" s="15"/>
      <c r="HU247" s="15"/>
      <c r="HV247" s="15"/>
      <c r="HW247" s="15"/>
      <c r="HX247" s="15"/>
      <c r="HY247" s="15"/>
      <c r="HZ247" s="15"/>
      <c r="IA247" s="15"/>
      <c r="IB247" s="15"/>
      <c r="IC247" s="15"/>
      <c r="ID247" s="15"/>
      <c r="IE247" s="15"/>
      <c r="IF247" s="15"/>
      <c r="IG247" s="15"/>
      <c r="IH247" s="15"/>
      <c r="II247" s="15"/>
      <c r="IJ247" s="15"/>
      <c r="IK247" s="15"/>
      <c r="IL247" s="15"/>
      <c r="IM247" s="15"/>
      <c r="IN247" s="15"/>
      <c r="IO247" s="15"/>
      <c r="IP247" s="15"/>
      <c r="IQ247" s="15"/>
      <c r="IR247" s="15"/>
      <c r="IS247" s="15"/>
      <c r="IT247" s="15"/>
      <c r="IU247" s="15"/>
      <c r="IV247" s="15"/>
    </row>
    <row r="248" spans="1:256" ht="8.25" customHeight="1">
      <c r="A248" s="582"/>
      <c r="B248" s="582"/>
      <c r="C248" s="582"/>
      <c r="D248" s="582"/>
      <c r="E248" s="582"/>
      <c r="F248" s="582"/>
      <c r="G248" s="582"/>
      <c r="H248" s="582"/>
      <c r="I248" s="582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  <c r="BM248" s="15"/>
      <c r="BN248" s="15"/>
      <c r="BO248" s="15"/>
      <c r="BP248" s="15"/>
      <c r="BQ248" s="15"/>
      <c r="BR248" s="15"/>
      <c r="BS248" s="15"/>
      <c r="BT248" s="15"/>
      <c r="BU248" s="15"/>
      <c r="BV248" s="15"/>
      <c r="BW248" s="15"/>
      <c r="BX248" s="15"/>
      <c r="BY248" s="15"/>
      <c r="BZ248" s="15"/>
      <c r="CA248" s="15"/>
      <c r="CB248" s="15"/>
      <c r="CC248" s="15"/>
      <c r="CD248" s="15"/>
      <c r="CE248" s="15"/>
      <c r="CF248" s="15"/>
      <c r="CG248" s="15"/>
      <c r="CH248" s="15"/>
      <c r="CI248" s="15"/>
      <c r="CJ248" s="15"/>
      <c r="CK248" s="15"/>
      <c r="CL248" s="15"/>
      <c r="CM248" s="15"/>
      <c r="CN248" s="15"/>
      <c r="CO248" s="15"/>
      <c r="CP248" s="15"/>
      <c r="CQ248" s="15"/>
      <c r="CR248" s="15"/>
      <c r="CS248" s="15"/>
      <c r="CT248" s="15"/>
      <c r="CU248" s="15"/>
      <c r="CV248" s="15"/>
      <c r="CW248" s="15"/>
      <c r="CX248" s="15"/>
      <c r="CY248" s="15"/>
      <c r="CZ248" s="15"/>
      <c r="DA248" s="15"/>
      <c r="DB248" s="15"/>
      <c r="DC248" s="15"/>
      <c r="DD248" s="15"/>
      <c r="DE248" s="15"/>
      <c r="DF248" s="15"/>
      <c r="DG248" s="15"/>
      <c r="DH248" s="15"/>
      <c r="DI248" s="15"/>
      <c r="DJ248" s="15"/>
      <c r="DK248" s="15"/>
      <c r="DL248" s="15"/>
      <c r="DM248" s="15"/>
      <c r="DN248" s="15"/>
      <c r="DO248" s="15"/>
      <c r="DP248" s="15"/>
      <c r="DQ248" s="15"/>
      <c r="DR248" s="15"/>
      <c r="DS248" s="15"/>
      <c r="DT248" s="15"/>
      <c r="DU248" s="15"/>
      <c r="DV248" s="15"/>
      <c r="DW248" s="15"/>
      <c r="DX248" s="15"/>
      <c r="DY248" s="15"/>
      <c r="DZ248" s="15"/>
      <c r="EA248" s="15"/>
      <c r="EB248" s="15"/>
      <c r="EC248" s="15"/>
      <c r="ED248" s="15"/>
      <c r="EE248" s="15"/>
      <c r="EF248" s="15"/>
      <c r="EG248" s="15"/>
      <c r="EH248" s="15"/>
      <c r="EI248" s="15"/>
      <c r="EJ248" s="15"/>
      <c r="EK248" s="15"/>
      <c r="EL248" s="15"/>
      <c r="EM248" s="15"/>
      <c r="EN248" s="15"/>
      <c r="EO248" s="15"/>
      <c r="EP248" s="15"/>
      <c r="EQ248" s="15"/>
      <c r="ER248" s="15"/>
      <c r="ES248" s="15"/>
      <c r="ET248" s="15"/>
      <c r="EU248" s="15"/>
      <c r="EV248" s="15"/>
      <c r="EW248" s="15"/>
      <c r="EX248" s="15"/>
      <c r="EY248" s="15"/>
      <c r="EZ248" s="15"/>
      <c r="FA248" s="15"/>
      <c r="FB248" s="15"/>
      <c r="FC248" s="15"/>
      <c r="FD248" s="15"/>
      <c r="FE248" s="15"/>
      <c r="FF248" s="15"/>
      <c r="FG248" s="15"/>
      <c r="FH248" s="15"/>
      <c r="FI248" s="15"/>
      <c r="FJ248" s="15"/>
      <c r="FK248" s="15"/>
      <c r="FL248" s="15"/>
      <c r="FM248" s="15"/>
      <c r="FN248" s="15"/>
      <c r="FO248" s="15"/>
      <c r="FP248" s="15"/>
      <c r="FQ248" s="15"/>
      <c r="FR248" s="15"/>
      <c r="FS248" s="15"/>
      <c r="FT248" s="15"/>
      <c r="FU248" s="15"/>
      <c r="FV248" s="15"/>
      <c r="FW248" s="15"/>
      <c r="FX248" s="15"/>
      <c r="FY248" s="15"/>
      <c r="FZ248" s="15"/>
      <c r="GA248" s="15"/>
      <c r="GB248" s="15"/>
      <c r="GC248" s="15"/>
      <c r="GD248" s="15"/>
      <c r="GE248" s="15"/>
      <c r="GF248" s="15"/>
      <c r="GG248" s="15"/>
      <c r="GH248" s="15"/>
      <c r="GI248" s="15"/>
      <c r="GJ248" s="15"/>
      <c r="GK248" s="15"/>
      <c r="GL248" s="15"/>
      <c r="GM248" s="15"/>
      <c r="GN248" s="15"/>
      <c r="GO248" s="15"/>
      <c r="GP248" s="15"/>
      <c r="GQ248" s="15"/>
      <c r="GR248" s="15"/>
      <c r="GS248" s="15"/>
      <c r="GT248" s="15"/>
      <c r="GU248" s="15"/>
      <c r="GV248" s="15"/>
      <c r="GW248" s="15"/>
      <c r="GX248" s="15"/>
      <c r="GY248" s="15"/>
      <c r="GZ248" s="15"/>
      <c r="HA248" s="15"/>
      <c r="HB248" s="15"/>
      <c r="HC248" s="15"/>
      <c r="HD248" s="15"/>
      <c r="HE248" s="15"/>
      <c r="HF248" s="15"/>
      <c r="HG248" s="15"/>
      <c r="HH248" s="15"/>
      <c r="HI248" s="15"/>
      <c r="HJ248" s="15"/>
      <c r="HK248" s="15"/>
      <c r="HL248" s="15"/>
      <c r="HM248" s="15"/>
      <c r="HN248" s="15"/>
      <c r="HO248" s="15"/>
      <c r="HP248" s="15"/>
      <c r="HQ248" s="15"/>
      <c r="HR248" s="15"/>
      <c r="HS248" s="15"/>
      <c r="HT248" s="15"/>
      <c r="HU248" s="15"/>
      <c r="HV248" s="15"/>
      <c r="HW248" s="15"/>
      <c r="HX248" s="15"/>
      <c r="HY248" s="15"/>
      <c r="HZ248" s="15"/>
      <c r="IA248" s="15"/>
      <c r="IB248" s="15"/>
      <c r="IC248" s="15"/>
      <c r="ID248" s="15"/>
      <c r="IE248" s="15"/>
      <c r="IF248" s="15"/>
      <c r="IG248" s="15"/>
      <c r="IH248" s="15"/>
      <c r="II248" s="15"/>
      <c r="IJ248" s="15"/>
      <c r="IK248" s="15"/>
      <c r="IL248" s="15"/>
      <c r="IM248" s="15"/>
      <c r="IN248" s="15"/>
      <c r="IO248" s="15"/>
      <c r="IP248" s="15"/>
      <c r="IQ248" s="15"/>
      <c r="IR248" s="15"/>
      <c r="IS248" s="15"/>
      <c r="IT248" s="15"/>
      <c r="IU248" s="15"/>
      <c r="IV248" s="15"/>
    </row>
    <row r="249" spans="1:256" ht="27.75" customHeight="1">
      <c r="A249" s="583" t="s">
        <v>240</v>
      </c>
      <c r="B249" s="583"/>
      <c r="C249" s="584" t="s">
        <v>241</v>
      </c>
      <c r="D249" s="584"/>
      <c r="E249" s="561">
        <v>0</v>
      </c>
      <c r="F249" s="561"/>
      <c r="G249" s="554">
        <f>ROUND(1/(30*7500)*E249,2)</f>
        <v>0</v>
      </c>
      <c r="H249" s="554"/>
      <c r="I249" s="554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  <c r="BM249" s="15"/>
      <c r="BN249" s="15"/>
      <c r="BO249" s="15"/>
      <c r="BP249" s="15"/>
      <c r="BQ249" s="15"/>
      <c r="BR249" s="15"/>
      <c r="BS249" s="15"/>
      <c r="BT249" s="15"/>
      <c r="BU249" s="15"/>
      <c r="BV249" s="15"/>
      <c r="BW249" s="15"/>
      <c r="BX249" s="15"/>
      <c r="BY249" s="15"/>
      <c r="BZ249" s="15"/>
      <c r="CA249" s="15"/>
      <c r="CB249" s="15"/>
      <c r="CC249" s="15"/>
      <c r="CD249" s="15"/>
      <c r="CE249" s="15"/>
      <c r="CF249" s="15"/>
      <c r="CG249" s="15"/>
      <c r="CH249" s="15"/>
      <c r="CI249" s="15"/>
      <c r="CJ249" s="15"/>
      <c r="CK249" s="15"/>
      <c r="CL249" s="15"/>
      <c r="CM249" s="15"/>
      <c r="CN249" s="15"/>
      <c r="CO249" s="15"/>
      <c r="CP249" s="15"/>
      <c r="CQ249" s="15"/>
      <c r="CR249" s="15"/>
      <c r="CS249" s="15"/>
      <c r="CT249" s="15"/>
      <c r="CU249" s="15"/>
      <c r="CV249" s="15"/>
      <c r="CW249" s="15"/>
      <c r="CX249" s="15"/>
      <c r="CY249" s="15"/>
      <c r="CZ249" s="15"/>
      <c r="DA249" s="15"/>
      <c r="DB249" s="15"/>
      <c r="DC249" s="15"/>
      <c r="DD249" s="15"/>
      <c r="DE249" s="15"/>
      <c r="DF249" s="15"/>
      <c r="DG249" s="15"/>
      <c r="DH249" s="15"/>
      <c r="DI249" s="15"/>
      <c r="DJ249" s="15"/>
      <c r="DK249" s="15"/>
      <c r="DL249" s="15"/>
      <c r="DM249" s="15"/>
      <c r="DN249" s="15"/>
      <c r="DO249" s="15"/>
      <c r="DP249" s="15"/>
      <c r="DQ249" s="15"/>
      <c r="DR249" s="15"/>
      <c r="DS249" s="15"/>
      <c r="DT249" s="15"/>
      <c r="DU249" s="15"/>
      <c r="DV249" s="15"/>
      <c r="DW249" s="15"/>
      <c r="DX249" s="15"/>
      <c r="DY249" s="15"/>
      <c r="DZ249" s="15"/>
      <c r="EA249" s="15"/>
      <c r="EB249" s="15"/>
      <c r="EC249" s="15"/>
      <c r="ED249" s="15"/>
      <c r="EE249" s="15"/>
      <c r="EF249" s="15"/>
      <c r="EG249" s="15"/>
      <c r="EH249" s="15"/>
      <c r="EI249" s="15"/>
      <c r="EJ249" s="15"/>
      <c r="EK249" s="15"/>
      <c r="EL249" s="15"/>
      <c r="EM249" s="15"/>
      <c r="EN249" s="15"/>
      <c r="EO249" s="15"/>
      <c r="EP249" s="15"/>
      <c r="EQ249" s="15"/>
      <c r="ER249" s="15"/>
      <c r="ES249" s="15"/>
      <c r="ET249" s="15"/>
      <c r="EU249" s="15"/>
      <c r="EV249" s="15"/>
      <c r="EW249" s="15"/>
      <c r="EX249" s="15"/>
      <c r="EY249" s="15"/>
      <c r="EZ249" s="15"/>
      <c r="FA249" s="15"/>
      <c r="FB249" s="15"/>
      <c r="FC249" s="15"/>
      <c r="FD249" s="15"/>
      <c r="FE249" s="15"/>
      <c r="FF249" s="15"/>
      <c r="FG249" s="15"/>
      <c r="FH249" s="15"/>
      <c r="FI249" s="15"/>
      <c r="FJ249" s="15"/>
      <c r="FK249" s="15"/>
      <c r="FL249" s="15"/>
      <c r="FM249" s="15"/>
      <c r="FN249" s="15"/>
      <c r="FO249" s="15"/>
      <c r="FP249" s="15"/>
      <c r="FQ249" s="15"/>
      <c r="FR249" s="15"/>
      <c r="FS249" s="15"/>
      <c r="FT249" s="15"/>
      <c r="FU249" s="15"/>
      <c r="FV249" s="15"/>
      <c r="FW249" s="15"/>
      <c r="FX249" s="15"/>
      <c r="FY249" s="15"/>
      <c r="FZ249" s="15"/>
      <c r="GA249" s="15"/>
      <c r="GB249" s="15"/>
      <c r="GC249" s="15"/>
      <c r="GD249" s="15"/>
      <c r="GE249" s="15"/>
      <c r="GF249" s="15"/>
      <c r="GG249" s="15"/>
      <c r="GH249" s="15"/>
      <c r="GI249" s="15"/>
      <c r="GJ249" s="15"/>
      <c r="GK249" s="15"/>
      <c r="GL249" s="15"/>
      <c r="GM249" s="15"/>
      <c r="GN249" s="15"/>
      <c r="GO249" s="15"/>
      <c r="GP249" s="15"/>
      <c r="GQ249" s="15"/>
      <c r="GR249" s="15"/>
      <c r="GS249" s="15"/>
      <c r="GT249" s="15"/>
      <c r="GU249" s="15"/>
      <c r="GV249" s="15"/>
      <c r="GW249" s="15"/>
      <c r="GX249" s="15"/>
      <c r="GY249" s="15"/>
      <c r="GZ249" s="15"/>
      <c r="HA249" s="15"/>
      <c r="HB249" s="15"/>
      <c r="HC249" s="15"/>
      <c r="HD249" s="15"/>
      <c r="HE249" s="15"/>
      <c r="HF249" s="15"/>
      <c r="HG249" s="15"/>
      <c r="HH249" s="15"/>
      <c r="HI249" s="15"/>
      <c r="HJ249" s="15"/>
      <c r="HK249" s="15"/>
      <c r="HL249" s="15"/>
      <c r="HM249" s="15"/>
      <c r="HN249" s="15"/>
      <c r="HO249" s="15"/>
      <c r="HP249" s="15"/>
      <c r="HQ249" s="15"/>
      <c r="HR249" s="15"/>
      <c r="HS249" s="15"/>
      <c r="HT249" s="15"/>
      <c r="HU249" s="15"/>
      <c r="HV249" s="15"/>
      <c r="HW249" s="15"/>
      <c r="HX249" s="15"/>
      <c r="HY249" s="15"/>
      <c r="HZ249" s="15"/>
      <c r="IA249" s="15"/>
      <c r="IB249" s="15"/>
      <c r="IC249" s="15"/>
      <c r="ID249" s="15"/>
      <c r="IE249" s="15"/>
      <c r="IF249" s="15"/>
      <c r="IG249" s="15"/>
      <c r="IH249" s="15"/>
      <c r="II249" s="15"/>
      <c r="IJ249" s="15"/>
      <c r="IK249" s="15"/>
      <c r="IL249" s="15"/>
      <c r="IM249" s="15"/>
      <c r="IN249" s="15"/>
      <c r="IO249" s="15"/>
      <c r="IP249" s="15"/>
      <c r="IQ249" s="15"/>
      <c r="IR249" s="15"/>
      <c r="IS249" s="15"/>
      <c r="IT249" s="15"/>
      <c r="IU249" s="15"/>
      <c r="IV249" s="15"/>
    </row>
    <row r="250" spans="1:256" ht="27" customHeight="1">
      <c r="A250" s="5" t="s">
        <v>242</v>
      </c>
      <c r="B250" s="5"/>
      <c r="C250" s="581" t="s">
        <v>243</v>
      </c>
      <c r="D250" s="581"/>
      <c r="E250" s="554">
        <f>I205</f>
        <v>4362.71</v>
      </c>
      <c r="F250" s="554"/>
      <c r="G250" s="554">
        <f>ROUND((1/7500)*E250,2)</f>
        <v>0.57999999999999996</v>
      </c>
      <c r="H250" s="554"/>
      <c r="I250" s="554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  <c r="BM250" s="15"/>
      <c r="BN250" s="15"/>
      <c r="BO250" s="15"/>
      <c r="BP250" s="15"/>
      <c r="BQ250" s="15"/>
      <c r="BR250" s="15"/>
      <c r="BS250" s="15"/>
      <c r="BT250" s="15"/>
      <c r="BU250" s="15"/>
      <c r="BV250" s="15"/>
      <c r="BW250" s="15"/>
      <c r="BX250" s="15"/>
      <c r="BY250" s="15"/>
      <c r="BZ250" s="15"/>
      <c r="CA250" s="15"/>
      <c r="CB250" s="15"/>
      <c r="CC250" s="15"/>
      <c r="CD250" s="15"/>
      <c r="CE250" s="15"/>
      <c r="CF250" s="15"/>
      <c r="CG250" s="15"/>
      <c r="CH250" s="15"/>
      <c r="CI250" s="15"/>
      <c r="CJ250" s="15"/>
      <c r="CK250" s="15"/>
      <c r="CL250" s="15"/>
      <c r="CM250" s="15"/>
      <c r="CN250" s="15"/>
      <c r="CO250" s="15"/>
      <c r="CP250" s="15"/>
      <c r="CQ250" s="15"/>
      <c r="CR250" s="15"/>
      <c r="CS250" s="15"/>
      <c r="CT250" s="15"/>
      <c r="CU250" s="15"/>
      <c r="CV250" s="15"/>
      <c r="CW250" s="15"/>
      <c r="CX250" s="15"/>
      <c r="CY250" s="15"/>
      <c r="CZ250" s="15"/>
      <c r="DA250" s="15"/>
      <c r="DB250" s="15"/>
      <c r="DC250" s="15"/>
      <c r="DD250" s="15"/>
      <c r="DE250" s="15"/>
      <c r="DF250" s="15"/>
      <c r="DG250" s="15"/>
      <c r="DH250" s="15"/>
      <c r="DI250" s="15"/>
      <c r="DJ250" s="15"/>
      <c r="DK250" s="15"/>
      <c r="DL250" s="15"/>
      <c r="DM250" s="15"/>
      <c r="DN250" s="15"/>
      <c r="DO250" s="15"/>
      <c r="DP250" s="15"/>
      <c r="DQ250" s="15"/>
      <c r="DR250" s="15"/>
      <c r="DS250" s="15"/>
      <c r="DT250" s="15"/>
      <c r="DU250" s="15"/>
      <c r="DV250" s="15"/>
      <c r="DW250" s="15"/>
      <c r="DX250" s="15"/>
      <c r="DY250" s="15"/>
      <c r="DZ250" s="15"/>
      <c r="EA250" s="15"/>
      <c r="EB250" s="15"/>
      <c r="EC250" s="15"/>
      <c r="ED250" s="15"/>
      <c r="EE250" s="15"/>
      <c r="EF250" s="15"/>
      <c r="EG250" s="15"/>
      <c r="EH250" s="15"/>
      <c r="EI250" s="15"/>
      <c r="EJ250" s="15"/>
      <c r="EK250" s="15"/>
      <c r="EL250" s="15"/>
      <c r="EM250" s="15"/>
      <c r="EN250" s="15"/>
      <c r="EO250" s="15"/>
      <c r="EP250" s="15"/>
      <c r="EQ250" s="15"/>
      <c r="ER250" s="15"/>
      <c r="ES250" s="15"/>
      <c r="ET250" s="15"/>
      <c r="EU250" s="15"/>
      <c r="EV250" s="15"/>
      <c r="EW250" s="15"/>
      <c r="EX250" s="15"/>
      <c r="EY250" s="15"/>
      <c r="EZ250" s="15"/>
      <c r="FA250" s="15"/>
      <c r="FB250" s="15"/>
      <c r="FC250" s="15"/>
      <c r="FD250" s="15"/>
      <c r="FE250" s="15"/>
      <c r="FF250" s="15"/>
      <c r="FG250" s="15"/>
      <c r="FH250" s="15"/>
      <c r="FI250" s="15"/>
      <c r="FJ250" s="15"/>
      <c r="FK250" s="15"/>
      <c r="FL250" s="15"/>
      <c r="FM250" s="15"/>
      <c r="FN250" s="15"/>
      <c r="FO250" s="15"/>
      <c r="FP250" s="15"/>
      <c r="FQ250" s="15"/>
      <c r="FR250" s="15"/>
      <c r="FS250" s="15"/>
      <c r="FT250" s="15"/>
      <c r="FU250" s="15"/>
      <c r="FV250" s="15"/>
      <c r="FW250" s="15"/>
      <c r="FX250" s="15"/>
      <c r="FY250" s="15"/>
      <c r="FZ250" s="15"/>
      <c r="GA250" s="15"/>
      <c r="GB250" s="15"/>
      <c r="GC250" s="15"/>
      <c r="GD250" s="15"/>
      <c r="GE250" s="15"/>
      <c r="GF250" s="15"/>
      <c r="GG250" s="15"/>
      <c r="GH250" s="15"/>
      <c r="GI250" s="15"/>
      <c r="GJ250" s="15"/>
      <c r="GK250" s="15"/>
      <c r="GL250" s="15"/>
      <c r="GM250" s="15"/>
      <c r="GN250" s="15"/>
      <c r="GO250" s="15"/>
      <c r="GP250" s="15"/>
      <c r="GQ250" s="15"/>
      <c r="GR250" s="15"/>
      <c r="GS250" s="15"/>
      <c r="GT250" s="15"/>
      <c r="GU250" s="15"/>
      <c r="GV250" s="15"/>
      <c r="GW250" s="15"/>
      <c r="GX250" s="15"/>
      <c r="GY250" s="15"/>
      <c r="GZ250" s="15"/>
      <c r="HA250" s="15"/>
      <c r="HB250" s="15"/>
      <c r="HC250" s="15"/>
      <c r="HD250" s="15"/>
      <c r="HE250" s="15"/>
      <c r="HF250" s="15"/>
      <c r="HG250" s="15"/>
      <c r="HH250" s="15"/>
      <c r="HI250" s="15"/>
      <c r="HJ250" s="15"/>
      <c r="HK250" s="15"/>
      <c r="HL250" s="15"/>
      <c r="HM250" s="15"/>
      <c r="HN250" s="15"/>
      <c r="HO250" s="15"/>
      <c r="HP250" s="15"/>
      <c r="HQ250" s="15"/>
      <c r="HR250" s="15"/>
      <c r="HS250" s="15"/>
      <c r="HT250" s="15"/>
      <c r="HU250" s="15"/>
      <c r="HV250" s="15"/>
      <c r="HW250" s="15"/>
      <c r="HX250" s="15"/>
      <c r="HY250" s="15"/>
      <c r="HZ250" s="15"/>
      <c r="IA250" s="15"/>
      <c r="IB250" s="15"/>
      <c r="IC250" s="15"/>
      <c r="ID250" s="15"/>
      <c r="IE250" s="15"/>
      <c r="IF250" s="15"/>
      <c r="IG250" s="15"/>
      <c r="IH250" s="15"/>
      <c r="II250" s="15"/>
      <c r="IJ250" s="15"/>
      <c r="IK250" s="15"/>
      <c r="IL250" s="15"/>
      <c r="IM250" s="15"/>
      <c r="IN250" s="15"/>
      <c r="IO250" s="15"/>
      <c r="IP250" s="15"/>
      <c r="IQ250" s="15"/>
      <c r="IR250" s="15"/>
      <c r="IS250" s="15"/>
      <c r="IT250" s="15"/>
      <c r="IU250" s="15"/>
      <c r="IV250" s="15"/>
    </row>
    <row r="251" spans="1:256" ht="16.5" customHeight="1">
      <c r="A251" s="557" t="s">
        <v>209</v>
      </c>
      <c r="B251" s="557"/>
      <c r="C251" s="557"/>
      <c r="D251" s="557"/>
      <c r="E251" s="557"/>
      <c r="F251" s="557"/>
      <c r="G251" s="556">
        <f>SUM(G249+G250)</f>
        <v>0.57999999999999996</v>
      </c>
      <c r="H251" s="556"/>
      <c r="I251" s="556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  <c r="BM251" s="15"/>
      <c r="BN251" s="15"/>
      <c r="BO251" s="15"/>
      <c r="BP251" s="15"/>
      <c r="BQ251" s="15"/>
      <c r="BR251" s="15"/>
      <c r="BS251" s="15"/>
      <c r="BT251" s="15"/>
      <c r="BU251" s="15"/>
      <c r="BV251" s="15"/>
      <c r="BW251" s="15"/>
      <c r="BX251" s="15"/>
      <c r="BY251" s="15"/>
      <c r="BZ251" s="15"/>
      <c r="CA251" s="15"/>
      <c r="CB251" s="15"/>
      <c r="CC251" s="15"/>
      <c r="CD251" s="15"/>
      <c r="CE251" s="15"/>
      <c r="CF251" s="15"/>
      <c r="CG251" s="15"/>
      <c r="CH251" s="15"/>
      <c r="CI251" s="15"/>
      <c r="CJ251" s="15"/>
      <c r="CK251" s="15"/>
      <c r="CL251" s="15"/>
      <c r="CM251" s="15"/>
      <c r="CN251" s="15"/>
      <c r="CO251" s="15"/>
      <c r="CP251" s="15"/>
      <c r="CQ251" s="15"/>
      <c r="CR251" s="15"/>
      <c r="CS251" s="15"/>
      <c r="CT251" s="15"/>
      <c r="CU251" s="15"/>
      <c r="CV251" s="15"/>
      <c r="CW251" s="15"/>
      <c r="CX251" s="15"/>
      <c r="CY251" s="15"/>
      <c r="CZ251" s="15"/>
      <c r="DA251" s="15"/>
      <c r="DB251" s="15"/>
      <c r="DC251" s="15"/>
      <c r="DD251" s="15"/>
      <c r="DE251" s="15"/>
      <c r="DF251" s="15"/>
      <c r="DG251" s="15"/>
      <c r="DH251" s="15"/>
      <c r="DI251" s="15"/>
      <c r="DJ251" s="15"/>
      <c r="DK251" s="15"/>
      <c r="DL251" s="15"/>
      <c r="DM251" s="15"/>
      <c r="DN251" s="15"/>
      <c r="DO251" s="15"/>
      <c r="DP251" s="15"/>
      <c r="DQ251" s="15"/>
      <c r="DR251" s="15"/>
      <c r="DS251" s="15"/>
      <c r="DT251" s="15"/>
      <c r="DU251" s="15"/>
      <c r="DV251" s="15"/>
      <c r="DW251" s="15"/>
      <c r="DX251" s="15"/>
      <c r="DY251" s="15"/>
      <c r="DZ251" s="15"/>
      <c r="EA251" s="15"/>
      <c r="EB251" s="15"/>
      <c r="EC251" s="15"/>
      <c r="ED251" s="15"/>
      <c r="EE251" s="15"/>
      <c r="EF251" s="15"/>
      <c r="EG251" s="15"/>
      <c r="EH251" s="15"/>
      <c r="EI251" s="15"/>
      <c r="EJ251" s="15"/>
      <c r="EK251" s="15"/>
      <c r="EL251" s="15"/>
      <c r="EM251" s="15"/>
      <c r="EN251" s="15"/>
      <c r="EO251" s="15"/>
      <c r="EP251" s="15"/>
      <c r="EQ251" s="15"/>
      <c r="ER251" s="15"/>
      <c r="ES251" s="15"/>
      <c r="ET251" s="15"/>
      <c r="EU251" s="15"/>
      <c r="EV251" s="15"/>
      <c r="EW251" s="15"/>
      <c r="EX251" s="15"/>
      <c r="EY251" s="15"/>
      <c r="EZ251" s="15"/>
      <c r="FA251" s="15"/>
      <c r="FB251" s="15"/>
      <c r="FC251" s="15"/>
      <c r="FD251" s="15"/>
      <c r="FE251" s="15"/>
      <c r="FF251" s="15"/>
      <c r="FG251" s="15"/>
      <c r="FH251" s="15"/>
      <c r="FI251" s="15"/>
      <c r="FJ251" s="15"/>
      <c r="FK251" s="15"/>
      <c r="FL251" s="15"/>
      <c r="FM251" s="15"/>
      <c r="FN251" s="15"/>
      <c r="FO251" s="15"/>
      <c r="FP251" s="15"/>
      <c r="FQ251" s="15"/>
      <c r="FR251" s="15"/>
      <c r="FS251" s="15"/>
      <c r="FT251" s="15"/>
      <c r="FU251" s="15"/>
      <c r="FV251" s="15"/>
      <c r="FW251" s="15"/>
      <c r="FX251" s="15"/>
      <c r="FY251" s="15"/>
      <c r="FZ251" s="15"/>
      <c r="GA251" s="15"/>
      <c r="GB251" s="15"/>
      <c r="GC251" s="15"/>
      <c r="GD251" s="15"/>
      <c r="GE251" s="15"/>
      <c r="GF251" s="15"/>
      <c r="GG251" s="15"/>
      <c r="GH251" s="15"/>
      <c r="GI251" s="15"/>
      <c r="GJ251" s="15"/>
      <c r="GK251" s="15"/>
      <c r="GL251" s="15"/>
      <c r="GM251" s="15"/>
      <c r="GN251" s="15"/>
      <c r="GO251" s="15"/>
      <c r="GP251" s="15"/>
      <c r="GQ251" s="15"/>
      <c r="GR251" s="15"/>
      <c r="GS251" s="15"/>
      <c r="GT251" s="15"/>
      <c r="GU251" s="15"/>
      <c r="GV251" s="15"/>
      <c r="GW251" s="15"/>
      <c r="GX251" s="15"/>
      <c r="GY251" s="15"/>
      <c r="GZ251" s="15"/>
      <c r="HA251" s="15"/>
      <c r="HB251" s="15"/>
      <c r="HC251" s="15"/>
      <c r="HD251" s="15"/>
      <c r="HE251" s="15"/>
      <c r="HF251" s="15"/>
      <c r="HG251" s="15"/>
      <c r="HH251" s="15"/>
      <c r="HI251" s="15"/>
      <c r="HJ251" s="15"/>
      <c r="HK251" s="15"/>
      <c r="HL251" s="15"/>
      <c r="HM251" s="15"/>
      <c r="HN251" s="15"/>
      <c r="HO251" s="15"/>
      <c r="HP251" s="15"/>
      <c r="HQ251" s="15"/>
      <c r="HR251" s="15"/>
      <c r="HS251" s="15"/>
      <c r="HT251" s="15"/>
      <c r="HU251" s="15"/>
      <c r="HV251" s="15"/>
      <c r="HW251" s="15"/>
      <c r="HX251" s="15"/>
      <c r="HY251" s="15"/>
      <c r="HZ251" s="15"/>
      <c r="IA251" s="15"/>
      <c r="IB251" s="15"/>
      <c r="IC251" s="15"/>
      <c r="ID251" s="15"/>
      <c r="IE251" s="15"/>
      <c r="IF251" s="15"/>
      <c r="IG251" s="15"/>
      <c r="IH251" s="15"/>
      <c r="II251" s="15"/>
      <c r="IJ251" s="15"/>
      <c r="IK251" s="15"/>
      <c r="IL251" s="15"/>
      <c r="IM251" s="15"/>
      <c r="IN251" s="15"/>
      <c r="IO251" s="15"/>
      <c r="IP251" s="15"/>
      <c r="IQ251" s="15"/>
      <c r="IR251" s="15"/>
      <c r="IS251" s="15"/>
      <c r="IT251" s="15"/>
      <c r="IU251" s="15"/>
      <c r="IV251" s="15"/>
    </row>
    <row r="252" spans="1:256" ht="7.5" customHeight="1">
      <c r="A252" s="475"/>
      <c r="B252" s="475"/>
      <c r="C252" s="475"/>
      <c r="D252" s="475"/>
      <c r="E252" s="475"/>
      <c r="F252" s="475"/>
      <c r="G252" s="475"/>
      <c r="H252" s="475"/>
      <c r="I252" s="47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  <c r="BM252" s="15"/>
      <c r="BN252" s="15"/>
      <c r="BO252" s="15"/>
      <c r="BP252" s="15"/>
      <c r="BQ252" s="15"/>
      <c r="BR252" s="15"/>
      <c r="BS252" s="15"/>
      <c r="BT252" s="15"/>
      <c r="BU252" s="15"/>
      <c r="BV252" s="15"/>
      <c r="BW252" s="15"/>
      <c r="BX252" s="15"/>
      <c r="BY252" s="15"/>
      <c r="BZ252" s="15"/>
      <c r="CA252" s="15"/>
      <c r="CB252" s="15"/>
      <c r="CC252" s="15"/>
      <c r="CD252" s="15"/>
      <c r="CE252" s="15"/>
      <c r="CF252" s="15"/>
      <c r="CG252" s="15"/>
      <c r="CH252" s="15"/>
      <c r="CI252" s="15"/>
      <c r="CJ252" s="15"/>
      <c r="CK252" s="15"/>
      <c r="CL252" s="15"/>
      <c r="CM252" s="15"/>
      <c r="CN252" s="15"/>
      <c r="CO252" s="15"/>
      <c r="CP252" s="15"/>
      <c r="CQ252" s="15"/>
      <c r="CR252" s="15"/>
      <c r="CS252" s="15"/>
      <c r="CT252" s="15"/>
      <c r="CU252" s="15"/>
      <c r="CV252" s="15"/>
      <c r="CW252" s="15"/>
      <c r="CX252" s="15"/>
      <c r="CY252" s="15"/>
      <c r="CZ252" s="15"/>
      <c r="DA252" s="15"/>
      <c r="DB252" s="15"/>
      <c r="DC252" s="15"/>
      <c r="DD252" s="15"/>
      <c r="DE252" s="15"/>
      <c r="DF252" s="15"/>
      <c r="DG252" s="15"/>
      <c r="DH252" s="15"/>
      <c r="DI252" s="15"/>
      <c r="DJ252" s="15"/>
      <c r="DK252" s="15"/>
      <c r="DL252" s="15"/>
      <c r="DM252" s="15"/>
      <c r="DN252" s="15"/>
      <c r="DO252" s="15"/>
      <c r="DP252" s="15"/>
      <c r="DQ252" s="15"/>
      <c r="DR252" s="15"/>
      <c r="DS252" s="15"/>
      <c r="DT252" s="15"/>
      <c r="DU252" s="15"/>
      <c r="DV252" s="15"/>
      <c r="DW252" s="15"/>
      <c r="DX252" s="15"/>
      <c r="DY252" s="15"/>
      <c r="DZ252" s="15"/>
      <c r="EA252" s="15"/>
      <c r="EB252" s="15"/>
      <c r="EC252" s="15"/>
      <c r="ED252" s="15"/>
      <c r="EE252" s="15"/>
      <c r="EF252" s="15"/>
      <c r="EG252" s="15"/>
      <c r="EH252" s="15"/>
      <c r="EI252" s="15"/>
      <c r="EJ252" s="15"/>
      <c r="EK252" s="15"/>
      <c r="EL252" s="15"/>
      <c r="EM252" s="15"/>
      <c r="EN252" s="15"/>
      <c r="EO252" s="15"/>
      <c r="EP252" s="15"/>
      <c r="EQ252" s="15"/>
      <c r="ER252" s="15"/>
      <c r="ES252" s="15"/>
      <c r="ET252" s="15"/>
      <c r="EU252" s="15"/>
      <c r="EV252" s="15"/>
      <c r="EW252" s="15"/>
      <c r="EX252" s="15"/>
      <c r="EY252" s="15"/>
      <c r="EZ252" s="15"/>
      <c r="FA252" s="15"/>
      <c r="FB252" s="15"/>
      <c r="FC252" s="15"/>
      <c r="FD252" s="15"/>
      <c r="FE252" s="15"/>
      <c r="FF252" s="15"/>
      <c r="FG252" s="15"/>
      <c r="FH252" s="15"/>
      <c r="FI252" s="15"/>
      <c r="FJ252" s="15"/>
      <c r="FK252" s="15"/>
      <c r="FL252" s="15"/>
      <c r="FM252" s="15"/>
      <c r="FN252" s="15"/>
      <c r="FO252" s="15"/>
      <c r="FP252" s="15"/>
      <c r="FQ252" s="15"/>
      <c r="FR252" s="15"/>
      <c r="FS252" s="15"/>
      <c r="FT252" s="15"/>
      <c r="FU252" s="15"/>
      <c r="FV252" s="15"/>
      <c r="FW252" s="15"/>
      <c r="FX252" s="15"/>
      <c r="FY252" s="15"/>
      <c r="FZ252" s="15"/>
      <c r="GA252" s="15"/>
      <c r="GB252" s="15"/>
      <c r="GC252" s="15"/>
      <c r="GD252" s="15"/>
      <c r="GE252" s="15"/>
      <c r="GF252" s="15"/>
      <c r="GG252" s="15"/>
      <c r="GH252" s="15"/>
      <c r="GI252" s="15"/>
      <c r="GJ252" s="15"/>
      <c r="GK252" s="15"/>
      <c r="GL252" s="15"/>
      <c r="GM252" s="15"/>
      <c r="GN252" s="15"/>
      <c r="GO252" s="15"/>
      <c r="GP252" s="15"/>
      <c r="GQ252" s="15"/>
      <c r="GR252" s="15"/>
      <c r="GS252" s="15"/>
      <c r="GT252" s="15"/>
      <c r="GU252" s="15"/>
      <c r="GV252" s="15"/>
      <c r="GW252" s="15"/>
      <c r="GX252" s="15"/>
      <c r="GY252" s="15"/>
      <c r="GZ252" s="15"/>
      <c r="HA252" s="15"/>
      <c r="HB252" s="15"/>
      <c r="HC252" s="15"/>
      <c r="HD252" s="15"/>
      <c r="HE252" s="15"/>
      <c r="HF252" s="15"/>
      <c r="HG252" s="15"/>
      <c r="HH252" s="15"/>
      <c r="HI252" s="15"/>
      <c r="HJ252" s="15"/>
      <c r="HK252" s="15"/>
      <c r="HL252" s="15"/>
      <c r="HM252" s="15"/>
      <c r="HN252" s="15"/>
      <c r="HO252" s="15"/>
      <c r="HP252" s="15"/>
      <c r="HQ252" s="15"/>
      <c r="HR252" s="15"/>
      <c r="HS252" s="15"/>
      <c r="HT252" s="15"/>
      <c r="HU252" s="15"/>
      <c r="HV252" s="15"/>
      <c r="HW252" s="15"/>
      <c r="HX252" s="15"/>
      <c r="HY252" s="15"/>
      <c r="HZ252" s="15"/>
      <c r="IA252" s="15"/>
      <c r="IB252" s="15"/>
      <c r="IC252" s="15"/>
      <c r="ID252" s="15"/>
      <c r="IE252" s="15"/>
      <c r="IF252" s="15"/>
      <c r="IG252" s="15"/>
      <c r="IH252" s="15"/>
      <c r="II252" s="15"/>
      <c r="IJ252" s="15"/>
      <c r="IK252" s="15"/>
      <c r="IL252" s="15"/>
      <c r="IM252" s="15"/>
      <c r="IN252" s="15"/>
      <c r="IO252" s="15"/>
      <c r="IP252" s="15"/>
      <c r="IQ252" s="15"/>
      <c r="IR252" s="15"/>
      <c r="IS252" s="15"/>
      <c r="IT252" s="15"/>
      <c r="IU252" s="15"/>
      <c r="IV252" s="15"/>
    </row>
    <row r="253" spans="1:256" ht="34.5" customHeight="1">
      <c r="A253" s="583" t="s">
        <v>244</v>
      </c>
      <c r="B253" s="583"/>
      <c r="C253" s="584" t="s">
        <v>237</v>
      </c>
      <c r="D253" s="584"/>
      <c r="E253" s="561">
        <v>0</v>
      </c>
      <c r="F253" s="561"/>
      <c r="G253" s="554">
        <f>ROUND(1/(30*2250)*E253,2)</f>
        <v>0</v>
      </c>
      <c r="H253" s="554"/>
      <c r="I253" s="554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  <c r="BM253" s="15"/>
      <c r="BN253" s="15"/>
      <c r="BO253" s="15"/>
      <c r="BP253" s="15"/>
      <c r="BQ253" s="15"/>
      <c r="BR253" s="15"/>
      <c r="BS253" s="15"/>
      <c r="BT253" s="15"/>
      <c r="BU253" s="15"/>
      <c r="BV253" s="15"/>
      <c r="BW253" s="15"/>
      <c r="BX253" s="15"/>
      <c r="BY253" s="15"/>
      <c r="BZ253" s="15"/>
      <c r="CA253" s="15"/>
      <c r="CB253" s="15"/>
      <c r="CC253" s="15"/>
      <c r="CD253" s="15"/>
      <c r="CE253" s="15"/>
      <c r="CF253" s="15"/>
      <c r="CG253" s="15"/>
      <c r="CH253" s="15"/>
      <c r="CI253" s="15"/>
      <c r="CJ253" s="15"/>
      <c r="CK253" s="15"/>
      <c r="CL253" s="15"/>
      <c r="CM253" s="15"/>
      <c r="CN253" s="15"/>
      <c r="CO253" s="15"/>
      <c r="CP253" s="15"/>
      <c r="CQ253" s="15"/>
      <c r="CR253" s="15"/>
      <c r="CS253" s="15"/>
      <c r="CT253" s="15"/>
      <c r="CU253" s="15"/>
      <c r="CV253" s="15"/>
      <c r="CW253" s="15"/>
      <c r="CX253" s="15"/>
      <c r="CY253" s="15"/>
      <c r="CZ253" s="15"/>
      <c r="DA253" s="15"/>
      <c r="DB253" s="15"/>
      <c r="DC253" s="15"/>
      <c r="DD253" s="15"/>
      <c r="DE253" s="15"/>
      <c r="DF253" s="15"/>
      <c r="DG253" s="15"/>
      <c r="DH253" s="15"/>
      <c r="DI253" s="15"/>
      <c r="DJ253" s="15"/>
      <c r="DK253" s="15"/>
      <c r="DL253" s="15"/>
      <c r="DM253" s="15"/>
      <c r="DN253" s="15"/>
      <c r="DO253" s="15"/>
      <c r="DP253" s="15"/>
      <c r="DQ253" s="15"/>
      <c r="DR253" s="15"/>
      <c r="DS253" s="15"/>
      <c r="DT253" s="15"/>
      <c r="DU253" s="15"/>
      <c r="DV253" s="15"/>
      <c r="DW253" s="15"/>
      <c r="DX253" s="15"/>
      <c r="DY253" s="15"/>
      <c r="DZ253" s="15"/>
      <c r="EA253" s="15"/>
      <c r="EB253" s="15"/>
      <c r="EC253" s="15"/>
      <c r="ED253" s="15"/>
      <c r="EE253" s="15"/>
      <c r="EF253" s="15"/>
      <c r="EG253" s="15"/>
      <c r="EH253" s="15"/>
      <c r="EI253" s="15"/>
      <c r="EJ253" s="15"/>
      <c r="EK253" s="15"/>
      <c r="EL253" s="15"/>
      <c r="EM253" s="15"/>
      <c r="EN253" s="15"/>
      <c r="EO253" s="15"/>
      <c r="EP253" s="15"/>
      <c r="EQ253" s="15"/>
      <c r="ER253" s="15"/>
      <c r="ES253" s="15"/>
      <c r="ET253" s="15"/>
      <c r="EU253" s="15"/>
      <c r="EV253" s="15"/>
      <c r="EW253" s="15"/>
      <c r="EX253" s="15"/>
      <c r="EY253" s="15"/>
      <c r="EZ253" s="15"/>
      <c r="FA253" s="15"/>
      <c r="FB253" s="15"/>
      <c r="FC253" s="15"/>
      <c r="FD253" s="15"/>
      <c r="FE253" s="15"/>
      <c r="FF253" s="15"/>
      <c r="FG253" s="15"/>
      <c r="FH253" s="15"/>
      <c r="FI253" s="15"/>
      <c r="FJ253" s="15"/>
      <c r="FK253" s="15"/>
      <c r="FL253" s="15"/>
      <c r="FM253" s="15"/>
      <c r="FN253" s="15"/>
      <c r="FO253" s="15"/>
      <c r="FP253" s="15"/>
      <c r="FQ253" s="15"/>
      <c r="FR253" s="15"/>
      <c r="FS253" s="15"/>
      <c r="FT253" s="15"/>
      <c r="FU253" s="15"/>
      <c r="FV253" s="15"/>
      <c r="FW253" s="15"/>
      <c r="FX253" s="15"/>
      <c r="FY253" s="15"/>
      <c r="FZ253" s="15"/>
      <c r="GA253" s="15"/>
      <c r="GB253" s="15"/>
      <c r="GC253" s="15"/>
      <c r="GD253" s="15"/>
      <c r="GE253" s="15"/>
      <c r="GF253" s="15"/>
      <c r="GG253" s="15"/>
      <c r="GH253" s="15"/>
      <c r="GI253" s="15"/>
      <c r="GJ253" s="15"/>
      <c r="GK253" s="15"/>
      <c r="GL253" s="15"/>
      <c r="GM253" s="15"/>
      <c r="GN253" s="15"/>
      <c r="GO253" s="15"/>
      <c r="GP253" s="15"/>
      <c r="GQ253" s="15"/>
      <c r="GR253" s="15"/>
      <c r="GS253" s="15"/>
      <c r="GT253" s="15"/>
      <c r="GU253" s="15"/>
      <c r="GV253" s="15"/>
      <c r="GW253" s="15"/>
      <c r="GX253" s="15"/>
      <c r="GY253" s="15"/>
      <c r="GZ253" s="15"/>
      <c r="HA253" s="15"/>
      <c r="HB253" s="15"/>
      <c r="HC253" s="15"/>
      <c r="HD253" s="15"/>
      <c r="HE253" s="15"/>
      <c r="HF253" s="15"/>
      <c r="HG253" s="15"/>
      <c r="HH253" s="15"/>
      <c r="HI253" s="15"/>
      <c r="HJ253" s="15"/>
      <c r="HK253" s="15"/>
      <c r="HL253" s="15"/>
      <c r="HM253" s="15"/>
      <c r="HN253" s="15"/>
      <c r="HO253" s="15"/>
      <c r="HP253" s="15"/>
      <c r="HQ253" s="15"/>
      <c r="HR253" s="15"/>
      <c r="HS253" s="15"/>
      <c r="HT253" s="15"/>
      <c r="HU253" s="15"/>
      <c r="HV253" s="15"/>
      <c r="HW253" s="15"/>
      <c r="HX253" s="15"/>
      <c r="HY253" s="15"/>
      <c r="HZ253" s="15"/>
      <c r="IA253" s="15"/>
      <c r="IB253" s="15"/>
      <c r="IC253" s="15"/>
      <c r="ID253" s="15"/>
      <c r="IE253" s="15"/>
      <c r="IF253" s="15"/>
      <c r="IG253" s="15"/>
      <c r="IH253" s="15"/>
      <c r="II253" s="15"/>
      <c r="IJ253" s="15"/>
      <c r="IK253" s="15"/>
      <c r="IL253" s="15"/>
      <c r="IM253" s="15"/>
      <c r="IN253" s="15"/>
      <c r="IO253" s="15"/>
      <c r="IP253" s="15"/>
      <c r="IQ253" s="15"/>
      <c r="IR253" s="15"/>
      <c r="IS253" s="15"/>
      <c r="IT253" s="15"/>
      <c r="IU253" s="15"/>
      <c r="IV253" s="15"/>
    </row>
    <row r="254" spans="1:256" ht="30" customHeight="1">
      <c r="A254" s="5" t="s">
        <v>245</v>
      </c>
      <c r="B254" s="5"/>
      <c r="C254" s="581" t="s">
        <v>239</v>
      </c>
      <c r="D254" s="581"/>
      <c r="E254" s="554">
        <f>I205</f>
        <v>4362.71</v>
      </c>
      <c r="F254" s="554"/>
      <c r="G254" s="554">
        <f>ROUND((1/2250)*E254,2)</f>
        <v>1.94</v>
      </c>
      <c r="H254" s="554"/>
      <c r="I254" s="554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  <c r="BM254" s="15"/>
      <c r="BN254" s="15"/>
      <c r="BO254" s="15"/>
      <c r="BP254" s="15"/>
      <c r="BQ254" s="15"/>
      <c r="BR254" s="15"/>
      <c r="BS254" s="15"/>
      <c r="BT254" s="15"/>
      <c r="BU254" s="15"/>
      <c r="BV254" s="15"/>
      <c r="BW254" s="15"/>
      <c r="BX254" s="15"/>
      <c r="BY254" s="15"/>
      <c r="BZ254" s="15"/>
      <c r="CA254" s="15"/>
      <c r="CB254" s="15"/>
      <c r="CC254" s="15"/>
      <c r="CD254" s="15"/>
      <c r="CE254" s="15"/>
      <c r="CF254" s="15"/>
      <c r="CG254" s="15"/>
      <c r="CH254" s="15"/>
      <c r="CI254" s="15"/>
      <c r="CJ254" s="15"/>
      <c r="CK254" s="15"/>
      <c r="CL254" s="15"/>
      <c r="CM254" s="15"/>
      <c r="CN254" s="15"/>
      <c r="CO254" s="15"/>
      <c r="CP254" s="15"/>
      <c r="CQ254" s="15"/>
      <c r="CR254" s="15"/>
      <c r="CS254" s="15"/>
      <c r="CT254" s="15"/>
      <c r="CU254" s="15"/>
      <c r="CV254" s="15"/>
      <c r="CW254" s="15"/>
      <c r="CX254" s="15"/>
      <c r="CY254" s="15"/>
      <c r="CZ254" s="15"/>
      <c r="DA254" s="15"/>
      <c r="DB254" s="15"/>
      <c r="DC254" s="15"/>
      <c r="DD254" s="15"/>
      <c r="DE254" s="15"/>
      <c r="DF254" s="15"/>
      <c r="DG254" s="15"/>
      <c r="DH254" s="15"/>
      <c r="DI254" s="15"/>
      <c r="DJ254" s="15"/>
      <c r="DK254" s="15"/>
      <c r="DL254" s="15"/>
      <c r="DM254" s="15"/>
      <c r="DN254" s="15"/>
      <c r="DO254" s="15"/>
      <c r="DP254" s="15"/>
      <c r="DQ254" s="15"/>
      <c r="DR254" s="15"/>
      <c r="DS254" s="15"/>
      <c r="DT254" s="15"/>
      <c r="DU254" s="15"/>
      <c r="DV254" s="15"/>
      <c r="DW254" s="15"/>
      <c r="DX254" s="15"/>
      <c r="DY254" s="15"/>
      <c r="DZ254" s="15"/>
      <c r="EA254" s="15"/>
      <c r="EB254" s="15"/>
      <c r="EC254" s="15"/>
      <c r="ED254" s="15"/>
      <c r="EE254" s="15"/>
      <c r="EF254" s="15"/>
      <c r="EG254" s="15"/>
      <c r="EH254" s="15"/>
      <c r="EI254" s="15"/>
      <c r="EJ254" s="15"/>
      <c r="EK254" s="15"/>
      <c r="EL254" s="15"/>
      <c r="EM254" s="15"/>
      <c r="EN254" s="15"/>
      <c r="EO254" s="15"/>
      <c r="EP254" s="15"/>
      <c r="EQ254" s="15"/>
      <c r="ER254" s="15"/>
      <c r="ES254" s="15"/>
      <c r="ET254" s="15"/>
      <c r="EU254" s="15"/>
      <c r="EV254" s="15"/>
      <c r="EW254" s="15"/>
      <c r="EX254" s="15"/>
      <c r="EY254" s="15"/>
      <c r="EZ254" s="15"/>
      <c r="FA254" s="15"/>
      <c r="FB254" s="15"/>
      <c r="FC254" s="15"/>
      <c r="FD254" s="15"/>
      <c r="FE254" s="15"/>
      <c r="FF254" s="15"/>
      <c r="FG254" s="15"/>
      <c r="FH254" s="15"/>
      <c r="FI254" s="15"/>
      <c r="FJ254" s="15"/>
      <c r="FK254" s="15"/>
      <c r="FL254" s="15"/>
      <c r="FM254" s="15"/>
      <c r="FN254" s="15"/>
      <c r="FO254" s="15"/>
      <c r="FP254" s="15"/>
      <c r="FQ254" s="15"/>
      <c r="FR254" s="15"/>
      <c r="FS254" s="15"/>
      <c r="FT254" s="15"/>
      <c r="FU254" s="15"/>
      <c r="FV254" s="15"/>
      <c r="FW254" s="15"/>
      <c r="FX254" s="15"/>
      <c r="FY254" s="15"/>
      <c r="FZ254" s="15"/>
      <c r="GA254" s="15"/>
      <c r="GB254" s="15"/>
      <c r="GC254" s="15"/>
      <c r="GD254" s="15"/>
      <c r="GE254" s="15"/>
      <c r="GF254" s="15"/>
      <c r="GG254" s="15"/>
      <c r="GH254" s="15"/>
      <c r="GI254" s="15"/>
      <c r="GJ254" s="15"/>
      <c r="GK254" s="15"/>
      <c r="GL254" s="15"/>
      <c r="GM254" s="15"/>
      <c r="GN254" s="15"/>
      <c r="GO254" s="15"/>
      <c r="GP254" s="15"/>
      <c r="GQ254" s="15"/>
      <c r="GR254" s="15"/>
      <c r="GS254" s="15"/>
      <c r="GT254" s="15"/>
      <c r="GU254" s="15"/>
      <c r="GV254" s="15"/>
      <c r="GW254" s="15"/>
      <c r="GX254" s="15"/>
      <c r="GY254" s="15"/>
      <c r="GZ254" s="15"/>
      <c r="HA254" s="15"/>
      <c r="HB254" s="15"/>
      <c r="HC254" s="15"/>
      <c r="HD254" s="15"/>
      <c r="HE254" s="15"/>
      <c r="HF254" s="15"/>
      <c r="HG254" s="15"/>
      <c r="HH254" s="15"/>
      <c r="HI254" s="15"/>
      <c r="HJ254" s="15"/>
      <c r="HK254" s="15"/>
      <c r="HL254" s="15"/>
      <c r="HM254" s="15"/>
      <c r="HN254" s="15"/>
      <c r="HO254" s="15"/>
      <c r="HP254" s="15"/>
      <c r="HQ254" s="15"/>
      <c r="HR254" s="15"/>
      <c r="HS254" s="15"/>
      <c r="HT254" s="15"/>
      <c r="HU254" s="15"/>
      <c r="HV254" s="15"/>
      <c r="HW254" s="15"/>
      <c r="HX254" s="15"/>
      <c r="HY254" s="15"/>
      <c r="HZ254" s="15"/>
      <c r="IA254" s="15"/>
      <c r="IB254" s="15"/>
      <c r="IC254" s="15"/>
      <c r="ID254" s="15"/>
      <c r="IE254" s="15"/>
      <c r="IF254" s="15"/>
      <c r="IG254" s="15"/>
      <c r="IH254" s="15"/>
      <c r="II254" s="15"/>
      <c r="IJ254" s="15"/>
      <c r="IK254" s="15"/>
      <c r="IL254" s="15"/>
      <c r="IM254" s="15"/>
      <c r="IN254" s="15"/>
      <c r="IO254" s="15"/>
      <c r="IP254" s="15"/>
      <c r="IQ254" s="15"/>
      <c r="IR254" s="15"/>
      <c r="IS254" s="15"/>
      <c r="IT254" s="15"/>
      <c r="IU254" s="15"/>
      <c r="IV254" s="15"/>
    </row>
    <row r="255" spans="1:256" ht="15.75" customHeight="1">
      <c r="A255" s="557" t="s">
        <v>209</v>
      </c>
      <c r="B255" s="557"/>
      <c r="C255" s="557"/>
      <c r="D255" s="557"/>
      <c r="E255" s="557"/>
      <c r="F255" s="557"/>
      <c r="G255" s="556">
        <f>SUM(G253+G254)</f>
        <v>1.94</v>
      </c>
      <c r="H255" s="556"/>
      <c r="I255" s="556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  <c r="BM255" s="15"/>
      <c r="BN255" s="15"/>
      <c r="BO255" s="15"/>
      <c r="BP255" s="15"/>
      <c r="BQ255" s="15"/>
      <c r="BR255" s="15"/>
      <c r="BS255" s="15"/>
      <c r="BT255" s="15"/>
      <c r="BU255" s="15"/>
      <c r="BV255" s="15"/>
      <c r="BW255" s="15"/>
      <c r="BX255" s="15"/>
      <c r="BY255" s="15"/>
      <c r="BZ255" s="15"/>
      <c r="CA255" s="15"/>
      <c r="CB255" s="15"/>
      <c r="CC255" s="15"/>
      <c r="CD255" s="15"/>
      <c r="CE255" s="15"/>
      <c r="CF255" s="15"/>
      <c r="CG255" s="15"/>
      <c r="CH255" s="15"/>
      <c r="CI255" s="15"/>
      <c r="CJ255" s="15"/>
      <c r="CK255" s="15"/>
      <c r="CL255" s="15"/>
      <c r="CM255" s="15"/>
      <c r="CN255" s="15"/>
      <c r="CO255" s="15"/>
      <c r="CP255" s="15"/>
      <c r="CQ255" s="15"/>
      <c r="CR255" s="15"/>
      <c r="CS255" s="15"/>
      <c r="CT255" s="15"/>
      <c r="CU255" s="15"/>
      <c r="CV255" s="15"/>
      <c r="CW255" s="15"/>
      <c r="CX255" s="15"/>
      <c r="CY255" s="15"/>
      <c r="CZ255" s="15"/>
      <c r="DA255" s="15"/>
      <c r="DB255" s="15"/>
      <c r="DC255" s="15"/>
      <c r="DD255" s="15"/>
      <c r="DE255" s="15"/>
      <c r="DF255" s="15"/>
      <c r="DG255" s="15"/>
      <c r="DH255" s="15"/>
      <c r="DI255" s="15"/>
      <c r="DJ255" s="15"/>
      <c r="DK255" s="15"/>
      <c r="DL255" s="15"/>
      <c r="DM255" s="15"/>
      <c r="DN255" s="15"/>
      <c r="DO255" s="15"/>
      <c r="DP255" s="15"/>
      <c r="DQ255" s="15"/>
      <c r="DR255" s="15"/>
      <c r="DS255" s="15"/>
      <c r="DT255" s="15"/>
      <c r="DU255" s="15"/>
      <c r="DV255" s="15"/>
      <c r="DW255" s="15"/>
      <c r="DX255" s="15"/>
      <c r="DY255" s="15"/>
      <c r="DZ255" s="15"/>
      <c r="EA255" s="15"/>
      <c r="EB255" s="15"/>
      <c r="EC255" s="15"/>
      <c r="ED255" s="15"/>
      <c r="EE255" s="15"/>
      <c r="EF255" s="15"/>
      <c r="EG255" s="15"/>
      <c r="EH255" s="15"/>
      <c r="EI255" s="15"/>
      <c r="EJ255" s="15"/>
      <c r="EK255" s="15"/>
      <c r="EL255" s="15"/>
      <c r="EM255" s="15"/>
      <c r="EN255" s="15"/>
      <c r="EO255" s="15"/>
      <c r="EP255" s="15"/>
      <c r="EQ255" s="15"/>
      <c r="ER255" s="15"/>
      <c r="ES255" s="15"/>
      <c r="ET255" s="15"/>
      <c r="EU255" s="15"/>
      <c r="EV255" s="15"/>
      <c r="EW255" s="15"/>
      <c r="EX255" s="15"/>
      <c r="EY255" s="15"/>
      <c r="EZ255" s="15"/>
      <c r="FA255" s="15"/>
      <c r="FB255" s="15"/>
      <c r="FC255" s="15"/>
      <c r="FD255" s="15"/>
      <c r="FE255" s="15"/>
      <c r="FF255" s="15"/>
      <c r="FG255" s="15"/>
      <c r="FH255" s="15"/>
      <c r="FI255" s="15"/>
      <c r="FJ255" s="15"/>
      <c r="FK255" s="15"/>
      <c r="FL255" s="15"/>
      <c r="FM255" s="15"/>
      <c r="FN255" s="15"/>
      <c r="FO255" s="15"/>
      <c r="FP255" s="15"/>
      <c r="FQ255" s="15"/>
      <c r="FR255" s="15"/>
      <c r="FS255" s="15"/>
      <c r="FT255" s="15"/>
      <c r="FU255" s="15"/>
      <c r="FV255" s="15"/>
      <c r="FW255" s="15"/>
      <c r="FX255" s="15"/>
      <c r="FY255" s="15"/>
      <c r="FZ255" s="15"/>
      <c r="GA255" s="15"/>
      <c r="GB255" s="15"/>
      <c r="GC255" s="15"/>
      <c r="GD255" s="15"/>
      <c r="GE255" s="15"/>
      <c r="GF255" s="15"/>
      <c r="GG255" s="15"/>
      <c r="GH255" s="15"/>
      <c r="GI255" s="15"/>
      <c r="GJ255" s="15"/>
      <c r="GK255" s="15"/>
      <c r="GL255" s="15"/>
      <c r="GM255" s="15"/>
      <c r="GN255" s="15"/>
      <c r="GO255" s="15"/>
      <c r="GP255" s="15"/>
      <c r="GQ255" s="15"/>
      <c r="GR255" s="15"/>
      <c r="GS255" s="15"/>
      <c r="GT255" s="15"/>
      <c r="GU255" s="15"/>
      <c r="GV255" s="15"/>
      <c r="GW255" s="15"/>
      <c r="GX255" s="15"/>
      <c r="GY255" s="15"/>
      <c r="GZ255" s="15"/>
      <c r="HA255" s="15"/>
      <c r="HB255" s="15"/>
      <c r="HC255" s="15"/>
      <c r="HD255" s="15"/>
      <c r="HE255" s="15"/>
      <c r="HF255" s="15"/>
      <c r="HG255" s="15"/>
      <c r="HH255" s="15"/>
      <c r="HI255" s="15"/>
      <c r="HJ255" s="15"/>
      <c r="HK255" s="15"/>
      <c r="HL255" s="15"/>
      <c r="HM255" s="15"/>
      <c r="HN255" s="15"/>
      <c r="HO255" s="15"/>
      <c r="HP255" s="15"/>
      <c r="HQ255" s="15"/>
      <c r="HR255" s="15"/>
      <c r="HS255" s="15"/>
      <c r="HT255" s="15"/>
      <c r="HU255" s="15"/>
      <c r="HV255" s="15"/>
      <c r="HW255" s="15"/>
      <c r="HX255" s="15"/>
      <c r="HY255" s="15"/>
      <c r="HZ255" s="15"/>
      <c r="IA255" s="15"/>
      <c r="IB255" s="15"/>
      <c r="IC255" s="15"/>
      <c r="ID255" s="15"/>
      <c r="IE255" s="15"/>
      <c r="IF255" s="15"/>
      <c r="IG255" s="15"/>
      <c r="IH255" s="15"/>
      <c r="II255" s="15"/>
      <c r="IJ255" s="15"/>
      <c r="IK255" s="15"/>
      <c r="IL255" s="15"/>
      <c r="IM255" s="15"/>
      <c r="IN255" s="15"/>
      <c r="IO255" s="15"/>
      <c r="IP255" s="15"/>
      <c r="IQ255" s="15"/>
      <c r="IR255" s="15"/>
      <c r="IS255" s="15"/>
      <c r="IT255" s="15"/>
      <c r="IU255" s="15"/>
      <c r="IV255" s="15"/>
    </row>
    <row r="256" spans="1:256" ht="6.75" customHeight="1">
      <c r="A256" s="475"/>
      <c r="B256" s="475"/>
      <c r="C256" s="475"/>
      <c r="D256" s="475"/>
      <c r="E256" s="475"/>
      <c r="F256" s="475"/>
      <c r="G256" s="475"/>
      <c r="H256" s="475"/>
      <c r="I256" s="47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  <c r="BM256" s="15"/>
      <c r="BN256" s="15"/>
      <c r="BO256" s="15"/>
      <c r="BP256" s="15"/>
      <c r="BQ256" s="15"/>
      <c r="BR256" s="15"/>
      <c r="BS256" s="15"/>
      <c r="BT256" s="15"/>
      <c r="BU256" s="15"/>
      <c r="BV256" s="15"/>
      <c r="BW256" s="15"/>
      <c r="BX256" s="15"/>
      <c r="BY256" s="15"/>
      <c r="BZ256" s="15"/>
      <c r="CA256" s="15"/>
      <c r="CB256" s="15"/>
      <c r="CC256" s="15"/>
      <c r="CD256" s="15"/>
      <c r="CE256" s="15"/>
      <c r="CF256" s="15"/>
      <c r="CG256" s="15"/>
      <c r="CH256" s="15"/>
      <c r="CI256" s="15"/>
      <c r="CJ256" s="15"/>
      <c r="CK256" s="15"/>
      <c r="CL256" s="15"/>
      <c r="CM256" s="15"/>
      <c r="CN256" s="15"/>
      <c r="CO256" s="15"/>
      <c r="CP256" s="15"/>
      <c r="CQ256" s="15"/>
      <c r="CR256" s="15"/>
      <c r="CS256" s="15"/>
      <c r="CT256" s="15"/>
      <c r="CU256" s="15"/>
      <c r="CV256" s="15"/>
      <c r="CW256" s="15"/>
      <c r="CX256" s="15"/>
      <c r="CY256" s="15"/>
      <c r="CZ256" s="15"/>
      <c r="DA256" s="15"/>
      <c r="DB256" s="15"/>
      <c r="DC256" s="15"/>
      <c r="DD256" s="15"/>
      <c r="DE256" s="15"/>
      <c r="DF256" s="15"/>
      <c r="DG256" s="15"/>
      <c r="DH256" s="15"/>
      <c r="DI256" s="15"/>
      <c r="DJ256" s="15"/>
      <c r="DK256" s="15"/>
      <c r="DL256" s="15"/>
      <c r="DM256" s="15"/>
      <c r="DN256" s="15"/>
      <c r="DO256" s="15"/>
      <c r="DP256" s="15"/>
      <c r="DQ256" s="15"/>
      <c r="DR256" s="15"/>
      <c r="DS256" s="15"/>
      <c r="DT256" s="15"/>
      <c r="DU256" s="15"/>
      <c r="DV256" s="15"/>
      <c r="DW256" s="15"/>
      <c r="DX256" s="15"/>
      <c r="DY256" s="15"/>
      <c r="DZ256" s="15"/>
      <c r="EA256" s="15"/>
      <c r="EB256" s="15"/>
      <c r="EC256" s="15"/>
      <c r="ED256" s="15"/>
      <c r="EE256" s="15"/>
      <c r="EF256" s="15"/>
      <c r="EG256" s="15"/>
      <c r="EH256" s="15"/>
      <c r="EI256" s="15"/>
      <c r="EJ256" s="15"/>
      <c r="EK256" s="15"/>
      <c r="EL256" s="15"/>
      <c r="EM256" s="15"/>
      <c r="EN256" s="15"/>
      <c r="EO256" s="15"/>
      <c r="EP256" s="15"/>
      <c r="EQ256" s="15"/>
      <c r="ER256" s="15"/>
      <c r="ES256" s="15"/>
      <c r="ET256" s="15"/>
      <c r="EU256" s="15"/>
      <c r="EV256" s="15"/>
      <c r="EW256" s="15"/>
      <c r="EX256" s="15"/>
      <c r="EY256" s="15"/>
      <c r="EZ256" s="15"/>
      <c r="FA256" s="15"/>
      <c r="FB256" s="15"/>
      <c r="FC256" s="15"/>
      <c r="FD256" s="15"/>
      <c r="FE256" s="15"/>
      <c r="FF256" s="15"/>
      <c r="FG256" s="15"/>
      <c r="FH256" s="15"/>
      <c r="FI256" s="15"/>
      <c r="FJ256" s="15"/>
      <c r="FK256" s="15"/>
      <c r="FL256" s="15"/>
      <c r="FM256" s="15"/>
      <c r="FN256" s="15"/>
      <c r="FO256" s="15"/>
      <c r="FP256" s="15"/>
      <c r="FQ256" s="15"/>
      <c r="FR256" s="15"/>
      <c r="FS256" s="15"/>
      <c r="FT256" s="15"/>
      <c r="FU256" s="15"/>
      <c r="FV256" s="15"/>
      <c r="FW256" s="15"/>
      <c r="FX256" s="15"/>
      <c r="FY256" s="15"/>
      <c r="FZ256" s="15"/>
      <c r="GA256" s="15"/>
      <c r="GB256" s="15"/>
      <c r="GC256" s="15"/>
      <c r="GD256" s="15"/>
      <c r="GE256" s="15"/>
      <c r="GF256" s="15"/>
      <c r="GG256" s="15"/>
      <c r="GH256" s="15"/>
      <c r="GI256" s="15"/>
      <c r="GJ256" s="15"/>
      <c r="GK256" s="15"/>
      <c r="GL256" s="15"/>
      <c r="GM256" s="15"/>
      <c r="GN256" s="15"/>
      <c r="GO256" s="15"/>
      <c r="GP256" s="15"/>
      <c r="GQ256" s="15"/>
      <c r="GR256" s="15"/>
      <c r="GS256" s="15"/>
      <c r="GT256" s="15"/>
      <c r="GU256" s="15"/>
      <c r="GV256" s="15"/>
      <c r="GW256" s="15"/>
      <c r="GX256" s="15"/>
      <c r="GY256" s="15"/>
      <c r="GZ256" s="15"/>
      <c r="HA256" s="15"/>
      <c r="HB256" s="15"/>
      <c r="HC256" s="15"/>
      <c r="HD256" s="15"/>
      <c r="HE256" s="15"/>
      <c r="HF256" s="15"/>
      <c r="HG256" s="15"/>
      <c r="HH256" s="15"/>
      <c r="HI256" s="15"/>
      <c r="HJ256" s="15"/>
      <c r="HK256" s="15"/>
      <c r="HL256" s="15"/>
      <c r="HM256" s="15"/>
      <c r="HN256" s="15"/>
      <c r="HO256" s="15"/>
      <c r="HP256" s="15"/>
      <c r="HQ256" s="15"/>
      <c r="HR256" s="15"/>
      <c r="HS256" s="15"/>
      <c r="HT256" s="15"/>
      <c r="HU256" s="15"/>
      <c r="HV256" s="15"/>
      <c r="HW256" s="15"/>
      <c r="HX256" s="15"/>
      <c r="HY256" s="15"/>
      <c r="HZ256" s="15"/>
      <c r="IA256" s="15"/>
      <c r="IB256" s="15"/>
      <c r="IC256" s="15"/>
      <c r="ID256" s="15"/>
      <c r="IE256" s="15"/>
      <c r="IF256" s="15"/>
      <c r="IG256" s="15"/>
      <c r="IH256" s="15"/>
      <c r="II256" s="15"/>
      <c r="IJ256" s="15"/>
      <c r="IK256" s="15"/>
      <c r="IL256" s="15"/>
      <c r="IM256" s="15"/>
      <c r="IN256" s="15"/>
      <c r="IO256" s="15"/>
      <c r="IP256" s="15"/>
      <c r="IQ256" s="15"/>
      <c r="IR256" s="15"/>
      <c r="IS256" s="15"/>
      <c r="IT256" s="15"/>
      <c r="IU256" s="15"/>
      <c r="IV256" s="15"/>
    </row>
    <row r="257" spans="1:256" ht="36" customHeight="1">
      <c r="A257" s="583" t="s">
        <v>246</v>
      </c>
      <c r="B257" s="583"/>
      <c r="C257" s="584" t="s">
        <v>237</v>
      </c>
      <c r="D257" s="584"/>
      <c r="E257" s="561">
        <v>0</v>
      </c>
      <c r="F257" s="561"/>
      <c r="G257" s="554">
        <f>ROUND(1/(30*2250)*E257,2)</f>
        <v>0</v>
      </c>
      <c r="H257" s="554"/>
      <c r="I257" s="554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  <c r="BM257" s="15"/>
      <c r="BN257" s="15"/>
      <c r="BO257" s="15"/>
      <c r="BP257" s="15"/>
      <c r="BQ257" s="15"/>
      <c r="BR257" s="15"/>
      <c r="BS257" s="15"/>
      <c r="BT257" s="15"/>
      <c r="BU257" s="15"/>
      <c r="BV257" s="15"/>
      <c r="BW257" s="15"/>
      <c r="BX257" s="15"/>
      <c r="BY257" s="15"/>
      <c r="BZ257" s="15"/>
      <c r="CA257" s="15"/>
      <c r="CB257" s="15"/>
      <c r="CC257" s="15"/>
      <c r="CD257" s="15"/>
      <c r="CE257" s="15"/>
      <c r="CF257" s="15"/>
      <c r="CG257" s="15"/>
      <c r="CH257" s="15"/>
      <c r="CI257" s="15"/>
      <c r="CJ257" s="15"/>
      <c r="CK257" s="15"/>
      <c r="CL257" s="15"/>
      <c r="CM257" s="15"/>
      <c r="CN257" s="15"/>
      <c r="CO257" s="15"/>
      <c r="CP257" s="15"/>
      <c r="CQ257" s="15"/>
      <c r="CR257" s="15"/>
      <c r="CS257" s="15"/>
      <c r="CT257" s="15"/>
      <c r="CU257" s="15"/>
      <c r="CV257" s="15"/>
      <c r="CW257" s="15"/>
      <c r="CX257" s="15"/>
      <c r="CY257" s="15"/>
      <c r="CZ257" s="15"/>
      <c r="DA257" s="15"/>
      <c r="DB257" s="15"/>
      <c r="DC257" s="15"/>
      <c r="DD257" s="15"/>
      <c r="DE257" s="15"/>
      <c r="DF257" s="15"/>
      <c r="DG257" s="15"/>
      <c r="DH257" s="15"/>
      <c r="DI257" s="15"/>
      <c r="DJ257" s="15"/>
      <c r="DK257" s="15"/>
      <c r="DL257" s="15"/>
      <c r="DM257" s="15"/>
      <c r="DN257" s="15"/>
      <c r="DO257" s="15"/>
      <c r="DP257" s="15"/>
      <c r="DQ257" s="15"/>
      <c r="DR257" s="15"/>
      <c r="DS257" s="15"/>
      <c r="DT257" s="15"/>
      <c r="DU257" s="15"/>
      <c r="DV257" s="15"/>
      <c r="DW257" s="15"/>
      <c r="DX257" s="15"/>
      <c r="DY257" s="15"/>
      <c r="DZ257" s="15"/>
      <c r="EA257" s="15"/>
      <c r="EB257" s="15"/>
      <c r="EC257" s="15"/>
      <c r="ED257" s="15"/>
      <c r="EE257" s="15"/>
      <c r="EF257" s="15"/>
      <c r="EG257" s="15"/>
      <c r="EH257" s="15"/>
      <c r="EI257" s="15"/>
      <c r="EJ257" s="15"/>
      <c r="EK257" s="15"/>
      <c r="EL257" s="15"/>
      <c r="EM257" s="15"/>
      <c r="EN257" s="15"/>
      <c r="EO257" s="15"/>
      <c r="EP257" s="15"/>
      <c r="EQ257" s="15"/>
      <c r="ER257" s="15"/>
      <c r="ES257" s="15"/>
      <c r="ET257" s="15"/>
      <c r="EU257" s="15"/>
      <c r="EV257" s="15"/>
      <c r="EW257" s="15"/>
      <c r="EX257" s="15"/>
      <c r="EY257" s="15"/>
      <c r="EZ257" s="15"/>
      <c r="FA257" s="15"/>
      <c r="FB257" s="15"/>
      <c r="FC257" s="15"/>
      <c r="FD257" s="15"/>
      <c r="FE257" s="15"/>
      <c r="FF257" s="15"/>
      <c r="FG257" s="15"/>
      <c r="FH257" s="15"/>
      <c r="FI257" s="15"/>
      <c r="FJ257" s="15"/>
      <c r="FK257" s="15"/>
      <c r="FL257" s="15"/>
      <c r="FM257" s="15"/>
      <c r="FN257" s="15"/>
      <c r="FO257" s="15"/>
      <c r="FP257" s="15"/>
      <c r="FQ257" s="15"/>
      <c r="FR257" s="15"/>
      <c r="FS257" s="15"/>
      <c r="FT257" s="15"/>
      <c r="FU257" s="15"/>
      <c r="FV257" s="15"/>
      <c r="FW257" s="15"/>
      <c r="FX257" s="15"/>
      <c r="FY257" s="15"/>
      <c r="FZ257" s="15"/>
      <c r="GA257" s="15"/>
      <c r="GB257" s="15"/>
      <c r="GC257" s="15"/>
      <c r="GD257" s="15"/>
      <c r="GE257" s="15"/>
      <c r="GF257" s="15"/>
      <c r="GG257" s="15"/>
      <c r="GH257" s="15"/>
      <c r="GI257" s="15"/>
      <c r="GJ257" s="15"/>
      <c r="GK257" s="15"/>
      <c r="GL257" s="15"/>
      <c r="GM257" s="15"/>
      <c r="GN257" s="15"/>
      <c r="GO257" s="15"/>
      <c r="GP257" s="15"/>
      <c r="GQ257" s="15"/>
      <c r="GR257" s="15"/>
      <c r="GS257" s="15"/>
      <c r="GT257" s="15"/>
      <c r="GU257" s="15"/>
      <c r="GV257" s="15"/>
      <c r="GW257" s="15"/>
      <c r="GX257" s="15"/>
      <c r="GY257" s="15"/>
      <c r="GZ257" s="15"/>
      <c r="HA257" s="15"/>
      <c r="HB257" s="15"/>
      <c r="HC257" s="15"/>
      <c r="HD257" s="15"/>
      <c r="HE257" s="15"/>
      <c r="HF257" s="15"/>
      <c r="HG257" s="15"/>
      <c r="HH257" s="15"/>
      <c r="HI257" s="15"/>
      <c r="HJ257" s="15"/>
      <c r="HK257" s="15"/>
      <c r="HL257" s="15"/>
      <c r="HM257" s="15"/>
      <c r="HN257" s="15"/>
      <c r="HO257" s="15"/>
      <c r="HP257" s="15"/>
      <c r="HQ257" s="15"/>
      <c r="HR257" s="15"/>
      <c r="HS257" s="15"/>
      <c r="HT257" s="15"/>
      <c r="HU257" s="15"/>
      <c r="HV257" s="15"/>
      <c r="HW257" s="15"/>
      <c r="HX257" s="15"/>
      <c r="HY257" s="15"/>
      <c r="HZ257" s="15"/>
      <c r="IA257" s="15"/>
      <c r="IB257" s="15"/>
      <c r="IC257" s="15"/>
      <c r="ID257" s="15"/>
      <c r="IE257" s="15"/>
      <c r="IF257" s="15"/>
      <c r="IG257" s="15"/>
      <c r="IH257" s="15"/>
      <c r="II257" s="15"/>
      <c r="IJ257" s="15"/>
      <c r="IK257" s="15"/>
      <c r="IL257" s="15"/>
      <c r="IM257" s="15"/>
      <c r="IN257" s="15"/>
      <c r="IO257" s="15"/>
      <c r="IP257" s="15"/>
      <c r="IQ257" s="15"/>
      <c r="IR257" s="15"/>
      <c r="IS257" s="15"/>
      <c r="IT257" s="15"/>
      <c r="IU257" s="15"/>
      <c r="IV257" s="15"/>
    </row>
    <row r="258" spans="1:256" ht="36" customHeight="1">
      <c r="A258" s="5" t="s">
        <v>247</v>
      </c>
      <c r="B258" s="5"/>
      <c r="C258" s="581" t="s">
        <v>239</v>
      </c>
      <c r="D258" s="581"/>
      <c r="E258" s="554">
        <f>I205</f>
        <v>4362.71</v>
      </c>
      <c r="F258" s="554"/>
      <c r="G258" s="554">
        <f>ROUND((1/2250)*E258,2)</f>
        <v>1.94</v>
      </c>
      <c r="H258" s="554"/>
      <c r="I258" s="554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  <c r="BM258" s="15"/>
      <c r="BN258" s="15"/>
      <c r="BO258" s="15"/>
      <c r="BP258" s="15"/>
      <c r="BQ258" s="15"/>
      <c r="BR258" s="15"/>
      <c r="BS258" s="15"/>
      <c r="BT258" s="15"/>
      <c r="BU258" s="15"/>
      <c r="BV258" s="15"/>
      <c r="BW258" s="15"/>
      <c r="BX258" s="15"/>
      <c r="BY258" s="15"/>
      <c r="BZ258" s="15"/>
      <c r="CA258" s="15"/>
      <c r="CB258" s="15"/>
      <c r="CC258" s="15"/>
      <c r="CD258" s="15"/>
      <c r="CE258" s="15"/>
      <c r="CF258" s="15"/>
      <c r="CG258" s="15"/>
      <c r="CH258" s="15"/>
      <c r="CI258" s="15"/>
      <c r="CJ258" s="15"/>
      <c r="CK258" s="15"/>
      <c r="CL258" s="15"/>
      <c r="CM258" s="15"/>
      <c r="CN258" s="15"/>
      <c r="CO258" s="15"/>
      <c r="CP258" s="15"/>
      <c r="CQ258" s="15"/>
      <c r="CR258" s="15"/>
      <c r="CS258" s="15"/>
      <c r="CT258" s="15"/>
      <c r="CU258" s="15"/>
      <c r="CV258" s="15"/>
      <c r="CW258" s="15"/>
      <c r="CX258" s="15"/>
      <c r="CY258" s="15"/>
      <c r="CZ258" s="15"/>
      <c r="DA258" s="15"/>
      <c r="DB258" s="15"/>
      <c r="DC258" s="15"/>
      <c r="DD258" s="15"/>
      <c r="DE258" s="15"/>
      <c r="DF258" s="15"/>
      <c r="DG258" s="15"/>
      <c r="DH258" s="15"/>
      <c r="DI258" s="15"/>
      <c r="DJ258" s="15"/>
      <c r="DK258" s="15"/>
      <c r="DL258" s="15"/>
      <c r="DM258" s="15"/>
      <c r="DN258" s="15"/>
      <c r="DO258" s="15"/>
      <c r="DP258" s="15"/>
      <c r="DQ258" s="15"/>
      <c r="DR258" s="15"/>
      <c r="DS258" s="15"/>
      <c r="DT258" s="15"/>
      <c r="DU258" s="15"/>
      <c r="DV258" s="15"/>
      <c r="DW258" s="15"/>
      <c r="DX258" s="15"/>
      <c r="DY258" s="15"/>
      <c r="DZ258" s="15"/>
      <c r="EA258" s="15"/>
      <c r="EB258" s="15"/>
      <c r="EC258" s="15"/>
      <c r="ED258" s="15"/>
      <c r="EE258" s="15"/>
      <c r="EF258" s="15"/>
      <c r="EG258" s="15"/>
      <c r="EH258" s="15"/>
      <c r="EI258" s="15"/>
      <c r="EJ258" s="15"/>
      <c r="EK258" s="15"/>
      <c r="EL258" s="15"/>
      <c r="EM258" s="15"/>
      <c r="EN258" s="15"/>
      <c r="EO258" s="15"/>
      <c r="EP258" s="15"/>
      <c r="EQ258" s="15"/>
      <c r="ER258" s="15"/>
      <c r="ES258" s="15"/>
      <c r="ET258" s="15"/>
      <c r="EU258" s="15"/>
      <c r="EV258" s="15"/>
      <c r="EW258" s="15"/>
      <c r="EX258" s="15"/>
      <c r="EY258" s="15"/>
      <c r="EZ258" s="15"/>
      <c r="FA258" s="15"/>
      <c r="FB258" s="15"/>
      <c r="FC258" s="15"/>
      <c r="FD258" s="15"/>
      <c r="FE258" s="15"/>
      <c r="FF258" s="15"/>
      <c r="FG258" s="15"/>
      <c r="FH258" s="15"/>
      <c r="FI258" s="15"/>
      <c r="FJ258" s="15"/>
      <c r="FK258" s="15"/>
      <c r="FL258" s="15"/>
      <c r="FM258" s="15"/>
      <c r="FN258" s="15"/>
      <c r="FO258" s="15"/>
      <c r="FP258" s="15"/>
      <c r="FQ258" s="15"/>
      <c r="FR258" s="15"/>
      <c r="FS258" s="15"/>
      <c r="FT258" s="15"/>
      <c r="FU258" s="15"/>
      <c r="FV258" s="15"/>
      <c r="FW258" s="15"/>
      <c r="FX258" s="15"/>
      <c r="FY258" s="15"/>
      <c r="FZ258" s="15"/>
      <c r="GA258" s="15"/>
      <c r="GB258" s="15"/>
      <c r="GC258" s="15"/>
      <c r="GD258" s="15"/>
      <c r="GE258" s="15"/>
      <c r="GF258" s="15"/>
      <c r="GG258" s="15"/>
      <c r="GH258" s="15"/>
      <c r="GI258" s="15"/>
      <c r="GJ258" s="15"/>
      <c r="GK258" s="15"/>
      <c r="GL258" s="15"/>
      <c r="GM258" s="15"/>
      <c r="GN258" s="15"/>
      <c r="GO258" s="15"/>
      <c r="GP258" s="15"/>
      <c r="GQ258" s="15"/>
      <c r="GR258" s="15"/>
      <c r="GS258" s="15"/>
      <c r="GT258" s="15"/>
      <c r="GU258" s="15"/>
      <c r="GV258" s="15"/>
      <c r="GW258" s="15"/>
      <c r="GX258" s="15"/>
      <c r="GY258" s="15"/>
      <c r="GZ258" s="15"/>
      <c r="HA258" s="15"/>
      <c r="HB258" s="15"/>
      <c r="HC258" s="15"/>
      <c r="HD258" s="15"/>
      <c r="HE258" s="15"/>
      <c r="HF258" s="15"/>
      <c r="HG258" s="15"/>
      <c r="HH258" s="15"/>
      <c r="HI258" s="15"/>
      <c r="HJ258" s="15"/>
      <c r="HK258" s="15"/>
      <c r="HL258" s="15"/>
      <c r="HM258" s="15"/>
      <c r="HN258" s="15"/>
      <c r="HO258" s="15"/>
      <c r="HP258" s="15"/>
      <c r="HQ258" s="15"/>
      <c r="HR258" s="15"/>
      <c r="HS258" s="15"/>
      <c r="HT258" s="15"/>
      <c r="HU258" s="15"/>
      <c r="HV258" s="15"/>
      <c r="HW258" s="15"/>
      <c r="HX258" s="15"/>
      <c r="HY258" s="15"/>
      <c r="HZ258" s="15"/>
      <c r="IA258" s="15"/>
      <c r="IB258" s="15"/>
      <c r="IC258" s="15"/>
      <c r="ID258" s="15"/>
      <c r="IE258" s="15"/>
      <c r="IF258" s="15"/>
      <c r="IG258" s="15"/>
      <c r="IH258" s="15"/>
      <c r="II258" s="15"/>
      <c r="IJ258" s="15"/>
      <c r="IK258" s="15"/>
      <c r="IL258" s="15"/>
      <c r="IM258" s="15"/>
      <c r="IN258" s="15"/>
      <c r="IO258" s="15"/>
      <c r="IP258" s="15"/>
      <c r="IQ258" s="15"/>
      <c r="IR258" s="15"/>
      <c r="IS258" s="15"/>
      <c r="IT258" s="15"/>
      <c r="IU258" s="15"/>
      <c r="IV258" s="15"/>
    </row>
    <row r="259" spans="1:256" ht="13.5" customHeight="1">
      <c r="A259" s="557" t="s">
        <v>209</v>
      </c>
      <c r="B259" s="557"/>
      <c r="C259" s="557"/>
      <c r="D259" s="557"/>
      <c r="E259" s="557"/>
      <c r="F259" s="557"/>
      <c r="G259" s="556">
        <f>SUM(G257+G258)</f>
        <v>1.94</v>
      </c>
      <c r="H259" s="556"/>
      <c r="I259" s="556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  <c r="BM259" s="15"/>
      <c r="BN259" s="15"/>
      <c r="BO259" s="15"/>
      <c r="BP259" s="15"/>
      <c r="BQ259" s="15"/>
      <c r="BR259" s="15"/>
      <c r="BS259" s="15"/>
      <c r="BT259" s="15"/>
      <c r="BU259" s="15"/>
      <c r="BV259" s="15"/>
      <c r="BW259" s="15"/>
      <c r="BX259" s="15"/>
      <c r="BY259" s="15"/>
      <c r="BZ259" s="15"/>
      <c r="CA259" s="15"/>
      <c r="CB259" s="15"/>
      <c r="CC259" s="15"/>
      <c r="CD259" s="15"/>
      <c r="CE259" s="15"/>
      <c r="CF259" s="15"/>
      <c r="CG259" s="15"/>
      <c r="CH259" s="15"/>
      <c r="CI259" s="15"/>
      <c r="CJ259" s="15"/>
      <c r="CK259" s="15"/>
      <c r="CL259" s="15"/>
      <c r="CM259" s="15"/>
      <c r="CN259" s="15"/>
      <c r="CO259" s="15"/>
      <c r="CP259" s="15"/>
      <c r="CQ259" s="15"/>
      <c r="CR259" s="15"/>
      <c r="CS259" s="15"/>
      <c r="CT259" s="15"/>
      <c r="CU259" s="15"/>
      <c r="CV259" s="15"/>
      <c r="CW259" s="15"/>
      <c r="CX259" s="15"/>
      <c r="CY259" s="15"/>
      <c r="CZ259" s="15"/>
      <c r="DA259" s="15"/>
      <c r="DB259" s="15"/>
      <c r="DC259" s="15"/>
      <c r="DD259" s="15"/>
      <c r="DE259" s="15"/>
      <c r="DF259" s="15"/>
      <c r="DG259" s="15"/>
      <c r="DH259" s="15"/>
      <c r="DI259" s="15"/>
      <c r="DJ259" s="15"/>
      <c r="DK259" s="15"/>
      <c r="DL259" s="15"/>
      <c r="DM259" s="15"/>
      <c r="DN259" s="15"/>
      <c r="DO259" s="15"/>
      <c r="DP259" s="15"/>
      <c r="DQ259" s="15"/>
      <c r="DR259" s="15"/>
      <c r="DS259" s="15"/>
      <c r="DT259" s="15"/>
      <c r="DU259" s="15"/>
      <c r="DV259" s="15"/>
      <c r="DW259" s="15"/>
      <c r="DX259" s="15"/>
      <c r="DY259" s="15"/>
      <c r="DZ259" s="15"/>
      <c r="EA259" s="15"/>
      <c r="EB259" s="15"/>
      <c r="EC259" s="15"/>
      <c r="ED259" s="15"/>
      <c r="EE259" s="15"/>
      <c r="EF259" s="15"/>
      <c r="EG259" s="15"/>
      <c r="EH259" s="15"/>
      <c r="EI259" s="15"/>
      <c r="EJ259" s="15"/>
      <c r="EK259" s="15"/>
      <c r="EL259" s="15"/>
      <c r="EM259" s="15"/>
      <c r="EN259" s="15"/>
      <c r="EO259" s="15"/>
      <c r="EP259" s="15"/>
      <c r="EQ259" s="15"/>
      <c r="ER259" s="15"/>
      <c r="ES259" s="15"/>
      <c r="ET259" s="15"/>
      <c r="EU259" s="15"/>
      <c r="EV259" s="15"/>
      <c r="EW259" s="15"/>
      <c r="EX259" s="15"/>
      <c r="EY259" s="15"/>
      <c r="EZ259" s="15"/>
      <c r="FA259" s="15"/>
      <c r="FB259" s="15"/>
      <c r="FC259" s="15"/>
      <c r="FD259" s="15"/>
      <c r="FE259" s="15"/>
      <c r="FF259" s="15"/>
      <c r="FG259" s="15"/>
      <c r="FH259" s="15"/>
      <c r="FI259" s="15"/>
      <c r="FJ259" s="15"/>
      <c r="FK259" s="15"/>
      <c r="FL259" s="15"/>
      <c r="FM259" s="15"/>
      <c r="FN259" s="15"/>
      <c r="FO259" s="15"/>
      <c r="FP259" s="15"/>
      <c r="FQ259" s="15"/>
      <c r="FR259" s="15"/>
      <c r="FS259" s="15"/>
      <c r="FT259" s="15"/>
      <c r="FU259" s="15"/>
      <c r="FV259" s="15"/>
      <c r="FW259" s="15"/>
      <c r="FX259" s="15"/>
      <c r="FY259" s="15"/>
      <c r="FZ259" s="15"/>
      <c r="GA259" s="15"/>
      <c r="GB259" s="15"/>
      <c r="GC259" s="15"/>
      <c r="GD259" s="15"/>
      <c r="GE259" s="15"/>
      <c r="GF259" s="15"/>
      <c r="GG259" s="15"/>
      <c r="GH259" s="15"/>
      <c r="GI259" s="15"/>
      <c r="GJ259" s="15"/>
      <c r="GK259" s="15"/>
      <c r="GL259" s="15"/>
      <c r="GM259" s="15"/>
      <c r="GN259" s="15"/>
      <c r="GO259" s="15"/>
      <c r="GP259" s="15"/>
      <c r="GQ259" s="15"/>
      <c r="GR259" s="15"/>
      <c r="GS259" s="15"/>
      <c r="GT259" s="15"/>
      <c r="GU259" s="15"/>
      <c r="GV259" s="15"/>
      <c r="GW259" s="15"/>
      <c r="GX259" s="15"/>
      <c r="GY259" s="15"/>
      <c r="GZ259" s="15"/>
      <c r="HA259" s="15"/>
      <c r="HB259" s="15"/>
      <c r="HC259" s="15"/>
      <c r="HD259" s="15"/>
      <c r="HE259" s="15"/>
      <c r="HF259" s="15"/>
      <c r="HG259" s="15"/>
      <c r="HH259" s="15"/>
      <c r="HI259" s="15"/>
      <c r="HJ259" s="15"/>
      <c r="HK259" s="15"/>
      <c r="HL259" s="15"/>
      <c r="HM259" s="15"/>
      <c r="HN259" s="15"/>
      <c r="HO259" s="15"/>
      <c r="HP259" s="15"/>
      <c r="HQ259" s="15"/>
      <c r="HR259" s="15"/>
      <c r="HS259" s="15"/>
      <c r="HT259" s="15"/>
      <c r="HU259" s="15"/>
      <c r="HV259" s="15"/>
      <c r="HW259" s="15"/>
      <c r="HX259" s="15"/>
      <c r="HY259" s="15"/>
      <c r="HZ259" s="15"/>
      <c r="IA259" s="15"/>
      <c r="IB259" s="15"/>
      <c r="IC259" s="15"/>
      <c r="ID259" s="15"/>
      <c r="IE259" s="15"/>
      <c r="IF259" s="15"/>
      <c r="IG259" s="15"/>
      <c r="IH259" s="15"/>
      <c r="II259" s="15"/>
      <c r="IJ259" s="15"/>
      <c r="IK259" s="15"/>
      <c r="IL259" s="15"/>
      <c r="IM259" s="15"/>
      <c r="IN259" s="15"/>
      <c r="IO259" s="15"/>
      <c r="IP259" s="15"/>
      <c r="IQ259" s="15"/>
      <c r="IR259" s="15"/>
      <c r="IS259" s="15"/>
      <c r="IT259" s="15"/>
      <c r="IU259" s="15"/>
      <c r="IV259" s="15"/>
    </row>
    <row r="260" spans="1:256" ht="6.75" customHeight="1">
      <c r="A260" s="585"/>
      <c r="B260" s="585"/>
      <c r="C260" s="585"/>
      <c r="D260" s="585"/>
      <c r="E260" s="585"/>
      <c r="F260" s="585"/>
      <c r="G260" s="585"/>
      <c r="H260" s="585"/>
      <c r="I260" s="58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  <c r="BM260" s="15"/>
      <c r="BN260" s="15"/>
      <c r="BO260" s="15"/>
      <c r="BP260" s="15"/>
      <c r="BQ260" s="15"/>
      <c r="BR260" s="15"/>
      <c r="BS260" s="15"/>
      <c r="BT260" s="15"/>
      <c r="BU260" s="15"/>
      <c r="BV260" s="15"/>
      <c r="BW260" s="15"/>
      <c r="BX260" s="15"/>
      <c r="BY260" s="15"/>
      <c r="BZ260" s="15"/>
      <c r="CA260" s="15"/>
      <c r="CB260" s="15"/>
      <c r="CC260" s="15"/>
      <c r="CD260" s="15"/>
      <c r="CE260" s="15"/>
      <c r="CF260" s="15"/>
      <c r="CG260" s="15"/>
      <c r="CH260" s="15"/>
      <c r="CI260" s="15"/>
      <c r="CJ260" s="15"/>
      <c r="CK260" s="15"/>
      <c r="CL260" s="15"/>
      <c r="CM260" s="15"/>
      <c r="CN260" s="15"/>
      <c r="CO260" s="15"/>
      <c r="CP260" s="15"/>
      <c r="CQ260" s="15"/>
      <c r="CR260" s="15"/>
      <c r="CS260" s="15"/>
      <c r="CT260" s="15"/>
      <c r="CU260" s="15"/>
      <c r="CV260" s="15"/>
      <c r="CW260" s="15"/>
      <c r="CX260" s="15"/>
      <c r="CY260" s="15"/>
      <c r="CZ260" s="15"/>
      <c r="DA260" s="15"/>
      <c r="DB260" s="15"/>
      <c r="DC260" s="15"/>
      <c r="DD260" s="15"/>
      <c r="DE260" s="15"/>
      <c r="DF260" s="15"/>
      <c r="DG260" s="15"/>
      <c r="DH260" s="15"/>
      <c r="DI260" s="15"/>
      <c r="DJ260" s="15"/>
      <c r="DK260" s="15"/>
      <c r="DL260" s="15"/>
      <c r="DM260" s="15"/>
      <c r="DN260" s="15"/>
      <c r="DO260" s="15"/>
      <c r="DP260" s="15"/>
      <c r="DQ260" s="15"/>
      <c r="DR260" s="15"/>
      <c r="DS260" s="15"/>
      <c r="DT260" s="15"/>
      <c r="DU260" s="15"/>
      <c r="DV260" s="15"/>
      <c r="DW260" s="15"/>
      <c r="DX260" s="15"/>
      <c r="DY260" s="15"/>
      <c r="DZ260" s="15"/>
      <c r="EA260" s="15"/>
      <c r="EB260" s="15"/>
      <c r="EC260" s="15"/>
      <c r="ED260" s="15"/>
      <c r="EE260" s="15"/>
      <c r="EF260" s="15"/>
      <c r="EG260" s="15"/>
      <c r="EH260" s="15"/>
      <c r="EI260" s="15"/>
      <c r="EJ260" s="15"/>
      <c r="EK260" s="15"/>
      <c r="EL260" s="15"/>
      <c r="EM260" s="15"/>
      <c r="EN260" s="15"/>
      <c r="EO260" s="15"/>
      <c r="EP260" s="15"/>
      <c r="EQ260" s="15"/>
      <c r="ER260" s="15"/>
      <c r="ES260" s="15"/>
      <c r="ET260" s="15"/>
      <c r="EU260" s="15"/>
      <c r="EV260" s="15"/>
      <c r="EW260" s="15"/>
      <c r="EX260" s="15"/>
      <c r="EY260" s="15"/>
      <c r="EZ260" s="15"/>
      <c r="FA260" s="15"/>
      <c r="FB260" s="15"/>
      <c r="FC260" s="15"/>
      <c r="FD260" s="15"/>
      <c r="FE260" s="15"/>
      <c r="FF260" s="15"/>
      <c r="FG260" s="15"/>
      <c r="FH260" s="15"/>
      <c r="FI260" s="15"/>
      <c r="FJ260" s="15"/>
      <c r="FK260" s="15"/>
      <c r="FL260" s="15"/>
      <c r="FM260" s="15"/>
      <c r="FN260" s="15"/>
      <c r="FO260" s="15"/>
      <c r="FP260" s="15"/>
      <c r="FQ260" s="15"/>
      <c r="FR260" s="15"/>
      <c r="FS260" s="15"/>
      <c r="FT260" s="15"/>
      <c r="FU260" s="15"/>
      <c r="FV260" s="15"/>
      <c r="FW260" s="15"/>
      <c r="FX260" s="15"/>
      <c r="FY260" s="15"/>
      <c r="FZ260" s="15"/>
      <c r="GA260" s="15"/>
      <c r="GB260" s="15"/>
      <c r="GC260" s="15"/>
      <c r="GD260" s="15"/>
      <c r="GE260" s="15"/>
      <c r="GF260" s="15"/>
      <c r="GG260" s="15"/>
      <c r="GH260" s="15"/>
      <c r="GI260" s="15"/>
      <c r="GJ260" s="15"/>
      <c r="GK260" s="15"/>
      <c r="GL260" s="15"/>
      <c r="GM260" s="15"/>
      <c r="GN260" s="15"/>
      <c r="GO260" s="15"/>
      <c r="GP260" s="15"/>
      <c r="GQ260" s="15"/>
      <c r="GR260" s="15"/>
      <c r="GS260" s="15"/>
      <c r="GT260" s="15"/>
      <c r="GU260" s="15"/>
      <c r="GV260" s="15"/>
      <c r="GW260" s="15"/>
      <c r="GX260" s="15"/>
      <c r="GY260" s="15"/>
      <c r="GZ260" s="15"/>
      <c r="HA260" s="15"/>
      <c r="HB260" s="15"/>
      <c r="HC260" s="15"/>
      <c r="HD260" s="15"/>
      <c r="HE260" s="15"/>
      <c r="HF260" s="15"/>
      <c r="HG260" s="15"/>
      <c r="HH260" s="15"/>
      <c r="HI260" s="15"/>
      <c r="HJ260" s="15"/>
      <c r="HK260" s="15"/>
      <c r="HL260" s="15"/>
      <c r="HM260" s="15"/>
      <c r="HN260" s="15"/>
      <c r="HO260" s="15"/>
      <c r="HP260" s="15"/>
      <c r="HQ260" s="15"/>
      <c r="HR260" s="15"/>
      <c r="HS260" s="15"/>
      <c r="HT260" s="15"/>
      <c r="HU260" s="15"/>
      <c r="HV260" s="15"/>
      <c r="HW260" s="15"/>
      <c r="HX260" s="15"/>
      <c r="HY260" s="15"/>
      <c r="HZ260" s="15"/>
      <c r="IA260" s="15"/>
      <c r="IB260" s="15"/>
      <c r="IC260" s="15"/>
      <c r="ID260" s="15"/>
      <c r="IE260" s="15"/>
      <c r="IF260" s="15"/>
      <c r="IG260" s="15"/>
      <c r="IH260" s="15"/>
      <c r="II260" s="15"/>
      <c r="IJ260" s="15"/>
      <c r="IK260" s="15"/>
      <c r="IL260" s="15"/>
      <c r="IM260" s="15"/>
      <c r="IN260" s="15"/>
      <c r="IO260" s="15"/>
      <c r="IP260" s="15"/>
      <c r="IQ260" s="15"/>
      <c r="IR260" s="15"/>
      <c r="IS260" s="15"/>
      <c r="IT260" s="15"/>
      <c r="IU260" s="15"/>
      <c r="IV260" s="15"/>
    </row>
    <row r="261" spans="1:256" ht="30.75" customHeight="1">
      <c r="A261" s="583" t="s">
        <v>248</v>
      </c>
      <c r="B261" s="583"/>
      <c r="C261" s="584" t="s">
        <v>237</v>
      </c>
      <c r="D261" s="584"/>
      <c r="E261" s="561">
        <v>0</v>
      </c>
      <c r="F261" s="561"/>
      <c r="G261" s="554">
        <f>ROUND(1/(30*2250)*E261,2)</f>
        <v>0</v>
      </c>
      <c r="H261" s="554"/>
      <c r="I261" s="554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  <c r="BM261" s="15"/>
      <c r="BN261" s="15"/>
      <c r="BO261" s="15"/>
      <c r="BP261" s="15"/>
      <c r="BQ261" s="15"/>
      <c r="BR261" s="15"/>
      <c r="BS261" s="15"/>
      <c r="BT261" s="15"/>
      <c r="BU261" s="15"/>
      <c r="BV261" s="15"/>
      <c r="BW261" s="15"/>
      <c r="BX261" s="15"/>
      <c r="BY261" s="15"/>
      <c r="BZ261" s="15"/>
      <c r="CA261" s="15"/>
      <c r="CB261" s="15"/>
      <c r="CC261" s="15"/>
      <c r="CD261" s="15"/>
      <c r="CE261" s="15"/>
      <c r="CF261" s="15"/>
      <c r="CG261" s="15"/>
      <c r="CH261" s="15"/>
      <c r="CI261" s="15"/>
      <c r="CJ261" s="15"/>
      <c r="CK261" s="15"/>
      <c r="CL261" s="15"/>
      <c r="CM261" s="15"/>
      <c r="CN261" s="15"/>
      <c r="CO261" s="15"/>
      <c r="CP261" s="15"/>
      <c r="CQ261" s="15"/>
      <c r="CR261" s="15"/>
      <c r="CS261" s="15"/>
      <c r="CT261" s="15"/>
      <c r="CU261" s="15"/>
      <c r="CV261" s="15"/>
      <c r="CW261" s="15"/>
      <c r="CX261" s="15"/>
      <c r="CY261" s="15"/>
      <c r="CZ261" s="15"/>
      <c r="DA261" s="15"/>
      <c r="DB261" s="15"/>
      <c r="DC261" s="15"/>
      <c r="DD261" s="15"/>
      <c r="DE261" s="15"/>
      <c r="DF261" s="15"/>
      <c r="DG261" s="15"/>
      <c r="DH261" s="15"/>
      <c r="DI261" s="15"/>
      <c r="DJ261" s="15"/>
      <c r="DK261" s="15"/>
      <c r="DL261" s="15"/>
      <c r="DM261" s="15"/>
      <c r="DN261" s="15"/>
      <c r="DO261" s="15"/>
      <c r="DP261" s="15"/>
      <c r="DQ261" s="15"/>
      <c r="DR261" s="15"/>
      <c r="DS261" s="15"/>
      <c r="DT261" s="15"/>
      <c r="DU261" s="15"/>
      <c r="DV261" s="15"/>
      <c r="DW261" s="15"/>
      <c r="DX261" s="15"/>
      <c r="DY261" s="15"/>
      <c r="DZ261" s="15"/>
      <c r="EA261" s="15"/>
      <c r="EB261" s="15"/>
      <c r="EC261" s="15"/>
      <c r="ED261" s="15"/>
      <c r="EE261" s="15"/>
      <c r="EF261" s="15"/>
      <c r="EG261" s="15"/>
      <c r="EH261" s="15"/>
      <c r="EI261" s="15"/>
      <c r="EJ261" s="15"/>
      <c r="EK261" s="15"/>
      <c r="EL261" s="15"/>
      <c r="EM261" s="15"/>
      <c r="EN261" s="15"/>
      <c r="EO261" s="15"/>
      <c r="EP261" s="15"/>
      <c r="EQ261" s="15"/>
      <c r="ER261" s="15"/>
      <c r="ES261" s="15"/>
      <c r="ET261" s="15"/>
      <c r="EU261" s="15"/>
      <c r="EV261" s="15"/>
      <c r="EW261" s="15"/>
      <c r="EX261" s="15"/>
      <c r="EY261" s="15"/>
      <c r="EZ261" s="15"/>
      <c r="FA261" s="15"/>
      <c r="FB261" s="15"/>
      <c r="FC261" s="15"/>
      <c r="FD261" s="15"/>
      <c r="FE261" s="15"/>
      <c r="FF261" s="15"/>
      <c r="FG261" s="15"/>
      <c r="FH261" s="15"/>
      <c r="FI261" s="15"/>
      <c r="FJ261" s="15"/>
      <c r="FK261" s="15"/>
      <c r="FL261" s="15"/>
      <c r="FM261" s="15"/>
      <c r="FN261" s="15"/>
      <c r="FO261" s="15"/>
      <c r="FP261" s="15"/>
      <c r="FQ261" s="15"/>
      <c r="FR261" s="15"/>
      <c r="FS261" s="15"/>
      <c r="FT261" s="15"/>
      <c r="FU261" s="15"/>
      <c r="FV261" s="15"/>
      <c r="FW261" s="15"/>
      <c r="FX261" s="15"/>
      <c r="FY261" s="15"/>
      <c r="FZ261" s="15"/>
      <c r="GA261" s="15"/>
      <c r="GB261" s="15"/>
      <c r="GC261" s="15"/>
      <c r="GD261" s="15"/>
      <c r="GE261" s="15"/>
      <c r="GF261" s="15"/>
      <c r="GG261" s="15"/>
      <c r="GH261" s="15"/>
      <c r="GI261" s="15"/>
      <c r="GJ261" s="15"/>
      <c r="GK261" s="15"/>
      <c r="GL261" s="15"/>
      <c r="GM261" s="15"/>
      <c r="GN261" s="15"/>
      <c r="GO261" s="15"/>
      <c r="GP261" s="15"/>
      <c r="GQ261" s="15"/>
      <c r="GR261" s="15"/>
      <c r="GS261" s="15"/>
      <c r="GT261" s="15"/>
      <c r="GU261" s="15"/>
      <c r="GV261" s="15"/>
      <c r="GW261" s="15"/>
      <c r="GX261" s="15"/>
      <c r="GY261" s="15"/>
      <c r="GZ261" s="15"/>
      <c r="HA261" s="15"/>
      <c r="HB261" s="15"/>
      <c r="HC261" s="15"/>
      <c r="HD261" s="15"/>
      <c r="HE261" s="15"/>
      <c r="HF261" s="15"/>
      <c r="HG261" s="15"/>
      <c r="HH261" s="15"/>
      <c r="HI261" s="15"/>
      <c r="HJ261" s="15"/>
      <c r="HK261" s="15"/>
      <c r="HL261" s="15"/>
      <c r="HM261" s="15"/>
      <c r="HN261" s="15"/>
      <c r="HO261" s="15"/>
      <c r="HP261" s="15"/>
      <c r="HQ261" s="15"/>
      <c r="HR261" s="15"/>
      <c r="HS261" s="15"/>
      <c r="HT261" s="15"/>
      <c r="HU261" s="15"/>
      <c r="HV261" s="15"/>
      <c r="HW261" s="15"/>
      <c r="HX261" s="15"/>
      <c r="HY261" s="15"/>
      <c r="HZ261" s="15"/>
      <c r="IA261" s="15"/>
      <c r="IB261" s="15"/>
      <c r="IC261" s="15"/>
      <c r="ID261" s="15"/>
      <c r="IE261" s="15"/>
      <c r="IF261" s="15"/>
      <c r="IG261" s="15"/>
      <c r="IH261" s="15"/>
      <c r="II261" s="15"/>
      <c r="IJ261" s="15"/>
      <c r="IK261" s="15"/>
      <c r="IL261" s="15"/>
      <c r="IM261" s="15"/>
      <c r="IN261" s="15"/>
      <c r="IO261" s="15"/>
      <c r="IP261" s="15"/>
      <c r="IQ261" s="15"/>
      <c r="IR261" s="15"/>
      <c r="IS261" s="15"/>
      <c r="IT261" s="15"/>
      <c r="IU261" s="15"/>
      <c r="IV261" s="15"/>
    </row>
    <row r="262" spans="1:256" ht="28.5" customHeight="1">
      <c r="A262" s="5" t="s">
        <v>249</v>
      </c>
      <c r="B262" s="5"/>
      <c r="C262" s="581" t="s">
        <v>239</v>
      </c>
      <c r="D262" s="581"/>
      <c r="E262" s="554">
        <f>I205</f>
        <v>4362.71</v>
      </c>
      <c r="F262" s="554"/>
      <c r="G262" s="554">
        <f>ROUND((1/2250)*E262,2)</f>
        <v>1.94</v>
      </c>
      <c r="H262" s="554"/>
      <c r="I262" s="554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  <c r="BM262" s="15"/>
      <c r="BN262" s="15"/>
      <c r="BO262" s="15"/>
      <c r="BP262" s="15"/>
      <c r="BQ262" s="15"/>
      <c r="BR262" s="15"/>
      <c r="BS262" s="15"/>
      <c r="BT262" s="15"/>
      <c r="BU262" s="15"/>
      <c r="BV262" s="15"/>
      <c r="BW262" s="15"/>
      <c r="BX262" s="15"/>
      <c r="BY262" s="15"/>
      <c r="BZ262" s="15"/>
      <c r="CA262" s="15"/>
      <c r="CB262" s="15"/>
      <c r="CC262" s="15"/>
      <c r="CD262" s="15"/>
      <c r="CE262" s="15"/>
      <c r="CF262" s="15"/>
      <c r="CG262" s="15"/>
      <c r="CH262" s="15"/>
      <c r="CI262" s="15"/>
      <c r="CJ262" s="15"/>
      <c r="CK262" s="15"/>
      <c r="CL262" s="15"/>
      <c r="CM262" s="15"/>
      <c r="CN262" s="15"/>
      <c r="CO262" s="15"/>
      <c r="CP262" s="15"/>
      <c r="CQ262" s="15"/>
      <c r="CR262" s="15"/>
      <c r="CS262" s="15"/>
      <c r="CT262" s="15"/>
      <c r="CU262" s="15"/>
      <c r="CV262" s="15"/>
      <c r="CW262" s="15"/>
      <c r="CX262" s="15"/>
      <c r="CY262" s="15"/>
      <c r="CZ262" s="15"/>
      <c r="DA262" s="15"/>
      <c r="DB262" s="15"/>
      <c r="DC262" s="15"/>
      <c r="DD262" s="15"/>
      <c r="DE262" s="15"/>
      <c r="DF262" s="15"/>
      <c r="DG262" s="15"/>
      <c r="DH262" s="15"/>
      <c r="DI262" s="15"/>
      <c r="DJ262" s="15"/>
      <c r="DK262" s="15"/>
      <c r="DL262" s="15"/>
      <c r="DM262" s="15"/>
      <c r="DN262" s="15"/>
      <c r="DO262" s="15"/>
      <c r="DP262" s="15"/>
      <c r="DQ262" s="15"/>
      <c r="DR262" s="15"/>
      <c r="DS262" s="15"/>
      <c r="DT262" s="15"/>
      <c r="DU262" s="15"/>
      <c r="DV262" s="15"/>
      <c r="DW262" s="15"/>
      <c r="DX262" s="15"/>
      <c r="DY262" s="15"/>
      <c r="DZ262" s="15"/>
      <c r="EA262" s="15"/>
      <c r="EB262" s="15"/>
      <c r="EC262" s="15"/>
      <c r="ED262" s="15"/>
      <c r="EE262" s="15"/>
      <c r="EF262" s="15"/>
      <c r="EG262" s="15"/>
      <c r="EH262" s="15"/>
      <c r="EI262" s="15"/>
      <c r="EJ262" s="15"/>
      <c r="EK262" s="15"/>
      <c r="EL262" s="15"/>
      <c r="EM262" s="15"/>
      <c r="EN262" s="15"/>
      <c r="EO262" s="15"/>
      <c r="EP262" s="15"/>
      <c r="EQ262" s="15"/>
      <c r="ER262" s="15"/>
      <c r="ES262" s="15"/>
      <c r="ET262" s="15"/>
      <c r="EU262" s="15"/>
      <c r="EV262" s="15"/>
      <c r="EW262" s="15"/>
      <c r="EX262" s="15"/>
      <c r="EY262" s="15"/>
      <c r="EZ262" s="15"/>
      <c r="FA262" s="15"/>
      <c r="FB262" s="15"/>
      <c r="FC262" s="15"/>
      <c r="FD262" s="15"/>
      <c r="FE262" s="15"/>
      <c r="FF262" s="15"/>
      <c r="FG262" s="15"/>
      <c r="FH262" s="15"/>
      <c r="FI262" s="15"/>
      <c r="FJ262" s="15"/>
      <c r="FK262" s="15"/>
      <c r="FL262" s="15"/>
      <c r="FM262" s="15"/>
      <c r="FN262" s="15"/>
      <c r="FO262" s="15"/>
      <c r="FP262" s="15"/>
      <c r="FQ262" s="15"/>
      <c r="FR262" s="15"/>
      <c r="FS262" s="15"/>
      <c r="FT262" s="15"/>
      <c r="FU262" s="15"/>
      <c r="FV262" s="15"/>
      <c r="FW262" s="15"/>
      <c r="FX262" s="15"/>
      <c r="FY262" s="15"/>
      <c r="FZ262" s="15"/>
      <c r="GA262" s="15"/>
      <c r="GB262" s="15"/>
      <c r="GC262" s="15"/>
      <c r="GD262" s="15"/>
      <c r="GE262" s="15"/>
      <c r="GF262" s="15"/>
      <c r="GG262" s="15"/>
      <c r="GH262" s="15"/>
      <c r="GI262" s="15"/>
      <c r="GJ262" s="15"/>
      <c r="GK262" s="15"/>
      <c r="GL262" s="15"/>
      <c r="GM262" s="15"/>
      <c r="GN262" s="15"/>
      <c r="GO262" s="15"/>
      <c r="GP262" s="15"/>
      <c r="GQ262" s="15"/>
      <c r="GR262" s="15"/>
      <c r="GS262" s="15"/>
      <c r="GT262" s="15"/>
      <c r="GU262" s="15"/>
      <c r="GV262" s="15"/>
      <c r="GW262" s="15"/>
      <c r="GX262" s="15"/>
      <c r="GY262" s="15"/>
      <c r="GZ262" s="15"/>
      <c r="HA262" s="15"/>
      <c r="HB262" s="15"/>
      <c r="HC262" s="15"/>
      <c r="HD262" s="15"/>
      <c r="HE262" s="15"/>
      <c r="HF262" s="15"/>
      <c r="HG262" s="15"/>
      <c r="HH262" s="15"/>
      <c r="HI262" s="15"/>
      <c r="HJ262" s="15"/>
      <c r="HK262" s="15"/>
      <c r="HL262" s="15"/>
      <c r="HM262" s="15"/>
      <c r="HN262" s="15"/>
      <c r="HO262" s="15"/>
      <c r="HP262" s="15"/>
      <c r="HQ262" s="15"/>
      <c r="HR262" s="15"/>
      <c r="HS262" s="15"/>
      <c r="HT262" s="15"/>
      <c r="HU262" s="15"/>
      <c r="HV262" s="15"/>
      <c r="HW262" s="15"/>
      <c r="HX262" s="15"/>
      <c r="HY262" s="15"/>
      <c r="HZ262" s="15"/>
      <c r="IA262" s="15"/>
      <c r="IB262" s="15"/>
      <c r="IC262" s="15"/>
      <c r="ID262" s="15"/>
      <c r="IE262" s="15"/>
      <c r="IF262" s="15"/>
      <c r="IG262" s="15"/>
      <c r="IH262" s="15"/>
      <c r="II262" s="15"/>
      <c r="IJ262" s="15"/>
      <c r="IK262" s="15"/>
      <c r="IL262" s="15"/>
      <c r="IM262" s="15"/>
      <c r="IN262" s="15"/>
      <c r="IO262" s="15"/>
      <c r="IP262" s="15"/>
      <c r="IQ262" s="15"/>
      <c r="IR262" s="15"/>
      <c r="IS262" s="15"/>
      <c r="IT262" s="15"/>
      <c r="IU262" s="15"/>
      <c r="IV262" s="15"/>
    </row>
    <row r="263" spans="1:256" ht="18" customHeight="1">
      <c r="A263" s="522" t="s">
        <v>209</v>
      </c>
      <c r="B263" s="522"/>
      <c r="C263" s="522"/>
      <c r="D263" s="522"/>
      <c r="E263" s="522"/>
      <c r="F263" s="522"/>
      <c r="G263" s="572">
        <f>SUM(G261+G262)</f>
        <v>1.94</v>
      </c>
      <c r="H263" s="572"/>
      <c r="I263" s="572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BL263" s="15"/>
      <c r="BM263" s="15"/>
      <c r="BN263" s="15"/>
      <c r="BO263" s="15"/>
      <c r="BP263" s="15"/>
      <c r="BQ263" s="15"/>
      <c r="BR263" s="15"/>
      <c r="BS263" s="15"/>
      <c r="BT263" s="15"/>
      <c r="BU263" s="15"/>
      <c r="BV263" s="15"/>
      <c r="BW263" s="15"/>
      <c r="BX263" s="15"/>
      <c r="BY263" s="15"/>
      <c r="BZ263" s="15"/>
      <c r="CA263" s="15"/>
      <c r="CB263" s="15"/>
      <c r="CC263" s="15"/>
      <c r="CD263" s="15"/>
      <c r="CE263" s="15"/>
      <c r="CF263" s="15"/>
      <c r="CG263" s="15"/>
      <c r="CH263" s="15"/>
      <c r="CI263" s="15"/>
      <c r="CJ263" s="15"/>
      <c r="CK263" s="15"/>
      <c r="CL263" s="15"/>
      <c r="CM263" s="15"/>
      <c r="CN263" s="15"/>
      <c r="CO263" s="15"/>
      <c r="CP263" s="15"/>
      <c r="CQ263" s="15"/>
      <c r="CR263" s="15"/>
      <c r="CS263" s="15"/>
      <c r="CT263" s="15"/>
      <c r="CU263" s="15"/>
      <c r="CV263" s="15"/>
      <c r="CW263" s="15"/>
      <c r="CX263" s="15"/>
      <c r="CY263" s="15"/>
      <c r="CZ263" s="15"/>
      <c r="DA263" s="15"/>
      <c r="DB263" s="15"/>
      <c r="DC263" s="15"/>
      <c r="DD263" s="15"/>
      <c r="DE263" s="15"/>
      <c r="DF263" s="15"/>
      <c r="DG263" s="15"/>
      <c r="DH263" s="15"/>
      <c r="DI263" s="15"/>
      <c r="DJ263" s="15"/>
      <c r="DK263" s="15"/>
      <c r="DL263" s="15"/>
      <c r="DM263" s="15"/>
      <c r="DN263" s="15"/>
      <c r="DO263" s="15"/>
      <c r="DP263" s="15"/>
      <c r="DQ263" s="15"/>
      <c r="DR263" s="15"/>
      <c r="DS263" s="15"/>
      <c r="DT263" s="15"/>
      <c r="DU263" s="15"/>
      <c r="DV263" s="15"/>
      <c r="DW263" s="15"/>
      <c r="DX263" s="15"/>
      <c r="DY263" s="15"/>
      <c r="DZ263" s="15"/>
      <c r="EA263" s="15"/>
      <c r="EB263" s="15"/>
      <c r="EC263" s="15"/>
      <c r="ED263" s="15"/>
      <c r="EE263" s="15"/>
      <c r="EF263" s="15"/>
      <c r="EG263" s="15"/>
      <c r="EH263" s="15"/>
      <c r="EI263" s="15"/>
      <c r="EJ263" s="15"/>
      <c r="EK263" s="15"/>
      <c r="EL263" s="15"/>
      <c r="EM263" s="15"/>
      <c r="EN263" s="15"/>
      <c r="EO263" s="15"/>
      <c r="EP263" s="15"/>
      <c r="EQ263" s="15"/>
      <c r="ER263" s="15"/>
      <c r="ES263" s="15"/>
      <c r="ET263" s="15"/>
      <c r="EU263" s="15"/>
      <c r="EV263" s="15"/>
      <c r="EW263" s="15"/>
      <c r="EX263" s="15"/>
      <c r="EY263" s="15"/>
      <c r="EZ263" s="15"/>
      <c r="FA263" s="15"/>
      <c r="FB263" s="15"/>
      <c r="FC263" s="15"/>
      <c r="FD263" s="15"/>
      <c r="FE263" s="15"/>
      <c r="FF263" s="15"/>
      <c r="FG263" s="15"/>
      <c r="FH263" s="15"/>
      <c r="FI263" s="15"/>
      <c r="FJ263" s="15"/>
      <c r="FK263" s="15"/>
      <c r="FL263" s="15"/>
      <c r="FM263" s="15"/>
      <c r="FN263" s="15"/>
      <c r="FO263" s="15"/>
      <c r="FP263" s="15"/>
      <c r="FQ263" s="15"/>
      <c r="FR263" s="15"/>
      <c r="FS263" s="15"/>
      <c r="FT263" s="15"/>
      <c r="FU263" s="15"/>
      <c r="FV263" s="15"/>
      <c r="FW263" s="15"/>
      <c r="FX263" s="15"/>
      <c r="FY263" s="15"/>
      <c r="FZ263" s="15"/>
      <c r="GA263" s="15"/>
      <c r="GB263" s="15"/>
      <c r="GC263" s="15"/>
      <c r="GD263" s="15"/>
      <c r="GE263" s="15"/>
      <c r="GF263" s="15"/>
      <c r="GG263" s="15"/>
      <c r="GH263" s="15"/>
      <c r="GI263" s="15"/>
      <c r="GJ263" s="15"/>
      <c r="GK263" s="15"/>
      <c r="GL263" s="15"/>
      <c r="GM263" s="15"/>
      <c r="GN263" s="15"/>
      <c r="GO263" s="15"/>
      <c r="GP263" s="15"/>
      <c r="GQ263" s="15"/>
      <c r="GR263" s="15"/>
      <c r="GS263" s="15"/>
      <c r="GT263" s="15"/>
      <c r="GU263" s="15"/>
      <c r="GV263" s="15"/>
      <c r="GW263" s="15"/>
      <c r="GX263" s="15"/>
      <c r="GY263" s="15"/>
      <c r="GZ263" s="15"/>
      <c r="HA263" s="15"/>
      <c r="HB263" s="15"/>
      <c r="HC263" s="15"/>
      <c r="HD263" s="15"/>
      <c r="HE263" s="15"/>
      <c r="HF263" s="15"/>
      <c r="HG263" s="15"/>
      <c r="HH263" s="15"/>
      <c r="HI263" s="15"/>
      <c r="HJ263" s="15"/>
      <c r="HK263" s="15"/>
      <c r="HL263" s="15"/>
      <c r="HM263" s="15"/>
      <c r="HN263" s="15"/>
      <c r="HO263" s="15"/>
      <c r="HP263" s="15"/>
      <c r="HQ263" s="15"/>
      <c r="HR263" s="15"/>
      <c r="HS263" s="15"/>
      <c r="HT263" s="15"/>
      <c r="HU263" s="15"/>
      <c r="HV263" s="15"/>
      <c r="HW263" s="15"/>
      <c r="HX263" s="15"/>
      <c r="HY263" s="15"/>
      <c r="HZ263" s="15"/>
      <c r="IA263" s="15"/>
      <c r="IB263" s="15"/>
      <c r="IC263" s="15"/>
      <c r="ID263" s="15"/>
      <c r="IE263" s="15"/>
      <c r="IF263" s="15"/>
      <c r="IG263" s="15"/>
      <c r="IH263" s="15"/>
      <c r="II263" s="15"/>
      <c r="IJ263" s="15"/>
      <c r="IK263" s="15"/>
      <c r="IL263" s="15"/>
      <c r="IM263" s="15"/>
      <c r="IN263" s="15"/>
      <c r="IO263" s="15"/>
      <c r="IP263" s="15"/>
      <c r="IQ263" s="15"/>
      <c r="IR263" s="15"/>
      <c r="IS263" s="15"/>
      <c r="IT263" s="15"/>
      <c r="IU263" s="15"/>
      <c r="IV263" s="15"/>
    </row>
    <row r="264" spans="1:256" ht="7.5" customHeight="1">
      <c r="A264" s="475"/>
      <c r="B264" s="475"/>
      <c r="C264" s="475"/>
      <c r="D264" s="475"/>
      <c r="E264" s="475"/>
      <c r="F264" s="475"/>
      <c r="G264" s="475"/>
      <c r="H264" s="475"/>
      <c r="I264" s="47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  <c r="BM264" s="15"/>
      <c r="BN264" s="15"/>
      <c r="BO264" s="15"/>
      <c r="BP264" s="15"/>
      <c r="BQ264" s="15"/>
      <c r="BR264" s="15"/>
      <c r="BS264" s="15"/>
      <c r="BT264" s="15"/>
      <c r="BU264" s="15"/>
      <c r="BV264" s="15"/>
      <c r="BW264" s="15"/>
      <c r="BX264" s="15"/>
      <c r="BY264" s="15"/>
      <c r="BZ264" s="15"/>
      <c r="CA264" s="15"/>
      <c r="CB264" s="15"/>
      <c r="CC264" s="15"/>
      <c r="CD264" s="15"/>
      <c r="CE264" s="15"/>
      <c r="CF264" s="15"/>
      <c r="CG264" s="15"/>
      <c r="CH264" s="15"/>
      <c r="CI264" s="15"/>
      <c r="CJ264" s="15"/>
      <c r="CK264" s="15"/>
      <c r="CL264" s="15"/>
      <c r="CM264" s="15"/>
      <c r="CN264" s="15"/>
      <c r="CO264" s="15"/>
      <c r="CP264" s="15"/>
      <c r="CQ264" s="15"/>
      <c r="CR264" s="15"/>
      <c r="CS264" s="15"/>
      <c r="CT264" s="15"/>
      <c r="CU264" s="15"/>
      <c r="CV264" s="15"/>
      <c r="CW264" s="15"/>
      <c r="CX264" s="15"/>
      <c r="CY264" s="15"/>
      <c r="CZ264" s="15"/>
      <c r="DA264" s="15"/>
      <c r="DB264" s="15"/>
      <c r="DC264" s="15"/>
      <c r="DD264" s="15"/>
      <c r="DE264" s="15"/>
      <c r="DF264" s="15"/>
      <c r="DG264" s="15"/>
      <c r="DH264" s="15"/>
      <c r="DI264" s="15"/>
      <c r="DJ264" s="15"/>
      <c r="DK264" s="15"/>
      <c r="DL264" s="15"/>
      <c r="DM264" s="15"/>
      <c r="DN264" s="15"/>
      <c r="DO264" s="15"/>
      <c r="DP264" s="15"/>
      <c r="DQ264" s="15"/>
      <c r="DR264" s="15"/>
      <c r="DS264" s="15"/>
      <c r="DT264" s="15"/>
      <c r="DU264" s="15"/>
      <c r="DV264" s="15"/>
      <c r="DW264" s="15"/>
      <c r="DX264" s="15"/>
      <c r="DY264" s="15"/>
      <c r="DZ264" s="15"/>
      <c r="EA264" s="15"/>
      <c r="EB264" s="15"/>
      <c r="EC264" s="15"/>
      <c r="ED264" s="15"/>
      <c r="EE264" s="15"/>
      <c r="EF264" s="15"/>
      <c r="EG264" s="15"/>
      <c r="EH264" s="15"/>
      <c r="EI264" s="15"/>
      <c r="EJ264" s="15"/>
      <c r="EK264" s="15"/>
      <c r="EL264" s="15"/>
      <c r="EM264" s="15"/>
      <c r="EN264" s="15"/>
      <c r="EO264" s="15"/>
      <c r="EP264" s="15"/>
      <c r="EQ264" s="15"/>
      <c r="ER264" s="15"/>
      <c r="ES264" s="15"/>
      <c r="ET264" s="15"/>
      <c r="EU264" s="15"/>
      <c r="EV264" s="15"/>
      <c r="EW264" s="15"/>
      <c r="EX264" s="15"/>
      <c r="EY264" s="15"/>
      <c r="EZ264" s="15"/>
      <c r="FA264" s="15"/>
      <c r="FB264" s="15"/>
      <c r="FC264" s="15"/>
      <c r="FD264" s="15"/>
      <c r="FE264" s="15"/>
      <c r="FF264" s="15"/>
      <c r="FG264" s="15"/>
      <c r="FH264" s="15"/>
      <c r="FI264" s="15"/>
      <c r="FJ264" s="15"/>
      <c r="FK264" s="15"/>
      <c r="FL264" s="15"/>
      <c r="FM264" s="15"/>
      <c r="FN264" s="15"/>
      <c r="FO264" s="15"/>
      <c r="FP264" s="15"/>
      <c r="FQ264" s="15"/>
      <c r="FR264" s="15"/>
      <c r="FS264" s="15"/>
      <c r="FT264" s="15"/>
      <c r="FU264" s="15"/>
      <c r="FV264" s="15"/>
      <c r="FW264" s="15"/>
      <c r="FX264" s="15"/>
      <c r="FY264" s="15"/>
      <c r="FZ264" s="15"/>
      <c r="GA264" s="15"/>
      <c r="GB264" s="15"/>
      <c r="GC264" s="15"/>
      <c r="GD264" s="15"/>
      <c r="GE264" s="15"/>
      <c r="GF264" s="15"/>
      <c r="GG264" s="15"/>
      <c r="GH264" s="15"/>
      <c r="GI264" s="15"/>
      <c r="GJ264" s="15"/>
      <c r="GK264" s="15"/>
      <c r="GL264" s="15"/>
      <c r="GM264" s="15"/>
      <c r="GN264" s="15"/>
      <c r="GO264" s="15"/>
      <c r="GP264" s="15"/>
      <c r="GQ264" s="15"/>
      <c r="GR264" s="15"/>
      <c r="GS264" s="15"/>
      <c r="GT264" s="15"/>
      <c r="GU264" s="15"/>
      <c r="GV264" s="15"/>
      <c r="GW264" s="15"/>
      <c r="GX264" s="15"/>
      <c r="GY264" s="15"/>
      <c r="GZ264" s="15"/>
      <c r="HA264" s="15"/>
      <c r="HB264" s="15"/>
      <c r="HC264" s="15"/>
      <c r="HD264" s="15"/>
      <c r="HE264" s="15"/>
      <c r="HF264" s="15"/>
      <c r="HG264" s="15"/>
      <c r="HH264" s="15"/>
      <c r="HI264" s="15"/>
      <c r="HJ264" s="15"/>
      <c r="HK264" s="15"/>
      <c r="HL264" s="15"/>
      <c r="HM264" s="15"/>
      <c r="HN264" s="15"/>
      <c r="HO264" s="15"/>
      <c r="HP264" s="15"/>
      <c r="HQ264" s="15"/>
      <c r="HR264" s="15"/>
      <c r="HS264" s="15"/>
      <c r="HT264" s="15"/>
      <c r="HU264" s="15"/>
      <c r="HV264" s="15"/>
      <c r="HW264" s="15"/>
      <c r="HX264" s="15"/>
      <c r="HY264" s="15"/>
      <c r="HZ264" s="15"/>
      <c r="IA264" s="15"/>
      <c r="IB264" s="15"/>
      <c r="IC264" s="15"/>
      <c r="ID264" s="15"/>
      <c r="IE264" s="15"/>
      <c r="IF264" s="15"/>
      <c r="IG264" s="15"/>
      <c r="IH264" s="15"/>
      <c r="II264" s="15"/>
      <c r="IJ264" s="15"/>
      <c r="IK264" s="15"/>
      <c r="IL264" s="15"/>
      <c r="IM264" s="15"/>
      <c r="IN264" s="15"/>
      <c r="IO264" s="15"/>
      <c r="IP264" s="15"/>
      <c r="IQ264" s="15"/>
      <c r="IR264" s="15"/>
      <c r="IS264" s="15"/>
      <c r="IT264" s="15"/>
      <c r="IU264" s="15"/>
      <c r="IV264" s="15"/>
    </row>
    <row r="265" spans="1:256" ht="39.75" customHeight="1">
      <c r="A265" s="583" t="s">
        <v>250</v>
      </c>
      <c r="B265" s="583"/>
      <c r="C265" s="584" t="s">
        <v>251</v>
      </c>
      <c r="D265" s="584"/>
      <c r="E265" s="561">
        <v>0</v>
      </c>
      <c r="F265" s="561"/>
      <c r="G265" s="554">
        <f>ROUND(1/(30*100000)*E265,2)</f>
        <v>0</v>
      </c>
      <c r="H265" s="554"/>
      <c r="I265" s="554"/>
      <c r="J265" s="15"/>
      <c r="K265" s="15"/>
      <c r="L265" s="41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  <c r="BM265" s="15"/>
      <c r="BN265" s="15"/>
      <c r="BO265" s="15"/>
      <c r="BP265" s="15"/>
      <c r="BQ265" s="15"/>
      <c r="BR265" s="15"/>
      <c r="BS265" s="15"/>
      <c r="BT265" s="15"/>
      <c r="BU265" s="15"/>
      <c r="BV265" s="15"/>
      <c r="BW265" s="15"/>
      <c r="BX265" s="15"/>
      <c r="BY265" s="15"/>
      <c r="BZ265" s="15"/>
      <c r="CA265" s="15"/>
      <c r="CB265" s="15"/>
      <c r="CC265" s="15"/>
      <c r="CD265" s="15"/>
      <c r="CE265" s="15"/>
      <c r="CF265" s="15"/>
      <c r="CG265" s="15"/>
      <c r="CH265" s="15"/>
      <c r="CI265" s="15"/>
      <c r="CJ265" s="15"/>
      <c r="CK265" s="15"/>
      <c r="CL265" s="15"/>
      <c r="CM265" s="15"/>
      <c r="CN265" s="15"/>
      <c r="CO265" s="15"/>
      <c r="CP265" s="15"/>
      <c r="CQ265" s="15"/>
      <c r="CR265" s="15"/>
      <c r="CS265" s="15"/>
      <c r="CT265" s="15"/>
      <c r="CU265" s="15"/>
      <c r="CV265" s="15"/>
      <c r="CW265" s="15"/>
      <c r="CX265" s="15"/>
      <c r="CY265" s="15"/>
      <c r="CZ265" s="15"/>
      <c r="DA265" s="15"/>
      <c r="DB265" s="15"/>
      <c r="DC265" s="15"/>
      <c r="DD265" s="15"/>
      <c r="DE265" s="15"/>
      <c r="DF265" s="15"/>
      <c r="DG265" s="15"/>
      <c r="DH265" s="15"/>
      <c r="DI265" s="15"/>
      <c r="DJ265" s="15"/>
      <c r="DK265" s="15"/>
      <c r="DL265" s="15"/>
      <c r="DM265" s="15"/>
      <c r="DN265" s="15"/>
      <c r="DO265" s="15"/>
      <c r="DP265" s="15"/>
      <c r="DQ265" s="15"/>
      <c r="DR265" s="15"/>
      <c r="DS265" s="15"/>
      <c r="DT265" s="15"/>
      <c r="DU265" s="15"/>
      <c r="DV265" s="15"/>
      <c r="DW265" s="15"/>
      <c r="DX265" s="15"/>
      <c r="DY265" s="15"/>
      <c r="DZ265" s="15"/>
      <c r="EA265" s="15"/>
      <c r="EB265" s="15"/>
      <c r="EC265" s="15"/>
      <c r="ED265" s="15"/>
      <c r="EE265" s="15"/>
      <c r="EF265" s="15"/>
      <c r="EG265" s="15"/>
      <c r="EH265" s="15"/>
      <c r="EI265" s="15"/>
      <c r="EJ265" s="15"/>
      <c r="EK265" s="15"/>
      <c r="EL265" s="15"/>
      <c r="EM265" s="15"/>
      <c r="EN265" s="15"/>
      <c r="EO265" s="15"/>
      <c r="EP265" s="15"/>
      <c r="EQ265" s="15"/>
      <c r="ER265" s="15"/>
      <c r="ES265" s="15"/>
      <c r="ET265" s="15"/>
      <c r="EU265" s="15"/>
      <c r="EV265" s="15"/>
      <c r="EW265" s="15"/>
      <c r="EX265" s="15"/>
      <c r="EY265" s="15"/>
      <c r="EZ265" s="15"/>
      <c r="FA265" s="15"/>
      <c r="FB265" s="15"/>
      <c r="FC265" s="15"/>
      <c r="FD265" s="15"/>
      <c r="FE265" s="15"/>
      <c r="FF265" s="15"/>
      <c r="FG265" s="15"/>
      <c r="FH265" s="15"/>
      <c r="FI265" s="15"/>
      <c r="FJ265" s="15"/>
      <c r="FK265" s="15"/>
      <c r="FL265" s="15"/>
      <c r="FM265" s="15"/>
      <c r="FN265" s="15"/>
      <c r="FO265" s="15"/>
      <c r="FP265" s="15"/>
      <c r="FQ265" s="15"/>
      <c r="FR265" s="15"/>
      <c r="FS265" s="15"/>
      <c r="FT265" s="15"/>
      <c r="FU265" s="15"/>
      <c r="FV265" s="15"/>
      <c r="FW265" s="15"/>
      <c r="FX265" s="15"/>
      <c r="FY265" s="15"/>
      <c r="FZ265" s="15"/>
      <c r="GA265" s="15"/>
      <c r="GB265" s="15"/>
      <c r="GC265" s="15"/>
      <c r="GD265" s="15"/>
      <c r="GE265" s="15"/>
      <c r="GF265" s="15"/>
      <c r="GG265" s="15"/>
      <c r="GH265" s="15"/>
      <c r="GI265" s="15"/>
      <c r="GJ265" s="15"/>
      <c r="GK265" s="15"/>
      <c r="GL265" s="15"/>
      <c r="GM265" s="15"/>
      <c r="GN265" s="15"/>
      <c r="GO265" s="15"/>
      <c r="GP265" s="15"/>
      <c r="GQ265" s="15"/>
      <c r="GR265" s="15"/>
      <c r="GS265" s="15"/>
      <c r="GT265" s="15"/>
      <c r="GU265" s="15"/>
      <c r="GV265" s="15"/>
      <c r="GW265" s="15"/>
      <c r="GX265" s="15"/>
      <c r="GY265" s="15"/>
      <c r="GZ265" s="15"/>
      <c r="HA265" s="15"/>
      <c r="HB265" s="15"/>
      <c r="HC265" s="15"/>
      <c r="HD265" s="15"/>
      <c r="HE265" s="15"/>
      <c r="HF265" s="15"/>
      <c r="HG265" s="15"/>
      <c r="HH265" s="15"/>
      <c r="HI265" s="15"/>
      <c r="HJ265" s="15"/>
      <c r="HK265" s="15"/>
      <c r="HL265" s="15"/>
      <c r="HM265" s="15"/>
      <c r="HN265" s="15"/>
      <c r="HO265" s="15"/>
      <c r="HP265" s="15"/>
      <c r="HQ265" s="15"/>
      <c r="HR265" s="15"/>
      <c r="HS265" s="15"/>
      <c r="HT265" s="15"/>
      <c r="HU265" s="15"/>
      <c r="HV265" s="15"/>
      <c r="HW265" s="15"/>
      <c r="HX265" s="15"/>
      <c r="HY265" s="15"/>
      <c r="HZ265" s="15"/>
      <c r="IA265" s="15"/>
      <c r="IB265" s="15"/>
      <c r="IC265" s="15"/>
      <c r="ID265" s="15"/>
      <c r="IE265" s="15"/>
      <c r="IF265" s="15"/>
      <c r="IG265" s="15"/>
      <c r="IH265" s="15"/>
      <c r="II265" s="15"/>
      <c r="IJ265" s="15"/>
      <c r="IK265" s="15"/>
      <c r="IL265" s="15"/>
      <c r="IM265" s="15"/>
      <c r="IN265" s="15"/>
      <c r="IO265" s="15"/>
      <c r="IP265" s="15"/>
      <c r="IQ265" s="15"/>
      <c r="IR265" s="15"/>
      <c r="IS265" s="15"/>
      <c r="IT265" s="15"/>
      <c r="IU265" s="15"/>
      <c r="IV265" s="15"/>
    </row>
    <row r="266" spans="1:256" ht="36.75" customHeight="1">
      <c r="A266" s="5" t="s">
        <v>252</v>
      </c>
      <c r="B266" s="5"/>
      <c r="C266" s="581" t="s">
        <v>253</v>
      </c>
      <c r="D266" s="581"/>
      <c r="E266" s="554">
        <f>I205</f>
        <v>4362.71</v>
      </c>
      <c r="F266" s="554"/>
      <c r="G266" s="554">
        <f>ROUND((1/100000)*E266,2)</f>
        <v>0.04</v>
      </c>
      <c r="H266" s="554"/>
      <c r="I266" s="554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  <c r="BM266" s="15"/>
      <c r="BN266" s="15"/>
      <c r="BO266" s="15"/>
      <c r="BP266" s="15"/>
      <c r="BQ266" s="15"/>
      <c r="BR266" s="15"/>
      <c r="BS266" s="15"/>
      <c r="BT266" s="15"/>
      <c r="BU266" s="15"/>
      <c r="BV266" s="15"/>
      <c r="BW266" s="15"/>
      <c r="BX266" s="15"/>
      <c r="BY266" s="15"/>
      <c r="BZ266" s="15"/>
      <c r="CA266" s="15"/>
      <c r="CB266" s="15"/>
      <c r="CC266" s="15"/>
      <c r="CD266" s="15"/>
      <c r="CE266" s="15"/>
      <c r="CF266" s="15"/>
      <c r="CG266" s="15"/>
      <c r="CH266" s="15"/>
      <c r="CI266" s="15"/>
      <c r="CJ266" s="15"/>
      <c r="CK266" s="15"/>
      <c r="CL266" s="15"/>
      <c r="CM266" s="15"/>
      <c r="CN266" s="15"/>
      <c r="CO266" s="15"/>
      <c r="CP266" s="15"/>
      <c r="CQ266" s="15"/>
      <c r="CR266" s="15"/>
      <c r="CS266" s="15"/>
      <c r="CT266" s="15"/>
      <c r="CU266" s="15"/>
      <c r="CV266" s="15"/>
      <c r="CW266" s="15"/>
      <c r="CX266" s="15"/>
      <c r="CY266" s="15"/>
      <c r="CZ266" s="15"/>
      <c r="DA266" s="15"/>
      <c r="DB266" s="15"/>
      <c r="DC266" s="15"/>
      <c r="DD266" s="15"/>
      <c r="DE266" s="15"/>
      <c r="DF266" s="15"/>
      <c r="DG266" s="15"/>
      <c r="DH266" s="15"/>
      <c r="DI266" s="15"/>
      <c r="DJ266" s="15"/>
      <c r="DK266" s="15"/>
      <c r="DL266" s="15"/>
      <c r="DM266" s="15"/>
      <c r="DN266" s="15"/>
      <c r="DO266" s="15"/>
      <c r="DP266" s="15"/>
      <c r="DQ266" s="15"/>
      <c r="DR266" s="15"/>
      <c r="DS266" s="15"/>
      <c r="DT266" s="15"/>
      <c r="DU266" s="15"/>
      <c r="DV266" s="15"/>
      <c r="DW266" s="15"/>
      <c r="DX266" s="15"/>
      <c r="DY266" s="15"/>
      <c r="DZ266" s="15"/>
      <c r="EA266" s="15"/>
      <c r="EB266" s="15"/>
      <c r="EC266" s="15"/>
      <c r="ED266" s="15"/>
      <c r="EE266" s="15"/>
      <c r="EF266" s="15"/>
      <c r="EG266" s="15"/>
      <c r="EH266" s="15"/>
      <c r="EI266" s="15"/>
      <c r="EJ266" s="15"/>
      <c r="EK266" s="15"/>
      <c r="EL266" s="15"/>
      <c r="EM266" s="15"/>
      <c r="EN266" s="15"/>
      <c r="EO266" s="15"/>
      <c r="EP266" s="15"/>
      <c r="EQ266" s="15"/>
      <c r="ER266" s="15"/>
      <c r="ES266" s="15"/>
      <c r="ET266" s="15"/>
      <c r="EU266" s="15"/>
      <c r="EV266" s="15"/>
      <c r="EW266" s="15"/>
      <c r="EX266" s="15"/>
      <c r="EY266" s="15"/>
      <c r="EZ266" s="15"/>
      <c r="FA266" s="15"/>
      <c r="FB266" s="15"/>
      <c r="FC266" s="15"/>
      <c r="FD266" s="15"/>
      <c r="FE266" s="15"/>
      <c r="FF266" s="15"/>
      <c r="FG266" s="15"/>
      <c r="FH266" s="15"/>
      <c r="FI266" s="15"/>
      <c r="FJ266" s="15"/>
      <c r="FK266" s="15"/>
      <c r="FL266" s="15"/>
      <c r="FM266" s="15"/>
      <c r="FN266" s="15"/>
      <c r="FO266" s="15"/>
      <c r="FP266" s="15"/>
      <c r="FQ266" s="15"/>
      <c r="FR266" s="15"/>
      <c r="FS266" s="15"/>
      <c r="FT266" s="15"/>
      <c r="FU266" s="15"/>
      <c r="FV266" s="15"/>
      <c r="FW266" s="15"/>
      <c r="FX266" s="15"/>
      <c r="FY266" s="15"/>
      <c r="FZ266" s="15"/>
      <c r="GA266" s="15"/>
      <c r="GB266" s="15"/>
      <c r="GC266" s="15"/>
      <c r="GD266" s="15"/>
      <c r="GE266" s="15"/>
      <c r="GF266" s="15"/>
      <c r="GG266" s="15"/>
      <c r="GH266" s="15"/>
      <c r="GI266" s="15"/>
      <c r="GJ266" s="15"/>
      <c r="GK266" s="15"/>
      <c r="GL266" s="15"/>
      <c r="GM266" s="15"/>
      <c r="GN266" s="15"/>
      <c r="GO266" s="15"/>
      <c r="GP266" s="15"/>
      <c r="GQ266" s="15"/>
      <c r="GR266" s="15"/>
      <c r="GS266" s="15"/>
      <c r="GT266" s="15"/>
      <c r="GU266" s="15"/>
      <c r="GV266" s="15"/>
      <c r="GW266" s="15"/>
      <c r="GX266" s="15"/>
      <c r="GY266" s="15"/>
      <c r="GZ266" s="15"/>
      <c r="HA266" s="15"/>
      <c r="HB266" s="15"/>
      <c r="HC266" s="15"/>
      <c r="HD266" s="15"/>
      <c r="HE266" s="15"/>
      <c r="HF266" s="15"/>
      <c r="HG266" s="15"/>
      <c r="HH266" s="15"/>
      <c r="HI266" s="15"/>
      <c r="HJ266" s="15"/>
      <c r="HK266" s="15"/>
      <c r="HL266" s="15"/>
      <c r="HM266" s="15"/>
      <c r="HN266" s="15"/>
      <c r="HO266" s="15"/>
      <c r="HP266" s="15"/>
      <c r="HQ266" s="15"/>
      <c r="HR266" s="15"/>
      <c r="HS266" s="15"/>
      <c r="HT266" s="15"/>
      <c r="HU266" s="15"/>
      <c r="HV266" s="15"/>
      <c r="HW266" s="15"/>
      <c r="HX266" s="15"/>
      <c r="HY266" s="15"/>
      <c r="HZ266" s="15"/>
      <c r="IA266" s="15"/>
      <c r="IB266" s="15"/>
      <c r="IC266" s="15"/>
      <c r="ID266" s="15"/>
      <c r="IE266" s="15"/>
      <c r="IF266" s="15"/>
      <c r="IG266" s="15"/>
      <c r="IH266" s="15"/>
      <c r="II266" s="15"/>
      <c r="IJ266" s="15"/>
      <c r="IK266" s="15"/>
      <c r="IL266" s="15"/>
      <c r="IM266" s="15"/>
      <c r="IN266" s="15"/>
      <c r="IO266" s="15"/>
      <c r="IP266" s="15"/>
      <c r="IQ266" s="15"/>
      <c r="IR266" s="15"/>
      <c r="IS266" s="15"/>
      <c r="IT266" s="15"/>
      <c r="IU266" s="15"/>
      <c r="IV266" s="15"/>
    </row>
    <row r="267" spans="1:256" ht="15.75" customHeight="1">
      <c r="A267" s="557" t="s">
        <v>209</v>
      </c>
      <c r="B267" s="557"/>
      <c r="C267" s="557"/>
      <c r="D267" s="557"/>
      <c r="E267" s="557"/>
      <c r="F267" s="557"/>
      <c r="G267" s="556">
        <f>SUM(G265+G266)</f>
        <v>0.04</v>
      </c>
      <c r="H267" s="556"/>
      <c r="I267" s="556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  <c r="BM267" s="15"/>
      <c r="BN267" s="15"/>
      <c r="BO267" s="15"/>
      <c r="BP267" s="15"/>
      <c r="BQ267" s="15"/>
      <c r="BR267" s="15"/>
      <c r="BS267" s="15"/>
      <c r="BT267" s="15"/>
      <c r="BU267" s="15"/>
      <c r="BV267" s="15"/>
      <c r="BW267" s="15"/>
      <c r="BX267" s="15"/>
      <c r="BY267" s="15"/>
      <c r="BZ267" s="15"/>
      <c r="CA267" s="15"/>
      <c r="CB267" s="15"/>
      <c r="CC267" s="15"/>
      <c r="CD267" s="15"/>
      <c r="CE267" s="15"/>
      <c r="CF267" s="15"/>
      <c r="CG267" s="15"/>
      <c r="CH267" s="15"/>
      <c r="CI267" s="15"/>
      <c r="CJ267" s="15"/>
      <c r="CK267" s="15"/>
      <c r="CL267" s="15"/>
      <c r="CM267" s="15"/>
      <c r="CN267" s="15"/>
      <c r="CO267" s="15"/>
      <c r="CP267" s="15"/>
      <c r="CQ267" s="15"/>
      <c r="CR267" s="15"/>
      <c r="CS267" s="15"/>
      <c r="CT267" s="15"/>
      <c r="CU267" s="15"/>
      <c r="CV267" s="15"/>
      <c r="CW267" s="15"/>
      <c r="CX267" s="15"/>
      <c r="CY267" s="15"/>
      <c r="CZ267" s="15"/>
      <c r="DA267" s="15"/>
      <c r="DB267" s="15"/>
      <c r="DC267" s="15"/>
      <c r="DD267" s="15"/>
      <c r="DE267" s="15"/>
      <c r="DF267" s="15"/>
      <c r="DG267" s="15"/>
      <c r="DH267" s="15"/>
      <c r="DI267" s="15"/>
      <c r="DJ267" s="15"/>
      <c r="DK267" s="15"/>
      <c r="DL267" s="15"/>
      <c r="DM267" s="15"/>
      <c r="DN267" s="15"/>
      <c r="DO267" s="15"/>
      <c r="DP267" s="15"/>
      <c r="DQ267" s="15"/>
      <c r="DR267" s="15"/>
      <c r="DS267" s="15"/>
      <c r="DT267" s="15"/>
      <c r="DU267" s="15"/>
      <c r="DV267" s="15"/>
      <c r="DW267" s="15"/>
      <c r="DX267" s="15"/>
      <c r="DY267" s="15"/>
      <c r="DZ267" s="15"/>
      <c r="EA267" s="15"/>
      <c r="EB267" s="15"/>
      <c r="EC267" s="15"/>
      <c r="ED267" s="15"/>
      <c r="EE267" s="15"/>
      <c r="EF267" s="15"/>
      <c r="EG267" s="15"/>
      <c r="EH267" s="15"/>
      <c r="EI267" s="15"/>
      <c r="EJ267" s="15"/>
      <c r="EK267" s="15"/>
      <c r="EL267" s="15"/>
      <c r="EM267" s="15"/>
      <c r="EN267" s="15"/>
      <c r="EO267" s="15"/>
      <c r="EP267" s="15"/>
      <c r="EQ267" s="15"/>
      <c r="ER267" s="15"/>
      <c r="ES267" s="15"/>
      <c r="ET267" s="15"/>
      <c r="EU267" s="15"/>
      <c r="EV267" s="15"/>
      <c r="EW267" s="15"/>
      <c r="EX267" s="15"/>
      <c r="EY267" s="15"/>
      <c r="EZ267" s="15"/>
      <c r="FA267" s="15"/>
      <c r="FB267" s="15"/>
      <c r="FC267" s="15"/>
      <c r="FD267" s="15"/>
      <c r="FE267" s="15"/>
      <c r="FF267" s="15"/>
      <c r="FG267" s="15"/>
      <c r="FH267" s="15"/>
      <c r="FI267" s="15"/>
      <c r="FJ267" s="15"/>
      <c r="FK267" s="15"/>
      <c r="FL267" s="15"/>
      <c r="FM267" s="15"/>
      <c r="FN267" s="15"/>
      <c r="FO267" s="15"/>
      <c r="FP267" s="15"/>
      <c r="FQ267" s="15"/>
      <c r="FR267" s="15"/>
      <c r="FS267" s="15"/>
      <c r="FT267" s="15"/>
      <c r="FU267" s="15"/>
      <c r="FV267" s="15"/>
      <c r="FW267" s="15"/>
      <c r="FX267" s="15"/>
      <c r="FY267" s="15"/>
      <c r="FZ267" s="15"/>
      <c r="GA267" s="15"/>
      <c r="GB267" s="15"/>
      <c r="GC267" s="15"/>
      <c r="GD267" s="15"/>
      <c r="GE267" s="15"/>
      <c r="GF267" s="15"/>
      <c r="GG267" s="15"/>
      <c r="GH267" s="15"/>
      <c r="GI267" s="15"/>
      <c r="GJ267" s="15"/>
      <c r="GK267" s="15"/>
      <c r="GL267" s="15"/>
      <c r="GM267" s="15"/>
      <c r="GN267" s="15"/>
      <c r="GO267" s="15"/>
      <c r="GP267" s="15"/>
      <c r="GQ267" s="15"/>
      <c r="GR267" s="15"/>
      <c r="GS267" s="15"/>
      <c r="GT267" s="15"/>
      <c r="GU267" s="15"/>
      <c r="GV267" s="15"/>
      <c r="GW267" s="15"/>
      <c r="GX267" s="15"/>
      <c r="GY267" s="15"/>
      <c r="GZ267" s="15"/>
      <c r="HA267" s="15"/>
      <c r="HB267" s="15"/>
      <c r="HC267" s="15"/>
      <c r="HD267" s="15"/>
      <c r="HE267" s="15"/>
      <c r="HF267" s="15"/>
      <c r="HG267" s="15"/>
      <c r="HH267" s="15"/>
      <c r="HI267" s="15"/>
      <c r="HJ267" s="15"/>
      <c r="HK267" s="15"/>
      <c r="HL267" s="15"/>
      <c r="HM267" s="15"/>
      <c r="HN267" s="15"/>
      <c r="HO267" s="15"/>
      <c r="HP267" s="15"/>
      <c r="HQ267" s="15"/>
      <c r="HR267" s="15"/>
      <c r="HS267" s="15"/>
      <c r="HT267" s="15"/>
      <c r="HU267" s="15"/>
      <c r="HV267" s="15"/>
      <c r="HW267" s="15"/>
      <c r="HX267" s="15"/>
      <c r="HY267" s="15"/>
      <c r="HZ267" s="15"/>
      <c r="IA267" s="15"/>
      <c r="IB267" s="15"/>
      <c r="IC267" s="15"/>
      <c r="ID267" s="15"/>
      <c r="IE267" s="15"/>
      <c r="IF267" s="15"/>
      <c r="IG267" s="15"/>
      <c r="IH267" s="15"/>
      <c r="II267" s="15"/>
      <c r="IJ267" s="15"/>
      <c r="IK267" s="15"/>
      <c r="IL267" s="15"/>
      <c r="IM267" s="15"/>
      <c r="IN267" s="15"/>
      <c r="IO267" s="15"/>
      <c r="IP267" s="15"/>
      <c r="IQ267" s="15"/>
      <c r="IR267" s="15"/>
      <c r="IS267" s="15"/>
      <c r="IT267" s="15"/>
      <c r="IU267" s="15"/>
      <c r="IV267" s="15"/>
    </row>
    <row r="268" spans="1:256" ht="8.25" customHeight="1">
      <c r="A268" s="503"/>
      <c r="B268" s="503"/>
      <c r="C268" s="503"/>
      <c r="D268" s="503"/>
      <c r="E268" s="503"/>
      <c r="F268" s="503"/>
      <c r="G268" s="503"/>
      <c r="H268" s="503"/>
      <c r="I268" s="503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  <c r="BM268" s="15"/>
      <c r="BN268" s="15"/>
      <c r="BO268" s="15"/>
      <c r="BP268" s="15"/>
      <c r="BQ268" s="15"/>
      <c r="BR268" s="15"/>
      <c r="BS268" s="15"/>
      <c r="BT268" s="15"/>
      <c r="BU268" s="15"/>
      <c r="BV268" s="15"/>
      <c r="BW268" s="15"/>
      <c r="BX268" s="15"/>
      <c r="BY268" s="15"/>
      <c r="BZ268" s="15"/>
      <c r="CA268" s="15"/>
      <c r="CB268" s="15"/>
      <c r="CC268" s="15"/>
      <c r="CD268" s="15"/>
      <c r="CE268" s="15"/>
      <c r="CF268" s="15"/>
      <c r="CG268" s="15"/>
      <c r="CH268" s="15"/>
      <c r="CI268" s="15"/>
      <c r="CJ268" s="15"/>
      <c r="CK268" s="15"/>
      <c r="CL268" s="15"/>
      <c r="CM268" s="15"/>
      <c r="CN268" s="15"/>
      <c r="CO268" s="15"/>
      <c r="CP268" s="15"/>
      <c r="CQ268" s="15"/>
      <c r="CR268" s="15"/>
      <c r="CS268" s="15"/>
      <c r="CT268" s="15"/>
      <c r="CU268" s="15"/>
      <c r="CV268" s="15"/>
      <c r="CW268" s="15"/>
      <c r="CX268" s="15"/>
      <c r="CY268" s="15"/>
      <c r="CZ268" s="15"/>
      <c r="DA268" s="15"/>
      <c r="DB268" s="15"/>
      <c r="DC268" s="15"/>
      <c r="DD268" s="15"/>
      <c r="DE268" s="15"/>
      <c r="DF268" s="15"/>
      <c r="DG268" s="15"/>
      <c r="DH268" s="15"/>
      <c r="DI268" s="15"/>
      <c r="DJ268" s="15"/>
      <c r="DK268" s="15"/>
      <c r="DL268" s="15"/>
      <c r="DM268" s="15"/>
      <c r="DN268" s="15"/>
      <c r="DO268" s="15"/>
      <c r="DP268" s="15"/>
      <c r="DQ268" s="15"/>
      <c r="DR268" s="15"/>
      <c r="DS268" s="15"/>
      <c r="DT268" s="15"/>
      <c r="DU268" s="15"/>
      <c r="DV268" s="15"/>
      <c r="DW268" s="15"/>
      <c r="DX268" s="15"/>
      <c r="DY268" s="15"/>
      <c r="DZ268" s="15"/>
      <c r="EA268" s="15"/>
      <c r="EB268" s="15"/>
      <c r="EC268" s="15"/>
      <c r="ED268" s="15"/>
      <c r="EE268" s="15"/>
      <c r="EF268" s="15"/>
      <c r="EG268" s="15"/>
      <c r="EH268" s="15"/>
      <c r="EI268" s="15"/>
      <c r="EJ268" s="15"/>
      <c r="EK268" s="15"/>
      <c r="EL268" s="15"/>
      <c r="EM268" s="15"/>
      <c r="EN268" s="15"/>
      <c r="EO268" s="15"/>
      <c r="EP268" s="15"/>
      <c r="EQ268" s="15"/>
      <c r="ER268" s="15"/>
      <c r="ES268" s="15"/>
      <c r="ET268" s="15"/>
      <c r="EU268" s="15"/>
      <c r="EV268" s="15"/>
      <c r="EW268" s="15"/>
      <c r="EX268" s="15"/>
      <c r="EY268" s="15"/>
      <c r="EZ268" s="15"/>
      <c r="FA268" s="15"/>
      <c r="FB268" s="15"/>
      <c r="FC268" s="15"/>
      <c r="FD268" s="15"/>
      <c r="FE268" s="15"/>
      <c r="FF268" s="15"/>
      <c r="FG268" s="15"/>
      <c r="FH268" s="15"/>
      <c r="FI268" s="15"/>
      <c r="FJ268" s="15"/>
      <c r="FK268" s="15"/>
      <c r="FL268" s="15"/>
      <c r="FM268" s="15"/>
      <c r="FN268" s="15"/>
      <c r="FO268" s="15"/>
      <c r="FP268" s="15"/>
      <c r="FQ268" s="15"/>
      <c r="FR268" s="15"/>
      <c r="FS268" s="15"/>
      <c r="FT268" s="15"/>
      <c r="FU268" s="15"/>
      <c r="FV268" s="15"/>
      <c r="FW268" s="15"/>
      <c r="FX268" s="15"/>
      <c r="FY268" s="15"/>
      <c r="FZ268" s="15"/>
      <c r="GA268" s="15"/>
      <c r="GB268" s="15"/>
      <c r="GC268" s="15"/>
      <c r="GD268" s="15"/>
      <c r="GE268" s="15"/>
      <c r="GF268" s="15"/>
      <c r="GG268" s="15"/>
      <c r="GH268" s="15"/>
      <c r="GI268" s="15"/>
      <c r="GJ268" s="15"/>
      <c r="GK268" s="15"/>
      <c r="GL268" s="15"/>
      <c r="GM268" s="15"/>
      <c r="GN268" s="15"/>
      <c r="GO268" s="15"/>
      <c r="GP268" s="15"/>
      <c r="GQ268" s="15"/>
      <c r="GR268" s="15"/>
      <c r="GS268" s="15"/>
      <c r="GT268" s="15"/>
      <c r="GU268" s="15"/>
      <c r="GV268" s="15"/>
      <c r="GW268" s="15"/>
      <c r="GX268" s="15"/>
      <c r="GY268" s="15"/>
      <c r="GZ268" s="15"/>
      <c r="HA268" s="15"/>
      <c r="HB268" s="15"/>
      <c r="HC268" s="15"/>
      <c r="HD268" s="15"/>
      <c r="HE268" s="15"/>
      <c r="HF268" s="15"/>
      <c r="HG268" s="15"/>
      <c r="HH268" s="15"/>
      <c r="HI268" s="15"/>
      <c r="HJ268" s="15"/>
      <c r="HK268" s="15"/>
      <c r="HL268" s="15"/>
      <c r="HM268" s="15"/>
      <c r="HN268" s="15"/>
      <c r="HO268" s="15"/>
      <c r="HP268" s="15"/>
      <c r="HQ268" s="15"/>
      <c r="HR268" s="15"/>
      <c r="HS268" s="15"/>
      <c r="HT268" s="15"/>
      <c r="HU268" s="15"/>
      <c r="HV268" s="15"/>
      <c r="HW268" s="15"/>
      <c r="HX268" s="15"/>
      <c r="HY268" s="15"/>
      <c r="HZ268" s="15"/>
      <c r="IA268" s="15"/>
      <c r="IB268" s="15"/>
      <c r="IC268" s="15"/>
      <c r="ID268" s="15"/>
      <c r="IE268" s="15"/>
      <c r="IF268" s="15"/>
      <c r="IG268" s="15"/>
      <c r="IH268" s="15"/>
      <c r="II268" s="15"/>
      <c r="IJ268" s="15"/>
      <c r="IK268" s="15"/>
      <c r="IL268" s="15"/>
      <c r="IM268" s="15"/>
      <c r="IN268" s="15"/>
      <c r="IO268" s="15"/>
      <c r="IP268" s="15"/>
      <c r="IQ268" s="15"/>
      <c r="IR268" s="15"/>
      <c r="IS268" s="15"/>
      <c r="IT268" s="15"/>
      <c r="IU268" s="15"/>
      <c r="IV268" s="15"/>
    </row>
    <row r="269" spans="1:256" ht="15.75" customHeight="1">
      <c r="A269" s="492" t="s">
        <v>254</v>
      </c>
      <c r="B269" s="492"/>
      <c r="C269" s="492"/>
      <c r="D269" s="492"/>
      <c r="E269" s="492"/>
      <c r="F269" s="492"/>
      <c r="G269" s="492"/>
      <c r="H269" s="492"/>
      <c r="I269" s="492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15"/>
      <c r="BM269" s="15"/>
      <c r="BN269" s="15"/>
      <c r="BO269" s="15"/>
      <c r="BP269" s="15"/>
      <c r="BQ269" s="15"/>
      <c r="BR269" s="15"/>
      <c r="BS269" s="15"/>
      <c r="BT269" s="15"/>
      <c r="BU269" s="15"/>
      <c r="BV269" s="15"/>
      <c r="BW269" s="15"/>
      <c r="BX269" s="15"/>
      <c r="BY269" s="15"/>
      <c r="BZ269" s="15"/>
      <c r="CA269" s="15"/>
      <c r="CB269" s="15"/>
      <c r="CC269" s="15"/>
      <c r="CD269" s="15"/>
      <c r="CE269" s="15"/>
      <c r="CF269" s="15"/>
      <c r="CG269" s="15"/>
      <c r="CH269" s="15"/>
      <c r="CI269" s="15"/>
      <c r="CJ269" s="15"/>
      <c r="CK269" s="15"/>
      <c r="CL269" s="15"/>
      <c r="CM269" s="15"/>
      <c r="CN269" s="15"/>
      <c r="CO269" s="15"/>
      <c r="CP269" s="15"/>
      <c r="CQ269" s="15"/>
      <c r="CR269" s="15"/>
      <c r="CS269" s="15"/>
      <c r="CT269" s="15"/>
      <c r="CU269" s="15"/>
      <c r="CV269" s="15"/>
      <c r="CW269" s="15"/>
      <c r="CX269" s="15"/>
      <c r="CY269" s="15"/>
      <c r="CZ269" s="15"/>
      <c r="DA269" s="15"/>
      <c r="DB269" s="15"/>
      <c r="DC269" s="15"/>
      <c r="DD269" s="15"/>
      <c r="DE269" s="15"/>
      <c r="DF269" s="15"/>
      <c r="DG269" s="15"/>
      <c r="DH269" s="15"/>
      <c r="DI269" s="15"/>
      <c r="DJ269" s="15"/>
      <c r="DK269" s="15"/>
      <c r="DL269" s="15"/>
      <c r="DM269" s="15"/>
      <c r="DN269" s="15"/>
      <c r="DO269" s="15"/>
      <c r="DP269" s="15"/>
      <c r="DQ269" s="15"/>
      <c r="DR269" s="15"/>
      <c r="DS269" s="15"/>
      <c r="DT269" s="15"/>
      <c r="DU269" s="15"/>
      <c r="DV269" s="15"/>
      <c r="DW269" s="15"/>
      <c r="DX269" s="15"/>
      <c r="DY269" s="15"/>
      <c r="DZ269" s="15"/>
      <c r="EA269" s="15"/>
      <c r="EB269" s="15"/>
      <c r="EC269" s="15"/>
      <c r="ED269" s="15"/>
      <c r="EE269" s="15"/>
      <c r="EF269" s="15"/>
      <c r="EG269" s="15"/>
      <c r="EH269" s="15"/>
      <c r="EI269" s="15"/>
      <c r="EJ269" s="15"/>
      <c r="EK269" s="15"/>
      <c r="EL269" s="15"/>
      <c r="EM269" s="15"/>
      <c r="EN269" s="15"/>
      <c r="EO269" s="15"/>
      <c r="EP269" s="15"/>
      <c r="EQ269" s="15"/>
      <c r="ER269" s="15"/>
      <c r="ES269" s="15"/>
      <c r="ET269" s="15"/>
      <c r="EU269" s="15"/>
      <c r="EV269" s="15"/>
      <c r="EW269" s="15"/>
      <c r="EX269" s="15"/>
      <c r="EY269" s="15"/>
      <c r="EZ269" s="15"/>
      <c r="FA269" s="15"/>
      <c r="FB269" s="15"/>
      <c r="FC269" s="15"/>
      <c r="FD269" s="15"/>
      <c r="FE269" s="15"/>
      <c r="FF269" s="15"/>
      <c r="FG269" s="15"/>
      <c r="FH269" s="15"/>
      <c r="FI269" s="15"/>
      <c r="FJ269" s="15"/>
      <c r="FK269" s="15"/>
      <c r="FL269" s="15"/>
      <c r="FM269" s="15"/>
      <c r="FN269" s="15"/>
      <c r="FO269" s="15"/>
      <c r="FP269" s="15"/>
      <c r="FQ269" s="15"/>
      <c r="FR269" s="15"/>
      <c r="FS269" s="15"/>
      <c r="FT269" s="15"/>
      <c r="FU269" s="15"/>
      <c r="FV269" s="15"/>
      <c r="FW269" s="15"/>
      <c r="FX269" s="15"/>
      <c r="FY269" s="15"/>
      <c r="FZ269" s="15"/>
      <c r="GA269" s="15"/>
      <c r="GB269" s="15"/>
      <c r="GC269" s="15"/>
      <c r="GD269" s="15"/>
      <c r="GE269" s="15"/>
      <c r="GF269" s="15"/>
      <c r="GG269" s="15"/>
      <c r="GH269" s="15"/>
      <c r="GI269" s="15"/>
      <c r="GJ269" s="15"/>
      <c r="GK269" s="15"/>
      <c r="GL269" s="15"/>
      <c r="GM269" s="15"/>
      <c r="GN269" s="15"/>
      <c r="GO269" s="15"/>
      <c r="GP269" s="15"/>
      <c r="GQ269" s="15"/>
      <c r="GR269" s="15"/>
      <c r="GS269" s="15"/>
      <c r="GT269" s="15"/>
      <c r="GU269" s="15"/>
      <c r="GV269" s="15"/>
      <c r="GW269" s="15"/>
      <c r="GX269" s="15"/>
      <c r="GY269" s="15"/>
      <c r="GZ269" s="15"/>
      <c r="HA269" s="15"/>
      <c r="HB269" s="15"/>
      <c r="HC269" s="15"/>
      <c r="HD269" s="15"/>
      <c r="HE269" s="15"/>
      <c r="HF269" s="15"/>
      <c r="HG269" s="15"/>
      <c r="HH269" s="15"/>
      <c r="HI269" s="15"/>
      <c r="HJ269" s="15"/>
      <c r="HK269" s="15"/>
      <c r="HL269" s="15"/>
      <c r="HM269" s="15"/>
      <c r="HN269" s="15"/>
      <c r="HO269" s="15"/>
      <c r="HP269" s="15"/>
      <c r="HQ269" s="15"/>
      <c r="HR269" s="15"/>
      <c r="HS269" s="15"/>
      <c r="HT269" s="15"/>
      <c r="HU269" s="15"/>
      <c r="HV269" s="15"/>
      <c r="HW269" s="15"/>
      <c r="HX269" s="15"/>
      <c r="HY269" s="15"/>
      <c r="HZ269" s="15"/>
      <c r="IA269" s="15"/>
      <c r="IB269" s="15"/>
      <c r="IC269" s="15"/>
      <c r="ID269" s="15"/>
      <c r="IE269" s="15"/>
      <c r="IF269" s="15"/>
      <c r="IG269" s="15"/>
      <c r="IH269" s="15"/>
      <c r="II269" s="15"/>
      <c r="IJ269" s="15"/>
      <c r="IK269" s="15"/>
      <c r="IL269" s="15"/>
      <c r="IM269" s="15"/>
      <c r="IN269" s="15"/>
      <c r="IO269" s="15"/>
      <c r="IP269" s="15"/>
      <c r="IQ269" s="15"/>
      <c r="IR269" s="15"/>
      <c r="IS269" s="15"/>
      <c r="IT269" s="15"/>
      <c r="IU269" s="15"/>
      <c r="IV269" s="15"/>
    </row>
    <row r="270" spans="1:256" ht="10.5" customHeight="1">
      <c r="A270" s="475"/>
      <c r="B270" s="475"/>
      <c r="C270" s="475"/>
      <c r="D270" s="475"/>
      <c r="E270" s="475"/>
      <c r="F270" s="475"/>
      <c r="G270" s="475"/>
      <c r="H270" s="475"/>
      <c r="I270" s="47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  <c r="BM270" s="15"/>
      <c r="BN270" s="15"/>
      <c r="BO270" s="15"/>
      <c r="BP270" s="15"/>
      <c r="BQ270" s="15"/>
      <c r="BR270" s="15"/>
      <c r="BS270" s="15"/>
      <c r="BT270" s="15"/>
      <c r="BU270" s="15"/>
      <c r="BV270" s="15"/>
      <c r="BW270" s="15"/>
      <c r="BX270" s="15"/>
      <c r="BY270" s="15"/>
      <c r="BZ270" s="15"/>
      <c r="CA270" s="15"/>
      <c r="CB270" s="15"/>
      <c r="CC270" s="15"/>
      <c r="CD270" s="15"/>
      <c r="CE270" s="15"/>
      <c r="CF270" s="15"/>
      <c r="CG270" s="15"/>
      <c r="CH270" s="15"/>
      <c r="CI270" s="15"/>
      <c r="CJ270" s="15"/>
      <c r="CK270" s="15"/>
      <c r="CL270" s="15"/>
      <c r="CM270" s="15"/>
      <c r="CN270" s="15"/>
      <c r="CO270" s="15"/>
      <c r="CP270" s="15"/>
      <c r="CQ270" s="15"/>
      <c r="CR270" s="15"/>
      <c r="CS270" s="15"/>
      <c r="CT270" s="15"/>
      <c r="CU270" s="15"/>
      <c r="CV270" s="15"/>
      <c r="CW270" s="15"/>
      <c r="CX270" s="15"/>
      <c r="CY270" s="15"/>
      <c r="CZ270" s="15"/>
      <c r="DA270" s="15"/>
      <c r="DB270" s="15"/>
      <c r="DC270" s="15"/>
      <c r="DD270" s="15"/>
      <c r="DE270" s="15"/>
      <c r="DF270" s="15"/>
      <c r="DG270" s="15"/>
      <c r="DH270" s="15"/>
      <c r="DI270" s="15"/>
      <c r="DJ270" s="15"/>
      <c r="DK270" s="15"/>
      <c r="DL270" s="15"/>
      <c r="DM270" s="15"/>
      <c r="DN270" s="15"/>
      <c r="DO270" s="15"/>
      <c r="DP270" s="15"/>
      <c r="DQ270" s="15"/>
      <c r="DR270" s="15"/>
      <c r="DS270" s="15"/>
      <c r="DT270" s="15"/>
      <c r="DU270" s="15"/>
      <c r="DV270" s="15"/>
      <c r="DW270" s="15"/>
      <c r="DX270" s="15"/>
      <c r="DY270" s="15"/>
      <c r="DZ270" s="15"/>
      <c r="EA270" s="15"/>
      <c r="EB270" s="15"/>
      <c r="EC270" s="15"/>
      <c r="ED270" s="15"/>
      <c r="EE270" s="15"/>
      <c r="EF270" s="15"/>
      <c r="EG270" s="15"/>
      <c r="EH270" s="15"/>
      <c r="EI270" s="15"/>
      <c r="EJ270" s="15"/>
      <c r="EK270" s="15"/>
      <c r="EL270" s="15"/>
      <c r="EM270" s="15"/>
      <c r="EN270" s="15"/>
      <c r="EO270" s="15"/>
      <c r="EP270" s="15"/>
      <c r="EQ270" s="15"/>
      <c r="ER270" s="15"/>
      <c r="ES270" s="15"/>
      <c r="ET270" s="15"/>
      <c r="EU270" s="15"/>
      <c r="EV270" s="15"/>
      <c r="EW270" s="15"/>
      <c r="EX270" s="15"/>
      <c r="EY270" s="15"/>
      <c r="EZ270" s="15"/>
      <c r="FA270" s="15"/>
      <c r="FB270" s="15"/>
      <c r="FC270" s="15"/>
      <c r="FD270" s="15"/>
      <c r="FE270" s="15"/>
      <c r="FF270" s="15"/>
      <c r="FG270" s="15"/>
      <c r="FH270" s="15"/>
      <c r="FI270" s="15"/>
      <c r="FJ270" s="15"/>
      <c r="FK270" s="15"/>
      <c r="FL270" s="15"/>
      <c r="FM270" s="15"/>
      <c r="FN270" s="15"/>
      <c r="FO270" s="15"/>
      <c r="FP270" s="15"/>
      <c r="FQ270" s="15"/>
      <c r="FR270" s="15"/>
      <c r="FS270" s="15"/>
      <c r="FT270" s="15"/>
      <c r="FU270" s="15"/>
      <c r="FV270" s="15"/>
      <c r="FW270" s="15"/>
      <c r="FX270" s="15"/>
      <c r="FY270" s="15"/>
      <c r="FZ270" s="15"/>
      <c r="GA270" s="15"/>
      <c r="GB270" s="15"/>
      <c r="GC270" s="15"/>
      <c r="GD270" s="15"/>
      <c r="GE270" s="15"/>
      <c r="GF270" s="15"/>
      <c r="GG270" s="15"/>
      <c r="GH270" s="15"/>
      <c r="GI270" s="15"/>
      <c r="GJ270" s="15"/>
      <c r="GK270" s="15"/>
      <c r="GL270" s="15"/>
      <c r="GM270" s="15"/>
      <c r="GN270" s="15"/>
      <c r="GO270" s="15"/>
      <c r="GP270" s="15"/>
      <c r="GQ270" s="15"/>
      <c r="GR270" s="15"/>
      <c r="GS270" s="15"/>
      <c r="GT270" s="15"/>
      <c r="GU270" s="15"/>
      <c r="GV270" s="15"/>
      <c r="GW270" s="15"/>
      <c r="GX270" s="15"/>
      <c r="GY270" s="15"/>
      <c r="GZ270" s="15"/>
      <c r="HA270" s="15"/>
      <c r="HB270" s="15"/>
      <c r="HC270" s="15"/>
      <c r="HD270" s="15"/>
      <c r="HE270" s="15"/>
      <c r="HF270" s="15"/>
      <c r="HG270" s="15"/>
      <c r="HH270" s="15"/>
      <c r="HI270" s="15"/>
      <c r="HJ270" s="15"/>
      <c r="HK270" s="15"/>
      <c r="HL270" s="15"/>
      <c r="HM270" s="15"/>
      <c r="HN270" s="15"/>
      <c r="HO270" s="15"/>
      <c r="HP270" s="15"/>
      <c r="HQ270" s="15"/>
      <c r="HR270" s="15"/>
      <c r="HS270" s="15"/>
      <c r="HT270" s="15"/>
      <c r="HU270" s="15"/>
      <c r="HV270" s="15"/>
      <c r="HW270" s="15"/>
      <c r="HX270" s="15"/>
      <c r="HY270" s="15"/>
      <c r="HZ270" s="15"/>
      <c r="IA270" s="15"/>
      <c r="IB270" s="15"/>
      <c r="IC270" s="15"/>
      <c r="ID270" s="15"/>
      <c r="IE270" s="15"/>
      <c r="IF270" s="15"/>
      <c r="IG270" s="15"/>
      <c r="IH270" s="15"/>
      <c r="II270" s="15"/>
      <c r="IJ270" s="15"/>
      <c r="IK270" s="15"/>
      <c r="IL270" s="15"/>
      <c r="IM270" s="15"/>
      <c r="IN270" s="15"/>
      <c r="IO270" s="15"/>
      <c r="IP270" s="15"/>
      <c r="IQ270" s="15"/>
      <c r="IR270" s="15"/>
      <c r="IS270" s="15"/>
      <c r="IT270" s="15"/>
      <c r="IU270" s="15"/>
      <c r="IV270" s="15"/>
    </row>
    <row r="271" spans="1:256" ht="12" customHeight="1">
      <c r="A271" s="12" t="s">
        <v>255</v>
      </c>
      <c r="B271" s="12"/>
      <c r="C271" s="12"/>
      <c r="D271" s="12"/>
      <c r="E271" s="12"/>
      <c r="F271" s="12"/>
      <c r="G271" s="12"/>
      <c r="H271" s="12"/>
      <c r="I271" s="12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  <c r="BM271" s="15"/>
      <c r="BN271" s="15"/>
      <c r="BO271" s="15"/>
      <c r="BP271" s="15"/>
      <c r="BQ271" s="15"/>
      <c r="BR271" s="15"/>
      <c r="BS271" s="15"/>
      <c r="BT271" s="15"/>
      <c r="BU271" s="15"/>
      <c r="BV271" s="15"/>
      <c r="BW271" s="15"/>
      <c r="BX271" s="15"/>
      <c r="BY271" s="15"/>
      <c r="BZ271" s="15"/>
      <c r="CA271" s="15"/>
      <c r="CB271" s="15"/>
      <c r="CC271" s="15"/>
      <c r="CD271" s="15"/>
      <c r="CE271" s="15"/>
      <c r="CF271" s="15"/>
      <c r="CG271" s="15"/>
      <c r="CH271" s="15"/>
      <c r="CI271" s="15"/>
      <c r="CJ271" s="15"/>
      <c r="CK271" s="15"/>
      <c r="CL271" s="15"/>
      <c r="CM271" s="15"/>
      <c r="CN271" s="15"/>
      <c r="CO271" s="15"/>
      <c r="CP271" s="15"/>
      <c r="CQ271" s="15"/>
      <c r="CR271" s="15"/>
      <c r="CS271" s="15"/>
      <c r="CT271" s="15"/>
      <c r="CU271" s="15"/>
      <c r="CV271" s="15"/>
      <c r="CW271" s="15"/>
      <c r="CX271" s="15"/>
      <c r="CY271" s="15"/>
      <c r="CZ271" s="15"/>
      <c r="DA271" s="15"/>
      <c r="DB271" s="15"/>
      <c r="DC271" s="15"/>
      <c r="DD271" s="15"/>
      <c r="DE271" s="15"/>
      <c r="DF271" s="15"/>
      <c r="DG271" s="15"/>
      <c r="DH271" s="15"/>
      <c r="DI271" s="15"/>
      <c r="DJ271" s="15"/>
      <c r="DK271" s="15"/>
      <c r="DL271" s="15"/>
      <c r="DM271" s="15"/>
      <c r="DN271" s="15"/>
      <c r="DO271" s="15"/>
      <c r="DP271" s="15"/>
      <c r="DQ271" s="15"/>
      <c r="DR271" s="15"/>
      <c r="DS271" s="15"/>
      <c r="DT271" s="15"/>
      <c r="DU271" s="15"/>
      <c r="DV271" s="15"/>
      <c r="DW271" s="15"/>
      <c r="DX271" s="15"/>
      <c r="DY271" s="15"/>
      <c r="DZ271" s="15"/>
      <c r="EA271" s="15"/>
      <c r="EB271" s="15"/>
      <c r="EC271" s="15"/>
      <c r="ED271" s="15"/>
      <c r="EE271" s="15"/>
      <c r="EF271" s="15"/>
      <c r="EG271" s="15"/>
      <c r="EH271" s="15"/>
      <c r="EI271" s="15"/>
      <c r="EJ271" s="15"/>
      <c r="EK271" s="15"/>
      <c r="EL271" s="15"/>
      <c r="EM271" s="15"/>
      <c r="EN271" s="15"/>
      <c r="EO271" s="15"/>
      <c r="EP271" s="15"/>
      <c r="EQ271" s="15"/>
      <c r="ER271" s="15"/>
      <c r="ES271" s="15"/>
      <c r="ET271" s="15"/>
      <c r="EU271" s="15"/>
      <c r="EV271" s="15"/>
      <c r="EW271" s="15"/>
      <c r="EX271" s="15"/>
      <c r="EY271" s="15"/>
      <c r="EZ271" s="15"/>
      <c r="FA271" s="15"/>
      <c r="FB271" s="15"/>
      <c r="FC271" s="15"/>
      <c r="FD271" s="15"/>
      <c r="FE271" s="15"/>
      <c r="FF271" s="15"/>
      <c r="FG271" s="15"/>
      <c r="FH271" s="15"/>
      <c r="FI271" s="15"/>
      <c r="FJ271" s="15"/>
      <c r="FK271" s="15"/>
      <c r="FL271" s="15"/>
      <c r="FM271" s="15"/>
      <c r="FN271" s="15"/>
      <c r="FO271" s="15"/>
      <c r="FP271" s="15"/>
      <c r="FQ271" s="15"/>
      <c r="FR271" s="15"/>
      <c r="FS271" s="15"/>
      <c r="FT271" s="15"/>
      <c r="FU271" s="15"/>
      <c r="FV271" s="15"/>
      <c r="FW271" s="15"/>
      <c r="FX271" s="15"/>
      <c r="FY271" s="15"/>
      <c r="FZ271" s="15"/>
      <c r="GA271" s="15"/>
      <c r="GB271" s="15"/>
      <c r="GC271" s="15"/>
      <c r="GD271" s="15"/>
      <c r="GE271" s="15"/>
      <c r="GF271" s="15"/>
      <c r="GG271" s="15"/>
      <c r="GH271" s="15"/>
      <c r="GI271" s="15"/>
      <c r="GJ271" s="15"/>
      <c r="GK271" s="15"/>
      <c r="GL271" s="15"/>
      <c r="GM271" s="15"/>
      <c r="GN271" s="15"/>
      <c r="GO271" s="15"/>
      <c r="GP271" s="15"/>
      <c r="GQ271" s="15"/>
      <c r="GR271" s="15"/>
      <c r="GS271" s="15"/>
      <c r="GT271" s="15"/>
      <c r="GU271" s="15"/>
      <c r="GV271" s="15"/>
      <c r="GW271" s="15"/>
      <c r="GX271" s="15"/>
      <c r="GY271" s="15"/>
      <c r="GZ271" s="15"/>
      <c r="HA271" s="15"/>
      <c r="HB271" s="15"/>
      <c r="HC271" s="15"/>
      <c r="HD271" s="15"/>
      <c r="HE271" s="15"/>
      <c r="HF271" s="15"/>
      <c r="HG271" s="15"/>
      <c r="HH271" s="15"/>
      <c r="HI271" s="15"/>
      <c r="HJ271" s="15"/>
      <c r="HK271" s="15"/>
      <c r="HL271" s="15"/>
      <c r="HM271" s="15"/>
      <c r="HN271" s="15"/>
      <c r="HO271" s="15"/>
      <c r="HP271" s="15"/>
      <c r="HQ271" s="15"/>
      <c r="HR271" s="15"/>
      <c r="HS271" s="15"/>
      <c r="HT271" s="15"/>
      <c r="HU271" s="15"/>
      <c r="HV271" s="15"/>
      <c r="HW271" s="15"/>
      <c r="HX271" s="15"/>
      <c r="HY271" s="15"/>
      <c r="HZ271" s="15"/>
      <c r="IA271" s="15"/>
      <c r="IB271" s="15"/>
      <c r="IC271" s="15"/>
      <c r="ID271" s="15"/>
      <c r="IE271" s="15"/>
      <c r="IF271" s="15"/>
      <c r="IG271" s="15"/>
      <c r="IH271" s="15"/>
      <c r="II271" s="15"/>
      <c r="IJ271" s="15"/>
      <c r="IK271" s="15"/>
      <c r="IL271" s="15"/>
      <c r="IM271" s="15"/>
      <c r="IN271" s="15"/>
      <c r="IO271" s="15"/>
      <c r="IP271" s="15"/>
      <c r="IQ271" s="15"/>
      <c r="IR271" s="15"/>
      <c r="IS271" s="15"/>
      <c r="IT271" s="15"/>
      <c r="IU271" s="15"/>
      <c r="IV271" s="15"/>
    </row>
    <row r="272" spans="1:256" ht="36.75" customHeight="1">
      <c r="A272" s="12"/>
      <c r="B272" s="12"/>
      <c r="C272" s="12"/>
      <c r="D272" s="12"/>
      <c r="E272" s="12"/>
      <c r="F272" s="12"/>
      <c r="G272" s="12"/>
      <c r="H272" s="12"/>
      <c r="I272" s="12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  <c r="BM272" s="15"/>
      <c r="BN272" s="15"/>
      <c r="BO272" s="15"/>
      <c r="BP272" s="15"/>
      <c r="BQ272" s="15"/>
      <c r="BR272" s="15"/>
      <c r="BS272" s="15"/>
      <c r="BT272" s="15"/>
      <c r="BU272" s="15"/>
      <c r="BV272" s="15"/>
      <c r="BW272" s="15"/>
      <c r="BX272" s="15"/>
      <c r="BY272" s="15"/>
      <c r="BZ272" s="15"/>
      <c r="CA272" s="15"/>
      <c r="CB272" s="15"/>
      <c r="CC272" s="15"/>
      <c r="CD272" s="15"/>
      <c r="CE272" s="15"/>
      <c r="CF272" s="15"/>
      <c r="CG272" s="15"/>
      <c r="CH272" s="15"/>
      <c r="CI272" s="15"/>
      <c r="CJ272" s="15"/>
      <c r="CK272" s="15"/>
      <c r="CL272" s="15"/>
      <c r="CM272" s="15"/>
      <c r="CN272" s="15"/>
      <c r="CO272" s="15"/>
      <c r="CP272" s="15"/>
      <c r="CQ272" s="15"/>
      <c r="CR272" s="15"/>
      <c r="CS272" s="15"/>
      <c r="CT272" s="15"/>
      <c r="CU272" s="15"/>
      <c r="CV272" s="15"/>
      <c r="CW272" s="15"/>
      <c r="CX272" s="15"/>
      <c r="CY272" s="15"/>
      <c r="CZ272" s="15"/>
      <c r="DA272" s="15"/>
      <c r="DB272" s="15"/>
      <c r="DC272" s="15"/>
      <c r="DD272" s="15"/>
      <c r="DE272" s="15"/>
      <c r="DF272" s="15"/>
      <c r="DG272" s="15"/>
      <c r="DH272" s="15"/>
      <c r="DI272" s="15"/>
      <c r="DJ272" s="15"/>
      <c r="DK272" s="15"/>
      <c r="DL272" s="15"/>
      <c r="DM272" s="15"/>
      <c r="DN272" s="15"/>
      <c r="DO272" s="15"/>
      <c r="DP272" s="15"/>
      <c r="DQ272" s="15"/>
      <c r="DR272" s="15"/>
      <c r="DS272" s="15"/>
      <c r="DT272" s="15"/>
      <c r="DU272" s="15"/>
      <c r="DV272" s="15"/>
      <c r="DW272" s="15"/>
      <c r="DX272" s="15"/>
      <c r="DY272" s="15"/>
      <c r="DZ272" s="15"/>
      <c r="EA272" s="15"/>
      <c r="EB272" s="15"/>
      <c r="EC272" s="15"/>
      <c r="ED272" s="15"/>
      <c r="EE272" s="15"/>
      <c r="EF272" s="15"/>
      <c r="EG272" s="15"/>
      <c r="EH272" s="15"/>
      <c r="EI272" s="15"/>
      <c r="EJ272" s="15"/>
      <c r="EK272" s="15"/>
      <c r="EL272" s="15"/>
      <c r="EM272" s="15"/>
      <c r="EN272" s="15"/>
      <c r="EO272" s="15"/>
      <c r="EP272" s="15"/>
      <c r="EQ272" s="15"/>
      <c r="ER272" s="15"/>
      <c r="ES272" s="15"/>
      <c r="ET272" s="15"/>
      <c r="EU272" s="15"/>
      <c r="EV272" s="15"/>
      <c r="EW272" s="15"/>
      <c r="EX272" s="15"/>
      <c r="EY272" s="15"/>
      <c r="EZ272" s="15"/>
      <c r="FA272" s="15"/>
      <c r="FB272" s="15"/>
      <c r="FC272" s="15"/>
      <c r="FD272" s="15"/>
      <c r="FE272" s="15"/>
      <c r="FF272" s="15"/>
      <c r="FG272" s="15"/>
      <c r="FH272" s="15"/>
      <c r="FI272" s="15"/>
      <c r="FJ272" s="15"/>
      <c r="FK272" s="15"/>
      <c r="FL272" s="15"/>
      <c r="FM272" s="15"/>
      <c r="FN272" s="15"/>
      <c r="FO272" s="15"/>
      <c r="FP272" s="15"/>
      <c r="FQ272" s="15"/>
      <c r="FR272" s="15"/>
      <c r="FS272" s="15"/>
      <c r="FT272" s="15"/>
      <c r="FU272" s="15"/>
      <c r="FV272" s="15"/>
      <c r="FW272" s="15"/>
      <c r="FX272" s="15"/>
      <c r="FY272" s="15"/>
      <c r="FZ272" s="15"/>
      <c r="GA272" s="15"/>
      <c r="GB272" s="15"/>
      <c r="GC272" s="15"/>
      <c r="GD272" s="15"/>
      <c r="GE272" s="15"/>
      <c r="GF272" s="15"/>
      <c r="GG272" s="15"/>
      <c r="GH272" s="15"/>
      <c r="GI272" s="15"/>
      <c r="GJ272" s="15"/>
      <c r="GK272" s="15"/>
      <c r="GL272" s="15"/>
      <c r="GM272" s="15"/>
      <c r="GN272" s="15"/>
      <c r="GO272" s="15"/>
      <c r="GP272" s="15"/>
      <c r="GQ272" s="15"/>
      <c r="GR272" s="15"/>
      <c r="GS272" s="15"/>
      <c r="GT272" s="15"/>
      <c r="GU272" s="15"/>
      <c r="GV272" s="15"/>
      <c r="GW272" s="15"/>
      <c r="GX272" s="15"/>
      <c r="GY272" s="15"/>
      <c r="GZ272" s="15"/>
      <c r="HA272" s="15"/>
      <c r="HB272" s="15"/>
      <c r="HC272" s="15"/>
      <c r="HD272" s="15"/>
      <c r="HE272" s="15"/>
      <c r="HF272" s="15"/>
      <c r="HG272" s="15"/>
      <c r="HH272" s="15"/>
      <c r="HI272" s="15"/>
      <c r="HJ272" s="15"/>
      <c r="HK272" s="15"/>
      <c r="HL272" s="15"/>
      <c r="HM272" s="15"/>
      <c r="HN272" s="15"/>
      <c r="HO272" s="15"/>
      <c r="HP272" s="15"/>
      <c r="HQ272" s="15"/>
      <c r="HR272" s="15"/>
      <c r="HS272" s="15"/>
      <c r="HT272" s="15"/>
      <c r="HU272" s="15"/>
      <c r="HV272" s="15"/>
      <c r="HW272" s="15"/>
      <c r="HX272" s="15"/>
      <c r="HY272" s="15"/>
      <c r="HZ272" s="15"/>
      <c r="IA272" s="15"/>
      <c r="IB272" s="15"/>
      <c r="IC272" s="15"/>
      <c r="ID272" s="15"/>
      <c r="IE272" s="15"/>
      <c r="IF272" s="15"/>
      <c r="IG272" s="15"/>
      <c r="IH272" s="15"/>
      <c r="II272" s="15"/>
      <c r="IJ272" s="15"/>
      <c r="IK272" s="15"/>
      <c r="IL272" s="15"/>
      <c r="IM272" s="15"/>
      <c r="IN272" s="15"/>
      <c r="IO272" s="15"/>
      <c r="IP272" s="15"/>
      <c r="IQ272" s="15"/>
      <c r="IR272" s="15"/>
      <c r="IS272" s="15"/>
      <c r="IT272" s="15"/>
      <c r="IU272" s="15"/>
      <c r="IV272" s="15"/>
    </row>
    <row r="273" spans="1:256" ht="69" customHeight="1">
      <c r="A273" s="114" t="s">
        <v>256</v>
      </c>
      <c r="B273" s="119" t="s">
        <v>257</v>
      </c>
      <c r="C273" s="119" t="s">
        <v>258</v>
      </c>
      <c r="D273" s="586" t="s">
        <v>259</v>
      </c>
      <c r="E273" s="586"/>
      <c r="F273" s="119" t="s">
        <v>260</v>
      </c>
      <c r="G273" s="119" t="s">
        <v>261</v>
      </c>
      <c r="H273" s="586" t="s">
        <v>262</v>
      </c>
      <c r="I273" s="586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  <c r="BG273" s="15"/>
      <c r="BH273" s="15"/>
      <c r="BI273" s="15"/>
      <c r="BJ273" s="15"/>
      <c r="BK273" s="15"/>
      <c r="BL273" s="15"/>
      <c r="BM273" s="15"/>
      <c r="BN273" s="15"/>
      <c r="BO273" s="15"/>
      <c r="BP273" s="15"/>
      <c r="BQ273" s="15"/>
      <c r="BR273" s="15"/>
      <c r="BS273" s="15"/>
      <c r="BT273" s="15"/>
      <c r="BU273" s="15"/>
      <c r="BV273" s="15"/>
      <c r="BW273" s="15"/>
      <c r="BX273" s="15"/>
      <c r="BY273" s="15"/>
      <c r="BZ273" s="15"/>
      <c r="CA273" s="15"/>
      <c r="CB273" s="15"/>
      <c r="CC273" s="15"/>
      <c r="CD273" s="15"/>
      <c r="CE273" s="15"/>
      <c r="CF273" s="15"/>
      <c r="CG273" s="15"/>
      <c r="CH273" s="15"/>
      <c r="CI273" s="15"/>
      <c r="CJ273" s="15"/>
      <c r="CK273" s="15"/>
      <c r="CL273" s="15"/>
      <c r="CM273" s="15"/>
      <c r="CN273" s="15"/>
      <c r="CO273" s="15"/>
      <c r="CP273" s="15"/>
      <c r="CQ273" s="15"/>
      <c r="CR273" s="15"/>
      <c r="CS273" s="15"/>
      <c r="CT273" s="15"/>
      <c r="CU273" s="15"/>
      <c r="CV273" s="15"/>
      <c r="CW273" s="15"/>
      <c r="CX273" s="15"/>
      <c r="CY273" s="15"/>
      <c r="CZ273" s="15"/>
      <c r="DA273" s="15"/>
      <c r="DB273" s="15"/>
      <c r="DC273" s="15"/>
      <c r="DD273" s="15"/>
      <c r="DE273" s="15"/>
      <c r="DF273" s="15"/>
      <c r="DG273" s="15"/>
      <c r="DH273" s="15"/>
      <c r="DI273" s="15"/>
      <c r="DJ273" s="15"/>
      <c r="DK273" s="15"/>
      <c r="DL273" s="15"/>
      <c r="DM273" s="15"/>
      <c r="DN273" s="15"/>
      <c r="DO273" s="15"/>
      <c r="DP273" s="15"/>
      <c r="DQ273" s="15"/>
      <c r="DR273" s="15"/>
      <c r="DS273" s="15"/>
      <c r="DT273" s="15"/>
      <c r="DU273" s="15"/>
      <c r="DV273" s="15"/>
      <c r="DW273" s="15"/>
      <c r="DX273" s="15"/>
      <c r="DY273" s="15"/>
      <c r="DZ273" s="15"/>
      <c r="EA273" s="15"/>
      <c r="EB273" s="15"/>
      <c r="EC273" s="15"/>
      <c r="ED273" s="15"/>
      <c r="EE273" s="15"/>
      <c r="EF273" s="15"/>
      <c r="EG273" s="15"/>
      <c r="EH273" s="15"/>
      <c r="EI273" s="15"/>
      <c r="EJ273" s="15"/>
      <c r="EK273" s="15"/>
      <c r="EL273" s="15"/>
      <c r="EM273" s="15"/>
      <c r="EN273" s="15"/>
      <c r="EO273" s="15"/>
      <c r="EP273" s="15"/>
      <c r="EQ273" s="15"/>
      <c r="ER273" s="15"/>
      <c r="ES273" s="15"/>
      <c r="ET273" s="15"/>
      <c r="EU273" s="15"/>
      <c r="EV273" s="15"/>
      <c r="EW273" s="15"/>
      <c r="EX273" s="15"/>
      <c r="EY273" s="15"/>
      <c r="EZ273" s="15"/>
      <c r="FA273" s="15"/>
      <c r="FB273" s="15"/>
      <c r="FC273" s="15"/>
      <c r="FD273" s="15"/>
      <c r="FE273" s="15"/>
      <c r="FF273" s="15"/>
      <c r="FG273" s="15"/>
      <c r="FH273" s="15"/>
      <c r="FI273" s="15"/>
      <c r="FJ273" s="15"/>
      <c r="FK273" s="15"/>
      <c r="FL273" s="15"/>
      <c r="FM273" s="15"/>
      <c r="FN273" s="15"/>
      <c r="FO273" s="15"/>
      <c r="FP273" s="15"/>
      <c r="FQ273" s="15"/>
      <c r="FR273" s="15"/>
      <c r="FS273" s="15"/>
      <c r="FT273" s="15"/>
      <c r="FU273" s="15"/>
      <c r="FV273" s="15"/>
      <c r="FW273" s="15"/>
      <c r="FX273" s="15"/>
      <c r="FY273" s="15"/>
      <c r="FZ273" s="15"/>
      <c r="GA273" s="15"/>
      <c r="GB273" s="15"/>
      <c r="GC273" s="15"/>
      <c r="GD273" s="15"/>
      <c r="GE273" s="15"/>
      <c r="GF273" s="15"/>
      <c r="GG273" s="15"/>
      <c r="GH273" s="15"/>
      <c r="GI273" s="15"/>
      <c r="GJ273" s="15"/>
      <c r="GK273" s="15"/>
      <c r="GL273" s="15"/>
      <c r="GM273" s="15"/>
      <c r="GN273" s="15"/>
      <c r="GO273" s="15"/>
      <c r="GP273" s="15"/>
      <c r="GQ273" s="15"/>
      <c r="GR273" s="15"/>
      <c r="GS273" s="15"/>
      <c r="GT273" s="15"/>
      <c r="GU273" s="15"/>
      <c r="GV273" s="15"/>
      <c r="GW273" s="15"/>
      <c r="GX273" s="15"/>
      <c r="GY273" s="15"/>
      <c r="GZ273" s="15"/>
      <c r="HA273" s="15"/>
      <c r="HB273" s="15"/>
      <c r="HC273" s="15"/>
      <c r="HD273" s="15"/>
      <c r="HE273" s="15"/>
      <c r="HF273" s="15"/>
      <c r="HG273" s="15"/>
      <c r="HH273" s="15"/>
      <c r="HI273" s="15"/>
      <c r="HJ273" s="15"/>
      <c r="HK273" s="15"/>
      <c r="HL273" s="15"/>
      <c r="HM273" s="15"/>
      <c r="HN273" s="15"/>
      <c r="HO273" s="15"/>
      <c r="HP273" s="15"/>
      <c r="HQ273" s="15"/>
      <c r="HR273" s="15"/>
      <c r="HS273" s="15"/>
      <c r="HT273" s="15"/>
      <c r="HU273" s="15"/>
      <c r="HV273" s="15"/>
      <c r="HW273" s="15"/>
      <c r="HX273" s="15"/>
      <c r="HY273" s="15"/>
      <c r="HZ273" s="15"/>
      <c r="IA273" s="15"/>
      <c r="IB273" s="15"/>
      <c r="IC273" s="15"/>
      <c r="ID273" s="15"/>
      <c r="IE273" s="15"/>
      <c r="IF273" s="15"/>
      <c r="IG273" s="15"/>
      <c r="IH273" s="15"/>
      <c r="II273" s="15"/>
      <c r="IJ273" s="15"/>
      <c r="IK273" s="15"/>
      <c r="IL273" s="15"/>
      <c r="IM273" s="15"/>
      <c r="IN273" s="15"/>
      <c r="IO273" s="15"/>
      <c r="IP273" s="15"/>
      <c r="IQ273" s="15"/>
      <c r="IR273" s="15"/>
      <c r="IS273" s="15"/>
      <c r="IT273" s="15"/>
      <c r="IU273" s="15"/>
      <c r="IV273" s="15"/>
    </row>
    <row r="274" spans="1:256" ht="50.25" customHeight="1">
      <c r="A274" s="120" t="s">
        <v>263</v>
      </c>
      <c r="B274" s="121" t="s">
        <v>264</v>
      </c>
      <c r="C274" s="98">
        <v>16</v>
      </c>
      <c r="D274" s="587" t="s">
        <v>265</v>
      </c>
      <c r="E274" s="587"/>
      <c r="F274" s="122">
        <f>ROUND((1/(30*145))*16*(1/188.76),7)</f>
        <v>1.95E-5</v>
      </c>
      <c r="G274" s="35">
        <v>0</v>
      </c>
      <c r="H274" s="554">
        <v>0</v>
      </c>
      <c r="I274" s="554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15"/>
      <c r="BM274" s="15"/>
      <c r="BN274" s="15"/>
      <c r="BO274" s="15"/>
      <c r="BP274" s="15"/>
      <c r="BQ274" s="15"/>
      <c r="BR274" s="15"/>
      <c r="BS274" s="15"/>
      <c r="BT274" s="15"/>
      <c r="BU274" s="15"/>
      <c r="BV274" s="15"/>
      <c r="BW274" s="15"/>
      <c r="BX274" s="15"/>
      <c r="BY274" s="15"/>
      <c r="BZ274" s="15"/>
      <c r="CA274" s="15"/>
      <c r="CB274" s="15"/>
      <c r="CC274" s="15"/>
      <c r="CD274" s="15"/>
      <c r="CE274" s="15"/>
      <c r="CF274" s="15"/>
      <c r="CG274" s="15"/>
      <c r="CH274" s="15"/>
      <c r="CI274" s="15"/>
      <c r="CJ274" s="15"/>
      <c r="CK274" s="15"/>
      <c r="CL274" s="15"/>
      <c r="CM274" s="15"/>
      <c r="CN274" s="15"/>
      <c r="CO274" s="15"/>
      <c r="CP274" s="15"/>
      <c r="CQ274" s="15"/>
      <c r="CR274" s="15"/>
      <c r="CS274" s="15"/>
      <c r="CT274" s="15"/>
      <c r="CU274" s="15"/>
      <c r="CV274" s="15"/>
      <c r="CW274" s="15"/>
      <c r="CX274" s="15"/>
      <c r="CY274" s="15"/>
      <c r="CZ274" s="15"/>
      <c r="DA274" s="15"/>
      <c r="DB274" s="15"/>
      <c r="DC274" s="15"/>
      <c r="DD274" s="15"/>
      <c r="DE274" s="15"/>
      <c r="DF274" s="15"/>
      <c r="DG274" s="15"/>
      <c r="DH274" s="15"/>
      <c r="DI274" s="15"/>
      <c r="DJ274" s="15"/>
      <c r="DK274" s="15"/>
      <c r="DL274" s="15"/>
      <c r="DM274" s="15"/>
      <c r="DN274" s="15"/>
      <c r="DO274" s="15"/>
      <c r="DP274" s="15"/>
      <c r="DQ274" s="15"/>
      <c r="DR274" s="15"/>
      <c r="DS274" s="15"/>
      <c r="DT274" s="15"/>
      <c r="DU274" s="15"/>
      <c r="DV274" s="15"/>
      <c r="DW274" s="15"/>
      <c r="DX274" s="15"/>
      <c r="DY274" s="15"/>
      <c r="DZ274" s="15"/>
      <c r="EA274" s="15"/>
      <c r="EB274" s="15"/>
      <c r="EC274" s="15"/>
      <c r="ED274" s="15"/>
      <c r="EE274" s="15"/>
      <c r="EF274" s="15"/>
      <c r="EG274" s="15"/>
      <c r="EH274" s="15"/>
      <c r="EI274" s="15"/>
      <c r="EJ274" s="15"/>
      <c r="EK274" s="15"/>
      <c r="EL274" s="15"/>
      <c r="EM274" s="15"/>
      <c r="EN274" s="15"/>
      <c r="EO274" s="15"/>
      <c r="EP274" s="15"/>
      <c r="EQ274" s="15"/>
      <c r="ER274" s="15"/>
      <c r="ES274" s="15"/>
      <c r="ET274" s="15"/>
      <c r="EU274" s="15"/>
      <c r="EV274" s="15"/>
      <c r="EW274" s="15"/>
      <c r="EX274" s="15"/>
      <c r="EY274" s="15"/>
      <c r="EZ274" s="15"/>
      <c r="FA274" s="15"/>
      <c r="FB274" s="15"/>
      <c r="FC274" s="15"/>
      <c r="FD274" s="15"/>
      <c r="FE274" s="15"/>
      <c r="FF274" s="15"/>
      <c r="FG274" s="15"/>
      <c r="FH274" s="15"/>
      <c r="FI274" s="15"/>
      <c r="FJ274" s="15"/>
      <c r="FK274" s="15"/>
      <c r="FL274" s="15"/>
      <c r="FM274" s="15"/>
      <c r="FN274" s="15"/>
      <c r="FO274" s="15"/>
      <c r="FP274" s="15"/>
      <c r="FQ274" s="15"/>
      <c r="FR274" s="15"/>
      <c r="FS274" s="15"/>
      <c r="FT274" s="15"/>
      <c r="FU274" s="15"/>
      <c r="FV274" s="15"/>
      <c r="FW274" s="15"/>
      <c r="FX274" s="15"/>
      <c r="FY274" s="15"/>
      <c r="FZ274" s="15"/>
      <c r="GA274" s="15"/>
      <c r="GB274" s="15"/>
      <c r="GC274" s="15"/>
      <c r="GD274" s="15"/>
      <c r="GE274" s="15"/>
      <c r="GF274" s="15"/>
      <c r="GG274" s="15"/>
      <c r="GH274" s="15"/>
      <c r="GI274" s="15"/>
      <c r="GJ274" s="15"/>
      <c r="GK274" s="15"/>
      <c r="GL274" s="15"/>
      <c r="GM274" s="15"/>
      <c r="GN274" s="15"/>
      <c r="GO274" s="15"/>
      <c r="GP274" s="15"/>
      <c r="GQ274" s="15"/>
      <c r="GR274" s="15"/>
      <c r="GS274" s="15"/>
      <c r="GT274" s="15"/>
      <c r="GU274" s="15"/>
      <c r="GV274" s="15"/>
      <c r="GW274" s="15"/>
      <c r="GX274" s="15"/>
      <c r="GY274" s="15"/>
      <c r="GZ274" s="15"/>
      <c r="HA274" s="15"/>
      <c r="HB274" s="15"/>
      <c r="HC274" s="15"/>
      <c r="HD274" s="15"/>
      <c r="HE274" s="15"/>
      <c r="HF274" s="15"/>
      <c r="HG274" s="15"/>
      <c r="HH274" s="15"/>
      <c r="HI274" s="15"/>
      <c r="HJ274" s="15"/>
      <c r="HK274" s="15"/>
      <c r="HL274" s="15"/>
      <c r="HM274" s="15"/>
      <c r="HN274" s="15"/>
      <c r="HO274" s="15"/>
      <c r="HP274" s="15"/>
      <c r="HQ274" s="15"/>
      <c r="HR274" s="15"/>
      <c r="HS274" s="15"/>
      <c r="HT274" s="15"/>
      <c r="HU274" s="15"/>
      <c r="HV274" s="15"/>
      <c r="HW274" s="15"/>
      <c r="HX274" s="15"/>
      <c r="HY274" s="15"/>
      <c r="HZ274" s="15"/>
      <c r="IA274" s="15"/>
      <c r="IB274" s="15"/>
      <c r="IC274" s="15"/>
      <c r="ID274" s="15"/>
      <c r="IE274" s="15"/>
      <c r="IF274" s="15"/>
      <c r="IG274" s="15"/>
      <c r="IH274" s="15"/>
      <c r="II274" s="15"/>
      <c r="IJ274" s="15"/>
      <c r="IK274" s="15"/>
      <c r="IL274" s="15"/>
      <c r="IM274" s="15"/>
      <c r="IN274" s="15"/>
      <c r="IO274" s="15"/>
      <c r="IP274" s="15"/>
      <c r="IQ274" s="15"/>
      <c r="IR274" s="15"/>
      <c r="IS274" s="15"/>
      <c r="IT274" s="15"/>
      <c r="IU274" s="15"/>
      <c r="IV274" s="15"/>
    </row>
    <row r="275" spans="1:256" ht="51" customHeight="1">
      <c r="A275" s="120" t="s">
        <v>266</v>
      </c>
      <c r="B275" s="117" t="s">
        <v>267</v>
      </c>
      <c r="C275" s="98">
        <v>16</v>
      </c>
      <c r="D275" s="587" t="s">
        <v>265</v>
      </c>
      <c r="E275" s="587"/>
      <c r="F275" s="122">
        <f>ROUND((1/145)*16*(1/188.76),7)</f>
        <v>5.8460000000000001E-4</v>
      </c>
      <c r="G275" s="35">
        <f>I205</f>
        <v>4362.71</v>
      </c>
      <c r="H275" s="554">
        <f>ROUND(F275*G275,2)</f>
        <v>2.5499999999999998</v>
      </c>
      <c r="I275" s="554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  <c r="BM275" s="15"/>
      <c r="BN275" s="15"/>
      <c r="BO275" s="15"/>
      <c r="BP275" s="15"/>
      <c r="BQ275" s="15"/>
      <c r="BR275" s="15"/>
      <c r="BS275" s="15"/>
      <c r="BT275" s="15"/>
      <c r="BU275" s="15"/>
      <c r="BV275" s="15"/>
      <c r="BW275" s="15"/>
      <c r="BX275" s="15"/>
      <c r="BY275" s="15"/>
      <c r="BZ275" s="15"/>
      <c r="CA275" s="15"/>
      <c r="CB275" s="15"/>
      <c r="CC275" s="15"/>
      <c r="CD275" s="15"/>
      <c r="CE275" s="15"/>
      <c r="CF275" s="15"/>
      <c r="CG275" s="15"/>
      <c r="CH275" s="15"/>
      <c r="CI275" s="15"/>
      <c r="CJ275" s="15"/>
      <c r="CK275" s="15"/>
      <c r="CL275" s="15"/>
      <c r="CM275" s="15"/>
      <c r="CN275" s="15"/>
      <c r="CO275" s="15"/>
      <c r="CP275" s="15"/>
      <c r="CQ275" s="15"/>
      <c r="CR275" s="15"/>
      <c r="CS275" s="15"/>
      <c r="CT275" s="15"/>
      <c r="CU275" s="15"/>
      <c r="CV275" s="15"/>
      <c r="CW275" s="15"/>
      <c r="CX275" s="15"/>
      <c r="CY275" s="15"/>
      <c r="CZ275" s="15"/>
      <c r="DA275" s="15"/>
      <c r="DB275" s="15"/>
      <c r="DC275" s="15"/>
      <c r="DD275" s="15"/>
      <c r="DE275" s="15"/>
      <c r="DF275" s="15"/>
      <c r="DG275" s="15"/>
      <c r="DH275" s="15"/>
      <c r="DI275" s="15"/>
      <c r="DJ275" s="15"/>
      <c r="DK275" s="15"/>
      <c r="DL275" s="15"/>
      <c r="DM275" s="15"/>
      <c r="DN275" s="15"/>
      <c r="DO275" s="15"/>
      <c r="DP275" s="15"/>
      <c r="DQ275" s="15"/>
      <c r="DR275" s="15"/>
      <c r="DS275" s="15"/>
      <c r="DT275" s="15"/>
      <c r="DU275" s="15"/>
      <c r="DV275" s="15"/>
      <c r="DW275" s="15"/>
      <c r="DX275" s="15"/>
      <c r="DY275" s="15"/>
      <c r="DZ275" s="15"/>
      <c r="EA275" s="15"/>
      <c r="EB275" s="15"/>
      <c r="EC275" s="15"/>
      <c r="ED275" s="15"/>
      <c r="EE275" s="15"/>
      <c r="EF275" s="15"/>
      <c r="EG275" s="15"/>
      <c r="EH275" s="15"/>
      <c r="EI275" s="15"/>
      <c r="EJ275" s="15"/>
      <c r="EK275" s="15"/>
      <c r="EL275" s="15"/>
      <c r="EM275" s="15"/>
      <c r="EN275" s="15"/>
      <c r="EO275" s="15"/>
      <c r="EP275" s="15"/>
      <c r="EQ275" s="15"/>
      <c r="ER275" s="15"/>
      <c r="ES275" s="15"/>
      <c r="ET275" s="15"/>
      <c r="EU275" s="15"/>
      <c r="EV275" s="15"/>
      <c r="EW275" s="15"/>
      <c r="EX275" s="15"/>
      <c r="EY275" s="15"/>
      <c r="EZ275" s="15"/>
      <c r="FA275" s="15"/>
      <c r="FB275" s="15"/>
      <c r="FC275" s="15"/>
      <c r="FD275" s="15"/>
      <c r="FE275" s="15"/>
      <c r="FF275" s="15"/>
      <c r="FG275" s="15"/>
      <c r="FH275" s="15"/>
      <c r="FI275" s="15"/>
      <c r="FJ275" s="15"/>
      <c r="FK275" s="15"/>
      <c r="FL275" s="15"/>
      <c r="FM275" s="15"/>
      <c r="FN275" s="15"/>
      <c r="FO275" s="15"/>
      <c r="FP275" s="15"/>
      <c r="FQ275" s="15"/>
      <c r="FR275" s="15"/>
      <c r="FS275" s="15"/>
      <c r="FT275" s="15"/>
      <c r="FU275" s="15"/>
      <c r="FV275" s="15"/>
      <c r="FW275" s="15"/>
      <c r="FX275" s="15"/>
      <c r="FY275" s="15"/>
      <c r="FZ275" s="15"/>
      <c r="GA275" s="15"/>
      <c r="GB275" s="15"/>
      <c r="GC275" s="15"/>
      <c r="GD275" s="15"/>
      <c r="GE275" s="15"/>
      <c r="GF275" s="15"/>
      <c r="GG275" s="15"/>
      <c r="GH275" s="15"/>
      <c r="GI275" s="15"/>
      <c r="GJ275" s="15"/>
      <c r="GK275" s="15"/>
      <c r="GL275" s="15"/>
      <c r="GM275" s="15"/>
      <c r="GN275" s="15"/>
      <c r="GO275" s="15"/>
      <c r="GP275" s="15"/>
      <c r="GQ275" s="15"/>
      <c r="GR275" s="15"/>
      <c r="GS275" s="15"/>
      <c r="GT275" s="15"/>
      <c r="GU275" s="15"/>
      <c r="GV275" s="15"/>
      <c r="GW275" s="15"/>
      <c r="GX275" s="15"/>
      <c r="GY275" s="15"/>
      <c r="GZ275" s="15"/>
      <c r="HA275" s="15"/>
      <c r="HB275" s="15"/>
      <c r="HC275" s="15"/>
      <c r="HD275" s="15"/>
      <c r="HE275" s="15"/>
      <c r="HF275" s="15"/>
      <c r="HG275" s="15"/>
      <c r="HH275" s="15"/>
      <c r="HI275" s="15"/>
      <c r="HJ275" s="15"/>
      <c r="HK275" s="15"/>
      <c r="HL275" s="15"/>
      <c r="HM275" s="15"/>
      <c r="HN275" s="15"/>
      <c r="HO275" s="15"/>
      <c r="HP275" s="15"/>
      <c r="HQ275" s="15"/>
      <c r="HR275" s="15"/>
      <c r="HS275" s="15"/>
      <c r="HT275" s="15"/>
      <c r="HU275" s="15"/>
      <c r="HV275" s="15"/>
      <c r="HW275" s="15"/>
      <c r="HX275" s="15"/>
      <c r="HY275" s="15"/>
      <c r="HZ275" s="15"/>
      <c r="IA275" s="15"/>
      <c r="IB275" s="15"/>
      <c r="IC275" s="15"/>
      <c r="ID275" s="15"/>
      <c r="IE275" s="15"/>
      <c r="IF275" s="15"/>
      <c r="IG275" s="15"/>
      <c r="IH275" s="15"/>
      <c r="II275" s="15"/>
      <c r="IJ275" s="15"/>
      <c r="IK275" s="15"/>
      <c r="IL275" s="15"/>
      <c r="IM275" s="15"/>
      <c r="IN275" s="15"/>
      <c r="IO275" s="15"/>
      <c r="IP275" s="15"/>
      <c r="IQ275" s="15"/>
      <c r="IR275" s="15"/>
      <c r="IS275" s="15"/>
      <c r="IT275" s="15"/>
      <c r="IU275" s="15"/>
      <c r="IV275" s="15"/>
    </row>
    <row r="276" spans="1:256" ht="12.75" customHeight="1">
      <c r="A276" s="489" t="s">
        <v>209</v>
      </c>
      <c r="B276" s="489"/>
      <c r="C276" s="489"/>
      <c r="D276" s="489"/>
      <c r="E276" s="489"/>
      <c r="F276" s="489"/>
      <c r="G276" s="489"/>
      <c r="H276" s="554">
        <f>SUM(H274+H275)</f>
        <v>2.5499999999999998</v>
      </c>
      <c r="I276" s="554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  <c r="BM276" s="15"/>
      <c r="BN276" s="15"/>
      <c r="BO276" s="15"/>
      <c r="BP276" s="15"/>
      <c r="BQ276" s="15"/>
      <c r="BR276" s="15"/>
      <c r="BS276" s="15"/>
      <c r="BT276" s="15"/>
      <c r="BU276" s="15"/>
      <c r="BV276" s="15"/>
      <c r="BW276" s="15"/>
      <c r="BX276" s="15"/>
      <c r="BY276" s="15"/>
      <c r="BZ276" s="15"/>
      <c r="CA276" s="15"/>
      <c r="CB276" s="15"/>
      <c r="CC276" s="15"/>
      <c r="CD276" s="15"/>
      <c r="CE276" s="15"/>
      <c r="CF276" s="15"/>
      <c r="CG276" s="15"/>
      <c r="CH276" s="15"/>
      <c r="CI276" s="15"/>
      <c r="CJ276" s="15"/>
      <c r="CK276" s="15"/>
      <c r="CL276" s="15"/>
      <c r="CM276" s="15"/>
      <c r="CN276" s="15"/>
      <c r="CO276" s="15"/>
      <c r="CP276" s="15"/>
      <c r="CQ276" s="15"/>
      <c r="CR276" s="15"/>
      <c r="CS276" s="15"/>
      <c r="CT276" s="15"/>
      <c r="CU276" s="15"/>
      <c r="CV276" s="15"/>
      <c r="CW276" s="15"/>
      <c r="CX276" s="15"/>
      <c r="CY276" s="15"/>
      <c r="CZ276" s="15"/>
      <c r="DA276" s="15"/>
      <c r="DB276" s="15"/>
      <c r="DC276" s="15"/>
      <c r="DD276" s="15"/>
      <c r="DE276" s="15"/>
      <c r="DF276" s="15"/>
      <c r="DG276" s="15"/>
      <c r="DH276" s="15"/>
      <c r="DI276" s="15"/>
      <c r="DJ276" s="15"/>
      <c r="DK276" s="15"/>
      <c r="DL276" s="15"/>
      <c r="DM276" s="15"/>
      <c r="DN276" s="15"/>
      <c r="DO276" s="15"/>
      <c r="DP276" s="15"/>
      <c r="DQ276" s="15"/>
      <c r="DR276" s="15"/>
      <c r="DS276" s="15"/>
      <c r="DT276" s="15"/>
      <c r="DU276" s="15"/>
      <c r="DV276" s="15"/>
      <c r="DW276" s="15"/>
      <c r="DX276" s="15"/>
      <c r="DY276" s="15"/>
      <c r="DZ276" s="15"/>
      <c r="EA276" s="15"/>
      <c r="EB276" s="15"/>
      <c r="EC276" s="15"/>
      <c r="ED276" s="15"/>
      <c r="EE276" s="15"/>
      <c r="EF276" s="15"/>
      <c r="EG276" s="15"/>
      <c r="EH276" s="15"/>
      <c r="EI276" s="15"/>
      <c r="EJ276" s="15"/>
      <c r="EK276" s="15"/>
      <c r="EL276" s="15"/>
      <c r="EM276" s="15"/>
      <c r="EN276" s="15"/>
      <c r="EO276" s="15"/>
      <c r="EP276" s="15"/>
      <c r="EQ276" s="15"/>
      <c r="ER276" s="15"/>
      <c r="ES276" s="15"/>
      <c r="ET276" s="15"/>
      <c r="EU276" s="15"/>
      <c r="EV276" s="15"/>
      <c r="EW276" s="15"/>
      <c r="EX276" s="15"/>
      <c r="EY276" s="15"/>
      <c r="EZ276" s="15"/>
      <c r="FA276" s="15"/>
      <c r="FB276" s="15"/>
      <c r="FC276" s="15"/>
      <c r="FD276" s="15"/>
      <c r="FE276" s="15"/>
      <c r="FF276" s="15"/>
      <c r="FG276" s="15"/>
      <c r="FH276" s="15"/>
      <c r="FI276" s="15"/>
      <c r="FJ276" s="15"/>
      <c r="FK276" s="15"/>
      <c r="FL276" s="15"/>
      <c r="FM276" s="15"/>
      <c r="FN276" s="15"/>
      <c r="FO276" s="15"/>
      <c r="FP276" s="15"/>
      <c r="FQ276" s="15"/>
      <c r="FR276" s="15"/>
      <c r="FS276" s="15"/>
      <c r="FT276" s="15"/>
      <c r="FU276" s="15"/>
      <c r="FV276" s="15"/>
      <c r="FW276" s="15"/>
      <c r="FX276" s="15"/>
      <c r="FY276" s="15"/>
      <c r="FZ276" s="15"/>
      <c r="GA276" s="15"/>
      <c r="GB276" s="15"/>
      <c r="GC276" s="15"/>
      <c r="GD276" s="15"/>
      <c r="GE276" s="15"/>
      <c r="GF276" s="15"/>
      <c r="GG276" s="15"/>
      <c r="GH276" s="15"/>
      <c r="GI276" s="15"/>
      <c r="GJ276" s="15"/>
      <c r="GK276" s="15"/>
      <c r="GL276" s="15"/>
      <c r="GM276" s="15"/>
      <c r="GN276" s="15"/>
      <c r="GO276" s="15"/>
      <c r="GP276" s="15"/>
      <c r="GQ276" s="15"/>
      <c r="GR276" s="15"/>
      <c r="GS276" s="15"/>
      <c r="GT276" s="15"/>
      <c r="GU276" s="15"/>
      <c r="GV276" s="15"/>
      <c r="GW276" s="15"/>
      <c r="GX276" s="15"/>
      <c r="GY276" s="15"/>
      <c r="GZ276" s="15"/>
      <c r="HA276" s="15"/>
      <c r="HB276" s="15"/>
      <c r="HC276" s="15"/>
      <c r="HD276" s="15"/>
      <c r="HE276" s="15"/>
      <c r="HF276" s="15"/>
      <c r="HG276" s="15"/>
      <c r="HH276" s="15"/>
      <c r="HI276" s="15"/>
      <c r="HJ276" s="15"/>
      <c r="HK276" s="15"/>
      <c r="HL276" s="15"/>
      <c r="HM276" s="15"/>
      <c r="HN276" s="15"/>
      <c r="HO276" s="15"/>
      <c r="HP276" s="15"/>
      <c r="HQ276" s="15"/>
      <c r="HR276" s="15"/>
      <c r="HS276" s="15"/>
      <c r="HT276" s="15"/>
      <c r="HU276" s="15"/>
      <c r="HV276" s="15"/>
      <c r="HW276" s="15"/>
      <c r="HX276" s="15"/>
      <c r="HY276" s="15"/>
      <c r="HZ276" s="15"/>
      <c r="IA276" s="15"/>
      <c r="IB276" s="15"/>
      <c r="IC276" s="15"/>
      <c r="ID276" s="15"/>
      <c r="IE276" s="15"/>
      <c r="IF276" s="15"/>
      <c r="IG276" s="15"/>
      <c r="IH276" s="15"/>
      <c r="II276" s="15"/>
      <c r="IJ276" s="15"/>
      <c r="IK276" s="15"/>
      <c r="IL276" s="15"/>
      <c r="IM276" s="15"/>
      <c r="IN276" s="15"/>
      <c r="IO276" s="15"/>
      <c r="IP276" s="15"/>
      <c r="IQ276" s="15"/>
      <c r="IR276" s="15"/>
      <c r="IS276" s="15"/>
      <c r="IT276" s="15"/>
      <c r="IU276" s="15"/>
      <c r="IV276" s="15"/>
    </row>
    <row r="277" spans="1:256" ht="7.5" customHeight="1">
      <c r="A277" s="588"/>
      <c r="B277" s="588"/>
      <c r="C277" s="588"/>
      <c r="D277" s="588"/>
      <c r="E277" s="588"/>
      <c r="F277" s="588"/>
      <c r="G277" s="588"/>
      <c r="H277" s="588"/>
      <c r="I277" s="588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  <c r="BM277" s="15"/>
      <c r="BN277" s="15"/>
      <c r="BO277" s="15"/>
      <c r="BP277" s="15"/>
      <c r="BQ277" s="15"/>
      <c r="BR277" s="15"/>
      <c r="BS277" s="15"/>
      <c r="BT277" s="15"/>
      <c r="BU277" s="15"/>
      <c r="BV277" s="15"/>
      <c r="BW277" s="15"/>
      <c r="BX277" s="15"/>
      <c r="BY277" s="15"/>
      <c r="BZ277" s="15"/>
      <c r="CA277" s="15"/>
      <c r="CB277" s="15"/>
      <c r="CC277" s="15"/>
      <c r="CD277" s="15"/>
      <c r="CE277" s="15"/>
      <c r="CF277" s="15"/>
      <c r="CG277" s="15"/>
      <c r="CH277" s="15"/>
      <c r="CI277" s="15"/>
      <c r="CJ277" s="15"/>
      <c r="CK277" s="15"/>
      <c r="CL277" s="15"/>
      <c r="CM277" s="15"/>
      <c r="CN277" s="15"/>
      <c r="CO277" s="15"/>
      <c r="CP277" s="15"/>
      <c r="CQ277" s="15"/>
      <c r="CR277" s="15"/>
      <c r="CS277" s="15"/>
      <c r="CT277" s="15"/>
      <c r="CU277" s="15"/>
      <c r="CV277" s="15"/>
      <c r="CW277" s="15"/>
      <c r="CX277" s="15"/>
      <c r="CY277" s="15"/>
      <c r="CZ277" s="15"/>
      <c r="DA277" s="15"/>
      <c r="DB277" s="15"/>
      <c r="DC277" s="15"/>
      <c r="DD277" s="15"/>
      <c r="DE277" s="15"/>
      <c r="DF277" s="15"/>
      <c r="DG277" s="15"/>
      <c r="DH277" s="15"/>
      <c r="DI277" s="15"/>
      <c r="DJ277" s="15"/>
      <c r="DK277" s="15"/>
      <c r="DL277" s="15"/>
      <c r="DM277" s="15"/>
      <c r="DN277" s="15"/>
      <c r="DO277" s="15"/>
      <c r="DP277" s="15"/>
      <c r="DQ277" s="15"/>
      <c r="DR277" s="15"/>
      <c r="DS277" s="15"/>
      <c r="DT277" s="15"/>
      <c r="DU277" s="15"/>
      <c r="DV277" s="15"/>
      <c r="DW277" s="15"/>
      <c r="DX277" s="15"/>
      <c r="DY277" s="15"/>
      <c r="DZ277" s="15"/>
      <c r="EA277" s="15"/>
      <c r="EB277" s="15"/>
      <c r="EC277" s="15"/>
      <c r="ED277" s="15"/>
      <c r="EE277" s="15"/>
      <c r="EF277" s="15"/>
      <c r="EG277" s="15"/>
      <c r="EH277" s="15"/>
      <c r="EI277" s="15"/>
      <c r="EJ277" s="15"/>
      <c r="EK277" s="15"/>
      <c r="EL277" s="15"/>
      <c r="EM277" s="15"/>
      <c r="EN277" s="15"/>
      <c r="EO277" s="15"/>
      <c r="EP277" s="15"/>
      <c r="EQ277" s="15"/>
      <c r="ER277" s="15"/>
      <c r="ES277" s="15"/>
      <c r="ET277" s="15"/>
      <c r="EU277" s="15"/>
      <c r="EV277" s="15"/>
      <c r="EW277" s="15"/>
      <c r="EX277" s="15"/>
      <c r="EY277" s="15"/>
      <c r="EZ277" s="15"/>
      <c r="FA277" s="15"/>
      <c r="FB277" s="15"/>
      <c r="FC277" s="15"/>
      <c r="FD277" s="15"/>
      <c r="FE277" s="15"/>
      <c r="FF277" s="15"/>
      <c r="FG277" s="15"/>
      <c r="FH277" s="15"/>
      <c r="FI277" s="15"/>
      <c r="FJ277" s="15"/>
      <c r="FK277" s="15"/>
      <c r="FL277" s="15"/>
      <c r="FM277" s="15"/>
      <c r="FN277" s="15"/>
      <c r="FO277" s="15"/>
      <c r="FP277" s="15"/>
      <c r="FQ277" s="15"/>
      <c r="FR277" s="15"/>
      <c r="FS277" s="15"/>
      <c r="FT277" s="15"/>
      <c r="FU277" s="15"/>
      <c r="FV277" s="15"/>
      <c r="FW277" s="15"/>
      <c r="FX277" s="15"/>
      <c r="FY277" s="15"/>
      <c r="FZ277" s="15"/>
      <c r="GA277" s="15"/>
      <c r="GB277" s="15"/>
      <c r="GC277" s="15"/>
      <c r="GD277" s="15"/>
      <c r="GE277" s="15"/>
      <c r="GF277" s="15"/>
      <c r="GG277" s="15"/>
      <c r="GH277" s="15"/>
      <c r="GI277" s="15"/>
      <c r="GJ277" s="15"/>
      <c r="GK277" s="15"/>
      <c r="GL277" s="15"/>
      <c r="GM277" s="15"/>
      <c r="GN277" s="15"/>
      <c r="GO277" s="15"/>
      <c r="GP277" s="15"/>
      <c r="GQ277" s="15"/>
      <c r="GR277" s="15"/>
      <c r="GS277" s="15"/>
      <c r="GT277" s="15"/>
      <c r="GU277" s="15"/>
      <c r="GV277" s="15"/>
      <c r="GW277" s="15"/>
      <c r="GX277" s="15"/>
      <c r="GY277" s="15"/>
      <c r="GZ277" s="15"/>
      <c r="HA277" s="15"/>
      <c r="HB277" s="15"/>
      <c r="HC277" s="15"/>
      <c r="HD277" s="15"/>
      <c r="HE277" s="15"/>
      <c r="HF277" s="15"/>
      <c r="HG277" s="15"/>
      <c r="HH277" s="15"/>
      <c r="HI277" s="15"/>
      <c r="HJ277" s="15"/>
      <c r="HK277" s="15"/>
      <c r="HL277" s="15"/>
      <c r="HM277" s="15"/>
      <c r="HN277" s="15"/>
      <c r="HO277" s="15"/>
      <c r="HP277" s="15"/>
      <c r="HQ277" s="15"/>
      <c r="HR277" s="15"/>
      <c r="HS277" s="15"/>
      <c r="HT277" s="15"/>
      <c r="HU277" s="15"/>
      <c r="HV277" s="15"/>
      <c r="HW277" s="15"/>
      <c r="HX277" s="15"/>
      <c r="HY277" s="15"/>
      <c r="HZ277" s="15"/>
      <c r="IA277" s="15"/>
      <c r="IB277" s="15"/>
      <c r="IC277" s="15"/>
      <c r="ID277" s="15"/>
      <c r="IE277" s="15"/>
      <c r="IF277" s="15"/>
      <c r="IG277" s="15"/>
      <c r="IH277" s="15"/>
      <c r="II277" s="15"/>
      <c r="IJ277" s="15"/>
      <c r="IK277" s="15"/>
      <c r="IL277" s="15"/>
      <c r="IM277" s="15"/>
      <c r="IN277" s="15"/>
      <c r="IO277" s="15"/>
      <c r="IP277" s="15"/>
      <c r="IQ277" s="15"/>
      <c r="IR277" s="15"/>
      <c r="IS277" s="15"/>
      <c r="IT277" s="15"/>
      <c r="IU277" s="15"/>
      <c r="IV277" s="15"/>
    </row>
    <row r="278" spans="1:256" ht="51" customHeight="1">
      <c r="A278" s="120" t="s">
        <v>268</v>
      </c>
      <c r="B278" s="121" t="s">
        <v>269</v>
      </c>
      <c r="C278" s="98">
        <v>16</v>
      </c>
      <c r="D278" s="587" t="s">
        <v>265</v>
      </c>
      <c r="E278" s="587"/>
      <c r="F278" s="122">
        <f>ROUND((1/(30*340))*16*(1/188.76),7)</f>
        <v>8.3000000000000002E-6</v>
      </c>
      <c r="G278" s="35">
        <v>0</v>
      </c>
      <c r="H278" s="554">
        <v>0</v>
      </c>
      <c r="I278" s="554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15"/>
      <c r="BM278" s="15"/>
      <c r="BN278" s="15"/>
      <c r="BO278" s="15"/>
      <c r="BP278" s="15"/>
      <c r="BQ278" s="15"/>
      <c r="BR278" s="15"/>
      <c r="BS278" s="15"/>
      <c r="BT278" s="15"/>
      <c r="BU278" s="15"/>
      <c r="BV278" s="15"/>
      <c r="BW278" s="15"/>
      <c r="BX278" s="15"/>
      <c r="BY278" s="15"/>
      <c r="BZ278" s="15"/>
      <c r="CA278" s="15"/>
      <c r="CB278" s="15"/>
      <c r="CC278" s="15"/>
      <c r="CD278" s="15"/>
      <c r="CE278" s="15"/>
      <c r="CF278" s="15"/>
      <c r="CG278" s="15"/>
      <c r="CH278" s="15"/>
      <c r="CI278" s="15"/>
      <c r="CJ278" s="15"/>
      <c r="CK278" s="15"/>
      <c r="CL278" s="15"/>
      <c r="CM278" s="15"/>
      <c r="CN278" s="15"/>
      <c r="CO278" s="15"/>
      <c r="CP278" s="15"/>
      <c r="CQ278" s="15"/>
      <c r="CR278" s="15"/>
      <c r="CS278" s="15"/>
      <c r="CT278" s="15"/>
      <c r="CU278" s="15"/>
      <c r="CV278" s="15"/>
      <c r="CW278" s="15"/>
      <c r="CX278" s="15"/>
      <c r="CY278" s="15"/>
      <c r="CZ278" s="15"/>
      <c r="DA278" s="15"/>
      <c r="DB278" s="15"/>
      <c r="DC278" s="15"/>
      <c r="DD278" s="15"/>
      <c r="DE278" s="15"/>
      <c r="DF278" s="15"/>
      <c r="DG278" s="15"/>
      <c r="DH278" s="15"/>
      <c r="DI278" s="15"/>
      <c r="DJ278" s="15"/>
      <c r="DK278" s="15"/>
      <c r="DL278" s="15"/>
      <c r="DM278" s="15"/>
      <c r="DN278" s="15"/>
      <c r="DO278" s="15"/>
      <c r="DP278" s="15"/>
      <c r="DQ278" s="15"/>
      <c r="DR278" s="15"/>
      <c r="DS278" s="15"/>
      <c r="DT278" s="15"/>
      <c r="DU278" s="15"/>
      <c r="DV278" s="15"/>
      <c r="DW278" s="15"/>
      <c r="DX278" s="15"/>
      <c r="DY278" s="15"/>
      <c r="DZ278" s="15"/>
      <c r="EA278" s="15"/>
      <c r="EB278" s="15"/>
      <c r="EC278" s="15"/>
      <c r="ED278" s="15"/>
      <c r="EE278" s="15"/>
      <c r="EF278" s="15"/>
      <c r="EG278" s="15"/>
      <c r="EH278" s="15"/>
      <c r="EI278" s="15"/>
      <c r="EJ278" s="15"/>
      <c r="EK278" s="15"/>
      <c r="EL278" s="15"/>
      <c r="EM278" s="15"/>
      <c r="EN278" s="15"/>
      <c r="EO278" s="15"/>
      <c r="EP278" s="15"/>
      <c r="EQ278" s="15"/>
      <c r="ER278" s="15"/>
      <c r="ES278" s="15"/>
      <c r="ET278" s="15"/>
      <c r="EU278" s="15"/>
      <c r="EV278" s="15"/>
      <c r="EW278" s="15"/>
      <c r="EX278" s="15"/>
      <c r="EY278" s="15"/>
      <c r="EZ278" s="15"/>
      <c r="FA278" s="15"/>
      <c r="FB278" s="15"/>
      <c r="FC278" s="15"/>
      <c r="FD278" s="15"/>
      <c r="FE278" s="15"/>
      <c r="FF278" s="15"/>
      <c r="FG278" s="15"/>
      <c r="FH278" s="15"/>
      <c r="FI278" s="15"/>
      <c r="FJ278" s="15"/>
      <c r="FK278" s="15"/>
      <c r="FL278" s="15"/>
      <c r="FM278" s="15"/>
      <c r="FN278" s="15"/>
      <c r="FO278" s="15"/>
      <c r="FP278" s="15"/>
      <c r="FQ278" s="15"/>
      <c r="FR278" s="15"/>
      <c r="FS278" s="15"/>
      <c r="FT278" s="15"/>
      <c r="FU278" s="15"/>
      <c r="FV278" s="15"/>
      <c r="FW278" s="15"/>
      <c r="FX278" s="15"/>
      <c r="FY278" s="15"/>
      <c r="FZ278" s="15"/>
      <c r="GA278" s="15"/>
      <c r="GB278" s="15"/>
      <c r="GC278" s="15"/>
      <c r="GD278" s="15"/>
      <c r="GE278" s="15"/>
      <c r="GF278" s="15"/>
      <c r="GG278" s="15"/>
      <c r="GH278" s="15"/>
      <c r="GI278" s="15"/>
      <c r="GJ278" s="15"/>
      <c r="GK278" s="15"/>
      <c r="GL278" s="15"/>
      <c r="GM278" s="15"/>
      <c r="GN278" s="15"/>
      <c r="GO278" s="15"/>
      <c r="GP278" s="15"/>
      <c r="GQ278" s="15"/>
      <c r="GR278" s="15"/>
      <c r="GS278" s="15"/>
      <c r="GT278" s="15"/>
      <c r="GU278" s="15"/>
      <c r="GV278" s="15"/>
      <c r="GW278" s="15"/>
      <c r="GX278" s="15"/>
      <c r="GY278" s="15"/>
      <c r="GZ278" s="15"/>
      <c r="HA278" s="15"/>
      <c r="HB278" s="15"/>
      <c r="HC278" s="15"/>
      <c r="HD278" s="15"/>
      <c r="HE278" s="15"/>
      <c r="HF278" s="15"/>
      <c r="HG278" s="15"/>
      <c r="HH278" s="15"/>
      <c r="HI278" s="15"/>
      <c r="HJ278" s="15"/>
      <c r="HK278" s="15"/>
      <c r="HL278" s="15"/>
      <c r="HM278" s="15"/>
      <c r="HN278" s="15"/>
      <c r="HO278" s="15"/>
      <c r="HP278" s="15"/>
      <c r="HQ278" s="15"/>
      <c r="HR278" s="15"/>
      <c r="HS278" s="15"/>
      <c r="HT278" s="15"/>
      <c r="HU278" s="15"/>
      <c r="HV278" s="15"/>
      <c r="HW278" s="15"/>
      <c r="HX278" s="15"/>
      <c r="HY278" s="15"/>
      <c r="HZ278" s="15"/>
      <c r="IA278" s="15"/>
      <c r="IB278" s="15"/>
      <c r="IC278" s="15"/>
      <c r="ID278" s="15"/>
      <c r="IE278" s="15"/>
      <c r="IF278" s="15"/>
      <c r="IG278" s="15"/>
      <c r="IH278" s="15"/>
      <c r="II278" s="15"/>
      <c r="IJ278" s="15"/>
      <c r="IK278" s="15"/>
      <c r="IL278" s="15"/>
      <c r="IM278" s="15"/>
      <c r="IN278" s="15"/>
      <c r="IO278" s="15"/>
      <c r="IP278" s="15"/>
      <c r="IQ278" s="15"/>
      <c r="IR278" s="15"/>
      <c r="IS278" s="15"/>
      <c r="IT278" s="15"/>
      <c r="IU278" s="15"/>
      <c r="IV278" s="15"/>
    </row>
    <row r="279" spans="1:256" ht="51" customHeight="1">
      <c r="A279" s="120" t="s">
        <v>270</v>
      </c>
      <c r="B279" s="117" t="s">
        <v>271</v>
      </c>
      <c r="C279" s="98">
        <v>16</v>
      </c>
      <c r="D279" s="587" t="s">
        <v>265</v>
      </c>
      <c r="E279" s="587"/>
      <c r="F279" s="122">
        <f>ROUND((1/340)*16*(1/188.76),7)</f>
        <v>2.4929999999999999E-4</v>
      </c>
      <c r="G279" s="35">
        <f>I205</f>
        <v>4362.71</v>
      </c>
      <c r="H279" s="554">
        <f>ROUND(F279*G279,2)</f>
        <v>1.0900000000000001</v>
      </c>
      <c r="I279" s="554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  <c r="BH279" s="15"/>
      <c r="BI279" s="15"/>
      <c r="BJ279" s="15"/>
      <c r="BK279" s="15"/>
      <c r="BL279" s="15"/>
      <c r="BM279" s="15"/>
      <c r="BN279" s="15"/>
      <c r="BO279" s="15"/>
      <c r="BP279" s="15"/>
      <c r="BQ279" s="15"/>
      <c r="BR279" s="15"/>
      <c r="BS279" s="15"/>
      <c r="BT279" s="15"/>
      <c r="BU279" s="15"/>
      <c r="BV279" s="15"/>
      <c r="BW279" s="15"/>
      <c r="BX279" s="15"/>
      <c r="BY279" s="15"/>
      <c r="BZ279" s="15"/>
      <c r="CA279" s="15"/>
      <c r="CB279" s="15"/>
      <c r="CC279" s="15"/>
      <c r="CD279" s="15"/>
      <c r="CE279" s="15"/>
      <c r="CF279" s="15"/>
      <c r="CG279" s="15"/>
      <c r="CH279" s="15"/>
      <c r="CI279" s="15"/>
      <c r="CJ279" s="15"/>
      <c r="CK279" s="15"/>
      <c r="CL279" s="15"/>
      <c r="CM279" s="15"/>
      <c r="CN279" s="15"/>
      <c r="CO279" s="15"/>
      <c r="CP279" s="15"/>
      <c r="CQ279" s="15"/>
      <c r="CR279" s="15"/>
      <c r="CS279" s="15"/>
      <c r="CT279" s="15"/>
      <c r="CU279" s="15"/>
      <c r="CV279" s="15"/>
      <c r="CW279" s="15"/>
      <c r="CX279" s="15"/>
      <c r="CY279" s="15"/>
      <c r="CZ279" s="15"/>
      <c r="DA279" s="15"/>
      <c r="DB279" s="15"/>
      <c r="DC279" s="15"/>
      <c r="DD279" s="15"/>
      <c r="DE279" s="15"/>
      <c r="DF279" s="15"/>
      <c r="DG279" s="15"/>
      <c r="DH279" s="15"/>
      <c r="DI279" s="15"/>
      <c r="DJ279" s="15"/>
      <c r="DK279" s="15"/>
      <c r="DL279" s="15"/>
      <c r="DM279" s="15"/>
      <c r="DN279" s="15"/>
      <c r="DO279" s="15"/>
      <c r="DP279" s="15"/>
      <c r="DQ279" s="15"/>
      <c r="DR279" s="15"/>
      <c r="DS279" s="15"/>
      <c r="DT279" s="15"/>
      <c r="DU279" s="15"/>
      <c r="DV279" s="15"/>
      <c r="DW279" s="15"/>
      <c r="DX279" s="15"/>
      <c r="DY279" s="15"/>
      <c r="DZ279" s="15"/>
      <c r="EA279" s="15"/>
      <c r="EB279" s="15"/>
      <c r="EC279" s="15"/>
      <c r="ED279" s="15"/>
      <c r="EE279" s="15"/>
      <c r="EF279" s="15"/>
      <c r="EG279" s="15"/>
      <c r="EH279" s="15"/>
      <c r="EI279" s="15"/>
      <c r="EJ279" s="15"/>
      <c r="EK279" s="15"/>
      <c r="EL279" s="15"/>
      <c r="EM279" s="15"/>
      <c r="EN279" s="15"/>
      <c r="EO279" s="15"/>
      <c r="EP279" s="15"/>
      <c r="EQ279" s="15"/>
      <c r="ER279" s="15"/>
      <c r="ES279" s="15"/>
      <c r="ET279" s="15"/>
      <c r="EU279" s="15"/>
      <c r="EV279" s="15"/>
      <c r="EW279" s="15"/>
      <c r="EX279" s="15"/>
      <c r="EY279" s="15"/>
      <c r="EZ279" s="15"/>
      <c r="FA279" s="15"/>
      <c r="FB279" s="15"/>
      <c r="FC279" s="15"/>
      <c r="FD279" s="15"/>
      <c r="FE279" s="15"/>
      <c r="FF279" s="15"/>
      <c r="FG279" s="15"/>
      <c r="FH279" s="15"/>
      <c r="FI279" s="15"/>
      <c r="FJ279" s="15"/>
      <c r="FK279" s="15"/>
      <c r="FL279" s="15"/>
      <c r="FM279" s="15"/>
      <c r="FN279" s="15"/>
      <c r="FO279" s="15"/>
      <c r="FP279" s="15"/>
      <c r="FQ279" s="15"/>
      <c r="FR279" s="15"/>
      <c r="FS279" s="15"/>
      <c r="FT279" s="15"/>
      <c r="FU279" s="15"/>
      <c r="FV279" s="15"/>
      <c r="FW279" s="15"/>
      <c r="FX279" s="15"/>
      <c r="FY279" s="15"/>
      <c r="FZ279" s="15"/>
      <c r="GA279" s="15"/>
      <c r="GB279" s="15"/>
      <c r="GC279" s="15"/>
      <c r="GD279" s="15"/>
      <c r="GE279" s="15"/>
      <c r="GF279" s="15"/>
      <c r="GG279" s="15"/>
      <c r="GH279" s="15"/>
      <c r="GI279" s="15"/>
      <c r="GJ279" s="15"/>
      <c r="GK279" s="15"/>
      <c r="GL279" s="15"/>
      <c r="GM279" s="15"/>
      <c r="GN279" s="15"/>
      <c r="GO279" s="15"/>
      <c r="GP279" s="15"/>
      <c r="GQ279" s="15"/>
      <c r="GR279" s="15"/>
      <c r="GS279" s="15"/>
      <c r="GT279" s="15"/>
      <c r="GU279" s="15"/>
      <c r="GV279" s="15"/>
      <c r="GW279" s="15"/>
      <c r="GX279" s="15"/>
      <c r="GY279" s="15"/>
      <c r="GZ279" s="15"/>
      <c r="HA279" s="15"/>
      <c r="HB279" s="15"/>
      <c r="HC279" s="15"/>
      <c r="HD279" s="15"/>
      <c r="HE279" s="15"/>
      <c r="HF279" s="15"/>
      <c r="HG279" s="15"/>
      <c r="HH279" s="15"/>
      <c r="HI279" s="15"/>
      <c r="HJ279" s="15"/>
      <c r="HK279" s="15"/>
      <c r="HL279" s="15"/>
      <c r="HM279" s="15"/>
      <c r="HN279" s="15"/>
      <c r="HO279" s="15"/>
      <c r="HP279" s="15"/>
      <c r="HQ279" s="15"/>
      <c r="HR279" s="15"/>
      <c r="HS279" s="15"/>
      <c r="HT279" s="15"/>
      <c r="HU279" s="15"/>
      <c r="HV279" s="15"/>
      <c r="HW279" s="15"/>
      <c r="HX279" s="15"/>
      <c r="HY279" s="15"/>
      <c r="HZ279" s="15"/>
      <c r="IA279" s="15"/>
      <c r="IB279" s="15"/>
      <c r="IC279" s="15"/>
      <c r="ID279" s="15"/>
      <c r="IE279" s="15"/>
      <c r="IF279" s="15"/>
      <c r="IG279" s="15"/>
      <c r="IH279" s="15"/>
      <c r="II279" s="15"/>
      <c r="IJ279" s="15"/>
      <c r="IK279" s="15"/>
      <c r="IL279" s="15"/>
      <c r="IM279" s="15"/>
      <c r="IN279" s="15"/>
      <c r="IO279" s="15"/>
      <c r="IP279" s="15"/>
      <c r="IQ279" s="15"/>
      <c r="IR279" s="15"/>
      <c r="IS279" s="15"/>
      <c r="IT279" s="15"/>
      <c r="IU279" s="15"/>
      <c r="IV279" s="15"/>
    </row>
    <row r="280" spans="1:256" ht="12.75" customHeight="1">
      <c r="A280" s="557" t="s">
        <v>209</v>
      </c>
      <c r="B280" s="557"/>
      <c r="C280" s="557"/>
      <c r="D280" s="557"/>
      <c r="E280" s="557"/>
      <c r="F280" s="557"/>
      <c r="G280" s="557"/>
      <c r="H280" s="554">
        <f>SUM(H278+H279)</f>
        <v>1.0900000000000001</v>
      </c>
      <c r="I280" s="554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  <c r="BG280" s="15"/>
      <c r="BH280" s="15"/>
      <c r="BI280" s="15"/>
      <c r="BJ280" s="15"/>
      <c r="BK280" s="15"/>
      <c r="BL280" s="15"/>
      <c r="BM280" s="15"/>
      <c r="BN280" s="15"/>
      <c r="BO280" s="15"/>
      <c r="BP280" s="15"/>
      <c r="BQ280" s="15"/>
      <c r="BR280" s="15"/>
      <c r="BS280" s="15"/>
      <c r="BT280" s="15"/>
      <c r="BU280" s="15"/>
      <c r="BV280" s="15"/>
      <c r="BW280" s="15"/>
      <c r="BX280" s="15"/>
      <c r="BY280" s="15"/>
      <c r="BZ280" s="15"/>
      <c r="CA280" s="15"/>
      <c r="CB280" s="15"/>
      <c r="CC280" s="15"/>
      <c r="CD280" s="15"/>
      <c r="CE280" s="15"/>
      <c r="CF280" s="15"/>
      <c r="CG280" s="15"/>
      <c r="CH280" s="15"/>
      <c r="CI280" s="15"/>
      <c r="CJ280" s="15"/>
      <c r="CK280" s="15"/>
      <c r="CL280" s="15"/>
      <c r="CM280" s="15"/>
      <c r="CN280" s="15"/>
      <c r="CO280" s="15"/>
      <c r="CP280" s="15"/>
      <c r="CQ280" s="15"/>
      <c r="CR280" s="15"/>
      <c r="CS280" s="15"/>
      <c r="CT280" s="15"/>
      <c r="CU280" s="15"/>
      <c r="CV280" s="15"/>
      <c r="CW280" s="15"/>
      <c r="CX280" s="15"/>
      <c r="CY280" s="15"/>
      <c r="CZ280" s="15"/>
      <c r="DA280" s="15"/>
      <c r="DB280" s="15"/>
      <c r="DC280" s="15"/>
      <c r="DD280" s="15"/>
      <c r="DE280" s="15"/>
      <c r="DF280" s="15"/>
      <c r="DG280" s="15"/>
      <c r="DH280" s="15"/>
      <c r="DI280" s="15"/>
      <c r="DJ280" s="15"/>
      <c r="DK280" s="15"/>
      <c r="DL280" s="15"/>
      <c r="DM280" s="15"/>
      <c r="DN280" s="15"/>
      <c r="DO280" s="15"/>
      <c r="DP280" s="15"/>
      <c r="DQ280" s="15"/>
      <c r="DR280" s="15"/>
      <c r="DS280" s="15"/>
      <c r="DT280" s="15"/>
      <c r="DU280" s="15"/>
      <c r="DV280" s="15"/>
      <c r="DW280" s="15"/>
      <c r="DX280" s="15"/>
      <c r="DY280" s="15"/>
      <c r="DZ280" s="15"/>
      <c r="EA280" s="15"/>
      <c r="EB280" s="15"/>
      <c r="EC280" s="15"/>
      <c r="ED280" s="15"/>
      <c r="EE280" s="15"/>
      <c r="EF280" s="15"/>
      <c r="EG280" s="15"/>
      <c r="EH280" s="15"/>
      <c r="EI280" s="15"/>
      <c r="EJ280" s="15"/>
      <c r="EK280" s="15"/>
      <c r="EL280" s="15"/>
      <c r="EM280" s="15"/>
      <c r="EN280" s="15"/>
      <c r="EO280" s="15"/>
      <c r="EP280" s="15"/>
      <c r="EQ280" s="15"/>
      <c r="ER280" s="15"/>
      <c r="ES280" s="15"/>
      <c r="ET280" s="15"/>
      <c r="EU280" s="15"/>
      <c r="EV280" s="15"/>
      <c r="EW280" s="15"/>
      <c r="EX280" s="15"/>
      <c r="EY280" s="15"/>
      <c r="EZ280" s="15"/>
      <c r="FA280" s="15"/>
      <c r="FB280" s="15"/>
      <c r="FC280" s="15"/>
      <c r="FD280" s="15"/>
      <c r="FE280" s="15"/>
      <c r="FF280" s="15"/>
      <c r="FG280" s="15"/>
      <c r="FH280" s="15"/>
      <c r="FI280" s="15"/>
      <c r="FJ280" s="15"/>
      <c r="FK280" s="15"/>
      <c r="FL280" s="15"/>
      <c r="FM280" s="15"/>
      <c r="FN280" s="15"/>
      <c r="FO280" s="15"/>
      <c r="FP280" s="15"/>
      <c r="FQ280" s="15"/>
      <c r="FR280" s="15"/>
      <c r="FS280" s="15"/>
      <c r="FT280" s="15"/>
      <c r="FU280" s="15"/>
      <c r="FV280" s="15"/>
      <c r="FW280" s="15"/>
      <c r="FX280" s="15"/>
      <c r="FY280" s="15"/>
      <c r="FZ280" s="15"/>
      <c r="GA280" s="15"/>
      <c r="GB280" s="15"/>
      <c r="GC280" s="15"/>
      <c r="GD280" s="15"/>
      <c r="GE280" s="15"/>
      <c r="GF280" s="15"/>
      <c r="GG280" s="15"/>
      <c r="GH280" s="15"/>
      <c r="GI280" s="15"/>
      <c r="GJ280" s="15"/>
      <c r="GK280" s="15"/>
      <c r="GL280" s="15"/>
      <c r="GM280" s="15"/>
      <c r="GN280" s="15"/>
      <c r="GO280" s="15"/>
      <c r="GP280" s="15"/>
      <c r="GQ280" s="15"/>
      <c r="GR280" s="15"/>
      <c r="GS280" s="15"/>
      <c r="GT280" s="15"/>
      <c r="GU280" s="15"/>
      <c r="GV280" s="15"/>
      <c r="GW280" s="15"/>
      <c r="GX280" s="15"/>
      <c r="GY280" s="15"/>
      <c r="GZ280" s="15"/>
      <c r="HA280" s="15"/>
      <c r="HB280" s="15"/>
      <c r="HC280" s="15"/>
      <c r="HD280" s="15"/>
      <c r="HE280" s="15"/>
      <c r="HF280" s="15"/>
      <c r="HG280" s="15"/>
      <c r="HH280" s="15"/>
      <c r="HI280" s="15"/>
      <c r="HJ280" s="15"/>
      <c r="HK280" s="15"/>
      <c r="HL280" s="15"/>
      <c r="HM280" s="15"/>
      <c r="HN280" s="15"/>
      <c r="HO280" s="15"/>
      <c r="HP280" s="15"/>
      <c r="HQ280" s="15"/>
      <c r="HR280" s="15"/>
      <c r="HS280" s="15"/>
      <c r="HT280" s="15"/>
      <c r="HU280" s="15"/>
      <c r="HV280" s="15"/>
      <c r="HW280" s="15"/>
      <c r="HX280" s="15"/>
      <c r="HY280" s="15"/>
      <c r="HZ280" s="15"/>
      <c r="IA280" s="15"/>
      <c r="IB280" s="15"/>
      <c r="IC280" s="15"/>
      <c r="ID280" s="15"/>
      <c r="IE280" s="15"/>
      <c r="IF280" s="15"/>
      <c r="IG280" s="15"/>
      <c r="IH280" s="15"/>
      <c r="II280" s="15"/>
      <c r="IJ280" s="15"/>
      <c r="IK280" s="15"/>
      <c r="IL280" s="15"/>
      <c r="IM280" s="15"/>
      <c r="IN280" s="15"/>
      <c r="IO280" s="15"/>
      <c r="IP280" s="15"/>
      <c r="IQ280" s="15"/>
      <c r="IR280" s="15"/>
      <c r="IS280" s="15"/>
      <c r="IT280" s="15"/>
      <c r="IU280" s="15"/>
      <c r="IV280" s="15"/>
    </row>
    <row r="281" spans="1:256" ht="6.75" customHeight="1">
      <c r="A281" s="589"/>
      <c r="B281" s="589"/>
      <c r="C281" s="589"/>
      <c r="D281" s="589"/>
      <c r="E281" s="589"/>
      <c r="F281" s="589"/>
      <c r="G281" s="589"/>
      <c r="H281" s="589"/>
      <c r="I281" s="589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BL281" s="15"/>
      <c r="BM281" s="15"/>
      <c r="BN281" s="15"/>
      <c r="BO281" s="15"/>
      <c r="BP281" s="15"/>
      <c r="BQ281" s="15"/>
      <c r="BR281" s="15"/>
      <c r="BS281" s="15"/>
      <c r="BT281" s="15"/>
      <c r="BU281" s="15"/>
      <c r="BV281" s="15"/>
      <c r="BW281" s="15"/>
      <c r="BX281" s="15"/>
      <c r="BY281" s="15"/>
      <c r="BZ281" s="15"/>
      <c r="CA281" s="15"/>
      <c r="CB281" s="15"/>
      <c r="CC281" s="15"/>
      <c r="CD281" s="15"/>
      <c r="CE281" s="15"/>
      <c r="CF281" s="15"/>
      <c r="CG281" s="15"/>
      <c r="CH281" s="15"/>
      <c r="CI281" s="15"/>
      <c r="CJ281" s="15"/>
      <c r="CK281" s="15"/>
      <c r="CL281" s="15"/>
      <c r="CM281" s="15"/>
      <c r="CN281" s="15"/>
      <c r="CO281" s="15"/>
      <c r="CP281" s="15"/>
      <c r="CQ281" s="15"/>
      <c r="CR281" s="15"/>
      <c r="CS281" s="15"/>
      <c r="CT281" s="15"/>
      <c r="CU281" s="15"/>
      <c r="CV281" s="15"/>
      <c r="CW281" s="15"/>
      <c r="CX281" s="15"/>
      <c r="CY281" s="15"/>
      <c r="CZ281" s="15"/>
      <c r="DA281" s="15"/>
      <c r="DB281" s="15"/>
      <c r="DC281" s="15"/>
      <c r="DD281" s="15"/>
      <c r="DE281" s="15"/>
      <c r="DF281" s="15"/>
      <c r="DG281" s="15"/>
      <c r="DH281" s="15"/>
      <c r="DI281" s="15"/>
      <c r="DJ281" s="15"/>
      <c r="DK281" s="15"/>
      <c r="DL281" s="15"/>
      <c r="DM281" s="15"/>
      <c r="DN281" s="15"/>
      <c r="DO281" s="15"/>
      <c r="DP281" s="15"/>
      <c r="DQ281" s="15"/>
      <c r="DR281" s="15"/>
      <c r="DS281" s="15"/>
      <c r="DT281" s="15"/>
      <c r="DU281" s="15"/>
      <c r="DV281" s="15"/>
      <c r="DW281" s="15"/>
      <c r="DX281" s="15"/>
      <c r="DY281" s="15"/>
      <c r="DZ281" s="15"/>
      <c r="EA281" s="15"/>
      <c r="EB281" s="15"/>
      <c r="EC281" s="15"/>
      <c r="ED281" s="15"/>
      <c r="EE281" s="15"/>
      <c r="EF281" s="15"/>
      <c r="EG281" s="15"/>
      <c r="EH281" s="15"/>
      <c r="EI281" s="15"/>
      <c r="EJ281" s="15"/>
      <c r="EK281" s="15"/>
      <c r="EL281" s="15"/>
      <c r="EM281" s="15"/>
      <c r="EN281" s="15"/>
      <c r="EO281" s="15"/>
      <c r="EP281" s="15"/>
      <c r="EQ281" s="15"/>
      <c r="ER281" s="15"/>
      <c r="ES281" s="15"/>
      <c r="ET281" s="15"/>
      <c r="EU281" s="15"/>
      <c r="EV281" s="15"/>
      <c r="EW281" s="15"/>
      <c r="EX281" s="15"/>
      <c r="EY281" s="15"/>
      <c r="EZ281" s="15"/>
      <c r="FA281" s="15"/>
      <c r="FB281" s="15"/>
      <c r="FC281" s="15"/>
      <c r="FD281" s="15"/>
      <c r="FE281" s="15"/>
      <c r="FF281" s="15"/>
      <c r="FG281" s="15"/>
      <c r="FH281" s="15"/>
      <c r="FI281" s="15"/>
      <c r="FJ281" s="15"/>
      <c r="FK281" s="15"/>
      <c r="FL281" s="15"/>
      <c r="FM281" s="15"/>
      <c r="FN281" s="15"/>
      <c r="FO281" s="15"/>
      <c r="FP281" s="15"/>
      <c r="FQ281" s="15"/>
      <c r="FR281" s="15"/>
      <c r="FS281" s="15"/>
      <c r="FT281" s="15"/>
      <c r="FU281" s="15"/>
      <c r="FV281" s="15"/>
      <c r="FW281" s="15"/>
      <c r="FX281" s="15"/>
      <c r="FY281" s="15"/>
      <c r="FZ281" s="15"/>
      <c r="GA281" s="15"/>
      <c r="GB281" s="15"/>
      <c r="GC281" s="15"/>
      <c r="GD281" s="15"/>
      <c r="GE281" s="15"/>
      <c r="GF281" s="15"/>
      <c r="GG281" s="15"/>
      <c r="GH281" s="15"/>
      <c r="GI281" s="15"/>
      <c r="GJ281" s="15"/>
      <c r="GK281" s="15"/>
      <c r="GL281" s="15"/>
      <c r="GM281" s="15"/>
      <c r="GN281" s="15"/>
      <c r="GO281" s="15"/>
      <c r="GP281" s="15"/>
      <c r="GQ281" s="15"/>
      <c r="GR281" s="15"/>
      <c r="GS281" s="15"/>
      <c r="GT281" s="15"/>
      <c r="GU281" s="15"/>
      <c r="GV281" s="15"/>
      <c r="GW281" s="15"/>
      <c r="GX281" s="15"/>
      <c r="GY281" s="15"/>
      <c r="GZ281" s="15"/>
      <c r="HA281" s="15"/>
      <c r="HB281" s="15"/>
      <c r="HC281" s="15"/>
      <c r="HD281" s="15"/>
      <c r="HE281" s="15"/>
      <c r="HF281" s="15"/>
      <c r="HG281" s="15"/>
      <c r="HH281" s="15"/>
      <c r="HI281" s="15"/>
      <c r="HJ281" s="15"/>
      <c r="HK281" s="15"/>
      <c r="HL281" s="15"/>
      <c r="HM281" s="15"/>
      <c r="HN281" s="15"/>
      <c r="HO281" s="15"/>
      <c r="HP281" s="15"/>
      <c r="HQ281" s="15"/>
      <c r="HR281" s="15"/>
      <c r="HS281" s="15"/>
      <c r="HT281" s="15"/>
      <c r="HU281" s="15"/>
      <c r="HV281" s="15"/>
      <c r="HW281" s="15"/>
      <c r="HX281" s="15"/>
      <c r="HY281" s="15"/>
      <c r="HZ281" s="15"/>
      <c r="IA281" s="15"/>
      <c r="IB281" s="15"/>
      <c r="IC281" s="15"/>
      <c r="ID281" s="15"/>
      <c r="IE281" s="15"/>
      <c r="IF281" s="15"/>
      <c r="IG281" s="15"/>
      <c r="IH281" s="15"/>
      <c r="II281" s="15"/>
      <c r="IJ281" s="15"/>
      <c r="IK281" s="15"/>
      <c r="IL281" s="15"/>
      <c r="IM281" s="15"/>
      <c r="IN281" s="15"/>
      <c r="IO281" s="15"/>
      <c r="IP281" s="15"/>
      <c r="IQ281" s="15"/>
      <c r="IR281" s="15"/>
      <c r="IS281" s="15"/>
      <c r="IT281" s="15"/>
      <c r="IU281" s="15"/>
      <c r="IV281" s="15"/>
    </row>
    <row r="282" spans="1:256" ht="24" customHeight="1">
      <c r="A282" s="115" t="s">
        <v>272</v>
      </c>
      <c r="B282" s="121" t="s">
        <v>269</v>
      </c>
      <c r="C282" s="98">
        <v>16</v>
      </c>
      <c r="D282" s="587" t="s">
        <v>265</v>
      </c>
      <c r="E282" s="587"/>
      <c r="F282" s="122">
        <f>ROUND((1/(30*340))*16*(1/188.76),7)</f>
        <v>8.3000000000000002E-6</v>
      </c>
      <c r="G282" s="35">
        <v>0</v>
      </c>
      <c r="H282" s="554">
        <v>0</v>
      </c>
      <c r="I282" s="554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  <c r="BM282" s="15"/>
      <c r="BN282" s="15"/>
      <c r="BO282" s="15"/>
      <c r="BP282" s="15"/>
      <c r="BQ282" s="15"/>
      <c r="BR282" s="15"/>
      <c r="BS282" s="15"/>
      <c r="BT282" s="15"/>
      <c r="BU282" s="15"/>
      <c r="BV282" s="15"/>
      <c r="BW282" s="15"/>
      <c r="BX282" s="15"/>
      <c r="BY282" s="15"/>
      <c r="BZ282" s="15"/>
      <c r="CA282" s="15"/>
      <c r="CB282" s="15"/>
      <c r="CC282" s="15"/>
      <c r="CD282" s="15"/>
      <c r="CE282" s="15"/>
      <c r="CF282" s="15"/>
      <c r="CG282" s="15"/>
      <c r="CH282" s="15"/>
      <c r="CI282" s="15"/>
      <c r="CJ282" s="15"/>
      <c r="CK282" s="15"/>
      <c r="CL282" s="15"/>
      <c r="CM282" s="15"/>
      <c r="CN282" s="15"/>
      <c r="CO282" s="15"/>
      <c r="CP282" s="15"/>
      <c r="CQ282" s="15"/>
      <c r="CR282" s="15"/>
      <c r="CS282" s="15"/>
      <c r="CT282" s="15"/>
      <c r="CU282" s="15"/>
      <c r="CV282" s="15"/>
      <c r="CW282" s="15"/>
      <c r="CX282" s="15"/>
      <c r="CY282" s="15"/>
      <c r="CZ282" s="15"/>
      <c r="DA282" s="15"/>
      <c r="DB282" s="15"/>
      <c r="DC282" s="15"/>
      <c r="DD282" s="15"/>
      <c r="DE282" s="15"/>
      <c r="DF282" s="15"/>
      <c r="DG282" s="15"/>
      <c r="DH282" s="15"/>
      <c r="DI282" s="15"/>
      <c r="DJ282" s="15"/>
      <c r="DK282" s="15"/>
      <c r="DL282" s="15"/>
      <c r="DM282" s="15"/>
      <c r="DN282" s="15"/>
      <c r="DO282" s="15"/>
      <c r="DP282" s="15"/>
      <c r="DQ282" s="15"/>
      <c r="DR282" s="15"/>
      <c r="DS282" s="15"/>
      <c r="DT282" s="15"/>
      <c r="DU282" s="15"/>
      <c r="DV282" s="15"/>
      <c r="DW282" s="15"/>
      <c r="DX282" s="15"/>
      <c r="DY282" s="15"/>
      <c r="DZ282" s="15"/>
      <c r="EA282" s="15"/>
      <c r="EB282" s="15"/>
      <c r="EC282" s="15"/>
      <c r="ED282" s="15"/>
      <c r="EE282" s="15"/>
      <c r="EF282" s="15"/>
      <c r="EG282" s="15"/>
      <c r="EH282" s="15"/>
      <c r="EI282" s="15"/>
      <c r="EJ282" s="15"/>
      <c r="EK282" s="15"/>
      <c r="EL282" s="15"/>
      <c r="EM282" s="15"/>
      <c r="EN282" s="15"/>
      <c r="EO282" s="15"/>
      <c r="EP282" s="15"/>
      <c r="EQ282" s="15"/>
      <c r="ER282" s="15"/>
      <c r="ES282" s="15"/>
      <c r="ET282" s="15"/>
      <c r="EU282" s="15"/>
      <c r="EV282" s="15"/>
      <c r="EW282" s="15"/>
      <c r="EX282" s="15"/>
      <c r="EY282" s="15"/>
      <c r="EZ282" s="15"/>
      <c r="FA282" s="15"/>
      <c r="FB282" s="15"/>
      <c r="FC282" s="15"/>
      <c r="FD282" s="15"/>
      <c r="FE282" s="15"/>
      <c r="FF282" s="15"/>
      <c r="FG282" s="15"/>
      <c r="FH282" s="15"/>
      <c r="FI282" s="15"/>
      <c r="FJ282" s="15"/>
      <c r="FK282" s="15"/>
      <c r="FL282" s="15"/>
      <c r="FM282" s="15"/>
      <c r="FN282" s="15"/>
      <c r="FO282" s="15"/>
      <c r="FP282" s="15"/>
      <c r="FQ282" s="15"/>
      <c r="FR282" s="15"/>
      <c r="FS282" s="15"/>
      <c r="FT282" s="15"/>
      <c r="FU282" s="15"/>
      <c r="FV282" s="15"/>
      <c r="FW282" s="15"/>
      <c r="FX282" s="15"/>
      <c r="FY282" s="15"/>
      <c r="FZ282" s="15"/>
      <c r="GA282" s="15"/>
      <c r="GB282" s="15"/>
      <c r="GC282" s="15"/>
      <c r="GD282" s="15"/>
      <c r="GE282" s="15"/>
      <c r="GF282" s="15"/>
      <c r="GG282" s="15"/>
      <c r="GH282" s="15"/>
      <c r="GI282" s="15"/>
      <c r="GJ282" s="15"/>
      <c r="GK282" s="15"/>
      <c r="GL282" s="15"/>
      <c r="GM282" s="15"/>
      <c r="GN282" s="15"/>
      <c r="GO282" s="15"/>
      <c r="GP282" s="15"/>
      <c r="GQ282" s="15"/>
      <c r="GR282" s="15"/>
      <c r="GS282" s="15"/>
      <c r="GT282" s="15"/>
      <c r="GU282" s="15"/>
      <c r="GV282" s="15"/>
      <c r="GW282" s="15"/>
      <c r="GX282" s="15"/>
      <c r="GY282" s="15"/>
      <c r="GZ282" s="15"/>
      <c r="HA282" s="15"/>
      <c r="HB282" s="15"/>
      <c r="HC282" s="15"/>
      <c r="HD282" s="15"/>
      <c r="HE282" s="15"/>
      <c r="HF282" s="15"/>
      <c r="HG282" s="15"/>
      <c r="HH282" s="15"/>
      <c r="HI282" s="15"/>
      <c r="HJ282" s="15"/>
      <c r="HK282" s="15"/>
      <c r="HL282" s="15"/>
      <c r="HM282" s="15"/>
      <c r="HN282" s="15"/>
      <c r="HO282" s="15"/>
      <c r="HP282" s="15"/>
      <c r="HQ282" s="15"/>
      <c r="HR282" s="15"/>
      <c r="HS282" s="15"/>
      <c r="HT282" s="15"/>
      <c r="HU282" s="15"/>
      <c r="HV282" s="15"/>
      <c r="HW282" s="15"/>
      <c r="HX282" s="15"/>
      <c r="HY282" s="15"/>
      <c r="HZ282" s="15"/>
      <c r="IA282" s="15"/>
      <c r="IB282" s="15"/>
      <c r="IC282" s="15"/>
      <c r="ID282" s="15"/>
      <c r="IE282" s="15"/>
      <c r="IF282" s="15"/>
      <c r="IG282" s="15"/>
      <c r="IH282" s="15"/>
      <c r="II282" s="15"/>
      <c r="IJ282" s="15"/>
      <c r="IK282" s="15"/>
      <c r="IL282" s="15"/>
      <c r="IM282" s="15"/>
      <c r="IN282" s="15"/>
      <c r="IO282" s="15"/>
      <c r="IP282" s="15"/>
      <c r="IQ282" s="15"/>
      <c r="IR282" s="15"/>
      <c r="IS282" s="15"/>
      <c r="IT282" s="15"/>
      <c r="IU282" s="15"/>
      <c r="IV282" s="15"/>
    </row>
    <row r="283" spans="1:256" ht="25.5" customHeight="1">
      <c r="A283" s="115" t="s">
        <v>273</v>
      </c>
      <c r="B283" s="123" t="s">
        <v>271</v>
      </c>
      <c r="C283" s="124">
        <v>16</v>
      </c>
      <c r="D283" s="587" t="s">
        <v>265</v>
      </c>
      <c r="E283" s="587"/>
      <c r="F283" s="122">
        <f>ROUND((1/340)*16*(1/188.76),7)</f>
        <v>2.4929999999999999E-4</v>
      </c>
      <c r="G283" s="35">
        <f>I205</f>
        <v>4362.71</v>
      </c>
      <c r="H283" s="554">
        <f>ROUND(F283*G283,2)</f>
        <v>1.0900000000000001</v>
      </c>
      <c r="I283" s="554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  <c r="BM283" s="15"/>
      <c r="BN283" s="15"/>
      <c r="BO283" s="15"/>
      <c r="BP283" s="15"/>
      <c r="BQ283" s="15"/>
      <c r="BR283" s="15"/>
      <c r="BS283" s="15"/>
      <c r="BT283" s="15"/>
      <c r="BU283" s="15"/>
      <c r="BV283" s="15"/>
      <c r="BW283" s="15"/>
      <c r="BX283" s="15"/>
      <c r="BY283" s="15"/>
      <c r="BZ283" s="15"/>
      <c r="CA283" s="15"/>
      <c r="CB283" s="15"/>
      <c r="CC283" s="15"/>
      <c r="CD283" s="15"/>
      <c r="CE283" s="15"/>
      <c r="CF283" s="15"/>
      <c r="CG283" s="15"/>
      <c r="CH283" s="15"/>
      <c r="CI283" s="15"/>
      <c r="CJ283" s="15"/>
      <c r="CK283" s="15"/>
      <c r="CL283" s="15"/>
      <c r="CM283" s="15"/>
      <c r="CN283" s="15"/>
      <c r="CO283" s="15"/>
      <c r="CP283" s="15"/>
      <c r="CQ283" s="15"/>
      <c r="CR283" s="15"/>
      <c r="CS283" s="15"/>
      <c r="CT283" s="15"/>
      <c r="CU283" s="15"/>
      <c r="CV283" s="15"/>
      <c r="CW283" s="15"/>
      <c r="CX283" s="15"/>
      <c r="CY283" s="15"/>
      <c r="CZ283" s="15"/>
      <c r="DA283" s="15"/>
      <c r="DB283" s="15"/>
      <c r="DC283" s="15"/>
      <c r="DD283" s="15"/>
      <c r="DE283" s="15"/>
      <c r="DF283" s="15"/>
      <c r="DG283" s="15"/>
      <c r="DH283" s="15"/>
      <c r="DI283" s="15"/>
      <c r="DJ283" s="15"/>
      <c r="DK283" s="15"/>
      <c r="DL283" s="15"/>
      <c r="DM283" s="15"/>
      <c r="DN283" s="15"/>
      <c r="DO283" s="15"/>
      <c r="DP283" s="15"/>
      <c r="DQ283" s="15"/>
      <c r="DR283" s="15"/>
      <c r="DS283" s="15"/>
      <c r="DT283" s="15"/>
      <c r="DU283" s="15"/>
      <c r="DV283" s="15"/>
      <c r="DW283" s="15"/>
      <c r="DX283" s="15"/>
      <c r="DY283" s="15"/>
      <c r="DZ283" s="15"/>
      <c r="EA283" s="15"/>
      <c r="EB283" s="15"/>
      <c r="EC283" s="15"/>
      <c r="ED283" s="15"/>
      <c r="EE283" s="15"/>
      <c r="EF283" s="15"/>
      <c r="EG283" s="15"/>
      <c r="EH283" s="15"/>
      <c r="EI283" s="15"/>
      <c r="EJ283" s="15"/>
      <c r="EK283" s="15"/>
      <c r="EL283" s="15"/>
      <c r="EM283" s="15"/>
      <c r="EN283" s="15"/>
      <c r="EO283" s="15"/>
      <c r="EP283" s="15"/>
      <c r="EQ283" s="15"/>
      <c r="ER283" s="15"/>
      <c r="ES283" s="15"/>
      <c r="ET283" s="15"/>
      <c r="EU283" s="15"/>
      <c r="EV283" s="15"/>
      <c r="EW283" s="15"/>
      <c r="EX283" s="15"/>
      <c r="EY283" s="15"/>
      <c r="EZ283" s="15"/>
      <c r="FA283" s="15"/>
      <c r="FB283" s="15"/>
      <c r="FC283" s="15"/>
      <c r="FD283" s="15"/>
      <c r="FE283" s="15"/>
      <c r="FF283" s="15"/>
      <c r="FG283" s="15"/>
      <c r="FH283" s="15"/>
      <c r="FI283" s="15"/>
      <c r="FJ283" s="15"/>
      <c r="FK283" s="15"/>
      <c r="FL283" s="15"/>
      <c r="FM283" s="15"/>
      <c r="FN283" s="15"/>
      <c r="FO283" s="15"/>
      <c r="FP283" s="15"/>
      <c r="FQ283" s="15"/>
      <c r="FR283" s="15"/>
      <c r="FS283" s="15"/>
      <c r="FT283" s="15"/>
      <c r="FU283" s="15"/>
      <c r="FV283" s="15"/>
      <c r="FW283" s="15"/>
      <c r="FX283" s="15"/>
      <c r="FY283" s="15"/>
      <c r="FZ283" s="15"/>
      <c r="GA283" s="15"/>
      <c r="GB283" s="15"/>
      <c r="GC283" s="15"/>
      <c r="GD283" s="15"/>
      <c r="GE283" s="15"/>
      <c r="GF283" s="15"/>
      <c r="GG283" s="15"/>
      <c r="GH283" s="15"/>
      <c r="GI283" s="15"/>
      <c r="GJ283" s="15"/>
      <c r="GK283" s="15"/>
      <c r="GL283" s="15"/>
      <c r="GM283" s="15"/>
      <c r="GN283" s="15"/>
      <c r="GO283" s="15"/>
      <c r="GP283" s="15"/>
      <c r="GQ283" s="15"/>
      <c r="GR283" s="15"/>
      <c r="GS283" s="15"/>
      <c r="GT283" s="15"/>
      <c r="GU283" s="15"/>
      <c r="GV283" s="15"/>
      <c r="GW283" s="15"/>
      <c r="GX283" s="15"/>
      <c r="GY283" s="15"/>
      <c r="GZ283" s="15"/>
      <c r="HA283" s="15"/>
      <c r="HB283" s="15"/>
      <c r="HC283" s="15"/>
      <c r="HD283" s="15"/>
      <c r="HE283" s="15"/>
      <c r="HF283" s="15"/>
      <c r="HG283" s="15"/>
      <c r="HH283" s="15"/>
      <c r="HI283" s="15"/>
      <c r="HJ283" s="15"/>
      <c r="HK283" s="15"/>
      <c r="HL283" s="15"/>
      <c r="HM283" s="15"/>
      <c r="HN283" s="15"/>
      <c r="HO283" s="15"/>
      <c r="HP283" s="15"/>
      <c r="HQ283" s="15"/>
      <c r="HR283" s="15"/>
      <c r="HS283" s="15"/>
      <c r="HT283" s="15"/>
      <c r="HU283" s="15"/>
      <c r="HV283" s="15"/>
      <c r="HW283" s="15"/>
      <c r="HX283" s="15"/>
      <c r="HY283" s="15"/>
      <c r="HZ283" s="15"/>
      <c r="IA283" s="15"/>
      <c r="IB283" s="15"/>
      <c r="IC283" s="15"/>
      <c r="ID283" s="15"/>
      <c r="IE283" s="15"/>
      <c r="IF283" s="15"/>
      <c r="IG283" s="15"/>
      <c r="IH283" s="15"/>
      <c r="II283" s="15"/>
      <c r="IJ283" s="15"/>
      <c r="IK283" s="15"/>
      <c r="IL283" s="15"/>
      <c r="IM283" s="15"/>
      <c r="IN283" s="15"/>
      <c r="IO283" s="15"/>
      <c r="IP283" s="15"/>
      <c r="IQ283" s="15"/>
      <c r="IR283" s="15"/>
      <c r="IS283" s="15"/>
      <c r="IT283" s="15"/>
      <c r="IU283" s="15"/>
      <c r="IV283" s="15"/>
    </row>
    <row r="284" spans="1:256" ht="12.75" customHeight="1">
      <c r="A284" s="522" t="s">
        <v>209</v>
      </c>
      <c r="B284" s="522"/>
      <c r="C284" s="522"/>
      <c r="D284" s="522"/>
      <c r="E284" s="522"/>
      <c r="F284" s="522"/>
      <c r="G284" s="522"/>
      <c r="H284" s="590">
        <f>SUM(H282+H283)</f>
        <v>1.0900000000000001</v>
      </c>
      <c r="I284" s="590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  <c r="BM284" s="15"/>
      <c r="BN284" s="15"/>
      <c r="BO284" s="15"/>
      <c r="BP284" s="15"/>
      <c r="BQ284" s="15"/>
      <c r="BR284" s="15"/>
      <c r="BS284" s="15"/>
      <c r="BT284" s="15"/>
      <c r="BU284" s="15"/>
      <c r="BV284" s="15"/>
      <c r="BW284" s="15"/>
      <c r="BX284" s="15"/>
      <c r="BY284" s="15"/>
      <c r="BZ284" s="15"/>
      <c r="CA284" s="15"/>
      <c r="CB284" s="15"/>
      <c r="CC284" s="15"/>
      <c r="CD284" s="15"/>
      <c r="CE284" s="15"/>
      <c r="CF284" s="15"/>
      <c r="CG284" s="15"/>
      <c r="CH284" s="15"/>
      <c r="CI284" s="15"/>
      <c r="CJ284" s="15"/>
      <c r="CK284" s="15"/>
      <c r="CL284" s="15"/>
      <c r="CM284" s="15"/>
      <c r="CN284" s="15"/>
      <c r="CO284" s="15"/>
      <c r="CP284" s="15"/>
      <c r="CQ284" s="15"/>
      <c r="CR284" s="15"/>
      <c r="CS284" s="15"/>
      <c r="CT284" s="15"/>
      <c r="CU284" s="15"/>
      <c r="CV284" s="15"/>
      <c r="CW284" s="15"/>
      <c r="CX284" s="15"/>
      <c r="CY284" s="15"/>
      <c r="CZ284" s="15"/>
      <c r="DA284" s="15"/>
      <c r="DB284" s="15"/>
      <c r="DC284" s="15"/>
      <c r="DD284" s="15"/>
      <c r="DE284" s="15"/>
      <c r="DF284" s="15"/>
      <c r="DG284" s="15"/>
      <c r="DH284" s="15"/>
      <c r="DI284" s="15"/>
      <c r="DJ284" s="15"/>
      <c r="DK284" s="15"/>
      <c r="DL284" s="15"/>
      <c r="DM284" s="15"/>
      <c r="DN284" s="15"/>
      <c r="DO284" s="15"/>
      <c r="DP284" s="15"/>
      <c r="DQ284" s="15"/>
      <c r="DR284" s="15"/>
      <c r="DS284" s="15"/>
      <c r="DT284" s="15"/>
      <c r="DU284" s="15"/>
      <c r="DV284" s="15"/>
      <c r="DW284" s="15"/>
      <c r="DX284" s="15"/>
      <c r="DY284" s="15"/>
      <c r="DZ284" s="15"/>
      <c r="EA284" s="15"/>
      <c r="EB284" s="15"/>
      <c r="EC284" s="15"/>
      <c r="ED284" s="15"/>
      <c r="EE284" s="15"/>
      <c r="EF284" s="15"/>
      <c r="EG284" s="15"/>
      <c r="EH284" s="15"/>
      <c r="EI284" s="15"/>
      <c r="EJ284" s="15"/>
      <c r="EK284" s="15"/>
      <c r="EL284" s="15"/>
      <c r="EM284" s="15"/>
      <c r="EN284" s="15"/>
      <c r="EO284" s="15"/>
      <c r="EP284" s="15"/>
      <c r="EQ284" s="15"/>
      <c r="ER284" s="15"/>
      <c r="ES284" s="15"/>
      <c r="ET284" s="15"/>
      <c r="EU284" s="15"/>
      <c r="EV284" s="15"/>
      <c r="EW284" s="15"/>
      <c r="EX284" s="15"/>
      <c r="EY284" s="15"/>
      <c r="EZ284" s="15"/>
      <c r="FA284" s="15"/>
      <c r="FB284" s="15"/>
      <c r="FC284" s="15"/>
      <c r="FD284" s="15"/>
      <c r="FE284" s="15"/>
      <c r="FF284" s="15"/>
      <c r="FG284" s="15"/>
      <c r="FH284" s="15"/>
      <c r="FI284" s="15"/>
      <c r="FJ284" s="15"/>
      <c r="FK284" s="15"/>
      <c r="FL284" s="15"/>
      <c r="FM284" s="15"/>
      <c r="FN284" s="15"/>
      <c r="FO284" s="15"/>
      <c r="FP284" s="15"/>
      <c r="FQ284" s="15"/>
      <c r="FR284" s="15"/>
      <c r="FS284" s="15"/>
      <c r="FT284" s="15"/>
      <c r="FU284" s="15"/>
      <c r="FV284" s="15"/>
      <c r="FW284" s="15"/>
      <c r="FX284" s="15"/>
      <c r="FY284" s="15"/>
      <c r="FZ284" s="15"/>
      <c r="GA284" s="15"/>
      <c r="GB284" s="15"/>
      <c r="GC284" s="15"/>
      <c r="GD284" s="15"/>
      <c r="GE284" s="15"/>
      <c r="GF284" s="15"/>
      <c r="GG284" s="15"/>
      <c r="GH284" s="15"/>
      <c r="GI284" s="15"/>
      <c r="GJ284" s="15"/>
      <c r="GK284" s="15"/>
      <c r="GL284" s="15"/>
      <c r="GM284" s="15"/>
      <c r="GN284" s="15"/>
      <c r="GO284" s="15"/>
      <c r="GP284" s="15"/>
      <c r="GQ284" s="15"/>
      <c r="GR284" s="15"/>
      <c r="GS284" s="15"/>
      <c r="GT284" s="15"/>
      <c r="GU284" s="15"/>
      <c r="GV284" s="15"/>
      <c r="GW284" s="15"/>
      <c r="GX284" s="15"/>
      <c r="GY284" s="15"/>
      <c r="GZ284" s="15"/>
      <c r="HA284" s="15"/>
      <c r="HB284" s="15"/>
      <c r="HC284" s="15"/>
      <c r="HD284" s="15"/>
      <c r="HE284" s="15"/>
      <c r="HF284" s="15"/>
      <c r="HG284" s="15"/>
      <c r="HH284" s="15"/>
      <c r="HI284" s="15"/>
      <c r="HJ284" s="15"/>
      <c r="HK284" s="15"/>
      <c r="HL284" s="15"/>
      <c r="HM284" s="15"/>
      <c r="HN284" s="15"/>
      <c r="HO284" s="15"/>
      <c r="HP284" s="15"/>
      <c r="HQ284" s="15"/>
      <c r="HR284" s="15"/>
      <c r="HS284" s="15"/>
      <c r="HT284" s="15"/>
      <c r="HU284" s="15"/>
      <c r="HV284" s="15"/>
      <c r="HW284" s="15"/>
      <c r="HX284" s="15"/>
      <c r="HY284" s="15"/>
      <c r="HZ284" s="15"/>
      <c r="IA284" s="15"/>
      <c r="IB284" s="15"/>
      <c r="IC284" s="15"/>
      <c r="ID284" s="15"/>
      <c r="IE284" s="15"/>
      <c r="IF284" s="15"/>
      <c r="IG284" s="15"/>
      <c r="IH284" s="15"/>
      <c r="II284" s="15"/>
      <c r="IJ284" s="15"/>
      <c r="IK284" s="15"/>
      <c r="IL284" s="15"/>
      <c r="IM284" s="15"/>
      <c r="IN284" s="15"/>
      <c r="IO284" s="15"/>
      <c r="IP284" s="15"/>
      <c r="IQ284" s="15"/>
      <c r="IR284" s="15"/>
      <c r="IS284" s="15"/>
      <c r="IT284" s="15"/>
      <c r="IU284" s="15"/>
      <c r="IV284" s="15"/>
    </row>
    <row r="285" spans="1:256" ht="9.75" customHeight="1">
      <c r="A285" s="503"/>
      <c r="B285" s="503"/>
      <c r="C285" s="503"/>
      <c r="D285" s="503"/>
      <c r="E285" s="503"/>
      <c r="F285" s="503"/>
      <c r="G285" s="503"/>
      <c r="H285" s="503"/>
      <c r="I285" s="503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  <c r="BM285" s="15"/>
      <c r="BN285" s="15"/>
      <c r="BO285" s="15"/>
      <c r="BP285" s="15"/>
      <c r="BQ285" s="15"/>
      <c r="BR285" s="15"/>
      <c r="BS285" s="15"/>
      <c r="BT285" s="15"/>
      <c r="BU285" s="15"/>
      <c r="BV285" s="15"/>
      <c r="BW285" s="15"/>
      <c r="BX285" s="15"/>
      <c r="BY285" s="15"/>
      <c r="BZ285" s="15"/>
      <c r="CA285" s="15"/>
      <c r="CB285" s="15"/>
      <c r="CC285" s="15"/>
      <c r="CD285" s="15"/>
      <c r="CE285" s="15"/>
      <c r="CF285" s="15"/>
      <c r="CG285" s="15"/>
      <c r="CH285" s="15"/>
      <c r="CI285" s="15"/>
      <c r="CJ285" s="15"/>
      <c r="CK285" s="15"/>
      <c r="CL285" s="15"/>
      <c r="CM285" s="15"/>
      <c r="CN285" s="15"/>
      <c r="CO285" s="15"/>
      <c r="CP285" s="15"/>
      <c r="CQ285" s="15"/>
      <c r="CR285" s="15"/>
      <c r="CS285" s="15"/>
      <c r="CT285" s="15"/>
      <c r="CU285" s="15"/>
      <c r="CV285" s="15"/>
      <c r="CW285" s="15"/>
      <c r="CX285" s="15"/>
      <c r="CY285" s="15"/>
      <c r="CZ285" s="15"/>
      <c r="DA285" s="15"/>
      <c r="DB285" s="15"/>
      <c r="DC285" s="15"/>
      <c r="DD285" s="15"/>
      <c r="DE285" s="15"/>
      <c r="DF285" s="15"/>
      <c r="DG285" s="15"/>
      <c r="DH285" s="15"/>
      <c r="DI285" s="15"/>
      <c r="DJ285" s="15"/>
      <c r="DK285" s="15"/>
      <c r="DL285" s="15"/>
      <c r="DM285" s="15"/>
      <c r="DN285" s="15"/>
      <c r="DO285" s="15"/>
      <c r="DP285" s="15"/>
      <c r="DQ285" s="15"/>
      <c r="DR285" s="15"/>
      <c r="DS285" s="15"/>
      <c r="DT285" s="15"/>
      <c r="DU285" s="15"/>
      <c r="DV285" s="15"/>
      <c r="DW285" s="15"/>
      <c r="DX285" s="15"/>
      <c r="DY285" s="15"/>
      <c r="DZ285" s="15"/>
      <c r="EA285" s="15"/>
      <c r="EB285" s="15"/>
      <c r="EC285" s="15"/>
      <c r="ED285" s="15"/>
      <c r="EE285" s="15"/>
      <c r="EF285" s="15"/>
      <c r="EG285" s="15"/>
      <c r="EH285" s="15"/>
      <c r="EI285" s="15"/>
      <c r="EJ285" s="15"/>
      <c r="EK285" s="15"/>
      <c r="EL285" s="15"/>
      <c r="EM285" s="15"/>
      <c r="EN285" s="15"/>
      <c r="EO285" s="15"/>
      <c r="EP285" s="15"/>
      <c r="EQ285" s="15"/>
      <c r="ER285" s="15"/>
      <c r="ES285" s="15"/>
      <c r="ET285" s="15"/>
      <c r="EU285" s="15"/>
      <c r="EV285" s="15"/>
      <c r="EW285" s="15"/>
      <c r="EX285" s="15"/>
      <c r="EY285" s="15"/>
      <c r="EZ285" s="15"/>
      <c r="FA285" s="15"/>
      <c r="FB285" s="15"/>
      <c r="FC285" s="15"/>
      <c r="FD285" s="15"/>
      <c r="FE285" s="15"/>
      <c r="FF285" s="15"/>
      <c r="FG285" s="15"/>
      <c r="FH285" s="15"/>
      <c r="FI285" s="15"/>
      <c r="FJ285" s="15"/>
      <c r="FK285" s="15"/>
      <c r="FL285" s="15"/>
      <c r="FM285" s="15"/>
      <c r="FN285" s="15"/>
      <c r="FO285" s="15"/>
      <c r="FP285" s="15"/>
      <c r="FQ285" s="15"/>
      <c r="FR285" s="15"/>
      <c r="FS285" s="15"/>
      <c r="FT285" s="15"/>
      <c r="FU285" s="15"/>
      <c r="FV285" s="15"/>
      <c r="FW285" s="15"/>
      <c r="FX285" s="15"/>
      <c r="FY285" s="15"/>
      <c r="FZ285" s="15"/>
      <c r="GA285" s="15"/>
      <c r="GB285" s="15"/>
      <c r="GC285" s="15"/>
      <c r="GD285" s="15"/>
      <c r="GE285" s="15"/>
      <c r="GF285" s="15"/>
      <c r="GG285" s="15"/>
      <c r="GH285" s="15"/>
      <c r="GI285" s="15"/>
      <c r="GJ285" s="15"/>
      <c r="GK285" s="15"/>
      <c r="GL285" s="15"/>
      <c r="GM285" s="15"/>
      <c r="GN285" s="15"/>
      <c r="GO285" s="15"/>
      <c r="GP285" s="15"/>
      <c r="GQ285" s="15"/>
      <c r="GR285" s="15"/>
      <c r="GS285" s="15"/>
      <c r="GT285" s="15"/>
      <c r="GU285" s="15"/>
      <c r="GV285" s="15"/>
      <c r="GW285" s="15"/>
      <c r="GX285" s="15"/>
      <c r="GY285" s="15"/>
      <c r="GZ285" s="15"/>
      <c r="HA285" s="15"/>
      <c r="HB285" s="15"/>
      <c r="HC285" s="15"/>
      <c r="HD285" s="15"/>
      <c r="HE285" s="15"/>
      <c r="HF285" s="15"/>
      <c r="HG285" s="15"/>
      <c r="HH285" s="15"/>
      <c r="HI285" s="15"/>
      <c r="HJ285" s="15"/>
      <c r="HK285" s="15"/>
      <c r="HL285" s="15"/>
      <c r="HM285" s="15"/>
      <c r="HN285" s="15"/>
      <c r="HO285" s="15"/>
      <c r="HP285" s="15"/>
      <c r="HQ285" s="15"/>
      <c r="HR285" s="15"/>
      <c r="HS285" s="15"/>
      <c r="HT285" s="15"/>
      <c r="HU285" s="15"/>
      <c r="HV285" s="15"/>
      <c r="HW285" s="15"/>
      <c r="HX285" s="15"/>
      <c r="HY285" s="15"/>
      <c r="HZ285" s="15"/>
      <c r="IA285" s="15"/>
      <c r="IB285" s="15"/>
      <c r="IC285" s="15"/>
      <c r="ID285" s="15"/>
      <c r="IE285" s="15"/>
      <c r="IF285" s="15"/>
      <c r="IG285" s="15"/>
      <c r="IH285" s="15"/>
      <c r="II285" s="15"/>
      <c r="IJ285" s="15"/>
      <c r="IK285" s="15"/>
      <c r="IL285" s="15"/>
      <c r="IM285" s="15"/>
      <c r="IN285" s="15"/>
      <c r="IO285" s="15"/>
      <c r="IP285" s="15"/>
      <c r="IQ285" s="15"/>
      <c r="IR285" s="15"/>
      <c r="IS285" s="15"/>
      <c r="IT285" s="15"/>
      <c r="IU285" s="15"/>
      <c r="IV285" s="15"/>
    </row>
    <row r="286" spans="1:256" ht="12.75" customHeight="1">
      <c r="A286" s="492" t="s">
        <v>274</v>
      </c>
      <c r="B286" s="492"/>
      <c r="C286" s="492"/>
      <c r="D286" s="492"/>
      <c r="E286" s="492"/>
      <c r="F286" s="492"/>
      <c r="G286" s="492"/>
      <c r="H286" s="492"/>
      <c r="I286" s="492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  <c r="BG286" s="15"/>
      <c r="BH286" s="15"/>
      <c r="BI286" s="15"/>
      <c r="BJ286" s="15"/>
      <c r="BK286" s="15"/>
      <c r="BL286" s="15"/>
      <c r="BM286" s="15"/>
      <c r="BN286" s="15"/>
      <c r="BO286" s="15"/>
      <c r="BP286" s="15"/>
      <c r="BQ286" s="15"/>
      <c r="BR286" s="15"/>
      <c r="BS286" s="15"/>
      <c r="BT286" s="15"/>
      <c r="BU286" s="15"/>
      <c r="BV286" s="15"/>
      <c r="BW286" s="15"/>
      <c r="BX286" s="15"/>
      <c r="BY286" s="15"/>
      <c r="BZ286" s="15"/>
      <c r="CA286" s="15"/>
      <c r="CB286" s="15"/>
      <c r="CC286" s="15"/>
      <c r="CD286" s="15"/>
      <c r="CE286" s="15"/>
      <c r="CF286" s="15"/>
      <c r="CG286" s="15"/>
      <c r="CH286" s="15"/>
      <c r="CI286" s="15"/>
      <c r="CJ286" s="15"/>
      <c r="CK286" s="15"/>
      <c r="CL286" s="15"/>
      <c r="CM286" s="15"/>
      <c r="CN286" s="15"/>
      <c r="CO286" s="15"/>
      <c r="CP286" s="15"/>
      <c r="CQ286" s="15"/>
      <c r="CR286" s="15"/>
      <c r="CS286" s="15"/>
      <c r="CT286" s="15"/>
      <c r="CU286" s="15"/>
      <c r="CV286" s="15"/>
      <c r="CW286" s="15"/>
      <c r="CX286" s="15"/>
      <c r="CY286" s="15"/>
      <c r="CZ286" s="15"/>
      <c r="DA286" s="15"/>
      <c r="DB286" s="15"/>
      <c r="DC286" s="15"/>
      <c r="DD286" s="15"/>
      <c r="DE286" s="15"/>
      <c r="DF286" s="15"/>
      <c r="DG286" s="15"/>
      <c r="DH286" s="15"/>
      <c r="DI286" s="15"/>
      <c r="DJ286" s="15"/>
      <c r="DK286" s="15"/>
      <c r="DL286" s="15"/>
      <c r="DM286" s="15"/>
      <c r="DN286" s="15"/>
      <c r="DO286" s="15"/>
      <c r="DP286" s="15"/>
      <c r="DQ286" s="15"/>
      <c r="DR286" s="15"/>
      <c r="DS286" s="15"/>
      <c r="DT286" s="15"/>
      <c r="DU286" s="15"/>
      <c r="DV286" s="15"/>
      <c r="DW286" s="15"/>
      <c r="DX286" s="15"/>
      <c r="DY286" s="15"/>
      <c r="DZ286" s="15"/>
      <c r="EA286" s="15"/>
      <c r="EB286" s="15"/>
      <c r="EC286" s="15"/>
      <c r="ED286" s="15"/>
      <c r="EE286" s="15"/>
      <c r="EF286" s="15"/>
      <c r="EG286" s="15"/>
      <c r="EH286" s="15"/>
      <c r="EI286" s="15"/>
      <c r="EJ286" s="15"/>
      <c r="EK286" s="15"/>
      <c r="EL286" s="15"/>
      <c r="EM286" s="15"/>
      <c r="EN286" s="15"/>
      <c r="EO286" s="15"/>
      <c r="EP286" s="15"/>
      <c r="EQ286" s="15"/>
      <c r="ER286" s="15"/>
      <c r="ES286" s="15"/>
      <c r="ET286" s="15"/>
      <c r="EU286" s="15"/>
      <c r="EV286" s="15"/>
      <c r="EW286" s="15"/>
      <c r="EX286" s="15"/>
      <c r="EY286" s="15"/>
      <c r="EZ286" s="15"/>
      <c r="FA286" s="15"/>
      <c r="FB286" s="15"/>
      <c r="FC286" s="15"/>
      <c r="FD286" s="15"/>
      <c r="FE286" s="15"/>
      <c r="FF286" s="15"/>
      <c r="FG286" s="15"/>
      <c r="FH286" s="15"/>
      <c r="FI286" s="15"/>
      <c r="FJ286" s="15"/>
      <c r="FK286" s="15"/>
      <c r="FL286" s="15"/>
      <c r="FM286" s="15"/>
      <c r="FN286" s="15"/>
      <c r="FO286" s="15"/>
      <c r="FP286" s="15"/>
      <c r="FQ286" s="15"/>
      <c r="FR286" s="15"/>
      <c r="FS286" s="15"/>
      <c r="FT286" s="15"/>
      <c r="FU286" s="15"/>
      <c r="FV286" s="15"/>
      <c r="FW286" s="15"/>
      <c r="FX286" s="15"/>
      <c r="FY286" s="15"/>
      <c r="FZ286" s="15"/>
      <c r="GA286" s="15"/>
      <c r="GB286" s="15"/>
      <c r="GC286" s="15"/>
      <c r="GD286" s="15"/>
      <c r="GE286" s="15"/>
      <c r="GF286" s="15"/>
      <c r="GG286" s="15"/>
      <c r="GH286" s="15"/>
      <c r="GI286" s="15"/>
      <c r="GJ286" s="15"/>
      <c r="GK286" s="15"/>
      <c r="GL286" s="15"/>
      <c r="GM286" s="15"/>
      <c r="GN286" s="15"/>
      <c r="GO286" s="15"/>
      <c r="GP286" s="15"/>
      <c r="GQ286" s="15"/>
      <c r="GR286" s="15"/>
      <c r="GS286" s="15"/>
      <c r="GT286" s="15"/>
      <c r="GU286" s="15"/>
      <c r="GV286" s="15"/>
      <c r="GW286" s="15"/>
      <c r="GX286" s="15"/>
      <c r="GY286" s="15"/>
      <c r="GZ286" s="15"/>
      <c r="HA286" s="15"/>
      <c r="HB286" s="15"/>
      <c r="HC286" s="15"/>
      <c r="HD286" s="15"/>
      <c r="HE286" s="15"/>
      <c r="HF286" s="15"/>
      <c r="HG286" s="15"/>
      <c r="HH286" s="15"/>
      <c r="HI286" s="15"/>
      <c r="HJ286" s="15"/>
      <c r="HK286" s="15"/>
      <c r="HL286" s="15"/>
      <c r="HM286" s="15"/>
      <c r="HN286" s="15"/>
      <c r="HO286" s="15"/>
      <c r="HP286" s="15"/>
      <c r="HQ286" s="15"/>
      <c r="HR286" s="15"/>
      <c r="HS286" s="15"/>
      <c r="HT286" s="15"/>
      <c r="HU286" s="15"/>
      <c r="HV286" s="15"/>
      <c r="HW286" s="15"/>
      <c r="HX286" s="15"/>
      <c r="HY286" s="15"/>
      <c r="HZ286" s="15"/>
      <c r="IA286" s="15"/>
      <c r="IB286" s="15"/>
      <c r="IC286" s="15"/>
      <c r="ID286" s="15"/>
      <c r="IE286" s="15"/>
      <c r="IF286" s="15"/>
      <c r="IG286" s="15"/>
      <c r="IH286" s="15"/>
      <c r="II286" s="15"/>
      <c r="IJ286" s="15"/>
      <c r="IK286" s="15"/>
      <c r="IL286" s="15"/>
      <c r="IM286" s="15"/>
      <c r="IN286" s="15"/>
      <c r="IO286" s="15"/>
      <c r="IP286" s="15"/>
      <c r="IQ286" s="15"/>
      <c r="IR286" s="15"/>
      <c r="IS286" s="15"/>
      <c r="IT286" s="15"/>
      <c r="IU286" s="15"/>
      <c r="IV286" s="15"/>
    </row>
    <row r="287" spans="1:256" ht="7.5" customHeight="1">
      <c r="A287" s="499"/>
      <c r="B287" s="499"/>
      <c r="C287" s="499"/>
      <c r="D287" s="499"/>
      <c r="E287" s="499"/>
      <c r="F287" s="499"/>
      <c r="G287" s="499"/>
      <c r="H287" s="499"/>
      <c r="I287" s="499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  <c r="BM287" s="15"/>
      <c r="BN287" s="15"/>
      <c r="BO287" s="15"/>
      <c r="BP287" s="15"/>
      <c r="BQ287" s="15"/>
      <c r="BR287" s="15"/>
      <c r="BS287" s="15"/>
      <c r="BT287" s="15"/>
      <c r="BU287" s="15"/>
      <c r="BV287" s="15"/>
      <c r="BW287" s="15"/>
      <c r="BX287" s="15"/>
      <c r="BY287" s="15"/>
      <c r="BZ287" s="15"/>
      <c r="CA287" s="15"/>
      <c r="CB287" s="15"/>
      <c r="CC287" s="15"/>
      <c r="CD287" s="15"/>
      <c r="CE287" s="15"/>
      <c r="CF287" s="15"/>
      <c r="CG287" s="15"/>
      <c r="CH287" s="15"/>
      <c r="CI287" s="15"/>
      <c r="CJ287" s="15"/>
      <c r="CK287" s="15"/>
      <c r="CL287" s="15"/>
      <c r="CM287" s="15"/>
      <c r="CN287" s="15"/>
      <c r="CO287" s="15"/>
      <c r="CP287" s="15"/>
      <c r="CQ287" s="15"/>
      <c r="CR287" s="15"/>
      <c r="CS287" s="15"/>
      <c r="CT287" s="15"/>
      <c r="CU287" s="15"/>
      <c r="CV287" s="15"/>
      <c r="CW287" s="15"/>
      <c r="CX287" s="15"/>
      <c r="CY287" s="15"/>
      <c r="CZ287" s="15"/>
      <c r="DA287" s="15"/>
      <c r="DB287" s="15"/>
      <c r="DC287" s="15"/>
      <c r="DD287" s="15"/>
      <c r="DE287" s="15"/>
      <c r="DF287" s="15"/>
      <c r="DG287" s="15"/>
      <c r="DH287" s="15"/>
      <c r="DI287" s="15"/>
      <c r="DJ287" s="15"/>
      <c r="DK287" s="15"/>
      <c r="DL287" s="15"/>
      <c r="DM287" s="15"/>
      <c r="DN287" s="15"/>
      <c r="DO287" s="15"/>
      <c r="DP287" s="15"/>
      <c r="DQ287" s="15"/>
      <c r="DR287" s="15"/>
      <c r="DS287" s="15"/>
      <c r="DT287" s="15"/>
      <c r="DU287" s="15"/>
      <c r="DV287" s="15"/>
      <c r="DW287" s="15"/>
      <c r="DX287" s="15"/>
      <c r="DY287" s="15"/>
      <c r="DZ287" s="15"/>
      <c r="EA287" s="15"/>
      <c r="EB287" s="15"/>
      <c r="EC287" s="15"/>
      <c r="ED287" s="15"/>
      <c r="EE287" s="15"/>
      <c r="EF287" s="15"/>
      <c r="EG287" s="15"/>
      <c r="EH287" s="15"/>
      <c r="EI287" s="15"/>
      <c r="EJ287" s="15"/>
      <c r="EK287" s="15"/>
      <c r="EL287" s="15"/>
      <c r="EM287" s="15"/>
      <c r="EN287" s="15"/>
      <c r="EO287" s="15"/>
      <c r="EP287" s="15"/>
      <c r="EQ287" s="15"/>
      <c r="ER287" s="15"/>
      <c r="ES287" s="15"/>
      <c r="ET287" s="15"/>
      <c r="EU287" s="15"/>
      <c r="EV287" s="15"/>
      <c r="EW287" s="15"/>
      <c r="EX287" s="15"/>
      <c r="EY287" s="15"/>
      <c r="EZ287" s="15"/>
      <c r="FA287" s="15"/>
      <c r="FB287" s="15"/>
      <c r="FC287" s="15"/>
      <c r="FD287" s="15"/>
      <c r="FE287" s="15"/>
      <c r="FF287" s="15"/>
      <c r="FG287" s="15"/>
      <c r="FH287" s="15"/>
      <c r="FI287" s="15"/>
      <c r="FJ287" s="15"/>
      <c r="FK287" s="15"/>
      <c r="FL287" s="15"/>
      <c r="FM287" s="15"/>
      <c r="FN287" s="15"/>
      <c r="FO287" s="15"/>
      <c r="FP287" s="15"/>
      <c r="FQ287" s="15"/>
      <c r="FR287" s="15"/>
      <c r="FS287" s="15"/>
      <c r="FT287" s="15"/>
      <c r="FU287" s="15"/>
      <c r="FV287" s="15"/>
      <c r="FW287" s="15"/>
      <c r="FX287" s="15"/>
      <c r="FY287" s="15"/>
      <c r="FZ287" s="15"/>
      <c r="GA287" s="15"/>
      <c r="GB287" s="15"/>
      <c r="GC287" s="15"/>
      <c r="GD287" s="15"/>
      <c r="GE287" s="15"/>
      <c r="GF287" s="15"/>
      <c r="GG287" s="15"/>
      <c r="GH287" s="15"/>
      <c r="GI287" s="15"/>
      <c r="GJ287" s="15"/>
      <c r="GK287" s="15"/>
      <c r="GL287" s="15"/>
      <c r="GM287" s="15"/>
      <c r="GN287" s="15"/>
      <c r="GO287" s="15"/>
      <c r="GP287" s="15"/>
      <c r="GQ287" s="15"/>
      <c r="GR287" s="15"/>
      <c r="GS287" s="15"/>
      <c r="GT287" s="15"/>
      <c r="GU287" s="15"/>
      <c r="GV287" s="15"/>
      <c r="GW287" s="15"/>
      <c r="GX287" s="15"/>
      <c r="GY287" s="15"/>
      <c r="GZ287" s="15"/>
      <c r="HA287" s="15"/>
      <c r="HB287" s="15"/>
      <c r="HC287" s="15"/>
      <c r="HD287" s="15"/>
      <c r="HE287" s="15"/>
      <c r="HF287" s="15"/>
      <c r="HG287" s="15"/>
      <c r="HH287" s="15"/>
      <c r="HI287" s="15"/>
      <c r="HJ287" s="15"/>
      <c r="HK287" s="15"/>
      <c r="HL287" s="15"/>
      <c r="HM287" s="15"/>
      <c r="HN287" s="15"/>
      <c r="HO287" s="15"/>
      <c r="HP287" s="15"/>
      <c r="HQ287" s="15"/>
      <c r="HR287" s="15"/>
      <c r="HS287" s="15"/>
      <c r="HT287" s="15"/>
      <c r="HU287" s="15"/>
      <c r="HV287" s="15"/>
      <c r="HW287" s="15"/>
      <c r="HX287" s="15"/>
      <c r="HY287" s="15"/>
      <c r="HZ287" s="15"/>
      <c r="IA287" s="15"/>
      <c r="IB287" s="15"/>
      <c r="IC287" s="15"/>
      <c r="ID287" s="15"/>
      <c r="IE287" s="15"/>
      <c r="IF287" s="15"/>
      <c r="IG287" s="15"/>
      <c r="IH287" s="15"/>
      <c r="II287" s="15"/>
      <c r="IJ287" s="15"/>
      <c r="IK287" s="15"/>
      <c r="IL287" s="15"/>
      <c r="IM287" s="15"/>
      <c r="IN287" s="15"/>
      <c r="IO287" s="15"/>
      <c r="IP287" s="15"/>
      <c r="IQ287" s="15"/>
      <c r="IR287" s="15"/>
      <c r="IS287" s="15"/>
      <c r="IT287" s="15"/>
      <c r="IU287" s="15"/>
      <c r="IV287" s="15"/>
    </row>
    <row r="288" spans="1:256" ht="25.5" customHeight="1">
      <c r="A288" s="12" t="s">
        <v>275</v>
      </c>
      <c r="B288" s="12"/>
      <c r="C288" s="12"/>
      <c r="D288" s="12"/>
      <c r="E288" s="12"/>
      <c r="F288" s="12"/>
      <c r="G288" s="12"/>
      <c r="H288" s="12"/>
      <c r="I288" s="12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BL288" s="15"/>
      <c r="BM288" s="15"/>
      <c r="BN288" s="15"/>
      <c r="BO288" s="15"/>
      <c r="BP288" s="15"/>
      <c r="BQ288" s="15"/>
      <c r="BR288" s="15"/>
      <c r="BS288" s="15"/>
      <c r="BT288" s="15"/>
      <c r="BU288" s="15"/>
      <c r="BV288" s="15"/>
      <c r="BW288" s="15"/>
      <c r="BX288" s="15"/>
      <c r="BY288" s="15"/>
      <c r="BZ288" s="15"/>
      <c r="CA288" s="15"/>
      <c r="CB288" s="15"/>
      <c r="CC288" s="15"/>
      <c r="CD288" s="15"/>
      <c r="CE288" s="15"/>
      <c r="CF288" s="15"/>
      <c r="CG288" s="15"/>
      <c r="CH288" s="15"/>
      <c r="CI288" s="15"/>
      <c r="CJ288" s="15"/>
      <c r="CK288" s="15"/>
      <c r="CL288" s="15"/>
      <c r="CM288" s="15"/>
      <c r="CN288" s="15"/>
      <c r="CO288" s="15"/>
      <c r="CP288" s="15"/>
      <c r="CQ288" s="15"/>
      <c r="CR288" s="15"/>
      <c r="CS288" s="15"/>
      <c r="CT288" s="15"/>
      <c r="CU288" s="15"/>
      <c r="CV288" s="15"/>
      <c r="CW288" s="15"/>
      <c r="CX288" s="15"/>
      <c r="CY288" s="15"/>
      <c r="CZ288" s="15"/>
      <c r="DA288" s="15"/>
      <c r="DB288" s="15"/>
      <c r="DC288" s="15"/>
      <c r="DD288" s="15"/>
      <c r="DE288" s="15"/>
      <c r="DF288" s="15"/>
      <c r="DG288" s="15"/>
      <c r="DH288" s="15"/>
      <c r="DI288" s="15"/>
      <c r="DJ288" s="15"/>
      <c r="DK288" s="15"/>
      <c r="DL288" s="15"/>
      <c r="DM288" s="15"/>
      <c r="DN288" s="15"/>
      <c r="DO288" s="15"/>
      <c r="DP288" s="15"/>
      <c r="DQ288" s="15"/>
      <c r="DR288" s="15"/>
      <c r="DS288" s="15"/>
      <c r="DT288" s="15"/>
      <c r="DU288" s="15"/>
      <c r="DV288" s="15"/>
      <c r="DW288" s="15"/>
      <c r="DX288" s="15"/>
      <c r="DY288" s="15"/>
      <c r="DZ288" s="15"/>
      <c r="EA288" s="15"/>
      <c r="EB288" s="15"/>
      <c r="EC288" s="15"/>
      <c r="ED288" s="15"/>
      <c r="EE288" s="15"/>
      <c r="EF288" s="15"/>
      <c r="EG288" s="15"/>
      <c r="EH288" s="15"/>
      <c r="EI288" s="15"/>
      <c r="EJ288" s="15"/>
      <c r="EK288" s="15"/>
      <c r="EL288" s="15"/>
      <c r="EM288" s="15"/>
      <c r="EN288" s="15"/>
      <c r="EO288" s="15"/>
      <c r="EP288" s="15"/>
      <c r="EQ288" s="15"/>
      <c r="ER288" s="15"/>
      <c r="ES288" s="15"/>
      <c r="ET288" s="15"/>
      <c r="EU288" s="15"/>
      <c r="EV288" s="15"/>
      <c r="EW288" s="15"/>
      <c r="EX288" s="15"/>
      <c r="EY288" s="15"/>
      <c r="EZ288" s="15"/>
      <c r="FA288" s="15"/>
      <c r="FB288" s="15"/>
      <c r="FC288" s="15"/>
      <c r="FD288" s="15"/>
      <c r="FE288" s="15"/>
      <c r="FF288" s="15"/>
      <c r="FG288" s="15"/>
      <c r="FH288" s="15"/>
      <c r="FI288" s="15"/>
      <c r="FJ288" s="15"/>
      <c r="FK288" s="15"/>
      <c r="FL288" s="15"/>
      <c r="FM288" s="15"/>
      <c r="FN288" s="15"/>
      <c r="FO288" s="15"/>
      <c r="FP288" s="15"/>
      <c r="FQ288" s="15"/>
      <c r="FR288" s="15"/>
      <c r="FS288" s="15"/>
      <c r="FT288" s="15"/>
      <c r="FU288" s="15"/>
      <c r="FV288" s="15"/>
      <c r="FW288" s="15"/>
      <c r="FX288" s="15"/>
      <c r="FY288" s="15"/>
      <c r="FZ288" s="15"/>
      <c r="GA288" s="15"/>
      <c r="GB288" s="15"/>
      <c r="GC288" s="15"/>
      <c r="GD288" s="15"/>
      <c r="GE288" s="15"/>
      <c r="GF288" s="15"/>
      <c r="GG288" s="15"/>
      <c r="GH288" s="15"/>
      <c r="GI288" s="15"/>
      <c r="GJ288" s="15"/>
      <c r="GK288" s="15"/>
      <c r="GL288" s="15"/>
      <c r="GM288" s="15"/>
      <c r="GN288" s="15"/>
      <c r="GO288" s="15"/>
      <c r="GP288" s="15"/>
      <c r="GQ288" s="15"/>
      <c r="GR288" s="15"/>
      <c r="GS288" s="15"/>
      <c r="GT288" s="15"/>
      <c r="GU288" s="15"/>
      <c r="GV288" s="15"/>
      <c r="GW288" s="15"/>
      <c r="GX288" s="15"/>
      <c r="GY288" s="15"/>
      <c r="GZ288" s="15"/>
      <c r="HA288" s="15"/>
      <c r="HB288" s="15"/>
      <c r="HC288" s="15"/>
      <c r="HD288" s="15"/>
      <c r="HE288" s="15"/>
      <c r="HF288" s="15"/>
      <c r="HG288" s="15"/>
      <c r="HH288" s="15"/>
      <c r="HI288" s="15"/>
      <c r="HJ288" s="15"/>
      <c r="HK288" s="15"/>
      <c r="HL288" s="15"/>
      <c r="HM288" s="15"/>
      <c r="HN288" s="15"/>
      <c r="HO288" s="15"/>
      <c r="HP288" s="15"/>
      <c r="HQ288" s="15"/>
      <c r="HR288" s="15"/>
      <c r="HS288" s="15"/>
      <c r="HT288" s="15"/>
      <c r="HU288" s="15"/>
      <c r="HV288" s="15"/>
      <c r="HW288" s="15"/>
      <c r="HX288" s="15"/>
      <c r="HY288" s="15"/>
      <c r="HZ288" s="15"/>
      <c r="IA288" s="15"/>
      <c r="IB288" s="15"/>
      <c r="IC288" s="15"/>
      <c r="ID288" s="15"/>
      <c r="IE288" s="15"/>
      <c r="IF288" s="15"/>
      <c r="IG288" s="15"/>
      <c r="IH288" s="15"/>
      <c r="II288" s="15"/>
      <c r="IJ288" s="15"/>
      <c r="IK288" s="15"/>
      <c r="IL288" s="15"/>
      <c r="IM288" s="15"/>
      <c r="IN288" s="15"/>
      <c r="IO288" s="15"/>
      <c r="IP288" s="15"/>
      <c r="IQ288" s="15"/>
      <c r="IR288" s="15"/>
      <c r="IS288" s="15"/>
      <c r="IT288" s="15"/>
      <c r="IU288" s="15"/>
      <c r="IV288" s="15"/>
    </row>
    <row r="289" spans="1:256" ht="63.75" customHeight="1">
      <c r="A289" s="114" t="s">
        <v>256</v>
      </c>
      <c r="B289" s="125" t="s">
        <v>276</v>
      </c>
      <c r="C289" s="125" t="s">
        <v>277</v>
      </c>
      <c r="D289" s="591" t="s">
        <v>278</v>
      </c>
      <c r="E289" s="591"/>
      <c r="F289" s="125" t="s">
        <v>279</v>
      </c>
      <c r="G289" s="125" t="s">
        <v>280</v>
      </c>
      <c r="H289" s="591" t="s">
        <v>281</v>
      </c>
      <c r="I289" s="591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  <c r="BG289" s="15"/>
      <c r="BH289" s="15"/>
      <c r="BI289" s="15"/>
      <c r="BJ289" s="15"/>
      <c r="BK289" s="15"/>
      <c r="BL289" s="15"/>
      <c r="BM289" s="15"/>
      <c r="BN289" s="15"/>
      <c r="BO289" s="15"/>
      <c r="BP289" s="15"/>
      <c r="BQ289" s="15"/>
      <c r="BR289" s="15"/>
      <c r="BS289" s="15"/>
      <c r="BT289" s="15"/>
      <c r="BU289" s="15"/>
      <c r="BV289" s="15"/>
      <c r="BW289" s="15"/>
      <c r="BX289" s="15"/>
      <c r="BY289" s="15"/>
      <c r="BZ289" s="15"/>
      <c r="CA289" s="15"/>
      <c r="CB289" s="15"/>
      <c r="CC289" s="15"/>
      <c r="CD289" s="15"/>
      <c r="CE289" s="15"/>
      <c r="CF289" s="15"/>
      <c r="CG289" s="15"/>
      <c r="CH289" s="15"/>
      <c r="CI289" s="15"/>
      <c r="CJ289" s="15"/>
      <c r="CK289" s="15"/>
      <c r="CL289" s="15"/>
      <c r="CM289" s="15"/>
      <c r="CN289" s="15"/>
      <c r="CO289" s="15"/>
      <c r="CP289" s="15"/>
      <c r="CQ289" s="15"/>
      <c r="CR289" s="15"/>
      <c r="CS289" s="15"/>
      <c r="CT289" s="15"/>
      <c r="CU289" s="15"/>
      <c r="CV289" s="15"/>
      <c r="CW289" s="15"/>
      <c r="CX289" s="15"/>
      <c r="CY289" s="15"/>
      <c r="CZ289" s="15"/>
      <c r="DA289" s="15"/>
      <c r="DB289" s="15"/>
      <c r="DC289" s="15"/>
      <c r="DD289" s="15"/>
      <c r="DE289" s="15"/>
      <c r="DF289" s="15"/>
      <c r="DG289" s="15"/>
      <c r="DH289" s="15"/>
      <c r="DI289" s="15"/>
      <c r="DJ289" s="15"/>
      <c r="DK289" s="15"/>
      <c r="DL289" s="15"/>
      <c r="DM289" s="15"/>
      <c r="DN289" s="15"/>
      <c r="DO289" s="15"/>
      <c r="DP289" s="15"/>
      <c r="DQ289" s="15"/>
      <c r="DR289" s="15"/>
      <c r="DS289" s="15"/>
      <c r="DT289" s="15"/>
      <c r="DU289" s="15"/>
      <c r="DV289" s="15"/>
      <c r="DW289" s="15"/>
      <c r="DX289" s="15"/>
      <c r="DY289" s="15"/>
      <c r="DZ289" s="15"/>
      <c r="EA289" s="15"/>
      <c r="EB289" s="15"/>
      <c r="EC289" s="15"/>
      <c r="ED289" s="15"/>
      <c r="EE289" s="15"/>
      <c r="EF289" s="15"/>
      <c r="EG289" s="15"/>
      <c r="EH289" s="15"/>
      <c r="EI289" s="15"/>
      <c r="EJ289" s="15"/>
      <c r="EK289" s="15"/>
      <c r="EL289" s="15"/>
      <c r="EM289" s="15"/>
      <c r="EN289" s="15"/>
      <c r="EO289" s="15"/>
      <c r="EP289" s="15"/>
      <c r="EQ289" s="15"/>
      <c r="ER289" s="15"/>
      <c r="ES289" s="15"/>
      <c r="ET289" s="15"/>
      <c r="EU289" s="15"/>
      <c r="EV289" s="15"/>
      <c r="EW289" s="15"/>
      <c r="EX289" s="15"/>
      <c r="EY289" s="15"/>
      <c r="EZ289" s="15"/>
      <c r="FA289" s="15"/>
      <c r="FB289" s="15"/>
      <c r="FC289" s="15"/>
      <c r="FD289" s="15"/>
      <c r="FE289" s="15"/>
      <c r="FF289" s="15"/>
      <c r="FG289" s="15"/>
      <c r="FH289" s="15"/>
      <c r="FI289" s="15"/>
      <c r="FJ289" s="15"/>
      <c r="FK289" s="15"/>
      <c r="FL289" s="15"/>
      <c r="FM289" s="15"/>
      <c r="FN289" s="15"/>
      <c r="FO289" s="15"/>
      <c r="FP289" s="15"/>
      <c r="FQ289" s="15"/>
      <c r="FR289" s="15"/>
      <c r="FS289" s="15"/>
      <c r="FT289" s="15"/>
      <c r="FU289" s="15"/>
      <c r="FV289" s="15"/>
      <c r="FW289" s="15"/>
      <c r="FX289" s="15"/>
      <c r="FY289" s="15"/>
      <c r="FZ289" s="15"/>
      <c r="GA289" s="15"/>
      <c r="GB289" s="15"/>
      <c r="GC289" s="15"/>
      <c r="GD289" s="15"/>
      <c r="GE289" s="15"/>
      <c r="GF289" s="15"/>
      <c r="GG289" s="15"/>
      <c r="GH289" s="15"/>
      <c r="GI289" s="15"/>
      <c r="GJ289" s="15"/>
      <c r="GK289" s="15"/>
      <c r="GL289" s="15"/>
      <c r="GM289" s="15"/>
      <c r="GN289" s="15"/>
      <c r="GO289" s="15"/>
      <c r="GP289" s="15"/>
      <c r="GQ289" s="15"/>
      <c r="GR289" s="15"/>
      <c r="GS289" s="15"/>
      <c r="GT289" s="15"/>
      <c r="GU289" s="15"/>
      <c r="GV289" s="15"/>
      <c r="GW289" s="15"/>
      <c r="GX289" s="15"/>
      <c r="GY289" s="15"/>
      <c r="GZ289" s="15"/>
      <c r="HA289" s="15"/>
      <c r="HB289" s="15"/>
      <c r="HC289" s="15"/>
      <c r="HD289" s="15"/>
      <c r="HE289" s="15"/>
      <c r="HF289" s="15"/>
      <c r="HG289" s="15"/>
      <c r="HH289" s="15"/>
      <c r="HI289" s="15"/>
      <c r="HJ289" s="15"/>
      <c r="HK289" s="15"/>
      <c r="HL289" s="15"/>
      <c r="HM289" s="15"/>
      <c r="HN289" s="15"/>
      <c r="HO289" s="15"/>
      <c r="HP289" s="15"/>
      <c r="HQ289" s="15"/>
      <c r="HR289" s="15"/>
      <c r="HS289" s="15"/>
      <c r="HT289" s="15"/>
      <c r="HU289" s="15"/>
      <c r="HV289" s="15"/>
      <c r="HW289" s="15"/>
      <c r="HX289" s="15"/>
      <c r="HY289" s="15"/>
      <c r="HZ289" s="15"/>
      <c r="IA289" s="15"/>
      <c r="IB289" s="15"/>
      <c r="IC289" s="15"/>
      <c r="ID289" s="15"/>
      <c r="IE289" s="15"/>
      <c r="IF289" s="15"/>
      <c r="IG289" s="15"/>
      <c r="IH289" s="15"/>
      <c r="II289" s="15"/>
      <c r="IJ289" s="15"/>
      <c r="IK289" s="15"/>
      <c r="IL289" s="15"/>
      <c r="IM289" s="15"/>
      <c r="IN289" s="15"/>
      <c r="IO289" s="15"/>
      <c r="IP289" s="15"/>
      <c r="IQ289" s="15"/>
      <c r="IR289" s="15"/>
      <c r="IS289" s="15"/>
      <c r="IT289" s="15"/>
      <c r="IU289" s="15"/>
      <c r="IV289" s="15"/>
    </row>
    <row r="290" spans="1:256" ht="12.75" customHeight="1">
      <c r="A290" s="126" t="s">
        <v>282</v>
      </c>
      <c r="B290" s="123" t="s">
        <v>283</v>
      </c>
      <c r="C290" s="124">
        <v>8</v>
      </c>
      <c r="D290" s="592" t="s">
        <v>284</v>
      </c>
      <c r="E290" s="592"/>
      <c r="F290" s="127">
        <f>ROUND((1/(4*145))*8*(1/1132.6),7)</f>
        <v>1.22E-5</v>
      </c>
      <c r="G290" s="128">
        <v>0</v>
      </c>
      <c r="H290" s="593">
        <f>ROUND(F290*G290,2)</f>
        <v>0</v>
      </c>
      <c r="I290" s="593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  <c r="BG290" s="15"/>
      <c r="BH290" s="15"/>
      <c r="BI290" s="15"/>
      <c r="BJ290" s="15"/>
      <c r="BK290" s="15"/>
      <c r="BL290" s="15"/>
      <c r="BM290" s="15"/>
      <c r="BN290" s="15"/>
      <c r="BO290" s="15"/>
      <c r="BP290" s="15"/>
      <c r="BQ290" s="15"/>
      <c r="BR290" s="15"/>
      <c r="BS290" s="15"/>
      <c r="BT290" s="15"/>
      <c r="BU290" s="15"/>
      <c r="BV290" s="15"/>
      <c r="BW290" s="15"/>
      <c r="BX290" s="15"/>
      <c r="BY290" s="15"/>
      <c r="BZ290" s="15"/>
      <c r="CA290" s="15"/>
      <c r="CB290" s="15"/>
      <c r="CC290" s="15"/>
      <c r="CD290" s="15"/>
      <c r="CE290" s="15"/>
      <c r="CF290" s="15"/>
      <c r="CG290" s="15"/>
      <c r="CH290" s="15"/>
      <c r="CI290" s="15"/>
      <c r="CJ290" s="15"/>
      <c r="CK290" s="15"/>
      <c r="CL290" s="15"/>
      <c r="CM290" s="15"/>
      <c r="CN290" s="15"/>
      <c r="CO290" s="15"/>
      <c r="CP290" s="15"/>
      <c r="CQ290" s="15"/>
      <c r="CR290" s="15"/>
      <c r="CS290" s="15"/>
      <c r="CT290" s="15"/>
      <c r="CU290" s="15"/>
      <c r="CV290" s="15"/>
      <c r="CW290" s="15"/>
      <c r="CX290" s="15"/>
      <c r="CY290" s="15"/>
      <c r="CZ290" s="15"/>
      <c r="DA290" s="15"/>
      <c r="DB290" s="15"/>
      <c r="DC290" s="15"/>
      <c r="DD290" s="15"/>
      <c r="DE290" s="15"/>
      <c r="DF290" s="15"/>
      <c r="DG290" s="15"/>
      <c r="DH290" s="15"/>
      <c r="DI290" s="15"/>
      <c r="DJ290" s="15"/>
      <c r="DK290" s="15"/>
      <c r="DL290" s="15"/>
      <c r="DM290" s="15"/>
      <c r="DN290" s="15"/>
      <c r="DO290" s="15"/>
      <c r="DP290" s="15"/>
      <c r="DQ290" s="15"/>
      <c r="DR290" s="15"/>
      <c r="DS290" s="15"/>
      <c r="DT290" s="15"/>
      <c r="DU290" s="15"/>
      <c r="DV290" s="15"/>
      <c r="DW290" s="15"/>
      <c r="DX290" s="15"/>
      <c r="DY290" s="15"/>
      <c r="DZ290" s="15"/>
      <c r="EA290" s="15"/>
      <c r="EB290" s="15"/>
      <c r="EC290" s="15"/>
      <c r="ED290" s="15"/>
      <c r="EE290" s="15"/>
      <c r="EF290" s="15"/>
      <c r="EG290" s="15"/>
      <c r="EH290" s="15"/>
      <c r="EI290" s="15"/>
      <c r="EJ290" s="15"/>
      <c r="EK290" s="15"/>
      <c r="EL290" s="15"/>
      <c r="EM290" s="15"/>
      <c r="EN290" s="15"/>
      <c r="EO290" s="15"/>
      <c r="EP290" s="15"/>
      <c r="EQ290" s="15"/>
      <c r="ER290" s="15"/>
      <c r="ES290" s="15"/>
      <c r="ET290" s="15"/>
      <c r="EU290" s="15"/>
      <c r="EV290" s="15"/>
      <c r="EW290" s="15"/>
      <c r="EX290" s="15"/>
      <c r="EY290" s="15"/>
      <c r="EZ290" s="15"/>
      <c r="FA290" s="15"/>
      <c r="FB290" s="15"/>
      <c r="FC290" s="15"/>
      <c r="FD290" s="15"/>
      <c r="FE290" s="15"/>
      <c r="FF290" s="15"/>
      <c r="FG290" s="15"/>
      <c r="FH290" s="15"/>
      <c r="FI290" s="15"/>
      <c r="FJ290" s="15"/>
      <c r="FK290" s="15"/>
      <c r="FL290" s="15"/>
      <c r="FM290" s="15"/>
      <c r="FN290" s="15"/>
      <c r="FO290" s="15"/>
      <c r="FP290" s="15"/>
      <c r="FQ290" s="15"/>
      <c r="FR290" s="15"/>
      <c r="FS290" s="15"/>
      <c r="FT290" s="15"/>
      <c r="FU290" s="15"/>
      <c r="FV290" s="15"/>
      <c r="FW290" s="15"/>
      <c r="FX290" s="15"/>
      <c r="FY290" s="15"/>
      <c r="FZ290" s="15"/>
      <c r="GA290" s="15"/>
      <c r="GB290" s="15"/>
      <c r="GC290" s="15"/>
      <c r="GD290" s="15"/>
      <c r="GE290" s="15"/>
      <c r="GF290" s="15"/>
      <c r="GG290" s="15"/>
      <c r="GH290" s="15"/>
      <c r="GI290" s="15"/>
      <c r="GJ290" s="15"/>
      <c r="GK290" s="15"/>
      <c r="GL290" s="15"/>
      <c r="GM290" s="15"/>
      <c r="GN290" s="15"/>
      <c r="GO290" s="15"/>
      <c r="GP290" s="15"/>
      <c r="GQ290" s="15"/>
      <c r="GR290" s="15"/>
      <c r="GS290" s="15"/>
      <c r="GT290" s="15"/>
      <c r="GU290" s="15"/>
      <c r="GV290" s="15"/>
      <c r="GW290" s="15"/>
      <c r="GX290" s="15"/>
      <c r="GY290" s="15"/>
      <c r="GZ290" s="15"/>
      <c r="HA290" s="15"/>
      <c r="HB290" s="15"/>
      <c r="HC290" s="15"/>
      <c r="HD290" s="15"/>
      <c r="HE290" s="15"/>
      <c r="HF290" s="15"/>
      <c r="HG290" s="15"/>
      <c r="HH290" s="15"/>
      <c r="HI290" s="15"/>
      <c r="HJ290" s="15"/>
      <c r="HK290" s="15"/>
      <c r="HL290" s="15"/>
      <c r="HM290" s="15"/>
      <c r="HN290" s="15"/>
      <c r="HO290" s="15"/>
      <c r="HP290" s="15"/>
      <c r="HQ290" s="15"/>
      <c r="HR290" s="15"/>
      <c r="HS290" s="15"/>
      <c r="HT290" s="15"/>
      <c r="HU290" s="15"/>
      <c r="HV290" s="15"/>
      <c r="HW290" s="15"/>
      <c r="HX290" s="15"/>
      <c r="HY290" s="15"/>
      <c r="HZ290" s="15"/>
      <c r="IA290" s="15"/>
      <c r="IB290" s="15"/>
      <c r="IC290" s="15"/>
      <c r="ID290" s="15"/>
      <c r="IE290" s="15"/>
      <c r="IF290" s="15"/>
      <c r="IG290" s="15"/>
      <c r="IH290" s="15"/>
      <c r="II290" s="15"/>
      <c r="IJ290" s="15"/>
      <c r="IK290" s="15"/>
      <c r="IL290" s="15"/>
      <c r="IM290" s="15"/>
      <c r="IN290" s="15"/>
      <c r="IO290" s="15"/>
      <c r="IP290" s="15"/>
      <c r="IQ290" s="15"/>
      <c r="IR290" s="15"/>
      <c r="IS290" s="15"/>
      <c r="IT290" s="15"/>
      <c r="IU290" s="15"/>
      <c r="IV290" s="15"/>
    </row>
    <row r="291" spans="1:256" ht="15" customHeight="1">
      <c r="A291" s="126" t="s">
        <v>285</v>
      </c>
      <c r="B291" s="123" t="s">
        <v>267</v>
      </c>
      <c r="C291" s="124">
        <v>8</v>
      </c>
      <c r="D291" s="594" t="s">
        <v>284</v>
      </c>
      <c r="E291" s="594"/>
      <c r="F291" s="127">
        <f>ROUND((1/145)*8*(1/1132.6),7)</f>
        <v>4.8699999999999998E-5</v>
      </c>
      <c r="G291" s="128">
        <f>I205</f>
        <v>4362.71</v>
      </c>
      <c r="H291" s="593">
        <f>ROUND(F291*G291,2)</f>
        <v>0.21</v>
      </c>
      <c r="I291" s="593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BL291" s="15"/>
      <c r="BM291" s="15"/>
      <c r="BN291" s="15"/>
      <c r="BO291" s="15"/>
      <c r="BP291" s="15"/>
      <c r="BQ291" s="15"/>
      <c r="BR291" s="15"/>
      <c r="BS291" s="15"/>
      <c r="BT291" s="15"/>
      <c r="BU291" s="15"/>
      <c r="BV291" s="15"/>
      <c r="BW291" s="15"/>
      <c r="BX291" s="15"/>
      <c r="BY291" s="15"/>
      <c r="BZ291" s="15"/>
      <c r="CA291" s="15"/>
      <c r="CB291" s="15"/>
      <c r="CC291" s="15"/>
      <c r="CD291" s="15"/>
      <c r="CE291" s="15"/>
      <c r="CF291" s="15"/>
      <c r="CG291" s="15"/>
      <c r="CH291" s="15"/>
      <c r="CI291" s="15"/>
      <c r="CJ291" s="15"/>
      <c r="CK291" s="15"/>
      <c r="CL291" s="15"/>
      <c r="CM291" s="15"/>
      <c r="CN291" s="15"/>
      <c r="CO291" s="15"/>
      <c r="CP291" s="15"/>
      <c r="CQ291" s="15"/>
      <c r="CR291" s="15"/>
      <c r="CS291" s="15"/>
      <c r="CT291" s="15"/>
      <c r="CU291" s="15"/>
      <c r="CV291" s="15"/>
      <c r="CW291" s="15"/>
      <c r="CX291" s="15"/>
      <c r="CY291" s="15"/>
      <c r="CZ291" s="15"/>
      <c r="DA291" s="15"/>
      <c r="DB291" s="15"/>
      <c r="DC291" s="15"/>
      <c r="DD291" s="15"/>
      <c r="DE291" s="15"/>
      <c r="DF291" s="15"/>
      <c r="DG291" s="15"/>
      <c r="DH291" s="15"/>
      <c r="DI291" s="15"/>
      <c r="DJ291" s="15"/>
      <c r="DK291" s="15"/>
      <c r="DL291" s="15"/>
      <c r="DM291" s="15"/>
      <c r="DN291" s="15"/>
      <c r="DO291" s="15"/>
      <c r="DP291" s="15"/>
      <c r="DQ291" s="15"/>
      <c r="DR291" s="15"/>
      <c r="DS291" s="15"/>
      <c r="DT291" s="15"/>
      <c r="DU291" s="15"/>
      <c r="DV291" s="15"/>
      <c r="DW291" s="15"/>
      <c r="DX291" s="15"/>
      <c r="DY291" s="15"/>
      <c r="DZ291" s="15"/>
      <c r="EA291" s="15"/>
      <c r="EB291" s="15"/>
      <c r="EC291" s="15"/>
      <c r="ED291" s="15"/>
      <c r="EE291" s="15"/>
      <c r="EF291" s="15"/>
      <c r="EG291" s="15"/>
      <c r="EH291" s="15"/>
      <c r="EI291" s="15"/>
      <c r="EJ291" s="15"/>
      <c r="EK291" s="15"/>
      <c r="EL291" s="15"/>
      <c r="EM291" s="15"/>
      <c r="EN291" s="15"/>
      <c r="EO291" s="15"/>
      <c r="EP291" s="15"/>
      <c r="EQ291" s="15"/>
      <c r="ER291" s="15"/>
      <c r="ES291" s="15"/>
      <c r="ET291" s="15"/>
      <c r="EU291" s="15"/>
      <c r="EV291" s="15"/>
      <c r="EW291" s="15"/>
      <c r="EX291" s="15"/>
      <c r="EY291" s="15"/>
      <c r="EZ291" s="15"/>
      <c r="FA291" s="15"/>
      <c r="FB291" s="15"/>
      <c r="FC291" s="15"/>
      <c r="FD291" s="15"/>
      <c r="FE291" s="15"/>
      <c r="FF291" s="15"/>
      <c r="FG291" s="15"/>
      <c r="FH291" s="15"/>
      <c r="FI291" s="15"/>
      <c r="FJ291" s="15"/>
      <c r="FK291" s="15"/>
      <c r="FL291" s="15"/>
      <c r="FM291" s="15"/>
      <c r="FN291" s="15"/>
      <c r="FO291" s="15"/>
      <c r="FP291" s="15"/>
      <c r="FQ291" s="15"/>
      <c r="FR291" s="15"/>
      <c r="FS291" s="15"/>
      <c r="FT291" s="15"/>
      <c r="FU291" s="15"/>
      <c r="FV291" s="15"/>
      <c r="FW291" s="15"/>
      <c r="FX291" s="15"/>
      <c r="FY291" s="15"/>
      <c r="FZ291" s="15"/>
      <c r="GA291" s="15"/>
      <c r="GB291" s="15"/>
      <c r="GC291" s="15"/>
      <c r="GD291" s="15"/>
      <c r="GE291" s="15"/>
      <c r="GF291" s="15"/>
      <c r="GG291" s="15"/>
      <c r="GH291" s="15"/>
      <c r="GI291" s="15"/>
      <c r="GJ291" s="15"/>
      <c r="GK291" s="15"/>
      <c r="GL291" s="15"/>
      <c r="GM291" s="15"/>
      <c r="GN291" s="15"/>
      <c r="GO291" s="15"/>
      <c r="GP291" s="15"/>
      <c r="GQ291" s="15"/>
      <c r="GR291" s="15"/>
      <c r="GS291" s="15"/>
      <c r="GT291" s="15"/>
      <c r="GU291" s="15"/>
      <c r="GV291" s="15"/>
      <c r="GW291" s="15"/>
      <c r="GX291" s="15"/>
      <c r="GY291" s="15"/>
      <c r="GZ291" s="15"/>
      <c r="HA291" s="15"/>
      <c r="HB291" s="15"/>
      <c r="HC291" s="15"/>
      <c r="HD291" s="15"/>
      <c r="HE291" s="15"/>
      <c r="HF291" s="15"/>
      <c r="HG291" s="15"/>
      <c r="HH291" s="15"/>
      <c r="HI291" s="15"/>
      <c r="HJ291" s="15"/>
      <c r="HK291" s="15"/>
      <c r="HL291" s="15"/>
      <c r="HM291" s="15"/>
      <c r="HN291" s="15"/>
      <c r="HO291" s="15"/>
      <c r="HP291" s="15"/>
      <c r="HQ291" s="15"/>
      <c r="HR291" s="15"/>
      <c r="HS291" s="15"/>
      <c r="HT291" s="15"/>
      <c r="HU291" s="15"/>
      <c r="HV291" s="15"/>
      <c r="HW291" s="15"/>
      <c r="HX291" s="15"/>
      <c r="HY291" s="15"/>
      <c r="HZ291" s="15"/>
      <c r="IA291" s="15"/>
      <c r="IB291" s="15"/>
      <c r="IC291" s="15"/>
      <c r="ID291" s="15"/>
      <c r="IE291" s="15"/>
      <c r="IF291" s="15"/>
      <c r="IG291" s="15"/>
      <c r="IH291" s="15"/>
      <c r="II291" s="15"/>
      <c r="IJ291" s="15"/>
      <c r="IK291" s="15"/>
      <c r="IL291" s="15"/>
      <c r="IM291" s="15"/>
      <c r="IN291" s="15"/>
      <c r="IO291" s="15"/>
      <c r="IP291" s="15"/>
      <c r="IQ291" s="15"/>
      <c r="IR291" s="15"/>
      <c r="IS291" s="15"/>
      <c r="IT291" s="15"/>
      <c r="IU291" s="15"/>
      <c r="IV291" s="15"/>
    </row>
    <row r="292" spans="1:256" ht="12.75" customHeight="1">
      <c r="A292" s="522" t="s">
        <v>209</v>
      </c>
      <c r="B292" s="522"/>
      <c r="C292" s="522"/>
      <c r="D292" s="522"/>
      <c r="E292" s="522"/>
      <c r="F292" s="522"/>
      <c r="G292" s="522"/>
      <c r="H292" s="590">
        <f>SUM(H290+H291)</f>
        <v>0.21</v>
      </c>
      <c r="I292" s="590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BL292" s="15"/>
      <c r="BM292" s="15"/>
      <c r="BN292" s="15"/>
      <c r="BO292" s="15"/>
      <c r="BP292" s="15"/>
      <c r="BQ292" s="15"/>
      <c r="BR292" s="15"/>
      <c r="BS292" s="15"/>
      <c r="BT292" s="15"/>
      <c r="BU292" s="15"/>
      <c r="BV292" s="15"/>
      <c r="BW292" s="15"/>
      <c r="BX292" s="15"/>
      <c r="BY292" s="15"/>
      <c r="BZ292" s="15"/>
      <c r="CA292" s="15"/>
      <c r="CB292" s="15"/>
      <c r="CC292" s="15"/>
      <c r="CD292" s="15"/>
      <c r="CE292" s="15"/>
      <c r="CF292" s="15"/>
      <c r="CG292" s="15"/>
      <c r="CH292" s="15"/>
      <c r="CI292" s="15"/>
      <c r="CJ292" s="15"/>
      <c r="CK292" s="15"/>
      <c r="CL292" s="15"/>
      <c r="CM292" s="15"/>
      <c r="CN292" s="15"/>
      <c r="CO292" s="15"/>
      <c r="CP292" s="15"/>
      <c r="CQ292" s="15"/>
      <c r="CR292" s="15"/>
      <c r="CS292" s="15"/>
      <c r="CT292" s="15"/>
      <c r="CU292" s="15"/>
      <c r="CV292" s="15"/>
      <c r="CW292" s="15"/>
      <c r="CX292" s="15"/>
      <c r="CY292" s="15"/>
      <c r="CZ292" s="15"/>
      <c r="DA292" s="15"/>
      <c r="DB292" s="15"/>
      <c r="DC292" s="15"/>
      <c r="DD292" s="15"/>
      <c r="DE292" s="15"/>
      <c r="DF292" s="15"/>
      <c r="DG292" s="15"/>
      <c r="DH292" s="15"/>
      <c r="DI292" s="15"/>
      <c r="DJ292" s="15"/>
      <c r="DK292" s="15"/>
      <c r="DL292" s="15"/>
      <c r="DM292" s="15"/>
      <c r="DN292" s="15"/>
      <c r="DO292" s="15"/>
      <c r="DP292" s="15"/>
      <c r="DQ292" s="15"/>
      <c r="DR292" s="15"/>
      <c r="DS292" s="15"/>
      <c r="DT292" s="15"/>
      <c r="DU292" s="15"/>
      <c r="DV292" s="15"/>
      <c r="DW292" s="15"/>
      <c r="DX292" s="15"/>
      <c r="DY292" s="15"/>
      <c r="DZ292" s="15"/>
      <c r="EA292" s="15"/>
      <c r="EB292" s="15"/>
      <c r="EC292" s="15"/>
      <c r="ED292" s="15"/>
      <c r="EE292" s="15"/>
      <c r="EF292" s="15"/>
      <c r="EG292" s="15"/>
      <c r="EH292" s="15"/>
      <c r="EI292" s="15"/>
      <c r="EJ292" s="15"/>
      <c r="EK292" s="15"/>
      <c r="EL292" s="15"/>
      <c r="EM292" s="15"/>
      <c r="EN292" s="15"/>
      <c r="EO292" s="15"/>
      <c r="EP292" s="15"/>
      <c r="EQ292" s="15"/>
      <c r="ER292" s="15"/>
      <c r="ES292" s="15"/>
      <c r="ET292" s="15"/>
      <c r="EU292" s="15"/>
      <c r="EV292" s="15"/>
      <c r="EW292" s="15"/>
      <c r="EX292" s="15"/>
      <c r="EY292" s="15"/>
      <c r="EZ292" s="15"/>
      <c r="FA292" s="15"/>
      <c r="FB292" s="15"/>
      <c r="FC292" s="15"/>
      <c r="FD292" s="15"/>
      <c r="FE292" s="15"/>
      <c r="FF292" s="15"/>
      <c r="FG292" s="15"/>
      <c r="FH292" s="15"/>
      <c r="FI292" s="15"/>
      <c r="FJ292" s="15"/>
      <c r="FK292" s="15"/>
      <c r="FL292" s="15"/>
      <c r="FM292" s="15"/>
      <c r="FN292" s="15"/>
      <c r="FO292" s="15"/>
      <c r="FP292" s="15"/>
      <c r="FQ292" s="15"/>
      <c r="FR292" s="15"/>
      <c r="FS292" s="15"/>
      <c r="FT292" s="15"/>
      <c r="FU292" s="15"/>
      <c r="FV292" s="15"/>
      <c r="FW292" s="15"/>
      <c r="FX292" s="15"/>
      <c r="FY292" s="15"/>
      <c r="FZ292" s="15"/>
      <c r="GA292" s="15"/>
      <c r="GB292" s="15"/>
      <c r="GC292" s="15"/>
      <c r="GD292" s="15"/>
      <c r="GE292" s="15"/>
      <c r="GF292" s="15"/>
      <c r="GG292" s="15"/>
      <c r="GH292" s="15"/>
      <c r="GI292" s="15"/>
      <c r="GJ292" s="15"/>
      <c r="GK292" s="15"/>
      <c r="GL292" s="15"/>
      <c r="GM292" s="15"/>
      <c r="GN292" s="15"/>
      <c r="GO292" s="15"/>
      <c r="GP292" s="15"/>
      <c r="GQ292" s="15"/>
      <c r="GR292" s="15"/>
      <c r="GS292" s="15"/>
      <c r="GT292" s="15"/>
      <c r="GU292" s="15"/>
      <c r="GV292" s="15"/>
      <c r="GW292" s="15"/>
      <c r="GX292" s="15"/>
      <c r="GY292" s="15"/>
      <c r="GZ292" s="15"/>
      <c r="HA292" s="15"/>
      <c r="HB292" s="15"/>
      <c r="HC292" s="15"/>
      <c r="HD292" s="15"/>
      <c r="HE292" s="15"/>
      <c r="HF292" s="15"/>
      <c r="HG292" s="15"/>
      <c r="HH292" s="15"/>
      <c r="HI292" s="15"/>
      <c r="HJ292" s="15"/>
      <c r="HK292" s="15"/>
      <c r="HL292" s="15"/>
      <c r="HM292" s="15"/>
      <c r="HN292" s="15"/>
      <c r="HO292" s="15"/>
      <c r="HP292" s="15"/>
      <c r="HQ292" s="15"/>
      <c r="HR292" s="15"/>
      <c r="HS292" s="15"/>
      <c r="HT292" s="15"/>
      <c r="HU292" s="15"/>
      <c r="HV292" s="15"/>
      <c r="HW292" s="15"/>
      <c r="HX292" s="15"/>
      <c r="HY292" s="15"/>
      <c r="HZ292" s="15"/>
      <c r="IA292" s="15"/>
      <c r="IB292" s="15"/>
      <c r="IC292" s="15"/>
      <c r="ID292" s="15"/>
      <c r="IE292" s="15"/>
      <c r="IF292" s="15"/>
      <c r="IG292" s="15"/>
      <c r="IH292" s="15"/>
      <c r="II292" s="15"/>
      <c r="IJ292" s="15"/>
      <c r="IK292" s="15"/>
      <c r="IL292" s="15"/>
      <c r="IM292" s="15"/>
      <c r="IN292" s="15"/>
      <c r="IO292" s="15"/>
      <c r="IP292" s="15"/>
      <c r="IQ292" s="15"/>
      <c r="IR292" s="15"/>
      <c r="IS292" s="15"/>
      <c r="IT292" s="15"/>
      <c r="IU292" s="15"/>
      <c r="IV292" s="15"/>
    </row>
    <row r="293" spans="1:256" ht="8.25" customHeight="1">
      <c r="A293" s="503"/>
      <c r="B293" s="503"/>
      <c r="C293" s="503"/>
      <c r="D293" s="503"/>
      <c r="E293" s="503"/>
      <c r="F293" s="503"/>
      <c r="G293" s="503"/>
      <c r="H293" s="503"/>
      <c r="I293" s="503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  <c r="BM293" s="15"/>
      <c r="BN293" s="15"/>
      <c r="BO293" s="15"/>
      <c r="BP293" s="15"/>
      <c r="BQ293" s="15"/>
      <c r="BR293" s="15"/>
      <c r="BS293" s="15"/>
      <c r="BT293" s="15"/>
      <c r="BU293" s="15"/>
      <c r="BV293" s="15"/>
      <c r="BW293" s="15"/>
      <c r="BX293" s="15"/>
      <c r="BY293" s="15"/>
      <c r="BZ293" s="15"/>
      <c r="CA293" s="15"/>
      <c r="CB293" s="15"/>
      <c r="CC293" s="15"/>
      <c r="CD293" s="15"/>
      <c r="CE293" s="15"/>
      <c r="CF293" s="15"/>
      <c r="CG293" s="15"/>
      <c r="CH293" s="15"/>
      <c r="CI293" s="15"/>
      <c r="CJ293" s="15"/>
      <c r="CK293" s="15"/>
      <c r="CL293" s="15"/>
      <c r="CM293" s="15"/>
      <c r="CN293" s="15"/>
      <c r="CO293" s="15"/>
      <c r="CP293" s="15"/>
      <c r="CQ293" s="15"/>
      <c r="CR293" s="15"/>
      <c r="CS293" s="15"/>
      <c r="CT293" s="15"/>
      <c r="CU293" s="15"/>
      <c r="CV293" s="15"/>
      <c r="CW293" s="15"/>
      <c r="CX293" s="15"/>
      <c r="CY293" s="15"/>
      <c r="CZ293" s="15"/>
      <c r="DA293" s="15"/>
      <c r="DB293" s="15"/>
      <c r="DC293" s="15"/>
      <c r="DD293" s="15"/>
      <c r="DE293" s="15"/>
      <c r="DF293" s="15"/>
      <c r="DG293" s="15"/>
      <c r="DH293" s="15"/>
      <c r="DI293" s="15"/>
      <c r="DJ293" s="15"/>
      <c r="DK293" s="15"/>
      <c r="DL293" s="15"/>
      <c r="DM293" s="15"/>
      <c r="DN293" s="15"/>
      <c r="DO293" s="15"/>
      <c r="DP293" s="15"/>
      <c r="DQ293" s="15"/>
      <c r="DR293" s="15"/>
      <c r="DS293" s="15"/>
      <c r="DT293" s="15"/>
      <c r="DU293" s="15"/>
      <c r="DV293" s="15"/>
      <c r="DW293" s="15"/>
      <c r="DX293" s="15"/>
      <c r="DY293" s="15"/>
      <c r="DZ293" s="15"/>
      <c r="EA293" s="15"/>
      <c r="EB293" s="15"/>
      <c r="EC293" s="15"/>
      <c r="ED293" s="15"/>
      <c r="EE293" s="15"/>
      <c r="EF293" s="15"/>
      <c r="EG293" s="15"/>
      <c r="EH293" s="15"/>
      <c r="EI293" s="15"/>
      <c r="EJ293" s="15"/>
      <c r="EK293" s="15"/>
      <c r="EL293" s="15"/>
      <c r="EM293" s="15"/>
      <c r="EN293" s="15"/>
      <c r="EO293" s="15"/>
      <c r="EP293" s="15"/>
      <c r="EQ293" s="15"/>
      <c r="ER293" s="15"/>
      <c r="ES293" s="15"/>
      <c r="ET293" s="15"/>
      <c r="EU293" s="15"/>
      <c r="EV293" s="15"/>
      <c r="EW293" s="15"/>
      <c r="EX293" s="15"/>
      <c r="EY293" s="15"/>
      <c r="EZ293" s="15"/>
      <c r="FA293" s="15"/>
      <c r="FB293" s="15"/>
      <c r="FC293" s="15"/>
      <c r="FD293" s="15"/>
      <c r="FE293" s="15"/>
      <c r="FF293" s="15"/>
      <c r="FG293" s="15"/>
      <c r="FH293" s="15"/>
      <c r="FI293" s="15"/>
      <c r="FJ293" s="15"/>
      <c r="FK293" s="15"/>
      <c r="FL293" s="15"/>
      <c r="FM293" s="15"/>
      <c r="FN293" s="15"/>
      <c r="FO293" s="15"/>
      <c r="FP293" s="15"/>
      <c r="FQ293" s="15"/>
      <c r="FR293" s="15"/>
      <c r="FS293" s="15"/>
      <c r="FT293" s="15"/>
      <c r="FU293" s="15"/>
      <c r="FV293" s="15"/>
      <c r="FW293" s="15"/>
      <c r="FX293" s="15"/>
      <c r="FY293" s="15"/>
      <c r="FZ293" s="15"/>
      <c r="GA293" s="15"/>
      <c r="GB293" s="15"/>
      <c r="GC293" s="15"/>
      <c r="GD293" s="15"/>
      <c r="GE293" s="15"/>
      <c r="GF293" s="15"/>
      <c r="GG293" s="15"/>
      <c r="GH293" s="15"/>
      <c r="GI293" s="15"/>
      <c r="GJ293" s="15"/>
      <c r="GK293" s="15"/>
      <c r="GL293" s="15"/>
      <c r="GM293" s="15"/>
      <c r="GN293" s="15"/>
      <c r="GO293" s="15"/>
      <c r="GP293" s="15"/>
      <c r="GQ293" s="15"/>
      <c r="GR293" s="15"/>
      <c r="GS293" s="15"/>
      <c r="GT293" s="15"/>
      <c r="GU293" s="15"/>
      <c r="GV293" s="15"/>
      <c r="GW293" s="15"/>
      <c r="GX293" s="15"/>
      <c r="GY293" s="15"/>
      <c r="GZ293" s="15"/>
      <c r="HA293" s="15"/>
      <c r="HB293" s="15"/>
      <c r="HC293" s="15"/>
      <c r="HD293" s="15"/>
      <c r="HE293" s="15"/>
      <c r="HF293" s="15"/>
      <c r="HG293" s="15"/>
      <c r="HH293" s="15"/>
      <c r="HI293" s="15"/>
      <c r="HJ293" s="15"/>
      <c r="HK293" s="15"/>
      <c r="HL293" s="15"/>
      <c r="HM293" s="15"/>
      <c r="HN293" s="15"/>
      <c r="HO293" s="15"/>
      <c r="HP293" s="15"/>
      <c r="HQ293" s="15"/>
      <c r="HR293" s="15"/>
      <c r="HS293" s="15"/>
      <c r="HT293" s="15"/>
      <c r="HU293" s="15"/>
      <c r="HV293" s="15"/>
      <c r="HW293" s="15"/>
      <c r="HX293" s="15"/>
      <c r="HY293" s="15"/>
      <c r="HZ293" s="15"/>
      <c r="IA293" s="15"/>
      <c r="IB293" s="15"/>
      <c r="IC293" s="15"/>
      <c r="ID293" s="15"/>
      <c r="IE293" s="15"/>
      <c r="IF293" s="15"/>
      <c r="IG293" s="15"/>
      <c r="IH293" s="15"/>
      <c r="II293" s="15"/>
      <c r="IJ293" s="15"/>
      <c r="IK293" s="15"/>
      <c r="IL293" s="15"/>
      <c r="IM293" s="15"/>
      <c r="IN293" s="15"/>
      <c r="IO293" s="15"/>
      <c r="IP293" s="15"/>
      <c r="IQ293" s="15"/>
      <c r="IR293" s="15"/>
      <c r="IS293" s="15"/>
      <c r="IT293" s="15"/>
      <c r="IU293" s="15"/>
      <c r="IV293" s="15"/>
    </row>
    <row r="294" spans="1:256" ht="12.75" customHeight="1">
      <c r="A294" s="492" t="s">
        <v>286</v>
      </c>
      <c r="B294" s="492"/>
      <c r="C294" s="492"/>
      <c r="D294" s="492"/>
      <c r="E294" s="492"/>
      <c r="F294" s="492"/>
      <c r="G294" s="492"/>
      <c r="H294" s="492"/>
      <c r="I294" s="492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  <c r="BM294" s="15"/>
      <c r="BN294" s="15"/>
      <c r="BO294" s="15"/>
      <c r="BP294" s="15"/>
      <c r="BQ294" s="15"/>
      <c r="BR294" s="15"/>
      <c r="BS294" s="15"/>
      <c r="BT294" s="15"/>
      <c r="BU294" s="15"/>
      <c r="BV294" s="15"/>
      <c r="BW294" s="15"/>
      <c r="BX294" s="15"/>
      <c r="BY294" s="15"/>
      <c r="BZ294" s="15"/>
      <c r="CA294" s="15"/>
      <c r="CB294" s="15"/>
      <c r="CC294" s="15"/>
      <c r="CD294" s="15"/>
      <c r="CE294" s="15"/>
      <c r="CF294" s="15"/>
      <c r="CG294" s="15"/>
      <c r="CH294" s="15"/>
      <c r="CI294" s="15"/>
      <c r="CJ294" s="15"/>
      <c r="CK294" s="15"/>
      <c r="CL294" s="15"/>
      <c r="CM294" s="15"/>
      <c r="CN294" s="15"/>
      <c r="CO294" s="15"/>
      <c r="CP294" s="15"/>
      <c r="CQ294" s="15"/>
      <c r="CR294" s="15"/>
      <c r="CS294" s="15"/>
      <c r="CT294" s="15"/>
      <c r="CU294" s="15"/>
      <c r="CV294" s="15"/>
      <c r="CW294" s="15"/>
      <c r="CX294" s="15"/>
      <c r="CY294" s="15"/>
      <c r="CZ294" s="15"/>
      <c r="DA294" s="15"/>
      <c r="DB294" s="15"/>
      <c r="DC294" s="15"/>
      <c r="DD294" s="15"/>
      <c r="DE294" s="15"/>
      <c r="DF294" s="15"/>
      <c r="DG294" s="15"/>
      <c r="DH294" s="15"/>
      <c r="DI294" s="15"/>
      <c r="DJ294" s="15"/>
      <c r="DK294" s="15"/>
      <c r="DL294" s="15"/>
      <c r="DM294" s="15"/>
      <c r="DN294" s="15"/>
      <c r="DO294" s="15"/>
      <c r="DP294" s="15"/>
      <c r="DQ294" s="15"/>
      <c r="DR294" s="15"/>
      <c r="DS294" s="15"/>
      <c r="DT294" s="15"/>
      <c r="DU294" s="15"/>
      <c r="DV294" s="15"/>
      <c r="DW294" s="15"/>
      <c r="DX294" s="15"/>
      <c r="DY294" s="15"/>
      <c r="DZ294" s="15"/>
      <c r="EA294" s="15"/>
      <c r="EB294" s="15"/>
      <c r="EC294" s="15"/>
      <c r="ED294" s="15"/>
      <c r="EE294" s="15"/>
      <c r="EF294" s="15"/>
      <c r="EG294" s="15"/>
      <c r="EH294" s="15"/>
      <c r="EI294" s="15"/>
      <c r="EJ294" s="15"/>
      <c r="EK294" s="15"/>
      <c r="EL294" s="15"/>
      <c r="EM294" s="15"/>
      <c r="EN294" s="15"/>
      <c r="EO294" s="15"/>
      <c r="EP294" s="15"/>
      <c r="EQ294" s="15"/>
      <c r="ER294" s="15"/>
      <c r="ES294" s="15"/>
      <c r="ET294" s="15"/>
      <c r="EU294" s="15"/>
      <c r="EV294" s="15"/>
      <c r="EW294" s="15"/>
      <c r="EX294" s="15"/>
      <c r="EY294" s="15"/>
      <c r="EZ294" s="15"/>
      <c r="FA294" s="15"/>
      <c r="FB294" s="15"/>
      <c r="FC294" s="15"/>
      <c r="FD294" s="15"/>
      <c r="FE294" s="15"/>
      <c r="FF294" s="15"/>
      <c r="FG294" s="15"/>
      <c r="FH294" s="15"/>
      <c r="FI294" s="15"/>
      <c r="FJ294" s="15"/>
      <c r="FK294" s="15"/>
      <c r="FL294" s="15"/>
      <c r="FM294" s="15"/>
      <c r="FN294" s="15"/>
      <c r="FO294" s="15"/>
      <c r="FP294" s="15"/>
      <c r="FQ294" s="15"/>
      <c r="FR294" s="15"/>
      <c r="FS294" s="15"/>
      <c r="FT294" s="15"/>
      <c r="FU294" s="15"/>
      <c r="FV294" s="15"/>
      <c r="FW294" s="15"/>
      <c r="FX294" s="15"/>
      <c r="FY294" s="15"/>
      <c r="FZ294" s="15"/>
      <c r="GA294" s="15"/>
      <c r="GB294" s="15"/>
      <c r="GC294" s="15"/>
      <c r="GD294" s="15"/>
      <c r="GE294" s="15"/>
      <c r="GF294" s="15"/>
      <c r="GG294" s="15"/>
      <c r="GH294" s="15"/>
      <c r="GI294" s="15"/>
      <c r="GJ294" s="15"/>
      <c r="GK294" s="15"/>
      <c r="GL294" s="15"/>
      <c r="GM294" s="15"/>
      <c r="GN294" s="15"/>
      <c r="GO294" s="15"/>
      <c r="GP294" s="15"/>
      <c r="GQ294" s="15"/>
      <c r="GR294" s="15"/>
      <c r="GS294" s="15"/>
      <c r="GT294" s="15"/>
      <c r="GU294" s="15"/>
      <c r="GV294" s="15"/>
      <c r="GW294" s="15"/>
      <c r="GX294" s="15"/>
      <c r="GY294" s="15"/>
      <c r="GZ294" s="15"/>
      <c r="HA294" s="15"/>
      <c r="HB294" s="15"/>
      <c r="HC294" s="15"/>
      <c r="HD294" s="15"/>
      <c r="HE294" s="15"/>
      <c r="HF294" s="15"/>
      <c r="HG294" s="15"/>
      <c r="HH294" s="15"/>
      <c r="HI294" s="15"/>
      <c r="HJ294" s="15"/>
      <c r="HK294" s="15"/>
      <c r="HL294" s="15"/>
      <c r="HM294" s="15"/>
      <c r="HN294" s="15"/>
      <c r="HO294" s="15"/>
      <c r="HP294" s="15"/>
      <c r="HQ294" s="15"/>
      <c r="HR294" s="15"/>
      <c r="HS294" s="15"/>
      <c r="HT294" s="15"/>
      <c r="HU294" s="15"/>
      <c r="HV294" s="15"/>
      <c r="HW294" s="15"/>
      <c r="HX294" s="15"/>
      <c r="HY294" s="15"/>
      <c r="HZ294" s="15"/>
      <c r="IA294" s="15"/>
      <c r="IB294" s="15"/>
      <c r="IC294" s="15"/>
      <c r="ID294" s="15"/>
      <c r="IE294" s="15"/>
      <c r="IF294" s="15"/>
      <c r="IG294" s="15"/>
      <c r="IH294" s="15"/>
      <c r="II294" s="15"/>
      <c r="IJ294" s="15"/>
      <c r="IK294" s="15"/>
      <c r="IL294" s="15"/>
      <c r="IM294" s="15"/>
      <c r="IN294" s="15"/>
      <c r="IO294" s="15"/>
      <c r="IP294" s="15"/>
      <c r="IQ294" s="15"/>
      <c r="IR294" s="15"/>
      <c r="IS294" s="15"/>
      <c r="IT294" s="15"/>
      <c r="IU294" s="15"/>
      <c r="IV294" s="15"/>
    </row>
    <row r="295" spans="1:256" ht="9" customHeight="1">
      <c r="A295" s="589"/>
      <c r="B295" s="589"/>
      <c r="C295" s="589"/>
      <c r="D295" s="589"/>
      <c r="E295" s="589"/>
      <c r="F295" s="589"/>
      <c r="G295" s="589"/>
      <c r="H295" s="589"/>
      <c r="I295" s="589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  <c r="BM295" s="15"/>
      <c r="BN295" s="15"/>
      <c r="BO295" s="15"/>
      <c r="BP295" s="15"/>
      <c r="BQ295" s="15"/>
      <c r="BR295" s="15"/>
      <c r="BS295" s="15"/>
      <c r="BT295" s="15"/>
      <c r="BU295" s="15"/>
      <c r="BV295" s="15"/>
      <c r="BW295" s="15"/>
      <c r="BX295" s="15"/>
      <c r="BY295" s="15"/>
      <c r="BZ295" s="15"/>
      <c r="CA295" s="15"/>
      <c r="CB295" s="15"/>
      <c r="CC295" s="15"/>
      <c r="CD295" s="15"/>
      <c r="CE295" s="15"/>
      <c r="CF295" s="15"/>
      <c r="CG295" s="15"/>
      <c r="CH295" s="15"/>
      <c r="CI295" s="15"/>
      <c r="CJ295" s="15"/>
      <c r="CK295" s="15"/>
      <c r="CL295" s="15"/>
      <c r="CM295" s="15"/>
      <c r="CN295" s="15"/>
      <c r="CO295" s="15"/>
      <c r="CP295" s="15"/>
      <c r="CQ295" s="15"/>
      <c r="CR295" s="15"/>
      <c r="CS295" s="15"/>
      <c r="CT295" s="15"/>
      <c r="CU295" s="15"/>
      <c r="CV295" s="15"/>
      <c r="CW295" s="15"/>
      <c r="CX295" s="15"/>
      <c r="CY295" s="15"/>
      <c r="CZ295" s="15"/>
      <c r="DA295" s="15"/>
      <c r="DB295" s="15"/>
      <c r="DC295" s="15"/>
      <c r="DD295" s="15"/>
      <c r="DE295" s="15"/>
      <c r="DF295" s="15"/>
      <c r="DG295" s="15"/>
      <c r="DH295" s="15"/>
      <c r="DI295" s="15"/>
      <c r="DJ295" s="15"/>
      <c r="DK295" s="15"/>
      <c r="DL295" s="15"/>
      <c r="DM295" s="15"/>
      <c r="DN295" s="15"/>
      <c r="DO295" s="15"/>
      <c r="DP295" s="15"/>
      <c r="DQ295" s="15"/>
      <c r="DR295" s="15"/>
      <c r="DS295" s="15"/>
      <c r="DT295" s="15"/>
      <c r="DU295" s="15"/>
      <c r="DV295" s="15"/>
      <c r="DW295" s="15"/>
      <c r="DX295" s="15"/>
      <c r="DY295" s="15"/>
      <c r="DZ295" s="15"/>
      <c r="EA295" s="15"/>
      <c r="EB295" s="15"/>
      <c r="EC295" s="15"/>
      <c r="ED295" s="15"/>
      <c r="EE295" s="15"/>
      <c r="EF295" s="15"/>
      <c r="EG295" s="15"/>
      <c r="EH295" s="15"/>
      <c r="EI295" s="15"/>
      <c r="EJ295" s="15"/>
      <c r="EK295" s="15"/>
      <c r="EL295" s="15"/>
      <c r="EM295" s="15"/>
      <c r="EN295" s="15"/>
      <c r="EO295" s="15"/>
      <c r="EP295" s="15"/>
      <c r="EQ295" s="15"/>
      <c r="ER295" s="15"/>
      <c r="ES295" s="15"/>
      <c r="ET295" s="15"/>
      <c r="EU295" s="15"/>
      <c r="EV295" s="15"/>
      <c r="EW295" s="15"/>
      <c r="EX295" s="15"/>
      <c r="EY295" s="15"/>
      <c r="EZ295" s="15"/>
      <c r="FA295" s="15"/>
      <c r="FB295" s="15"/>
      <c r="FC295" s="15"/>
      <c r="FD295" s="15"/>
      <c r="FE295" s="15"/>
      <c r="FF295" s="15"/>
      <c r="FG295" s="15"/>
      <c r="FH295" s="15"/>
      <c r="FI295" s="15"/>
      <c r="FJ295" s="15"/>
      <c r="FK295" s="15"/>
      <c r="FL295" s="15"/>
      <c r="FM295" s="15"/>
      <c r="FN295" s="15"/>
      <c r="FO295" s="15"/>
      <c r="FP295" s="15"/>
      <c r="FQ295" s="15"/>
      <c r="FR295" s="15"/>
      <c r="FS295" s="15"/>
      <c r="FT295" s="15"/>
      <c r="FU295" s="15"/>
      <c r="FV295" s="15"/>
      <c r="FW295" s="15"/>
      <c r="FX295" s="15"/>
      <c r="FY295" s="15"/>
      <c r="FZ295" s="15"/>
      <c r="GA295" s="15"/>
      <c r="GB295" s="15"/>
      <c r="GC295" s="15"/>
      <c r="GD295" s="15"/>
      <c r="GE295" s="15"/>
      <c r="GF295" s="15"/>
      <c r="GG295" s="15"/>
      <c r="GH295" s="15"/>
      <c r="GI295" s="15"/>
      <c r="GJ295" s="15"/>
      <c r="GK295" s="15"/>
      <c r="GL295" s="15"/>
      <c r="GM295" s="15"/>
      <c r="GN295" s="15"/>
      <c r="GO295" s="15"/>
      <c r="GP295" s="15"/>
      <c r="GQ295" s="15"/>
      <c r="GR295" s="15"/>
      <c r="GS295" s="15"/>
      <c r="GT295" s="15"/>
      <c r="GU295" s="15"/>
      <c r="GV295" s="15"/>
      <c r="GW295" s="15"/>
      <c r="GX295" s="15"/>
      <c r="GY295" s="15"/>
      <c r="GZ295" s="15"/>
      <c r="HA295" s="15"/>
      <c r="HB295" s="15"/>
      <c r="HC295" s="15"/>
      <c r="HD295" s="15"/>
      <c r="HE295" s="15"/>
      <c r="HF295" s="15"/>
      <c r="HG295" s="15"/>
      <c r="HH295" s="15"/>
      <c r="HI295" s="15"/>
      <c r="HJ295" s="15"/>
      <c r="HK295" s="15"/>
      <c r="HL295" s="15"/>
      <c r="HM295" s="15"/>
      <c r="HN295" s="15"/>
      <c r="HO295" s="15"/>
      <c r="HP295" s="15"/>
      <c r="HQ295" s="15"/>
      <c r="HR295" s="15"/>
      <c r="HS295" s="15"/>
      <c r="HT295" s="15"/>
      <c r="HU295" s="15"/>
      <c r="HV295" s="15"/>
      <c r="HW295" s="15"/>
      <c r="HX295" s="15"/>
      <c r="HY295" s="15"/>
      <c r="HZ295" s="15"/>
      <c r="IA295" s="15"/>
      <c r="IB295" s="15"/>
      <c r="IC295" s="15"/>
      <c r="ID295" s="15"/>
      <c r="IE295" s="15"/>
      <c r="IF295" s="15"/>
      <c r="IG295" s="15"/>
      <c r="IH295" s="15"/>
      <c r="II295" s="15"/>
      <c r="IJ295" s="15"/>
      <c r="IK295" s="15"/>
      <c r="IL295" s="15"/>
      <c r="IM295" s="15"/>
      <c r="IN295" s="15"/>
      <c r="IO295" s="15"/>
      <c r="IP295" s="15"/>
      <c r="IQ295" s="15"/>
      <c r="IR295" s="15"/>
      <c r="IS295" s="15"/>
      <c r="IT295" s="15"/>
      <c r="IU295" s="15"/>
      <c r="IV295" s="15"/>
    </row>
    <row r="296" spans="1:256" ht="12.75" customHeight="1">
      <c r="A296" s="595" t="s">
        <v>287</v>
      </c>
      <c r="B296" s="595"/>
      <c r="C296" s="595"/>
      <c r="D296" s="595"/>
      <c r="E296" s="595"/>
      <c r="F296" s="595"/>
      <c r="G296" s="595"/>
      <c r="H296" s="595"/>
      <c r="I296" s="129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  <c r="BH296" s="15"/>
      <c r="BI296" s="15"/>
      <c r="BJ296" s="15"/>
      <c r="BK296" s="15"/>
      <c r="BL296" s="15"/>
      <c r="BM296" s="15"/>
      <c r="BN296" s="15"/>
      <c r="BO296" s="15"/>
      <c r="BP296" s="15"/>
      <c r="BQ296" s="15"/>
      <c r="BR296" s="15"/>
      <c r="BS296" s="15"/>
      <c r="BT296" s="15"/>
      <c r="BU296" s="15"/>
      <c r="BV296" s="15"/>
      <c r="BW296" s="15"/>
      <c r="BX296" s="15"/>
      <c r="BY296" s="15"/>
      <c r="BZ296" s="15"/>
      <c r="CA296" s="15"/>
      <c r="CB296" s="15"/>
      <c r="CC296" s="15"/>
      <c r="CD296" s="15"/>
      <c r="CE296" s="15"/>
      <c r="CF296" s="15"/>
      <c r="CG296" s="15"/>
      <c r="CH296" s="15"/>
      <c r="CI296" s="15"/>
      <c r="CJ296" s="15"/>
      <c r="CK296" s="15"/>
      <c r="CL296" s="15"/>
      <c r="CM296" s="15"/>
      <c r="CN296" s="15"/>
      <c r="CO296" s="15"/>
      <c r="CP296" s="15"/>
      <c r="CQ296" s="15"/>
      <c r="CR296" s="15"/>
      <c r="CS296" s="15"/>
      <c r="CT296" s="15"/>
      <c r="CU296" s="15"/>
      <c r="CV296" s="15"/>
      <c r="CW296" s="15"/>
      <c r="CX296" s="15"/>
      <c r="CY296" s="15"/>
      <c r="CZ296" s="15"/>
      <c r="DA296" s="15"/>
      <c r="DB296" s="15"/>
      <c r="DC296" s="15"/>
      <c r="DD296" s="15"/>
      <c r="DE296" s="15"/>
      <c r="DF296" s="15"/>
      <c r="DG296" s="15"/>
      <c r="DH296" s="15"/>
      <c r="DI296" s="15"/>
      <c r="DJ296" s="15"/>
      <c r="DK296" s="15"/>
      <c r="DL296" s="15"/>
      <c r="DM296" s="15"/>
      <c r="DN296" s="15"/>
      <c r="DO296" s="15"/>
      <c r="DP296" s="15"/>
      <c r="DQ296" s="15"/>
      <c r="DR296" s="15"/>
      <c r="DS296" s="15"/>
      <c r="DT296" s="15"/>
      <c r="DU296" s="15"/>
      <c r="DV296" s="15"/>
      <c r="DW296" s="15"/>
      <c r="DX296" s="15"/>
      <c r="DY296" s="15"/>
      <c r="DZ296" s="15"/>
      <c r="EA296" s="15"/>
      <c r="EB296" s="15"/>
      <c r="EC296" s="15"/>
      <c r="ED296" s="15"/>
      <c r="EE296" s="15"/>
      <c r="EF296" s="15"/>
      <c r="EG296" s="15"/>
      <c r="EH296" s="15"/>
      <c r="EI296" s="15"/>
      <c r="EJ296" s="15"/>
      <c r="EK296" s="15"/>
      <c r="EL296" s="15"/>
      <c r="EM296" s="15"/>
      <c r="EN296" s="15"/>
      <c r="EO296" s="15"/>
      <c r="EP296" s="15"/>
      <c r="EQ296" s="15"/>
      <c r="ER296" s="15"/>
      <c r="ES296" s="15"/>
      <c r="ET296" s="15"/>
      <c r="EU296" s="15"/>
      <c r="EV296" s="15"/>
      <c r="EW296" s="15"/>
      <c r="EX296" s="15"/>
      <c r="EY296" s="15"/>
      <c r="EZ296" s="15"/>
      <c r="FA296" s="15"/>
      <c r="FB296" s="15"/>
      <c r="FC296" s="15"/>
      <c r="FD296" s="15"/>
      <c r="FE296" s="15"/>
      <c r="FF296" s="15"/>
      <c r="FG296" s="15"/>
      <c r="FH296" s="15"/>
      <c r="FI296" s="15"/>
      <c r="FJ296" s="15"/>
      <c r="FK296" s="15"/>
      <c r="FL296" s="15"/>
      <c r="FM296" s="15"/>
      <c r="FN296" s="15"/>
      <c r="FO296" s="15"/>
      <c r="FP296" s="15"/>
      <c r="FQ296" s="15"/>
      <c r="FR296" s="15"/>
      <c r="FS296" s="15"/>
      <c r="FT296" s="15"/>
      <c r="FU296" s="15"/>
      <c r="FV296" s="15"/>
      <c r="FW296" s="15"/>
      <c r="FX296" s="15"/>
      <c r="FY296" s="15"/>
      <c r="FZ296" s="15"/>
      <c r="GA296" s="15"/>
      <c r="GB296" s="15"/>
      <c r="GC296" s="15"/>
      <c r="GD296" s="15"/>
      <c r="GE296" s="15"/>
      <c r="GF296" s="15"/>
      <c r="GG296" s="15"/>
      <c r="GH296" s="15"/>
      <c r="GI296" s="15"/>
      <c r="GJ296" s="15"/>
      <c r="GK296" s="15"/>
      <c r="GL296" s="15"/>
      <c r="GM296" s="15"/>
      <c r="GN296" s="15"/>
      <c r="GO296" s="15"/>
      <c r="GP296" s="15"/>
      <c r="GQ296" s="15"/>
      <c r="GR296" s="15"/>
      <c r="GS296" s="15"/>
      <c r="GT296" s="15"/>
      <c r="GU296" s="15"/>
      <c r="GV296" s="15"/>
      <c r="GW296" s="15"/>
      <c r="GX296" s="15"/>
      <c r="GY296" s="15"/>
      <c r="GZ296" s="15"/>
      <c r="HA296" s="15"/>
      <c r="HB296" s="15"/>
      <c r="HC296" s="15"/>
      <c r="HD296" s="15"/>
      <c r="HE296" s="15"/>
      <c r="HF296" s="15"/>
      <c r="HG296" s="15"/>
      <c r="HH296" s="15"/>
      <c r="HI296" s="15"/>
      <c r="HJ296" s="15"/>
      <c r="HK296" s="15"/>
      <c r="HL296" s="15"/>
      <c r="HM296" s="15"/>
      <c r="HN296" s="15"/>
      <c r="HO296" s="15"/>
      <c r="HP296" s="15"/>
      <c r="HQ296" s="15"/>
      <c r="HR296" s="15"/>
      <c r="HS296" s="15"/>
      <c r="HT296" s="15"/>
      <c r="HU296" s="15"/>
      <c r="HV296" s="15"/>
      <c r="HW296" s="15"/>
      <c r="HX296" s="15"/>
      <c r="HY296" s="15"/>
      <c r="HZ296" s="15"/>
      <c r="IA296" s="15"/>
      <c r="IB296" s="15"/>
      <c r="IC296" s="15"/>
      <c r="ID296" s="15"/>
      <c r="IE296" s="15"/>
      <c r="IF296" s="15"/>
      <c r="IG296" s="15"/>
      <c r="IH296" s="15"/>
      <c r="II296" s="15"/>
      <c r="IJ296" s="15"/>
      <c r="IK296" s="15"/>
      <c r="IL296" s="15"/>
      <c r="IM296" s="15"/>
      <c r="IN296" s="15"/>
      <c r="IO296" s="15"/>
      <c r="IP296" s="15"/>
      <c r="IQ296" s="15"/>
      <c r="IR296" s="15"/>
      <c r="IS296" s="15"/>
      <c r="IT296" s="15"/>
      <c r="IU296" s="15"/>
      <c r="IV296" s="15"/>
    </row>
    <row r="297" spans="1:256" ht="8.25" customHeight="1">
      <c r="A297" s="595"/>
      <c r="B297" s="595"/>
      <c r="C297" s="595"/>
      <c r="D297" s="595"/>
      <c r="E297" s="595"/>
      <c r="F297" s="595"/>
      <c r="G297" s="595"/>
      <c r="H297" s="595"/>
      <c r="I297" s="129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  <c r="BM297" s="15"/>
      <c r="BN297" s="15"/>
      <c r="BO297" s="15"/>
      <c r="BP297" s="15"/>
      <c r="BQ297" s="15"/>
      <c r="BR297" s="15"/>
      <c r="BS297" s="15"/>
      <c r="BT297" s="15"/>
      <c r="BU297" s="15"/>
      <c r="BV297" s="15"/>
      <c r="BW297" s="15"/>
      <c r="BX297" s="15"/>
      <c r="BY297" s="15"/>
      <c r="BZ297" s="15"/>
      <c r="CA297" s="15"/>
      <c r="CB297" s="15"/>
      <c r="CC297" s="15"/>
      <c r="CD297" s="15"/>
      <c r="CE297" s="15"/>
      <c r="CF297" s="15"/>
      <c r="CG297" s="15"/>
      <c r="CH297" s="15"/>
      <c r="CI297" s="15"/>
      <c r="CJ297" s="15"/>
      <c r="CK297" s="15"/>
      <c r="CL297" s="15"/>
      <c r="CM297" s="15"/>
      <c r="CN297" s="15"/>
      <c r="CO297" s="15"/>
      <c r="CP297" s="15"/>
      <c r="CQ297" s="15"/>
      <c r="CR297" s="15"/>
      <c r="CS297" s="15"/>
      <c r="CT297" s="15"/>
      <c r="CU297" s="15"/>
      <c r="CV297" s="15"/>
      <c r="CW297" s="15"/>
      <c r="CX297" s="15"/>
      <c r="CY297" s="15"/>
      <c r="CZ297" s="15"/>
      <c r="DA297" s="15"/>
      <c r="DB297" s="15"/>
      <c r="DC297" s="15"/>
      <c r="DD297" s="15"/>
      <c r="DE297" s="15"/>
      <c r="DF297" s="15"/>
      <c r="DG297" s="15"/>
      <c r="DH297" s="15"/>
      <c r="DI297" s="15"/>
      <c r="DJ297" s="15"/>
      <c r="DK297" s="15"/>
      <c r="DL297" s="15"/>
      <c r="DM297" s="15"/>
      <c r="DN297" s="15"/>
      <c r="DO297" s="15"/>
      <c r="DP297" s="15"/>
      <c r="DQ297" s="15"/>
      <c r="DR297" s="15"/>
      <c r="DS297" s="15"/>
      <c r="DT297" s="15"/>
      <c r="DU297" s="15"/>
      <c r="DV297" s="15"/>
      <c r="DW297" s="15"/>
      <c r="DX297" s="15"/>
      <c r="DY297" s="15"/>
      <c r="DZ297" s="15"/>
      <c r="EA297" s="15"/>
      <c r="EB297" s="15"/>
      <c r="EC297" s="15"/>
      <c r="ED297" s="15"/>
      <c r="EE297" s="15"/>
      <c r="EF297" s="15"/>
      <c r="EG297" s="15"/>
      <c r="EH297" s="15"/>
      <c r="EI297" s="15"/>
      <c r="EJ297" s="15"/>
      <c r="EK297" s="15"/>
      <c r="EL297" s="15"/>
      <c r="EM297" s="15"/>
      <c r="EN297" s="15"/>
      <c r="EO297" s="15"/>
      <c r="EP297" s="15"/>
      <c r="EQ297" s="15"/>
      <c r="ER297" s="15"/>
      <c r="ES297" s="15"/>
      <c r="ET297" s="15"/>
      <c r="EU297" s="15"/>
      <c r="EV297" s="15"/>
      <c r="EW297" s="15"/>
      <c r="EX297" s="15"/>
      <c r="EY297" s="15"/>
      <c r="EZ297" s="15"/>
      <c r="FA297" s="15"/>
      <c r="FB297" s="15"/>
      <c r="FC297" s="15"/>
      <c r="FD297" s="15"/>
      <c r="FE297" s="15"/>
      <c r="FF297" s="15"/>
      <c r="FG297" s="15"/>
      <c r="FH297" s="15"/>
      <c r="FI297" s="15"/>
      <c r="FJ297" s="15"/>
      <c r="FK297" s="15"/>
      <c r="FL297" s="15"/>
      <c r="FM297" s="15"/>
      <c r="FN297" s="15"/>
      <c r="FO297" s="15"/>
      <c r="FP297" s="15"/>
      <c r="FQ297" s="15"/>
      <c r="FR297" s="15"/>
      <c r="FS297" s="15"/>
      <c r="FT297" s="15"/>
      <c r="FU297" s="15"/>
      <c r="FV297" s="15"/>
      <c r="FW297" s="15"/>
      <c r="FX297" s="15"/>
      <c r="FY297" s="15"/>
      <c r="FZ297" s="15"/>
      <c r="GA297" s="15"/>
      <c r="GB297" s="15"/>
      <c r="GC297" s="15"/>
      <c r="GD297" s="15"/>
      <c r="GE297" s="15"/>
      <c r="GF297" s="15"/>
      <c r="GG297" s="15"/>
      <c r="GH297" s="15"/>
      <c r="GI297" s="15"/>
      <c r="GJ297" s="15"/>
      <c r="GK297" s="15"/>
      <c r="GL297" s="15"/>
      <c r="GM297" s="15"/>
      <c r="GN297" s="15"/>
      <c r="GO297" s="15"/>
      <c r="GP297" s="15"/>
      <c r="GQ297" s="15"/>
      <c r="GR297" s="15"/>
      <c r="GS297" s="15"/>
      <c r="GT297" s="15"/>
      <c r="GU297" s="15"/>
      <c r="GV297" s="15"/>
      <c r="GW297" s="15"/>
      <c r="GX297" s="15"/>
      <c r="GY297" s="15"/>
      <c r="GZ297" s="15"/>
      <c r="HA297" s="15"/>
      <c r="HB297" s="15"/>
      <c r="HC297" s="15"/>
      <c r="HD297" s="15"/>
      <c r="HE297" s="15"/>
      <c r="HF297" s="15"/>
      <c r="HG297" s="15"/>
      <c r="HH297" s="15"/>
      <c r="HI297" s="15"/>
      <c r="HJ297" s="15"/>
      <c r="HK297" s="15"/>
      <c r="HL297" s="15"/>
      <c r="HM297" s="15"/>
      <c r="HN297" s="15"/>
      <c r="HO297" s="15"/>
      <c r="HP297" s="15"/>
      <c r="HQ297" s="15"/>
      <c r="HR297" s="15"/>
      <c r="HS297" s="15"/>
      <c r="HT297" s="15"/>
      <c r="HU297" s="15"/>
      <c r="HV297" s="15"/>
      <c r="HW297" s="15"/>
      <c r="HX297" s="15"/>
      <c r="HY297" s="15"/>
      <c r="HZ297" s="15"/>
      <c r="IA297" s="15"/>
      <c r="IB297" s="15"/>
      <c r="IC297" s="15"/>
      <c r="ID297" s="15"/>
      <c r="IE297" s="15"/>
      <c r="IF297" s="15"/>
      <c r="IG297" s="15"/>
      <c r="IH297" s="15"/>
      <c r="II297" s="15"/>
      <c r="IJ297" s="15"/>
      <c r="IK297" s="15"/>
      <c r="IL297" s="15"/>
      <c r="IM297" s="15"/>
      <c r="IN297" s="15"/>
      <c r="IO297" s="15"/>
      <c r="IP297" s="15"/>
      <c r="IQ297" s="15"/>
      <c r="IR297" s="15"/>
      <c r="IS297" s="15"/>
      <c r="IT297" s="15"/>
      <c r="IU297" s="15"/>
      <c r="IV297" s="15"/>
    </row>
    <row r="298" spans="1:256" ht="38.25" customHeight="1">
      <c r="A298" s="6" t="s">
        <v>288</v>
      </c>
      <c r="B298" s="6"/>
      <c r="C298" s="7" t="s">
        <v>289</v>
      </c>
      <c r="D298" s="7"/>
      <c r="E298" s="6" t="s">
        <v>290</v>
      </c>
      <c r="F298" s="6"/>
      <c r="G298" s="6" t="s">
        <v>204</v>
      </c>
      <c r="H298" s="6"/>
      <c r="I298" s="6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15"/>
      <c r="BM298" s="15"/>
      <c r="BN298" s="15"/>
      <c r="BO298" s="15"/>
      <c r="BP298" s="15"/>
      <c r="BQ298" s="15"/>
      <c r="BR298" s="15"/>
      <c r="BS298" s="15"/>
      <c r="BT298" s="15"/>
      <c r="BU298" s="15"/>
      <c r="BV298" s="15"/>
      <c r="BW298" s="15"/>
      <c r="BX298" s="15"/>
      <c r="BY298" s="15"/>
      <c r="BZ298" s="15"/>
      <c r="CA298" s="15"/>
      <c r="CB298" s="15"/>
      <c r="CC298" s="15"/>
      <c r="CD298" s="15"/>
      <c r="CE298" s="15"/>
      <c r="CF298" s="15"/>
      <c r="CG298" s="15"/>
      <c r="CH298" s="15"/>
      <c r="CI298" s="15"/>
      <c r="CJ298" s="15"/>
      <c r="CK298" s="15"/>
      <c r="CL298" s="15"/>
      <c r="CM298" s="15"/>
      <c r="CN298" s="15"/>
      <c r="CO298" s="15"/>
      <c r="CP298" s="15"/>
      <c r="CQ298" s="15"/>
      <c r="CR298" s="15"/>
      <c r="CS298" s="15"/>
      <c r="CT298" s="15"/>
      <c r="CU298" s="15"/>
      <c r="CV298" s="15"/>
      <c r="CW298" s="15"/>
      <c r="CX298" s="15"/>
      <c r="CY298" s="15"/>
      <c r="CZ298" s="15"/>
      <c r="DA298" s="15"/>
      <c r="DB298" s="15"/>
      <c r="DC298" s="15"/>
      <c r="DD298" s="15"/>
      <c r="DE298" s="15"/>
      <c r="DF298" s="15"/>
      <c r="DG298" s="15"/>
      <c r="DH298" s="15"/>
      <c r="DI298" s="15"/>
      <c r="DJ298" s="15"/>
      <c r="DK298" s="15"/>
      <c r="DL298" s="15"/>
      <c r="DM298" s="15"/>
      <c r="DN298" s="15"/>
      <c r="DO298" s="15"/>
      <c r="DP298" s="15"/>
      <c r="DQ298" s="15"/>
      <c r="DR298" s="15"/>
      <c r="DS298" s="15"/>
      <c r="DT298" s="15"/>
      <c r="DU298" s="15"/>
      <c r="DV298" s="15"/>
      <c r="DW298" s="15"/>
      <c r="DX298" s="15"/>
      <c r="DY298" s="15"/>
      <c r="DZ298" s="15"/>
      <c r="EA298" s="15"/>
      <c r="EB298" s="15"/>
      <c r="EC298" s="15"/>
      <c r="ED298" s="15"/>
      <c r="EE298" s="15"/>
      <c r="EF298" s="15"/>
      <c r="EG298" s="15"/>
      <c r="EH298" s="15"/>
      <c r="EI298" s="15"/>
      <c r="EJ298" s="15"/>
      <c r="EK298" s="15"/>
      <c r="EL298" s="15"/>
      <c r="EM298" s="15"/>
      <c r="EN298" s="15"/>
      <c r="EO298" s="15"/>
      <c r="EP298" s="15"/>
      <c r="EQ298" s="15"/>
      <c r="ER298" s="15"/>
      <c r="ES298" s="15"/>
      <c r="ET298" s="15"/>
      <c r="EU298" s="15"/>
      <c r="EV298" s="15"/>
      <c r="EW298" s="15"/>
      <c r="EX298" s="15"/>
      <c r="EY298" s="15"/>
      <c r="EZ298" s="15"/>
      <c r="FA298" s="15"/>
      <c r="FB298" s="15"/>
      <c r="FC298" s="15"/>
      <c r="FD298" s="15"/>
      <c r="FE298" s="15"/>
      <c r="FF298" s="15"/>
      <c r="FG298" s="15"/>
      <c r="FH298" s="15"/>
      <c r="FI298" s="15"/>
      <c r="FJ298" s="15"/>
      <c r="FK298" s="15"/>
      <c r="FL298" s="15"/>
      <c r="FM298" s="15"/>
      <c r="FN298" s="15"/>
      <c r="FO298" s="15"/>
      <c r="FP298" s="15"/>
      <c r="FQ298" s="15"/>
      <c r="FR298" s="15"/>
      <c r="FS298" s="15"/>
      <c r="FT298" s="15"/>
      <c r="FU298" s="15"/>
      <c r="FV298" s="15"/>
      <c r="FW298" s="15"/>
      <c r="FX298" s="15"/>
      <c r="FY298" s="15"/>
      <c r="FZ298" s="15"/>
      <c r="GA298" s="15"/>
      <c r="GB298" s="15"/>
      <c r="GC298" s="15"/>
      <c r="GD298" s="15"/>
      <c r="GE298" s="15"/>
      <c r="GF298" s="15"/>
      <c r="GG298" s="15"/>
      <c r="GH298" s="15"/>
      <c r="GI298" s="15"/>
      <c r="GJ298" s="15"/>
      <c r="GK298" s="15"/>
      <c r="GL298" s="15"/>
      <c r="GM298" s="15"/>
      <c r="GN298" s="15"/>
      <c r="GO298" s="15"/>
      <c r="GP298" s="15"/>
      <c r="GQ298" s="15"/>
      <c r="GR298" s="15"/>
      <c r="GS298" s="15"/>
      <c r="GT298" s="15"/>
      <c r="GU298" s="15"/>
      <c r="GV298" s="15"/>
      <c r="GW298" s="15"/>
      <c r="GX298" s="15"/>
      <c r="GY298" s="15"/>
      <c r="GZ298" s="15"/>
      <c r="HA298" s="15"/>
      <c r="HB298" s="15"/>
      <c r="HC298" s="15"/>
      <c r="HD298" s="15"/>
      <c r="HE298" s="15"/>
      <c r="HF298" s="15"/>
      <c r="HG298" s="15"/>
      <c r="HH298" s="15"/>
      <c r="HI298" s="15"/>
      <c r="HJ298" s="15"/>
      <c r="HK298" s="15"/>
      <c r="HL298" s="15"/>
      <c r="HM298" s="15"/>
      <c r="HN298" s="15"/>
      <c r="HO298" s="15"/>
      <c r="HP298" s="15"/>
      <c r="HQ298" s="15"/>
      <c r="HR298" s="15"/>
      <c r="HS298" s="15"/>
      <c r="HT298" s="15"/>
      <c r="HU298" s="15"/>
      <c r="HV298" s="15"/>
      <c r="HW298" s="15"/>
      <c r="HX298" s="15"/>
      <c r="HY298" s="15"/>
      <c r="HZ298" s="15"/>
      <c r="IA298" s="15"/>
      <c r="IB298" s="15"/>
      <c r="IC298" s="15"/>
      <c r="ID298" s="15"/>
      <c r="IE298" s="15"/>
      <c r="IF298" s="15"/>
      <c r="IG298" s="15"/>
      <c r="IH298" s="15"/>
      <c r="II298" s="15"/>
      <c r="IJ298" s="15"/>
      <c r="IK298" s="15"/>
      <c r="IL298" s="15"/>
      <c r="IM298" s="15"/>
      <c r="IN298" s="15"/>
      <c r="IO298" s="15"/>
      <c r="IP298" s="15"/>
      <c r="IQ298" s="15"/>
      <c r="IR298" s="15"/>
      <c r="IS298" s="15"/>
      <c r="IT298" s="15"/>
      <c r="IU298" s="15"/>
      <c r="IV298" s="15"/>
    </row>
    <row r="299" spans="1:256" ht="12.75" customHeight="1">
      <c r="A299" s="596" t="s">
        <v>282</v>
      </c>
      <c r="B299" s="596"/>
      <c r="C299" s="597" t="s">
        <v>291</v>
      </c>
      <c r="D299" s="597"/>
      <c r="E299" s="598">
        <v>0</v>
      </c>
      <c r="F299" s="598"/>
      <c r="G299" s="554">
        <v>0</v>
      </c>
      <c r="H299" s="554"/>
      <c r="I299" s="554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BL299" s="15"/>
      <c r="BM299" s="15"/>
      <c r="BN299" s="15"/>
      <c r="BO299" s="15"/>
      <c r="BP299" s="15"/>
      <c r="BQ299" s="15"/>
      <c r="BR299" s="15"/>
      <c r="BS299" s="15"/>
      <c r="BT299" s="15"/>
      <c r="BU299" s="15"/>
      <c r="BV299" s="15"/>
      <c r="BW299" s="15"/>
      <c r="BX299" s="15"/>
      <c r="BY299" s="15"/>
      <c r="BZ299" s="15"/>
      <c r="CA299" s="15"/>
      <c r="CB299" s="15"/>
      <c r="CC299" s="15"/>
      <c r="CD299" s="15"/>
      <c r="CE299" s="15"/>
      <c r="CF299" s="15"/>
      <c r="CG299" s="15"/>
      <c r="CH299" s="15"/>
      <c r="CI299" s="15"/>
      <c r="CJ299" s="15"/>
      <c r="CK299" s="15"/>
      <c r="CL299" s="15"/>
      <c r="CM299" s="15"/>
      <c r="CN299" s="15"/>
      <c r="CO299" s="15"/>
      <c r="CP299" s="15"/>
      <c r="CQ299" s="15"/>
      <c r="CR299" s="15"/>
      <c r="CS299" s="15"/>
      <c r="CT299" s="15"/>
      <c r="CU299" s="15"/>
      <c r="CV299" s="15"/>
      <c r="CW299" s="15"/>
      <c r="CX299" s="15"/>
      <c r="CY299" s="15"/>
      <c r="CZ299" s="15"/>
      <c r="DA299" s="15"/>
      <c r="DB299" s="15"/>
      <c r="DC299" s="15"/>
      <c r="DD299" s="15"/>
      <c r="DE299" s="15"/>
      <c r="DF299" s="15"/>
      <c r="DG299" s="15"/>
      <c r="DH299" s="15"/>
      <c r="DI299" s="15"/>
      <c r="DJ299" s="15"/>
      <c r="DK299" s="15"/>
      <c r="DL299" s="15"/>
      <c r="DM299" s="15"/>
      <c r="DN299" s="15"/>
      <c r="DO299" s="15"/>
      <c r="DP299" s="15"/>
      <c r="DQ299" s="15"/>
      <c r="DR299" s="15"/>
      <c r="DS299" s="15"/>
      <c r="DT299" s="15"/>
      <c r="DU299" s="15"/>
      <c r="DV299" s="15"/>
      <c r="DW299" s="15"/>
      <c r="DX299" s="15"/>
      <c r="DY299" s="15"/>
      <c r="DZ299" s="15"/>
      <c r="EA299" s="15"/>
      <c r="EB299" s="15"/>
      <c r="EC299" s="15"/>
      <c r="ED299" s="15"/>
      <c r="EE299" s="15"/>
      <c r="EF299" s="15"/>
      <c r="EG299" s="15"/>
      <c r="EH299" s="15"/>
      <c r="EI299" s="15"/>
      <c r="EJ299" s="15"/>
      <c r="EK299" s="15"/>
      <c r="EL299" s="15"/>
      <c r="EM299" s="15"/>
      <c r="EN299" s="15"/>
      <c r="EO299" s="15"/>
      <c r="EP299" s="15"/>
      <c r="EQ299" s="15"/>
      <c r="ER299" s="15"/>
      <c r="ES299" s="15"/>
      <c r="ET299" s="15"/>
      <c r="EU299" s="15"/>
      <c r="EV299" s="15"/>
      <c r="EW299" s="15"/>
      <c r="EX299" s="15"/>
      <c r="EY299" s="15"/>
      <c r="EZ299" s="15"/>
      <c r="FA299" s="15"/>
      <c r="FB299" s="15"/>
      <c r="FC299" s="15"/>
      <c r="FD299" s="15"/>
      <c r="FE299" s="15"/>
      <c r="FF299" s="15"/>
      <c r="FG299" s="15"/>
      <c r="FH299" s="15"/>
      <c r="FI299" s="15"/>
      <c r="FJ299" s="15"/>
      <c r="FK299" s="15"/>
      <c r="FL299" s="15"/>
      <c r="FM299" s="15"/>
      <c r="FN299" s="15"/>
      <c r="FO299" s="15"/>
      <c r="FP299" s="15"/>
      <c r="FQ299" s="15"/>
      <c r="FR299" s="15"/>
      <c r="FS299" s="15"/>
      <c r="FT299" s="15"/>
      <c r="FU299" s="15"/>
      <c r="FV299" s="15"/>
      <c r="FW299" s="15"/>
      <c r="FX299" s="15"/>
      <c r="FY299" s="15"/>
      <c r="FZ299" s="15"/>
      <c r="GA299" s="15"/>
      <c r="GB299" s="15"/>
      <c r="GC299" s="15"/>
      <c r="GD299" s="15"/>
      <c r="GE299" s="15"/>
      <c r="GF299" s="15"/>
      <c r="GG299" s="15"/>
      <c r="GH299" s="15"/>
      <c r="GI299" s="15"/>
      <c r="GJ299" s="15"/>
      <c r="GK299" s="15"/>
      <c r="GL299" s="15"/>
      <c r="GM299" s="15"/>
      <c r="GN299" s="15"/>
      <c r="GO299" s="15"/>
      <c r="GP299" s="15"/>
      <c r="GQ299" s="15"/>
      <c r="GR299" s="15"/>
      <c r="GS299" s="15"/>
      <c r="GT299" s="15"/>
      <c r="GU299" s="15"/>
      <c r="GV299" s="15"/>
      <c r="GW299" s="15"/>
      <c r="GX299" s="15"/>
      <c r="GY299" s="15"/>
      <c r="GZ299" s="15"/>
      <c r="HA299" s="15"/>
      <c r="HB299" s="15"/>
      <c r="HC299" s="15"/>
      <c r="HD299" s="15"/>
      <c r="HE299" s="15"/>
      <c r="HF299" s="15"/>
      <c r="HG299" s="15"/>
      <c r="HH299" s="15"/>
      <c r="HI299" s="15"/>
      <c r="HJ299" s="15"/>
      <c r="HK299" s="15"/>
      <c r="HL299" s="15"/>
      <c r="HM299" s="15"/>
      <c r="HN299" s="15"/>
      <c r="HO299" s="15"/>
      <c r="HP299" s="15"/>
      <c r="HQ299" s="15"/>
      <c r="HR299" s="15"/>
      <c r="HS299" s="15"/>
      <c r="HT299" s="15"/>
      <c r="HU299" s="15"/>
      <c r="HV299" s="15"/>
      <c r="HW299" s="15"/>
      <c r="HX299" s="15"/>
      <c r="HY299" s="15"/>
      <c r="HZ299" s="15"/>
      <c r="IA299" s="15"/>
      <c r="IB299" s="15"/>
      <c r="IC299" s="15"/>
      <c r="ID299" s="15"/>
      <c r="IE299" s="15"/>
      <c r="IF299" s="15"/>
      <c r="IG299" s="15"/>
      <c r="IH299" s="15"/>
      <c r="II299" s="15"/>
      <c r="IJ299" s="15"/>
      <c r="IK299" s="15"/>
      <c r="IL299" s="15"/>
      <c r="IM299" s="15"/>
      <c r="IN299" s="15"/>
      <c r="IO299" s="15"/>
      <c r="IP299" s="15"/>
      <c r="IQ299" s="15"/>
      <c r="IR299" s="15"/>
      <c r="IS299" s="15"/>
      <c r="IT299" s="15"/>
      <c r="IU299" s="15"/>
      <c r="IV299" s="15"/>
    </row>
    <row r="300" spans="1:256" ht="12.75" customHeight="1">
      <c r="A300" s="596" t="s">
        <v>285</v>
      </c>
      <c r="B300" s="596"/>
      <c r="C300" s="599" t="s">
        <v>215</v>
      </c>
      <c r="D300" s="599"/>
      <c r="E300" s="598">
        <v>0</v>
      </c>
      <c r="F300" s="598"/>
      <c r="G300" s="600">
        <v>0</v>
      </c>
      <c r="H300" s="600"/>
      <c r="I300" s="600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  <c r="BM300" s="15"/>
      <c r="BN300" s="15"/>
      <c r="BO300" s="15"/>
      <c r="BP300" s="15"/>
      <c r="BQ300" s="15"/>
      <c r="BR300" s="15"/>
      <c r="BS300" s="15"/>
      <c r="BT300" s="15"/>
      <c r="BU300" s="15"/>
      <c r="BV300" s="15"/>
      <c r="BW300" s="15"/>
      <c r="BX300" s="15"/>
      <c r="BY300" s="15"/>
      <c r="BZ300" s="15"/>
      <c r="CA300" s="15"/>
      <c r="CB300" s="15"/>
      <c r="CC300" s="15"/>
      <c r="CD300" s="15"/>
      <c r="CE300" s="15"/>
      <c r="CF300" s="15"/>
      <c r="CG300" s="15"/>
      <c r="CH300" s="15"/>
      <c r="CI300" s="15"/>
      <c r="CJ300" s="15"/>
      <c r="CK300" s="15"/>
      <c r="CL300" s="15"/>
      <c r="CM300" s="15"/>
      <c r="CN300" s="15"/>
      <c r="CO300" s="15"/>
      <c r="CP300" s="15"/>
      <c r="CQ300" s="15"/>
      <c r="CR300" s="15"/>
      <c r="CS300" s="15"/>
      <c r="CT300" s="15"/>
      <c r="CU300" s="15"/>
      <c r="CV300" s="15"/>
      <c r="CW300" s="15"/>
      <c r="CX300" s="15"/>
      <c r="CY300" s="15"/>
      <c r="CZ300" s="15"/>
      <c r="DA300" s="15"/>
      <c r="DB300" s="15"/>
      <c r="DC300" s="15"/>
      <c r="DD300" s="15"/>
      <c r="DE300" s="15"/>
      <c r="DF300" s="15"/>
      <c r="DG300" s="15"/>
      <c r="DH300" s="15"/>
      <c r="DI300" s="15"/>
      <c r="DJ300" s="15"/>
      <c r="DK300" s="15"/>
      <c r="DL300" s="15"/>
      <c r="DM300" s="15"/>
      <c r="DN300" s="15"/>
      <c r="DO300" s="15"/>
      <c r="DP300" s="15"/>
      <c r="DQ300" s="15"/>
      <c r="DR300" s="15"/>
      <c r="DS300" s="15"/>
      <c r="DT300" s="15"/>
      <c r="DU300" s="15"/>
      <c r="DV300" s="15"/>
      <c r="DW300" s="15"/>
      <c r="DX300" s="15"/>
      <c r="DY300" s="15"/>
      <c r="DZ300" s="15"/>
      <c r="EA300" s="15"/>
      <c r="EB300" s="15"/>
      <c r="EC300" s="15"/>
      <c r="ED300" s="15"/>
      <c r="EE300" s="15"/>
      <c r="EF300" s="15"/>
      <c r="EG300" s="15"/>
      <c r="EH300" s="15"/>
      <c r="EI300" s="15"/>
      <c r="EJ300" s="15"/>
      <c r="EK300" s="15"/>
      <c r="EL300" s="15"/>
      <c r="EM300" s="15"/>
      <c r="EN300" s="15"/>
      <c r="EO300" s="15"/>
      <c r="EP300" s="15"/>
      <c r="EQ300" s="15"/>
      <c r="ER300" s="15"/>
      <c r="ES300" s="15"/>
      <c r="ET300" s="15"/>
      <c r="EU300" s="15"/>
      <c r="EV300" s="15"/>
      <c r="EW300" s="15"/>
      <c r="EX300" s="15"/>
      <c r="EY300" s="15"/>
      <c r="EZ300" s="15"/>
      <c r="FA300" s="15"/>
      <c r="FB300" s="15"/>
      <c r="FC300" s="15"/>
      <c r="FD300" s="15"/>
      <c r="FE300" s="15"/>
      <c r="FF300" s="15"/>
      <c r="FG300" s="15"/>
      <c r="FH300" s="15"/>
      <c r="FI300" s="15"/>
      <c r="FJ300" s="15"/>
      <c r="FK300" s="15"/>
      <c r="FL300" s="15"/>
      <c r="FM300" s="15"/>
      <c r="FN300" s="15"/>
      <c r="FO300" s="15"/>
      <c r="FP300" s="15"/>
      <c r="FQ300" s="15"/>
      <c r="FR300" s="15"/>
      <c r="FS300" s="15"/>
      <c r="FT300" s="15"/>
      <c r="FU300" s="15"/>
      <c r="FV300" s="15"/>
      <c r="FW300" s="15"/>
      <c r="FX300" s="15"/>
      <c r="FY300" s="15"/>
      <c r="FZ300" s="15"/>
      <c r="GA300" s="15"/>
      <c r="GB300" s="15"/>
      <c r="GC300" s="15"/>
      <c r="GD300" s="15"/>
      <c r="GE300" s="15"/>
      <c r="GF300" s="15"/>
      <c r="GG300" s="15"/>
      <c r="GH300" s="15"/>
      <c r="GI300" s="15"/>
      <c r="GJ300" s="15"/>
      <c r="GK300" s="15"/>
      <c r="GL300" s="15"/>
      <c r="GM300" s="15"/>
      <c r="GN300" s="15"/>
      <c r="GO300" s="15"/>
      <c r="GP300" s="15"/>
      <c r="GQ300" s="15"/>
      <c r="GR300" s="15"/>
      <c r="GS300" s="15"/>
      <c r="GT300" s="15"/>
      <c r="GU300" s="15"/>
      <c r="GV300" s="15"/>
      <c r="GW300" s="15"/>
      <c r="GX300" s="15"/>
      <c r="GY300" s="15"/>
      <c r="GZ300" s="15"/>
      <c r="HA300" s="15"/>
      <c r="HB300" s="15"/>
      <c r="HC300" s="15"/>
      <c r="HD300" s="15"/>
      <c r="HE300" s="15"/>
      <c r="HF300" s="15"/>
      <c r="HG300" s="15"/>
      <c r="HH300" s="15"/>
      <c r="HI300" s="15"/>
      <c r="HJ300" s="15"/>
      <c r="HK300" s="15"/>
      <c r="HL300" s="15"/>
      <c r="HM300" s="15"/>
      <c r="HN300" s="15"/>
      <c r="HO300" s="15"/>
      <c r="HP300" s="15"/>
      <c r="HQ300" s="15"/>
      <c r="HR300" s="15"/>
      <c r="HS300" s="15"/>
      <c r="HT300" s="15"/>
      <c r="HU300" s="15"/>
      <c r="HV300" s="15"/>
      <c r="HW300" s="15"/>
      <c r="HX300" s="15"/>
      <c r="HY300" s="15"/>
      <c r="HZ300" s="15"/>
      <c r="IA300" s="15"/>
      <c r="IB300" s="15"/>
      <c r="IC300" s="15"/>
      <c r="ID300" s="15"/>
      <c r="IE300" s="15"/>
      <c r="IF300" s="15"/>
      <c r="IG300" s="15"/>
      <c r="IH300" s="15"/>
      <c r="II300" s="15"/>
      <c r="IJ300" s="15"/>
      <c r="IK300" s="15"/>
      <c r="IL300" s="15"/>
      <c r="IM300" s="15"/>
      <c r="IN300" s="15"/>
      <c r="IO300" s="15"/>
      <c r="IP300" s="15"/>
      <c r="IQ300" s="15"/>
      <c r="IR300" s="15"/>
      <c r="IS300" s="15"/>
      <c r="IT300" s="15"/>
      <c r="IU300" s="15"/>
      <c r="IV300" s="15"/>
    </row>
    <row r="301" spans="1:256" ht="12.75" customHeight="1">
      <c r="A301" s="522" t="s">
        <v>209</v>
      </c>
      <c r="B301" s="522"/>
      <c r="C301" s="522"/>
      <c r="D301" s="522"/>
      <c r="E301" s="522"/>
      <c r="F301" s="522"/>
      <c r="G301" s="601">
        <f>SUM(G299+G300)</f>
        <v>0</v>
      </c>
      <c r="H301" s="601"/>
      <c r="I301" s="601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  <c r="BM301" s="15"/>
      <c r="BN301" s="15"/>
      <c r="BO301" s="15"/>
      <c r="BP301" s="15"/>
      <c r="BQ301" s="15"/>
      <c r="BR301" s="15"/>
      <c r="BS301" s="15"/>
      <c r="BT301" s="15"/>
      <c r="BU301" s="15"/>
      <c r="BV301" s="15"/>
      <c r="BW301" s="15"/>
      <c r="BX301" s="15"/>
      <c r="BY301" s="15"/>
      <c r="BZ301" s="15"/>
      <c r="CA301" s="15"/>
      <c r="CB301" s="15"/>
      <c r="CC301" s="15"/>
      <c r="CD301" s="15"/>
      <c r="CE301" s="15"/>
      <c r="CF301" s="15"/>
      <c r="CG301" s="15"/>
      <c r="CH301" s="15"/>
      <c r="CI301" s="15"/>
      <c r="CJ301" s="15"/>
      <c r="CK301" s="15"/>
      <c r="CL301" s="15"/>
      <c r="CM301" s="15"/>
      <c r="CN301" s="15"/>
      <c r="CO301" s="15"/>
      <c r="CP301" s="15"/>
      <c r="CQ301" s="15"/>
      <c r="CR301" s="15"/>
      <c r="CS301" s="15"/>
      <c r="CT301" s="15"/>
      <c r="CU301" s="15"/>
      <c r="CV301" s="15"/>
      <c r="CW301" s="15"/>
      <c r="CX301" s="15"/>
      <c r="CY301" s="15"/>
      <c r="CZ301" s="15"/>
      <c r="DA301" s="15"/>
      <c r="DB301" s="15"/>
      <c r="DC301" s="15"/>
      <c r="DD301" s="15"/>
      <c r="DE301" s="15"/>
      <c r="DF301" s="15"/>
      <c r="DG301" s="15"/>
      <c r="DH301" s="15"/>
      <c r="DI301" s="15"/>
      <c r="DJ301" s="15"/>
      <c r="DK301" s="15"/>
      <c r="DL301" s="15"/>
      <c r="DM301" s="15"/>
      <c r="DN301" s="15"/>
      <c r="DO301" s="15"/>
      <c r="DP301" s="15"/>
      <c r="DQ301" s="15"/>
      <c r="DR301" s="15"/>
      <c r="DS301" s="15"/>
      <c r="DT301" s="15"/>
      <c r="DU301" s="15"/>
      <c r="DV301" s="15"/>
      <c r="DW301" s="15"/>
      <c r="DX301" s="15"/>
      <c r="DY301" s="15"/>
      <c r="DZ301" s="15"/>
      <c r="EA301" s="15"/>
      <c r="EB301" s="15"/>
      <c r="EC301" s="15"/>
      <c r="ED301" s="15"/>
      <c r="EE301" s="15"/>
      <c r="EF301" s="15"/>
      <c r="EG301" s="15"/>
      <c r="EH301" s="15"/>
      <c r="EI301" s="15"/>
      <c r="EJ301" s="15"/>
      <c r="EK301" s="15"/>
      <c r="EL301" s="15"/>
      <c r="EM301" s="15"/>
      <c r="EN301" s="15"/>
      <c r="EO301" s="15"/>
      <c r="EP301" s="15"/>
      <c r="EQ301" s="15"/>
      <c r="ER301" s="15"/>
      <c r="ES301" s="15"/>
      <c r="ET301" s="15"/>
      <c r="EU301" s="15"/>
      <c r="EV301" s="15"/>
      <c r="EW301" s="15"/>
      <c r="EX301" s="15"/>
      <c r="EY301" s="15"/>
      <c r="EZ301" s="15"/>
      <c r="FA301" s="15"/>
      <c r="FB301" s="15"/>
      <c r="FC301" s="15"/>
      <c r="FD301" s="15"/>
      <c r="FE301" s="15"/>
      <c r="FF301" s="15"/>
      <c r="FG301" s="15"/>
      <c r="FH301" s="15"/>
      <c r="FI301" s="15"/>
      <c r="FJ301" s="15"/>
      <c r="FK301" s="15"/>
      <c r="FL301" s="15"/>
      <c r="FM301" s="15"/>
      <c r="FN301" s="15"/>
      <c r="FO301" s="15"/>
      <c r="FP301" s="15"/>
      <c r="FQ301" s="15"/>
      <c r="FR301" s="15"/>
      <c r="FS301" s="15"/>
      <c r="FT301" s="15"/>
      <c r="FU301" s="15"/>
      <c r="FV301" s="15"/>
      <c r="FW301" s="15"/>
      <c r="FX301" s="15"/>
      <c r="FY301" s="15"/>
      <c r="FZ301" s="15"/>
      <c r="GA301" s="15"/>
      <c r="GB301" s="15"/>
      <c r="GC301" s="15"/>
      <c r="GD301" s="15"/>
      <c r="GE301" s="15"/>
      <c r="GF301" s="15"/>
      <c r="GG301" s="15"/>
      <c r="GH301" s="15"/>
      <c r="GI301" s="15"/>
      <c r="GJ301" s="15"/>
      <c r="GK301" s="15"/>
      <c r="GL301" s="15"/>
      <c r="GM301" s="15"/>
      <c r="GN301" s="15"/>
      <c r="GO301" s="15"/>
      <c r="GP301" s="15"/>
      <c r="GQ301" s="15"/>
      <c r="GR301" s="15"/>
      <c r="GS301" s="15"/>
      <c r="GT301" s="15"/>
      <c r="GU301" s="15"/>
      <c r="GV301" s="15"/>
      <c r="GW301" s="15"/>
      <c r="GX301" s="15"/>
      <c r="GY301" s="15"/>
      <c r="GZ301" s="15"/>
      <c r="HA301" s="15"/>
      <c r="HB301" s="15"/>
      <c r="HC301" s="15"/>
      <c r="HD301" s="15"/>
      <c r="HE301" s="15"/>
      <c r="HF301" s="15"/>
      <c r="HG301" s="15"/>
      <c r="HH301" s="15"/>
      <c r="HI301" s="15"/>
      <c r="HJ301" s="15"/>
      <c r="HK301" s="15"/>
      <c r="HL301" s="15"/>
      <c r="HM301" s="15"/>
      <c r="HN301" s="15"/>
      <c r="HO301" s="15"/>
      <c r="HP301" s="15"/>
      <c r="HQ301" s="15"/>
      <c r="HR301" s="15"/>
      <c r="HS301" s="15"/>
      <c r="HT301" s="15"/>
      <c r="HU301" s="15"/>
      <c r="HV301" s="15"/>
      <c r="HW301" s="15"/>
      <c r="HX301" s="15"/>
      <c r="HY301" s="15"/>
      <c r="HZ301" s="15"/>
      <c r="IA301" s="15"/>
      <c r="IB301" s="15"/>
      <c r="IC301" s="15"/>
      <c r="ID301" s="15"/>
      <c r="IE301" s="15"/>
      <c r="IF301" s="15"/>
      <c r="IG301" s="15"/>
      <c r="IH301" s="15"/>
      <c r="II301" s="15"/>
      <c r="IJ301" s="15"/>
      <c r="IK301" s="15"/>
      <c r="IL301" s="15"/>
      <c r="IM301" s="15"/>
      <c r="IN301" s="15"/>
      <c r="IO301" s="15"/>
      <c r="IP301" s="15"/>
      <c r="IQ301" s="15"/>
      <c r="IR301" s="15"/>
      <c r="IS301" s="15"/>
      <c r="IT301" s="15"/>
      <c r="IU301" s="15"/>
      <c r="IV301" s="15"/>
    </row>
    <row r="302" spans="1:256" ht="12.75" customHeight="1">
      <c r="A302" s="503"/>
      <c r="B302" s="503"/>
      <c r="C302" s="503"/>
      <c r="D302" s="503"/>
      <c r="E302" s="503"/>
      <c r="F302" s="503"/>
      <c r="G302" s="503"/>
      <c r="H302" s="503"/>
      <c r="I302" s="503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BL302" s="15"/>
      <c r="BM302" s="15"/>
      <c r="BN302" s="15"/>
      <c r="BO302" s="15"/>
      <c r="BP302" s="15"/>
      <c r="BQ302" s="15"/>
      <c r="BR302" s="15"/>
      <c r="BS302" s="15"/>
      <c r="BT302" s="15"/>
      <c r="BU302" s="15"/>
      <c r="BV302" s="15"/>
      <c r="BW302" s="15"/>
      <c r="BX302" s="15"/>
      <c r="BY302" s="15"/>
      <c r="BZ302" s="15"/>
      <c r="CA302" s="15"/>
      <c r="CB302" s="15"/>
      <c r="CC302" s="15"/>
      <c r="CD302" s="15"/>
      <c r="CE302" s="15"/>
      <c r="CF302" s="15"/>
      <c r="CG302" s="15"/>
      <c r="CH302" s="15"/>
      <c r="CI302" s="15"/>
      <c r="CJ302" s="15"/>
      <c r="CK302" s="15"/>
      <c r="CL302" s="15"/>
      <c r="CM302" s="15"/>
      <c r="CN302" s="15"/>
      <c r="CO302" s="15"/>
      <c r="CP302" s="15"/>
      <c r="CQ302" s="15"/>
      <c r="CR302" s="15"/>
      <c r="CS302" s="15"/>
      <c r="CT302" s="15"/>
      <c r="CU302" s="15"/>
      <c r="CV302" s="15"/>
      <c r="CW302" s="15"/>
      <c r="CX302" s="15"/>
      <c r="CY302" s="15"/>
      <c r="CZ302" s="15"/>
      <c r="DA302" s="15"/>
      <c r="DB302" s="15"/>
      <c r="DC302" s="15"/>
      <c r="DD302" s="15"/>
      <c r="DE302" s="15"/>
      <c r="DF302" s="15"/>
      <c r="DG302" s="15"/>
      <c r="DH302" s="15"/>
      <c r="DI302" s="15"/>
      <c r="DJ302" s="15"/>
      <c r="DK302" s="15"/>
      <c r="DL302" s="15"/>
      <c r="DM302" s="15"/>
      <c r="DN302" s="15"/>
      <c r="DO302" s="15"/>
      <c r="DP302" s="15"/>
      <c r="DQ302" s="15"/>
      <c r="DR302" s="15"/>
      <c r="DS302" s="15"/>
      <c r="DT302" s="15"/>
      <c r="DU302" s="15"/>
      <c r="DV302" s="15"/>
      <c r="DW302" s="15"/>
      <c r="DX302" s="15"/>
      <c r="DY302" s="15"/>
      <c r="DZ302" s="15"/>
      <c r="EA302" s="15"/>
      <c r="EB302" s="15"/>
      <c r="EC302" s="15"/>
      <c r="ED302" s="15"/>
      <c r="EE302" s="15"/>
      <c r="EF302" s="15"/>
      <c r="EG302" s="15"/>
      <c r="EH302" s="15"/>
      <c r="EI302" s="15"/>
      <c r="EJ302" s="15"/>
      <c r="EK302" s="15"/>
      <c r="EL302" s="15"/>
      <c r="EM302" s="15"/>
      <c r="EN302" s="15"/>
      <c r="EO302" s="15"/>
      <c r="EP302" s="15"/>
      <c r="EQ302" s="15"/>
      <c r="ER302" s="15"/>
      <c r="ES302" s="15"/>
      <c r="ET302" s="15"/>
      <c r="EU302" s="15"/>
      <c r="EV302" s="15"/>
      <c r="EW302" s="15"/>
      <c r="EX302" s="15"/>
      <c r="EY302" s="15"/>
      <c r="EZ302" s="15"/>
      <c r="FA302" s="15"/>
      <c r="FB302" s="15"/>
      <c r="FC302" s="15"/>
      <c r="FD302" s="15"/>
      <c r="FE302" s="15"/>
      <c r="FF302" s="15"/>
      <c r="FG302" s="15"/>
      <c r="FH302" s="15"/>
      <c r="FI302" s="15"/>
      <c r="FJ302" s="15"/>
      <c r="FK302" s="15"/>
      <c r="FL302" s="15"/>
      <c r="FM302" s="15"/>
      <c r="FN302" s="15"/>
      <c r="FO302" s="15"/>
      <c r="FP302" s="15"/>
      <c r="FQ302" s="15"/>
      <c r="FR302" s="15"/>
      <c r="FS302" s="15"/>
      <c r="FT302" s="15"/>
      <c r="FU302" s="15"/>
      <c r="FV302" s="15"/>
      <c r="FW302" s="15"/>
      <c r="FX302" s="15"/>
      <c r="FY302" s="15"/>
      <c r="FZ302" s="15"/>
      <c r="GA302" s="15"/>
      <c r="GB302" s="15"/>
      <c r="GC302" s="15"/>
      <c r="GD302" s="15"/>
      <c r="GE302" s="15"/>
      <c r="GF302" s="15"/>
      <c r="GG302" s="15"/>
      <c r="GH302" s="15"/>
      <c r="GI302" s="15"/>
      <c r="GJ302" s="15"/>
      <c r="GK302" s="15"/>
      <c r="GL302" s="15"/>
      <c r="GM302" s="15"/>
      <c r="GN302" s="15"/>
      <c r="GO302" s="15"/>
      <c r="GP302" s="15"/>
      <c r="GQ302" s="15"/>
      <c r="GR302" s="15"/>
      <c r="GS302" s="15"/>
      <c r="GT302" s="15"/>
      <c r="GU302" s="15"/>
      <c r="GV302" s="15"/>
      <c r="GW302" s="15"/>
      <c r="GX302" s="15"/>
      <c r="GY302" s="15"/>
      <c r="GZ302" s="15"/>
      <c r="HA302" s="15"/>
      <c r="HB302" s="15"/>
      <c r="HC302" s="15"/>
      <c r="HD302" s="15"/>
      <c r="HE302" s="15"/>
      <c r="HF302" s="15"/>
      <c r="HG302" s="15"/>
      <c r="HH302" s="15"/>
      <c r="HI302" s="15"/>
      <c r="HJ302" s="15"/>
      <c r="HK302" s="15"/>
      <c r="HL302" s="15"/>
      <c r="HM302" s="15"/>
      <c r="HN302" s="15"/>
      <c r="HO302" s="15"/>
      <c r="HP302" s="15"/>
      <c r="HQ302" s="15"/>
      <c r="HR302" s="15"/>
      <c r="HS302" s="15"/>
      <c r="HT302" s="15"/>
      <c r="HU302" s="15"/>
      <c r="HV302" s="15"/>
      <c r="HW302" s="15"/>
      <c r="HX302" s="15"/>
      <c r="HY302" s="15"/>
      <c r="HZ302" s="15"/>
      <c r="IA302" s="15"/>
      <c r="IB302" s="15"/>
      <c r="IC302" s="15"/>
      <c r="ID302" s="15"/>
      <c r="IE302" s="15"/>
      <c r="IF302" s="15"/>
      <c r="IG302" s="15"/>
      <c r="IH302" s="15"/>
      <c r="II302" s="15"/>
      <c r="IJ302" s="15"/>
      <c r="IK302" s="15"/>
      <c r="IL302" s="15"/>
      <c r="IM302" s="15"/>
      <c r="IN302" s="15"/>
      <c r="IO302" s="15"/>
      <c r="IP302" s="15"/>
      <c r="IQ302" s="15"/>
      <c r="IR302" s="15"/>
      <c r="IS302" s="15"/>
      <c r="IT302" s="15"/>
      <c r="IU302" s="15"/>
      <c r="IV302" s="15"/>
    </row>
    <row r="303" spans="1:256" ht="12.75" customHeight="1">
      <c r="A303" s="492" t="s">
        <v>292</v>
      </c>
      <c r="B303" s="492"/>
      <c r="C303" s="492"/>
      <c r="D303" s="492"/>
      <c r="E303" s="492"/>
      <c r="F303" s="492"/>
      <c r="G303" s="492"/>
      <c r="H303" s="492"/>
      <c r="I303" s="492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  <c r="BG303" s="15"/>
      <c r="BH303" s="15"/>
      <c r="BI303" s="15"/>
      <c r="BJ303" s="15"/>
      <c r="BK303" s="15"/>
      <c r="BL303" s="15"/>
      <c r="BM303" s="15"/>
      <c r="BN303" s="15"/>
      <c r="BO303" s="15"/>
      <c r="BP303" s="15"/>
      <c r="BQ303" s="15"/>
      <c r="BR303" s="15"/>
      <c r="BS303" s="15"/>
      <c r="BT303" s="15"/>
      <c r="BU303" s="15"/>
      <c r="BV303" s="15"/>
      <c r="BW303" s="15"/>
      <c r="BX303" s="15"/>
      <c r="BY303" s="15"/>
      <c r="BZ303" s="15"/>
      <c r="CA303" s="15"/>
      <c r="CB303" s="15"/>
      <c r="CC303" s="15"/>
      <c r="CD303" s="15"/>
      <c r="CE303" s="15"/>
      <c r="CF303" s="15"/>
      <c r="CG303" s="15"/>
      <c r="CH303" s="15"/>
      <c r="CI303" s="15"/>
      <c r="CJ303" s="15"/>
      <c r="CK303" s="15"/>
      <c r="CL303" s="15"/>
      <c r="CM303" s="15"/>
      <c r="CN303" s="15"/>
      <c r="CO303" s="15"/>
      <c r="CP303" s="15"/>
      <c r="CQ303" s="15"/>
      <c r="CR303" s="15"/>
      <c r="CS303" s="15"/>
      <c r="CT303" s="15"/>
      <c r="CU303" s="15"/>
      <c r="CV303" s="15"/>
      <c r="CW303" s="15"/>
      <c r="CX303" s="15"/>
      <c r="CY303" s="15"/>
      <c r="CZ303" s="15"/>
      <c r="DA303" s="15"/>
      <c r="DB303" s="15"/>
      <c r="DC303" s="15"/>
      <c r="DD303" s="15"/>
      <c r="DE303" s="15"/>
      <c r="DF303" s="15"/>
      <c r="DG303" s="15"/>
      <c r="DH303" s="15"/>
      <c r="DI303" s="15"/>
      <c r="DJ303" s="15"/>
      <c r="DK303" s="15"/>
      <c r="DL303" s="15"/>
      <c r="DM303" s="15"/>
      <c r="DN303" s="15"/>
      <c r="DO303" s="15"/>
      <c r="DP303" s="15"/>
      <c r="DQ303" s="15"/>
      <c r="DR303" s="15"/>
      <c r="DS303" s="15"/>
      <c r="DT303" s="15"/>
      <c r="DU303" s="15"/>
      <c r="DV303" s="15"/>
      <c r="DW303" s="15"/>
      <c r="DX303" s="15"/>
      <c r="DY303" s="15"/>
      <c r="DZ303" s="15"/>
      <c r="EA303" s="15"/>
      <c r="EB303" s="15"/>
      <c r="EC303" s="15"/>
      <c r="ED303" s="15"/>
      <c r="EE303" s="15"/>
      <c r="EF303" s="15"/>
      <c r="EG303" s="15"/>
      <c r="EH303" s="15"/>
      <c r="EI303" s="15"/>
      <c r="EJ303" s="15"/>
      <c r="EK303" s="15"/>
      <c r="EL303" s="15"/>
      <c r="EM303" s="15"/>
      <c r="EN303" s="15"/>
      <c r="EO303" s="15"/>
      <c r="EP303" s="15"/>
      <c r="EQ303" s="15"/>
      <c r="ER303" s="15"/>
      <c r="ES303" s="15"/>
      <c r="ET303" s="15"/>
      <c r="EU303" s="15"/>
      <c r="EV303" s="15"/>
      <c r="EW303" s="15"/>
      <c r="EX303" s="15"/>
      <c r="EY303" s="15"/>
      <c r="EZ303" s="15"/>
      <c r="FA303" s="15"/>
      <c r="FB303" s="15"/>
      <c r="FC303" s="15"/>
      <c r="FD303" s="15"/>
      <c r="FE303" s="15"/>
      <c r="FF303" s="15"/>
      <c r="FG303" s="15"/>
      <c r="FH303" s="15"/>
      <c r="FI303" s="15"/>
      <c r="FJ303" s="15"/>
      <c r="FK303" s="15"/>
      <c r="FL303" s="15"/>
      <c r="FM303" s="15"/>
      <c r="FN303" s="15"/>
      <c r="FO303" s="15"/>
      <c r="FP303" s="15"/>
      <c r="FQ303" s="15"/>
      <c r="FR303" s="15"/>
      <c r="FS303" s="15"/>
      <c r="FT303" s="15"/>
      <c r="FU303" s="15"/>
      <c r="FV303" s="15"/>
      <c r="FW303" s="15"/>
      <c r="FX303" s="15"/>
      <c r="FY303" s="15"/>
      <c r="FZ303" s="15"/>
      <c r="GA303" s="15"/>
      <c r="GB303" s="15"/>
      <c r="GC303" s="15"/>
      <c r="GD303" s="15"/>
      <c r="GE303" s="15"/>
      <c r="GF303" s="15"/>
      <c r="GG303" s="15"/>
      <c r="GH303" s="15"/>
      <c r="GI303" s="15"/>
      <c r="GJ303" s="15"/>
      <c r="GK303" s="15"/>
      <c r="GL303" s="15"/>
      <c r="GM303" s="15"/>
      <c r="GN303" s="15"/>
      <c r="GO303" s="15"/>
      <c r="GP303" s="15"/>
      <c r="GQ303" s="15"/>
      <c r="GR303" s="15"/>
      <c r="GS303" s="15"/>
      <c r="GT303" s="15"/>
      <c r="GU303" s="15"/>
      <c r="GV303" s="15"/>
      <c r="GW303" s="15"/>
      <c r="GX303" s="15"/>
      <c r="GY303" s="15"/>
      <c r="GZ303" s="15"/>
      <c r="HA303" s="15"/>
      <c r="HB303" s="15"/>
      <c r="HC303" s="15"/>
      <c r="HD303" s="15"/>
      <c r="HE303" s="15"/>
      <c r="HF303" s="15"/>
      <c r="HG303" s="15"/>
      <c r="HH303" s="15"/>
      <c r="HI303" s="15"/>
      <c r="HJ303" s="15"/>
      <c r="HK303" s="15"/>
      <c r="HL303" s="15"/>
      <c r="HM303" s="15"/>
      <c r="HN303" s="15"/>
      <c r="HO303" s="15"/>
      <c r="HP303" s="15"/>
      <c r="HQ303" s="15"/>
      <c r="HR303" s="15"/>
      <c r="HS303" s="15"/>
      <c r="HT303" s="15"/>
      <c r="HU303" s="15"/>
      <c r="HV303" s="15"/>
      <c r="HW303" s="15"/>
      <c r="HX303" s="15"/>
      <c r="HY303" s="15"/>
      <c r="HZ303" s="15"/>
      <c r="IA303" s="15"/>
      <c r="IB303" s="15"/>
      <c r="IC303" s="15"/>
      <c r="ID303" s="15"/>
      <c r="IE303" s="15"/>
      <c r="IF303" s="15"/>
      <c r="IG303" s="15"/>
      <c r="IH303" s="15"/>
      <c r="II303" s="15"/>
      <c r="IJ303" s="15"/>
      <c r="IK303" s="15"/>
      <c r="IL303" s="15"/>
      <c r="IM303" s="15"/>
      <c r="IN303" s="15"/>
      <c r="IO303" s="15"/>
      <c r="IP303" s="15"/>
      <c r="IQ303" s="15"/>
      <c r="IR303" s="15"/>
      <c r="IS303" s="15"/>
      <c r="IT303" s="15"/>
      <c r="IU303" s="15"/>
      <c r="IV303" s="15"/>
    </row>
    <row r="304" spans="1:256" ht="9.75" customHeight="1">
      <c r="A304" s="602"/>
      <c r="B304" s="602"/>
      <c r="C304" s="602"/>
      <c r="D304" s="602"/>
      <c r="E304" s="602"/>
      <c r="F304" s="602"/>
      <c r="G304" s="602"/>
      <c r="H304" s="602"/>
      <c r="I304" s="602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  <c r="BG304" s="15"/>
      <c r="BH304" s="15"/>
      <c r="BI304" s="15"/>
      <c r="BJ304" s="15"/>
      <c r="BK304" s="15"/>
      <c r="BL304" s="15"/>
      <c r="BM304" s="15"/>
      <c r="BN304" s="15"/>
      <c r="BO304" s="15"/>
      <c r="BP304" s="15"/>
      <c r="BQ304" s="15"/>
      <c r="BR304" s="15"/>
      <c r="BS304" s="15"/>
      <c r="BT304" s="15"/>
      <c r="BU304" s="15"/>
      <c r="BV304" s="15"/>
      <c r="BW304" s="15"/>
      <c r="BX304" s="15"/>
      <c r="BY304" s="15"/>
      <c r="BZ304" s="15"/>
      <c r="CA304" s="15"/>
      <c r="CB304" s="15"/>
      <c r="CC304" s="15"/>
      <c r="CD304" s="15"/>
      <c r="CE304" s="15"/>
      <c r="CF304" s="15"/>
      <c r="CG304" s="15"/>
      <c r="CH304" s="15"/>
      <c r="CI304" s="15"/>
      <c r="CJ304" s="15"/>
      <c r="CK304" s="15"/>
      <c r="CL304" s="15"/>
      <c r="CM304" s="15"/>
      <c r="CN304" s="15"/>
      <c r="CO304" s="15"/>
      <c r="CP304" s="15"/>
      <c r="CQ304" s="15"/>
      <c r="CR304" s="15"/>
      <c r="CS304" s="15"/>
      <c r="CT304" s="15"/>
      <c r="CU304" s="15"/>
      <c r="CV304" s="15"/>
      <c r="CW304" s="15"/>
      <c r="CX304" s="15"/>
      <c r="CY304" s="15"/>
      <c r="CZ304" s="15"/>
      <c r="DA304" s="15"/>
      <c r="DB304" s="15"/>
      <c r="DC304" s="15"/>
      <c r="DD304" s="15"/>
      <c r="DE304" s="15"/>
      <c r="DF304" s="15"/>
      <c r="DG304" s="15"/>
      <c r="DH304" s="15"/>
      <c r="DI304" s="15"/>
      <c r="DJ304" s="15"/>
      <c r="DK304" s="15"/>
      <c r="DL304" s="15"/>
      <c r="DM304" s="15"/>
      <c r="DN304" s="15"/>
      <c r="DO304" s="15"/>
      <c r="DP304" s="15"/>
      <c r="DQ304" s="15"/>
      <c r="DR304" s="15"/>
      <c r="DS304" s="15"/>
      <c r="DT304" s="15"/>
      <c r="DU304" s="15"/>
      <c r="DV304" s="15"/>
      <c r="DW304" s="15"/>
      <c r="DX304" s="15"/>
      <c r="DY304" s="15"/>
      <c r="DZ304" s="15"/>
      <c r="EA304" s="15"/>
      <c r="EB304" s="15"/>
      <c r="EC304" s="15"/>
      <c r="ED304" s="15"/>
      <c r="EE304" s="15"/>
      <c r="EF304" s="15"/>
      <c r="EG304" s="15"/>
      <c r="EH304" s="15"/>
      <c r="EI304" s="15"/>
      <c r="EJ304" s="15"/>
      <c r="EK304" s="15"/>
      <c r="EL304" s="15"/>
      <c r="EM304" s="15"/>
      <c r="EN304" s="15"/>
      <c r="EO304" s="15"/>
      <c r="EP304" s="15"/>
      <c r="EQ304" s="15"/>
      <c r="ER304" s="15"/>
      <c r="ES304" s="15"/>
      <c r="ET304" s="15"/>
      <c r="EU304" s="15"/>
      <c r="EV304" s="15"/>
      <c r="EW304" s="15"/>
      <c r="EX304" s="15"/>
      <c r="EY304" s="15"/>
      <c r="EZ304" s="15"/>
      <c r="FA304" s="15"/>
      <c r="FB304" s="15"/>
      <c r="FC304" s="15"/>
      <c r="FD304" s="15"/>
      <c r="FE304" s="15"/>
      <c r="FF304" s="15"/>
      <c r="FG304" s="15"/>
      <c r="FH304" s="15"/>
      <c r="FI304" s="15"/>
      <c r="FJ304" s="15"/>
      <c r="FK304" s="15"/>
      <c r="FL304" s="15"/>
      <c r="FM304" s="15"/>
      <c r="FN304" s="15"/>
      <c r="FO304" s="15"/>
      <c r="FP304" s="15"/>
      <c r="FQ304" s="15"/>
      <c r="FR304" s="15"/>
      <c r="FS304" s="15"/>
      <c r="FT304" s="15"/>
      <c r="FU304" s="15"/>
      <c r="FV304" s="15"/>
      <c r="FW304" s="15"/>
      <c r="FX304" s="15"/>
      <c r="FY304" s="15"/>
      <c r="FZ304" s="15"/>
      <c r="GA304" s="15"/>
      <c r="GB304" s="15"/>
      <c r="GC304" s="15"/>
      <c r="GD304" s="15"/>
      <c r="GE304" s="15"/>
      <c r="GF304" s="15"/>
      <c r="GG304" s="15"/>
      <c r="GH304" s="15"/>
      <c r="GI304" s="15"/>
      <c r="GJ304" s="15"/>
      <c r="GK304" s="15"/>
      <c r="GL304" s="15"/>
      <c r="GM304" s="15"/>
      <c r="GN304" s="15"/>
      <c r="GO304" s="15"/>
      <c r="GP304" s="15"/>
      <c r="GQ304" s="15"/>
      <c r="GR304" s="15"/>
      <c r="GS304" s="15"/>
      <c r="GT304" s="15"/>
      <c r="GU304" s="15"/>
      <c r="GV304" s="15"/>
      <c r="GW304" s="15"/>
      <c r="GX304" s="15"/>
      <c r="GY304" s="15"/>
      <c r="GZ304" s="15"/>
      <c r="HA304" s="15"/>
      <c r="HB304" s="15"/>
      <c r="HC304" s="15"/>
      <c r="HD304" s="15"/>
      <c r="HE304" s="15"/>
      <c r="HF304" s="15"/>
      <c r="HG304" s="15"/>
      <c r="HH304" s="15"/>
      <c r="HI304" s="15"/>
      <c r="HJ304" s="15"/>
      <c r="HK304" s="15"/>
      <c r="HL304" s="15"/>
      <c r="HM304" s="15"/>
      <c r="HN304" s="15"/>
      <c r="HO304" s="15"/>
      <c r="HP304" s="15"/>
      <c r="HQ304" s="15"/>
      <c r="HR304" s="15"/>
      <c r="HS304" s="15"/>
      <c r="HT304" s="15"/>
      <c r="HU304" s="15"/>
      <c r="HV304" s="15"/>
      <c r="HW304" s="15"/>
      <c r="HX304" s="15"/>
      <c r="HY304" s="15"/>
      <c r="HZ304" s="15"/>
      <c r="IA304" s="15"/>
      <c r="IB304" s="15"/>
      <c r="IC304" s="15"/>
      <c r="ID304" s="15"/>
      <c r="IE304" s="15"/>
      <c r="IF304" s="15"/>
      <c r="IG304" s="15"/>
      <c r="IH304" s="15"/>
      <c r="II304" s="15"/>
      <c r="IJ304" s="15"/>
      <c r="IK304" s="15"/>
      <c r="IL304" s="15"/>
      <c r="IM304" s="15"/>
      <c r="IN304" s="15"/>
      <c r="IO304" s="15"/>
      <c r="IP304" s="15"/>
      <c r="IQ304" s="15"/>
      <c r="IR304" s="15"/>
      <c r="IS304" s="15"/>
      <c r="IT304" s="15"/>
      <c r="IU304" s="15"/>
      <c r="IV304" s="15"/>
    </row>
    <row r="305" spans="1:256" ht="97.5" customHeight="1">
      <c r="A305" s="603" t="s">
        <v>436</v>
      </c>
      <c r="B305" s="603"/>
      <c r="C305" s="603"/>
      <c r="D305" s="603"/>
      <c r="E305" s="603"/>
      <c r="F305" s="603"/>
      <c r="G305" s="603"/>
      <c r="H305" s="603"/>
      <c r="I305" s="603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  <c r="BG305" s="15"/>
      <c r="BH305" s="15"/>
      <c r="BI305" s="15"/>
      <c r="BJ305" s="15"/>
      <c r="BK305" s="15"/>
      <c r="BL305" s="15"/>
      <c r="BM305" s="15"/>
      <c r="BN305" s="15"/>
      <c r="BO305" s="15"/>
      <c r="BP305" s="15"/>
      <c r="BQ305" s="15"/>
      <c r="BR305" s="15"/>
      <c r="BS305" s="15"/>
      <c r="BT305" s="15"/>
      <c r="BU305" s="15"/>
      <c r="BV305" s="15"/>
      <c r="BW305" s="15"/>
      <c r="BX305" s="15"/>
      <c r="BY305" s="15"/>
      <c r="BZ305" s="15"/>
      <c r="CA305" s="15"/>
      <c r="CB305" s="15"/>
      <c r="CC305" s="15"/>
      <c r="CD305" s="15"/>
      <c r="CE305" s="15"/>
      <c r="CF305" s="15"/>
      <c r="CG305" s="15"/>
      <c r="CH305" s="15"/>
      <c r="CI305" s="15"/>
      <c r="CJ305" s="15"/>
      <c r="CK305" s="15"/>
      <c r="CL305" s="15"/>
      <c r="CM305" s="15"/>
      <c r="CN305" s="15"/>
      <c r="CO305" s="15"/>
      <c r="CP305" s="15"/>
      <c r="CQ305" s="15"/>
      <c r="CR305" s="15"/>
      <c r="CS305" s="15"/>
      <c r="CT305" s="15"/>
      <c r="CU305" s="15"/>
      <c r="CV305" s="15"/>
      <c r="CW305" s="15"/>
      <c r="CX305" s="15"/>
      <c r="CY305" s="15"/>
      <c r="CZ305" s="15"/>
      <c r="DA305" s="15"/>
      <c r="DB305" s="15"/>
      <c r="DC305" s="15"/>
      <c r="DD305" s="15"/>
      <c r="DE305" s="15"/>
      <c r="DF305" s="15"/>
      <c r="DG305" s="15"/>
      <c r="DH305" s="15"/>
      <c r="DI305" s="15"/>
      <c r="DJ305" s="15"/>
      <c r="DK305" s="15"/>
      <c r="DL305" s="15"/>
      <c r="DM305" s="15"/>
      <c r="DN305" s="15"/>
      <c r="DO305" s="15"/>
      <c r="DP305" s="15"/>
      <c r="DQ305" s="15"/>
      <c r="DR305" s="15"/>
      <c r="DS305" s="15"/>
      <c r="DT305" s="15"/>
      <c r="DU305" s="15"/>
      <c r="DV305" s="15"/>
      <c r="DW305" s="15"/>
      <c r="DX305" s="15"/>
      <c r="DY305" s="15"/>
      <c r="DZ305" s="15"/>
      <c r="EA305" s="15"/>
      <c r="EB305" s="15"/>
      <c r="EC305" s="15"/>
      <c r="ED305" s="15"/>
      <c r="EE305" s="15"/>
      <c r="EF305" s="15"/>
      <c r="EG305" s="15"/>
      <c r="EH305" s="15"/>
      <c r="EI305" s="15"/>
      <c r="EJ305" s="15"/>
      <c r="EK305" s="15"/>
      <c r="EL305" s="15"/>
      <c r="EM305" s="15"/>
      <c r="EN305" s="15"/>
      <c r="EO305" s="15"/>
      <c r="EP305" s="15"/>
      <c r="EQ305" s="15"/>
      <c r="ER305" s="15"/>
      <c r="ES305" s="15"/>
      <c r="ET305" s="15"/>
      <c r="EU305" s="15"/>
      <c r="EV305" s="15"/>
      <c r="EW305" s="15"/>
      <c r="EX305" s="15"/>
      <c r="EY305" s="15"/>
      <c r="EZ305" s="15"/>
      <c r="FA305" s="15"/>
      <c r="FB305" s="15"/>
      <c r="FC305" s="15"/>
      <c r="FD305" s="15"/>
      <c r="FE305" s="15"/>
      <c r="FF305" s="15"/>
      <c r="FG305" s="15"/>
      <c r="FH305" s="15"/>
      <c r="FI305" s="15"/>
      <c r="FJ305" s="15"/>
      <c r="FK305" s="15"/>
      <c r="FL305" s="15"/>
      <c r="FM305" s="15"/>
      <c r="FN305" s="15"/>
      <c r="FO305" s="15"/>
      <c r="FP305" s="15"/>
      <c r="FQ305" s="15"/>
      <c r="FR305" s="15"/>
      <c r="FS305" s="15"/>
      <c r="FT305" s="15"/>
      <c r="FU305" s="15"/>
      <c r="FV305" s="15"/>
      <c r="FW305" s="15"/>
      <c r="FX305" s="15"/>
      <c r="FY305" s="15"/>
      <c r="FZ305" s="15"/>
      <c r="GA305" s="15"/>
      <c r="GB305" s="15"/>
      <c r="GC305" s="15"/>
      <c r="GD305" s="15"/>
      <c r="GE305" s="15"/>
      <c r="GF305" s="15"/>
      <c r="GG305" s="15"/>
      <c r="GH305" s="15"/>
      <c r="GI305" s="15"/>
      <c r="GJ305" s="15"/>
      <c r="GK305" s="15"/>
      <c r="GL305" s="15"/>
      <c r="GM305" s="15"/>
      <c r="GN305" s="15"/>
      <c r="GO305" s="15"/>
      <c r="GP305" s="15"/>
      <c r="GQ305" s="15"/>
      <c r="GR305" s="15"/>
      <c r="GS305" s="15"/>
      <c r="GT305" s="15"/>
      <c r="GU305" s="15"/>
      <c r="GV305" s="15"/>
      <c r="GW305" s="15"/>
      <c r="GX305" s="15"/>
      <c r="GY305" s="15"/>
      <c r="GZ305" s="15"/>
      <c r="HA305" s="15"/>
      <c r="HB305" s="15"/>
      <c r="HC305" s="15"/>
      <c r="HD305" s="15"/>
      <c r="HE305" s="15"/>
      <c r="HF305" s="15"/>
      <c r="HG305" s="15"/>
      <c r="HH305" s="15"/>
      <c r="HI305" s="15"/>
      <c r="HJ305" s="15"/>
      <c r="HK305" s="15"/>
      <c r="HL305" s="15"/>
      <c r="HM305" s="15"/>
      <c r="HN305" s="15"/>
      <c r="HO305" s="15"/>
      <c r="HP305" s="15"/>
      <c r="HQ305" s="15"/>
      <c r="HR305" s="15"/>
      <c r="HS305" s="15"/>
      <c r="HT305" s="15"/>
      <c r="HU305" s="15"/>
      <c r="HV305" s="15"/>
      <c r="HW305" s="15"/>
      <c r="HX305" s="15"/>
      <c r="HY305" s="15"/>
      <c r="HZ305" s="15"/>
      <c r="IA305" s="15"/>
      <c r="IB305" s="15"/>
      <c r="IC305" s="15"/>
      <c r="ID305" s="15"/>
      <c r="IE305" s="15"/>
      <c r="IF305" s="15"/>
      <c r="IG305" s="15"/>
      <c r="IH305" s="15"/>
      <c r="II305" s="15"/>
      <c r="IJ305" s="15"/>
      <c r="IK305" s="15"/>
      <c r="IL305" s="15"/>
      <c r="IM305" s="15"/>
      <c r="IN305" s="15"/>
      <c r="IO305" s="15"/>
      <c r="IP305" s="15"/>
      <c r="IQ305" s="15"/>
      <c r="IR305" s="15"/>
      <c r="IS305" s="15"/>
      <c r="IT305" s="15"/>
      <c r="IU305" s="15"/>
      <c r="IV305" s="15"/>
    </row>
    <row r="306" spans="1:256" ht="11.25" customHeight="1">
      <c r="A306" s="506" t="s">
        <v>294</v>
      </c>
      <c r="B306" s="506"/>
      <c r="C306" s="506"/>
      <c r="D306" s="506"/>
      <c r="E306" s="506"/>
      <c r="F306" s="506"/>
      <c r="G306" s="506"/>
      <c r="H306" s="506"/>
      <c r="I306" s="506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  <c r="BG306" s="15"/>
      <c r="BH306" s="15"/>
      <c r="BI306" s="15"/>
      <c r="BJ306" s="15"/>
      <c r="BK306" s="15"/>
      <c r="BL306" s="15"/>
      <c r="BM306" s="15"/>
      <c r="BN306" s="15"/>
      <c r="BO306" s="15"/>
      <c r="BP306" s="15"/>
      <c r="BQ306" s="15"/>
      <c r="BR306" s="15"/>
      <c r="BS306" s="15"/>
      <c r="BT306" s="15"/>
      <c r="BU306" s="15"/>
      <c r="BV306" s="15"/>
      <c r="BW306" s="15"/>
      <c r="BX306" s="15"/>
      <c r="BY306" s="15"/>
      <c r="BZ306" s="15"/>
      <c r="CA306" s="15"/>
      <c r="CB306" s="15"/>
      <c r="CC306" s="15"/>
      <c r="CD306" s="15"/>
      <c r="CE306" s="15"/>
      <c r="CF306" s="15"/>
      <c r="CG306" s="15"/>
      <c r="CH306" s="15"/>
      <c r="CI306" s="15"/>
      <c r="CJ306" s="15"/>
      <c r="CK306" s="15"/>
      <c r="CL306" s="15"/>
      <c r="CM306" s="15"/>
      <c r="CN306" s="15"/>
      <c r="CO306" s="15"/>
      <c r="CP306" s="15"/>
      <c r="CQ306" s="15"/>
      <c r="CR306" s="15"/>
      <c r="CS306" s="15"/>
      <c r="CT306" s="15"/>
      <c r="CU306" s="15"/>
      <c r="CV306" s="15"/>
      <c r="CW306" s="15"/>
      <c r="CX306" s="15"/>
      <c r="CY306" s="15"/>
      <c r="CZ306" s="15"/>
      <c r="DA306" s="15"/>
      <c r="DB306" s="15"/>
      <c r="DC306" s="15"/>
      <c r="DD306" s="15"/>
      <c r="DE306" s="15"/>
      <c r="DF306" s="15"/>
      <c r="DG306" s="15"/>
      <c r="DH306" s="15"/>
      <c r="DI306" s="15"/>
      <c r="DJ306" s="15"/>
      <c r="DK306" s="15"/>
      <c r="DL306" s="15"/>
      <c r="DM306" s="15"/>
      <c r="DN306" s="15"/>
      <c r="DO306" s="15"/>
      <c r="DP306" s="15"/>
      <c r="DQ306" s="15"/>
      <c r="DR306" s="15"/>
      <c r="DS306" s="15"/>
      <c r="DT306" s="15"/>
      <c r="DU306" s="15"/>
      <c r="DV306" s="15"/>
      <c r="DW306" s="15"/>
      <c r="DX306" s="15"/>
      <c r="DY306" s="15"/>
      <c r="DZ306" s="15"/>
      <c r="EA306" s="15"/>
      <c r="EB306" s="15"/>
      <c r="EC306" s="15"/>
      <c r="ED306" s="15"/>
      <c r="EE306" s="15"/>
      <c r="EF306" s="15"/>
      <c r="EG306" s="15"/>
      <c r="EH306" s="15"/>
      <c r="EI306" s="15"/>
      <c r="EJ306" s="15"/>
      <c r="EK306" s="15"/>
      <c r="EL306" s="15"/>
      <c r="EM306" s="15"/>
      <c r="EN306" s="15"/>
      <c r="EO306" s="15"/>
      <c r="EP306" s="15"/>
      <c r="EQ306" s="15"/>
      <c r="ER306" s="15"/>
      <c r="ES306" s="15"/>
      <c r="ET306" s="15"/>
      <c r="EU306" s="15"/>
      <c r="EV306" s="15"/>
      <c r="EW306" s="15"/>
      <c r="EX306" s="15"/>
      <c r="EY306" s="15"/>
      <c r="EZ306" s="15"/>
      <c r="FA306" s="15"/>
      <c r="FB306" s="15"/>
      <c r="FC306" s="15"/>
      <c r="FD306" s="15"/>
      <c r="FE306" s="15"/>
      <c r="FF306" s="15"/>
      <c r="FG306" s="15"/>
      <c r="FH306" s="15"/>
      <c r="FI306" s="15"/>
      <c r="FJ306" s="15"/>
      <c r="FK306" s="15"/>
      <c r="FL306" s="15"/>
      <c r="FM306" s="15"/>
      <c r="FN306" s="15"/>
      <c r="FO306" s="15"/>
      <c r="FP306" s="15"/>
      <c r="FQ306" s="15"/>
      <c r="FR306" s="15"/>
      <c r="FS306" s="15"/>
      <c r="FT306" s="15"/>
      <c r="FU306" s="15"/>
      <c r="FV306" s="15"/>
      <c r="FW306" s="15"/>
      <c r="FX306" s="15"/>
      <c r="FY306" s="15"/>
      <c r="FZ306" s="15"/>
      <c r="GA306" s="15"/>
      <c r="GB306" s="15"/>
      <c r="GC306" s="15"/>
      <c r="GD306" s="15"/>
      <c r="GE306" s="15"/>
      <c r="GF306" s="15"/>
      <c r="GG306" s="15"/>
      <c r="GH306" s="15"/>
      <c r="GI306" s="15"/>
      <c r="GJ306" s="15"/>
      <c r="GK306" s="15"/>
      <c r="GL306" s="15"/>
      <c r="GM306" s="15"/>
      <c r="GN306" s="15"/>
      <c r="GO306" s="15"/>
      <c r="GP306" s="15"/>
      <c r="GQ306" s="15"/>
      <c r="GR306" s="15"/>
      <c r="GS306" s="15"/>
      <c r="GT306" s="15"/>
      <c r="GU306" s="15"/>
      <c r="GV306" s="15"/>
      <c r="GW306" s="15"/>
      <c r="GX306" s="15"/>
      <c r="GY306" s="15"/>
      <c r="GZ306" s="15"/>
      <c r="HA306" s="15"/>
      <c r="HB306" s="15"/>
      <c r="HC306" s="15"/>
      <c r="HD306" s="15"/>
      <c r="HE306" s="15"/>
      <c r="HF306" s="15"/>
      <c r="HG306" s="15"/>
      <c r="HH306" s="15"/>
      <c r="HI306" s="15"/>
      <c r="HJ306" s="15"/>
      <c r="HK306" s="15"/>
      <c r="HL306" s="15"/>
      <c r="HM306" s="15"/>
      <c r="HN306" s="15"/>
      <c r="HO306" s="15"/>
      <c r="HP306" s="15"/>
      <c r="HQ306" s="15"/>
      <c r="HR306" s="15"/>
      <c r="HS306" s="15"/>
      <c r="HT306" s="15"/>
      <c r="HU306" s="15"/>
      <c r="HV306" s="15"/>
      <c r="HW306" s="15"/>
      <c r="HX306" s="15"/>
      <c r="HY306" s="15"/>
      <c r="HZ306" s="15"/>
      <c r="IA306" s="15"/>
      <c r="IB306" s="15"/>
      <c r="IC306" s="15"/>
      <c r="ID306" s="15"/>
      <c r="IE306" s="15"/>
      <c r="IF306" s="15"/>
      <c r="IG306" s="15"/>
      <c r="IH306" s="15"/>
      <c r="II306" s="15"/>
      <c r="IJ306" s="15"/>
      <c r="IK306" s="15"/>
      <c r="IL306" s="15"/>
      <c r="IM306" s="15"/>
      <c r="IN306" s="15"/>
      <c r="IO306" s="15"/>
      <c r="IP306" s="15"/>
      <c r="IQ306" s="15"/>
      <c r="IR306" s="15"/>
      <c r="IS306" s="15"/>
      <c r="IT306" s="15"/>
      <c r="IU306" s="15"/>
      <c r="IV306" s="15"/>
    </row>
    <row r="307" spans="1:256" ht="11.25" customHeight="1">
      <c r="A307" s="506"/>
      <c r="B307" s="506"/>
      <c r="C307" s="506"/>
      <c r="D307" s="506"/>
      <c r="E307" s="506"/>
      <c r="F307" s="506"/>
      <c r="G307" s="506"/>
      <c r="H307" s="506"/>
      <c r="I307" s="506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  <c r="BG307" s="15"/>
      <c r="BH307" s="15"/>
      <c r="BI307" s="15"/>
      <c r="BJ307" s="15"/>
      <c r="BK307" s="15"/>
      <c r="BL307" s="15"/>
      <c r="BM307" s="15"/>
      <c r="BN307" s="15"/>
      <c r="BO307" s="15"/>
      <c r="BP307" s="15"/>
      <c r="BQ307" s="15"/>
      <c r="BR307" s="15"/>
      <c r="BS307" s="15"/>
      <c r="BT307" s="15"/>
      <c r="BU307" s="15"/>
      <c r="BV307" s="15"/>
      <c r="BW307" s="15"/>
      <c r="BX307" s="15"/>
      <c r="BY307" s="15"/>
      <c r="BZ307" s="15"/>
      <c r="CA307" s="15"/>
      <c r="CB307" s="15"/>
      <c r="CC307" s="15"/>
      <c r="CD307" s="15"/>
      <c r="CE307" s="15"/>
      <c r="CF307" s="15"/>
      <c r="CG307" s="15"/>
      <c r="CH307" s="15"/>
      <c r="CI307" s="15"/>
      <c r="CJ307" s="15"/>
      <c r="CK307" s="15"/>
      <c r="CL307" s="15"/>
      <c r="CM307" s="15"/>
      <c r="CN307" s="15"/>
      <c r="CO307" s="15"/>
      <c r="CP307" s="15"/>
      <c r="CQ307" s="15"/>
      <c r="CR307" s="15"/>
      <c r="CS307" s="15"/>
      <c r="CT307" s="15"/>
      <c r="CU307" s="15"/>
      <c r="CV307" s="15"/>
      <c r="CW307" s="15"/>
      <c r="CX307" s="15"/>
      <c r="CY307" s="15"/>
      <c r="CZ307" s="15"/>
      <c r="DA307" s="15"/>
      <c r="DB307" s="15"/>
      <c r="DC307" s="15"/>
      <c r="DD307" s="15"/>
      <c r="DE307" s="15"/>
      <c r="DF307" s="15"/>
      <c r="DG307" s="15"/>
      <c r="DH307" s="15"/>
      <c r="DI307" s="15"/>
      <c r="DJ307" s="15"/>
      <c r="DK307" s="15"/>
      <c r="DL307" s="15"/>
      <c r="DM307" s="15"/>
      <c r="DN307" s="15"/>
      <c r="DO307" s="15"/>
      <c r="DP307" s="15"/>
      <c r="DQ307" s="15"/>
      <c r="DR307" s="15"/>
      <c r="DS307" s="15"/>
      <c r="DT307" s="15"/>
      <c r="DU307" s="15"/>
      <c r="DV307" s="15"/>
      <c r="DW307" s="15"/>
      <c r="DX307" s="15"/>
      <c r="DY307" s="15"/>
      <c r="DZ307" s="15"/>
      <c r="EA307" s="15"/>
      <c r="EB307" s="15"/>
      <c r="EC307" s="15"/>
      <c r="ED307" s="15"/>
      <c r="EE307" s="15"/>
      <c r="EF307" s="15"/>
      <c r="EG307" s="15"/>
      <c r="EH307" s="15"/>
      <c r="EI307" s="15"/>
      <c r="EJ307" s="15"/>
      <c r="EK307" s="15"/>
      <c r="EL307" s="15"/>
      <c r="EM307" s="15"/>
      <c r="EN307" s="15"/>
      <c r="EO307" s="15"/>
      <c r="EP307" s="15"/>
      <c r="EQ307" s="15"/>
      <c r="ER307" s="15"/>
      <c r="ES307" s="15"/>
      <c r="ET307" s="15"/>
      <c r="EU307" s="15"/>
      <c r="EV307" s="15"/>
      <c r="EW307" s="15"/>
      <c r="EX307" s="15"/>
      <c r="EY307" s="15"/>
      <c r="EZ307" s="15"/>
      <c r="FA307" s="15"/>
      <c r="FB307" s="15"/>
      <c r="FC307" s="15"/>
      <c r="FD307" s="15"/>
      <c r="FE307" s="15"/>
      <c r="FF307" s="15"/>
      <c r="FG307" s="15"/>
      <c r="FH307" s="15"/>
      <c r="FI307" s="15"/>
      <c r="FJ307" s="15"/>
      <c r="FK307" s="15"/>
      <c r="FL307" s="15"/>
      <c r="FM307" s="15"/>
      <c r="FN307" s="15"/>
      <c r="FO307" s="15"/>
      <c r="FP307" s="15"/>
      <c r="FQ307" s="15"/>
      <c r="FR307" s="15"/>
      <c r="FS307" s="15"/>
      <c r="FT307" s="15"/>
      <c r="FU307" s="15"/>
      <c r="FV307" s="15"/>
      <c r="FW307" s="15"/>
      <c r="FX307" s="15"/>
      <c r="FY307" s="15"/>
      <c r="FZ307" s="15"/>
      <c r="GA307" s="15"/>
      <c r="GB307" s="15"/>
      <c r="GC307" s="15"/>
      <c r="GD307" s="15"/>
      <c r="GE307" s="15"/>
      <c r="GF307" s="15"/>
      <c r="GG307" s="15"/>
      <c r="GH307" s="15"/>
      <c r="GI307" s="15"/>
      <c r="GJ307" s="15"/>
      <c r="GK307" s="15"/>
      <c r="GL307" s="15"/>
      <c r="GM307" s="15"/>
      <c r="GN307" s="15"/>
      <c r="GO307" s="15"/>
      <c r="GP307" s="15"/>
      <c r="GQ307" s="15"/>
      <c r="GR307" s="15"/>
      <c r="GS307" s="15"/>
      <c r="GT307" s="15"/>
      <c r="GU307" s="15"/>
      <c r="GV307" s="15"/>
      <c r="GW307" s="15"/>
      <c r="GX307" s="15"/>
      <c r="GY307" s="15"/>
      <c r="GZ307" s="15"/>
      <c r="HA307" s="15"/>
      <c r="HB307" s="15"/>
      <c r="HC307" s="15"/>
      <c r="HD307" s="15"/>
      <c r="HE307" s="15"/>
      <c r="HF307" s="15"/>
      <c r="HG307" s="15"/>
      <c r="HH307" s="15"/>
      <c r="HI307" s="15"/>
      <c r="HJ307" s="15"/>
      <c r="HK307" s="15"/>
      <c r="HL307" s="15"/>
      <c r="HM307" s="15"/>
      <c r="HN307" s="15"/>
      <c r="HO307" s="15"/>
      <c r="HP307" s="15"/>
      <c r="HQ307" s="15"/>
      <c r="HR307" s="15"/>
      <c r="HS307" s="15"/>
      <c r="HT307" s="15"/>
      <c r="HU307" s="15"/>
      <c r="HV307" s="15"/>
      <c r="HW307" s="15"/>
      <c r="HX307" s="15"/>
      <c r="HY307" s="15"/>
      <c r="HZ307" s="15"/>
      <c r="IA307" s="15"/>
      <c r="IB307" s="15"/>
      <c r="IC307" s="15"/>
      <c r="ID307" s="15"/>
      <c r="IE307" s="15"/>
      <c r="IF307" s="15"/>
      <c r="IG307" s="15"/>
      <c r="IH307" s="15"/>
      <c r="II307" s="15"/>
      <c r="IJ307" s="15"/>
      <c r="IK307" s="15"/>
      <c r="IL307" s="15"/>
      <c r="IM307" s="15"/>
      <c r="IN307" s="15"/>
      <c r="IO307" s="15"/>
      <c r="IP307" s="15"/>
      <c r="IQ307" s="15"/>
      <c r="IR307" s="15"/>
      <c r="IS307" s="15"/>
      <c r="IT307" s="15"/>
      <c r="IU307" s="15"/>
      <c r="IV307" s="15"/>
    </row>
    <row r="308" spans="1:256" ht="25.5" customHeight="1">
      <c r="A308" s="604" t="s">
        <v>295</v>
      </c>
      <c r="B308" s="604"/>
      <c r="C308" s="604"/>
      <c r="D308" s="605" t="s">
        <v>296</v>
      </c>
      <c r="E308" s="605"/>
      <c r="F308" s="130" t="s">
        <v>297</v>
      </c>
      <c r="G308" s="605" t="s">
        <v>298</v>
      </c>
      <c r="H308" s="605"/>
      <c r="I308" s="60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  <c r="BG308" s="15"/>
      <c r="BH308" s="15"/>
      <c r="BI308" s="15"/>
      <c r="BJ308" s="15"/>
      <c r="BK308" s="15"/>
      <c r="BL308" s="15"/>
      <c r="BM308" s="15"/>
      <c r="BN308" s="15"/>
      <c r="BO308" s="15"/>
      <c r="BP308" s="15"/>
      <c r="BQ308" s="15"/>
      <c r="BR308" s="15"/>
      <c r="BS308" s="15"/>
      <c r="BT308" s="15"/>
      <c r="BU308" s="15"/>
      <c r="BV308" s="15"/>
      <c r="BW308" s="15"/>
      <c r="BX308" s="15"/>
      <c r="BY308" s="15"/>
      <c r="BZ308" s="15"/>
      <c r="CA308" s="15"/>
      <c r="CB308" s="15"/>
      <c r="CC308" s="15"/>
      <c r="CD308" s="15"/>
      <c r="CE308" s="15"/>
      <c r="CF308" s="15"/>
      <c r="CG308" s="15"/>
      <c r="CH308" s="15"/>
      <c r="CI308" s="15"/>
      <c r="CJ308" s="15"/>
      <c r="CK308" s="15"/>
      <c r="CL308" s="15"/>
      <c r="CM308" s="15"/>
      <c r="CN308" s="15"/>
      <c r="CO308" s="15"/>
      <c r="CP308" s="15"/>
      <c r="CQ308" s="15"/>
      <c r="CR308" s="15"/>
      <c r="CS308" s="15"/>
      <c r="CT308" s="15"/>
      <c r="CU308" s="15"/>
      <c r="CV308" s="15"/>
      <c r="CW308" s="15"/>
      <c r="CX308" s="15"/>
      <c r="CY308" s="15"/>
      <c r="CZ308" s="15"/>
      <c r="DA308" s="15"/>
      <c r="DB308" s="15"/>
      <c r="DC308" s="15"/>
      <c r="DD308" s="15"/>
      <c r="DE308" s="15"/>
      <c r="DF308" s="15"/>
      <c r="DG308" s="15"/>
      <c r="DH308" s="15"/>
      <c r="DI308" s="15"/>
      <c r="DJ308" s="15"/>
      <c r="DK308" s="15"/>
      <c r="DL308" s="15"/>
      <c r="DM308" s="15"/>
      <c r="DN308" s="15"/>
      <c r="DO308" s="15"/>
      <c r="DP308" s="15"/>
      <c r="DQ308" s="15"/>
      <c r="DR308" s="15"/>
      <c r="DS308" s="15"/>
      <c r="DT308" s="15"/>
      <c r="DU308" s="15"/>
      <c r="DV308" s="15"/>
      <c r="DW308" s="15"/>
      <c r="DX308" s="15"/>
      <c r="DY308" s="15"/>
      <c r="DZ308" s="15"/>
      <c r="EA308" s="15"/>
      <c r="EB308" s="15"/>
      <c r="EC308" s="15"/>
      <c r="ED308" s="15"/>
      <c r="EE308" s="15"/>
      <c r="EF308" s="15"/>
      <c r="EG308" s="15"/>
      <c r="EH308" s="15"/>
      <c r="EI308" s="15"/>
      <c r="EJ308" s="15"/>
      <c r="EK308" s="15"/>
      <c r="EL308" s="15"/>
      <c r="EM308" s="15"/>
      <c r="EN308" s="15"/>
      <c r="EO308" s="15"/>
      <c r="EP308" s="15"/>
      <c r="EQ308" s="15"/>
      <c r="ER308" s="15"/>
      <c r="ES308" s="15"/>
      <c r="ET308" s="15"/>
      <c r="EU308" s="15"/>
      <c r="EV308" s="15"/>
      <c r="EW308" s="15"/>
      <c r="EX308" s="15"/>
      <c r="EY308" s="15"/>
      <c r="EZ308" s="15"/>
      <c r="FA308" s="15"/>
      <c r="FB308" s="15"/>
      <c r="FC308" s="15"/>
      <c r="FD308" s="15"/>
      <c r="FE308" s="15"/>
      <c r="FF308" s="15"/>
      <c r="FG308" s="15"/>
      <c r="FH308" s="15"/>
      <c r="FI308" s="15"/>
      <c r="FJ308" s="15"/>
      <c r="FK308" s="15"/>
      <c r="FL308" s="15"/>
      <c r="FM308" s="15"/>
      <c r="FN308" s="15"/>
      <c r="FO308" s="15"/>
      <c r="FP308" s="15"/>
      <c r="FQ308" s="15"/>
      <c r="FR308" s="15"/>
      <c r="FS308" s="15"/>
      <c r="FT308" s="15"/>
      <c r="FU308" s="15"/>
      <c r="FV308" s="15"/>
      <c r="FW308" s="15"/>
      <c r="FX308" s="15"/>
      <c r="FY308" s="15"/>
      <c r="FZ308" s="15"/>
      <c r="GA308" s="15"/>
      <c r="GB308" s="15"/>
      <c r="GC308" s="15"/>
      <c r="GD308" s="15"/>
      <c r="GE308" s="15"/>
      <c r="GF308" s="15"/>
      <c r="GG308" s="15"/>
      <c r="GH308" s="15"/>
      <c r="GI308" s="15"/>
      <c r="GJ308" s="15"/>
      <c r="GK308" s="15"/>
      <c r="GL308" s="15"/>
      <c r="GM308" s="15"/>
      <c r="GN308" s="15"/>
      <c r="GO308" s="15"/>
      <c r="GP308" s="15"/>
      <c r="GQ308" s="15"/>
      <c r="GR308" s="15"/>
      <c r="GS308" s="15"/>
      <c r="GT308" s="15"/>
      <c r="GU308" s="15"/>
      <c r="GV308" s="15"/>
      <c r="GW308" s="15"/>
      <c r="GX308" s="15"/>
      <c r="GY308" s="15"/>
      <c r="GZ308" s="15"/>
      <c r="HA308" s="15"/>
      <c r="HB308" s="15"/>
      <c r="HC308" s="15"/>
      <c r="HD308" s="15"/>
      <c r="HE308" s="15"/>
      <c r="HF308" s="15"/>
      <c r="HG308" s="15"/>
      <c r="HH308" s="15"/>
      <c r="HI308" s="15"/>
      <c r="HJ308" s="15"/>
      <c r="HK308" s="15"/>
      <c r="HL308" s="15"/>
      <c r="HM308" s="15"/>
      <c r="HN308" s="15"/>
      <c r="HO308" s="15"/>
      <c r="HP308" s="15"/>
      <c r="HQ308" s="15"/>
      <c r="HR308" s="15"/>
      <c r="HS308" s="15"/>
      <c r="HT308" s="15"/>
      <c r="HU308" s="15"/>
      <c r="HV308" s="15"/>
      <c r="HW308" s="15"/>
      <c r="HX308" s="15"/>
      <c r="HY308" s="15"/>
      <c r="HZ308" s="15"/>
      <c r="IA308" s="15"/>
      <c r="IB308" s="15"/>
      <c r="IC308" s="15"/>
      <c r="ID308" s="15"/>
      <c r="IE308" s="15"/>
      <c r="IF308" s="15"/>
      <c r="IG308" s="15"/>
      <c r="IH308" s="15"/>
      <c r="II308" s="15"/>
      <c r="IJ308" s="15"/>
      <c r="IK308" s="15"/>
      <c r="IL308" s="15"/>
      <c r="IM308" s="15"/>
      <c r="IN308" s="15"/>
      <c r="IO308" s="15"/>
      <c r="IP308" s="15"/>
      <c r="IQ308" s="15"/>
      <c r="IR308" s="15"/>
      <c r="IS308" s="15"/>
      <c r="IT308" s="15"/>
      <c r="IU308" s="15"/>
      <c r="IV308" s="15"/>
    </row>
    <row r="309" spans="1:256" ht="13.5" customHeight="1">
      <c r="A309" s="606" t="s">
        <v>22</v>
      </c>
      <c r="B309" s="606"/>
      <c r="C309" s="606"/>
      <c r="D309" s="607">
        <f>G215</f>
        <v>4.3600000000000003</v>
      </c>
      <c r="E309" s="607"/>
      <c r="F309" s="131">
        <f t="shared" ref="F309:F316" si="0">H14</f>
        <v>2000</v>
      </c>
      <c r="G309" s="476">
        <f t="shared" ref="G309:G315" si="1">ROUND(D309*F309,2)</f>
        <v>8720</v>
      </c>
      <c r="H309" s="476"/>
      <c r="I309" s="476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  <c r="BG309" s="15"/>
      <c r="BH309" s="15"/>
      <c r="BI309" s="15"/>
      <c r="BJ309" s="15"/>
      <c r="BK309" s="15"/>
      <c r="BL309" s="15"/>
      <c r="BM309" s="15"/>
      <c r="BN309" s="15"/>
      <c r="BO309" s="15"/>
      <c r="BP309" s="15"/>
      <c r="BQ309" s="15"/>
      <c r="BR309" s="15"/>
      <c r="BS309" s="15"/>
      <c r="BT309" s="15"/>
      <c r="BU309" s="15"/>
      <c r="BV309" s="15"/>
      <c r="BW309" s="15"/>
      <c r="BX309" s="15"/>
      <c r="BY309" s="15"/>
      <c r="BZ309" s="15"/>
      <c r="CA309" s="15"/>
      <c r="CB309" s="15"/>
      <c r="CC309" s="15"/>
      <c r="CD309" s="15"/>
      <c r="CE309" s="15"/>
      <c r="CF309" s="15"/>
      <c r="CG309" s="15"/>
      <c r="CH309" s="15"/>
      <c r="CI309" s="15"/>
      <c r="CJ309" s="15"/>
      <c r="CK309" s="15"/>
      <c r="CL309" s="15"/>
      <c r="CM309" s="15"/>
      <c r="CN309" s="15"/>
      <c r="CO309" s="15"/>
      <c r="CP309" s="15"/>
      <c r="CQ309" s="15"/>
      <c r="CR309" s="15"/>
      <c r="CS309" s="15"/>
      <c r="CT309" s="15"/>
      <c r="CU309" s="15"/>
      <c r="CV309" s="15"/>
      <c r="CW309" s="15"/>
      <c r="CX309" s="15"/>
      <c r="CY309" s="15"/>
      <c r="CZ309" s="15"/>
      <c r="DA309" s="15"/>
      <c r="DB309" s="15"/>
      <c r="DC309" s="15"/>
      <c r="DD309" s="15"/>
      <c r="DE309" s="15"/>
      <c r="DF309" s="15"/>
      <c r="DG309" s="15"/>
      <c r="DH309" s="15"/>
      <c r="DI309" s="15"/>
      <c r="DJ309" s="15"/>
      <c r="DK309" s="15"/>
      <c r="DL309" s="15"/>
      <c r="DM309" s="15"/>
      <c r="DN309" s="15"/>
      <c r="DO309" s="15"/>
      <c r="DP309" s="15"/>
      <c r="DQ309" s="15"/>
      <c r="DR309" s="15"/>
      <c r="DS309" s="15"/>
      <c r="DT309" s="15"/>
      <c r="DU309" s="15"/>
      <c r="DV309" s="15"/>
      <c r="DW309" s="15"/>
      <c r="DX309" s="15"/>
      <c r="DY309" s="15"/>
      <c r="DZ309" s="15"/>
      <c r="EA309" s="15"/>
      <c r="EB309" s="15"/>
      <c r="EC309" s="15"/>
      <c r="ED309" s="15"/>
      <c r="EE309" s="15"/>
      <c r="EF309" s="15"/>
      <c r="EG309" s="15"/>
      <c r="EH309" s="15"/>
      <c r="EI309" s="15"/>
      <c r="EJ309" s="15"/>
      <c r="EK309" s="15"/>
      <c r="EL309" s="15"/>
      <c r="EM309" s="15"/>
      <c r="EN309" s="15"/>
      <c r="EO309" s="15"/>
      <c r="EP309" s="15"/>
      <c r="EQ309" s="15"/>
      <c r="ER309" s="15"/>
      <c r="ES309" s="15"/>
      <c r="ET309" s="15"/>
      <c r="EU309" s="15"/>
      <c r="EV309" s="15"/>
      <c r="EW309" s="15"/>
      <c r="EX309" s="15"/>
      <c r="EY309" s="15"/>
      <c r="EZ309" s="15"/>
      <c r="FA309" s="15"/>
      <c r="FB309" s="15"/>
      <c r="FC309" s="15"/>
      <c r="FD309" s="15"/>
      <c r="FE309" s="15"/>
      <c r="FF309" s="15"/>
      <c r="FG309" s="15"/>
      <c r="FH309" s="15"/>
      <c r="FI309" s="15"/>
      <c r="FJ309" s="15"/>
      <c r="FK309" s="15"/>
      <c r="FL309" s="15"/>
      <c r="FM309" s="15"/>
      <c r="FN309" s="15"/>
      <c r="FO309" s="15"/>
      <c r="FP309" s="15"/>
      <c r="FQ309" s="15"/>
      <c r="FR309" s="15"/>
      <c r="FS309" s="15"/>
      <c r="FT309" s="15"/>
      <c r="FU309" s="15"/>
      <c r="FV309" s="15"/>
      <c r="FW309" s="15"/>
      <c r="FX309" s="15"/>
      <c r="FY309" s="15"/>
      <c r="FZ309" s="15"/>
      <c r="GA309" s="15"/>
      <c r="GB309" s="15"/>
      <c r="GC309" s="15"/>
      <c r="GD309" s="15"/>
      <c r="GE309" s="15"/>
      <c r="GF309" s="15"/>
      <c r="GG309" s="15"/>
      <c r="GH309" s="15"/>
      <c r="GI309" s="15"/>
      <c r="GJ309" s="15"/>
      <c r="GK309" s="15"/>
      <c r="GL309" s="15"/>
      <c r="GM309" s="15"/>
      <c r="GN309" s="15"/>
      <c r="GO309" s="15"/>
      <c r="GP309" s="15"/>
      <c r="GQ309" s="15"/>
      <c r="GR309" s="15"/>
      <c r="GS309" s="15"/>
      <c r="GT309" s="15"/>
      <c r="GU309" s="15"/>
      <c r="GV309" s="15"/>
      <c r="GW309" s="15"/>
      <c r="GX309" s="15"/>
      <c r="GY309" s="15"/>
      <c r="GZ309" s="15"/>
      <c r="HA309" s="15"/>
      <c r="HB309" s="15"/>
      <c r="HC309" s="15"/>
      <c r="HD309" s="15"/>
      <c r="HE309" s="15"/>
      <c r="HF309" s="15"/>
      <c r="HG309" s="15"/>
      <c r="HH309" s="15"/>
      <c r="HI309" s="15"/>
      <c r="HJ309" s="15"/>
      <c r="HK309" s="15"/>
      <c r="HL309" s="15"/>
      <c r="HM309" s="15"/>
      <c r="HN309" s="15"/>
      <c r="HO309" s="15"/>
      <c r="HP309" s="15"/>
      <c r="HQ309" s="15"/>
      <c r="HR309" s="15"/>
      <c r="HS309" s="15"/>
      <c r="HT309" s="15"/>
      <c r="HU309" s="15"/>
      <c r="HV309" s="15"/>
      <c r="HW309" s="15"/>
      <c r="HX309" s="15"/>
      <c r="HY309" s="15"/>
      <c r="HZ309" s="15"/>
      <c r="IA309" s="15"/>
      <c r="IB309" s="15"/>
      <c r="IC309" s="15"/>
      <c r="ID309" s="15"/>
      <c r="IE309" s="15"/>
      <c r="IF309" s="15"/>
      <c r="IG309" s="15"/>
      <c r="IH309" s="15"/>
      <c r="II309" s="15"/>
      <c r="IJ309" s="15"/>
      <c r="IK309" s="15"/>
      <c r="IL309" s="15"/>
      <c r="IM309" s="15"/>
      <c r="IN309" s="15"/>
      <c r="IO309" s="15"/>
      <c r="IP309" s="15"/>
      <c r="IQ309" s="15"/>
      <c r="IR309" s="15"/>
      <c r="IS309" s="15"/>
      <c r="IT309" s="15"/>
      <c r="IU309" s="15"/>
      <c r="IV309" s="15"/>
    </row>
    <row r="310" spans="1:256" ht="13.5" customHeight="1">
      <c r="A310" s="606" t="s">
        <v>24</v>
      </c>
      <c r="B310" s="606"/>
      <c r="C310" s="606"/>
      <c r="D310" s="607">
        <f>G219</f>
        <v>4.3600000000000003</v>
      </c>
      <c r="E310" s="607"/>
      <c r="F310" s="131">
        <f t="shared" si="0"/>
        <v>4000</v>
      </c>
      <c r="G310" s="476">
        <f t="shared" si="1"/>
        <v>17440</v>
      </c>
      <c r="H310" s="476"/>
      <c r="I310" s="476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  <c r="BG310" s="15"/>
      <c r="BH310" s="15"/>
      <c r="BI310" s="15"/>
      <c r="BJ310" s="15"/>
      <c r="BK310" s="15"/>
      <c r="BL310" s="15"/>
      <c r="BM310" s="15"/>
      <c r="BN310" s="15"/>
      <c r="BO310" s="15"/>
      <c r="BP310" s="15"/>
      <c r="BQ310" s="15"/>
      <c r="BR310" s="15"/>
      <c r="BS310" s="15"/>
      <c r="BT310" s="15"/>
      <c r="BU310" s="15"/>
      <c r="BV310" s="15"/>
      <c r="BW310" s="15"/>
      <c r="BX310" s="15"/>
      <c r="BY310" s="15"/>
      <c r="BZ310" s="15"/>
      <c r="CA310" s="15"/>
      <c r="CB310" s="15"/>
      <c r="CC310" s="15"/>
      <c r="CD310" s="15"/>
      <c r="CE310" s="15"/>
      <c r="CF310" s="15"/>
      <c r="CG310" s="15"/>
      <c r="CH310" s="15"/>
      <c r="CI310" s="15"/>
      <c r="CJ310" s="15"/>
      <c r="CK310" s="15"/>
      <c r="CL310" s="15"/>
      <c r="CM310" s="15"/>
      <c r="CN310" s="15"/>
      <c r="CO310" s="15"/>
      <c r="CP310" s="15"/>
      <c r="CQ310" s="15"/>
      <c r="CR310" s="15"/>
      <c r="CS310" s="15"/>
      <c r="CT310" s="15"/>
      <c r="CU310" s="15"/>
      <c r="CV310" s="15"/>
      <c r="CW310" s="15"/>
      <c r="CX310" s="15"/>
      <c r="CY310" s="15"/>
      <c r="CZ310" s="15"/>
      <c r="DA310" s="15"/>
      <c r="DB310" s="15"/>
      <c r="DC310" s="15"/>
      <c r="DD310" s="15"/>
      <c r="DE310" s="15"/>
      <c r="DF310" s="15"/>
      <c r="DG310" s="15"/>
      <c r="DH310" s="15"/>
      <c r="DI310" s="15"/>
      <c r="DJ310" s="15"/>
      <c r="DK310" s="15"/>
      <c r="DL310" s="15"/>
      <c r="DM310" s="15"/>
      <c r="DN310" s="15"/>
      <c r="DO310" s="15"/>
      <c r="DP310" s="15"/>
      <c r="DQ310" s="15"/>
      <c r="DR310" s="15"/>
      <c r="DS310" s="15"/>
      <c r="DT310" s="15"/>
      <c r="DU310" s="15"/>
      <c r="DV310" s="15"/>
      <c r="DW310" s="15"/>
      <c r="DX310" s="15"/>
      <c r="DY310" s="15"/>
      <c r="DZ310" s="15"/>
      <c r="EA310" s="15"/>
      <c r="EB310" s="15"/>
      <c r="EC310" s="15"/>
      <c r="ED310" s="15"/>
      <c r="EE310" s="15"/>
      <c r="EF310" s="15"/>
      <c r="EG310" s="15"/>
      <c r="EH310" s="15"/>
      <c r="EI310" s="15"/>
      <c r="EJ310" s="15"/>
      <c r="EK310" s="15"/>
      <c r="EL310" s="15"/>
      <c r="EM310" s="15"/>
      <c r="EN310" s="15"/>
      <c r="EO310" s="15"/>
      <c r="EP310" s="15"/>
      <c r="EQ310" s="15"/>
      <c r="ER310" s="15"/>
      <c r="ES310" s="15"/>
      <c r="ET310" s="15"/>
      <c r="EU310" s="15"/>
      <c r="EV310" s="15"/>
      <c r="EW310" s="15"/>
      <c r="EX310" s="15"/>
      <c r="EY310" s="15"/>
      <c r="EZ310" s="15"/>
      <c r="FA310" s="15"/>
      <c r="FB310" s="15"/>
      <c r="FC310" s="15"/>
      <c r="FD310" s="15"/>
      <c r="FE310" s="15"/>
      <c r="FF310" s="15"/>
      <c r="FG310" s="15"/>
      <c r="FH310" s="15"/>
      <c r="FI310" s="15"/>
      <c r="FJ310" s="15"/>
      <c r="FK310" s="15"/>
      <c r="FL310" s="15"/>
      <c r="FM310" s="15"/>
      <c r="FN310" s="15"/>
      <c r="FO310" s="15"/>
      <c r="FP310" s="15"/>
      <c r="FQ310" s="15"/>
      <c r="FR310" s="15"/>
      <c r="FS310" s="15"/>
      <c r="FT310" s="15"/>
      <c r="FU310" s="15"/>
      <c r="FV310" s="15"/>
      <c r="FW310" s="15"/>
      <c r="FX310" s="15"/>
      <c r="FY310" s="15"/>
      <c r="FZ310" s="15"/>
      <c r="GA310" s="15"/>
      <c r="GB310" s="15"/>
      <c r="GC310" s="15"/>
      <c r="GD310" s="15"/>
      <c r="GE310" s="15"/>
      <c r="GF310" s="15"/>
      <c r="GG310" s="15"/>
      <c r="GH310" s="15"/>
      <c r="GI310" s="15"/>
      <c r="GJ310" s="15"/>
      <c r="GK310" s="15"/>
      <c r="GL310" s="15"/>
      <c r="GM310" s="15"/>
      <c r="GN310" s="15"/>
      <c r="GO310" s="15"/>
      <c r="GP310" s="15"/>
      <c r="GQ310" s="15"/>
      <c r="GR310" s="15"/>
      <c r="GS310" s="15"/>
      <c r="GT310" s="15"/>
      <c r="GU310" s="15"/>
      <c r="GV310" s="15"/>
      <c r="GW310" s="15"/>
      <c r="GX310" s="15"/>
      <c r="GY310" s="15"/>
      <c r="GZ310" s="15"/>
      <c r="HA310" s="15"/>
      <c r="HB310" s="15"/>
      <c r="HC310" s="15"/>
      <c r="HD310" s="15"/>
      <c r="HE310" s="15"/>
      <c r="HF310" s="15"/>
      <c r="HG310" s="15"/>
      <c r="HH310" s="15"/>
      <c r="HI310" s="15"/>
      <c r="HJ310" s="15"/>
      <c r="HK310" s="15"/>
      <c r="HL310" s="15"/>
      <c r="HM310" s="15"/>
      <c r="HN310" s="15"/>
      <c r="HO310" s="15"/>
      <c r="HP310" s="15"/>
      <c r="HQ310" s="15"/>
      <c r="HR310" s="15"/>
      <c r="HS310" s="15"/>
      <c r="HT310" s="15"/>
      <c r="HU310" s="15"/>
      <c r="HV310" s="15"/>
      <c r="HW310" s="15"/>
      <c r="HX310" s="15"/>
      <c r="HY310" s="15"/>
      <c r="HZ310" s="15"/>
      <c r="IA310" s="15"/>
      <c r="IB310" s="15"/>
      <c r="IC310" s="15"/>
      <c r="ID310" s="15"/>
      <c r="IE310" s="15"/>
      <c r="IF310" s="15"/>
      <c r="IG310" s="15"/>
      <c r="IH310" s="15"/>
      <c r="II310" s="15"/>
      <c r="IJ310" s="15"/>
      <c r="IK310" s="15"/>
      <c r="IL310" s="15"/>
      <c r="IM310" s="15"/>
      <c r="IN310" s="15"/>
      <c r="IO310" s="15"/>
      <c r="IP310" s="15"/>
      <c r="IQ310" s="15"/>
      <c r="IR310" s="15"/>
      <c r="IS310" s="15"/>
      <c r="IT310" s="15"/>
      <c r="IU310" s="15"/>
      <c r="IV310" s="15"/>
    </row>
    <row r="311" spans="1:256" ht="13.5" customHeight="1">
      <c r="A311" s="606" t="s">
        <v>25</v>
      </c>
      <c r="B311" s="606"/>
      <c r="C311" s="606"/>
      <c r="D311" s="607">
        <v>0</v>
      </c>
      <c r="E311" s="607"/>
      <c r="F311" s="131">
        <f t="shared" si="0"/>
        <v>0</v>
      </c>
      <c r="G311" s="476">
        <f t="shared" si="1"/>
        <v>0</v>
      </c>
      <c r="H311" s="476"/>
      <c r="I311" s="476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  <c r="BG311" s="15"/>
      <c r="BH311" s="15"/>
      <c r="BI311" s="15"/>
      <c r="BJ311" s="15"/>
      <c r="BK311" s="15"/>
      <c r="BL311" s="15"/>
      <c r="BM311" s="15"/>
      <c r="BN311" s="15"/>
      <c r="BO311" s="15"/>
      <c r="BP311" s="15"/>
      <c r="BQ311" s="15"/>
      <c r="BR311" s="15"/>
      <c r="BS311" s="15"/>
      <c r="BT311" s="15"/>
      <c r="BU311" s="15"/>
      <c r="BV311" s="15"/>
      <c r="BW311" s="15"/>
      <c r="BX311" s="15"/>
      <c r="BY311" s="15"/>
      <c r="BZ311" s="15"/>
      <c r="CA311" s="15"/>
      <c r="CB311" s="15"/>
      <c r="CC311" s="15"/>
      <c r="CD311" s="15"/>
      <c r="CE311" s="15"/>
      <c r="CF311" s="15"/>
      <c r="CG311" s="15"/>
      <c r="CH311" s="15"/>
      <c r="CI311" s="15"/>
      <c r="CJ311" s="15"/>
      <c r="CK311" s="15"/>
      <c r="CL311" s="15"/>
      <c r="CM311" s="15"/>
      <c r="CN311" s="15"/>
      <c r="CO311" s="15"/>
      <c r="CP311" s="15"/>
      <c r="CQ311" s="15"/>
      <c r="CR311" s="15"/>
      <c r="CS311" s="15"/>
      <c r="CT311" s="15"/>
      <c r="CU311" s="15"/>
      <c r="CV311" s="15"/>
      <c r="CW311" s="15"/>
      <c r="CX311" s="15"/>
      <c r="CY311" s="15"/>
      <c r="CZ311" s="15"/>
      <c r="DA311" s="15"/>
      <c r="DB311" s="15"/>
      <c r="DC311" s="15"/>
      <c r="DD311" s="15"/>
      <c r="DE311" s="15"/>
      <c r="DF311" s="15"/>
      <c r="DG311" s="15"/>
      <c r="DH311" s="15"/>
      <c r="DI311" s="15"/>
      <c r="DJ311" s="15"/>
      <c r="DK311" s="15"/>
      <c r="DL311" s="15"/>
      <c r="DM311" s="15"/>
      <c r="DN311" s="15"/>
      <c r="DO311" s="15"/>
      <c r="DP311" s="15"/>
      <c r="DQ311" s="15"/>
      <c r="DR311" s="15"/>
      <c r="DS311" s="15"/>
      <c r="DT311" s="15"/>
      <c r="DU311" s="15"/>
      <c r="DV311" s="15"/>
      <c r="DW311" s="15"/>
      <c r="DX311" s="15"/>
      <c r="DY311" s="15"/>
      <c r="DZ311" s="15"/>
      <c r="EA311" s="15"/>
      <c r="EB311" s="15"/>
      <c r="EC311" s="15"/>
      <c r="ED311" s="15"/>
      <c r="EE311" s="15"/>
      <c r="EF311" s="15"/>
      <c r="EG311" s="15"/>
      <c r="EH311" s="15"/>
      <c r="EI311" s="15"/>
      <c r="EJ311" s="15"/>
      <c r="EK311" s="15"/>
      <c r="EL311" s="15"/>
      <c r="EM311" s="15"/>
      <c r="EN311" s="15"/>
      <c r="EO311" s="15"/>
      <c r="EP311" s="15"/>
      <c r="EQ311" s="15"/>
      <c r="ER311" s="15"/>
      <c r="ES311" s="15"/>
      <c r="ET311" s="15"/>
      <c r="EU311" s="15"/>
      <c r="EV311" s="15"/>
      <c r="EW311" s="15"/>
      <c r="EX311" s="15"/>
      <c r="EY311" s="15"/>
      <c r="EZ311" s="15"/>
      <c r="FA311" s="15"/>
      <c r="FB311" s="15"/>
      <c r="FC311" s="15"/>
      <c r="FD311" s="15"/>
      <c r="FE311" s="15"/>
      <c r="FF311" s="15"/>
      <c r="FG311" s="15"/>
      <c r="FH311" s="15"/>
      <c r="FI311" s="15"/>
      <c r="FJ311" s="15"/>
      <c r="FK311" s="15"/>
      <c r="FL311" s="15"/>
      <c r="FM311" s="15"/>
      <c r="FN311" s="15"/>
      <c r="FO311" s="15"/>
      <c r="FP311" s="15"/>
      <c r="FQ311" s="15"/>
      <c r="FR311" s="15"/>
      <c r="FS311" s="15"/>
      <c r="FT311" s="15"/>
      <c r="FU311" s="15"/>
      <c r="FV311" s="15"/>
      <c r="FW311" s="15"/>
      <c r="FX311" s="15"/>
      <c r="FY311" s="15"/>
      <c r="FZ311" s="15"/>
      <c r="GA311" s="15"/>
      <c r="GB311" s="15"/>
      <c r="GC311" s="15"/>
      <c r="GD311" s="15"/>
      <c r="GE311" s="15"/>
      <c r="GF311" s="15"/>
      <c r="GG311" s="15"/>
      <c r="GH311" s="15"/>
      <c r="GI311" s="15"/>
      <c r="GJ311" s="15"/>
      <c r="GK311" s="15"/>
      <c r="GL311" s="15"/>
      <c r="GM311" s="15"/>
      <c r="GN311" s="15"/>
      <c r="GO311" s="15"/>
      <c r="GP311" s="15"/>
      <c r="GQ311" s="15"/>
      <c r="GR311" s="15"/>
      <c r="GS311" s="15"/>
      <c r="GT311" s="15"/>
      <c r="GU311" s="15"/>
      <c r="GV311" s="15"/>
      <c r="GW311" s="15"/>
      <c r="GX311" s="15"/>
      <c r="GY311" s="15"/>
      <c r="GZ311" s="15"/>
      <c r="HA311" s="15"/>
      <c r="HB311" s="15"/>
      <c r="HC311" s="15"/>
      <c r="HD311" s="15"/>
      <c r="HE311" s="15"/>
      <c r="HF311" s="15"/>
      <c r="HG311" s="15"/>
      <c r="HH311" s="15"/>
      <c r="HI311" s="15"/>
      <c r="HJ311" s="15"/>
      <c r="HK311" s="15"/>
      <c r="HL311" s="15"/>
      <c r="HM311" s="15"/>
      <c r="HN311" s="15"/>
      <c r="HO311" s="15"/>
      <c r="HP311" s="15"/>
      <c r="HQ311" s="15"/>
      <c r="HR311" s="15"/>
      <c r="HS311" s="15"/>
      <c r="HT311" s="15"/>
      <c r="HU311" s="15"/>
      <c r="HV311" s="15"/>
      <c r="HW311" s="15"/>
      <c r="HX311" s="15"/>
      <c r="HY311" s="15"/>
      <c r="HZ311" s="15"/>
      <c r="IA311" s="15"/>
      <c r="IB311" s="15"/>
      <c r="IC311" s="15"/>
      <c r="ID311" s="15"/>
      <c r="IE311" s="15"/>
      <c r="IF311" s="15"/>
      <c r="IG311" s="15"/>
      <c r="IH311" s="15"/>
      <c r="II311" s="15"/>
      <c r="IJ311" s="15"/>
      <c r="IK311" s="15"/>
      <c r="IL311" s="15"/>
      <c r="IM311" s="15"/>
      <c r="IN311" s="15"/>
      <c r="IO311" s="15"/>
      <c r="IP311" s="15"/>
      <c r="IQ311" s="15"/>
      <c r="IR311" s="15"/>
      <c r="IS311" s="15"/>
      <c r="IT311" s="15"/>
      <c r="IU311" s="15"/>
      <c r="IV311" s="15"/>
    </row>
    <row r="312" spans="1:256" ht="13.5" customHeight="1">
      <c r="A312" s="606" t="s">
        <v>26</v>
      </c>
      <c r="B312" s="606"/>
      <c r="C312" s="606"/>
      <c r="D312" s="607">
        <f>G227</f>
        <v>2.1800000000000002</v>
      </c>
      <c r="E312" s="607"/>
      <c r="F312" s="131">
        <f t="shared" si="0"/>
        <v>400</v>
      </c>
      <c r="G312" s="476">
        <f t="shared" si="1"/>
        <v>872</v>
      </c>
      <c r="H312" s="476"/>
      <c r="I312" s="476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  <c r="BG312" s="15"/>
      <c r="BH312" s="15"/>
      <c r="BI312" s="15"/>
      <c r="BJ312" s="15"/>
      <c r="BK312" s="15"/>
      <c r="BL312" s="15"/>
      <c r="BM312" s="15"/>
      <c r="BN312" s="15"/>
      <c r="BO312" s="15"/>
      <c r="BP312" s="15"/>
      <c r="BQ312" s="15"/>
      <c r="BR312" s="15"/>
      <c r="BS312" s="15"/>
      <c r="BT312" s="15"/>
      <c r="BU312" s="15"/>
      <c r="BV312" s="15"/>
      <c r="BW312" s="15"/>
      <c r="BX312" s="15"/>
      <c r="BY312" s="15"/>
      <c r="BZ312" s="15"/>
      <c r="CA312" s="15"/>
      <c r="CB312" s="15"/>
      <c r="CC312" s="15"/>
      <c r="CD312" s="15"/>
      <c r="CE312" s="15"/>
      <c r="CF312" s="15"/>
      <c r="CG312" s="15"/>
      <c r="CH312" s="15"/>
      <c r="CI312" s="15"/>
      <c r="CJ312" s="15"/>
      <c r="CK312" s="15"/>
      <c r="CL312" s="15"/>
      <c r="CM312" s="15"/>
      <c r="CN312" s="15"/>
      <c r="CO312" s="15"/>
      <c r="CP312" s="15"/>
      <c r="CQ312" s="15"/>
      <c r="CR312" s="15"/>
      <c r="CS312" s="15"/>
      <c r="CT312" s="15"/>
      <c r="CU312" s="15"/>
      <c r="CV312" s="15"/>
      <c r="CW312" s="15"/>
      <c r="CX312" s="15"/>
      <c r="CY312" s="15"/>
      <c r="CZ312" s="15"/>
      <c r="DA312" s="15"/>
      <c r="DB312" s="15"/>
      <c r="DC312" s="15"/>
      <c r="DD312" s="15"/>
      <c r="DE312" s="15"/>
      <c r="DF312" s="15"/>
      <c r="DG312" s="15"/>
      <c r="DH312" s="15"/>
      <c r="DI312" s="15"/>
      <c r="DJ312" s="15"/>
      <c r="DK312" s="15"/>
      <c r="DL312" s="15"/>
      <c r="DM312" s="15"/>
      <c r="DN312" s="15"/>
      <c r="DO312" s="15"/>
      <c r="DP312" s="15"/>
      <c r="DQ312" s="15"/>
      <c r="DR312" s="15"/>
      <c r="DS312" s="15"/>
      <c r="DT312" s="15"/>
      <c r="DU312" s="15"/>
      <c r="DV312" s="15"/>
      <c r="DW312" s="15"/>
      <c r="DX312" s="15"/>
      <c r="DY312" s="15"/>
      <c r="DZ312" s="15"/>
      <c r="EA312" s="15"/>
      <c r="EB312" s="15"/>
      <c r="EC312" s="15"/>
      <c r="ED312" s="15"/>
      <c r="EE312" s="15"/>
      <c r="EF312" s="15"/>
      <c r="EG312" s="15"/>
      <c r="EH312" s="15"/>
      <c r="EI312" s="15"/>
      <c r="EJ312" s="15"/>
      <c r="EK312" s="15"/>
      <c r="EL312" s="15"/>
      <c r="EM312" s="15"/>
      <c r="EN312" s="15"/>
      <c r="EO312" s="15"/>
      <c r="EP312" s="15"/>
      <c r="EQ312" s="15"/>
      <c r="ER312" s="15"/>
      <c r="ES312" s="15"/>
      <c r="ET312" s="15"/>
      <c r="EU312" s="15"/>
      <c r="EV312" s="15"/>
      <c r="EW312" s="15"/>
      <c r="EX312" s="15"/>
      <c r="EY312" s="15"/>
      <c r="EZ312" s="15"/>
      <c r="FA312" s="15"/>
      <c r="FB312" s="15"/>
      <c r="FC312" s="15"/>
      <c r="FD312" s="15"/>
      <c r="FE312" s="15"/>
      <c r="FF312" s="15"/>
      <c r="FG312" s="15"/>
      <c r="FH312" s="15"/>
      <c r="FI312" s="15"/>
      <c r="FJ312" s="15"/>
      <c r="FK312" s="15"/>
      <c r="FL312" s="15"/>
      <c r="FM312" s="15"/>
      <c r="FN312" s="15"/>
      <c r="FO312" s="15"/>
      <c r="FP312" s="15"/>
      <c r="FQ312" s="15"/>
      <c r="FR312" s="15"/>
      <c r="FS312" s="15"/>
      <c r="FT312" s="15"/>
      <c r="FU312" s="15"/>
      <c r="FV312" s="15"/>
      <c r="FW312" s="15"/>
      <c r="FX312" s="15"/>
      <c r="FY312" s="15"/>
      <c r="FZ312" s="15"/>
      <c r="GA312" s="15"/>
      <c r="GB312" s="15"/>
      <c r="GC312" s="15"/>
      <c r="GD312" s="15"/>
      <c r="GE312" s="15"/>
      <c r="GF312" s="15"/>
      <c r="GG312" s="15"/>
      <c r="GH312" s="15"/>
      <c r="GI312" s="15"/>
      <c r="GJ312" s="15"/>
      <c r="GK312" s="15"/>
      <c r="GL312" s="15"/>
      <c r="GM312" s="15"/>
      <c r="GN312" s="15"/>
      <c r="GO312" s="15"/>
      <c r="GP312" s="15"/>
      <c r="GQ312" s="15"/>
      <c r="GR312" s="15"/>
      <c r="GS312" s="15"/>
      <c r="GT312" s="15"/>
      <c r="GU312" s="15"/>
      <c r="GV312" s="15"/>
      <c r="GW312" s="15"/>
      <c r="GX312" s="15"/>
      <c r="GY312" s="15"/>
      <c r="GZ312" s="15"/>
      <c r="HA312" s="15"/>
      <c r="HB312" s="15"/>
      <c r="HC312" s="15"/>
      <c r="HD312" s="15"/>
      <c r="HE312" s="15"/>
      <c r="HF312" s="15"/>
      <c r="HG312" s="15"/>
      <c r="HH312" s="15"/>
      <c r="HI312" s="15"/>
      <c r="HJ312" s="15"/>
      <c r="HK312" s="15"/>
      <c r="HL312" s="15"/>
      <c r="HM312" s="15"/>
      <c r="HN312" s="15"/>
      <c r="HO312" s="15"/>
      <c r="HP312" s="15"/>
      <c r="HQ312" s="15"/>
      <c r="HR312" s="15"/>
      <c r="HS312" s="15"/>
      <c r="HT312" s="15"/>
      <c r="HU312" s="15"/>
      <c r="HV312" s="15"/>
      <c r="HW312" s="15"/>
      <c r="HX312" s="15"/>
      <c r="HY312" s="15"/>
      <c r="HZ312" s="15"/>
      <c r="IA312" s="15"/>
      <c r="IB312" s="15"/>
      <c r="IC312" s="15"/>
      <c r="ID312" s="15"/>
      <c r="IE312" s="15"/>
      <c r="IF312" s="15"/>
      <c r="IG312" s="15"/>
      <c r="IH312" s="15"/>
      <c r="II312" s="15"/>
      <c r="IJ312" s="15"/>
      <c r="IK312" s="15"/>
      <c r="IL312" s="15"/>
      <c r="IM312" s="15"/>
      <c r="IN312" s="15"/>
      <c r="IO312" s="15"/>
      <c r="IP312" s="15"/>
      <c r="IQ312" s="15"/>
      <c r="IR312" s="15"/>
      <c r="IS312" s="15"/>
      <c r="IT312" s="15"/>
      <c r="IU312" s="15"/>
      <c r="IV312" s="15"/>
    </row>
    <row r="313" spans="1:256" ht="13.5" customHeight="1">
      <c r="A313" s="606" t="s">
        <v>27</v>
      </c>
      <c r="B313" s="606"/>
      <c r="C313" s="606"/>
      <c r="D313" s="607">
        <v>0</v>
      </c>
      <c r="E313" s="607"/>
      <c r="F313" s="131">
        <f t="shared" si="0"/>
        <v>0</v>
      </c>
      <c r="G313" s="476">
        <f t="shared" si="1"/>
        <v>0</v>
      </c>
      <c r="H313" s="476"/>
      <c r="I313" s="476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  <c r="BG313" s="15"/>
      <c r="BH313" s="15"/>
      <c r="BI313" s="15"/>
      <c r="BJ313" s="15"/>
      <c r="BK313" s="15"/>
      <c r="BL313" s="15"/>
      <c r="BM313" s="15"/>
      <c r="BN313" s="15"/>
      <c r="BO313" s="15"/>
      <c r="BP313" s="15"/>
      <c r="BQ313" s="15"/>
      <c r="BR313" s="15"/>
      <c r="BS313" s="15"/>
      <c r="BT313" s="15"/>
      <c r="BU313" s="15"/>
      <c r="BV313" s="15"/>
      <c r="BW313" s="15"/>
      <c r="BX313" s="15"/>
      <c r="BY313" s="15"/>
      <c r="BZ313" s="15"/>
      <c r="CA313" s="15"/>
      <c r="CB313" s="15"/>
      <c r="CC313" s="15"/>
      <c r="CD313" s="15"/>
      <c r="CE313" s="15"/>
      <c r="CF313" s="15"/>
      <c r="CG313" s="15"/>
      <c r="CH313" s="15"/>
      <c r="CI313" s="15"/>
      <c r="CJ313" s="15"/>
      <c r="CK313" s="15"/>
      <c r="CL313" s="15"/>
      <c r="CM313" s="15"/>
      <c r="CN313" s="15"/>
      <c r="CO313" s="15"/>
      <c r="CP313" s="15"/>
      <c r="CQ313" s="15"/>
      <c r="CR313" s="15"/>
      <c r="CS313" s="15"/>
      <c r="CT313" s="15"/>
      <c r="CU313" s="15"/>
      <c r="CV313" s="15"/>
      <c r="CW313" s="15"/>
      <c r="CX313" s="15"/>
      <c r="CY313" s="15"/>
      <c r="CZ313" s="15"/>
      <c r="DA313" s="15"/>
      <c r="DB313" s="15"/>
      <c r="DC313" s="15"/>
      <c r="DD313" s="15"/>
      <c r="DE313" s="15"/>
      <c r="DF313" s="15"/>
      <c r="DG313" s="15"/>
      <c r="DH313" s="15"/>
      <c r="DI313" s="15"/>
      <c r="DJ313" s="15"/>
      <c r="DK313" s="15"/>
      <c r="DL313" s="15"/>
      <c r="DM313" s="15"/>
      <c r="DN313" s="15"/>
      <c r="DO313" s="15"/>
      <c r="DP313" s="15"/>
      <c r="DQ313" s="15"/>
      <c r="DR313" s="15"/>
      <c r="DS313" s="15"/>
      <c r="DT313" s="15"/>
      <c r="DU313" s="15"/>
      <c r="DV313" s="15"/>
      <c r="DW313" s="15"/>
      <c r="DX313" s="15"/>
      <c r="DY313" s="15"/>
      <c r="DZ313" s="15"/>
      <c r="EA313" s="15"/>
      <c r="EB313" s="15"/>
      <c r="EC313" s="15"/>
      <c r="ED313" s="15"/>
      <c r="EE313" s="15"/>
      <c r="EF313" s="15"/>
      <c r="EG313" s="15"/>
      <c r="EH313" s="15"/>
      <c r="EI313" s="15"/>
      <c r="EJ313" s="15"/>
      <c r="EK313" s="15"/>
      <c r="EL313" s="15"/>
      <c r="EM313" s="15"/>
      <c r="EN313" s="15"/>
      <c r="EO313" s="15"/>
      <c r="EP313" s="15"/>
      <c r="EQ313" s="15"/>
      <c r="ER313" s="15"/>
      <c r="ES313" s="15"/>
      <c r="ET313" s="15"/>
      <c r="EU313" s="15"/>
      <c r="EV313" s="15"/>
      <c r="EW313" s="15"/>
      <c r="EX313" s="15"/>
      <c r="EY313" s="15"/>
      <c r="EZ313" s="15"/>
      <c r="FA313" s="15"/>
      <c r="FB313" s="15"/>
      <c r="FC313" s="15"/>
      <c r="FD313" s="15"/>
      <c r="FE313" s="15"/>
      <c r="FF313" s="15"/>
      <c r="FG313" s="15"/>
      <c r="FH313" s="15"/>
      <c r="FI313" s="15"/>
      <c r="FJ313" s="15"/>
      <c r="FK313" s="15"/>
      <c r="FL313" s="15"/>
      <c r="FM313" s="15"/>
      <c r="FN313" s="15"/>
      <c r="FO313" s="15"/>
      <c r="FP313" s="15"/>
      <c r="FQ313" s="15"/>
      <c r="FR313" s="15"/>
      <c r="FS313" s="15"/>
      <c r="FT313" s="15"/>
      <c r="FU313" s="15"/>
      <c r="FV313" s="15"/>
      <c r="FW313" s="15"/>
      <c r="FX313" s="15"/>
      <c r="FY313" s="15"/>
      <c r="FZ313" s="15"/>
      <c r="GA313" s="15"/>
      <c r="GB313" s="15"/>
      <c r="GC313" s="15"/>
      <c r="GD313" s="15"/>
      <c r="GE313" s="15"/>
      <c r="GF313" s="15"/>
      <c r="GG313" s="15"/>
      <c r="GH313" s="15"/>
      <c r="GI313" s="15"/>
      <c r="GJ313" s="15"/>
      <c r="GK313" s="15"/>
      <c r="GL313" s="15"/>
      <c r="GM313" s="15"/>
      <c r="GN313" s="15"/>
      <c r="GO313" s="15"/>
      <c r="GP313" s="15"/>
      <c r="GQ313" s="15"/>
      <c r="GR313" s="15"/>
      <c r="GS313" s="15"/>
      <c r="GT313" s="15"/>
      <c r="GU313" s="15"/>
      <c r="GV313" s="15"/>
      <c r="GW313" s="15"/>
      <c r="GX313" s="15"/>
      <c r="GY313" s="15"/>
      <c r="GZ313" s="15"/>
      <c r="HA313" s="15"/>
      <c r="HB313" s="15"/>
      <c r="HC313" s="15"/>
      <c r="HD313" s="15"/>
      <c r="HE313" s="15"/>
      <c r="HF313" s="15"/>
      <c r="HG313" s="15"/>
      <c r="HH313" s="15"/>
      <c r="HI313" s="15"/>
      <c r="HJ313" s="15"/>
      <c r="HK313" s="15"/>
      <c r="HL313" s="15"/>
      <c r="HM313" s="15"/>
      <c r="HN313" s="15"/>
      <c r="HO313" s="15"/>
      <c r="HP313" s="15"/>
      <c r="HQ313" s="15"/>
      <c r="HR313" s="15"/>
      <c r="HS313" s="15"/>
      <c r="HT313" s="15"/>
      <c r="HU313" s="15"/>
      <c r="HV313" s="15"/>
      <c r="HW313" s="15"/>
      <c r="HX313" s="15"/>
      <c r="HY313" s="15"/>
      <c r="HZ313" s="15"/>
      <c r="IA313" s="15"/>
      <c r="IB313" s="15"/>
      <c r="IC313" s="15"/>
      <c r="ID313" s="15"/>
      <c r="IE313" s="15"/>
      <c r="IF313" s="15"/>
      <c r="IG313" s="15"/>
      <c r="IH313" s="15"/>
      <c r="II313" s="15"/>
      <c r="IJ313" s="15"/>
      <c r="IK313" s="15"/>
      <c r="IL313" s="15"/>
      <c r="IM313" s="15"/>
      <c r="IN313" s="15"/>
      <c r="IO313" s="15"/>
      <c r="IP313" s="15"/>
      <c r="IQ313" s="15"/>
      <c r="IR313" s="15"/>
      <c r="IS313" s="15"/>
      <c r="IT313" s="15"/>
      <c r="IU313" s="15"/>
      <c r="IV313" s="15"/>
    </row>
    <row r="314" spans="1:256" ht="27" customHeight="1">
      <c r="A314" s="608" t="s">
        <v>28</v>
      </c>
      <c r="B314" s="608"/>
      <c r="C314" s="608"/>
      <c r="D314" s="607">
        <f>G235</f>
        <v>3.49</v>
      </c>
      <c r="E314" s="607"/>
      <c r="F314" s="131">
        <f t="shared" si="0"/>
        <v>600</v>
      </c>
      <c r="G314" s="476">
        <f t="shared" si="1"/>
        <v>2094</v>
      </c>
      <c r="H314" s="476"/>
      <c r="I314" s="476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  <c r="BG314" s="15"/>
      <c r="BH314" s="15"/>
      <c r="BI314" s="15"/>
      <c r="BJ314" s="15"/>
      <c r="BK314" s="15"/>
      <c r="BL314" s="15"/>
      <c r="BM314" s="15"/>
      <c r="BN314" s="15"/>
      <c r="BO314" s="15"/>
      <c r="BP314" s="15"/>
      <c r="BQ314" s="15"/>
      <c r="BR314" s="15"/>
      <c r="BS314" s="15"/>
      <c r="BT314" s="15"/>
      <c r="BU314" s="15"/>
      <c r="BV314" s="15"/>
      <c r="BW314" s="15"/>
      <c r="BX314" s="15"/>
      <c r="BY314" s="15"/>
      <c r="BZ314" s="15"/>
      <c r="CA314" s="15"/>
      <c r="CB314" s="15"/>
      <c r="CC314" s="15"/>
      <c r="CD314" s="15"/>
      <c r="CE314" s="15"/>
      <c r="CF314" s="15"/>
      <c r="CG314" s="15"/>
      <c r="CH314" s="15"/>
      <c r="CI314" s="15"/>
      <c r="CJ314" s="15"/>
      <c r="CK314" s="15"/>
      <c r="CL314" s="15"/>
      <c r="CM314" s="15"/>
      <c r="CN314" s="15"/>
      <c r="CO314" s="15"/>
      <c r="CP314" s="15"/>
      <c r="CQ314" s="15"/>
      <c r="CR314" s="15"/>
      <c r="CS314" s="15"/>
      <c r="CT314" s="15"/>
      <c r="CU314" s="15"/>
      <c r="CV314" s="15"/>
      <c r="CW314" s="15"/>
      <c r="CX314" s="15"/>
      <c r="CY314" s="15"/>
      <c r="CZ314" s="15"/>
      <c r="DA314" s="15"/>
      <c r="DB314" s="15"/>
      <c r="DC314" s="15"/>
      <c r="DD314" s="15"/>
      <c r="DE314" s="15"/>
      <c r="DF314" s="15"/>
      <c r="DG314" s="15"/>
      <c r="DH314" s="15"/>
      <c r="DI314" s="15"/>
      <c r="DJ314" s="15"/>
      <c r="DK314" s="15"/>
      <c r="DL314" s="15"/>
      <c r="DM314" s="15"/>
      <c r="DN314" s="15"/>
      <c r="DO314" s="15"/>
      <c r="DP314" s="15"/>
      <c r="DQ314" s="15"/>
      <c r="DR314" s="15"/>
      <c r="DS314" s="15"/>
      <c r="DT314" s="15"/>
      <c r="DU314" s="15"/>
      <c r="DV314" s="15"/>
      <c r="DW314" s="15"/>
      <c r="DX314" s="15"/>
      <c r="DY314" s="15"/>
      <c r="DZ314" s="15"/>
      <c r="EA314" s="15"/>
      <c r="EB314" s="15"/>
      <c r="EC314" s="15"/>
      <c r="ED314" s="15"/>
      <c r="EE314" s="15"/>
      <c r="EF314" s="15"/>
      <c r="EG314" s="15"/>
      <c r="EH314" s="15"/>
      <c r="EI314" s="15"/>
      <c r="EJ314" s="15"/>
      <c r="EK314" s="15"/>
      <c r="EL314" s="15"/>
      <c r="EM314" s="15"/>
      <c r="EN314" s="15"/>
      <c r="EO314" s="15"/>
      <c r="EP314" s="15"/>
      <c r="EQ314" s="15"/>
      <c r="ER314" s="15"/>
      <c r="ES314" s="15"/>
      <c r="ET314" s="15"/>
      <c r="EU314" s="15"/>
      <c r="EV314" s="15"/>
      <c r="EW314" s="15"/>
      <c r="EX314" s="15"/>
      <c r="EY314" s="15"/>
      <c r="EZ314" s="15"/>
      <c r="FA314" s="15"/>
      <c r="FB314" s="15"/>
      <c r="FC314" s="15"/>
      <c r="FD314" s="15"/>
      <c r="FE314" s="15"/>
      <c r="FF314" s="15"/>
      <c r="FG314" s="15"/>
      <c r="FH314" s="15"/>
      <c r="FI314" s="15"/>
      <c r="FJ314" s="15"/>
      <c r="FK314" s="15"/>
      <c r="FL314" s="15"/>
      <c r="FM314" s="15"/>
      <c r="FN314" s="15"/>
      <c r="FO314" s="15"/>
      <c r="FP314" s="15"/>
      <c r="FQ314" s="15"/>
      <c r="FR314" s="15"/>
      <c r="FS314" s="15"/>
      <c r="FT314" s="15"/>
      <c r="FU314" s="15"/>
      <c r="FV314" s="15"/>
      <c r="FW314" s="15"/>
      <c r="FX314" s="15"/>
      <c r="FY314" s="15"/>
      <c r="FZ314" s="15"/>
      <c r="GA314" s="15"/>
      <c r="GB314" s="15"/>
      <c r="GC314" s="15"/>
      <c r="GD314" s="15"/>
      <c r="GE314" s="15"/>
      <c r="GF314" s="15"/>
      <c r="GG314" s="15"/>
      <c r="GH314" s="15"/>
      <c r="GI314" s="15"/>
      <c r="GJ314" s="15"/>
      <c r="GK314" s="15"/>
      <c r="GL314" s="15"/>
      <c r="GM314" s="15"/>
      <c r="GN314" s="15"/>
      <c r="GO314" s="15"/>
      <c r="GP314" s="15"/>
      <c r="GQ314" s="15"/>
      <c r="GR314" s="15"/>
      <c r="GS314" s="15"/>
      <c r="GT314" s="15"/>
      <c r="GU314" s="15"/>
      <c r="GV314" s="15"/>
      <c r="GW314" s="15"/>
      <c r="GX314" s="15"/>
      <c r="GY314" s="15"/>
      <c r="GZ314" s="15"/>
      <c r="HA314" s="15"/>
      <c r="HB314" s="15"/>
      <c r="HC314" s="15"/>
      <c r="HD314" s="15"/>
      <c r="HE314" s="15"/>
      <c r="HF314" s="15"/>
      <c r="HG314" s="15"/>
      <c r="HH314" s="15"/>
      <c r="HI314" s="15"/>
      <c r="HJ314" s="15"/>
      <c r="HK314" s="15"/>
      <c r="HL314" s="15"/>
      <c r="HM314" s="15"/>
      <c r="HN314" s="15"/>
      <c r="HO314" s="15"/>
      <c r="HP314" s="15"/>
      <c r="HQ314" s="15"/>
      <c r="HR314" s="15"/>
      <c r="HS314" s="15"/>
      <c r="HT314" s="15"/>
      <c r="HU314" s="15"/>
      <c r="HV314" s="15"/>
      <c r="HW314" s="15"/>
      <c r="HX314" s="15"/>
      <c r="HY314" s="15"/>
      <c r="HZ314" s="15"/>
      <c r="IA314" s="15"/>
      <c r="IB314" s="15"/>
      <c r="IC314" s="15"/>
      <c r="ID314" s="15"/>
      <c r="IE314" s="15"/>
      <c r="IF314" s="15"/>
      <c r="IG314" s="15"/>
      <c r="IH314" s="15"/>
      <c r="II314" s="15"/>
      <c r="IJ314" s="15"/>
      <c r="IK314" s="15"/>
      <c r="IL314" s="15"/>
      <c r="IM314" s="15"/>
      <c r="IN314" s="15"/>
      <c r="IO314" s="15"/>
      <c r="IP314" s="15"/>
      <c r="IQ314" s="15"/>
      <c r="IR314" s="15"/>
      <c r="IS314" s="15"/>
      <c r="IT314" s="15"/>
      <c r="IU314" s="15"/>
      <c r="IV314" s="15"/>
    </row>
    <row r="315" spans="1:256" ht="20.25" customHeight="1">
      <c r="A315" s="12" t="s">
        <v>299</v>
      </c>
      <c r="B315" s="12"/>
      <c r="C315" s="12"/>
      <c r="D315" s="609">
        <f>G239</f>
        <v>17.45</v>
      </c>
      <c r="E315" s="609"/>
      <c r="F315" s="132">
        <f t="shared" si="0"/>
        <v>200</v>
      </c>
      <c r="G315" s="476">
        <f t="shared" si="1"/>
        <v>3490</v>
      </c>
      <c r="H315" s="476"/>
      <c r="I315" s="476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  <c r="BG315" s="15"/>
      <c r="BH315" s="15"/>
      <c r="BI315" s="15"/>
      <c r="BJ315" s="15"/>
      <c r="BK315" s="15"/>
      <c r="BL315" s="15"/>
      <c r="BM315" s="15"/>
      <c r="BN315" s="15"/>
      <c r="BO315" s="15"/>
      <c r="BP315" s="15"/>
      <c r="BQ315" s="15"/>
      <c r="BR315" s="15"/>
      <c r="BS315" s="15"/>
      <c r="BT315" s="15"/>
      <c r="BU315" s="15"/>
      <c r="BV315" s="15"/>
      <c r="BW315" s="15"/>
      <c r="BX315" s="15"/>
      <c r="BY315" s="15"/>
      <c r="BZ315" s="15"/>
      <c r="CA315" s="15"/>
      <c r="CB315" s="15"/>
      <c r="CC315" s="15"/>
      <c r="CD315" s="15"/>
      <c r="CE315" s="15"/>
      <c r="CF315" s="15"/>
      <c r="CG315" s="15"/>
      <c r="CH315" s="15"/>
      <c r="CI315" s="15"/>
      <c r="CJ315" s="15"/>
      <c r="CK315" s="15"/>
      <c r="CL315" s="15"/>
      <c r="CM315" s="15"/>
      <c r="CN315" s="15"/>
      <c r="CO315" s="15"/>
      <c r="CP315" s="15"/>
      <c r="CQ315" s="15"/>
      <c r="CR315" s="15"/>
      <c r="CS315" s="15"/>
      <c r="CT315" s="15"/>
      <c r="CU315" s="15"/>
      <c r="CV315" s="15"/>
      <c r="CW315" s="15"/>
      <c r="CX315" s="15"/>
      <c r="CY315" s="15"/>
      <c r="CZ315" s="15"/>
      <c r="DA315" s="15"/>
      <c r="DB315" s="15"/>
      <c r="DC315" s="15"/>
      <c r="DD315" s="15"/>
      <c r="DE315" s="15"/>
      <c r="DF315" s="15"/>
      <c r="DG315" s="15"/>
      <c r="DH315" s="15"/>
      <c r="DI315" s="15"/>
      <c r="DJ315" s="15"/>
      <c r="DK315" s="15"/>
      <c r="DL315" s="15"/>
      <c r="DM315" s="15"/>
      <c r="DN315" s="15"/>
      <c r="DO315" s="15"/>
      <c r="DP315" s="15"/>
      <c r="DQ315" s="15"/>
      <c r="DR315" s="15"/>
      <c r="DS315" s="15"/>
      <c r="DT315" s="15"/>
      <c r="DU315" s="15"/>
      <c r="DV315" s="15"/>
      <c r="DW315" s="15"/>
      <c r="DX315" s="15"/>
      <c r="DY315" s="15"/>
      <c r="DZ315" s="15"/>
      <c r="EA315" s="15"/>
      <c r="EB315" s="15"/>
      <c r="EC315" s="15"/>
      <c r="ED315" s="15"/>
      <c r="EE315" s="15"/>
      <c r="EF315" s="15"/>
      <c r="EG315" s="15"/>
      <c r="EH315" s="15"/>
      <c r="EI315" s="15"/>
      <c r="EJ315" s="15"/>
      <c r="EK315" s="15"/>
      <c r="EL315" s="15"/>
      <c r="EM315" s="15"/>
      <c r="EN315" s="15"/>
      <c r="EO315" s="15"/>
      <c r="EP315" s="15"/>
      <c r="EQ315" s="15"/>
      <c r="ER315" s="15"/>
      <c r="ES315" s="15"/>
      <c r="ET315" s="15"/>
      <c r="EU315" s="15"/>
      <c r="EV315" s="15"/>
      <c r="EW315" s="15"/>
      <c r="EX315" s="15"/>
      <c r="EY315" s="15"/>
      <c r="EZ315" s="15"/>
      <c r="FA315" s="15"/>
      <c r="FB315" s="15"/>
      <c r="FC315" s="15"/>
      <c r="FD315" s="15"/>
      <c r="FE315" s="15"/>
      <c r="FF315" s="15"/>
      <c r="FG315" s="15"/>
      <c r="FH315" s="15"/>
      <c r="FI315" s="15"/>
      <c r="FJ315" s="15"/>
      <c r="FK315" s="15"/>
      <c r="FL315" s="15"/>
      <c r="FM315" s="15"/>
      <c r="FN315" s="15"/>
      <c r="FO315" s="15"/>
      <c r="FP315" s="15"/>
      <c r="FQ315" s="15"/>
      <c r="FR315" s="15"/>
      <c r="FS315" s="15"/>
      <c r="FT315" s="15"/>
      <c r="FU315" s="15"/>
      <c r="FV315" s="15"/>
      <c r="FW315" s="15"/>
      <c r="FX315" s="15"/>
      <c r="FY315" s="15"/>
      <c r="FZ315" s="15"/>
      <c r="GA315" s="15"/>
      <c r="GB315" s="15"/>
      <c r="GC315" s="15"/>
      <c r="GD315" s="15"/>
      <c r="GE315" s="15"/>
      <c r="GF315" s="15"/>
      <c r="GG315" s="15"/>
      <c r="GH315" s="15"/>
      <c r="GI315" s="15"/>
      <c r="GJ315" s="15"/>
      <c r="GK315" s="15"/>
      <c r="GL315" s="15"/>
      <c r="GM315" s="15"/>
      <c r="GN315" s="15"/>
      <c r="GO315" s="15"/>
      <c r="GP315" s="15"/>
      <c r="GQ315" s="15"/>
      <c r="GR315" s="15"/>
      <c r="GS315" s="15"/>
      <c r="GT315" s="15"/>
      <c r="GU315" s="15"/>
      <c r="GV315" s="15"/>
      <c r="GW315" s="15"/>
      <c r="GX315" s="15"/>
      <c r="GY315" s="15"/>
      <c r="GZ315" s="15"/>
      <c r="HA315" s="15"/>
      <c r="HB315" s="15"/>
      <c r="HC315" s="15"/>
      <c r="HD315" s="15"/>
      <c r="HE315" s="15"/>
      <c r="HF315" s="15"/>
      <c r="HG315" s="15"/>
      <c r="HH315" s="15"/>
      <c r="HI315" s="15"/>
      <c r="HJ315" s="15"/>
      <c r="HK315" s="15"/>
      <c r="HL315" s="15"/>
      <c r="HM315" s="15"/>
      <c r="HN315" s="15"/>
      <c r="HO315" s="15"/>
      <c r="HP315" s="15"/>
      <c r="HQ315" s="15"/>
      <c r="HR315" s="15"/>
      <c r="HS315" s="15"/>
      <c r="HT315" s="15"/>
      <c r="HU315" s="15"/>
      <c r="HV315" s="15"/>
      <c r="HW315" s="15"/>
      <c r="HX315" s="15"/>
      <c r="HY315" s="15"/>
      <c r="HZ315" s="15"/>
      <c r="IA315" s="15"/>
      <c r="IB315" s="15"/>
      <c r="IC315" s="15"/>
      <c r="ID315" s="15"/>
      <c r="IE315" s="15"/>
      <c r="IF315" s="15"/>
      <c r="IG315" s="15"/>
      <c r="IH315" s="15"/>
      <c r="II315" s="15"/>
      <c r="IJ315" s="15"/>
      <c r="IK315" s="15"/>
      <c r="IL315" s="15"/>
      <c r="IM315" s="15"/>
      <c r="IN315" s="15"/>
      <c r="IO315" s="15"/>
      <c r="IP315" s="15"/>
      <c r="IQ315" s="15"/>
      <c r="IR315" s="15"/>
      <c r="IS315" s="15"/>
      <c r="IT315" s="15"/>
      <c r="IU315" s="15"/>
      <c r="IV315" s="15"/>
    </row>
    <row r="316" spans="1:256" ht="16.5" customHeight="1">
      <c r="A316" s="610" t="s">
        <v>30</v>
      </c>
      <c r="B316" s="610"/>
      <c r="C316" s="610"/>
      <c r="D316" s="610"/>
      <c r="E316" s="610"/>
      <c r="F316" s="133">
        <f t="shared" si="0"/>
        <v>7200</v>
      </c>
      <c r="G316" s="474">
        <f>SUM(G309:G315)</f>
        <v>32616</v>
      </c>
      <c r="H316" s="474"/>
      <c r="I316" s="474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  <c r="BK316" s="15"/>
      <c r="BL316" s="15"/>
      <c r="BM316" s="15"/>
      <c r="BN316" s="15"/>
      <c r="BO316" s="15"/>
      <c r="BP316" s="15"/>
      <c r="BQ316" s="15"/>
      <c r="BR316" s="15"/>
      <c r="BS316" s="15"/>
      <c r="BT316" s="15"/>
      <c r="BU316" s="15"/>
      <c r="BV316" s="15"/>
      <c r="BW316" s="15"/>
      <c r="BX316" s="15"/>
      <c r="BY316" s="15"/>
      <c r="BZ316" s="15"/>
      <c r="CA316" s="15"/>
      <c r="CB316" s="15"/>
      <c r="CC316" s="15"/>
      <c r="CD316" s="15"/>
      <c r="CE316" s="15"/>
      <c r="CF316" s="15"/>
      <c r="CG316" s="15"/>
      <c r="CH316" s="15"/>
      <c r="CI316" s="15"/>
      <c r="CJ316" s="15"/>
      <c r="CK316" s="15"/>
      <c r="CL316" s="15"/>
      <c r="CM316" s="15"/>
      <c r="CN316" s="15"/>
      <c r="CO316" s="15"/>
      <c r="CP316" s="15"/>
      <c r="CQ316" s="15"/>
      <c r="CR316" s="15"/>
      <c r="CS316" s="15"/>
      <c r="CT316" s="15"/>
      <c r="CU316" s="15"/>
      <c r="CV316" s="15"/>
      <c r="CW316" s="15"/>
      <c r="CX316" s="15"/>
      <c r="CY316" s="15"/>
      <c r="CZ316" s="15"/>
      <c r="DA316" s="15"/>
      <c r="DB316" s="15"/>
      <c r="DC316" s="15"/>
      <c r="DD316" s="15"/>
      <c r="DE316" s="15"/>
      <c r="DF316" s="15"/>
      <c r="DG316" s="15"/>
      <c r="DH316" s="15"/>
      <c r="DI316" s="15"/>
      <c r="DJ316" s="15"/>
      <c r="DK316" s="15"/>
      <c r="DL316" s="15"/>
      <c r="DM316" s="15"/>
      <c r="DN316" s="15"/>
      <c r="DO316" s="15"/>
      <c r="DP316" s="15"/>
      <c r="DQ316" s="15"/>
      <c r="DR316" s="15"/>
      <c r="DS316" s="15"/>
      <c r="DT316" s="15"/>
      <c r="DU316" s="15"/>
      <c r="DV316" s="15"/>
      <c r="DW316" s="15"/>
      <c r="DX316" s="15"/>
      <c r="DY316" s="15"/>
      <c r="DZ316" s="15"/>
      <c r="EA316" s="15"/>
      <c r="EB316" s="15"/>
      <c r="EC316" s="15"/>
      <c r="ED316" s="15"/>
      <c r="EE316" s="15"/>
      <c r="EF316" s="15"/>
      <c r="EG316" s="15"/>
      <c r="EH316" s="15"/>
      <c r="EI316" s="15"/>
      <c r="EJ316" s="15"/>
      <c r="EK316" s="15"/>
      <c r="EL316" s="15"/>
      <c r="EM316" s="15"/>
      <c r="EN316" s="15"/>
      <c r="EO316" s="15"/>
      <c r="EP316" s="15"/>
      <c r="EQ316" s="15"/>
      <c r="ER316" s="15"/>
      <c r="ES316" s="15"/>
      <c r="ET316" s="15"/>
      <c r="EU316" s="15"/>
      <c r="EV316" s="15"/>
      <c r="EW316" s="15"/>
      <c r="EX316" s="15"/>
      <c r="EY316" s="15"/>
      <c r="EZ316" s="15"/>
      <c r="FA316" s="15"/>
      <c r="FB316" s="15"/>
      <c r="FC316" s="15"/>
      <c r="FD316" s="15"/>
      <c r="FE316" s="15"/>
      <c r="FF316" s="15"/>
      <c r="FG316" s="15"/>
      <c r="FH316" s="15"/>
      <c r="FI316" s="15"/>
      <c r="FJ316" s="15"/>
      <c r="FK316" s="15"/>
      <c r="FL316" s="15"/>
      <c r="FM316" s="15"/>
      <c r="FN316" s="15"/>
      <c r="FO316" s="15"/>
      <c r="FP316" s="15"/>
      <c r="FQ316" s="15"/>
      <c r="FR316" s="15"/>
      <c r="FS316" s="15"/>
      <c r="FT316" s="15"/>
      <c r="FU316" s="15"/>
      <c r="FV316" s="15"/>
      <c r="FW316" s="15"/>
      <c r="FX316" s="15"/>
      <c r="FY316" s="15"/>
      <c r="FZ316" s="15"/>
      <c r="GA316" s="15"/>
      <c r="GB316" s="15"/>
      <c r="GC316" s="15"/>
      <c r="GD316" s="15"/>
      <c r="GE316" s="15"/>
      <c r="GF316" s="15"/>
      <c r="GG316" s="15"/>
      <c r="GH316" s="15"/>
      <c r="GI316" s="15"/>
      <c r="GJ316" s="15"/>
      <c r="GK316" s="15"/>
      <c r="GL316" s="15"/>
      <c r="GM316" s="15"/>
      <c r="GN316" s="15"/>
      <c r="GO316" s="15"/>
      <c r="GP316" s="15"/>
      <c r="GQ316" s="15"/>
      <c r="GR316" s="15"/>
      <c r="GS316" s="15"/>
      <c r="GT316" s="15"/>
      <c r="GU316" s="15"/>
      <c r="GV316" s="15"/>
      <c r="GW316" s="15"/>
      <c r="GX316" s="15"/>
      <c r="GY316" s="15"/>
      <c r="GZ316" s="15"/>
      <c r="HA316" s="15"/>
      <c r="HB316" s="15"/>
      <c r="HC316" s="15"/>
      <c r="HD316" s="15"/>
      <c r="HE316" s="15"/>
      <c r="HF316" s="15"/>
      <c r="HG316" s="15"/>
      <c r="HH316" s="15"/>
      <c r="HI316" s="15"/>
      <c r="HJ316" s="15"/>
      <c r="HK316" s="15"/>
      <c r="HL316" s="15"/>
      <c r="HM316" s="15"/>
      <c r="HN316" s="15"/>
      <c r="HO316" s="15"/>
      <c r="HP316" s="15"/>
      <c r="HQ316" s="15"/>
      <c r="HR316" s="15"/>
      <c r="HS316" s="15"/>
      <c r="HT316" s="15"/>
      <c r="HU316" s="15"/>
      <c r="HV316" s="15"/>
      <c r="HW316" s="15"/>
      <c r="HX316" s="15"/>
      <c r="HY316" s="15"/>
      <c r="HZ316" s="15"/>
      <c r="IA316" s="15"/>
      <c r="IB316" s="15"/>
      <c r="IC316" s="15"/>
      <c r="ID316" s="15"/>
      <c r="IE316" s="15"/>
      <c r="IF316" s="15"/>
      <c r="IG316" s="15"/>
      <c r="IH316" s="15"/>
      <c r="II316" s="15"/>
      <c r="IJ316" s="15"/>
      <c r="IK316" s="15"/>
      <c r="IL316" s="15"/>
      <c r="IM316" s="15"/>
      <c r="IN316" s="15"/>
      <c r="IO316" s="15"/>
      <c r="IP316" s="15"/>
      <c r="IQ316" s="15"/>
      <c r="IR316" s="15"/>
      <c r="IS316" s="15"/>
      <c r="IT316" s="15"/>
      <c r="IU316" s="15"/>
      <c r="IV316" s="15"/>
    </row>
    <row r="317" spans="1:256" ht="6.75" customHeight="1">
      <c r="A317" s="611"/>
      <c r="B317" s="611"/>
      <c r="C317" s="611"/>
      <c r="D317" s="611"/>
      <c r="E317" s="611"/>
      <c r="F317" s="611"/>
      <c r="G317" s="611"/>
      <c r="H317" s="611"/>
      <c r="I317" s="611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  <c r="BG317" s="15"/>
      <c r="BH317" s="15"/>
      <c r="BI317" s="15"/>
      <c r="BJ317" s="15"/>
      <c r="BK317" s="15"/>
      <c r="BL317" s="15"/>
      <c r="BM317" s="15"/>
      <c r="BN317" s="15"/>
      <c r="BO317" s="15"/>
      <c r="BP317" s="15"/>
      <c r="BQ317" s="15"/>
      <c r="BR317" s="15"/>
      <c r="BS317" s="15"/>
      <c r="BT317" s="15"/>
      <c r="BU317" s="15"/>
      <c r="BV317" s="15"/>
      <c r="BW317" s="15"/>
      <c r="BX317" s="15"/>
      <c r="BY317" s="15"/>
      <c r="BZ317" s="15"/>
      <c r="CA317" s="15"/>
      <c r="CB317" s="15"/>
      <c r="CC317" s="15"/>
      <c r="CD317" s="15"/>
      <c r="CE317" s="15"/>
      <c r="CF317" s="15"/>
      <c r="CG317" s="15"/>
      <c r="CH317" s="15"/>
      <c r="CI317" s="15"/>
      <c r="CJ317" s="15"/>
      <c r="CK317" s="15"/>
      <c r="CL317" s="15"/>
      <c r="CM317" s="15"/>
      <c r="CN317" s="15"/>
      <c r="CO317" s="15"/>
      <c r="CP317" s="15"/>
      <c r="CQ317" s="15"/>
      <c r="CR317" s="15"/>
      <c r="CS317" s="15"/>
      <c r="CT317" s="15"/>
      <c r="CU317" s="15"/>
      <c r="CV317" s="15"/>
      <c r="CW317" s="15"/>
      <c r="CX317" s="15"/>
      <c r="CY317" s="15"/>
      <c r="CZ317" s="15"/>
      <c r="DA317" s="15"/>
      <c r="DB317" s="15"/>
      <c r="DC317" s="15"/>
      <c r="DD317" s="15"/>
      <c r="DE317" s="15"/>
      <c r="DF317" s="15"/>
      <c r="DG317" s="15"/>
      <c r="DH317" s="15"/>
      <c r="DI317" s="15"/>
      <c r="DJ317" s="15"/>
      <c r="DK317" s="15"/>
      <c r="DL317" s="15"/>
      <c r="DM317" s="15"/>
      <c r="DN317" s="15"/>
      <c r="DO317" s="15"/>
      <c r="DP317" s="15"/>
      <c r="DQ317" s="15"/>
      <c r="DR317" s="15"/>
      <c r="DS317" s="15"/>
      <c r="DT317" s="15"/>
      <c r="DU317" s="15"/>
      <c r="DV317" s="15"/>
      <c r="DW317" s="15"/>
      <c r="DX317" s="15"/>
      <c r="DY317" s="15"/>
      <c r="DZ317" s="15"/>
      <c r="EA317" s="15"/>
      <c r="EB317" s="15"/>
      <c r="EC317" s="15"/>
      <c r="ED317" s="15"/>
      <c r="EE317" s="15"/>
      <c r="EF317" s="15"/>
      <c r="EG317" s="15"/>
      <c r="EH317" s="15"/>
      <c r="EI317" s="15"/>
      <c r="EJ317" s="15"/>
      <c r="EK317" s="15"/>
      <c r="EL317" s="15"/>
      <c r="EM317" s="15"/>
      <c r="EN317" s="15"/>
      <c r="EO317" s="15"/>
      <c r="EP317" s="15"/>
      <c r="EQ317" s="15"/>
      <c r="ER317" s="15"/>
      <c r="ES317" s="15"/>
      <c r="ET317" s="15"/>
      <c r="EU317" s="15"/>
      <c r="EV317" s="15"/>
      <c r="EW317" s="15"/>
      <c r="EX317" s="15"/>
      <c r="EY317" s="15"/>
      <c r="EZ317" s="15"/>
      <c r="FA317" s="15"/>
      <c r="FB317" s="15"/>
      <c r="FC317" s="15"/>
      <c r="FD317" s="15"/>
      <c r="FE317" s="15"/>
      <c r="FF317" s="15"/>
      <c r="FG317" s="15"/>
      <c r="FH317" s="15"/>
      <c r="FI317" s="15"/>
      <c r="FJ317" s="15"/>
      <c r="FK317" s="15"/>
      <c r="FL317" s="15"/>
      <c r="FM317" s="15"/>
      <c r="FN317" s="15"/>
      <c r="FO317" s="15"/>
      <c r="FP317" s="15"/>
      <c r="FQ317" s="15"/>
      <c r="FR317" s="15"/>
      <c r="FS317" s="15"/>
      <c r="FT317" s="15"/>
      <c r="FU317" s="15"/>
      <c r="FV317" s="15"/>
      <c r="FW317" s="15"/>
      <c r="FX317" s="15"/>
      <c r="FY317" s="15"/>
      <c r="FZ317" s="15"/>
      <c r="GA317" s="15"/>
      <c r="GB317" s="15"/>
      <c r="GC317" s="15"/>
      <c r="GD317" s="15"/>
      <c r="GE317" s="15"/>
      <c r="GF317" s="15"/>
      <c r="GG317" s="15"/>
      <c r="GH317" s="15"/>
      <c r="GI317" s="15"/>
      <c r="GJ317" s="15"/>
      <c r="GK317" s="15"/>
      <c r="GL317" s="15"/>
      <c r="GM317" s="15"/>
      <c r="GN317" s="15"/>
      <c r="GO317" s="15"/>
      <c r="GP317" s="15"/>
      <c r="GQ317" s="15"/>
      <c r="GR317" s="15"/>
      <c r="GS317" s="15"/>
      <c r="GT317" s="15"/>
      <c r="GU317" s="15"/>
      <c r="GV317" s="15"/>
      <c r="GW317" s="15"/>
      <c r="GX317" s="15"/>
      <c r="GY317" s="15"/>
      <c r="GZ317" s="15"/>
      <c r="HA317" s="15"/>
      <c r="HB317" s="15"/>
      <c r="HC317" s="15"/>
      <c r="HD317" s="15"/>
      <c r="HE317" s="15"/>
      <c r="HF317" s="15"/>
      <c r="HG317" s="15"/>
      <c r="HH317" s="15"/>
      <c r="HI317" s="15"/>
      <c r="HJ317" s="15"/>
      <c r="HK317" s="15"/>
      <c r="HL317" s="15"/>
      <c r="HM317" s="15"/>
      <c r="HN317" s="15"/>
      <c r="HO317" s="15"/>
      <c r="HP317" s="15"/>
      <c r="HQ317" s="15"/>
      <c r="HR317" s="15"/>
      <c r="HS317" s="15"/>
      <c r="HT317" s="15"/>
      <c r="HU317" s="15"/>
      <c r="HV317" s="15"/>
      <c r="HW317" s="15"/>
      <c r="HX317" s="15"/>
      <c r="HY317" s="15"/>
      <c r="HZ317" s="15"/>
      <c r="IA317" s="15"/>
      <c r="IB317" s="15"/>
      <c r="IC317" s="15"/>
      <c r="ID317" s="15"/>
      <c r="IE317" s="15"/>
      <c r="IF317" s="15"/>
      <c r="IG317" s="15"/>
      <c r="IH317" s="15"/>
      <c r="II317" s="15"/>
      <c r="IJ317" s="15"/>
      <c r="IK317" s="15"/>
      <c r="IL317" s="15"/>
      <c r="IM317" s="15"/>
      <c r="IN317" s="15"/>
      <c r="IO317" s="15"/>
      <c r="IP317" s="15"/>
      <c r="IQ317" s="15"/>
      <c r="IR317" s="15"/>
      <c r="IS317" s="15"/>
      <c r="IT317" s="15"/>
      <c r="IU317" s="15"/>
      <c r="IV317" s="15"/>
    </row>
    <row r="318" spans="1:256" ht="24" customHeight="1">
      <c r="A318" s="612" t="s">
        <v>31</v>
      </c>
      <c r="B318" s="612"/>
      <c r="C318" s="612"/>
      <c r="D318" s="613">
        <f>G246</f>
        <v>1.94</v>
      </c>
      <c r="E318" s="613"/>
      <c r="F318" s="134">
        <f t="shared" ref="F318:F324" si="2">H23</f>
        <v>500</v>
      </c>
      <c r="G318" s="476">
        <f t="shared" ref="G318:G323" si="3">ROUND(D318*F318,2)</f>
        <v>970</v>
      </c>
      <c r="H318" s="476"/>
      <c r="I318" s="476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BL318" s="15"/>
      <c r="BM318" s="15"/>
      <c r="BN318" s="15"/>
      <c r="BO318" s="15"/>
      <c r="BP318" s="15"/>
      <c r="BQ318" s="15"/>
      <c r="BR318" s="15"/>
      <c r="BS318" s="15"/>
      <c r="BT318" s="15"/>
      <c r="BU318" s="15"/>
      <c r="BV318" s="15"/>
      <c r="BW318" s="15"/>
      <c r="BX318" s="15"/>
      <c r="BY318" s="15"/>
      <c r="BZ318" s="15"/>
      <c r="CA318" s="15"/>
      <c r="CB318" s="15"/>
      <c r="CC318" s="15"/>
      <c r="CD318" s="15"/>
      <c r="CE318" s="15"/>
      <c r="CF318" s="15"/>
      <c r="CG318" s="15"/>
      <c r="CH318" s="15"/>
      <c r="CI318" s="15"/>
      <c r="CJ318" s="15"/>
      <c r="CK318" s="15"/>
      <c r="CL318" s="15"/>
      <c r="CM318" s="15"/>
      <c r="CN318" s="15"/>
      <c r="CO318" s="15"/>
      <c r="CP318" s="15"/>
      <c r="CQ318" s="15"/>
      <c r="CR318" s="15"/>
      <c r="CS318" s="15"/>
      <c r="CT318" s="15"/>
      <c r="CU318" s="15"/>
      <c r="CV318" s="15"/>
      <c r="CW318" s="15"/>
      <c r="CX318" s="15"/>
      <c r="CY318" s="15"/>
      <c r="CZ318" s="15"/>
      <c r="DA318" s="15"/>
      <c r="DB318" s="15"/>
      <c r="DC318" s="15"/>
      <c r="DD318" s="15"/>
      <c r="DE318" s="15"/>
      <c r="DF318" s="15"/>
      <c r="DG318" s="15"/>
      <c r="DH318" s="15"/>
      <c r="DI318" s="15"/>
      <c r="DJ318" s="15"/>
      <c r="DK318" s="15"/>
      <c r="DL318" s="15"/>
      <c r="DM318" s="15"/>
      <c r="DN318" s="15"/>
      <c r="DO318" s="15"/>
      <c r="DP318" s="15"/>
      <c r="DQ318" s="15"/>
      <c r="DR318" s="15"/>
      <c r="DS318" s="15"/>
      <c r="DT318" s="15"/>
      <c r="DU318" s="15"/>
      <c r="DV318" s="15"/>
      <c r="DW318" s="15"/>
      <c r="DX318" s="15"/>
      <c r="DY318" s="15"/>
      <c r="DZ318" s="15"/>
      <c r="EA318" s="15"/>
      <c r="EB318" s="15"/>
      <c r="EC318" s="15"/>
      <c r="ED318" s="15"/>
      <c r="EE318" s="15"/>
      <c r="EF318" s="15"/>
      <c r="EG318" s="15"/>
      <c r="EH318" s="15"/>
      <c r="EI318" s="15"/>
      <c r="EJ318" s="15"/>
      <c r="EK318" s="15"/>
      <c r="EL318" s="15"/>
      <c r="EM318" s="15"/>
      <c r="EN318" s="15"/>
      <c r="EO318" s="15"/>
      <c r="EP318" s="15"/>
      <c r="EQ318" s="15"/>
      <c r="ER318" s="15"/>
      <c r="ES318" s="15"/>
      <c r="ET318" s="15"/>
      <c r="EU318" s="15"/>
      <c r="EV318" s="15"/>
      <c r="EW318" s="15"/>
      <c r="EX318" s="15"/>
      <c r="EY318" s="15"/>
      <c r="EZ318" s="15"/>
      <c r="FA318" s="15"/>
      <c r="FB318" s="15"/>
      <c r="FC318" s="15"/>
      <c r="FD318" s="15"/>
      <c r="FE318" s="15"/>
      <c r="FF318" s="15"/>
      <c r="FG318" s="15"/>
      <c r="FH318" s="15"/>
      <c r="FI318" s="15"/>
      <c r="FJ318" s="15"/>
      <c r="FK318" s="15"/>
      <c r="FL318" s="15"/>
      <c r="FM318" s="15"/>
      <c r="FN318" s="15"/>
      <c r="FO318" s="15"/>
      <c r="FP318" s="15"/>
      <c r="FQ318" s="15"/>
      <c r="FR318" s="15"/>
      <c r="FS318" s="15"/>
      <c r="FT318" s="15"/>
      <c r="FU318" s="15"/>
      <c r="FV318" s="15"/>
      <c r="FW318" s="15"/>
      <c r="FX318" s="15"/>
      <c r="FY318" s="15"/>
      <c r="FZ318" s="15"/>
      <c r="GA318" s="15"/>
      <c r="GB318" s="15"/>
      <c r="GC318" s="15"/>
      <c r="GD318" s="15"/>
      <c r="GE318" s="15"/>
      <c r="GF318" s="15"/>
      <c r="GG318" s="15"/>
      <c r="GH318" s="15"/>
      <c r="GI318" s="15"/>
      <c r="GJ318" s="15"/>
      <c r="GK318" s="15"/>
      <c r="GL318" s="15"/>
      <c r="GM318" s="15"/>
      <c r="GN318" s="15"/>
      <c r="GO318" s="15"/>
      <c r="GP318" s="15"/>
      <c r="GQ318" s="15"/>
      <c r="GR318" s="15"/>
      <c r="GS318" s="15"/>
      <c r="GT318" s="15"/>
      <c r="GU318" s="15"/>
      <c r="GV318" s="15"/>
      <c r="GW318" s="15"/>
      <c r="GX318" s="15"/>
      <c r="GY318" s="15"/>
      <c r="GZ318" s="15"/>
      <c r="HA318" s="15"/>
      <c r="HB318" s="15"/>
      <c r="HC318" s="15"/>
      <c r="HD318" s="15"/>
      <c r="HE318" s="15"/>
      <c r="HF318" s="15"/>
      <c r="HG318" s="15"/>
      <c r="HH318" s="15"/>
      <c r="HI318" s="15"/>
      <c r="HJ318" s="15"/>
      <c r="HK318" s="15"/>
      <c r="HL318" s="15"/>
      <c r="HM318" s="15"/>
      <c r="HN318" s="15"/>
      <c r="HO318" s="15"/>
      <c r="HP318" s="15"/>
      <c r="HQ318" s="15"/>
      <c r="HR318" s="15"/>
      <c r="HS318" s="15"/>
      <c r="HT318" s="15"/>
      <c r="HU318" s="15"/>
      <c r="HV318" s="15"/>
      <c r="HW318" s="15"/>
      <c r="HX318" s="15"/>
      <c r="HY318" s="15"/>
      <c r="HZ318" s="15"/>
      <c r="IA318" s="15"/>
      <c r="IB318" s="15"/>
      <c r="IC318" s="15"/>
      <c r="ID318" s="15"/>
      <c r="IE318" s="15"/>
      <c r="IF318" s="15"/>
      <c r="IG318" s="15"/>
      <c r="IH318" s="15"/>
      <c r="II318" s="15"/>
      <c r="IJ318" s="15"/>
      <c r="IK318" s="15"/>
      <c r="IL318" s="15"/>
      <c r="IM318" s="15"/>
      <c r="IN318" s="15"/>
      <c r="IO318" s="15"/>
      <c r="IP318" s="15"/>
      <c r="IQ318" s="15"/>
      <c r="IR318" s="15"/>
      <c r="IS318" s="15"/>
      <c r="IT318" s="15"/>
      <c r="IU318" s="15"/>
      <c r="IV318" s="15"/>
    </row>
    <row r="319" spans="1:256" ht="27.75" customHeight="1">
      <c r="A319" s="608" t="s">
        <v>300</v>
      </c>
      <c r="B319" s="608"/>
      <c r="C319" s="608"/>
      <c r="D319" s="607">
        <f>G250</f>
        <v>0.57999999999999996</v>
      </c>
      <c r="E319" s="607"/>
      <c r="F319" s="135">
        <f t="shared" si="2"/>
        <v>1200</v>
      </c>
      <c r="G319" s="476">
        <f t="shared" si="3"/>
        <v>696</v>
      </c>
      <c r="H319" s="476"/>
      <c r="I319" s="476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  <c r="BG319" s="15"/>
      <c r="BH319" s="15"/>
      <c r="BI319" s="15"/>
      <c r="BJ319" s="15"/>
      <c r="BK319" s="15"/>
      <c r="BL319" s="15"/>
      <c r="BM319" s="15"/>
      <c r="BN319" s="15"/>
      <c r="BO319" s="15"/>
      <c r="BP319" s="15"/>
      <c r="BQ319" s="15"/>
      <c r="BR319" s="15"/>
      <c r="BS319" s="15"/>
      <c r="BT319" s="15"/>
      <c r="BU319" s="15"/>
      <c r="BV319" s="15"/>
      <c r="BW319" s="15"/>
      <c r="BX319" s="15"/>
      <c r="BY319" s="15"/>
      <c r="BZ319" s="15"/>
      <c r="CA319" s="15"/>
      <c r="CB319" s="15"/>
      <c r="CC319" s="15"/>
      <c r="CD319" s="15"/>
      <c r="CE319" s="15"/>
      <c r="CF319" s="15"/>
      <c r="CG319" s="15"/>
      <c r="CH319" s="15"/>
      <c r="CI319" s="15"/>
      <c r="CJ319" s="15"/>
      <c r="CK319" s="15"/>
      <c r="CL319" s="15"/>
      <c r="CM319" s="15"/>
      <c r="CN319" s="15"/>
      <c r="CO319" s="15"/>
      <c r="CP319" s="15"/>
      <c r="CQ319" s="15"/>
      <c r="CR319" s="15"/>
      <c r="CS319" s="15"/>
      <c r="CT319" s="15"/>
      <c r="CU319" s="15"/>
      <c r="CV319" s="15"/>
      <c r="CW319" s="15"/>
      <c r="CX319" s="15"/>
      <c r="CY319" s="15"/>
      <c r="CZ319" s="15"/>
      <c r="DA319" s="15"/>
      <c r="DB319" s="15"/>
      <c r="DC319" s="15"/>
      <c r="DD319" s="15"/>
      <c r="DE319" s="15"/>
      <c r="DF319" s="15"/>
      <c r="DG319" s="15"/>
      <c r="DH319" s="15"/>
      <c r="DI319" s="15"/>
      <c r="DJ319" s="15"/>
      <c r="DK319" s="15"/>
      <c r="DL319" s="15"/>
      <c r="DM319" s="15"/>
      <c r="DN319" s="15"/>
      <c r="DO319" s="15"/>
      <c r="DP319" s="15"/>
      <c r="DQ319" s="15"/>
      <c r="DR319" s="15"/>
      <c r="DS319" s="15"/>
      <c r="DT319" s="15"/>
      <c r="DU319" s="15"/>
      <c r="DV319" s="15"/>
      <c r="DW319" s="15"/>
      <c r="DX319" s="15"/>
      <c r="DY319" s="15"/>
      <c r="DZ319" s="15"/>
      <c r="EA319" s="15"/>
      <c r="EB319" s="15"/>
      <c r="EC319" s="15"/>
      <c r="ED319" s="15"/>
      <c r="EE319" s="15"/>
      <c r="EF319" s="15"/>
      <c r="EG319" s="15"/>
      <c r="EH319" s="15"/>
      <c r="EI319" s="15"/>
      <c r="EJ319" s="15"/>
      <c r="EK319" s="15"/>
      <c r="EL319" s="15"/>
      <c r="EM319" s="15"/>
      <c r="EN319" s="15"/>
      <c r="EO319" s="15"/>
      <c r="EP319" s="15"/>
      <c r="EQ319" s="15"/>
      <c r="ER319" s="15"/>
      <c r="ES319" s="15"/>
      <c r="ET319" s="15"/>
      <c r="EU319" s="15"/>
      <c r="EV319" s="15"/>
      <c r="EW319" s="15"/>
      <c r="EX319" s="15"/>
      <c r="EY319" s="15"/>
      <c r="EZ319" s="15"/>
      <c r="FA319" s="15"/>
      <c r="FB319" s="15"/>
      <c r="FC319" s="15"/>
      <c r="FD319" s="15"/>
      <c r="FE319" s="15"/>
      <c r="FF319" s="15"/>
      <c r="FG319" s="15"/>
      <c r="FH319" s="15"/>
      <c r="FI319" s="15"/>
      <c r="FJ319" s="15"/>
      <c r="FK319" s="15"/>
      <c r="FL319" s="15"/>
      <c r="FM319" s="15"/>
      <c r="FN319" s="15"/>
      <c r="FO319" s="15"/>
      <c r="FP319" s="15"/>
      <c r="FQ319" s="15"/>
      <c r="FR319" s="15"/>
      <c r="FS319" s="15"/>
      <c r="FT319" s="15"/>
      <c r="FU319" s="15"/>
      <c r="FV319" s="15"/>
      <c r="FW319" s="15"/>
      <c r="FX319" s="15"/>
      <c r="FY319" s="15"/>
      <c r="FZ319" s="15"/>
      <c r="GA319" s="15"/>
      <c r="GB319" s="15"/>
      <c r="GC319" s="15"/>
      <c r="GD319" s="15"/>
      <c r="GE319" s="15"/>
      <c r="GF319" s="15"/>
      <c r="GG319" s="15"/>
      <c r="GH319" s="15"/>
      <c r="GI319" s="15"/>
      <c r="GJ319" s="15"/>
      <c r="GK319" s="15"/>
      <c r="GL319" s="15"/>
      <c r="GM319" s="15"/>
      <c r="GN319" s="15"/>
      <c r="GO319" s="15"/>
      <c r="GP319" s="15"/>
      <c r="GQ319" s="15"/>
      <c r="GR319" s="15"/>
      <c r="GS319" s="15"/>
      <c r="GT319" s="15"/>
      <c r="GU319" s="15"/>
      <c r="GV319" s="15"/>
      <c r="GW319" s="15"/>
      <c r="GX319" s="15"/>
      <c r="GY319" s="15"/>
      <c r="GZ319" s="15"/>
      <c r="HA319" s="15"/>
      <c r="HB319" s="15"/>
      <c r="HC319" s="15"/>
      <c r="HD319" s="15"/>
      <c r="HE319" s="15"/>
      <c r="HF319" s="15"/>
      <c r="HG319" s="15"/>
      <c r="HH319" s="15"/>
      <c r="HI319" s="15"/>
      <c r="HJ319" s="15"/>
      <c r="HK319" s="15"/>
      <c r="HL319" s="15"/>
      <c r="HM319" s="15"/>
      <c r="HN319" s="15"/>
      <c r="HO319" s="15"/>
      <c r="HP319" s="15"/>
      <c r="HQ319" s="15"/>
      <c r="HR319" s="15"/>
      <c r="HS319" s="15"/>
      <c r="HT319" s="15"/>
      <c r="HU319" s="15"/>
      <c r="HV319" s="15"/>
      <c r="HW319" s="15"/>
      <c r="HX319" s="15"/>
      <c r="HY319" s="15"/>
      <c r="HZ319" s="15"/>
      <c r="IA319" s="15"/>
      <c r="IB319" s="15"/>
      <c r="IC319" s="15"/>
      <c r="ID319" s="15"/>
      <c r="IE319" s="15"/>
      <c r="IF319" s="15"/>
      <c r="IG319" s="15"/>
      <c r="IH319" s="15"/>
      <c r="II319" s="15"/>
      <c r="IJ319" s="15"/>
      <c r="IK319" s="15"/>
      <c r="IL319" s="15"/>
      <c r="IM319" s="15"/>
      <c r="IN319" s="15"/>
      <c r="IO319" s="15"/>
      <c r="IP319" s="15"/>
      <c r="IQ319" s="15"/>
      <c r="IR319" s="15"/>
      <c r="IS319" s="15"/>
      <c r="IT319" s="15"/>
      <c r="IU319" s="15"/>
      <c r="IV319" s="15"/>
    </row>
    <row r="320" spans="1:256" ht="25.5" customHeight="1">
      <c r="A320" s="608" t="s">
        <v>301</v>
      </c>
      <c r="B320" s="608"/>
      <c r="C320" s="608"/>
      <c r="D320" s="607">
        <f>G254</f>
        <v>1.94</v>
      </c>
      <c r="E320" s="607"/>
      <c r="F320" s="135">
        <f t="shared" si="2"/>
        <v>100</v>
      </c>
      <c r="G320" s="476">
        <f t="shared" si="3"/>
        <v>194</v>
      </c>
      <c r="H320" s="476"/>
      <c r="I320" s="476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  <c r="BG320" s="15"/>
      <c r="BH320" s="15"/>
      <c r="BI320" s="15"/>
      <c r="BJ320" s="15"/>
      <c r="BK320" s="15"/>
      <c r="BL320" s="15"/>
      <c r="BM320" s="15"/>
      <c r="BN320" s="15"/>
      <c r="BO320" s="15"/>
      <c r="BP320" s="15"/>
      <c r="BQ320" s="15"/>
      <c r="BR320" s="15"/>
      <c r="BS320" s="15"/>
      <c r="BT320" s="15"/>
      <c r="BU320" s="15"/>
      <c r="BV320" s="15"/>
      <c r="BW320" s="15"/>
      <c r="BX320" s="15"/>
      <c r="BY320" s="15"/>
      <c r="BZ320" s="15"/>
      <c r="CA320" s="15"/>
      <c r="CB320" s="15"/>
      <c r="CC320" s="15"/>
      <c r="CD320" s="15"/>
      <c r="CE320" s="15"/>
      <c r="CF320" s="15"/>
      <c r="CG320" s="15"/>
      <c r="CH320" s="15"/>
      <c r="CI320" s="15"/>
      <c r="CJ320" s="15"/>
      <c r="CK320" s="15"/>
      <c r="CL320" s="15"/>
      <c r="CM320" s="15"/>
      <c r="CN320" s="15"/>
      <c r="CO320" s="15"/>
      <c r="CP320" s="15"/>
      <c r="CQ320" s="15"/>
      <c r="CR320" s="15"/>
      <c r="CS320" s="15"/>
      <c r="CT320" s="15"/>
      <c r="CU320" s="15"/>
      <c r="CV320" s="15"/>
      <c r="CW320" s="15"/>
      <c r="CX320" s="15"/>
      <c r="CY320" s="15"/>
      <c r="CZ320" s="15"/>
      <c r="DA320" s="15"/>
      <c r="DB320" s="15"/>
      <c r="DC320" s="15"/>
      <c r="DD320" s="15"/>
      <c r="DE320" s="15"/>
      <c r="DF320" s="15"/>
      <c r="DG320" s="15"/>
      <c r="DH320" s="15"/>
      <c r="DI320" s="15"/>
      <c r="DJ320" s="15"/>
      <c r="DK320" s="15"/>
      <c r="DL320" s="15"/>
      <c r="DM320" s="15"/>
      <c r="DN320" s="15"/>
      <c r="DO320" s="15"/>
      <c r="DP320" s="15"/>
      <c r="DQ320" s="15"/>
      <c r="DR320" s="15"/>
      <c r="DS320" s="15"/>
      <c r="DT320" s="15"/>
      <c r="DU320" s="15"/>
      <c r="DV320" s="15"/>
      <c r="DW320" s="15"/>
      <c r="DX320" s="15"/>
      <c r="DY320" s="15"/>
      <c r="DZ320" s="15"/>
      <c r="EA320" s="15"/>
      <c r="EB320" s="15"/>
      <c r="EC320" s="15"/>
      <c r="ED320" s="15"/>
      <c r="EE320" s="15"/>
      <c r="EF320" s="15"/>
      <c r="EG320" s="15"/>
      <c r="EH320" s="15"/>
      <c r="EI320" s="15"/>
      <c r="EJ320" s="15"/>
      <c r="EK320" s="15"/>
      <c r="EL320" s="15"/>
      <c r="EM320" s="15"/>
      <c r="EN320" s="15"/>
      <c r="EO320" s="15"/>
      <c r="EP320" s="15"/>
      <c r="EQ320" s="15"/>
      <c r="ER320" s="15"/>
      <c r="ES320" s="15"/>
      <c r="ET320" s="15"/>
      <c r="EU320" s="15"/>
      <c r="EV320" s="15"/>
      <c r="EW320" s="15"/>
      <c r="EX320" s="15"/>
      <c r="EY320" s="15"/>
      <c r="EZ320" s="15"/>
      <c r="FA320" s="15"/>
      <c r="FB320" s="15"/>
      <c r="FC320" s="15"/>
      <c r="FD320" s="15"/>
      <c r="FE320" s="15"/>
      <c r="FF320" s="15"/>
      <c r="FG320" s="15"/>
      <c r="FH320" s="15"/>
      <c r="FI320" s="15"/>
      <c r="FJ320" s="15"/>
      <c r="FK320" s="15"/>
      <c r="FL320" s="15"/>
      <c r="FM320" s="15"/>
      <c r="FN320" s="15"/>
      <c r="FO320" s="15"/>
      <c r="FP320" s="15"/>
      <c r="FQ320" s="15"/>
      <c r="FR320" s="15"/>
      <c r="FS320" s="15"/>
      <c r="FT320" s="15"/>
      <c r="FU320" s="15"/>
      <c r="FV320" s="15"/>
      <c r="FW320" s="15"/>
      <c r="FX320" s="15"/>
      <c r="FY320" s="15"/>
      <c r="FZ320" s="15"/>
      <c r="GA320" s="15"/>
      <c r="GB320" s="15"/>
      <c r="GC320" s="15"/>
      <c r="GD320" s="15"/>
      <c r="GE320" s="15"/>
      <c r="GF320" s="15"/>
      <c r="GG320" s="15"/>
      <c r="GH320" s="15"/>
      <c r="GI320" s="15"/>
      <c r="GJ320" s="15"/>
      <c r="GK320" s="15"/>
      <c r="GL320" s="15"/>
      <c r="GM320" s="15"/>
      <c r="GN320" s="15"/>
      <c r="GO320" s="15"/>
      <c r="GP320" s="15"/>
      <c r="GQ320" s="15"/>
      <c r="GR320" s="15"/>
      <c r="GS320" s="15"/>
      <c r="GT320" s="15"/>
      <c r="GU320" s="15"/>
      <c r="GV320" s="15"/>
      <c r="GW320" s="15"/>
      <c r="GX320" s="15"/>
      <c r="GY320" s="15"/>
      <c r="GZ320" s="15"/>
      <c r="HA320" s="15"/>
      <c r="HB320" s="15"/>
      <c r="HC320" s="15"/>
      <c r="HD320" s="15"/>
      <c r="HE320" s="15"/>
      <c r="HF320" s="15"/>
      <c r="HG320" s="15"/>
      <c r="HH320" s="15"/>
      <c r="HI320" s="15"/>
      <c r="HJ320" s="15"/>
      <c r="HK320" s="15"/>
      <c r="HL320" s="15"/>
      <c r="HM320" s="15"/>
      <c r="HN320" s="15"/>
      <c r="HO320" s="15"/>
      <c r="HP320" s="15"/>
      <c r="HQ320" s="15"/>
      <c r="HR320" s="15"/>
      <c r="HS320" s="15"/>
      <c r="HT320" s="15"/>
      <c r="HU320" s="15"/>
      <c r="HV320" s="15"/>
      <c r="HW320" s="15"/>
      <c r="HX320" s="15"/>
      <c r="HY320" s="15"/>
      <c r="HZ320" s="15"/>
      <c r="IA320" s="15"/>
      <c r="IB320" s="15"/>
      <c r="IC320" s="15"/>
      <c r="ID320" s="15"/>
      <c r="IE320" s="15"/>
      <c r="IF320" s="15"/>
      <c r="IG320" s="15"/>
      <c r="IH320" s="15"/>
      <c r="II320" s="15"/>
      <c r="IJ320" s="15"/>
      <c r="IK320" s="15"/>
      <c r="IL320" s="15"/>
      <c r="IM320" s="15"/>
      <c r="IN320" s="15"/>
      <c r="IO320" s="15"/>
      <c r="IP320" s="15"/>
      <c r="IQ320" s="15"/>
      <c r="IR320" s="15"/>
      <c r="IS320" s="15"/>
      <c r="IT320" s="15"/>
      <c r="IU320" s="15"/>
      <c r="IV320" s="15"/>
    </row>
    <row r="321" spans="1:256" ht="24" customHeight="1">
      <c r="A321" s="608" t="s">
        <v>302</v>
      </c>
      <c r="B321" s="608"/>
      <c r="C321" s="608"/>
      <c r="D321" s="607">
        <f>G258</f>
        <v>1.94</v>
      </c>
      <c r="E321" s="607"/>
      <c r="F321" s="135">
        <f t="shared" si="2"/>
        <v>150</v>
      </c>
      <c r="G321" s="476">
        <f t="shared" si="3"/>
        <v>291</v>
      </c>
      <c r="H321" s="476"/>
      <c r="I321" s="476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  <c r="BG321" s="15"/>
      <c r="BH321" s="15"/>
      <c r="BI321" s="15"/>
      <c r="BJ321" s="15"/>
      <c r="BK321" s="15"/>
      <c r="BL321" s="15"/>
      <c r="BM321" s="15"/>
      <c r="BN321" s="15"/>
      <c r="BO321" s="15"/>
      <c r="BP321" s="15"/>
      <c r="BQ321" s="15"/>
      <c r="BR321" s="15"/>
      <c r="BS321" s="15"/>
      <c r="BT321" s="15"/>
      <c r="BU321" s="15"/>
      <c r="BV321" s="15"/>
      <c r="BW321" s="15"/>
      <c r="BX321" s="15"/>
      <c r="BY321" s="15"/>
      <c r="BZ321" s="15"/>
      <c r="CA321" s="15"/>
      <c r="CB321" s="15"/>
      <c r="CC321" s="15"/>
      <c r="CD321" s="15"/>
      <c r="CE321" s="15"/>
      <c r="CF321" s="15"/>
      <c r="CG321" s="15"/>
      <c r="CH321" s="15"/>
      <c r="CI321" s="15"/>
      <c r="CJ321" s="15"/>
      <c r="CK321" s="15"/>
      <c r="CL321" s="15"/>
      <c r="CM321" s="15"/>
      <c r="CN321" s="15"/>
      <c r="CO321" s="15"/>
      <c r="CP321" s="15"/>
      <c r="CQ321" s="15"/>
      <c r="CR321" s="15"/>
      <c r="CS321" s="15"/>
      <c r="CT321" s="15"/>
      <c r="CU321" s="15"/>
      <c r="CV321" s="15"/>
      <c r="CW321" s="15"/>
      <c r="CX321" s="15"/>
      <c r="CY321" s="15"/>
      <c r="CZ321" s="15"/>
      <c r="DA321" s="15"/>
      <c r="DB321" s="15"/>
      <c r="DC321" s="15"/>
      <c r="DD321" s="15"/>
      <c r="DE321" s="15"/>
      <c r="DF321" s="15"/>
      <c r="DG321" s="15"/>
      <c r="DH321" s="15"/>
      <c r="DI321" s="15"/>
      <c r="DJ321" s="15"/>
      <c r="DK321" s="15"/>
      <c r="DL321" s="15"/>
      <c r="DM321" s="15"/>
      <c r="DN321" s="15"/>
      <c r="DO321" s="15"/>
      <c r="DP321" s="15"/>
      <c r="DQ321" s="15"/>
      <c r="DR321" s="15"/>
      <c r="DS321" s="15"/>
      <c r="DT321" s="15"/>
      <c r="DU321" s="15"/>
      <c r="DV321" s="15"/>
      <c r="DW321" s="15"/>
      <c r="DX321" s="15"/>
      <c r="DY321" s="15"/>
      <c r="DZ321" s="15"/>
      <c r="EA321" s="15"/>
      <c r="EB321" s="15"/>
      <c r="EC321" s="15"/>
      <c r="ED321" s="15"/>
      <c r="EE321" s="15"/>
      <c r="EF321" s="15"/>
      <c r="EG321" s="15"/>
      <c r="EH321" s="15"/>
      <c r="EI321" s="15"/>
      <c r="EJ321" s="15"/>
      <c r="EK321" s="15"/>
      <c r="EL321" s="15"/>
      <c r="EM321" s="15"/>
      <c r="EN321" s="15"/>
      <c r="EO321" s="15"/>
      <c r="EP321" s="15"/>
      <c r="EQ321" s="15"/>
      <c r="ER321" s="15"/>
      <c r="ES321" s="15"/>
      <c r="ET321" s="15"/>
      <c r="EU321" s="15"/>
      <c r="EV321" s="15"/>
      <c r="EW321" s="15"/>
      <c r="EX321" s="15"/>
      <c r="EY321" s="15"/>
      <c r="EZ321" s="15"/>
      <c r="FA321" s="15"/>
      <c r="FB321" s="15"/>
      <c r="FC321" s="15"/>
      <c r="FD321" s="15"/>
      <c r="FE321" s="15"/>
      <c r="FF321" s="15"/>
      <c r="FG321" s="15"/>
      <c r="FH321" s="15"/>
      <c r="FI321" s="15"/>
      <c r="FJ321" s="15"/>
      <c r="FK321" s="15"/>
      <c r="FL321" s="15"/>
      <c r="FM321" s="15"/>
      <c r="FN321" s="15"/>
      <c r="FO321" s="15"/>
      <c r="FP321" s="15"/>
      <c r="FQ321" s="15"/>
      <c r="FR321" s="15"/>
      <c r="FS321" s="15"/>
      <c r="FT321" s="15"/>
      <c r="FU321" s="15"/>
      <c r="FV321" s="15"/>
      <c r="FW321" s="15"/>
      <c r="FX321" s="15"/>
      <c r="FY321" s="15"/>
      <c r="FZ321" s="15"/>
      <c r="GA321" s="15"/>
      <c r="GB321" s="15"/>
      <c r="GC321" s="15"/>
      <c r="GD321" s="15"/>
      <c r="GE321" s="15"/>
      <c r="GF321" s="15"/>
      <c r="GG321" s="15"/>
      <c r="GH321" s="15"/>
      <c r="GI321" s="15"/>
      <c r="GJ321" s="15"/>
      <c r="GK321" s="15"/>
      <c r="GL321" s="15"/>
      <c r="GM321" s="15"/>
      <c r="GN321" s="15"/>
      <c r="GO321" s="15"/>
      <c r="GP321" s="15"/>
      <c r="GQ321" s="15"/>
      <c r="GR321" s="15"/>
      <c r="GS321" s="15"/>
      <c r="GT321" s="15"/>
      <c r="GU321" s="15"/>
      <c r="GV321" s="15"/>
      <c r="GW321" s="15"/>
      <c r="GX321" s="15"/>
      <c r="GY321" s="15"/>
      <c r="GZ321" s="15"/>
      <c r="HA321" s="15"/>
      <c r="HB321" s="15"/>
      <c r="HC321" s="15"/>
      <c r="HD321" s="15"/>
      <c r="HE321" s="15"/>
      <c r="HF321" s="15"/>
      <c r="HG321" s="15"/>
      <c r="HH321" s="15"/>
      <c r="HI321" s="15"/>
      <c r="HJ321" s="15"/>
      <c r="HK321" s="15"/>
      <c r="HL321" s="15"/>
      <c r="HM321" s="15"/>
      <c r="HN321" s="15"/>
      <c r="HO321" s="15"/>
      <c r="HP321" s="15"/>
      <c r="HQ321" s="15"/>
      <c r="HR321" s="15"/>
      <c r="HS321" s="15"/>
      <c r="HT321" s="15"/>
      <c r="HU321" s="15"/>
      <c r="HV321" s="15"/>
      <c r="HW321" s="15"/>
      <c r="HX321" s="15"/>
      <c r="HY321" s="15"/>
      <c r="HZ321" s="15"/>
      <c r="IA321" s="15"/>
      <c r="IB321" s="15"/>
      <c r="IC321" s="15"/>
      <c r="ID321" s="15"/>
      <c r="IE321" s="15"/>
      <c r="IF321" s="15"/>
      <c r="IG321" s="15"/>
      <c r="IH321" s="15"/>
      <c r="II321" s="15"/>
      <c r="IJ321" s="15"/>
      <c r="IK321" s="15"/>
      <c r="IL321" s="15"/>
      <c r="IM321" s="15"/>
      <c r="IN321" s="15"/>
      <c r="IO321" s="15"/>
      <c r="IP321" s="15"/>
      <c r="IQ321" s="15"/>
      <c r="IR321" s="15"/>
      <c r="IS321" s="15"/>
      <c r="IT321" s="15"/>
      <c r="IU321" s="15"/>
      <c r="IV321" s="15"/>
    </row>
    <row r="322" spans="1:256" ht="27" customHeight="1">
      <c r="A322" s="608" t="s">
        <v>303</v>
      </c>
      <c r="B322" s="608"/>
      <c r="C322" s="608"/>
      <c r="D322" s="607">
        <f>G262</f>
        <v>1.94</v>
      </c>
      <c r="E322" s="607"/>
      <c r="F322" s="135">
        <f t="shared" si="2"/>
        <v>250</v>
      </c>
      <c r="G322" s="476">
        <f t="shared" si="3"/>
        <v>485</v>
      </c>
      <c r="H322" s="476"/>
      <c r="I322" s="476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  <c r="BG322" s="15"/>
      <c r="BH322" s="15"/>
      <c r="BI322" s="15"/>
      <c r="BJ322" s="15"/>
      <c r="BK322" s="15"/>
      <c r="BL322" s="15"/>
      <c r="BM322" s="15"/>
      <c r="BN322" s="15"/>
      <c r="BO322" s="15"/>
      <c r="BP322" s="15"/>
      <c r="BQ322" s="15"/>
      <c r="BR322" s="15"/>
      <c r="BS322" s="15"/>
      <c r="BT322" s="15"/>
      <c r="BU322" s="15"/>
      <c r="BV322" s="15"/>
      <c r="BW322" s="15"/>
      <c r="BX322" s="15"/>
      <c r="BY322" s="15"/>
      <c r="BZ322" s="15"/>
      <c r="CA322" s="15"/>
      <c r="CB322" s="15"/>
      <c r="CC322" s="15"/>
      <c r="CD322" s="15"/>
      <c r="CE322" s="15"/>
      <c r="CF322" s="15"/>
      <c r="CG322" s="15"/>
      <c r="CH322" s="15"/>
      <c r="CI322" s="15"/>
      <c r="CJ322" s="15"/>
      <c r="CK322" s="15"/>
      <c r="CL322" s="15"/>
      <c r="CM322" s="15"/>
      <c r="CN322" s="15"/>
      <c r="CO322" s="15"/>
      <c r="CP322" s="15"/>
      <c r="CQ322" s="15"/>
      <c r="CR322" s="15"/>
      <c r="CS322" s="15"/>
      <c r="CT322" s="15"/>
      <c r="CU322" s="15"/>
      <c r="CV322" s="15"/>
      <c r="CW322" s="15"/>
      <c r="CX322" s="15"/>
      <c r="CY322" s="15"/>
      <c r="CZ322" s="15"/>
      <c r="DA322" s="15"/>
      <c r="DB322" s="15"/>
      <c r="DC322" s="15"/>
      <c r="DD322" s="15"/>
      <c r="DE322" s="15"/>
      <c r="DF322" s="15"/>
      <c r="DG322" s="15"/>
      <c r="DH322" s="15"/>
      <c r="DI322" s="15"/>
      <c r="DJ322" s="15"/>
      <c r="DK322" s="15"/>
      <c r="DL322" s="15"/>
      <c r="DM322" s="15"/>
      <c r="DN322" s="15"/>
      <c r="DO322" s="15"/>
      <c r="DP322" s="15"/>
      <c r="DQ322" s="15"/>
      <c r="DR322" s="15"/>
      <c r="DS322" s="15"/>
      <c r="DT322" s="15"/>
      <c r="DU322" s="15"/>
      <c r="DV322" s="15"/>
      <c r="DW322" s="15"/>
      <c r="DX322" s="15"/>
      <c r="DY322" s="15"/>
      <c r="DZ322" s="15"/>
      <c r="EA322" s="15"/>
      <c r="EB322" s="15"/>
      <c r="EC322" s="15"/>
      <c r="ED322" s="15"/>
      <c r="EE322" s="15"/>
      <c r="EF322" s="15"/>
      <c r="EG322" s="15"/>
      <c r="EH322" s="15"/>
      <c r="EI322" s="15"/>
      <c r="EJ322" s="15"/>
      <c r="EK322" s="15"/>
      <c r="EL322" s="15"/>
      <c r="EM322" s="15"/>
      <c r="EN322" s="15"/>
      <c r="EO322" s="15"/>
      <c r="EP322" s="15"/>
      <c r="EQ322" s="15"/>
      <c r="ER322" s="15"/>
      <c r="ES322" s="15"/>
      <c r="ET322" s="15"/>
      <c r="EU322" s="15"/>
      <c r="EV322" s="15"/>
      <c r="EW322" s="15"/>
      <c r="EX322" s="15"/>
      <c r="EY322" s="15"/>
      <c r="EZ322" s="15"/>
      <c r="FA322" s="15"/>
      <c r="FB322" s="15"/>
      <c r="FC322" s="15"/>
      <c r="FD322" s="15"/>
      <c r="FE322" s="15"/>
      <c r="FF322" s="15"/>
      <c r="FG322" s="15"/>
      <c r="FH322" s="15"/>
      <c r="FI322" s="15"/>
      <c r="FJ322" s="15"/>
      <c r="FK322" s="15"/>
      <c r="FL322" s="15"/>
      <c r="FM322" s="15"/>
      <c r="FN322" s="15"/>
      <c r="FO322" s="15"/>
      <c r="FP322" s="15"/>
      <c r="FQ322" s="15"/>
      <c r="FR322" s="15"/>
      <c r="FS322" s="15"/>
      <c r="FT322" s="15"/>
      <c r="FU322" s="15"/>
      <c r="FV322" s="15"/>
      <c r="FW322" s="15"/>
      <c r="FX322" s="15"/>
      <c r="FY322" s="15"/>
      <c r="FZ322" s="15"/>
      <c r="GA322" s="15"/>
      <c r="GB322" s="15"/>
      <c r="GC322" s="15"/>
      <c r="GD322" s="15"/>
      <c r="GE322" s="15"/>
      <c r="GF322" s="15"/>
      <c r="GG322" s="15"/>
      <c r="GH322" s="15"/>
      <c r="GI322" s="15"/>
      <c r="GJ322" s="15"/>
      <c r="GK322" s="15"/>
      <c r="GL322" s="15"/>
      <c r="GM322" s="15"/>
      <c r="GN322" s="15"/>
      <c r="GO322" s="15"/>
      <c r="GP322" s="15"/>
      <c r="GQ322" s="15"/>
      <c r="GR322" s="15"/>
      <c r="GS322" s="15"/>
      <c r="GT322" s="15"/>
      <c r="GU322" s="15"/>
      <c r="GV322" s="15"/>
      <c r="GW322" s="15"/>
      <c r="GX322" s="15"/>
      <c r="GY322" s="15"/>
      <c r="GZ322" s="15"/>
      <c r="HA322" s="15"/>
      <c r="HB322" s="15"/>
      <c r="HC322" s="15"/>
      <c r="HD322" s="15"/>
      <c r="HE322" s="15"/>
      <c r="HF322" s="15"/>
      <c r="HG322" s="15"/>
      <c r="HH322" s="15"/>
      <c r="HI322" s="15"/>
      <c r="HJ322" s="15"/>
      <c r="HK322" s="15"/>
      <c r="HL322" s="15"/>
      <c r="HM322" s="15"/>
      <c r="HN322" s="15"/>
      <c r="HO322" s="15"/>
      <c r="HP322" s="15"/>
      <c r="HQ322" s="15"/>
      <c r="HR322" s="15"/>
      <c r="HS322" s="15"/>
      <c r="HT322" s="15"/>
      <c r="HU322" s="15"/>
      <c r="HV322" s="15"/>
      <c r="HW322" s="15"/>
      <c r="HX322" s="15"/>
      <c r="HY322" s="15"/>
      <c r="HZ322" s="15"/>
      <c r="IA322" s="15"/>
      <c r="IB322" s="15"/>
      <c r="IC322" s="15"/>
      <c r="ID322" s="15"/>
      <c r="IE322" s="15"/>
      <c r="IF322" s="15"/>
      <c r="IG322" s="15"/>
      <c r="IH322" s="15"/>
      <c r="II322" s="15"/>
      <c r="IJ322" s="15"/>
      <c r="IK322" s="15"/>
      <c r="IL322" s="15"/>
      <c r="IM322" s="15"/>
      <c r="IN322" s="15"/>
      <c r="IO322" s="15"/>
      <c r="IP322" s="15"/>
      <c r="IQ322" s="15"/>
      <c r="IR322" s="15"/>
      <c r="IS322" s="15"/>
      <c r="IT322" s="15"/>
      <c r="IU322" s="15"/>
      <c r="IV322" s="15"/>
    </row>
    <row r="323" spans="1:256" ht="24.75" customHeight="1">
      <c r="A323" s="614" t="s">
        <v>304</v>
      </c>
      <c r="B323" s="614"/>
      <c r="C323" s="614"/>
      <c r="D323" s="607">
        <f>G266</f>
        <v>0.04</v>
      </c>
      <c r="E323" s="607"/>
      <c r="F323" s="135">
        <f t="shared" si="2"/>
        <v>800</v>
      </c>
      <c r="G323" s="476">
        <f t="shared" si="3"/>
        <v>32</v>
      </c>
      <c r="H323" s="476"/>
      <c r="I323" s="476"/>
      <c r="J323" s="15"/>
      <c r="K323" s="15">
        <f>K319</f>
        <v>0</v>
      </c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  <c r="BG323" s="15"/>
      <c r="BH323" s="15"/>
      <c r="BI323" s="15"/>
      <c r="BJ323" s="15"/>
      <c r="BK323" s="15"/>
      <c r="BL323" s="15"/>
      <c r="BM323" s="15"/>
      <c r="BN323" s="15"/>
      <c r="BO323" s="15"/>
      <c r="BP323" s="15"/>
      <c r="BQ323" s="15"/>
      <c r="BR323" s="15"/>
      <c r="BS323" s="15"/>
      <c r="BT323" s="15"/>
      <c r="BU323" s="15"/>
      <c r="BV323" s="15"/>
      <c r="BW323" s="15"/>
      <c r="BX323" s="15"/>
      <c r="BY323" s="15"/>
      <c r="BZ323" s="15"/>
      <c r="CA323" s="15"/>
      <c r="CB323" s="15"/>
      <c r="CC323" s="15"/>
      <c r="CD323" s="15"/>
      <c r="CE323" s="15"/>
      <c r="CF323" s="15"/>
      <c r="CG323" s="15"/>
      <c r="CH323" s="15"/>
      <c r="CI323" s="15"/>
      <c r="CJ323" s="15"/>
      <c r="CK323" s="15"/>
      <c r="CL323" s="15"/>
      <c r="CM323" s="15"/>
      <c r="CN323" s="15"/>
      <c r="CO323" s="15"/>
      <c r="CP323" s="15"/>
      <c r="CQ323" s="15"/>
      <c r="CR323" s="15"/>
      <c r="CS323" s="15"/>
      <c r="CT323" s="15"/>
      <c r="CU323" s="15"/>
      <c r="CV323" s="15"/>
      <c r="CW323" s="15"/>
      <c r="CX323" s="15"/>
      <c r="CY323" s="15"/>
      <c r="CZ323" s="15"/>
      <c r="DA323" s="15"/>
      <c r="DB323" s="15"/>
      <c r="DC323" s="15"/>
      <c r="DD323" s="15"/>
      <c r="DE323" s="15"/>
      <c r="DF323" s="15"/>
      <c r="DG323" s="15"/>
      <c r="DH323" s="15"/>
      <c r="DI323" s="15"/>
      <c r="DJ323" s="15"/>
      <c r="DK323" s="15"/>
      <c r="DL323" s="15"/>
      <c r="DM323" s="15"/>
      <c r="DN323" s="15"/>
      <c r="DO323" s="15"/>
      <c r="DP323" s="15"/>
      <c r="DQ323" s="15"/>
      <c r="DR323" s="15"/>
      <c r="DS323" s="15"/>
      <c r="DT323" s="15"/>
      <c r="DU323" s="15"/>
      <c r="DV323" s="15"/>
      <c r="DW323" s="15"/>
      <c r="DX323" s="15"/>
      <c r="DY323" s="15"/>
      <c r="DZ323" s="15"/>
      <c r="EA323" s="15"/>
      <c r="EB323" s="15"/>
      <c r="EC323" s="15"/>
      <c r="ED323" s="15"/>
      <c r="EE323" s="15"/>
      <c r="EF323" s="15"/>
      <c r="EG323" s="15"/>
      <c r="EH323" s="15"/>
      <c r="EI323" s="15"/>
      <c r="EJ323" s="15"/>
      <c r="EK323" s="15"/>
      <c r="EL323" s="15"/>
      <c r="EM323" s="15"/>
      <c r="EN323" s="15"/>
      <c r="EO323" s="15"/>
      <c r="EP323" s="15"/>
      <c r="EQ323" s="15"/>
      <c r="ER323" s="15"/>
      <c r="ES323" s="15"/>
      <c r="ET323" s="15"/>
      <c r="EU323" s="15"/>
      <c r="EV323" s="15"/>
      <c r="EW323" s="15"/>
      <c r="EX323" s="15"/>
      <c r="EY323" s="15"/>
      <c r="EZ323" s="15"/>
      <c r="FA323" s="15"/>
      <c r="FB323" s="15"/>
      <c r="FC323" s="15"/>
      <c r="FD323" s="15"/>
      <c r="FE323" s="15"/>
      <c r="FF323" s="15"/>
      <c r="FG323" s="15"/>
      <c r="FH323" s="15"/>
      <c r="FI323" s="15"/>
      <c r="FJ323" s="15"/>
      <c r="FK323" s="15"/>
      <c r="FL323" s="15"/>
      <c r="FM323" s="15"/>
      <c r="FN323" s="15"/>
      <c r="FO323" s="15"/>
      <c r="FP323" s="15"/>
      <c r="FQ323" s="15"/>
      <c r="FR323" s="15"/>
      <c r="FS323" s="15"/>
      <c r="FT323" s="15"/>
      <c r="FU323" s="15"/>
      <c r="FV323" s="15"/>
      <c r="FW323" s="15"/>
      <c r="FX323" s="15"/>
      <c r="FY323" s="15"/>
      <c r="FZ323" s="15"/>
      <c r="GA323" s="15"/>
      <c r="GB323" s="15"/>
      <c r="GC323" s="15"/>
      <c r="GD323" s="15"/>
      <c r="GE323" s="15"/>
      <c r="GF323" s="15"/>
      <c r="GG323" s="15"/>
      <c r="GH323" s="15"/>
      <c r="GI323" s="15"/>
      <c r="GJ323" s="15"/>
      <c r="GK323" s="15"/>
      <c r="GL323" s="15"/>
      <c r="GM323" s="15"/>
      <c r="GN323" s="15"/>
      <c r="GO323" s="15"/>
      <c r="GP323" s="15"/>
      <c r="GQ323" s="15"/>
      <c r="GR323" s="15"/>
      <c r="GS323" s="15"/>
      <c r="GT323" s="15"/>
      <c r="GU323" s="15"/>
      <c r="GV323" s="15"/>
      <c r="GW323" s="15"/>
      <c r="GX323" s="15"/>
      <c r="GY323" s="15"/>
      <c r="GZ323" s="15"/>
      <c r="HA323" s="15"/>
      <c r="HB323" s="15"/>
      <c r="HC323" s="15"/>
      <c r="HD323" s="15"/>
      <c r="HE323" s="15"/>
      <c r="HF323" s="15"/>
      <c r="HG323" s="15"/>
      <c r="HH323" s="15"/>
      <c r="HI323" s="15"/>
      <c r="HJ323" s="15"/>
      <c r="HK323" s="15"/>
      <c r="HL323" s="15"/>
      <c r="HM323" s="15"/>
      <c r="HN323" s="15"/>
      <c r="HO323" s="15"/>
      <c r="HP323" s="15"/>
      <c r="HQ323" s="15"/>
      <c r="HR323" s="15"/>
      <c r="HS323" s="15"/>
      <c r="HT323" s="15"/>
      <c r="HU323" s="15"/>
      <c r="HV323" s="15"/>
      <c r="HW323" s="15"/>
      <c r="HX323" s="15"/>
      <c r="HY323" s="15"/>
      <c r="HZ323" s="15"/>
      <c r="IA323" s="15"/>
      <c r="IB323" s="15"/>
      <c r="IC323" s="15"/>
      <c r="ID323" s="15"/>
      <c r="IE323" s="15"/>
      <c r="IF323" s="15"/>
      <c r="IG323" s="15"/>
      <c r="IH323" s="15"/>
      <c r="II323" s="15"/>
      <c r="IJ323" s="15"/>
      <c r="IK323" s="15"/>
      <c r="IL323" s="15"/>
      <c r="IM323" s="15"/>
      <c r="IN323" s="15"/>
      <c r="IO323" s="15"/>
      <c r="IP323" s="15"/>
      <c r="IQ323" s="15"/>
      <c r="IR323" s="15"/>
      <c r="IS323" s="15"/>
      <c r="IT323" s="15"/>
      <c r="IU323" s="15"/>
      <c r="IV323" s="15"/>
    </row>
    <row r="324" spans="1:256" ht="12.75" customHeight="1">
      <c r="A324" s="610" t="s">
        <v>37</v>
      </c>
      <c r="B324" s="610"/>
      <c r="C324" s="610"/>
      <c r="D324" s="610"/>
      <c r="E324" s="610"/>
      <c r="F324" s="136">
        <f t="shared" si="2"/>
        <v>3000</v>
      </c>
      <c r="G324" s="474">
        <f>SUM(G318:G323)</f>
        <v>2668</v>
      </c>
      <c r="H324" s="474"/>
      <c r="I324" s="474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  <c r="BG324" s="15"/>
      <c r="BH324" s="15"/>
      <c r="BI324" s="15"/>
      <c r="BJ324" s="15"/>
      <c r="BK324" s="15"/>
      <c r="BL324" s="15"/>
      <c r="BM324" s="15"/>
      <c r="BN324" s="15"/>
      <c r="BO324" s="15"/>
      <c r="BP324" s="15"/>
      <c r="BQ324" s="15"/>
      <c r="BR324" s="15"/>
      <c r="BS324" s="15"/>
      <c r="BT324" s="15"/>
      <c r="BU324" s="15"/>
      <c r="BV324" s="15"/>
      <c r="BW324" s="15"/>
      <c r="BX324" s="15"/>
      <c r="BY324" s="15"/>
      <c r="BZ324" s="15"/>
      <c r="CA324" s="15"/>
      <c r="CB324" s="15"/>
      <c r="CC324" s="15"/>
      <c r="CD324" s="15"/>
      <c r="CE324" s="15"/>
      <c r="CF324" s="15"/>
      <c r="CG324" s="15"/>
      <c r="CH324" s="15"/>
      <c r="CI324" s="15"/>
      <c r="CJ324" s="15"/>
      <c r="CK324" s="15"/>
      <c r="CL324" s="15"/>
      <c r="CM324" s="15"/>
      <c r="CN324" s="15"/>
      <c r="CO324" s="15"/>
      <c r="CP324" s="15"/>
      <c r="CQ324" s="15"/>
      <c r="CR324" s="15"/>
      <c r="CS324" s="15"/>
      <c r="CT324" s="15"/>
      <c r="CU324" s="15"/>
      <c r="CV324" s="15"/>
      <c r="CW324" s="15"/>
      <c r="CX324" s="15"/>
      <c r="CY324" s="15"/>
      <c r="CZ324" s="15"/>
      <c r="DA324" s="15"/>
      <c r="DB324" s="15"/>
      <c r="DC324" s="15"/>
      <c r="DD324" s="15"/>
      <c r="DE324" s="15"/>
      <c r="DF324" s="15"/>
      <c r="DG324" s="15"/>
      <c r="DH324" s="15"/>
      <c r="DI324" s="15"/>
      <c r="DJ324" s="15"/>
      <c r="DK324" s="15"/>
      <c r="DL324" s="15"/>
      <c r="DM324" s="15"/>
      <c r="DN324" s="15"/>
      <c r="DO324" s="15"/>
      <c r="DP324" s="15"/>
      <c r="DQ324" s="15"/>
      <c r="DR324" s="15"/>
      <c r="DS324" s="15"/>
      <c r="DT324" s="15"/>
      <c r="DU324" s="15"/>
      <c r="DV324" s="15"/>
      <c r="DW324" s="15"/>
      <c r="DX324" s="15"/>
      <c r="DY324" s="15"/>
      <c r="DZ324" s="15"/>
      <c r="EA324" s="15"/>
      <c r="EB324" s="15"/>
      <c r="EC324" s="15"/>
      <c r="ED324" s="15"/>
      <c r="EE324" s="15"/>
      <c r="EF324" s="15"/>
      <c r="EG324" s="15"/>
      <c r="EH324" s="15"/>
      <c r="EI324" s="15"/>
      <c r="EJ324" s="15"/>
      <c r="EK324" s="15"/>
      <c r="EL324" s="15"/>
      <c r="EM324" s="15"/>
      <c r="EN324" s="15"/>
      <c r="EO324" s="15"/>
      <c r="EP324" s="15"/>
      <c r="EQ324" s="15"/>
      <c r="ER324" s="15"/>
      <c r="ES324" s="15"/>
      <c r="ET324" s="15"/>
      <c r="EU324" s="15"/>
      <c r="EV324" s="15"/>
      <c r="EW324" s="15"/>
      <c r="EX324" s="15"/>
      <c r="EY324" s="15"/>
      <c r="EZ324" s="15"/>
      <c r="FA324" s="15"/>
      <c r="FB324" s="15"/>
      <c r="FC324" s="15"/>
      <c r="FD324" s="15"/>
      <c r="FE324" s="15"/>
      <c r="FF324" s="15"/>
      <c r="FG324" s="15"/>
      <c r="FH324" s="15"/>
      <c r="FI324" s="15"/>
      <c r="FJ324" s="15"/>
      <c r="FK324" s="15"/>
      <c r="FL324" s="15"/>
      <c r="FM324" s="15"/>
      <c r="FN324" s="15"/>
      <c r="FO324" s="15"/>
      <c r="FP324" s="15"/>
      <c r="FQ324" s="15"/>
      <c r="FR324" s="15"/>
      <c r="FS324" s="15"/>
      <c r="FT324" s="15"/>
      <c r="FU324" s="15"/>
      <c r="FV324" s="15"/>
      <c r="FW324" s="15"/>
      <c r="FX324" s="15"/>
      <c r="FY324" s="15"/>
      <c r="FZ324" s="15"/>
      <c r="GA324" s="15"/>
      <c r="GB324" s="15"/>
      <c r="GC324" s="15"/>
      <c r="GD324" s="15"/>
      <c r="GE324" s="15"/>
      <c r="GF324" s="15"/>
      <c r="GG324" s="15"/>
      <c r="GH324" s="15"/>
      <c r="GI324" s="15"/>
      <c r="GJ324" s="15"/>
      <c r="GK324" s="15"/>
      <c r="GL324" s="15"/>
      <c r="GM324" s="15"/>
      <c r="GN324" s="15"/>
      <c r="GO324" s="15"/>
      <c r="GP324" s="15"/>
      <c r="GQ324" s="15"/>
      <c r="GR324" s="15"/>
      <c r="GS324" s="15"/>
      <c r="GT324" s="15"/>
      <c r="GU324" s="15"/>
      <c r="GV324" s="15"/>
      <c r="GW324" s="15"/>
      <c r="GX324" s="15"/>
      <c r="GY324" s="15"/>
      <c r="GZ324" s="15"/>
      <c r="HA324" s="15"/>
      <c r="HB324" s="15"/>
      <c r="HC324" s="15"/>
      <c r="HD324" s="15"/>
      <c r="HE324" s="15"/>
      <c r="HF324" s="15"/>
      <c r="HG324" s="15"/>
      <c r="HH324" s="15"/>
      <c r="HI324" s="15"/>
      <c r="HJ324" s="15"/>
      <c r="HK324" s="15"/>
      <c r="HL324" s="15"/>
      <c r="HM324" s="15"/>
      <c r="HN324" s="15"/>
      <c r="HO324" s="15"/>
      <c r="HP324" s="15"/>
      <c r="HQ324" s="15"/>
      <c r="HR324" s="15"/>
      <c r="HS324" s="15"/>
      <c r="HT324" s="15"/>
      <c r="HU324" s="15"/>
      <c r="HV324" s="15"/>
      <c r="HW324" s="15"/>
      <c r="HX324" s="15"/>
      <c r="HY324" s="15"/>
      <c r="HZ324" s="15"/>
      <c r="IA324" s="15"/>
      <c r="IB324" s="15"/>
      <c r="IC324" s="15"/>
      <c r="ID324" s="15"/>
      <c r="IE324" s="15"/>
      <c r="IF324" s="15"/>
      <c r="IG324" s="15"/>
      <c r="IH324" s="15"/>
      <c r="II324" s="15"/>
      <c r="IJ324" s="15"/>
      <c r="IK324" s="15"/>
      <c r="IL324" s="15"/>
      <c r="IM324" s="15"/>
      <c r="IN324" s="15"/>
      <c r="IO324" s="15"/>
      <c r="IP324" s="15"/>
      <c r="IQ324" s="15"/>
      <c r="IR324" s="15"/>
      <c r="IS324" s="15"/>
      <c r="IT324" s="15"/>
      <c r="IU324" s="15"/>
      <c r="IV324" s="15"/>
    </row>
    <row r="325" spans="1:256" ht="9" customHeight="1">
      <c r="A325" s="615"/>
      <c r="B325" s="615"/>
      <c r="C325" s="615"/>
      <c r="D325" s="615"/>
      <c r="E325" s="615"/>
      <c r="F325" s="615"/>
      <c r="G325" s="615"/>
      <c r="H325" s="615"/>
      <c r="I325" s="6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  <c r="BG325" s="15"/>
      <c r="BH325" s="15"/>
      <c r="BI325" s="15"/>
      <c r="BJ325" s="15"/>
      <c r="BK325" s="15"/>
      <c r="BL325" s="15"/>
      <c r="BM325" s="15"/>
      <c r="BN325" s="15"/>
      <c r="BO325" s="15"/>
      <c r="BP325" s="15"/>
      <c r="BQ325" s="15"/>
      <c r="BR325" s="15"/>
      <c r="BS325" s="15"/>
      <c r="BT325" s="15"/>
      <c r="BU325" s="15"/>
      <c r="BV325" s="15"/>
      <c r="BW325" s="15"/>
      <c r="BX325" s="15"/>
      <c r="BY325" s="15"/>
      <c r="BZ325" s="15"/>
      <c r="CA325" s="15"/>
      <c r="CB325" s="15"/>
      <c r="CC325" s="15"/>
      <c r="CD325" s="15"/>
      <c r="CE325" s="15"/>
      <c r="CF325" s="15"/>
      <c r="CG325" s="15"/>
      <c r="CH325" s="15"/>
      <c r="CI325" s="15"/>
      <c r="CJ325" s="15"/>
      <c r="CK325" s="15"/>
      <c r="CL325" s="15"/>
      <c r="CM325" s="15"/>
      <c r="CN325" s="15"/>
      <c r="CO325" s="15"/>
      <c r="CP325" s="15"/>
      <c r="CQ325" s="15"/>
      <c r="CR325" s="15"/>
      <c r="CS325" s="15"/>
      <c r="CT325" s="15"/>
      <c r="CU325" s="15"/>
      <c r="CV325" s="15"/>
      <c r="CW325" s="15"/>
      <c r="CX325" s="15"/>
      <c r="CY325" s="15"/>
      <c r="CZ325" s="15"/>
      <c r="DA325" s="15"/>
      <c r="DB325" s="15"/>
      <c r="DC325" s="15"/>
      <c r="DD325" s="15"/>
      <c r="DE325" s="15"/>
      <c r="DF325" s="15"/>
      <c r="DG325" s="15"/>
      <c r="DH325" s="15"/>
      <c r="DI325" s="15"/>
      <c r="DJ325" s="15"/>
      <c r="DK325" s="15"/>
      <c r="DL325" s="15"/>
      <c r="DM325" s="15"/>
      <c r="DN325" s="15"/>
      <c r="DO325" s="15"/>
      <c r="DP325" s="15"/>
      <c r="DQ325" s="15"/>
      <c r="DR325" s="15"/>
      <c r="DS325" s="15"/>
      <c r="DT325" s="15"/>
      <c r="DU325" s="15"/>
      <c r="DV325" s="15"/>
      <c r="DW325" s="15"/>
      <c r="DX325" s="15"/>
      <c r="DY325" s="15"/>
      <c r="DZ325" s="15"/>
      <c r="EA325" s="15"/>
      <c r="EB325" s="15"/>
      <c r="EC325" s="15"/>
      <c r="ED325" s="15"/>
      <c r="EE325" s="15"/>
      <c r="EF325" s="15"/>
      <c r="EG325" s="15"/>
      <c r="EH325" s="15"/>
      <c r="EI325" s="15"/>
      <c r="EJ325" s="15"/>
      <c r="EK325" s="15"/>
      <c r="EL325" s="15"/>
      <c r="EM325" s="15"/>
      <c r="EN325" s="15"/>
      <c r="EO325" s="15"/>
      <c r="EP325" s="15"/>
      <c r="EQ325" s="15"/>
      <c r="ER325" s="15"/>
      <c r="ES325" s="15"/>
      <c r="ET325" s="15"/>
      <c r="EU325" s="15"/>
      <c r="EV325" s="15"/>
      <c r="EW325" s="15"/>
      <c r="EX325" s="15"/>
      <c r="EY325" s="15"/>
      <c r="EZ325" s="15"/>
      <c r="FA325" s="15"/>
      <c r="FB325" s="15"/>
      <c r="FC325" s="15"/>
      <c r="FD325" s="15"/>
      <c r="FE325" s="15"/>
      <c r="FF325" s="15"/>
      <c r="FG325" s="15"/>
      <c r="FH325" s="15"/>
      <c r="FI325" s="15"/>
      <c r="FJ325" s="15"/>
      <c r="FK325" s="15"/>
      <c r="FL325" s="15"/>
      <c r="FM325" s="15"/>
      <c r="FN325" s="15"/>
      <c r="FO325" s="15"/>
      <c r="FP325" s="15"/>
      <c r="FQ325" s="15"/>
      <c r="FR325" s="15"/>
      <c r="FS325" s="15"/>
      <c r="FT325" s="15"/>
      <c r="FU325" s="15"/>
      <c r="FV325" s="15"/>
      <c r="FW325" s="15"/>
      <c r="FX325" s="15"/>
      <c r="FY325" s="15"/>
      <c r="FZ325" s="15"/>
      <c r="GA325" s="15"/>
      <c r="GB325" s="15"/>
      <c r="GC325" s="15"/>
      <c r="GD325" s="15"/>
      <c r="GE325" s="15"/>
      <c r="GF325" s="15"/>
      <c r="GG325" s="15"/>
      <c r="GH325" s="15"/>
      <c r="GI325" s="15"/>
      <c r="GJ325" s="15"/>
      <c r="GK325" s="15"/>
      <c r="GL325" s="15"/>
      <c r="GM325" s="15"/>
      <c r="GN325" s="15"/>
      <c r="GO325" s="15"/>
      <c r="GP325" s="15"/>
      <c r="GQ325" s="15"/>
      <c r="GR325" s="15"/>
      <c r="GS325" s="15"/>
      <c r="GT325" s="15"/>
      <c r="GU325" s="15"/>
      <c r="GV325" s="15"/>
      <c r="GW325" s="15"/>
      <c r="GX325" s="15"/>
      <c r="GY325" s="15"/>
      <c r="GZ325" s="15"/>
      <c r="HA325" s="15"/>
      <c r="HB325" s="15"/>
      <c r="HC325" s="15"/>
      <c r="HD325" s="15"/>
      <c r="HE325" s="15"/>
      <c r="HF325" s="15"/>
      <c r="HG325" s="15"/>
      <c r="HH325" s="15"/>
      <c r="HI325" s="15"/>
      <c r="HJ325" s="15"/>
      <c r="HK325" s="15"/>
      <c r="HL325" s="15"/>
      <c r="HM325" s="15"/>
      <c r="HN325" s="15"/>
      <c r="HO325" s="15"/>
      <c r="HP325" s="15"/>
      <c r="HQ325" s="15"/>
      <c r="HR325" s="15"/>
      <c r="HS325" s="15"/>
      <c r="HT325" s="15"/>
      <c r="HU325" s="15"/>
      <c r="HV325" s="15"/>
      <c r="HW325" s="15"/>
      <c r="HX325" s="15"/>
      <c r="HY325" s="15"/>
      <c r="HZ325" s="15"/>
      <c r="IA325" s="15"/>
      <c r="IB325" s="15"/>
      <c r="IC325" s="15"/>
      <c r="ID325" s="15"/>
      <c r="IE325" s="15"/>
      <c r="IF325" s="15"/>
      <c r="IG325" s="15"/>
      <c r="IH325" s="15"/>
      <c r="II325" s="15"/>
      <c r="IJ325" s="15"/>
      <c r="IK325" s="15"/>
      <c r="IL325" s="15"/>
      <c r="IM325" s="15"/>
      <c r="IN325" s="15"/>
      <c r="IO325" s="15"/>
      <c r="IP325" s="15"/>
      <c r="IQ325" s="15"/>
      <c r="IR325" s="15"/>
      <c r="IS325" s="15"/>
      <c r="IT325" s="15"/>
      <c r="IU325" s="15"/>
      <c r="IV325" s="15"/>
    </row>
    <row r="326" spans="1:256" ht="25.5" customHeight="1">
      <c r="A326" s="612" t="s">
        <v>38</v>
      </c>
      <c r="B326" s="612"/>
      <c r="C326" s="612"/>
      <c r="D326" s="613">
        <f>H275</f>
        <v>2.5499999999999998</v>
      </c>
      <c r="E326" s="613"/>
      <c r="F326" s="137">
        <f>H31</f>
        <v>100</v>
      </c>
      <c r="G326" s="476">
        <f>ROUND(D326*F326,2)</f>
        <v>255</v>
      </c>
      <c r="H326" s="476"/>
      <c r="I326" s="476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  <c r="BG326" s="15"/>
      <c r="BH326" s="15"/>
      <c r="BI326" s="15"/>
      <c r="BJ326" s="15"/>
      <c r="BK326" s="15"/>
      <c r="BL326" s="15"/>
      <c r="BM326" s="15"/>
      <c r="BN326" s="15"/>
      <c r="BO326" s="15"/>
      <c r="BP326" s="15"/>
      <c r="BQ326" s="15"/>
      <c r="BR326" s="15"/>
      <c r="BS326" s="15"/>
      <c r="BT326" s="15"/>
      <c r="BU326" s="15"/>
      <c r="BV326" s="15"/>
      <c r="BW326" s="15"/>
      <c r="BX326" s="15"/>
      <c r="BY326" s="15"/>
      <c r="BZ326" s="15"/>
      <c r="CA326" s="15"/>
      <c r="CB326" s="15"/>
      <c r="CC326" s="15"/>
      <c r="CD326" s="15"/>
      <c r="CE326" s="15"/>
      <c r="CF326" s="15"/>
      <c r="CG326" s="15"/>
      <c r="CH326" s="15"/>
      <c r="CI326" s="15"/>
      <c r="CJ326" s="15"/>
      <c r="CK326" s="15"/>
      <c r="CL326" s="15"/>
      <c r="CM326" s="15"/>
      <c r="CN326" s="15"/>
      <c r="CO326" s="15"/>
      <c r="CP326" s="15"/>
      <c r="CQ326" s="15"/>
      <c r="CR326" s="15"/>
      <c r="CS326" s="15"/>
      <c r="CT326" s="15"/>
      <c r="CU326" s="15"/>
      <c r="CV326" s="15"/>
      <c r="CW326" s="15"/>
      <c r="CX326" s="15"/>
      <c r="CY326" s="15"/>
      <c r="CZ326" s="15"/>
      <c r="DA326" s="15"/>
      <c r="DB326" s="15"/>
      <c r="DC326" s="15"/>
      <c r="DD326" s="15"/>
      <c r="DE326" s="15"/>
      <c r="DF326" s="15"/>
      <c r="DG326" s="15"/>
      <c r="DH326" s="15"/>
      <c r="DI326" s="15"/>
      <c r="DJ326" s="15"/>
      <c r="DK326" s="15"/>
      <c r="DL326" s="15"/>
      <c r="DM326" s="15"/>
      <c r="DN326" s="15"/>
      <c r="DO326" s="15"/>
      <c r="DP326" s="15"/>
      <c r="DQ326" s="15"/>
      <c r="DR326" s="15"/>
      <c r="DS326" s="15"/>
      <c r="DT326" s="15"/>
      <c r="DU326" s="15"/>
      <c r="DV326" s="15"/>
      <c r="DW326" s="15"/>
      <c r="DX326" s="15"/>
      <c r="DY326" s="15"/>
      <c r="DZ326" s="15"/>
      <c r="EA326" s="15"/>
      <c r="EB326" s="15"/>
      <c r="EC326" s="15"/>
      <c r="ED326" s="15"/>
      <c r="EE326" s="15"/>
      <c r="EF326" s="15"/>
      <c r="EG326" s="15"/>
      <c r="EH326" s="15"/>
      <c r="EI326" s="15"/>
      <c r="EJ326" s="15"/>
      <c r="EK326" s="15"/>
      <c r="EL326" s="15"/>
      <c r="EM326" s="15"/>
      <c r="EN326" s="15"/>
      <c r="EO326" s="15"/>
      <c r="EP326" s="15"/>
      <c r="EQ326" s="15"/>
      <c r="ER326" s="15"/>
      <c r="ES326" s="15"/>
      <c r="ET326" s="15"/>
      <c r="EU326" s="15"/>
      <c r="EV326" s="15"/>
      <c r="EW326" s="15"/>
      <c r="EX326" s="15"/>
      <c r="EY326" s="15"/>
      <c r="EZ326" s="15"/>
      <c r="FA326" s="15"/>
      <c r="FB326" s="15"/>
      <c r="FC326" s="15"/>
      <c r="FD326" s="15"/>
      <c r="FE326" s="15"/>
      <c r="FF326" s="15"/>
      <c r="FG326" s="15"/>
      <c r="FH326" s="15"/>
      <c r="FI326" s="15"/>
      <c r="FJ326" s="15"/>
      <c r="FK326" s="15"/>
      <c r="FL326" s="15"/>
      <c r="FM326" s="15"/>
      <c r="FN326" s="15"/>
      <c r="FO326" s="15"/>
      <c r="FP326" s="15"/>
      <c r="FQ326" s="15"/>
      <c r="FR326" s="15"/>
      <c r="FS326" s="15"/>
      <c r="FT326" s="15"/>
      <c r="FU326" s="15"/>
      <c r="FV326" s="15"/>
      <c r="FW326" s="15"/>
      <c r="FX326" s="15"/>
      <c r="FY326" s="15"/>
      <c r="FZ326" s="15"/>
      <c r="GA326" s="15"/>
      <c r="GB326" s="15"/>
      <c r="GC326" s="15"/>
      <c r="GD326" s="15"/>
      <c r="GE326" s="15"/>
      <c r="GF326" s="15"/>
      <c r="GG326" s="15"/>
      <c r="GH326" s="15"/>
      <c r="GI326" s="15"/>
      <c r="GJ326" s="15"/>
      <c r="GK326" s="15"/>
      <c r="GL326" s="15"/>
      <c r="GM326" s="15"/>
      <c r="GN326" s="15"/>
      <c r="GO326" s="15"/>
      <c r="GP326" s="15"/>
      <c r="GQ326" s="15"/>
      <c r="GR326" s="15"/>
      <c r="GS326" s="15"/>
      <c r="GT326" s="15"/>
      <c r="GU326" s="15"/>
      <c r="GV326" s="15"/>
      <c r="GW326" s="15"/>
      <c r="GX326" s="15"/>
      <c r="GY326" s="15"/>
      <c r="GZ326" s="15"/>
      <c r="HA326" s="15"/>
      <c r="HB326" s="15"/>
      <c r="HC326" s="15"/>
      <c r="HD326" s="15"/>
      <c r="HE326" s="15"/>
      <c r="HF326" s="15"/>
      <c r="HG326" s="15"/>
      <c r="HH326" s="15"/>
      <c r="HI326" s="15"/>
      <c r="HJ326" s="15"/>
      <c r="HK326" s="15"/>
      <c r="HL326" s="15"/>
      <c r="HM326" s="15"/>
      <c r="HN326" s="15"/>
      <c r="HO326" s="15"/>
      <c r="HP326" s="15"/>
      <c r="HQ326" s="15"/>
      <c r="HR326" s="15"/>
      <c r="HS326" s="15"/>
      <c r="HT326" s="15"/>
      <c r="HU326" s="15"/>
      <c r="HV326" s="15"/>
      <c r="HW326" s="15"/>
      <c r="HX326" s="15"/>
      <c r="HY326" s="15"/>
      <c r="HZ326" s="15"/>
      <c r="IA326" s="15"/>
      <c r="IB326" s="15"/>
      <c r="IC326" s="15"/>
      <c r="ID326" s="15"/>
      <c r="IE326" s="15"/>
      <c r="IF326" s="15"/>
      <c r="IG326" s="15"/>
      <c r="IH326" s="15"/>
      <c r="II326" s="15"/>
      <c r="IJ326" s="15"/>
      <c r="IK326" s="15"/>
      <c r="IL326" s="15"/>
      <c r="IM326" s="15"/>
      <c r="IN326" s="15"/>
      <c r="IO326" s="15"/>
      <c r="IP326" s="15"/>
      <c r="IQ326" s="15"/>
      <c r="IR326" s="15"/>
      <c r="IS326" s="15"/>
      <c r="IT326" s="15"/>
      <c r="IU326" s="15"/>
      <c r="IV326" s="15"/>
    </row>
    <row r="327" spans="1:256" ht="24" customHeight="1">
      <c r="A327" s="608" t="s">
        <v>305</v>
      </c>
      <c r="B327" s="608"/>
      <c r="C327" s="608"/>
      <c r="D327" s="607">
        <f>H279</f>
        <v>1.0900000000000001</v>
      </c>
      <c r="E327" s="607"/>
      <c r="F327" s="131">
        <f>H32</f>
        <v>250</v>
      </c>
      <c r="G327" s="476">
        <f>ROUND((D327*F327),2)</f>
        <v>272.5</v>
      </c>
      <c r="H327" s="476"/>
      <c r="I327" s="476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  <c r="BG327" s="15"/>
      <c r="BH327" s="15"/>
      <c r="BI327" s="15"/>
      <c r="BJ327" s="15"/>
      <c r="BK327" s="15"/>
      <c r="BL327" s="15"/>
      <c r="BM327" s="15"/>
      <c r="BN327" s="15"/>
      <c r="BO327" s="15"/>
      <c r="BP327" s="15"/>
      <c r="BQ327" s="15"/>
      <c r="BR327" s="15"/>
      <c r="BS327" s="15"/>
      <c r="BT327" s="15"/>
      <c r="BU327" s="15"/>
      <c r="BV327" s="15"/>
      <c r="BW327" s="15"/>
      <c r="BX327" s="15"/>
      <c r="BY327" s="15"/>
      <c r="BZ327" s="15"/>
      <c r="CA327" s="15"/>
      <c r="CB327" s="15"/>
      <c r="CC327" s="15"/>
      <c r="CD327" s="15"/>
      <c r="CE327" s="15"/>
      <c r="CF327" s="15"/>
      <c r="CG327" s="15"/>
      <c r="CH327" s="15"/>
      <c r="CI327" s="15"/>
      <c r="CJ327" s="15"/>
      <c r="CK327" s="15"/>
      <c r="CL327" s="15"/>
      <c r="CM327" s="15"/>
      <c r="CN327" s="15"/>
      <c r="CO327" s="15"/>
      <c r="CP327" s="15"/>
      <c r="CQ327" s="15"/>
      <c r="CR327" s="15"/>
      <c r="CS327" s="15"/>
      <c r="CT327" s="15"/>
      <c r="CU327" s="15"/>
      <c r="CV327" s="15"/>
      <c r="CW327" s="15"/>
      <c r="CX327" s="15"/>
      <c r="CY327" s="15"/>
      <c r="CZ327" s="15"/>
      <c r="DA327" s="15"/>
      <c r="DB327" s="15"/>
      <c r="DC327" s="15"/>
      <c r="DD327" s="15"/>
      <c r="DE327" s="15"/>
      <c r="DF327" s="15"/>
      <c r="DG327" s="15"/>
      <c r="DH327" s="15"/>
      <c r="DI327" s="15"/>
      <c r="DJ327" s="15"/>
      <c r="DK327" s="15"/>
      <c r="DL327" s="15"/>
      <c r="DM327" s="15"/>
      <c r="DN327" s="15"/>
      <c r="DO327" s="15"/>
      <c r="DP327" s="15"/>
      <c r="DQ327" s="15"/>
      <c r="DR327" s="15"/>
      <c r="DS327" s="15"/>
      <c r="DT327" s="15"/>
      <c r="DU327" s="15"/>
      <c r="DV327" s="15"/>
      <c r="DW327" s="15"/>
      <c r="DX327" s="15"/>
      <c r="DY327" s="15"/>
      <c r="DZ327" s="15"/>
      <c r="EA327" s="15"/>
      <c r="EB327" s="15"/>
      <c r="EC327" s="15"/>
      <c r="ED327" s="15"/>
      <c r="EE327" s="15"/>
      <c r="EF327" s="15"/>
      <c r="EG327" s="15"/>
      <c r="EH327" s="15"/>
      <c r="EI327" s="15"/>
      <c r="EJ327" s="15"/>
      <c r="EK327" s="15"/>
      <c r="EL327" s="15"/>
      <c r="EM327" s="15"/>
      <c r="EN327" s="15"/>
      <c r="EO327" s="15"/>
      <c r="EP327" s="15"/>
      <c r="EQ327" s="15"/>
      <c r="ER327" s="15"/>
      <c r="ES327" s="15"/>
      <c r="ET327" s="15"/>
      <c r="EU327" s="15"/>
      <c r="EV327" s="15"/>
      <c r="EW327" s="15"/>
      <c r="EX327" s="15"/>
      <c r="EY327" s="15"/>
      <c r="EZ327" s="15"/>
      <c r="FA327" s="15"/>
      <c r="FB327" s="15"/>
      <c r="FC327" s="15"/>
      <c r="FD327" s="15"/>
      <c r="FE327" s="15"/>
      <c r="FF327" s="15"/>
      <c r="FG327" s="15"/>
      <c r="FH327" s="15"/>
      <c r="FI327" s="15"/>
      <c r="FJ327" s="15"/>
      <c r="FK327" s="15"/>
      <c r="FL327" s="15"/>
      <c r="FM327" s="15"/>
      <c r="FN327" s="15"/>
      <c r="FO327" s="15"/>
      <c r="FP327" s="15"/>
      <c r="FQ327" s="15"/>
      <c r="FR327" s="15"/>
      <c r="FS327" s="15"/>
      <c r="FT327" s="15"/>
      <c r="FU327" s="15"/>
      <c r="FV327" s="15"/>
      <c r="FW327" s="15"/>
      <c r="FX327" s="15"/>
      <c r="FY327" s="15"/>
      <c r="FZ327" s="15"/>
      <c r="GA327" s="15"/>
      <c r="GB327" s="15"/>
      <c r="GC327" s="15"/>
      <c r="GD327" s="15"/>
      <c r="GE327" s="15"/>
      <c r="GF327" s="15"/>
      <c r="GG327" s="15"/>
      <c r="GH327" s="15"/>
      <c r="GI327" s="15"/>
      <c r="GJ327" s="15"/>
      <c r="GK327" s="15"/>
      <c r="GL327" s="15"/>
      <c r="GM327" s="15"/>
      <c r="GN327" s="15"/>
      <c r="GO327" s="15"/>
      <c r="GP327" s="15"/>
      <c r="GQ327" s="15"/>
      <c r="GR327" s="15"/>
      <c r="GS327" s="15"/>
      <c r="GT327" s="15"/>
      <c r="GU327" s="15"/>
      <c r="GV327" s="15"/>
      <c r="GW327" s="15"/>
      <c r="GX327" s="15"/>
      <c r="GY327" s="15"/>
      <c r="GZ327" s="15"/>
      <c r="HA327" s="15"/>
      <c r="HB327" s="15"/>
      <c r="HC327" s="15"/>
      <c r="HD327" s="15"/>
      <c r="HE327" s="15"/>
      <c r="HF327" s="15"/>
      <c r="HG327" s="15"/>
      <c r="HH327" s="15"/>
      <c r="HI327" s="15"/>
      <c r="HJ327" s="15"/>
      <c r="HK327" s="15"/>
      <c r="HL327" s="15"/>
      <c r="HM327" s="15"/>
      <c r="HN327" s="15"/>
      <c r="HO327" s="15"/>
      <c r="HP327" s="15"/>
      <c r="HQ327" s="15"/>
      <c r="HR327" s="15"/>
      <c r="HS327" s="15"/>
      <c r="HT327" s="15"/>
      <c r="HU327" s="15"/>
      <c r="HV327" s="15"/>
      <c r="HW327" s="15"/>
      <c r="HX327" s="15"/>
      <c r="HY327" s="15"/>
      <c r="HZ327" s="15"/>
      <c r="IA327" s="15"/>
      <c r="IB327" s="15"/>
      <c r="IC327" s="15"/>
      <c r="ID327" s="15"/>
      <c r="IE327" s="15"/>
      <c r="IF327" s="15"/>
      <c r="IG327" s="15"/>
      <c r="IH327" s="15"/>
      <c r="II327" s="15"/>
      <c r="IJ327" s="15"/>
      <c r="IK327" s="15"/>
      <c r="IL327" s="15"/>
      <c r="IM327" s="15"/>
      <c r="IN327" s="15"/>
      <c r="IO327" s="15"/>
      <c r="IP327" s="15"/>
      <c r="IQ327" s="15"/>
      <c r="IR327" s="15"/>
      <c r="IS327" s="15"/>
      <c r="IT327" s="15"/>
      <c r="IU327" s="15"/>
      <c r="IV327" s="15"/>
    </row>
    <row r="328" spans="1:256" ht="13.5" customHeight="1">
      <c r="A328" s="608" t="s">
        <v>306</v>
      </c>
      <c r="B328" s="608"/>
      <c r="C328" s="608"/>
      <c r="D328" s="607">
        <f>H283</f>
        <v>1.0900000000000001</v>
      </c>
      <c r="E328" s="607"/>
      <c r="F328" s="131">
        <f>H33</f>
        <v>350</v>
      </c>
      <c r="G328" s="476">
        <f>ROUND((D328*F328),2)</f>
        <v>381.5</v>
      </c>
      <c r="H328" s="476"/>
      <c r="I328" s="476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  <c r="BG328" s="15"/>
      <c r="BH328" s="15"/>
      <c r="BI328" s="15"/>
      <c r="BJ328" s="15"/>
      <c r="BK328" s="15"/>
      <c r="BL328" s="15"/>
      <c r="BM328" s="15"/>
      <c r="BN328" s="15"/>
      <c r="BO328" s="15"/>
      <c r="BP328" s="15"/>
      <c r="BQ328" s="15"/>
      <c r="BR328" s="15"/>
      <c r="BS328" s="15"/>
      <c r="BT328" s="15"/>
      <c r="BU328" s="15"/>
      <c r="BV328" s="15"/>
      <c r="BW328" s="15"/>
      <c r="BX328" s="15"/>
      <c r="BY328" s="15"/>
      <c r="BZ328" s="15"/>
      <c r="CA328" s="15"/>
      <c r="CB328" s="15"/>
      <c r="CC328" s="15"/>
      <c r="CD328" s="15"/>
      <c r="CE328" s="15"/>
      <c r="CF328" s="15"/>
      <c r="CG328" s="15"/>
      <c r="CH328" s="15"/>
      <c r="CI328" s="15"/>
      <c r="CJ328" s="15"/>
      <c r="CK328" s="15"/>
      <c r="CL328" s="15"/>
      <c r="CM328" s="15"/>
      <c r="CN328" s="15"/>
      <c r="CO328" s="15"/>
      <c r="CP328" s="15"/>
      <c r="CQ328" s="15"/>
      <c r="CR328" s="15"/>
      <c r="CS328" s="15"/>
      <c r="CT328" s="15"/>
      <c r="CU328" s="15"/>
      <c r="CV328" s="15"/>
      <c r="CW328" s="15"/>
      <c r="CX328" s="15"/>
      <c r="CY328" s="15"/>
      <c r="CZ328" s="15"/>
      <c r="DA328" s="15"/>
      <c r="DB328" s="15"/>
      <c r="DC328" s="15"/>
      <c r="DD328" s="15"/>
      <c r="DE328" s="15"/>
      <c r="DF328" s="15"/>
      <c r="DG328" s="15"/>
      <c r="DH328" s="15"/>
      <c r="DI328" s="15"/>
      <c r="DJ328" s="15"/>
      <c r="DK328" s="15"/>
      <c r="DL328" s="15"/>
      <c r="DM328" s="15"/>
      <c r="DN328" s="15"/>
      <c r="DO328" s="15"/>
      <c r="DP328" s="15"/>
      <c r="DQ328" s="15"/>
      <c r="DR328" s="15"/>
      <c r="DS328" s="15"/>
      <c r="DT328" s="15"/>
      <c r="DU328" s="15"/>
      <c r="DV328" s="15"/>
      <c r="DW328" s="15"/>
      <c r="DX328" s="15"/>
      <c r="DY328" s="15"/>
      <c r="DZ328" s="15"/>
      <c r="EA328" s="15"/>
      <c r="EB328" s="15"/>
      <c r="EC328" s="15"/>
      <c r="ED328" s="15"/>
      <c r="EE328" s="15"/>
      <c r="EF328" s="15"/>
      <c r="EG328" s="15"/>
      <c r="EH328" s="15"/>
      <c r="EI328" s="15"/>
      <c r="EJ328" s="15"/>
      <c r="EK328" s="15"/>
      <c r="EL328" s="15"/>
      <c r="EM328" s="15"/>
      <c r="EN328" s="15"/>
      <c r="EO328" s="15"/>
      <c r="EP328" s="15"/>
      <c r="EQ328" s="15"/>
      <c r="ER328" s="15"/>
      <c r="ES328" s="15"/>
      <c r="ET328" s="15"/>
      <c r="EU328" s="15"/>
      <c r="EV328" s="15"/>
      <c r="EW328" s="15"/>
      <c r="EX328" s="15"/>
      <c r="EY328" s="15"/>
      <c r="EZ328" s="15"/>
      <c r="FA328" s="15"/>
      <c r="FB328" s="15"/>
      <c r="FC328" s="15"/>
      <c r="FD328" s="15"/>
      <c r="FE328" s="15"/>
      <c r="FF328" s="15"/>
      <c r="FG328" s="15"/>
      <c r="FH328" s="15"/>
      <c r="FI328" s="15"/>
      <c r="FJ328" s="15"/>
      <c r="FK328" s="15"/>
      <c r="FL328" s="15"/>
      <c r="FM328" s="15"/>
      <c r="FN328" s="15"/>
      <c r="FO328" s="15"/>
      <c r="FP328" s="15"/>
      <c r="FQ328" s="15"/>
      <c r="FR328" s="15"/>
      <c r="FS328" s="15"/>
      <c r="FT328" s="15"/>
      <c r="FU328" s="15"/>
      <c r="FV328" s="15"/>
      <c r="FW328" s="15"/>
      <c r="FX328" s="15"/>
      <c r="FY328" s="15"/>
      <c r="FZ328" s="15"/>
      <c r="GA328" s="15"/>
      <c r="GB328" s="15"/>
      <c r="GC328" s="15"/>
      <c r="GD328" s="15"/>
      <c r="GE328" s="15"/>
      <c r="GF328" s="15"/>
      <c r="GG328" s="15"/>
      <c r="GH328" s="15"/>
      <c r="GI328" s="15"/>
      <c r="GJ328" s="15"/>
      <c r="GK328" s="15"/>
      <c r="GL328" s="15"/>
      <c r="GM328" s="15"/>
      <c r="GN328" s="15"/>
      <c r="GO328" s="15"/>
      <c r="GP328" s="15"/>
      <c r="GQ328" s="15"/>
      <c r="GR328" s="15"/>
      <c r="GS328" s="15"/>
      <c r="GT328" s="15"/>
      <c r="GU328" s="15"/>
      <c r="GV328" s="15"/>
      <c r="GW328" s="15"/>
      <c r="GX328" s="15"/>
      <c r="GY328" s="15"/>
      <c r="GZ328" s="15"/>
      <c r="HA328" s="15"/>
      <c r="HB328" s="15"/>
      <c r="HC328" s="15"/>
      <c r="HD328" s="15"/>
      <c r="HE328" s="15"/>
      <c r="HF328" s="15"/>
      <c r="HG328" s="15"/>
      <c r="HH328" s="15"/>
      <c r="HI328" s="15"/>
      <c r="HJ328" s="15"/>
      <c r="HK328" s="15"/>
      <c r="HL328" s="15"/>
      <c r="HM328" s="15"/>
      <c r="HN328" s="15"/>
      <c r="HO328" s="15"/>
      <c r="HP328" s="15"/>
      <c r="HQ328" s="15"/>
      <c r="HR328" s="15"/>
      <c r="HS328" s="15"/>
      <c r="HT328" s="15"/>
      <c r="HU328" s="15"/>
      <c r="HV328" s="15"/>
      <c r="HW328" s="15"/>
      <c r="HX328" s="15"/>
      <c r="HY328" s="15"/>
      <c r="HZ328" s="15"/>
      <c r="IA328" s="15"/>
      <c r="IB328" s="15"/>
      <c r="IC328" s="15"/>
      <c r="ID328" s="15"/>
      <c r="IE328" s="15"/>
      <c r="IF328" s="15"/>
      <c r="IG328" s="15"/>
      <c r="IH328" s="15"/>
      <c r="II328" s="15"/>
      <c r="IJ328" s="15"/>
      <c r="IK328" s="15"/>
      <c r="IL328" s="15"/>
      <c r="IM328" s="15"/>
      <c r="IN328" s="15"/>
      <c r="IO328" s="15"/>
      <c r="IP328" s="15"/>
      <c r="IQ328" s="15"/>
      <c r="IR328" s="15"/>
      <c r="IS328" s="15"/>
      <c r="IT328" s="15"/>
      <c r="IU328" s="15"/>
      <c r="IV328" s="15"/>
    </row>
    <row r="329" spans="1:256" ht="12.75" customHeight="1">
      <c r="A329" s="610" t="s">
        <v>307</v>
      </c>
      <c r="B329" s="610"/>
      <c r="C329" s="610"/>
      <c r="D329" s="610"/>
      <c r="E329" s="610"/>
      <c r="F329" s="133">
        <f>H34</f>
        <v>700</v>
      </c>
      <c r="G329" s="474">
        <f>SUM(G326:G328)</f>
        <v>909</v>
      </c>
      <c r="H329" s="474"/>
      <c r="I329" s="474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  <c r="BG329" s="15"/>
      <c r="BH329" s="15"/>
      <c r="BI329" s="15"/>
      <c r="BJ329" s="15"/>
      <c r="BK329" s="15"/>
      <c r="BL329" s="15"/>
      <c r="BM329" s="15"/>
      <c r="BN329" s="15"/>
      <c r="BO329" s="15"/>
      <c r="BP329" s="15"/>
      <c r="BQ329" s="15"/>
      <c r="BR329" s="15"/>
      <c r="BS329" s="15"/>
      <c r="BT329" s="15"/>
      <c r="BU329" s="15"/>
      <c r="BV329" s="15"/>
      <c r="BW329" s="15"/>
      <c r="BX329" s="15"/>
      <c r="BY329" s="15"/>
      <c r="BZ329" s="15"/>
      <c r="CA329" s="15"/>
      <c r="CB329" s="15"/>
      <c r="CC329" s="15"/>
      <c r="CD329" s="15"/>
      <c r="CE329" s="15"/>
      <c r="CF329" s="15"/>
      <c r="CG329" s="15"/>
      <c r="CH329" s="15"/>
      <c r="CI329" s="15"/>
      <c r="CJ329" s="15"/>
      <c r="CK329" s="15"/>
      <c r="CL329" s="15"/>
      <c r="CM329" s="15"/>
      <c r="CN329" s="15"/>
      <c r="CO329" s="15"/>
      <c r="CP329" s="15"/>
      <c r="CQ329" s="15"/>
      <c r="CR329" s="15"/>
      <c r="CS329" s="15"/>
      <c r="CT329" s="15"/>
      <c r="CU329" s="15"/>
      <c r="CV329" s="15"/>
      <c r="CW329" s="15"/>
      <c r="CX329" s="15"/>
      <c r="CY329" s="15"/>
      <c r="CZ329" s="15"/>
      <c r="DA329" s="15"/>
      <c r="DB329" s="15"/>
      <c r="DC329" s="15"/>
      <c r="DD329" s="15"/>
      <c r="DE329" s="15"/>
      <c r="DF329" s="15"/>
      <c r="DG329" s="15"/>
      <c r="DH329" s="15"/>
      <c r="DI329" s="15"/>
      <c r="DJ329" s="15"/>
      <c r="DK329" s="15"/>
      <c r="DL329" s="15"/>
      <c r="DM329" s="15"/>
      <c r="DN329" s="15"/>
      <c r="DO329" s="15"/>
      <c r="DP329" s="15"/>
      <c r="DQ329" s="15"/>
      <c r="DR329" s="15"/>
      <c r="DS329" s="15"/>
      <c r="DT329" s="15"/>
      <c r="DU329" s="15"/>
      <c r="DV329" s="15"/>
      <c r="DW329" s="15"/>
      <c r="DX329" s="15"/>
      <c r="DY329" s="15"/>
      <c r="DZ329" s="15"/>
      <c r="EA329" s="15"/>
      <c r="EB329" s="15"/>
      <c r="EC329" s="15"/>
      <c r="ED329" s="15"/>
      <c r="EE329" s="15"/>
      <c r="EF329" s="15"/>
      <c r="EG329" s="15"/>
      <c r="EH329" s="15"/>
      <c r="EI329" s="15"/>
      <c r="EJ329" s="15"/>
      <c r="EK329" s="15"/>
      <c r="EL329" s="15"/>
      <c r="EM329" s="15"/>
      <c r="EN329" s="15"/>
      <c r="EO329" s="15"/>
      <c r="EP329" s="15"/>
      <c r="EQ329" s="15"/>
      <c r="ER329" s="15"/>
      <c r="ES329" s="15"/>
      <c r="ET329" s="15"/>
      <c r="EU329" s="15"/>
      <c r="EV329" s="15"/>
      <c r="EW329" s="15"/>
      <c r="EX329" s="15"/>
      <c r="EY329" s="15"/>
      <c r="EZ329" s="15"/>
      <c r="FA329" s="15"/>
      <c r="FB329" s="15"/>
      <c r="FC329" s="15"/>
      <c r="FD329" s="15"/>
      <c r="FE329" s="15"/>
      <c r="FF329" s="15"/>
      <c r="FG329" s="15"/>
      <c r="FH329" s="15"/>
      <c r="FI329" s="15"/>
      <c r="FJ329" s="15"/>
      <c r="FK329" s="15"/>
      <c r="FL329" s="15"/>
      <c r="FM329" s="15"/>
      <c r="FN329" s="15"/>
      <c r="FO329" s="15"/>
      <c r="FP329" s="15"/>
      <c r="FQ329" s="15"/>
      <c r="FR329" s="15"/>
      <c r="FS329" s="15"/>
      <c r="FT329" s="15"/>
      <c r="FU329" s="15"/>
      <c r="FV329" s="15"/>
      <c r="FW329" s="15"/>
      <c r="FX329" s="15"/>
      <c r="FY329" s="15"/>
      <c r="FZ329" s="15"/>
      <c r="GA329" s="15"/>
      <c r="GB329" s="15"/>
      <c r="GC329" s="15"/>
      <c r="GD329" s="15"/>
      <c r="GE329" s="15"/>
      <c r="GF329" s="15"/>
      <c r="GG329" s="15"/>
      <c r="GH329" s="15"/>
      <c r="GI329" s="15"/>
      <c r="GJ329" s="15"/>
      <c r="GK329" s="15"/>
      <c r="GL329" s="15"/>
      <c r="GM329" s="15"/>
      <c r="GN329" s="15"/>
      <c r="GO329" s="15"/>
      <c r="GP329" s="15"/>
      <c r="GQ329" s="15"/>
      <c r="GR329" s="15"/>
      <c r="GS329" s="15"/>
      <c r="GT329" s="15"/>
      <c r="GU329" s="15"/>
      <c r="GV329" s="15"/>
      <c r="GW329" s="15"/>
      <c r="GX329" s="15"/>
      <c r="GY329" s="15"/>
      <c r="GZ329" s="15"/>
      <c r="HA329" s="15"/>
      <c r="HB329" s="15"/>
      <c r="HC329" s="15"/>
      <c r="HD329" s="15"/>
      <c r="HE329" s="15"/>
      <c r="HF329" s="15"/>
      <c r="HG329" s="15"/>
      <c r="HH329" s="15"/>
      <c r="HI329" s="15"/>
      <c r="HJ329" s="15"/>
      <c r="HK329" s="15"/>
      <c r="HL329" s="15"/>
      <c r="HM329" s="15"/>
      <c r="HN329" s="15"/>
      <c r="HO329" s="15"/>
      <c r="HP329" s="15"/>
      <c r="HQ329" s="15"/>
      <c r="HR329" s="15"/>
      <c r="HS329" s="15"/>
      <c r="HT329" s="15"/>
      <c r="HU329" s="15"/>
      <c r="HV329" s="15"/>
      <c r="HW329" s="15"/>
      <c r="HX329" s="15"/>
      <c r="HY329" s="15"/>
      <c r="HZ329" s="15"/>
      <c r="IA329" s="15"/>
      <c r="IB329" s="15"/>
      <c r="IC329" s="15"/>
      <c r="ID329" s="15"/>
      <c r="IE329" s="15"/>
      <c r="IF329" s="15"/>
      <c r="IG329" s="15"/>
      <c r="IH329" s="15"/>
      <c r="II329" s="15"/>
      <c r="IJ329" s="15"/>
      <c r="IK329" s="15"/>
      <c r="IL329" s="15"/>
      <c r="IM329" s="15"/>
      <c r="IN329" s="15"/>
      <c r="IO329" s="15"/>
      <c r="IP329" s="15"/>
      <c r="IQ329" s="15"/>
      <c r="IR329" s="15"/>
      <c r="IS329" s="15"/>
      <c r="IT329" s="15"/>
      <c r="IU329" s="15"/>
      <c r="IV329" s="15"/>
    </row>
    <row r="330" spans="1:256" ht="8.25" customHeight="1">
      <c r="A330" s="615"/>
      <c r="B330" s="615"/>
      <c r="C330" s="615"/>
      <c r="D330" s="615"/>
      <c r="E330" s="615"/>
      <c r="F330" s="615"/>
      <c r="G330" s="615"/>
      <c r="H330" s="615"/>
      <c r="I330" s="6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  <c r="BG330" s="15"/>
      <c r="BH330" s="15"/>
      <c r="BI330" s="15"/>
      <c r="BJ330" s="15"/>
      <c r="BK330" s="15"/>
      <c r="BL330" s="15"/>
      <c r="BM330" s="15"/>
      <c r="BN330" s="15"/>
      <c r="BO330" s="15"/>
      <c r="BP330" s="15"/>
      <c r="BQ330" s="15"/>
      <c r="BR330" s="15"/>
      <c r="BS330" s="15"/>
      <c r="BT330" s="15"/>
      <c r="BU330" s="15"/>
      <c r="BV330" s="15"/>
      <c r="BW330" s="15"/>
      <c r="BX330" s="15"/>
      <c r="BY330" s="15"/>
      <c r="BZ330" s="15"/>
      <c r="CA330" s="15"/>
      <c r="CB330" s="15"/>
      <c r="CC330" s="15"/>
      <c r="CD330" s="15"/>
      <c r="CE330" s="15"/>
      <c r="CF330" s="15"/>
      <c r="CG330" s="15"/>
      <c r="CH330" s="15"/>
      <c r="CI330" s="15"/>
      <c r="CJ330" s="15"/>
      <c r="CK330" s="15"/>
      <c r="CL330" s="15"/>
      <c r="CM330" s="15"/>
      <c r="CN330" s="15"/>
      <c r="CO330" s="15"/>
      <c r="CP330" s="15"/>
      <c r="CQ330" s="15"/>
      <c r="CR330" s="15"/>
      <c r="CS330" s="15"/>
      <c r="CT330" s="15"/>
      <c r="CU330" s="15"/>
      <c r="CV330" s="15"/>
      <c r="CW330" s="15"/>
      <c r="CX330" s="15"/>
      <c r="CY330" s="15"/>
      <c r="CZ330" s="15"/>
      <c r="DA330" s="15"/>
      <c r="DB330" s="15"/>
      <c r="DC330" s="15"/>
      <c r="DD330" s="15"/>
      <c r="DE330" s="15"/>
      <c r="DF330" s="15"/>
      <c r="DG330" s="15"/>
      <c r="DH330" s="15"/>
      <c r="DI330" s="15"/>
      <c r="DJ330" s="15"/>
      <c r="DK330" s="15"/>
      <c r="DL330" s="15"/>
      <c r="DM330" s="15"/>
      <c r="DN330" s="15"/>
      <c r="DO330" s="15"/>
      <c r="DP330" s="15"/>
      <c r="DQ330" s="15"/>
      <c r="DR330" s="15"/>
      <c r="DS330" s="15"/>
      <c r="DT330" s="15"/>
      <c r="DU330" s="15"/>
      <c r="DV330" s="15"/>
      <c r="DW330" s="15"/>
      <c r="DX330" s="15"/>
      <c r="DY330" s="15"/>
      <c r="DZ330" s="15"/>
      <c r="EA330" s="15"/>
      <c r="EB330" s="15"/>
      <c r="EC330" s="15"/>
      <c r="ED330" s="15"/>
      <c r="EE330" s="15"/>
      <c r="EF330" s="15"/>
      <c r="EG330" s="15"/>
      <c r="EH330" s="15"/>
      <c r="EI330" s="15"/>
      <c r="EJ330" s="15"/>
      <c r="EK330" s="15"/>
      <c r="EL330" s="15"/>
      <c r="EM330" s="15"/>
      <c r="EN330" s="15"/>
      <c r="EO330" s="15"/>
      <c r="EP330" s="15"/>
      <c r="EQ330" s="15"/>
      <c r="ER330" s="15"/>
      <c r="ES330" s="15"/>
      <c r="ET330" s="15"/>
      <c r="EU330" s="15"/>
      <c r="EV330" s="15"/>
      <c r="EW330" s="15"/>
      <c r="EX330" s="15"/>
      <c r="EY330" s="15"/>
      <c r="EZ330" s="15"/>
      <c r="FA330" s="15"/>
      <c r="FB330" s="15"/>
      <c r="FC330" s="15"/>
      <c r="FD330" s="15"/>
      <c r="FE330" s="15"/>
      <c r="FF330" s="15"/>
      <c r="FG330" s="15"/>
      <c r="FH330" s="15"/>
      <c r="FI330" s="15"/>
      <c r="FJ330" s="15"/>
      <c r="FK330" s="15"/>
      <c r="FL330" s="15"/>
      <c r="FM330" s="15"/>
      <c r="FN330" s="15"/>
      <c r="FO330" s="15"/>
      <c r="FP330" s="15"/>
      <c r="FQ330" s="15"/>
      <c r="FR330" s="15"/>
      <c r="FS330" s="15"/>
      <c r="FT330" s="15"/>
      <c r="FU330" s="15"/>
      <c r="FV330" s="15"/>
      <c r="FW330" s="15"/>
      <c r="FX330" s="15"/>
      <c r="FY330" s="15"/>
      <c r="FZ330" s="15"/>
      <c r="GA330" s="15"/>
      <c r="GB330" s="15"/>
      <c r="GC330" s="15"/>
      <c r="GD330" s="15"/>
      <c r="GE330" s="15"/>
      <c r="GF330" s="15"/>
      <c r="GG330" s="15"/>
      <c r="GH330" s="15"/>
      <c r="GI330" s="15"/>
      <c r="GJ330" s="15"/>
      <c r="GK330" s="15"/>
      <c r="GL330" s="15"/>
      <c r="GM330" s="15"/>
      <c r="GN330" s="15"/>
      <c r="GO330" s="15"/>
      <c r="GP330" s="15"/>
      <c r="GQ330" s="15"/>
      <c r="GR330" s="15"/>
      <c r="GS330" s="15"/>
      <c r="GT330" s="15"/>
      <c r="GU330" s="15"/>
      <c r="GV330" s="15"/>
      <c r="GW330" s="15"/>
      <c r="GX330" s="15"/>
      <c r="GY330" s="15"/>
      <c r="GZ330" s="15"/>
      <c r="HA330" s="15"/>
      <c r="HB330" s="15"/>
      <c r="HC330" s="15"/>
      <c r="HD330" s="15"/>
      <c r="HE330" s="15"/>
      <c r="HF330" s="15"/>
      <c r="HG330" s="15"/>
      <c r="HH330" s="15"/>
      <c r="HI330" s="15"/>
      <c r="HJ330" s="15"/>
      <c r="HK330" s="15"/>
      <c r="HL330" s="15"/>
      <c r="HM330" s="15"/>
      <c r="HN330" s="15"/>
      <c r="HO330" s="15"/>
      <c r="HP330" s="15"/>
      <c r="HQ330" s="15"/>
      <c r="HR330" s="15"/>
      <c r="HS330" s="15"/>
      <c r="HT330" s="15"/>
      <c r="HU330" s="15"/>
      <c r="HV330" s="15"/>
      <c r="HW330" s="15"/>
      <c r="HX330" s="15"/>
      <c r="HY330" s="15"/>
      <c r="HZ330" s="15"/>
      <c r="IA330" s="15"/>
      <c r="IB330" s="15"/>
      <c r="IC330" s="15"/>
      <c r="ID330" s="15"/>
      <c r="IE330" s="15"/>
      <c r="IF330" s="15"/>
      <c r="IG330" s="15"/>
      <c r="IH330" s="15"/>
      <c r="II330" s="15"/>
      <c r="IJ330" s="15"/>
      <c r="IK330" s="15"/>
      <c r="IL330" s="15"/>
      <c r="IM330" s="15"/>
      <c r="IN330" s="15"/>
      <c r="IO330" s="15"/>
      <c r="IP330" s="15"/>
      <c r="IQ330" s="15"/>
      <c r="IR330" s="15"/>
      <c r="IS330" s="15"/>
      <c r="IT330" s="15"/>
      <c r="IU330" s="15"/>
      <c r="IV330" s="15"/>
    </row>
    <row r="331" spans="1:256" ht="13.5" customHeight="1">
      <c r="A331" s="616" t="s">
        <v>308</v>
      </c>
      <c r="B331" s="616"/>
      <c r="C331" s="616"/>
      <c r="D331" s="613">
        <f>H291</f>
        <v>0.21</v>
      </c>
      <c r="E331" s="613"/>
      <c r="F331" s="138">
        <f>H37</f>
        <v>70</v>
      </c>
      <c r="G331" s="617">
        <f>ROUND((D331*F331),2)</f>
        <v>14.7</v>
      </c>
      <c r="H331" s="617"/>
      <c r="I331" s="617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  <c r="BG331" s="15"/>
      <c r="BH331" s="15"/>
      <c r="BI331" s="15"/>
      <c r="BJ331" s="15"/>
      <c r="BK331" s="15"/>
      <c r="BL331" s="15"/>
      <c r="BM331" s="15"/>
      <c r="BN331" s="15"/>
      <c r="BO331" s="15"/>
      <c r="BP331" s="15"/>
      <c r="BQ331" s="15"/>
      <c r="BR331" s="15"/>
      <c r="BS331" s="15"/>
      <c r="BT331" s="15"/>
      <c r="BU331" s="15"/>
      <c r="BV331" s="15"/>
      <c r="BW331" s="15"/>
      <c r="BX331" s="15"/>
      <c r="BY331" s="15"/>
      <c r="BZ331" s="15"/>
      <c r="CA331" s="15"/>
      <c r="CB331" s="15"/>
      <c r="CC331" s="15"/>
      <c r="CD331" s="15"/>
      <c r="CE331" s="15"/>
      <c r="CF331" s="15"/>
      <c r="CG331" s="15"/>
      <c r="CH331" s="15"/>
      <c r="CI331" s="15"/>
      <c r="CJ331" s="15"/>
      <c r="CK331" s="15"/>
      <c r="CL331" s="15"/>
      <c r="CM331" s="15"/>
      <c r="CN331" s="15"/>
      <c r="CO331" s="15"/>
      <c r="CP331" s="15"/>
      <c r="CQ331" s="15"/>
      <c r="CR331" s="15"/>
      <c r="CS331" s="15"/>
      <c r="CT331" s="15"/>
      <c r="CU331" s="15"/>
      <c r="CV331" s="15"/>
      <c r="CW331" s="15"/>
      <c r="CX331" s="15"/>
      <c r="CY331" s="15"/>
      <c r="CZ331" s="15"/>
      <c r="DA331" s="15"/>
      <c r="DB331" s="15"/>
      <c r="DC331" s="15"/>
      <c r="DD331" s="15"/>
      <c r="DE331" s="15"/>
      <c r="DF331" s="15"/>
      <c r="DG331" s="15"/>
      <c r="DH331" s="15"/>
      <c r="DI331" s="15"/>
      <c r="DJ331" s="15"/>
      <c r="DK331" s="15"/>
      <c r="DL331" s="15"/>
      <c r="DM331" s="15"/>
      <c r="DN331" s="15"/>
      <c r="DO331" s="15"/>
      <c r="DP331" s="15"/>
      <c r="DQ331" s="15"/>
      <c r="DR331" s="15"/>
      <c r="DS331" s="15"/>
      <c r="DT331" s="15"/>
      <c r="DU331" s="15"/>
      <c r="DV331" s="15"/>
      <c r="DW331" s="15"/>
      <c r="DX331" s="15"/>
      <c r="DY331" s="15"/>
      <c r="DZ331" s="15"/>
      <c r="EA331" s="15"/>
      <c r="EB331" s="15"/>
      <c r="EC331" s="15"/>
      <c r="ED331" s="15"/>
      <c r="EE331" s="15"/>
      <c r="EF331" s="15"/>
      <c r="EG331" s="15"/>
      <c r="EH331" s="15"/>
      <c r="EI331" s="15"/>
      <c r="EJ331" s="15"/>
      <c r="EK331" s="15"/>
      <c r="EL331" s="15"/>
      <c r="EM331" s="15"/>
      <c r="EN331" s="15"/>
      <c r="EO331" s="15"/>
      <c r="EP331" s="15"/>
      <c r="EQ331" s="15"/>
      <c r="ER331" s="15"/>
      <c r="ES331" s="15"/>
      <c r="ET331" s="15"/>
      <c r="EU331" s="15"/>
      <c r="EV331" s="15"/>
      <c r="EW331" s="15"/>
      <c r="EX331" s="15"/>
      <c r="EY331" s="15"/>
      <c r="EZ331" s="15"/>
      <c r="FA331" s="15"/>
      <c r="FB331" s="15"/>
      <c r="FC331" s="15"/>
      <c r="FD331" s="15"/>
      <c r="FE331" s="15"/>
      <c r="FF331" s="15"/>
      <c r="FG331" s="15"/>
      <c r="FH331" s="15"/>
      <c r="FI331" s="15"/>
      <c r="FJ331" s="15"/>
      <c r="FK331" s="15"/>
      <c r="FL331" s="15"/>
      <c r="FM331" s="15"/>
      <c r="FN331" s="15"/>
      <c r="FO331" s="15"/>
      <c r="FP331" s="15"/>
      <c r="FQ331" s="15"/>
      <c r="FR331" s="15"/>
      <c r="FS331" s="15"/>
      <c r="FT331" s="15"/>
      <c r="FU331" s="15"/>
      <c r="FV331" s="15"/>
      <c r="FW331" s="15"/>
      <c r="FX331" s="15"/>
      <c r="FY331" s="15"/>
      <c r="FZ331" s="15"/>
      <c r="GA331" s="15"/>
      <c r="GB331" s="15"/>
      <c r="GC331" s="15"/>
      <c r="GD331" s="15"/>
      <c r="GE331" s="15"/>
      <c r="GF331" s="15"/>
      <c r="GG331" s="15"/>
      <c r="GH331" s="15"/>
      <c r="GI331" s="15"/>
      <c r="GJ331" s="15"/>
      <c r="GK331" s="15"/>
      <c r="GL331" s="15"/>
      <c r="GM331" s="15"/>
      <c r="GN331" s="15"/>
      <c r="GO331" s="15"/>
      <c r="GP331" s="15"/>
      <c r="GQ331" s="15"/>
      <c r="GR331" s="15"/>
      <c r="GS331" s="15"/>
      <c r="GT331" s="15"/>
      <c r="GU331" s="15"/>
      <c r="GV331" s="15"/>
      <c r="GW331" s="15"/>
      <c r="GX331" s="15"/>
      <c r="GY331" s="15"/>
      <c r="GZ331" s="15"/>
      <c r="HA331" s="15"/>
      <c r="HB331" s="15"/>
      <c r="HC331" s="15"/>
      <c r="HD331" s="15"/>
      <c r="HE331" s="15"/>
      <c r="HF331" s="15"/>
      <c r="HG331" s="15"/>
      <c r="HH331" s="15"/>
      <c r="HI331" s="15"/>
      <c r="HJ331" s="15"/>
      <c r="HK331" s="15"/>
      <c r="HL331" s="15"/>
      <c r="HM331" s="15"/>
      <c r="HN331" s="15"/>
      <c r="HO331" s="15"/>
      <c r="HP331" s="15"/>
      <c r="HQ331" s="15"/>
      <c r="HR331" s="15"/>
      <c r="HS331" s="15"/>
      <c r="HT331" s="15"/>
      <c r="HU331" s="15"/>
      <c r="HV331" s="15"/>
      <c r="HW331" s="15"/>
      <c r="HX331" s="15"/>
      <c r="HY331" s="15"/>
      <c r="HZ331" s="15"/>
      <c r="IA331" s="15"/>
      <c r="IB331" s="15"/>
      <c r="IC331" s="15"/>
      <c r="ID331" s="15"/>
      <c r="IE331" s="15"/>
      <c r="IF331" s="15"/>
      <c r="IG331" s="15"/>
      <c r="IH331" s="15"/>
      <c r="II331" s="15"/>
      <c r="IJ331" s="15"/>
      <c r="IK331" s="15"/>
      <c r="IL331" s="15"/>
      <c r="IM331" s="15"/>
      <c r="IN331" s="15"/>
      <c r="IO331" s="15"/>
      <c r="IP331" s="15"/>
      <c r="IQ331" s="15"/>
      <c r="IR331" s="15"/>
      <c r="IS331" s="15"/>
      <c r="IT331" s="15"/>
      <c r="IU331" s="15"/>
      <c r="IV331" s="15"/>
    </row>
    <row r="332" spans="1:256" ht="12.75" customHeight="1">
      <c r="A332" s="610" t="s">
        <v>309</v>
      </c>
      <c r="B332" s="610"/>
      <c r="C332" s="610"/>
      <c r="D332" s="610"/>
      <c r="E332" s="610"/>
      <c r="F332" s="133">
        <f>F331</f>
        <v>70</v>
      </c>
      <c r="G332" s="474">
        <f>G331</f>
        <v>14.7</v>
      </c>
      <c r="H332" s="474"/>
      <c r="I332" s="474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  <c r="BG332" s="15"/>
      <c r="BH332" s="15"/>
      <c r="BI332" s="15"/>
      <c r="BJ332" s="15"/>
      <c r="BK332" s="15"/>
      <c r="BL332" s="15"/>
      <c r="BM332" s="15"/>
      <c r="BN332" s="15"/>
      <c r="BO332" s="15"/>
      <c r="BP332" s="15"/>
      <c r="BQ332" s="15"/>
      <c r="BR332" s="15"/>
      <c r="BS332" s="15"/>
      <c r="BT332" s="15"/>
      <c r="BU332" s="15"/>
      <c r="BV332" s="15"/>
      <c r="BW332" s="15"/>
      <c r="BX332" s="15"/>
      <c r="BY332" s="15"/>
      <c r="BZ332" s="15"/>
      <c r="CA332" s="15"/>
      <c r="CB332" s="15"/>
      <c r="CC332" s="15"/>
      <c r="CD332" s="15"/>
      <c r="CE332" s="15"/>
      <c r="CF332" s="15"/>
      <c r="CG332" s="15"/>
      <c r="CH332" s="15"/>
      <c r="CI332" s="15"/>
      <c r="CJ332" s="15"/>
      <c r="CK332" s="15"/>
      <c r="CL332" s="15"/>
      <c r="CM332" s="15"/>
      <c r="CN332" s="15"/>
      <c r="CO332" s="15"/>
      <c r="CP332" s="15"/>
      <c r="CQ332" s="15"/>
      <c r="CR332" s="15"/>
      <c r="CS332" s="15"/>
      <c r="CT332" s="15"/>
      <c r="CU332" s="15"/>
      <c r="CV332" s="15"/>
      <c r="CW332" s="15"/>
      <c r="CX332" s="15"/>
      <c r="CY332" s="15"/>
      <c r="CZ332" s="15"/>
      <c r="DA332" s="15"/>
      <c r="DB332" s="15"/>
      <c r="DC332" s="15"/>
      <c r="DD332" s="15"/>
      <c r="DE332" s="15"/>
      <c r="DF332" s="15"/>
      <c r="DG332" s="15"/>
      <c r="DH332" s="15"/>
      <c r="DI332" s="15"/>
      <c r="DJ332" s="15"/>
      <c r="DK332" s="15"/>
      <c r="DL332" s="15"/>
      <c r="DM332" s="15"/>
      <c r="DN332" s="15"/>
      <c r="DO332" s="15"/>
      <c r="DP332" s="15"/>
      <c r="DQ332" s="15"/>
      <c r="DR332" s="15"/>
      <c r="DS332" s="15"/>
      <c r="DT332" s="15"/>
      <c r="DU332" s="15"/>
      <c r="DV332" s="15"/>
      <c r="DW332" s="15"/>
      <c r="DX332" s="15"/>
      <c r="DY332" s="15"/>
      <c r="DZ332" s="15"/>
      <c r="EA332" s="15"/>
      <c r="EB332" s="15"/>
      <c r="EC332" s="15"/>
      <c r="ED332" s="15"/>
      <c r="EE332" s="15"/>
      <c r="EF332" s="15"/>
      <c r="EG332" s="15"/>
      <c r="EH332" s="15"/>
      <c r="EI332" s="15"/>
      <c r="EJ332" s="15"/>
      <c r="EK332" s="15"/>
      <c r="EL332" s="15"/>
      <c r="EM332" s="15"/>
      <c r="EN332" s="15"/>
      <c r="EO332" s="15"/>
      <c r="EP332" s="15"/>
      <c r="EQ332" s="15"/>
      <c r="ER332" s="15"/>
      <c r="ES332" s="15"/>
      <c r="ET332" s="15"/>
      <c r="EU332" s="15"/>
      <c r="EV332" s="15"/>
      <c r="EW332" s="15"/>
      <c r="EX332" s="15"/>
      <c r="EY332" s="15"/>
      <c r="EZ332" s="15"/>
      <c r="FA332" s="15"/>
      <c r="FB332" s="15"/>
      <c r="FC332" s="15"/>
      <c r="FD332" s="15"/>
      <c r="FE332" s="15"/>
      <c r="FF332" s="15"/>
      <c r="FG332" s="15"/>
      <c r="FH332" s="15"/>
      <c r="FI332" s="15"/>
      <c r="FJ332" s="15"/>
      <c r="FK332" s="15"/>
      <c r="FL332" s="15"/>
      <c r="FM332" s="15"/>
      <c r="FN332" s="15"/>
      <c r="FO332" s="15"/>
      <c r="FP332" s="15"/>
      <c r="FQ332" s="15"/>
      <c r="FR332" s="15"/>
      <c r="FS332" s="15"/>
      <c r="FT332" s="15"/>
      <c r="FU332" s="15"/>
      <c r="FV332" s="15"/>
      <c r="FW332" s="15"/>
      <c r="FX332" s="15"/>
      <c r="FY332" s="15"/>
      <c r="FZ332" s="15"/>
      <c r="GA332" s="15"/>
      <c r="GB332" s="15"/>
      <c r="GC332" s="15"/>
      <c r="GD332" s="15"/>
      <c r="GE332" s="15"/>
      <c r="GF332" s="15"/>
      <c r="GG332" s="15"/>
      <c r="GH332" s="15"/>
      <c r="GI332" s="15"/>
      <c r="GJ332" s="15"/>
      <c r="GK332" s="15"/>
      <c r="GL332" s="15"/>
      <c r="GM332" s="15"/>
      <c r="GN332" s="15"/>
      <c r="GO332" s="15"/>
      <c r="GP332" s="15"/>
      <c r="GQ332" s="15"/>
      <c r="GR332" s="15"/>
      <c r="GS332" s="15"/>
      <c r="GT332" s="15"/>
      <c r="GU332" s="15"/>
      <c r="GV332" s="15"/>
      <c r="GW332" s="15"/>
      <c r="GX332" s="15"/>
      <c r="GY332" s="15"/>
      <c r="GZ332" s="15"/>
      <c r="HA332" s="15"/>
      <c r="HB332" s="15"/>
      <c r="HC332" s="15"/>
      <c r="HD332" s="15"/>
      <c r="HE332" s="15"/>
      <c r="HF332" s="15"/>
      <c r="HG332" s="15"/>
      <c r="HH332" s="15"/>
      <c r="HI332" s="15"/>
      <c r="HJ332" s="15"/>
      <c r="HK332" s="15"/>
      <c r="HL332" s="15"/>
      <c r="HM332" s="15"/>
      <c r="HN332" s="15"/>
      <c r="HO332" s="15"/>
      <c r="HP332" s="15"/>
      <c r="HQ332" s="15"/>
      <c r="HR332" s="15"/>
      <c r="HS332" s="15"/>
      <c r="HT332" s="15"/>
      <c r="HU332" s="15"/>
      <c r="HV332" s="15"/>
      <c r="HW332" s="15"/>
      <c r="HX332" s="15"/>
      <c r="HY332" s="15"/>
      <c r="HZ332" s="15"/>
      <c r="IA332" s="15"/>
      <c r="IB332" s="15"/>
      <c r="IC332" s="15"/>
      <c r="ID332" s="15"/>
      <c r="IE332" s="15"/>
      <c r="IF332" s="15"/>
      <c r="IG332" s="15"/>
      <c r="IH332" s="15"/>
      <c r="II332" s="15"/>
      <c r="IJ332" s="15"/>
      <c r="IK332" s="15"/>
      <c r="IL332" s="15"/>
      <c r="IM332" s="15"/>
      <c r="IN332" s="15"/>
      <c r="IO332" s="15"/>
      <c r="IP332" s="15"/>
      <c r="IQ332" s="15"/>
      <c r="IR332" s="15"/>
      <c r="IS332" s="15"/>
      <c r="IT332" s="15"/>
      <c r="IU332" s="15"/>
      <c r="IV332" s="15"/>
    </row>
    <row r="333" spans="1:256" ht="6.75" customHeight="1">
      <c r="A333" s="615"/>
      <c r="B333" s="615"/>
      <c r="C333" s="615"/>
      <c r="D333" s="615"/>
      <c r="E333" s="615"/>
      <c r="F333" s="615"/>
      <c r="G333" s="615"/>
      <c r="H333" s="615"/>
      <c r="I333" s="6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  <c r="BG333" s="15"/>
      <c r="BH333" s="15"/>
      <c r="BI333" s="15"/>
      <c r="BJ333" s="15"/>
      <c r="BK333" s="15"/>
      <c r="BL333" s="15"/>
      <c r="BM333" s="15"/>
      <c r="BN333" s="15"/>
      <c r="BO333" s="15"/>
      <c r="BP333" s="15"/>
      <c r="BQ333" s="15"/>
      <c r="BR333" s="15"/>
      <c r="BS333" s="15"/>
      <c r="BT333" s="15"/>
      <c r="BU333" s="15"/>
      <c r="BV333" s="15"/>
      <c r="BW333" s="15"/>
      <c r="BX333" s="15"/>
      <c r="BY333" s="15"/>
      <c r="BZ333" s="15"/>
      <c r="CA333" s="15"/>
      <c r="CB333" s="15"/>
      <c r="CC333" s="15"/>
      <c r="CD333" s="15"/>
      <c r="CE333" s="15"/>
      <c r="CF333" s="15"/>
      <c r="CG333" s="15"/>
      <c r="CH333" s="15"/>
      <c r="CI333" s="15"/>
      <c r="CJ333" s="15"/>
      <c r="CK333" s="15"/>
      <c r="CL333" s="15"/>
      <c r="CM333" s="15"/>
      <c r="CN333" s="15"/>
      <c r="CO333" s="15"/>
      <c r="CP333" s="15"/>
      <c r="CQ333" s="15"/>
      <c r="CR333" s="15"/>
      <c r="CS333" s="15"/>
      <c r="CT333" s="15"/>
      <c r="CU333" s="15"/>
      <c r="CV333" s="15"/>
      <c r="CW333" s="15"/>
      <c r="CX333" s="15"/>
      <c r="CY333" s="15"/>
      <c r="CZ333" s="15"/>
      <c r="DA333" s="15"/>
      <c r="DB333" s="15"/>
      <c r="DC333" s="15"/>
      <c r="DD333" s="15"/>
      <c r="DE333" s="15"/>
      <c r="DF333" s="15"/>
      <c r="DG333" s="15"/>
      <c r="DH333" s="15"/>
      <c r="DI333" s="15"/>
      <c r="DJ333" s="15"/>
      <c r="DK333" s="15"/>
      <c r="DL333" s="15"/>
      <c r="DM333" s="15"/>
      <c r="DN333" s="15"/>
      <c r="DO333" s="15"/>
      <c r="DP333" s="15"/>
      <c r="DQ333" s="15"/>
      <c r="DR333" s="15"/>
      <c r="DS333" s="15"/>
      <c r="DT333" s="15"/>
      <c r="DU333" s="15"/>
      <c r="DV333" s="15"/>
      <c r="DW333" s="15"/>
      <c r="DX333" s="15"/>
      <c r="DY333" s="15"/>
      <c r="DZ333" s="15"/>
      <c r="EA333" s="15"/>
      <c r="EB333" s="15"/>
      <c r="EC333" s="15"/>
      <c r="ED333" s="15"/>
      <c r="EE333" s="15"/>
      <c r="EF333" s="15"/>
      <c r="EG333" s="15"/>
      <c r="EH333" s="15"/>
      <c r="EI333" s="15"/>
      <c r="EJ333" s="15"/>
      <c r="EK333" s="15"/>
      <c r="EL333" s="15"/>
      <c r="EM333" s="15"/>
      <c r="EN333" s="15"/>
      <c r="EO333" s="15"/>
      <c r="EP333" s="15"/>
      <c r="EQ333" s="15"/>
      <c r="ER333" s="15"/>
      <c r="ES333" s="15"/>
      <c r="ET333" s="15"/>
      <c r="EU333" s="15"/>
      <c r="EV333" s="15"/>
      <c r="EW333" s="15"/>
      <c r="EX333" s="15"/>
      <c r="EY333" s="15"/>
      <c r="EZ333" s="15"/>
      <c r="FA333" s="15"/>
      <c r="FB333" s="15"/>
      <c r="FC333" s="15"/>
      <c r="FD333" s="15"/>
      <c r="FE333" s="15"/>
      <c r="FF333" s="15"/>
      <c r="FG333" s="15"/>
      <c r="FH333" s="15"/>
      <c r="FI333" s="15"/>
      <c r="FJ333" s="15"/>
      <c r="FK333" s="15"/>
      <c r="FL333" s="15"/>
      <c r="FM333" s="15"/>
      <c r="FN333" s="15"/>
      <c r="FO333" s="15"/>
      <c r="FP333" s="15"/>
      <c r="FQ333" s="15"/>
      <c r="FR333" s="15"/>
      <c r="FS333" s="15"/>
      <c r="FT333" s="15"/>
      <c r="FU333" s="15"/>
      <c r="FV333" s="15"/>
      <c r="FW333" s="15"/>
      <c r="FX333" s="15"/>
      <c r="FY333" s="15"/>
      <c r="FZ333" s="15"/>
      <c r="GA333" s="15"/>
      <c r="GB333" s="15"/>
      <c r="GC333" s="15"/>
      <c r="GD333" s="15"/>
      <c r="GE333" s="15"/>
      <c r="GF333" s="15"/>
      <c r="GG333" s="15"/>
      <c r="GH333" s="15"/>
      <c r="GI333" s="15"/>
      <c r="GJ333" s="15"/>
      <c r="GK333" s="15"/>
      <c r="GL333" s="15"/>
      <c r="GM333" s="15"/>
      <c r="GN333" s="15"/>
      <c r="GO333" s="15"/>
      <c r="GP333" s="15"/>
      <c r="GQ333" s="15"/>
      <c r="GR333" s="15"/>
      <c r="GS333" s="15"/>
      <c r="GT333" s="15"/>
      <c r="GU333" s="15"/>
      <c r="GV333" s="15"/>
      <c r="GW333" s="15"/>
      <c r="GX333" s="15"/>
      <c r="GY333" s="15"/>
      <c r="GZ333" s="15"/>
      <c r="HA333" s="15"/>
      <c r="HB333" s="15"/>
      <c r="HC333" s="15"/>
      <c r="HD333" s="15"/>
      <c r="HE333" s="15"/>
      <c r="HF333" s="15"/>
      <c r="HG333" s="15"/>
      <c r="HH333" s="15"/>
      <c r="HI333" s="15"/>
      <c r="HJ333" s="15"/>
      <c r="HK333" s="15"/>
      <c r="HL333" s="15"/>
      <c r="HM333" s="15"/>
      <c r="HN333" s="15"/>
      <c r="HO333" s="15"/>
      <c r="HP333" s="15"/>
      <c r="HQ333" s="15"/>
      <c r="HR333" s="15"/>
      <c r="HS333" s="15"/>
      <c r="HT333" s="15"/>
      <c r="HU333" s="15"/>
      <c r="HV333" s="15"/>
      <c r="HW333" s="15"/>
      <c r="HX333" s="15"/>
      <c r="HY333" s="15"/>
      <c r="HZ333" s="15"/>
      <c r="IA333" s="15"/>
      <c r="IB333" s="15"/>
      <c r="IC333" s="15"/>
      <c r="ID333" s="15"/>
      <c r="IE333" s="15"/>
      <c r="IF333" s="15"/>
      <c r="IG333" s="15"/>
      <c r="IH333" s="15"/>
      <c r="II333" s="15"/>
      <c r="IJ333" s="15"/>
      <c r="IK333" s="15"/>
      <c r="IL333" s="15"/>
      <c r="IM333" s="15"/>
      <c r="IN333" s="15"/>
      <c r="IO333" s="15"/>
      <c r="IP333" s="15"/>
      <c r="IQ333" s="15"/>
      <c r="IR333" s="15"/>
      <c r="IS333" s="15"/>
      <c r="IT333" s="15"/>
      <c r="IU333" s="15"/>
      <c r="IV333" s="15"/>
    </row>
    <row r="334" spans="1:256" ht="13.5" customHeight="1">
      <c r="A334" s="618" t="s">
        <v>44</v>
      </c>
      <c r="B334" s="618"/>
      <c r="C334" s="618"/>
      <c r="D334" s="619"/>
      <c r="E334" s="619"/>
      <c r="F334" s="137">
        <v>0</v>
      </c>
      <c r="G334" s="476">
        <v>0</v>
      </c>
      <c r="H334" s="476"/>
      <c r="I334" s="476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  <c r="BG334" s="15"/>
      <c r="BH334" s="15"/>
      <c r="BI334" s="15"/>
      <c r="BJ334" s="15"/>
      <c r="BK334" s="15"/>
      <c r="BL334" s="15"/>
      <c r="BM334" s="15"/>
      <c r="BN334" s="15"/>
      <c r="BO334" s="15"/>
      <c r="BP334" s="15"/>
      <c r="BQ334" s="15"/>
      <c r="BR334" s="15"/>
      <c r="BS334" s="15"/>
      <c r="BT334" s="15"/>
      <c r="BU334" s="15"/>
      <c r="BV334" s="15"/>
      <c r="BW334" s="15"/>
      <c r="BX334" s="15"/>
      <c r="BY334" s="15"/>
      <c r="BZ334" s="15"/>
      <c r="CA334" s="15"/>
      <c r="CB334" s="15"/>
      <c r="CC334" s="15"/>
      <c r="CD334" s="15"/>
      <c r="CE334" s="15"/>
      <c r="CF334" s="15"/>
      <c r="CG334" s="15"/>
      <c r="CH334" s="15"/>
      <c r="CI334" s="15"/>
      <c r="CJ334" s="15"/>
      <c r="CK334" s="15"/>
      <c r="CL334" s="15"/>
      <c r="CM334" s="15"/>
      <c r="CN334" s="15"/>
      <c r="CO334" s="15"/>
      <c r="CP334" s="15"/>
      <c r="CQ334" s="15"/>
      <c r="CR334" s="15"/>
      <c r="CS334" s="15"/>
      <c r="CT334" s="15"/>
      <c r="CU334" s="15"/>
      <c r="CV334" s="15"/>
      <c r="CW334" s="15"/>
      <c r="CX334" s="15"/>
      <c r="CY334" s="15"/>
      <c r="CZ334" s="15"/>
      <c r="DA334" s="15"/>
      <c r="DB334" s="15"/>
      <c r="DC334" s="15"/>
      <c r="DD334" s="15"/>
      <c r="DE334" s="15"/>
      <c r="DF334" s="15"/>
      <c r="DG334" s="15"/>
      <c r="DH334" s="15"/>
      <c r="DI334" s="15"/>
      <c r="DJ334" s="15"/>
      <c r="DK334" s="15"/>
      <c r="DL334" s="15"/>
      <c r="DM334" s="15"/>
      <c r="DN334" s="15"/>
      <c r="DO334" s="15"/>
      <c r="DP334" s="15"/>
      <c r="DQ334" s="15"/>
      <c r="DR334" s="15"/>
      <c r="DS334" s="15"/>
      <c r="DT334" s="15"/>
      <c r="DU334" s="15"/>
      <c r="DV334" s="15"/>
      <c r="DW334" s="15"/>
      <c r="DX334" s="15"/>
      <c r="DY334" s="15"/>
      <c r="DZ334" s="15"/>
      <c r="EA334" s="15"/>
      <c r="EB334" s="15"/>
      <c r="EC334" s="15"/>
      <c r="ED334" s="15"/>
      <c r="EE334" s="15"/>
      <c r="EF334" s="15"/>
      <c r="EG334" s="15"/>
      <c r="EH334" s="15"/>
      <c r="EI334" s="15"/>
      <c r="EJ334" s="15"/>
      <c r="EK334" s="15"/>
      <c r="EL334" s="15"/>
      <c r="EM334" s="15"/>
      <c r="EN334" s="15"/>
      <c r="EO334" s="15"/>
      <c r="EP334" s="15"/>
      <c r="EQ334" s="15"/>
      <c r="ER334" s="15"/>
      <c r="ES334" s="15"/>
      <c r="ET334" s="15"/>
      <c r="EU334" s="15"/>
      <c r="EV334" s="15"/>
      <c r="EW334" s="15"/>
      <c r="EX334" s="15"/>
      <c r="EY334" s="15"/>
      <c r="EZ334" s="15"/>
      <c r="FA334" s="15"/>
      <c r="FB334" s="15"/>
      <c r="FC334" s="15"/>
      <c r="FD334" s="15"/>
      <c r="FE334" s="15"/>
      <c r="FF334" s="15"/>
      <c r="FG334" s="15"/>
      <c r="FH334" s="15"/>
      <c r="FI334" s="15"/>
      <c r="FJ334" s="15"/>
      <c r="FK334" s="15"/>
      <c r="FL334" s="15"/>
      <c r="FM334" s="15"/>
      <c r="FN334" s="15"/>
      <c r="FO334" s="15"/>
      <c r="FP334" s="15"/>
      <c r="FQ334" s="15"/>
      <c r="FR334" s="15"/>
      <c r="FS334" s="15"/>
      <c r="FT334" s="15"/>
      <c r="FU334" s="15"/>
      <c r="FV334" s="15"/>
      <c r="FW334" s="15"/>
      <c r="FX334" s="15"/>
      <c r="FY334" s="15"/>
      <c r="FZ334" s="15"/>
      <c r="GA334" s="15"/>
      <c r="GB334" s="15"/>
      <c r="GC334" s="15"/>
      <c r="GD334" s="15"/>
      <c r="GE334" s="15"/>
      <c r="GF334" s="15"/>
      <c r="GG334" s="15"/>
      <c r="GH334" s="15"/>
      <c r="GI334" s="15"/>
      <c r="GJ334" s="15"/>
      <c r="GK334" s="15"/>
      <c r="GL334" s="15"/>
      <c r="GM334" s="15"/>
      <c r="GN334" s="15"/>
      <c r="GO334" s="15"/>
      <c r="GP334" s="15"/>
      <c r="GQ334" s="15"/>
      <c r="GR334" s="15"/>
      <c r="GS334" s="15"/>
      <c r="GT334" s="15"/>
      <c r="GU334" s="15"/>
      <c r="GV334" s="15"/>
      <c r="GW334" s="15"/>
      <c r="GX334" s="15"/>
      <c r="GY334" s="15"/>
      <c r="GZ334" s="15"/>
      <c r="HA334" s="15"/>
      <c r="HB334" s="15"/>
      <c r="HC334" s="15"/>
      <c r="HD334" s="15"/>
      <c r="HE334" s="15"/>
      <c r="HF334" s="15"/>
      <c r="HG334" s="15"/>
      <c r="HH334" s="15"/>
      <c r="HI334" s="15"/>
      <c r="HJ334" s="15"/>
      <c r="HK334" s="15"/>
      <c r="HL334" s="15"/>
      <c r="HM334" s="15"/>
      <c r="HN334" s="15"/>
      <c r="HO334" s="15"/>
      <c r="HP334" s="15"/>
      <c r="HQ334" s="15"/>
      <c r="HR334" s="15"/>
      <c r="HS334" s="15"/>
      <c r="HT334" s="15"/>
      <c r="HU334" s="15"/>
      <c r="HV334" s="15"/>
      <c r="HW334" s="15"/>
      <c r="HX334" s="15"/>
      <c r="HY334" s="15"/>
      <c r="HZ334" s="15"/>
      <c r="IA334" s="15"/>
      <c r="IB334" s="15"/>
      <c r="IC334" s="15"/>
      <c r="ID334" s="15"/>
      <c r="IE334" s="15"/>
      <c r="IF334" s="15"/>
      <c r="IG334" s="15"/>
      <c r="IH334" s="15"/>
      <c r="II334" s="15"/>
      <c r="IJ334" s="15"/>
      <c r="IK334" s="15"/>
      <c r="IL334" s="15"/>
      <c r="IM334" s="15"/>
      <c r="IN334" s="15"/>
      <c r="IO334" s="15"/>
      <c r="IP334" s="15"/>
      <c r="IQ334" s="15"/>
      <c r="IR334" s="15"/>
      <c r="IS334" s="15"/>
      <c r="IT334" s="15"/>
      <c r="IU334" s="15"/>
      <c r="IV334" s="15"/>
    </row>
    <row r="335" spans="1:256" ht="13.5" customHeight="1">
      <c r="A335" s="620" t="s">
        <v>310</v>
      </c>
      <c r="B335" s="620"/>
      <c r="C335" s="620"/>
      <c r="D335" s="620"/>
      <c r="E335" s="620"/>
      <c r="F335" s="139">
        <f>H38</f>
        <v>0</v>
      </c>
      <c r="G335" s="617">
        <f>H334</f>
        <v>0</v>
      </c>
      <c r="H335" s="617"/>
      <c r="I335" s="617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  <c r="BG335" s="15"/>
      <c r="BH335" s="15"/>
      <c r="BI335" s="15"/>
      <c r="BJ335" s="15"/>
      <c r="BK335" s="15"/>
      <c r="BL335" s="15"/>
      <c r="BM335" s="15"/>
      <c r="BN335" s="15"/>
      <c r="BO335" s="15"/>
      <c r="BP335" s="15"/>
      <c r="BQ335" s="15"/>
      <c r="BR335" s="15"/>
      <c r="BS335" s="15"/>
      <c r="BT335" s="15"/>
      <c r="BU335" s="15"/>
      <c r="BV335" s="15"/>
      <c r="BW335" s="15"/>
      <c r="BX335" s="15"/>
      <c r="BY335" s="15"/>
      <c r="BZ335" s="15"/>
      <c r="CA335" s="15"/>
      <c r="CB335" s="15"/>
      <c r="CC335" s="15"/>
      <c r="CD335" s="15"/>
      <c r="CE335" s="15"/>
      <c r="CF335" s="15"/>
      <c r="CG335" s="15"/>
      <c r="CH335" s="15"/>
      <c r="CI335" s="15"/>
      <c r="CJ335" s="15"/>
      <c r="CK335" s="15"/>
      <c r="CL335" s="15"/>
      <c r="CM335" s="15"/>
      <c r="CN335" s="15"/>
      <c r="CO335" s="15"/>
      <c r="CP335" s="15"/>
      <c r="CQ335" s="15"/>
      <c r="CR335" s="15"/>
      <c r="CS335" s="15"/>
      <c r="CT335" s="15"/>
      <c r="CU335" s="15"/>
      <c r="CV335" s="15"/>
      <c r="CW335" s="15"/>
      <c r="CX335" s="15"/>
      <c r="CY335" s="15"/>
      <c r="CZ335" s="15"/>
      <c r="DA335" s="15"/>
      <c r="DB335" s="15"/>
      <c r="DC335" s="15"/>
      <c r="DD335" s="15"/>
      <c r="DE335" s="15"/>
      <c r="DF335" s="15"/>
      <c r="DG335" s="15"/>
      <c r="DH335" s="15"/>
      <c r="DI335" s="15"/>
      <c r="DJ335" s="15"/>
      <c r="DK335" s="15"/>
      <c r="DL335" s="15"/>
      <c r="DM335" s="15"/>
      <c r="DN335" s="15"/>
      <c r="DO335" s="15"/>
      <c r="DP335" s="15"/>
      <c r="DQ335" s="15"/>
      <c r="DR335" s="15"/>
      <c r="DS335" s="15"/>
      <c r="DT335" s="15"/>
      <c r="DU335" s="15"/>
      <c r="DV335" s="15"/>
      <c r="DW335" s="15"/>
      <c r="DX335" s="15"/>
      <c r="DY335" s="15"/>
      <c r="DZ335" s="15"/>
      <c r="EA335" s="15"/>
      <c r="EB335" s="15"/>
      <c r="EC335" s="15"/>
      <c r="ED335" s="15"/>
      <c r="EE335" s="15"/>
      <c r="EF335" s="15"/>
      <c r="EG335" s="15"/>
      <c r="EH335" s="15"/>
      <c r="EI335" s="15"/>
      <c r="EJ335" s="15"/>
      <c r="EK335" s="15"/>
      <c r="EL335" s="15"/>
      <c r="EM335" s="15"/>
      <c r="EN335" s="15"/>
      <c r="EO335" s="15"/>
      <c r="EP335" s="15"/>
      <c r="EQ335" s="15"/>
      <c r="ER335" s="15"/>
      <c r="ES335" s="15"/>
      <c r="ET335" s="15"/>
      <c r="EU335" s="15"/>
      <c r="EV335" s="15"/>
      <c r="EW335" s="15"/>
      <c r="EX335" s="15"/>
      <c r="EY335" s="15"/>
      <c r="EZ335" s="15"/>
      <c r="FA335" s="15"/>
      <c r="FB335" s="15"/>
      <c r="FC335" s="15"/>
      <c r="FD335" s="15"/>
      <c r="FE335" s="15"/>
      <c r="FF335" s="15"/>
      <c r="FG335" s="15"/>
      <c r="FH335" s="15"/>
      <c r="FI335" s="15"/>
      <c r="FJ335" s="15"/>
      <c r="FK335" s="15"/>
      <c r="FL335" s="15"/>
      <c r="FM335" s="15"/>
      <c r="FN335" s="15"/>
      <c r="FO335" s="15"/>
      <c r="FP335" s="15"/>
      <c r="FQ335" s="15"/>
      <c r="FR335" s="15"/>
      <c r="FS335" s="15"/>
      <c r="FT335" s="15"/>
      <c r="FU335" s="15"/>
      <c r="FV335" s="15"/>
      <c r="FW335" s="15"/>
      <c r="FX335" s="15"/>
      <c r="FY335" s="15"/>
      <c r="FZ335" s="15"/>
      <c r="GA335" s="15"/>
      <c r="GB335" s="15"/>
      <c r="GC335" s="15"/>
      <c r="GD335" s="15"/>
      <c r="GE335" s="15"/>
      <c r="GF335" s="15"/>
      <c r="GG335" s="15"/>
      <c r="GH335" s="15"/>
      <c r="GI335" s="15"/>
      <c r="GJ335" s="15"/>
      <c r="GK335" s="15"/>
      <c r="GL335" s="15"/>
      <c r="GM335" s="15"/>
      <c r="GN335" s="15"/>
      <c r="GO335" s="15"/>
      <c r="GP335" s="15"/>
      <c r="GQ335" s="15"/>
      <c r="GR335" s="15"/>
      <c r="GS335" s="15"/>
      <c r="GT335" s="15"/>
      <c r="GU335" s="15"/>
      <c r="GV335" s="15"/>
      <c r="GW335" s="15"/>
      <c r="GX335" s="15"/>
      <c r="GY335" s="15"/>
      <c r="GZ335" s="15"/>
      <c r="HA335" s="15"/>
      <c r="HB335" s="15"/>
      <c r="HC335" s="15"/>
      <c r="HD335" s="15"/>
      <c r="HE335" s="15"/>
      <c r="HF335" s="15"/>
      <c r="HG335" s="15"/>
      <c r="HH335" s="15"/>
      <c r="HI335" s="15"/>
      <c r="HJ335" s="15"/>
      <c r="HK335" s="15"/>
      <c r="HL335" s="15"/>
      <c r="HM335" s="15"/>
      <c r="HN335" s="15"/>
      <c r="HO335" s="15"/>
      <c r="HP335" s="15"/>
      <c r="HQ335" s="15"/>
      <c r="HR335" s="15"/>
      <c r="HS335" s="15"/>
      <c r="HT335" s="15"/>
      <c r="HU335" s="15"/>
      <c r="HV335" s="15"/>
      <c r="HW335" s="15"/>
      <c r="HX335" s="15"/>
      <c r="HY335" s="15"/>
      <c r="HZ335" s="15"/>
      <c r="IA335" s="15"/>
      <c r="IB335" s="15"/>
      <c r="IC335" s="15"/>
      <c r="ID335" s="15"/>
      <c r="IE335" s="15"/>
      <c r="IF335" s="15"/>
      <c r="IG335" s="15"/>
      <c r="IH335" s="15"/>
      <c r="II335" s="15"/>
      <c r="IJ335" s="15"/>
      <c r="IK335" s="15"/>
      <c r="IL335" s="15"/>
      <c r="IM335" s="15"/>
      <c r="IN335" s="15"/>
      <c r="IO335" s="15"/>
      <c r="IP335" s="15"/>
      <c r="IQ335" s="15"/>
      <c r="IR335" s="15"/>
      <c r="IS335" s="15"/>
      <c r="IT335" s="15"/>
      <c r="IU335" s="15"/>
      <c r="IV335" s="15"/>
    </row>
    <row r="336" spans="1:256" ht="7.5" customHeight="1">
      <c r="A336" s="621"/>
      <c r="B336" s="621"/>
      <c r="C336" s="621"/>
      <c r="D336" s="621"/>
      <c r="E336" s="621"/>
      <c r="F336" s="621"/>
      <c r="G336" s="621"/>
      <c r="H336" s="621"/>
      <c r="I336" s="621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  <c r="BG336" s="15"/>
      <c r="BH336" s="15"/>
      <c r="BI336" s="15"/>
      <c r="BJ336" s="15"/>
      <c r="BK336" s="15"/>
      <c r="BL336" s="15"/>
      <c r="BM336" s="15"/>
      <c r="BN336" s="15"/>
      <c r="BO336" s="15"/>
      <c r="BP336" s="15"/>
      <c r="BQ336" s="15"/>
      <c r="BR336" s="15"/>
      <c r="BS336" s="15"/>
      <c r="BT336" s="15"/>
      <c r="BU336" s="15"/>
      <c r="BV336" s="15"/>
      <c r="BW336" s="15"/>
      <c r="BX336" s="15"/>
      <c r="BY336" s="15"/>
      <c r="BZ336" s="15"/>
      <c r="CA336" s="15"/>
      <c r="CB336" s="15"/>
      <c r="CC336" s="15"/>
      <c r="CD336" s="15"/>
      <c r="CE336" s="15"/>
      <c r="CF336" s="15"/>
      <c r="CG336" s="15"/>
      <c r="CH336" s="15"/>
      <c r="CI336" s="15"/>
      <c r="CJ336" s="15"/>
      <c r="CK336" s="15"/>
      <c r="CL336" s="15"/>
      <c r="CM336" s="15"/>
      <c r="CN336" s="15"/>
      <c r="CO336" s="15"/>
      <c r="CP336" s="15"/>
      <c r="CQ336" s="15"/>
      <c r="CR336" s="15"/>
      <c r="CS336" s="15"/>
      <c r="CT336" s="15"/>
      <c r="CU336" s="15"/>
      <c r="CV336" s="15"/>
      <c r="CW336" s="15"/>
      <c r="CX336" s="15"/>
      <c r="CY336" s="15"/>
      <c r="CZ336" s="15"/>
      <c r="DA336" s="15"/>
      <c r="DB336" s="15"/>
      <c r="DC336" s="15"/>
      <c r="DD336" s="15"/>
      <c r="DE336" s="15"/>
      <c r="DF336" s="15"/>
      <c r="DG336" s="15"/>
      <c r="DH336" s="15"/>
      <c r="DI336" s="15"/>
      <c r="DJ336" s="15"/>
      <c r="DK336" s="15"/>
      <c r="DL336" s="15"/>
      <c r="DM336" s="15"/>
      <c r="DN336" s="15"/>
      <c r="DO336" s="15"/>
      <c r="DP336" s="15"/>
      <c r="DQ336" s="15"/>
      <c r="DR336" s="15"/>
      <c r="DS336" s="15"/>
      <c r="DT336" s="15"/>
      <c r="DU336" s="15"/>
      <c r="DV336" s="15"/>
      <c r="DW336" s="15"/>
      <c r="DX336" s="15"/>
      <c r="DY336" s="15"/>
      <c r="DZ336" s="15"/>
      <c r="EA336" s="15"/>
      <c r="EB336" s="15"/>
      <c r="EC336" s="15"/>
      <c r="ED336" s="15"/>
      <c r="EE336" s="15"/>
      <c r="EF336" s="15"/>
      <c r="EG336" s="15"/>
      <c r="EH336" s="15"/>
      <c r="EI336" s="15"/>
      <c r="EJ336" s="15"/>
      <c r="EK336" s="15"/>
      <c r="EL336" s="15"/>
      <c r="EM336" s="15"/>
      <c r="EN336" s="15"/>
      <c r="EO336" s="15"/>
      <c r="EP336" s="15"/>
      <c r="EQ336" s="15"/>
      <c r="ER336" s="15"/>
      <c r="ES336" s="15"/>
      <c r="ET336" s="15"/>
      <c r="EU336" s="15"/>
      <c r="EV336" s="15"/>
      <c r="EW336" s="15"/>
      <c r="EX336" s="15"/>
      <c r="EY336" s="15"/>
      <c r="EZ336" s="15"/>
      <c r="FA336" s="15"/>
      <c r="FB336" s="15"/>
      <c r="FC336" s="15"/>
      <c r="FD336" s="15"/>
      <c r="FE336" s="15"/>
      <c r="FF336" s="15"/>
      <c r="FG336" s="15"/>
      <c r="FH336" s="15"/>
      <c r="FI336" s="15"/>
      <c r="FJ336" s="15"/>
      <c r="FK336" s="15"/>
      <c r="FL336" s="15"/>
      <c r="FM336" s="15"/>
      <c r="FN336" s="15"/>
      <c r="FO336" s="15"/>
      <c r="FP336" s="15"/>
      <c r="FQ336" s="15"/>
      <c r="FR336" s="15"/>
      <c r="FS336" s="15"/>
      <c r="FT336" s="15"/>
      <c r="FU336" s="15"/>
      <c r="FV336" s="15"/>
      <c r="FW336" s="15"/>
      <c r="FX336" s="15"/>
      <c r="FY336" s="15"/>
      <c r="FZ336" s="15"/>
      <c r="GA336" s="15"/>
      <c r="GB336" s="15"/>
      <c r="GC336" s="15"/>
      <c r="GD336" s="15"/>
      <c r="GE336" s="15"/>
      <c r="GF336" s="15"/>
      <c r="GG336" s="15"/>
      <c r="GH336" s="15"/>
      <c r="GI336" s="15"/>
      <c r="GJ336" s="15"/>
      <c r="GK336" s="15"/>
      <c r="GL336" s="15"/>
      <c r="GM336" s="15"/>
      <c r="GN336" s="15"/>
      <c r="GO336" s="15"/>
      <c r="GP336" s="15"/>
      <c r="GQ336" s="15"/>
      <c r="GR336" s="15"/>
      <c r="GS336" s="15"/>
      <c r="GT336" s="15"/>
      <c r="GU336" s="15"/>
      <c r="GV336" s="15"/>
      <c r="GW336" s="15"/>
      <c r="GX336" s="15"/>
      <c r="GY336" s="15"/>
      <c r="GZ336" s="15"/>
      <c r="HA336" s="15"/>
      <c r="HB336" s="15"/>
      <c r="HC336" s="15"/>
      <c r="HD336" s="15"/>
      <c r="HE336" s="15"/>
      <c r="HF336" s="15"/>
      <c r="HG336" s="15"/>
      <c r="HH336" s="15"/>
      <c r="HI336" s="15"/>
      <c r="HJ336" s="15"/>
      <c r="HK336" s="15"/>
      <c r="HL336" s="15"/>
      <c r="HM336" s="15"/>
      <c r="HN336" s="15"/>
      <c r="HO336" s="15"/>
      <c r="HP336" s="15"/>
      <c r="HQ336" s="15"/>
      <c r="HR336" s="15"/>
      <c r="HS336" s="15"/>
      <c r="HT336" s="15"/>
      <c r="HU336" s="15"/>
      <c r="HV336" s="15"/>
      <c r="HW336" s="15"/>
      <c r="HX336" s="15"/>
      <c r="HY336" s="15"/>
      <c r="HZ336" s="15"/>
      <c r="IA336" s="15"/>
      <c r="IB336" s="15"/>
      <c r="IC336" s="15"/>
      <c r="ID336" s="15"/>
      <c r="IE336" s="15"/>
      <c r="IF336" s="15"/>
      <c r="IG336" s="15"/>
      <c r="IH336" s="15"/>
      <c r="II336" s="15"/>
      <c r="IJ336" s="15"/>
      <c r="IK336" s="15"/>
      <c r="IL336" s="15"/>
      <c r="IM336" s="15"/>
      <c r="IN336" s="15"/>
      <c r="IO336" s="15"/>
      <c r="IP336" s="15"/>
      <c r="IQ336" s="15"/>
      <c r="IR336" s="15"/>
      <c r="IS336" s="15"/>
      <c r="IT336" s="15"/>
      <c r="IU336" s="15"/>
      <c r="IV336" s="15"/>
    </row>
    <row r="337" spans="1:256" ht="12.75" customHeight="1">
      <c r="A337" s="608" t="s">
        <v>46</v>
      </c>
      <c r="B337" s="608"/>
      <c r="C337" s="608"/>
      <c r="D337" s="608"/>
      <c r="E337" s="608"/>
      <c r="F337" s="131">
        <f>H40</f>
        <v>0</v>
      </c>
      <c r="G337" s="476">
        <f>H337</f>
        <v>0</v>
      </c>
      <c r="H337" s="476"/>
      <c r="I337" s="476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  <c r="BG337" s="15"/>
      <c r="BH337" s="15"/>
      <c r="BI337" s="15"/>
      <c r="BJ337" s="15"/>
      <c r="BK337" s="15"/>
      <c r="BL337" s="15"/>
      <c r="BM337" s="15"/>
      <c r="BN337" s="15"/>
      <c r="BO337" s="15"/>
      <c r="BP337" s="15"/>
      <c r="BQ337" s="15"/>
      <c r="BR337" s="15"/>
      <c r="BS337" s="15"/>
      <c r="BT337" s="15"/>
      <c r="BU337" s="15"/>
      <c r="BV337" s="15"/>
      <c r="BW337" s="15"/>
      <c r="BX337" s="15"/>
      <c r="BY337" s="15"/>
      <c r="BZ337" s="15"/>
      <c r="CA337" s="15"/>
      <c r="CB337" s="15"/>
      <c r="CC337" s="15"/>
      <c r="CD337" s="15"/>
      <c r="CE337" s="15"/>
      <c r="CF337" s="15"/>
      <c r="CG337" s="15"/>
      <c r="CH337" s="15"/>
      <c r="CI337" s="15"/>
      <c r="CJ337" s="15"/>
      <c r="CK337" s="15"/>
      <c r="CL337" s="15"/>
      <c r="CM337" s="15"/>
      <c r="CN337" s="15"/>
      <c r="CO337" s="15"/>
      <c r="CP337" s="15"/>
      <c r="CQ337" s="15"/>
      <c r="CR337" s="15"/>
      <c r="CS337" s="15"/>
      <c r="CT337" s="15"/>
      <c r="CU337" s="15"/>
      <c r="CV337" s="15"/>
      <c r="CW337" s="15"/>
      <c r="CX337" s="15"/>
      <c r="CY337" s="15"/>
      <c r="CZ337" s="15"/>
      <c r="DA337" s="15"/>
      <c r="DB337" s="15"/>
      <c r="DC337" s="15"/>
      <c r="DD337" s="15"/>
      <c r="DE337" s="15"/>
      <c r="DF337" s="15"/>
      <c r="DG337" s="15"/>
      <c r="DH337" s="15"/>
      <c r="DI337" s="15"/>
      <c r="DJ337" s="15"/>
      <c r="DK337" s="15"/>
      <c r="DL337" s="15"/>
      <c r="DM337" s="15"/>
      <c r="DN337" s="15"/>
      <c r="DO337" s="15"/>
      <c r="DP337" s="15"/>
      <c r="DQ337" s="15"/>
      <c r="DR337" s="15"/>
      <c r="DS337" s="15"/>
      <c r="DT337" s="15"/>
      <c r="DU337" s="15"/>
      <c r="DV337" s="15"/>
      <c r="DW337" s="15"/>
      <c r="DX337" s="15"/>
      <c r="DY337" s="15"/>
      <c r="DZ337" s="15"/>
      <c r="EA337" s="15"/>
      <c r="EB337" s="15"/>
      <c r="EC337" s="15"/>
      <c r="ED337" s="15"/>
      <c r="EE337" s="15"/>
      <c r="EF337" s="15"/>
      <c r="EG337" s="15"/>
      <c r="EH337" s="15"/>
      <c r="EI337" s="15"/>
      <c r="EJ337" s="15"/>
      <c r="EK337" s="15"/>
      <c r="EL337" s="15"/>
      <c r="EM337" s="15"/>
      <c r="EN337" s="15"/>
      <c r="EO337" s="15"/>
      <c r="EP337" s="15"/>
      <c r="EQ337" s="15"/>
      <c r="ER337" s="15"/>
      <c r="ES337" s="15"/>
      <c r="ET337" s="15"/>
      <c r="EU337" s="15"/>
      <c r="EV337" s="15"/>
      <c r="EW337" s="15"/>
      <c r="EX337" s="15"/>
      <c r="EY337" s="15"/>
      <c r="EZ337" s="15"/>
      <c r="FA337" s="15"/>
      <c r="FB337" s="15"/>
      <c r="FC337" s="15"/>
      <c r="FD337" s="15"/>
      <c r="FE337" s="15"/>
      <c r="FF337" s="15"/>
      <c r="FG337" s="15"/>
      <c r="FH337" s="15"/>
      <c r="FI337" s="15"/>
      <c r="FJ337" s="15"/>
      <c r="FK337" s="15"/>
      <c r="FL337" s="15"/>
      <c r="FM337" s="15"/>
      <c r="FN337" s="15"/>
      <c r="FO337" s="15"/>
      <c r="FP337" s="15"/>
      <c r="FQ337" s="15"/>
      <c r="FR337" s="15"/>
      <c r="FS337" s="15"/>
      <c r="FT337" s="15"/>
      <c r="FU337" s="15"/>
      <c r="FV337" s="15"/>
      <c r="FW337" s="15"/>
      <c r="FX337" s="15"/>
      <c r="FY337" s="15"/>
      <c r="FZ337" s="15"/>
      <c r="GA337" s="15"/>
      <c r="GB337" s="15"/>
      <c r="GC337" s="15"/>
      <c r="GD337" s="15"/>
      <c r="GE337" s="15"/>
      <c r="GF337" s="15"/>
      <c r="GG337" s="15"/>
      <c r="GH337" s="15"/>
      <c r="GI337" s="15"/>
      <c r="GJ337" s="15"/>
      <c r="GK337" s="15"/>
      <c r="GL337" s="15"/>
      <c r="GM337" s="15"/>
      <c r="GN337" s="15"/>
      <c r="GO337" s="15"/>
      <c r="GP337" s="15"/>
      <c r="GQ337" s="15"/>
      <c r="GR337" s="15"/>
      <c r="GS337" s="15"/>
      <c r="GT337" s="15"/>
      <c r="GU337" s="15"/>
      <c r="GV337" s="15"/>
      <c r="GW337" s="15"/>
      <c r="GX337" s="15"/>
      <c r="GY337" s="15"/>
      <c r="GZ337" s="15"/>
      <c r="HA337" s="15"/>
      <c r="HB337" s="15"/>
      <c r="HC337" s="15"/>
      <c r="HD337" s="15"/>
      <c r="HE337" s="15"/>
      <c r="HF337" s="15"/>
      <c r="HG337" s="15"/>
      <c r="HH337" s="15"/>
      <c r="HI337" s="15"/>
      <c r="HJ337" s="15"/>
      <c r="HK337" s="15"/>
      <c r="HL337" s="15"/>
      <c r="HM337" s="15"/>
      <c r="HN337" s="15"/>
      <c r="HO337" s="15"/>
      <c r="HP337" s="15"/>
      <c r="HQ337" s="15"/>
      <c r="HR337" s="15"/>
      <c r="HS337" s="15"/>
      <c r="HT337" s="15"/>
      <c r="HU337" s="15"/>
      <c r="HV337" s="15"/>
      <c r="HW337" s="15"/>
      <c r="HX337" s="15"/>
      <c r="HY337" s="15"/>
      <c r="HZ337" s="15"/>
      <c r="IA337" s="15"/>
      <c r="IB337" s="15"/>
      <c r="IC337" s="15"/>
      <c r="ID337" s="15"/>
      <c r="IE337" s="15"/>
      <c r="IF337" s="15"/>
      <c r="IG337" s="15"/>
      <c r="IH337" s="15"/>
      <c r="II337" s="15"/>
      <c r="IJ337" s="15"/>
      <c r="IK337" s="15"/>
      <c r="IL337" s="15"/>
      <c r="IM337" s="15"/>
      <c r="IN337" s="15"/>
      <c r="IO337" s="15"/>
      <c r="IP337" s="15"/>
      <c r="IQ337" s="15"/>
      <c r="IR337" s="15"/>
      <c r="IS337" s="15"/>
      <c r="IT337" s="15"/>
      <c r="IU337" s="15"/>
      <c r="IV337" s="15"/>
    </row>
    <row r="338" spans="1:256" ht="12.75" customHeight="1">
      <c r="A338" s="622" t="s">
        <v>47</v>
      </c>
      <c r="B338" s="622"/>
      <c r="C338" s="622"/>
      <c r="D338" s="622"/>
      <c r="E338" s="622"/>
      <c r="F338" s="140">
        <v>0</v>
      </c>
      <c r="G338" s="623">
        <f>G337</f>
        <v>0</v>
      </c>
      <c r="H338" s="623"/>
      <c r="I338" s="623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  <c r="BG338" s="15"/>
      <c r="BH338" s="15"/>
      <c r="BI338" s="15"/>
      <c r="BJ338" s="15"/>
      <c r="BK338" s="15"/>
      <c r="BL338" s="15"/>
      <c r="BM338" s="15"/>
      <c r="BN338" s="15"/>
      <c r="BO338" s="15"/>
      <c r="BP338" s="15"/>
      <c r="BQ338" s="15"/>
      <c r="BR338" s="15"/>
      <c r="BS338" s="15"/>
      <c r="BT338" s="15"/>
      <c r="BU338" s="15"/>
      <c r="BV338" s="15"/>
      <c r="BW338" s="15"/>
      <c r="BX338" s="15"/>
      <c r="BY338" s="15"/>
      <c r="BZ338" s="15"/>
      <c r="CA338" s="15"/>
      <c r="CB338" s="15"/>
      <c r="CC338" s="15"/>
      <c r="CD338" s="15"/>
      <c r="CE338" s="15"/>
      <c r="CF338" s="15"/>
      <c r="CG338" s="15"/>
      <c r="CH338" s="15"/>
      <c r="CI338" s="15"/>
      <c r="CJ338" s="15"/>
      <c r="CK338" s="15"/>
      <c r="CL338" s="15"/>
      <c r="CM338" s="15"/>
      <c r="CN338" s="15"/>
      <c r="CO338" s="15"/>
      <c r="CP338" s="15"/>
      <c r="CQ338" s="15"/>
      <c r="CR338" s="15"/>
      <c r="CS338" s="15"/>
      <c r="CT338" s="15"/>
      <c r="CU338" s="15"/>
      <c r="CV338" s="15"/>
      <c r="CW338" s="15"/>
      <c r="CX338" s="15"/>
      <c r="CY338" s="15"/>
      <c r="CZ338" s="15"/>
      <c r="DA338" s="15"/>
      <c r="DB338" s="15"/>
      <c r="DC338" s="15"/>
      <c r="DD338" s="15"/>
      <c r="DE338" s="15"/>
      <c r="DF338" s="15"/>
      <c r="DG338" s="15"/>
      <c r="DH338" s="15"/>
      <c r="DI338" s="15"/>
      <c r="DJ338" s="15"/>
      <c r="DK338" s="15"/>
      <c r="DL338" s="15"/>
      <c r="DM338" s="15"/>
      <c r="DN338" s="15"/>
      <c r="DO338" s="15"/>
      <c r="DP338" s="15"/>
      <c r="DQ338" s="15"/>
      <c r="DR338" s="15"/>
      <c r="DS338" s="15"/>
      <c r="DT338" s="15"/>
      <c r="DU338" s="15"/>
      <c r="DV338" s="15"/>
      <c r="DW338" s="15"/>
      <c r="DX338" s="15"/>
      <c r="DY338" s="15"/>
      <c r="DZ338" s="15"/>
      <c r="EA338" s="15"/>
      <c r="EB338" s="15"/>
      <c r="EC338" s="15"/>
      <c r="ED338" s="15"/>
      <c r="EE338" s="15"/>
      <c r="EF338" s="15"/>
      <c r="EG338" s="15"/>
      <c r="EH338" s="15"/>
      <c r="EI338" s="15"/>
      <c r="EJ338" s="15"/>
      <c r="EK338" s="15"/>
      <c r="EL338" s="15"/>
      <c r="EM338" s="15"/>
      <c r="EN338" s="15"/>
      <c r="EO338" s="15"/>
      <c r="EP338" s="15"/>
      <c r="EQ338" s="15"/>
      <c r="ER338" s="15"/>
      <c r="ES338" s="15"/>
      <c r="ET338" s="15"/>
      <c r="EU338" s="15"/>
      <c r="EV338" s="15"/>
      <c r="EW338" s="15"/>
      <c r="EX338" s="15"/>
      <c r="EY338" s="15"/>
      <c r="EZ338" s="15"/>
      <c r="FA338" s="15"/>
      <c r="FB338" s="15"/>
      <c r="FC338" s="15"/>
      <c r="FD338" s="15"/>
      <c r="FE338" s="15"/>
      <c r="FF338" s="15"/>
      <c r="FG338" s="15"/>
      <c r="FH338" s="15"/>
      <c r="FI338" s="15"/>
      <c r="FJ338" s="15"/>
      <c r="FK338" s="15"/>
      <c r="FL338" s="15"/>
      <c r="FM338" s="15"/>
      <c r="FN338" s="15"/>
      <c r="FO338" s="15"/>
      <c r="FP338" s="15"/>
      <c r="FQ338" s="15"/>
      <c r="FR338" s="15"/>
      <c r="FS338" s="15"/>
      <c r="FT338" s="15"/>
      <c r="FU338" s="15"/>
      <c r="FV338" s="15"/>
      <c r="FW338" s="15"/>
      <c r="FX338" s="15"/>
      <c r="FY338" s="15"/>
      <c r="FZ338" s="15"/>
      <c r="GA338" s="15"/>
      <c r="GB338" s="15"/>
      <c r="GC338" s="15"/>
      <c r="GD338" s="15"/>
      <c r="GE338" s="15"/>
      <c r="GF338" s="15"/>
      <c r="GG338" s="15"/>
      <c r="GH338" s="15"/>
      <c r="GI338" s="15"/>
      <c r="GJ338" s="15"/>
      <c r="GK338" s="15"/>
      <c r="GL338" s="15"/>
      <c r="GM338" s="15"/>
      <c r="GN338" s="15"/>
      <c r="GO338" s="15"/>
      <c r="GP338" s="15"/>
      <c r="GQ338" s="15"/>
      <c r="GR338" s="15"/>
      <c r="GS338" s="15"/>
      <c r="GT338" s="15"/>
      <c r="GU338" s="15"/>
      <c r="GV338" s="15"/>
      <c r="GW338" s="15"/>
      <c r="GX338" s="15"/>
      <c r="GY338" s="15"/>
      <c r="GZ338" s="15"/>
      <c r="HA338" s="15"/>
      <c r="HB338" s="15"/>
      <c r="HC338" s="15"/>
      <c r="HD338" s="15"/>
      <c r="HE338" s="15"/>
      <c r="HF338" s="15"/>
      <c r="HG338" s="15"/>
      <c r="HH338" s="15"/>
      <c r="HI338" s="15"/>
      <c r="HJ338" s="15"/>
      <c r="HK338" s="15"/>
      <c r="HL338" s="15"/>
      <c r="HM338" s="15"/>
      <c r="HN338" s="15"/>
      <c r="HO338" s="15"/>
      <c r="HP338" s="15"/>
      <c r="HQ338" s="15"/>
      <c r="HR338" s="15"/>
      <c r="HS338" s="15"/>
      <c r="HT338" s="15"/>
      <c r="HU338" s="15"/>
      <c r="HV338" s="15"/>
      <c r="HW338" s="15"/>
      <c r="HX338" s="15"/>
      <c r="HY338" s="15"/>
      <c r="HZ338" s="15"/>
      <c r="IA338" s="15"/>
      <c r="IB338" s="15"/>
      <c r="IC338" s="15"/>
      <c r="ID338" s="15"/>
      <c r="IE338" s="15"/>
      <c r="IF338" s="15"/>
      <c r="IG338" s="15"/>
      <c r="IH338" s="15"/>
      <c r="II338" s="15"/>
      <c r="IJ338" s="15"/>
      <c r="IK338" s="15"/>
      <c r="IL338" s="15"/>
      <c r="IM338" s="15"/>
      <c r="IN338" s="15"/>
      <c r="IO338" s="15"/>
      <c r="IP338" s="15"/>
      <c r="IQ338" s="15"/>
      <c r="IR338" s="15"/>
      <c r="IS338" s="15"/>
      <c r="IT338" s="15"/>
      <c r="IU338" s="15"/>
      <c r="IV338" s="15"/>
    </row>
    <row r="339" spans="1:256" ht="7.5" customHeight="1">
      <c r="A339" s="499"/>
      <c r="B339" s="499"/>
      <c r="C339" s="499"/>
      <c r="D339" s="499"/>
      <c r="E339" s="499"/>
      <c r="F339" s="499"/>
      <c r="G339" s="499"/>
      <c r="H339" s="499"/>
      <c r="I339" s="499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  <c r="BG339" s="15"/>
      <c r="BH339" s="15"/>
      <c r="BI339" s="15"/>
      <c r="BJ339" s="15"/>
      <c r="BK339" s="15"/>
      <c r="BL339" s="15"/>
      <c r="BM339" s="15"/>
      <c r="BN339" s="15"/>
      <c r="BO339" s="15"/>
      <c r="BP339" s="15"/>
      <c r="BQ339" s="15"/>
      <c r="BR339" s="15"/>
      <c r="BS339" s="15"/>
      <c r="BT339" s="15"/>
      <c r="BU339" s="15"/>
      <c r="BV339" s="15"/>
      <c r="BW339" s="15"/>
      <c r="BX339" s="15"/>
      <c r="BY339" s="15"/>
      <c r="BZ339" s="15"/>
      <c r="CA339" s="15"/>
      <c r="CB339" s="15"/>
      <c r="CC339" s="15"/>
      <c r="CD339" s="15"/>
      <c r="CE339" s="15"/>
      <c r="CF339" s="15"/>
      <c r="CG339" s="15"/>
      <c r="CH339" s="15"/>
      <c r="CI339" s="15"/>
      <c r="CJ339" s="15"/>
      <c r="CK339" s="15"/>
      <c r="CL339" s="15"/>
      <c r="CM339" s="15"/>
      <c r="CN339" s="15"/>
      <c r="CO339" s="15"/>
      <c r="CP339" s="15"/>
      <c r="CQ339" s="15"/>
      <c r="CR339" s="15"/>
      <c r="CS339" s="15"/>
      <c r="CT339" s="15"/>
      <c r="CU339" s="15"/>
      <c r="CV339" s="15"/>
      <c r="CW339" s="15"/>
      <c r="CX339" s="15"/>
      <c r="CY339" s="15"/>
      <c r="CZ339" s="15"/>
      <c r="DA339" s="15"/>
      <c r="DB339" s="15"/>
      <c r="DC339" s="15"/>
      <c r="DD339" s="15"/>
      <c r="DE339" s="15"/>
      <c r="DF339" s="15"/>
      <c r="DG339" s="15"/>
      <c r="DH339" s="15"/>
      <c r="DI339" s="15"/>
      <c r="DJ339" s="15"/>
      <c r="DK339" s="15"/>
      <c r="DL339" s="15"/>
      <c r="DM339" s="15"/>
      <c r="DN339" s="15"/>
      <c r="DO339" s="15"/>
      <c r="DP339" s="15"/>
      <c r="DQ339" s="15"/>
      <c r="DR339" s="15"/>
      <c r="DS339" s="15"/>
      <c r="DT339" s="15"/>
      <c r="DU339" s="15"/>
      <c r="DV339" s="15"/>
      <c r="DW339" s="15"/>
      <c r="DX339" s="15"/>
      <c r="DY339" s="15"/>
      <c r="DZ339" s="15"/>
      <c r="EA339" s="15"/>
      <c r="EB339" s="15"/>
      <c r="EC339" s="15"/>
      <c r="ED339" s="15"/>
      <c r="EE339" s="15"/>
      <c r="EF339" s="15"/>
      <c r="EG339" s="15"/>
      <c r="EH339" s="15"/>
      <c r="EI339" s="15"/>
      <c r="EJ339" s="15"/>
      <c r="EK339" s="15"/>
      <c r="EL339" s="15"/>
      <c r="EM339" s="15"/>
      <c r="EN339" s="15"/>
      <c r="EO339" s="15"/>
      <c r="EP339" s="15"/>
      <c r="EQ339" s="15"/>
      <c r="ER339" s="15"/>
      <c r="ES339" s="15"/>
      <c r="ET339" s="15"/>
      <c r="EU339" s="15"/>
      <c r="EV339" s="15"/>
      <c r="EW339" s="15"/>
      <c r="EX339" s="15"/>
      <c r="EY339" s="15"/>
      <c r="EZ339" s="15"/>
      <c r="FA339" s="15"/>
      <c r="FB339" s="15"/>
      <c r="FC339" s="15"/>
      <c r="FD339" s="15"/>
      <c r="FE339" s="15"/>
      <c r="FF339" s="15"/>
      <c r="FG339" s="15"/>
      <c r="FH339" s="15"/>
      <c r="FI339" s="15"/>
      <c r="FJ339" s="15"/>
      <c r="FK339" s="15"/>
      <c r="FL339" s="15"/>
      <c r="FM339" s="15"/>
      <c r="FN339" s="15"/>
      <c r="FO339" s="15"/>
      <c r="FP339" s="15"/>
      <c r="FQ339" s="15"/>
      <c r="FR339" s="15"/>
      <c r="FS339" s="15"/>
      <c r="FT339" s="15"/>
      <c r="FU339" s="15"/>
      <c r="FV339" s="15"/>
      <c r="FW339" s="15"/>
      <c r="FX339" s="15"/>
      <c r="FY339" s="15"/>
      <c r="FZ339" s="15"/>
      <c r="GA339" s="15"/>
      <c r="GB339" s="15"/>
      <c r="GC339" s="15"/>
      <c r="GD339" s="15"/>
      <c r="GE339" s="15"/>
      <c r="GF339" s="15"/>
      <c r="GG339" s="15"/>
      <c r="GH339" s="15"/>
      <c r="GI339" s="15"/>
      <c r="GJ339" s="15"/>
      <c r="GK339" s="15"/>
      <c r="GL339" s="15"/>
      <c r="GM339" s="15"/>
      <c r="GN339" s="15"/>
      <c r="GO339" s="15"/>
      <c r="GP339" s="15"/>
      <c r="GQ339" s="15"/>
      <c r="GR339" s="15"/>
      <c r="GS339" s="15"/>
      <c r="GT339" s="15"/>
      <c r="GU339" s="15"/>
      <c r="GV339" s="15"/>
      <c r="GW339" s="15"/>
      <c r="GX339" s="15"/>
      <c r="GY339" s="15"/>
      <c r="GZ339" s="15"/>
      <c r="HA339" s="15"/>
      <c r="HB339" s="15"/>
      <c r="HC339" s="15"/>
      <c r="HD339" s="15"/>
      <c r="HE339" s="15"/>
      <c r="HF339" s="15"/>
      <c r="HG339" s="15"/>
      <c r="HH339" s="15"/>
      <c r="HI339" s="15"/>
      <c r="HJ339" s="15"/>
      <c r="HK339" s="15"/>
      <c r="HL339" s="15"/>
      <c r="HM339" s="15"/>
      <c r="HN339" s="15"/>
      <c r="HO339" s="15"/>
      <c r="HP339" s="15"/>
      <c r="HQ339" s="15"/>
      <c r="HR339" s="15"/>
      <c r="HS339" s="15"/>
      <c r="HT339" s="15"/>
      <c r="HU339" s="15"/>
      <c r="HV339" s="15"/>
      <c r="HW339" s="15"/>
      <c r="HX339" s="15"/>
      <c r="HY339" s="15"/>
      <c r="HZ339" s="15"/>
      <c r="IA339" s="15"/>
      <c r="IB339" s="15"/>
      <c r="IC339" s="15"/>
      <c r="ID339" s="15"/>
      <c r="IE339" s="15"/>
      <c r="IF339" s="15"/>
      <c r="IG339" s="15"/>
      <c r="IH339" s="15"/>
      <c r="II339" s="15"/>
      <c r="IJ339" s="15"/>
      <c r="IK339" s="15"/>
      <c r="IL339" s="15"/>
      <c r="IM339" s="15"/>
      <c r="IN339" s="15"/>
      <c r="IO339" s="15"/>
      <c r="IP339" s="15"/>
      <c r="IQ339" s="15"/>
      <c r="IR339" s="15"/>
      <c r="IS339" s="15"/>
      <c r="IT339" s="15"/>
      <c r="IU339" s="15"/>
      <c r="IV339" s="15"/>
    </row>
    <row r="340" spans="1:256" ht="12.75" customHeight="1">
      <c r="A340" s="624" t="s">
        <v>209</v>
      </c>
      <c r="B340" s="624"/>
      <c r="C340" s="624"/>
      <c r="D340" s="624"/>
      <c r="E340" s="624"/>
      <c r="F340" s="138">
        <f>ROUND(F316+F324+F329+F332+F335+F338,2)</f>
        <v>10970</v>
      </c>
      <c r="G340" s="617">
        <f>SUM(G316+G324+G329+G332+G335+G338)</f>
        <v>36207.699999999997</v>
      </c>
      <c r="H340" s="617"/>
      <c r="I340" s="617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  <c r="AX340" s="15"/>
      <c r="AY340" s="15"/>
      <c r="AZ340" s="15"/>
      <c r="BA340" s="15"/>
      <c r="BB340" s="15"/>
      <c r="BC340" s="15"/>
      <c r="BD340" s="15"/>
      <c r="BE340" s="15"/>
      <c r="BF340" s="15"/>
      <c r="BG340" s="15"/>
      <c r="BH340" s="15"/>
      <c r="BI340" s="15"/>
      <c r="BJ340" s="15"/>
      <c r="BK340" s="15"/>
      <c r="BL340" s="15"/>
      <c r="BM340" s="15"/>
      <c r="BN340" s="15"/>
      <c r="BO340" s="15"/>
      <c r="BP340" s="15"/>
      <c r="BQ340" s="15"/>
      <c r="BR340" s="15"/>
      <c r="BS340" s="15"/>
      <c r="BT340" s="15"/>
      <c r="BU340" s="15"/>
      <c r="BV340" s="15"/>
      <c r="BW340" s="15"/>
      <c r="BX340" s="15"/>
      <c r="BY340" s="15"/>
      <c r="BZ340" s="15"/>
      <c r="CA340" s="15"/>
      <c r="CB340" s="15"/>
      <c r="CC340" s="15"/>
      <c r="CD340" s="15"/>
      <c r="CE340" s="15"/>
      <c r="CF340" s="15"/>
      <c r="CG340" s="15"/>
      <c r="CH340" s="15"/>
      <c r="CI340" s="15"/>
      <c r="CJ340" s="15"/>
      <c r="CK340" s="15"/>
      <c r="CL340" s="15"/>
      <c r="CM340" s="15"/>
      <c r="CN340" s="15"/>
      <c r="CO340" s="15"/>
      <c r="CP340" s="15"/>
      <c r="CQ340" s="15"/>
      <c r="CR340" s="15"/>
      <c r="CS340" s="15"/>
      <c r="CT340" s="15"/>
      <c r="CU340" s="15"/>
      <c r="CV340" s="15"/>
      <c r="CW340" s="15"/>
      <c r="CX340" s="15"/>
      <c r="CY340" s="15"/>
      <c r="CZ340" s="15"/>
      <c r="DA340" s="15"/>
      <c r="DB340" s="15"/>
      <c r="DC340" s="15"/>
      <c r="DD340" s="15"/>
      <c r="DE340" s="15"/>
      <c r="DF340" s="15"/>
      <c r="DG340" s="15"/>
      <c r="DH340" s="15"/>
      <c r="DI340" s="15"/>
      <c r="DJ340" s="15"/>
      <c r="DK340" s="15"/>
      <c r="DL340" s="15"/>
      <c r="DM340" s="15"/>
      <c r="DN340" s="15"/>
      <c r="DO340" s="15"/>
      <c r="DP340" s="15"/>
      <c r="DQ340" s="15"/>
      <c r="DR340" s="15"/>
      <c r="DS340" s="15"/>
      <c r="DT340" s="15"/>
      <c r="DU340" s="15"/>
      <c r="DV340" s="15"/>
      <c r="DW340" s="15"/>
      <c r="DX340" s="15"/>
      <c r="DY340" s="15"/>
      <c r="DZ340" s="15"/>
      <c r="EA340" s="15"/>
      <c r="EB340" s="15"/>
      <c r="EC340" s="15"/>
      <c r="ED340" s="15"/>
      <c r="EE340" s="15"/>
      <c r="EF340" s="15"/>
      <c r="EG340" s="15"/>
      <c r="EH340" s="15"/>
      <c r="EI340" s="15"/>
      <c r="EJ340" s="15"/>
      <c r="EK340" s="15"/>
      <c r="EL340" s="15"/>
      <c r="EM340" s="15"/>
      <c r="EN340" s="15"/>
      <c r="EO340" s="15"/>
      <c r="EP340" s="15"/>
      <c r="EQ340" s="15"/>
      <c r="ER340" s="15"/>
      <c r="ES340" s="15"/>
      <c r="ET340" s="15"/>
      <c r="EU340" s="15"/>
      <c r="EV340" s="15"/>
      <c r="EW340" s="15"/>
      <c r="EX340" s="15"/>
      <c r="EY340" s="15"/>
      <c r="EZ340" s="15"/>
      <c r="FA340" s="15"/>
      <c r="FB340" s="15"/>
      <c r="FC340" s="15"/>
      <c r="FD340" s="15"/>
      <c r="FE340" s="15"/>
      <c r="FF340" s="15"/>
      <c r="FG340" s="15"/>
      <c r="FH340" s="15"/>
      <c r="FI340" s="15"/>
      <c r="FJ340" s="15"/>
      <c r="FK340" s="15"/>
      <c r="FL340" s="15"/>
      <c r="FM340" s="15"/>
      <c r="FN340" s="15"/>
      <c r="FO340" s="15"/>
      <c r="FP340" s="15"/>
      <c r="FQ340" s="15"/>
      <c r="FR340" s="15"/>
      <c r="FS340" s="15"/>
      <c r="FT340" s="15"/>
      <c r="FU340" s="15"/>
      <c r="FV340" s="15"/>
      <c r="FW340" s="15"/>
      <c r="FX340" s="15"/>
      <c r="FY340" s="15"/>
      <c r="FZ340" s="15"/>
      <c r="GA340" s="15"/>
      <c r="GB340" s="15"/>
      <c r="GC340" s="15"/>
      <c r="GD340" s="15"/>
      <c r="GE340" s="15"/>
      <c r="GF340" s="15"/>
      <c r="GG340" s="15"/>
      <c r="GH340" s="15"/>
      <c r="GI340" s="15"/>
      <c r="GJ340" s="15"/>
      <c r="GK340" s="15"/>
      <c r="GL340" s="15"/>
      <c r="GM340" s="15"/>
      <c r="GN340" s="15"/>
      <c r="GO340" s="15"/>
      <c r="GP340" s="15"/>
      <c r="GQ340" s="15"/>
      <c r="GR340" s="15"/>
      <c r="GS340" s="15"/>
      <c r="GT340" s="15"/>
      <c r="GU340" s="15"/>
      <c r="GV340" s="15"/>
      <c r="GW340" s="15"/>
      <c r="GX340" s="15"/>
      <c r="GY340" s="15"/>
      <c r="GZ340" s="15"/>
      <c r="HA340" s="15"/>
      <c r="HB340" s="15"/>
      <c r="HC340" s="15"/>
      <c r="HD340" s="15"/>
      <c r="HE340" s="15"/>
      <c r="HF340" s="15"/>
      <c r="HG340" s="15"/>
      <c r="HH340" s="15"/>
      <c r="HI340" s="15"/>
      <c r="HJ340" s="15"/>
      <c r="HK340" s="15"/>
      <c r="HL340" s="15"/>
      <c r="HM340" s="15"/>
      <c r="HN340" s="15"/>
      <c r="HO340" s="15"/>
      <c r="HP340" s="15"/>
      <c r="HQ340" s="15"/>
      <c r="HR340" s="15"/>
      <c r="HS340" s="15"/>
      <c r="HT340" s="15"/>
      <c r="HU340" s="15"/>
      <c r="HV340" s="15"/>
      <c r="HW340" s="15"/>
      <c r="HX340" s="15"/>
      <c r="HY340" s="15"/>
      <c r="HZ340" s="15"/>
      <c r="IA340" s="15"/>
      <c r="IB340" s="15"/>
      <c r="IC340" s="15"/>
      <c r="ID340" s="15"/>
      <c r="IE340" s="15"/>
      <c r="IF340" s="15"/>
      <c r="IG340" s="15"/>
      <c r="IH340" s="15"/>
      <c r="II340" s="15"/>
      <c r="IJ340" s="15"/>
      <c r="IK340" s="15"/>
      <c r="IL340" s="15"/>
      <c r="IM340" s="15"/>
      <c r="IN340" s="15"/>
      <c r="IO340" s="15"/>
      <c r="IP340" s="15"/>
      <c r="IQ340" s="15"/>
      <c r="IR340" s="15"/>
      <c r="IS340" s="15"/>
      <c r="IT340" s="15"/>
      <c r="IU340" s="15"/>
      <c r="IV340" s="15"/>
    </row>
    <row r="341" spans="1:256" ht="6.75" customHeight="1">
      <c r="A341" s="621"/>
      <c r="B341" s="621"/>
      <c r="C341" s="621"/>
      <c r="D341" s="621"/>
      <c r="E341" s="621"/>
      <c r="F341" s="621"/>
      <c r="G341" s="621"/>
      <c r="H341" s="621"/>
      <c r="I341" s="621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  <c r="AX341" s="15"/>
      <c r="AY341" s="15"/>
      <c r="AZ341" s="15"/>
      <c r="BA341" s="15"/>
      <c r="BB341" s="15"/>
      <c r="BC341" s="15"/>
      <c r="BD341" s="15"/>
      <c r="BE341" s="15"/>
      <c r="BF341" s="15"/>
      <c r="BG341" s="15"/>
      <c r="BH341" s="15"/>
      <c r="BI341" s="15"/>
      <c r="BJ341" s="15"/>
      <c r="BK341" s="15"/>
      <c r="BL341" s="15"/>
      <c r="BM341" s="15"/>
      <c r="BN341" s="15"/>
      <c r="BO341" s="15"/>
      <c r="BP341" s="15"/>
      <c r="BQ341" s="15"/>
      <c r="BR341" s="15"/>
      <c r="BS341" s="15"/>
      <c r="BT341" s="15"/>
      <c r="BU341" s="15"/>
      <c r="BV341" s="15"/>
      <c r="BW341" s="15"/>
      <c r="BX341" s="15"/>
      <c r="BY341" s="15"/>
      <c r="BZ341" s="15"/>
      <c r="CA341" s="15"/>
      <c r="CB341" s="15"/>
      <c r="CC341" s="15"/>
      <c r="CD341" s="15"/>
      <c r="CE341" s="15"/>
      <c r="CF341" s="15"/>
      <c r="CG341" s="15"/>
      <c r="CH341" s="15"/>
      <c r="CI341" s="15"/>
      <c r="CJ341" s="15"/>
      <c r="CK341" s="15"/>
      <c r="CL341" s="15"/>
      <c r="CM341" s="15"/>
      <c r="CN341" s="15"/>
      <c r="CO341" s="15"/>
      <c r="CP341" s="15"/>
      <c r="CQ341" s="15"/>
      <c r="CR341" s="15"/>
      <c r="CS341" s="15"/>
      <c r="CT341" s="15"/>
      <c r="CU341" s="15"/>
      <c r="CV341" s="15"/>
      <c r="CW341" s="15"/>
      <c r="CX341" s="15"/>
      <c r="CY341" s="15"/>
      <c r="CZ341" s="15"/>
      <c r="DA341" s="15"/>
      <c r="DB341" s="15"/>
      <c r="DC341" s="15"/>
      <c r="DD341" s="15"/>
      <c r="DE341" s="15"/>
      <c r="DF341" s="15"/>
      <c r="DG341" s="15"/>
      <c r="DH341" s="15"/>
      <c r="DI341" s="15"/>
      <c r="DJ341" s="15"/>
      <c r="DK341" s="15"/>
      <c r="DL341" s="15"/>
      <c r="DM341" s="15"/>
      <c r="DN341" s="15"/>
      <c r="DO341" s="15"/>
      <c r="DP341" s="15"/>
      <c r="DQ341" s="15"/>
      <c r="DR341" s="15"/>
      <c r="DS341" s="15"/>
      <c r="DT341" s="15"/>
      <c r="DU341" s="15"/>
      <c r="DV341" s="15"/>
      <c r="DW341" s="15"/>
      <c r="DX341" s="15"/>
      <c r="DY341" s="15"/>
      <c r="DZ341" s="15"/>
      <c r="EA341" s="15"/>
      <c r="EB341" s="15"/>
      <c r="EC341" s="15"/>
      <c r="ED341" s="15"/>
      <c r="EE341" s="15"/>
      <c r="EF341" s="15"/>
      <c r="EG341" s="15"/>
      <c r="EH341" s="15"/>
      <c r="EI341" s="15"/>
      <c r="EJ341" s="15"/>
      <c r="EK341" s="15"/>
      <c r="EL341" s="15"/>
      <c r="EM341" s="15"/>
      <c r="EN341" s="15"/>
      <c r="EO341" s="15"/>
      <c r="EP341" s="15"/>
      <c r="EQ341" s="15"/>
      <c r="ER341" s="15"/>
      <c r="ES341" s="15"/>
      <c r="ET341" s="15"/>
      <c r="EU341" s="15"/>
      <c r="EV341" s="15"/>
      <c r="EW341" s="15"/>
      <c r="EX341" s="15"/>
      <c r="EY341" s="15"/>
      <c r="EZ341" s="15"/>
      <c r="FA341" s="15"/>
      <c r="FB341" s="15"/>
      <c r="FC341" s="15"/>
      <c r="FD341" s="15"/>
      <c r="FE341" s="15"/>
      <c r="FF341" s="15"/>
      <c r="FG341" s="15"/>
      <c r="FH341" s="15"/>
      <c r="FI341" s="15"/>
      <c r="FJ341" s="15"/>
      <c r="FK341" s="15"/>
      <c r="FL341" s="15"/>
      <c r="FM341" s="15"/>
      <c r="FN341" s="15"/>
      <c r="FO341" s="15"/>
      <c r="FP341" s="15"/>
      <c r="FQ341" s="15"/>
      <c r="FR341" s="15"/>
      <c r="FS341" s="15"/>
      <c r="FT341" s="15"/>
      <c r="FU341" s="15"/>
      <c r="FV341" s="15"/>
      <c r="FW341" s="15"/>
      <c r="FX341" s="15"/>
      <c r="FY341" s="15"/>
      <c r="FZ341" s="15"/>
      <c r="GA341" s="15"/>
      <c r="GB341" s="15"/>
      <c r="GC341" s="15"/>
      <c r="GD341" s="15"/>
      <c r="GE341" s="15"/>
      <c r="GF341" s="15"/>
      <c r="GG341" s="15"/>
      <c r="GH341" s="15"/>
      <c r="GI341" s="15"/>
      <c r="GJ341" s="15"/>
      <c r="GK341" s="15"/>
      <c r="GL341" s="15"/>
      <c r="GM341" s="15"/>
      <c r="GN341" s="15"/>
      <c r="GO341" s="15"/>
      <c r="GP341" s="15"/>
      <c r="GQ341" s="15"/>
      <c r="GR341" s="15"/>
      <c r="GS341" s="15"/>
      <c r="GT341" s="15"/>
      <c r="GU341" s="15"/>
      <c r="GV341" s="15"/>
      <c r="GW341" s="15"/>
      <c r="GX341" s="15"/>
      <c r="GY341" s="15"/>
      <c r="GZ341" s="15"/>
      <c r="HA341" s="15"/>
      <c r="HB341" s="15"/>
      <c r="HC341" s="15"/>
      <c r="HD341" s="15"/>
      <c r="HE341" s="15"/>
      <c r="HF341" s="15"/>
      <c r="HG341" s="15"/>
      <c r="HH341" s="15"/>
      <c r="HI341" s="15"/>
      <c r="HJ341" s="15"/>
      <c r="HK341" s="15"/>
      <c r="HL341" s="15"/>
      <c r="HM341" s="15"/>
      <c r="HN341" s="15"/>
      <c r="HO341" s="15"/>
      <c r="HP341" s="15"/>
      <c r="HQ341" s="15"/>
      <c r="HR341" s="15"/>
      <c r="HS341" s="15"/>
      <c r="HT341" s="15"/>
      <c r="HU341" s="15"/>
      <c r="HV341" s="15"/>
      <c r="HW341" s="15"/>
      <c r="HX341" s="15"/>
      <c r="HY341" s="15"/>
      <c r="HZ341" s="15"/>
      <c r="IA341" s="15"/>
      <c r="IB341" s="15"/>
      <c r="IC341" s="15"/>
      <c r="ID341" s="15"/>
      <c r="IE341" s="15"/>
      <c r="IF341" s="15"/>
      <c r="IG341" s="15"/>
      <c r="IH341" s="15"/>
      <c r="II341" s="15"/>
      <c r="IJ341" s="15"/>
      <c r="IK341" s="15"/>
      <c r="IL341" s="15"/>
      <c r="IM341" s="15"/>
      <c r="IN341" s="15"/>
      <c r="IO341" s="15"/>
      <c r="IP341" s="15"/>
      <c r="IQ341" s="15"/>
      <c r="IR341" s="15"/>
      <c r="IS341" s="15"/>
      <c r="IT341" s="15"/>
      <c r="IU341" s="15"/>
      <c r="IV341" s="15"/>
    </row>
    <row r="342" spans="1:256" ht="18.75" customHeight="1">
      <c r="A342" s="625" t="s">
        <v>311</v>
      </c>
      <c r="B342" s="625"/>
      <c r="C342" s="625"/>
      <c r="D342" s="625"/>
      <c r="E342" s="625"/>
      <c r="F342" s="625"/>
      <c r="G342" s="626">
        <f>G340</f>
        <v>36207.699999999997</v>
      </c>
      <c r="H342" s="626"/>
      <c r="I342" s="626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  <c r="AX342" s="15"/>
      <c r="AY342" s="15"/>
      <c r="AZ342" s="15"/>
      <c r="BA342" s="15"/>
      <c r="BB342" s="15"/>
      <c r="BC342" s="15"/>
      <c r="BD342" s="15"/>
      <c r="BE342" s="15"/>
      <c r="BF342" s="15"/>
      <c r="BG342" s="15"/>
      <c r="BH342" s="15"/>
      <c r="BI342" s="15"/>
      <c r="BJ342" s="15"/>
      <c r="BK342" s="15"/>
      <c r="BL342" s="15"/>
      <c r="BM342" s="15"/>
      <c r="BN342" s="15"/>
      <c r="BO342" s="15"/>
      <c r="BP342" s="15"/>
      <c r="BQ342" s="15"/>
      <c r="BR342" s="15"/>
      <c r="BS342" s="15"/>
      <c r="BT342" s="15"/>
      <c r="BU342" s="15"/>
      <c r="BV342" s="15"/>
      <c r="BW342" s="15"/>
      <c r="BX342" s="15"/>
      <c r="BY342" s="15"/>
      <c r="BZ342" s="15"/>
      <c r="CA342" s="15"/>
      <c r="CB342" s="15"/>
      <c r="CC342" s="15"/>
      <c r="CD342" s="15"/>
      <c r="CE342" s="15"/>
      <c r="CF342" s="15"/>
      <c r="CG342" s="15"/>
      <c r="CH342" s="15"/>
      <c r="CI342" s="15"/>
      <c r="CJ342" s="15"/>
      <c r="CK342" s="15"/>
      <c r="CL342" s="15"/>
      <c r="CM342" s="15"/>
      <c r="CN342" s="15"/>
      <c r="CO342" s="15"/>
      <c r="CP342" s="15"/>
      <c r="CQ342" s="15"/>
      <c r="CR342" s="15"/>
      <c r="CS342" s="15"/>
      <c r="CT342" s="15"/>
      <c r="CU342" s="15"/>
      <c r="CV342" s="15"/>
      <c r="CW342" s="15"/>
      <c r="CX342" s="15"/>
      <c r="CY342" s="15"/>
      <c r="CZ342" s="15"/>
      <c r="DA342" s="15"/>
      <c r="DB342" s="15"/>
      <c r="DC342" s="15"/>
      <c r="DD342" s="15"/>
      <c r="DE342" s="15"/>
      <c r="DF342" s="15"/>
      <c r="DG342" s="15"/>
      <c r="DH342" s="15"/>
      <c r="DI342" s="15"/>
      <c r="DJ342" s="15"/>
      <c r="DK342" s="15"/>
      <c r="DL342" s="15"/>
      <c r="DM342" s="15"/>
      <c r="DN342" s="15"/>
      <c r="DO342" s="15"/>
      <c r="DP342" s="15"/>
      <c r="DQ342" s="15"/>
      <c r="DR342" s="15"/>
      <c r="DS342" s="15"/>
      <c r="DT342" s="15"/>
      <c r="DU342" s="15"/>
      <c r="DV342" s="15"/>
      <c r="DW342" s="15"/>
      <c r="DX342" s="15"/>
      <c r="DY342" s="15"/>
      <c r="DZ342" s="15"/>
      <c r="EA342" s="15"/>
      <c r="EB342" s="15"/>
      <c r="EC342" s="15"/>
      <c r="ED342" s="15"/>
      <c r="EE342" s="15"/>
      <c r="EF342" s="15"/>
      <c r="EG342" s="15"/>
      <c r="EH342" s="15"/>
      <c r="EI342" s="15"/>
      <c r="EJ342" s="15"/>
      <c r="EK342" s="15"/>
      <c r="EL342" s="15"/>
      <c r="EM342" s="15"/>
      <c r="EN342" s="15"/>
      <c r="EO342" s="15"/>
      <c r="EP342" s="15"/>
      <c r="EQ342" s="15"/>
      <c r="ER342" s="15"/>
      <c r="ES342" s="15"/>
      <c r="ET342" s="15"/>
      <c r="EU342" s="15"/>
      <c r="EV342" s="15"/>
      <c r="EW342" s="15"/>
      <c r="EX342" s="15"/>
      <c r="EY342" s="15"/>
      <c r="EZ342" s="15"/>
      <c r="FA342" s="15"/>
      <c r="FB342" s="15"/>
      <c r="FC342" s="15"/>
      <c r="FD342" s="15"/>
      <c r="FE342" s="15"/>
      <c r="FF342" s="15"/>
      <c r="FG342" s="15"/>
      <c r="FH342" s="15"/>
      <c r="FI342" s="15"/>
      <c r="FJ342" s="15"/>
      <c r="FK342" s="15"/>
      <c r="FL342" s="15"/>
      <c r="FM342" s="15"/>
      <c r="FN342" s="15"/>
      <c r="FO342" s="15"/>
      <c r="FP342" s="15"/>
      <c r="FQ342" s="15"/>
      <c r="FR342" s="15"/>
      <c r="FS342" s="15"/>
      <c r="FT342" s="15"/>
      <c r="FU342" s="15"/>
      <c r="FV342" s="15"/>
      <c r="FW342" s="15"/>
      <c r="FX342" s="15"/>
      <c r="FY342" s="15"/>
      <c r="FZ342" s="15"/>
      <c r="GA342" s="15"/>
      <c r="GB342" s="15"/>
      <c r="GC342" s="15"/>
      <c r="GD342" s="15"/>
      <c r="GE342" s="15"/>
      <c r="GF342" s="15"/>
      <c r="GG342" s="15"/>
      <c r="GH342" s="15"/>
      <c r="GI342" s="15"/>
      <c r="GJ342" s="15"/>
      <c r="GK342" s="15"/>
      <c r="GL342" s="15"/>
      <c r="GM342" s="15"/>
      <c r="GN342" s="15"/>
      <c r="GO342" s="15"/>
      <c r="GP342" s="15"/>
      <c r="GQ342" s="15"/>
      <c r="GR342" s="15"/>
      <c r="GS342" s="15"/>
      <c r="GT342" s="15"/>
      <c r="GU342" s="15"/>
      <c r="GV342" s="15"/>
      <c r="GW342" s="15"/>
      <c r="GX342" s="15"/>
      <c r="GY342" s="15"/>
      <c r="GZ342" s="15"/>
      <c r="HA342" s="15"/>
      <c r="HB342" s="15"/>
      <c r="HC342" s="15"/>
      <c r="HD342" s="15"/>
      <c r="HE342" s="15"/>
      <c r="HF342" s="15"/>
      <c r="HG342" s="15"/>
      <c r="HH342" s="15"/>
      <c r="HI342" s="15"/>
      <c r="HJ342" s="15"/>
      <c r="HK342" s="15"/>
      <c r="HL342" s="15"/>
      <c r="HM342" s="15"/>
      <c r="HN342" s="15"/>
      <c r="HO342" s="15"/>
      <c r="HP342" s="15"/>
      <c r="HQ342" s="15"/>
      <c r="HR342" s="15"/>
      <c r="HS342" s="15"/>
      <c r="HT342" s="15"/>
      <c r="HU342" s="15"/>
      <c r="HV342" s="15"/>
      <c r="HW342" s="15"/>
      <c r="HX342" s="15"/>
      <c r="HY342" s="15"/>
      <c r="HZ342" s="15"/>
      <c r="IA342" s="15"/>
      <c r="IB342" s="15"/>
      <c r="IC342" s="15"/>
      <c r="ID342" s="15"/>
      <c r="IE342" s="15"/>
      <c r="IF342" s="15"/>
      <c r="IG342" s="15"/>
      <c r="IH342" s="15"/>
      <c r="II342" s="15"/>
      <c r="IJ342" s="15"/>
      <c r="IK342" s="15"/>
      <c r="IL342" s="15"/>
      <c r="IM342" s="15"/>
      <c r="IN342" s="15"/>
      <c r="IO342" s="15"/>
      <c r="IP342" s="15"/>
      <c r="IQ342" s="15"/>
      <c r="IR342" s="15"/>
      <c r="IS342" s="15"/>
      <c r="IT342" s="15"/>
      <c r="IU342" s="15"/>
      <c r="IV342" s="15"/>
    </row>
    <row r="343" spans="1:256" ht="8.25" customHeight="1">
      <c r="A343" s="627"/>
      <c r="B343" s="627"/>
      <c r="C343" s="627"/>
      <c r="D343" s="627"/>
      <c r="E343" s="627"/>
      <c r="F343" s="627"/>
      <c r="G343" s="627"/>
      <c r="H343" s="627"/>
      <c r="I343" s="627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  <c r="AX343" s="15"/>
      <c r="AY343" s="15"/>
      <c r="AZ343" s="15"/>
      <c r="BA343" s="15"/>
      <c r="BB343" s="15"/>
      <c r="BC343" s="15"/>
      <c r="BD343" s="15"/>
      <c r="BE343" s="15"/>
      <c r="BF343" s="15"/>
      <c r="BG343" s="15"/>
      <c r="BH343" s="15"/>
      <c r="BI343" s="15"/>
      <c r="BJ343" s="15"/>
      <c r="BK343" s="15"/>
      <c r="BL343" s="15"/>
      <c r="BM343" s="15"/>
      <c r="BN343" s="15"/>
      <c r="BO343" s="15"/>
      <c r="BP343" s="15"/>
      <c r="BQ343" s="15"/>
      <c r="BR343" s="15"/>
      <c r="BS343" s="15"/>
      <c r="BT343" s="15"/>
      <c r="BU343" s="15"/>
      <c r="BV343" s="15"/>
      <c r="BW343" s="15"/>
      <c r="BX343" s="15"/>
      <c r="BY343" s="15"/>
      <c r="BZ343" s="15"/>
      <c r="CA343" s="15"/>
      <c r="CB343" s="15"/>
      <c r="CC343" s="15"/>
      <c r="CD343" s="15"/>
      <c r="CE343" s="15"/>
      <c r="CF343" s="15"/>
      <c r="CG343" s="15"/>
      <c r="CH343" s="15"/>
      <c r="CI343" s="15"/>
      <c r="CJ343" s="15"/>
      <c r="CK343" s="15"/>
      <c r="CL343" s="15"/>
      <c r="CM343" s="15"/>
      <c r="CN343" s="15"/>
      <c r="CO343" s="15"/>
      <c r="CP343" s="15"/>
      <c r="CQ343" s="15"/>
      <c r="CR343" s="15"/>
      <c r="CS343" s="15"/>
      <c r="CT343" s="15"/>
      <c r="CU343" s="15"/>
      <c r="CV343" s="15"/>
      <c r="CW343" s="15"/>
      <c r="CX343" s="15"/>
      <c r="CY343" s="15"/>
      <c r="CZ343" s="15"/>
      <c r="DA343" s="15"/>
      <c r="DB343" s="15"/>
      <c r="DC343" s="15"/>
      <c r="DD343" s="15"/>
      <c r="DE343" s="15"/>
      <c r="DF343" s="15"/>
      <c r="DG343" s="15"/>
      <c r="DH343" s="15"/>
      <c r="DI343" s="15"/>
      <c r="DJ343" s="15"/>
      <c r="DK343" s="15"/>
      <c r="DL343" s="15"/>
      <c r="DM343" s="15"/>
      <c r="DN343" s="15"/>
      <c r="DO343" s="15"/>
      <c r="DP343" s="15"/>
      <c r="DQ343" s="15"/>
      <c r="DR343" s="15"/>
      <c r="DS343" s="15"/>
      <c r="DT343" s="15"/>
      <c r="DU343" s="15"/>
      <c r="DV343" s="15"/>
      <c r="DW343" s="15"/>
      <c r="DX343" s="15"/>
      <c r="DY343" s="15"/>
      <c r="DZ343" s="15"/>
      <c r="EA343" s="15"/>
      <c r="EB343" s="15"/>
      <c r="EC343" s="15"/>
      <c r="ED343" s="15"/>
      <c r="EE343" s="15"/>
      <c r="EF343" s="15"/>
      <c r="EG343" s="15"/>
      <c r="EH343" s="15"/>
      <c r="EI343" s="15"/>
      <c r="EJ343" s="15"/>
      <c r="EK343" s="15"/>
      <c r="EL343" s="15"/>
      <c r="EM343" s="15"/>
      <c r="EN343" s="15"/>
      <c r="EO343" s="15"/>
      <c r="EP343" s="15"/>
      <c r="EQ343" s="15"/>
      <c r="ER343" s="15"/>
      <c r="ES343" s="15"/>
      <c r="ET343" s="15"/>
      <c r="EU343" s="15"/>
      <c r="EV343" s="15"/>
      <c r="EW343" s="15"/>
      <c r="EX343" s="15"/>
      <c r="EY343" s="15"/>
      <c r="EZ343" s="15"/>
      <c r="FA343" s="15"/>
      <c r="FB343" s="15"/>
      <c r="FC343" s="15"/>
      <c r="FD343" s="15"/>
      <c r="FE343" s="15"/>
      <c r="FF343" s="15"/>
      <c r="FG343" s="15"/>
      <c r="FH343" s="15"/>
      <c r="FI343" s="15"/>
      <c r="FJ343" s="15"/>
      <c r="FK343" s="15"/>
      <c r="FL343" s="15"/>
      <c r="FM343" s="15"/>
      <c r="FN343" s="15"/>
      <c r="FO343" s="15"/>
      <c r="FP343" s="15"/>
      <c r="FQ343" s="15"/>
      <c r="FR343" s="15"/>
      <c r="FS343" s="15"/>
      <c r="FT343" s="15"/>
      <c r="FU343" s="15"/>
      <c r="FV343" s="15"/>
      <c r="FW343" s="15"/>
      <c r="FX343" s="15"/>
      <c r="FY343" s="15"/>
      <c r="FZ343" s="15"/>
      <c r="GA343" s="15"/>
      <c r="GB343" s="15"/>
      <c r="GC343" s="15"/>
      <c r="GD343" s="15"/>
      <c r="GE343" s="15"/>
      <c r="GF343" s="15"/>
      <c r="GG343" s="15"/>
      <c r="GH343" s="15"/>
      <c r="GI343" s="15"/>
      <c r="GJ343" s="15"/>
      <c r="GK343" s="15"/>
      <c r="GL343" s="15"/>
      <c r="GM343" s="15"/>
      <c r="GN343" s="15"/>
      <c r="GO343" s="15"/>
      <c r="GP343" s="15"/>
      <c r="GQ343" s="15"/>
      <c r="GR343" s="15"/>
      <c r="GS343" s="15"/>
      <c r="GT343" s="15"/>
      <c r="GU343" s="15"/>
      <c r="GV343" s="15"/>
      <c r="GW343" s="15"/>
      <c r="GX343" s="15"/>
      <c r="GY343" s="15"/>
      <c r="GZ343" s="15"/>
      <c r="HA343" s="15"/>
      <c r="HB343" s="15"/>
      <c r="HC343" s="15"/>
      <c r="HD343" s="15"/>
      <c r="HE343" s="15"/>
      <c r="HF343" s="15"/>
      <c r="HG343" s="15"/>
      <c r="HH343" s="15"/>
      <c r="HI343" s="15"/>
      <c r="HJ343" s="15"/>
      <c r="HK343" s="15"/>
      <c r="HL343" s="15"/>
      <c r="HM343" s="15"/>
      <c r="HN343" s="15"/>
      <c r="HO343" s="15"/>
      <c r="HP343" s="15"/>
      <c r="HQ343" s="15"/>
      <c r="HR343" s="15"/>
      <c r="HS343" s="15"/>
      <c r="HT343" s="15"/>
      <c r="HU343" s="15"/>
      <c r="HV343" s="15"/>
      <c r="HW343" s="15"/>
      <c r="HX343" s="15"/>
      <c r="HY343" s="15"/>
      <c r="HZ343" s="15"/>
      <c r="IA343" s="15"/>
      <c r="IB343" s="15"/>
      <c r="IC343" s="15"/>
      <c r="ID343" s="15"/>
      <c r="IE343" s="15"/>
      <c r="IF343" s="15"/>
      <c r="IG343" s="15"/>
      <c r="IH343" s="15"/>
      <c r="II343" s="15"/>
      <c r="IJ343" s="15"/>
      <c r="IK343" s="15"/>
      <c r="IL343" s="15"/>
      <c r="IM343" s="15"/>
      <c r="IN343" s="15"/>
      <c r="IO343" s="15"/>
      <c r="IP343" s="15"/>
      <c r="IQ343" s="15"/>
      <c r="IR343" s="15"/>
      <c r="IS343" s="15"/>
      <c r="IT343" s="15"/>
      <c r="IU343" s="15"/>
      <c r="IV343" s="15"/>
    </row>
    <row r="344" spans="1:256" ht="19.5" customHeight="1">
      <c r="A344" s="625" t="s">
        <v>312</v>
      </c>
      <c r="B344" s="625"/>
      <c r="C344" s="625"/>
      <c r="D344" s="625"/>
      <c r="E344" s="625"/>
      <c r="F344" s="625"/>
      <c r="G344" s="628">
        <f>H11</f>
        <v>12</v>
      </c>
      <c r="H344" s="628"/>
      <c r="I344" s="628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  <c r="AZ344" s="15"/>
      <c r="BA344" s="15"/>
      <c r="BB344" s="15"/>
      <c r="BC344" s="15"/>
      <c r="BD344" s="15"/>
      <c r="BE344" s="15"/>
      <c r="BF344" s="15"/>
      <c r="BG344" s="15"/>
      <c r="BH344" s="15"/>
      <c r="BI344" s="15"/>
      <c r="BJ344" s="15"/>
      <c r="BK344" s="15"/>
      <c r="BL344" s="15"/>
      <c r="BM344" s="15"/>
      <c r="BN344" s="15"/>
      <c r="BO344" s="15"/>
      <c r="BP344" s="15"/>
      <c r="BQ344" s="15"/>
      <c r="BR344" s="15"/>
      <c r="BS344" s="15"/>
      <c r="BT344" s="15"/>
      <c r="BU344" s="15"/>
      <c r="BV344" s="15"/>
      <c r="BW344" s="15"/>
      <c r="BX344" s="15"/>
      <c r="BY344" s="15"/>
      <c r="BZ344" s="15"/>
      <c r="CA344" s="15"/>
      <c r="CB344" s="15"/>
      <c r="CC344" s="15"/>
      <c r="CD344" s="15"/>
      <c r="CE344" s="15"/>
      <c r="CF344" s="15"/>
      <c r="CG344" s="15"/>
      <c r="CH344" s="15"/>
      <c r="CI344" s="15"/>
      <c r="CJ344" s="15"/>
      <c r="CK344" s="15"/>
      <c r="CL344" s="15"/>
      <c r="CM344" s="15"/>
      <c r="CN344" s="15"/>
      <c r="CO344" s="15"/>
      <c r="CP344" s="15"/>
      <c r="CQ344" s="15"/>
      <c r="CR344" s="15"/>
      <c r="CS344" s="15"/>
      <c r="CT344" s="15"/>
      <c r="CU344" s="15"/>
      <c r="CV344" s="15"/>
      <c r="CW344" s="15"/>
      <c r="CX344" s="15"/>
      <c r="CY344" s="15"/>
      <c r="CZ344" s="15"/>
      <c r="DA344" s="15"/>
      <c r="DB344" s="15"/>
      <c r="DC344" s="15"/>
      <c r="DD344" s="15"/>
      <c r="DE344" s="15"/>
      <c r="DF344" s="15"/>
      <c r="DG344" s="15"/>
      <c r="DH344" s="15"/>
      <c r="DI344" s="15"/>
      <c r="DJ344" s="15"/>
      <c r="DK344" s="15"/>
      <c r="DL344" s="15"/>
      <c r="DM344" s="15"/>
      <c r="DN344" s="15"/>
      <c r="DO344" s="15"/>
      <c r="DP344" s="15"/>
      <c r="DQ344" s="15"/>
      <c r="DR344" s="15"/>
      <c r="DS344" s="15"/>
      <c r="DT344" s="15"/>
      <c r="DU344" s="15"/>
      <c r="DV344" s="15"/>
      <c r="DW344" s="15"/>
      <c r="DX344" s="15"/>
      <c r="DY344" s="15"/>
      <c r="DZ344" s="15"/>
      <c r="EA344" s="15"/>
      <c r="EB344" s="15"/>
      <c r="EC344" s="15"/>
      <c r="ED344" s="15"/>
      <c r="EE344" s="15"/>
      <c r="EF344" s="15"/>
      <c r="EG344" s="15"/>
      <c r="EH344" s="15"/>
      <c r="EI344" s="15"/>
      <c r="EJ344" s="15"/>
      <c r="EK344" s="15"/>
      <c r="EL344" s="15"/>
      <c r="EM344" s="15"/>
      <c r="EN344" s="15"/>
      <c r="EO344" s="15"/>
      <c r="EP344" s="15"/>
      <c r="EQ344" s="15"/>
      <c r="ER344" s="15"/>
      <c r="ES344" s="15"/>
      <c r="ET344" s="15"/>
      <c r="EU344" s="15"/>
      <c r="EV344" s="15"/>
      <c r="EW344" s="15"/>
      <c r="EX344" s="15"/>
      <c r="EY344" s="15"/>
      <c r="EZ344" s="15"/>
      <c r="FA344" s="15"/>
      <c r="FB344" s="15"/>
      <c r="FC344" s="15"/>
      <c r="FD344" s="15"/>
      <c r="FE344" s="15"/>
      <c r="FF344" s="15"/>
      <c r="FG344" s="15"/>
      <c r="FH344" s="15"/>
      <c r="FI344" s="15"/>
      <c r="FJ344" s="15"/>
      <c r="FK344" s="15"/>
      <c r="FL344" s="15"/>
      <c r="FM344" s="15"/>
      <c r="FN344" s="15"/>
      <c r="FO344" s="15"/>
      <c r="FP344" s="15"/>
      <c r="FQ344" s="15"/>
      <c r="FR344" s="15"/>
      <c r="FS344" s="15"/>
      <c r="FT344" s="15"/>
      <c r="FU344" s="15"/>
      <c r="FV344" s="15"/>
      <c r="FW344" s="15"/>
      <c r="FX344" s="15"/>
      <c r="FY344" s="15"/>
      <c r="FZ344" s="15"/>
      <c r="GA344" s="15"/>
      <c r="GB344" s="15"/>
      <c r="GC344" s="15"/>
      <c r="GD344" s="15"/>
      <c r="GE344" s="15"/>
      <c r="GF344" s="15"/>
      <c r="GG344" s="15"/>
      <c r="GH344" s="15"/>
      <c r="GI344" s="15"/>
      <c r="GJ344" s="15"/>
      <c r="GK344" s="15"/>
      <c r="GL344" s="15"/>
      <c r="GM344" s="15"/>
      <c r="GN344" s="15"/>
      <c r="GO344" s="15"/>
      <c r="GP344" s="15"/>
      <c r="GQ344" s="15"/>
      <c r="GR344" s="15"/>
      <c r="GS344" s="15"/>
      <c r="GT344" s="15"/>
      <c r="GU344" s="15"/>
      <c r="GV344" s="15"/>
      <c r="GW344" s="15"/>
      <c r="GX344" s="15"/>
      <c r="GY344" s="15"/>
      <c r="GZ344" s="15"/>
      <c r="HA344" s="15"/>
      <c r="HB344" s="15"/>
      <c r="HC344" s="15"/>
      <c r="HD344" s="15"/>
      <c r="HE344" s="15"/>
      <c r="HF344" s="15"/>
      <c r="HG344" s="15"/>
      <c r="HH344" s="15"/>
      <c r="HI344" s="15"/>
      <c r="HJ344" s="15"/>
      <c r="HK344" s="15"/>
      <c r="HL344" s="15"/>
      <c r="HM344" s="15"/>
      <c r="HN344" s="15"/>
      <c r="HO344" s="15"/>
      <c r="HP344" s="15"/>
      <c r="HQ344" s="15"/>
      <c r="HR344" s="15"/>
      <c r="HS344" s="15"/>
      <c r="HT344" s="15"/>
      <c r="HU344" s="15"/>
      <c r="HV344" s="15"/>
      <c r="HW344" s="15"/>
      <c r="HX344" s="15"/>
      <c r="HY344" s="15"/>
      <c r="HZ344" s="15"/>
      <c r="IA344" s="15"/>
      <c r="IB344" s="15"/>
      <c r="IC344" s="15"/>
      <c r="ID344" s="15"/>
      <c r="IE344" s="15"/>
      <c r="IF344" s="15"/>
      <c r="IG344" s="15"/>
      <c r="IH344" s="15"/>
      <c r="II344" s="15"/>
      <c r="IJ344" s="15"/>
      <c r="IK344" s="15"/>
      <c r="IL344" s="15"/>
      <c r="IM344" s="15"/>
      <c r="IN344" s="15"/>
      <c r="IO344" s="15"/>
      <c r="IP344" s="15"/>
      <c r="IQ344" s="15"/>
      <c r="IR344" s="15"/>
      <c r="IS344" s="15"/>
      <c r="IT344" s="15"/>
      <c r="IU344" s="15"/>
      <c r="IV344" s="15"/>
    </row>
    <row r="345" spans="1:256" ht="8.25" customHeight="1">
      <c r="A345" s="629"/>
      <c r="B345" s="629"/>
      <c r="C345" s="629"/>
      <c r="D345" s="629"/>
      <c r="E345" s="629"/>
      <c r="F345" s="629"/>
      <c r="G345" s="629"/>
      <c r="H345" s="629"/>
      <c r="I345" s="629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  <c r="AX345" s="15"/>
      <c r="AY345" s="15"/>
      <c r="AZ345" s="15"/>
      <c r="BA345" s="15"/>
      <c r="BB345" s="15"/>
      <c r="BC345" s="15"/>
      <c r="BD345" s="15"/>
      <c r="BE345" s="15"/>
      <c r="BF345" s="15"/>
      <c r="BG345" s="15"/>
      <c r="BH345" s="15"/>
      <c r="BI345" s="15"/>
      <c r="BJ345" s="15"/>
      <c r="BK345" s="15"/>
      <c r="BL345" s="15"/>
      <c r="BM345" s="15"/>
      <c r="BN345" s="15"/>
      <c r="BO345" s="15"/>
      <c r="BP345" s="15"/>
      <c r="BQ345" s="15"/>
      <c r="BR345" s="15"/>
      <c r="BS345" s="15"/>
      <c r="BT345" s="15"/>
      <c r="BU345" s="15"/>
      <c r="BV345" s="15"/>
      <c r="BW345" s="15"/>
      <c r="BX345" s="15"/>
      <c r="BY345" s="15"/>
      <c r="BZ345" s="15"/>
      <c r="CA345" s="15"/>
      <c r="CB345" s="15"/>
      <c r="CC345" s="15"/>
      <c r="CD345" s="15"/>
      <c r="CE345" s="15"/>
      <c r="CF345" s="15"/>
      <c r="CG345" s="15"/>
      <c r="CH345" s="15"/>
      <c r="CI345" s="15"/>
      <c r="CJ345" s="15"/>
      <c r="CK345" s="15"/>
      <c r="CL345" s="15"/>
      <c r="CM345" s="15"/>
      <c r="CN345" s="15"/>
      <c r="CO345" s="15"/>
      <c r="CP345" s="15"/>
      <c r="CQ345" s="15"/>
      <c r="CR345" s="15"/>
      <c r="CS345" s="15"/>
      <c r="CT345" s="15"/>
      <c r="CU345" s="15"/>
      <c r="CV345" s="15"/>
      <c r="CW345" s="15"/>
      <c r="CX345" s="15"/>
      <c r="CY345" s="15"/>
      <c r="CZ345" s="15"/>
      <c r="DA345" s="15"/>
      <c r="DB345" s="15"/>
      <c r="DC345" s="15"/>
      <c r="DD345" s="15"/>
      <c r="DE345" s="15"/>
      <c r="DF345" s="15"/>
      <c r="DG345" s="15"/>
      <c r="DH345" s="15"/>
      <c r="DI345" s="15"/>
      <c r="DJ345" s="15"/>
      <c r="DK345" s="15"/>
      <c r="DL345" s="15"/>
      <c r="DM345" s="15"/>
      <c r="DN345" s="15"/>
      <c r="DO345" s="15"/>
      <c r="DP345" s="15"/>
      <c r="DQ345" s="15"/>
      <c r="DR345" s="15"/>
      <c r="DS345" s="15"/>
      <c r="DT345" s="15"/>
      <c r="DU345" s="15"/>
      <c r="DV345" s="15"/>
      <c r="DW345" s="15"/>
      <c r="DX345" s="15"/>
      <c r="DY345" s="15"/>
      <c r="DZ345" s="15"/>
      <c r="EA345" s="15"/>
      <c r="EB345" s="15"/>
      <c r="EC345" s="15"/>
      <c r="ED345" s="15"/>
      <c r="EE345" s="15"/>
      <c r="EF345" s="15"/>
      <c r="EG345" s="15"/>
      <c r="EH345" s="15"/>
      <c r="EI345" s="15"/>
      <c r="EJ345" s="15"/>
      <c r="EK345" s="15"/>
      <c r="EL345" s="15"/>
      <c r="EM345" s="15"/>
      <c r="EN345" s="15"/>
      <c r="EO345" s="15"/>
      <c r="EP345" s="15"/>
      <c r="EQ345" s="15"/>
      <c r="ER345" s="15"/>
      <c r="ES345" s="15"/>
      <c r="ET345" s="15"/>
      <c r="EU345" s="15"/>
      <c r="EV345" s="15"/>
      <c r="EW345" s="15"/>
      <c r="EX345" s="15"/>
      <c r="EY345" s="15"/>
      <c r="EZ345" s="15"/>
      <c r="FA345" s="15"/>
      <c r="FB345" s="15"/>
      <c r="FC345" s="15"/>
      <c r="FD345" s="15"/>
      <c r="FE345" s="15"/>
      <c r="FF345" s="15"/>
      <c r="FG345" s="15"/>
      <c r="FH345" s="15"/>
      <c r="FI345" s="15"/>
      <c r="FJ345" s="15"/>
      <c r="FK345" s="15"/>
      <c r="FL345" s="15"/>
      <c r="FM345" s="15"/>
      <c r="FN345" s="15"/>
      <c r="FO345" s="15"/>
      <c r="FP345" s="15"/>
      <c r="FQ345" s="15"/>
      <c r="FR345" s="15"/>
      <c r="FS345" s="15"/>
      <c r="FT345" s="15"/>
      <c r="FU345" s="15"/>
      <c r="FV345" s="15"/>
      <c r="FW345" s="15"/>
      <c r="FX345" s="15"/>
      <c r="FY345" s="15"/>
      <c r="FZ345" s="15"/>
      <c r="GA345" s="15"/>
      <c r="GB345" s="15"/>
      <c r="GC345" s="15"/>
      <c r="GD345" s="15"/>
      <c r="GE345" s="15"/>
      <c r="GF345" s="15"/>
      <c r="GG345" s="15"/>
      <c r="GH345" s="15"/>
      <c r="GI345" s="15"/>
      <c r="GJ345" s="15"/>
      <c r="GK345" s="15"/>
      <c r="GL345" s="15"/>
      <c r="GM345" s="15"/>
      <c r="GN345" s="15"/>
      <c r="GO345" s="15"/>
      <c r="GP345" s="15"/>
      <c r="GQ345" s="15"/>
      <c r="GR345" s="15"/>
      <c r="GS345" s="15"/>
      <c r="GT345" s="15"/>
      <c r="GU345" s="15"/>
      <c r="GV345" s="15"/>
      <c r="GW345" s="15"/>
      <c r="GX345" s="15"/>
      <c r="GY345" s="15"/>
      <c r="GZ345" s="15"/>
      <c r="HA345" s="15"/>
      <c r="HB345" s="15"/>
      <c r="HC345" s="15"/>
      <c r="HD345" s="15"/>
      <c r="HE345" s="15"/>
      <c r="HF345" s="15"/>
      <c r="HG345" s="15"/>
      <c r="HH345" s="15"/>
      <c r="HI345" s="15"/>
      <c r="HJ345" s="15"/>
      <c r="HK345" s="15"/>
      <c r="HL345" s="15"/>
      <c r="HM345" s="15"/>
      <c r="HN345" s="15"/>
      <c r="HO345" s="15"/>
      <c r="HP345" s="15"/>
      <c r="HQ345" s="15"/>
      <c r="HR345" s="15"/>
      <c r="HS345" s="15"/>
      <c r="HT345" s="15"/>
      <c r="HU345" s="15"/>
      <c r="HV345" s="15"/>
      <c r="HW345" s="15"/>
      <c r="HX345" s="15"/>
      <c r="HY345" s="15"/>
      <c r="HZ345" s="15"/>
      <c r="IA345" s="15"/>
      <c r="IB345" s="15"/>
      <c r="IC345" s="15"/>
      <c r="ID345" s="15"/>
      <c r="IE345" s="15"/>
      <c r="IF345" s="15"/>
      <c r="IG345" s="15"/>
      <c r="IH345" s="15"/>
      <c r="II345" s="15"/>
      <c r="IJ345" s="15"/>
      <c r="IK345" s="15"/>
      <c r="IL345" s="15"/>
      <c r="IM345" s="15"/>
      <c r="IN345" s="15"/>
      <c r="IO345" s="15"/>
      <c r="IP345" s="15"/>
      <c r="IQ345" s="15"/>
      <c r="IR345" s="15"/>
      <c r="IS345" s="15"/>
      <c r="IT345" s="15"/>
      <c r="IU345" s="15"/>
      <c r="IV345" s="15"/>
    </row>
    <row r="346" spans="1:256" ht="31.5" customHeight="1">
      <c r="A346" s="625" t="s">
        <v>313</v>
      </c>
      <c r="B346" s="625"/>
      <c r="C346" s="625"/>
      <c r="D346" s="625"/>
      <c r="E346" s="625"/>
      <c r="F346" s="625"/>
      <c r="G346" s="630">
        <f>ROUND(G340*G344,2)</f>
        <v>434492.4</v>
      </c>
      <c r="H346" s="630"/>
      <c r="I346" s="630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  <c r="AZ346" s="15"/>
      <c r="BA346" s="15"/>
      <c r="BB346" s="15"/>
      <c r="BC346" s="15"/>
      <c r="BD346" s="15"/>
      <c r="BE346" s="15"/>
      <c r="BF346" s="15"/>
      <c r="BG346" s="15"/>
      <c r="BH346" s="15"/>
      <c r="BI346" s="15"/>
      <c r="BJ346" s="15"/>
      <c r="BK346" s="15"/>
      <c r="BL346" s="15"/>
      <c r="BM346" s="15"/>
      <c r="BN346" s="15"/>
      <c r="BO346" s="15"/>
      <c r="BP346" s="15"/>
      <c r="BQ346" s="15"/>
      <c r="BR346" s="15"/>
      <c r="BS346" s="15"/>
      <c r="BT346" s="15"/>
      <c r="BU346" s="15"/>
      <c r="BV346" s="15"/>
      <c r="BW346" s="15"/>
      <c r="BX346" s="15"/>
      <c r="BY346" s="15"/>
      <c r="BZ346" s="15"/>
      <c r="CA346" s="15"/>
      <c r="CB346" s="15"/>
      <c r="CC346" s="15"/>
      <c r="CD346" s="15"/>
      <c r="CE346" s="15"/>
      <c r="CF346" s="15"/>
      <c r="CG346" s="15"/>
      <c r="CH346" s="15"/>
      <c r="CI346" s="15"/>
      <c r="CJ346" s="15"/>
      <c r="CK346" s="15"/>
      <c r="CL346" s="15"/>
      <c r="CM346" s="15"/>
      <c r="CN346" s="15"/>
      <c r="CO346" s="15"/>
      <c r="CP346" s="15"/>
      <c r="CQ346" s="15"/>
      <c r="CR346" s="15"/>
      <c r="CS346" s="15"/>
      <c r="CT346" s="15"/>
      <c r="CU346" s="15"/>
      <c r="CV346" s="15"/>
      <c r="CW346" s="15"/>
      <c r="CX346" s="15"/>
      <c r="CY346" s="15"/>
      <c r="CZ346" s="15"/>
      <c r="DA346" s="15"/>
      <c r="DB346" s="15"/>
      <c r="DC346" s="15"/>
      <c r="DD346" s="15"/>
      <c r="DE346" s="15"/>
      <c r="DF346" s="15"/>
      <c r="DG346" s="15"/>
      <c r="DH346" s="15"/>
      <c r="DI346" s="15"/>
      <c r="DJ346" s="15"/>
      <c r="DK346" s="15"/>
      <c r="DL346" s="15"/>
      <c r="DM346" s="15"/>
      <c r="DN346" s="15"/>
      <c r="DO346" s="15"/>
      <c r="DP346" s="15"/>
      <c r="DQ346" s="15"/>
      <c r="DR346" s="15"/>
      <c r="DS346" s="15"/>
      <c r="DT346" s="15"/>
      <c r="DU346" s="15"/>
      <c r="DV346" s="15"/>
      <c r="DW346" s="15"/>
      <c r="DX346" s="15"/>
      <c r="DY346" s="15"/>
      <c r="DZ346" s="15"/>
      <c r="EA346" s="15"/>
      <c r="EB346" s="15"/>
      <c r="EC346" s="15"/>
      <c r="ED346" s="15"/>
      <c r="EE346" s="15"/>
      <c r="EF346" s="15"/>
      <c r="EG346" s="15"/>
      <c r="EH346" s="15"/>
      <c r="EI346" s="15"/>
      <c r="EJ346" s="15"/>
      <c r="EK346" s="15"/>
      <c r="EL346" s="15"/>
      <c r="EM346" s="15"/>
      <c r="EN346" s="15"/>
      <c r="EO346" s="15"/>
      <c r="EP346" s="15"/>
      <c r="EQ346" s="15"/>
      <c r="ER346" s="15"/>
      <c r="ES346" s="15"/>
      <c r="ET346" s="15"/>
      <c r="EU346" s="15"/>
      <c r="EV346" s="15"/>
      <c r="EW346" s="15"/>
      <c r="EX346" s="15"/>
      <c r="EY346" s="15"/>
      <c r="EZ346" s="15"/>
      <c r="FA346" s="15"/>
      <c r="FB346" s="15"/>
      <c r="FC346" s="15"/>
      <c r="FD346" s="15"/>
      <c r="FE346" s="15"/>
      <c r="FF346" s="15"/>
      <c r="FG346" s="15"/>
      <c r="FH346" s="15"/>
      <c r="FI346" s="15"/>
      <c r="FJ346" s="15"/>
      <c r="FK346" s="15"/>
      <c r="FL346" s="15"/>
      <c r="FM346" s="15"/>
      <c r="FN346" s="15"/>
      <c r="FO346" s="15"/>
      <c r="FP346" s="15"/>
      <c r="FQ346" s="15"/>
      <c r="FR346" s="15"/>
      <c r="FS346" s="15"/>
      <c r="FT346" s="15"/>
      <c r="FU346" s="15"/>
      <c r="FV346" s="15"/>
      <c r="FW346" s="15"/>
      <c r="FX346" s="15"/>
      <c r="FY346" s="15"/>
      <c r="FZ346" s="15"/>
      <c r="GA346" s="15"/>
      <c r="GB346" s="15"/>
      <c r="GC346" s="15"/>
      <c r="GD346" s="15"/>
      <c r="GE346" s="15"/>
      <c r="GF346" s="15"/>
      <c r="GG346" s="15"/>
      <c r="GH346" s="15"/>
      <c r="GI346" s="15"/>
      <c r="GJ346" s="15"/>
      <c r="GK346" s="15"/>
      <c r="GL346" s="15"/>
      <c r="GM346" s="15"/>
      <c r="GN346" s="15"/>
      <c r="GO346" s="15"/>
      <c r="GP346" s="15"/>
      <c r="GQ346" s="15"/>
      <c r="GR346" s="15"/>
      <c r="GS346" s="15"/>
      <c r="GT346" s="15"/>
      <c r="GU346" s="15"/>
      <c r="GV346" s="15"/>
      <c r="GW346" s="15"/>
      <c r="GX346" s="15"/>
      <c r="GY346" s="15"/>
      <c r="GZ346" s="15"/>
      <c r="HA346" s="15"/>
      <c r="HB346" s="15"/>
      <c r="HC346" s="15"/>
      <c r="HD346" s="15"/>
      <c r="HE346" s="15"/>
      <c r="HF346" s="15"/>
      <c r="HG346" s="15"/>
      <c r="HH346" s="15"/>
      <c r="HI346" s="15"/>
      <c r="HJ346" s="15"/>
      <c r="HK346" s="15"/>
      <c r="HL346" s="15"/>
      <c r="HM346" s="15"/>
      <c r="HN346" s="15"/>
      <c r="HO346" s="15"/>
      <c r="HP346" s="15"/>
      <c r="HQ346" s="15"/>
      <c r="HR346" s="15"/>
      <c r="HS346" s="15"/>
      <c r="HT346" s="15"/>
      <c r="HU346" s="15"/>
      <c r="HV346" s="15"/>
      <c r="HW346" s="15"/>
      <c r="HX346" s="15"/>
      <c r="HY346" s="15"/>
      <c r="HZ346" s="15"/>
      <c r="IA346" s="15"/>
      <c r="IB346" s="15"/>
      <c r="IC346" s="15"/>
      <c r="ID346" s="15"/>
      <c r="IE346" s="15"/>
      <c r="IF346" s="15"/>
      <c r="IG346" s="15"/>
      <c r="IH346" s="15"/>
      <c r="II346" s="15"/>
      <c r="IJ346" s="15"/>
      <c r="IK346" s="15"/>
      <c r="IL346" s="15"/>
      <c r="IM346" s="15"/>
      <c r="IN346" s="15"/>
      <c r="IO346" s="15"/>
      <c r="IP346" s="15"/>
      <c r="IQ346" s="15"/>
      <c r="IR346" s="15"/>
      <c r="IS346" s="15"/>
      <c r="IT346" s="15"/>
      <c r="IU346" s="15"/>
      <c r="IV346" s="15"/>
    </row>
    <row r="347" spans="1:256" ht="8.25" customHeight="1">
      <c r="A347" s="631"/>
      <c r="B347" s="631"/>
      <c r="C347" s="631"/>
      <c r="D347" s="631"/>
      <c r="E347" s="631"/>
      <c r="F347" s="631"/>
      <c r="G347" s="631"/>
      <c r="H347" s="631"/>
      <c r="I347" s="631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  <c r="AX347" s="15"/>
      <c r="AY347" s="15"/>
      <c r="AZ347" s="15"/>
      <c r="BA347" s="15"/>
      <c r="BB347" s="15"/>
      <c r="BC347" s="15"/>
      <c r="BD347" s="15"/>
      <c r="BE347" s="15"/>
      <c r="BF347" s="15"/>
      <c r="BG347" s="15"/>
      <c r="BH347" s="15"/>
      <c r="BI347" s="15"/>
      <c r="BJ347" s="15"/>
      <c r="BK347" s="15"/>
      <c r="BL347" s="15"/>
      <c r="BM347" s="15"/>
      <c r="BN347" s="15"/>
      <c r="BO347" s="15"/>
      <c r="BP347" s="15"/>
      <c r="BQ347" s="15"/>
      <c r="BR347" s="15"/>
      <c r="BS347" s="15"/>
      <c r="BT347" s="15"/>
      <c r="BU347" s="15"/>
      <c r="BV347" s="15"/>
      <c r="BW347" s="15"/>
      <c r="BX347" s="15"/>
      <c r="BY347" s="15"/>
      <c r="BZ347" s="15"/>
      <c r="CA347" s="15"/>
      <c r="CB347" s="15"/>
      <c r="CC347" s="15"/>
      <c r="CD347" s="15"/>
      <c r="CE347" s="15"/>
      <c r="CF347" s="15"/>
      <c r="CG347" s="15"/>
      <c r="CH347" s="15"/>
      <c r="CI347" s="15"/>
      <c r="CJ347" s="15"/>
      <c r="CK347" s="15"/>
      <c r="CL347" s="15"/>
      <c r="CM347" s="15"/>
      <c r="CN347" s="15"/>
      <c r="CO347" s="15"/>
      <c r="CP347" s="15"/>
      <c r="CQ347" s="15"/>
      <c r="CR347" s="15"/>
      <c r="CS347" s="15"/>
      <c r="CT347" s="15"/>
      <c r="CU347" s="15"/>
      <c r="CV347" s="15"/>
      <c r="CW347" s="15"/>
      <c r="CX347" s="15"/>
      <c r="CY347" s="15"/>
      <c r="CZ347" s="15"/>
      <c r="DA347" s="15"/>
      <c r="DB347" s="15"/>
      <c r="DC347" s="15"/>
      <c r="DD347" s="15"/>
      <c r="DE347" s="15"/>
      <c r="DF347" s="15"/>
      <c r="DG347" s="15"/>
      <c r="DH347" s="15"/>
      <c r="DI347" s="15"/>
      <c r="DJ347" s="15"/>
      <c r="DK347" s="15"/>
      <c r="DL347" s="15"/>
      <c r="DM347" s="15"/>
      <c r="DN347" s="15"/>
      <c r="DO347" s="15"/>
      <c r="DP347" s="15"/>
      <c r="DQ347" s="15"/>
      <c r="DR347" s="15"/>
      <c r="DS347" s="15"/>
      <c r="DT347" s="15"/>
      <c r="DU347" s="15"/>
      <c r="DV347" s="15"/>
      <c r="DW347" s="15"/>
      <c r="DX347" s="15"/>
      <c r="DY347" s="15"/>
      <c r="DZ347" s="15"/>
      <c r="EA347" s="15"/>
      <c r="EB347" s="15"/>
      <c r="EC347" s="15"/>
      <c r="ED347" s="15"/>
      <c r="EE347" s="15"/>
      <c r="EF347" s="15"/>
      <c r="EG347" s="15"/>
      <c r="EH347" s="15"/>
      <c r="EI347" s="15"/>
      <c r="EJ347" s="15"/>
      <c r="EK347" s="15"/>
      <c r="EL347" s="15"/>
      <c r="EM347" s="15"/>
      <c r="EN347" s="15"/>
      <c r="EO347" s="15"/>
      <c r="EP347" s="15"/>
      <c r="EQ347" s="15"/>
      <c r="ER347" s="15"/>
      <c r="ES347" s="15"/>
      <c r="ET347" s="15"/>
      <c r="EU347" s="15"/>
      <c r="EV347" s="15"/>
      <c r="EW347" s="15"/>
      <c r="EX347" s="15"/>
      <c r="EY347" s="15"/>
      <c r="EZ347" s="15"/>
      <c r="FA347" s="15"/>
      <c r="FB347" s="15"/>
      <c r="FC347" s="15"/>
      <c r="FD347" s="15"/>
      <c r="FE347" s="15"/>
      <c r="FF347" s="15"/>
      <c r="FG347" s="15"/>
      <c r="FH347" s="15"/>
      <c r="FI347" s="15"/>
      <c r="FJ347" s="15"/>
      <c r="FK347" s="15"/>
      <c r="FL347" s="15"/>
      <c r="FM347" s="15"/>
      <c r="FN347" s="15"/>
      <c r="FO347" s="15"/>
      <c r="FP347" s="15"/>
      <c r="FQ347" s="15"/>
      <c r="FR347" s="15"/>
      <c r="FS347" s="15"/>
      <c r="FT347" s="15"/>
      <c r="FU347" s="15"/>
      <c r="FV347" s="15"/>
      <c r="FW347" s="15"/>
      <c r="FX347" s="15"/>
      <c r="FY347" s="15"/>
      <c r="FZ347" s="15"/>
      <c r="GA347" s="15"/>
      <c r="GB347" s="15"/>
      <c r="GC347" s="15"/>
      <c r="GD347" s="15"/>
      <c r="GE347" s="15"/>
      <c r="GF347" s="15"/>
      <c r="GG347" s="15"/>
      <c r="GH347" s="15"/>
      <c r="GI347" s="15"/>
      <c r="GJ347" s="15"/>
      <c r="GK347" s="15"/>
      <c r="GL347" s="15"/>
      <c r="GM347" s="15"/>
      <c r="GN347" s="15"/>
      <c r="GO347" s="15"/>
      <c r="GP347" s="15"/>
      <c r="GQ347" s="15"/>
      <c r="GR347" s="15"/>
      <c r="GS347" s="15"/>
      <c r="GT347" s="15"/>
      <c r="GU347" s="15"/>
      <c r="GV347" s="15"/>
      <c r="GW347" s="15"/>
      <c r="GX347" s="15"/>
      <c r="GY347" s="15"/>
      <c r="GZ347" s="15"/>
      <c r="HA347" s="15"/>
      <c r="HB347" s="15"/>
      <c r="HC347" s="15"/>
      <c r="HD347" s="15"/>
      <c r="HE347" s="15"/>
      <c r="HF347" s="15"/>
      <c r="HG347" s="15"/>
      <c r="HH347" s="15"/>
      <c r="HI347" s="15"/>
      <c r="HJ347" s="15"/>
      <c r="HK347" s="15"/>
      <c r="HL347" s="15"/>
      <c r="HM347" s="15"/>
      <c r="HN347" s="15"/>
      <c r="HO347" s="15"/>
      <c r="HP347" s="15"/>
      <c r="HQ347" s="15"/>
      <c r="HR347" s="15"/>
      <c r="HS347" s="15"/>
      <c r="HT347" s="15"/>
      <c r="HU347" s="15"/>
      <c r="HV347" s="15"/>
      <c r="HW347" s="15"/>
      <c r="HX347" s="15"/>
      <c r="HY347" s="15"/>
      <c r="HZ347" s="15"/>
      <c r="IA347" s="15"/>
      <c r="IB347" s="15"/>
      <c r="IC347" s="15"/>
      <c r="ID347" s="15"/>
      <c r="IE347" s="15"/>
      <c r="IF347" s="15"/>
      <c r="IG347" s="15"/>
      <c r="IH347" s="15"/>
      <c r="II347" s="15"/>
      <c r="IJ347" s="15"/>
      <c r="IK347" s="15"/>
      <c r="IL347" s="15"/>
      <c r="IM347" s="15"/>
      <c r="IN347" s="15"/>
      <c r="IO347" s="15"/>
      <c r="IP347" s="15"/>
      <c r="IQ347" s="15"/>
      <c r="IR347" s="15"/>
      <c r="IS347" s="15"/>
      <c r="IT347" s="15"/>
      <c r="IU347" s="15"/>
      <c r="IV347" s="15"/>
    </row>
    <row r="348" spans="1:256" ht="29.25" customHeight="1">
      <c r="A348" s="632" t="s">
        <v>314</v>
      </c>
      <c r="B348" s="632"/>
      <c r="C348" s="632"/>
      <c r="D348" s="632"/>
      <c r="E348" s="632"/>
      <c r="F348" s="632"/>
      <c r="G348" s="632"/>
      <c r="H348" s="632"/>
      <c r="I348" s="632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  <c r="AX348" s="15"/>
      <c r="AY348" s="15"/>
      <c r="AZ348" s="15"/>
      <c r="BA348" s="15"/>
      <c r="BB348" s="15"/>
      <c r="BC348" s="15"/>
      <c r="BD348" s="15"/>
      <c r="BE348" s="15"/>
      <c r="BF348" s="15"/>
      <c r="BG348" s="15"/>
      <c r="BH348" s="15"/>
      <c r="BI348" s="15"/>
      <c r="BJ348" s="15"/>
      <c r="BK348" s="15"/>
      <c r="BL348" s="15"/>
      <c r="BM348" s="15"/>
      <c r="BN348" s="15"/>
      <c r="BO348" s="15"/>
      <c r="BP348" s="15"/>
      <c r="BQ348" s="15"/>
      <c r="BR348" s="15"/>
      <c r="BS348" s="15"/>
      <c r="BT348" s="15"/>
      <c r="BU348" s="15"/>
      <c r="BV348" s="15"/>
      <c r="BW348" s="15"/>
      <c r="BX348" s="15"/>
      <c r="BY348" s="15"/>
      <c r="BZ348" s="15"/>
      <c r="CA348" s="15"/>
      <c r="CB348" s="15"/>
      <c r="CC348" s="15"/>
      <c r="CD348" s="15"/>
      <c r="CE348" s="15"/>
      <c r="CF348" s="15"/>
      <c r="CG348" s="15"/>
      <c r="CH348" s="15"/>
      <c r="CI348" s="15"/>
      <c r="CJ348" s="15"/>
      <c r="CK348" s="15"/>
      <c r="CL348" s="15"/>
      <c r="CM348" s="15"/>
      <c r="CN348" s="15"/>
      <c r="CO348" s="15"/>
      <c r="CP348" s="15"/>
      <c r="CQ348" s="15"/>
      <c r="CR348" s="15"/>
      <c r="CS348" s="15"/>
      <c r="CT348" s="15"/>
      <c r="CU348" s="15"/>
      <c r="CV348" s="15"/>
      <c r="CW348" s="15"/>
      <c r="CX348" s="15"/>
      <c r="CY348" s="15"/>
      <c r="CZ348" s="15"/>
      <c r="DA348" s="15"/>
      <c r="DB348" s="15"/>
      <c r="DC348" s="15"/>
      <c r="DD348" s="15"/>
      <c r="DE348" s="15"/>
      <c r="DF348" s="15"/>
      <c r="DG348" s="15"/>
      <c r="DH348" s="15"/>
      <c r="DI348" s="15"/>
      <c r="DJ348" s="15"/>
      <c r="DK348" s="15"/>
      <c r="DL348" s="15"/>
      <c r="DM348" s="15"/>
      <c r="DN348" s="15"/>
      <c r="DO348" s="15"/>
      <c r="DP348" s="15"/>
      <c r="DQ348" s="15"/>
      <c r="DR348" s="15"/>
      <c r="DS348" s="15"/>
      <c r="DT348" s="15"/>
      <c r="DU348" s="15"/>
      <c r="DV348" s="15"/>
      <c r="DW348" s="15"/>
      <c r="DX348" s="15"/>
      <c r="DY348" s="15"/>
      <c r="DZ348" s="15"/>
      <c r="EA348" s="15"/>
      <c r="EB348" s="15"/>
      <c r="EC348" s="15"/>
      <c r="ED348" s="15"/>
      <c r="EE348" s="15"/>
      <c r="EF348" s="15"/>
      <c r="EG348" s="15"/>
      <c r="EH348" s="15"/>
      <c r="EI348" s="15"/>
      <c r="EJ348" s="15"/>
      <c r="EK348" s="15"/>
      <c r="EL348" s="15"/>
      <c r="EM348" s="15"/>
      <c r="EN348" s="15"/>
      <c r="EO348" s="15"/>
      <c r="EP348" s="15"/>
      <c r="EQ348" s="15"/>
      <c r="ER348" s="15"/>
      <c r="ES348" s="15"/>
      <c r="ET348" s="15"/>
      <c r="EU348" s="15"/>
      <c r="EV348" s="15"/>
      <c r="EW348" s="15"/>
      <c r="EX348" s="15"/>
      <c r="EY348" s="15"/>
      <c r="EZ348" s="15"/>
      <c r="FA348" s="15"/>
      <c r="FB348" s="15"/>
      <c r="FC348" s="15"/>
      <c r="FD348" s="15"/>
      <c r="FE348" s="15"/>
      <c r="FF348" s="15"/>
      <c r="FG348" s="15"/>
      <c r="FH348" s="15"/>
      <c r="FI348" s="15"/>
      <c r="FJ348" s="15"/>
      <c r="FK348" s="15"/>
      <c r="FL348" s="15"/>
      <c r="FM348" s="15"/>
      <c r="FN348" s="15"/>
      <c r="FO348" s="15"/>
      <c r="FP348" s="15"/>
      <c r="FQ348" s="15"/>
      <c r="FR348" s="15"/>
      <c r="FS348" s="15"/>
      <c r="FT348" s="15"/>
      <c r="FU348" s="15"/>
      <c r="FV348" s="15"/>
      <c r="FW348" s="15"/>
      <c r="FX348" s="15"/>
      <c r="FY348" s="15"/>
      <c r="FZ348" s="15"/>
      <c r="GA348" s="15"/>
      <c r="GB348" s="15"/>
      <c r="GC348" s="15"/>
      <c r="GD348" s="15"/>
      <c r="GE348" s="15"/>
      <c r="GF348" s="15"/>
      <c r="GG348" s="15"/>
      <c r="GH348" s="15"/>
      <c r="GI348" s="15"/>
      <c r="GJ348" s="15"/>
      <c r="GK348" s="15"/>
      <c r="GL348" s="15"/>
      <c r="GM348" s="15"/>
      <c r="GN348" s="15"/>
      <c r="GO348" s="15"/>
      <c r="GP348" s="15"/>
      <c r="GQ348" s="15"/>
      <c r="GR348" s="15"/>
      <c r="GS348" s="15"/>
      <c r="GT348" s="15"/>
      <c r="GU348" s="15"/>
      <c r="GV348" s="15"/>
      <c r="GW348" s="15"/>
      <c r="GX348" s="15"/>
      <c r="GY348" s="15"/>
      <c r="GZ348" s="15"/>
      <c r="HA348" s="15"/>
      <c r="HB348" s="15"/>
      <c r="HC348" s="15"/>
      <c r="HD348" s="15"/>
      <c r="HE348" s="15"/>
      <c r="HF348" s="15"/>
      <c r="HG348" s="15"/>
      <c r="HH348" s="15"/>
      <c r="HI348" s="15"/>
      <c r="HJ348" s="15"/>
      <c r="HK348" s="15"/>
      <c r="HL348" s="15"/>
      <c r="HM348" s="15"/>
      <c r="HN348" s="15"/>
      <c r="HO348" s="15"/>
      <c r="HP348" s="15"/>
      <c r="HQ348" s="15"/>
      <c r="HR348" s="15"/>
      <c r="HS348" s="15"/>
      <c r="HT348" s="15"/>
      <c r="HU348" s="15"/>
      <c r="HV348" s="15"/>
      <c r="HW348" s="15"/>
      <c r="HX348" s="15"/>
      <c r="HY348" s="15"/>
      <c r="HZ348" s="15"/>
      <c r="IA348" s="15"/>
      <c r="IB348" s="15"/>
      <c r="IC348" s="15"/>
      <c r="ID348" s="15"/>
      <c r="IE348" s="15"/>
      <c r="IF348" s="15"/>
      <c r="IG348" s="15"/>
      <c r="IH348" s="15"/>
      <c r="II348" s="15"/>
      <c r="IJ348" s="15"/>
      <c r="IK348" s="15"/>
      <c r="IL348" s="15"/>
      <c r="IM348" s="15"/>
      <c r="IN348" s="15"/>
      <c r="IO348" s="15"/>
      <c r="IP348" s="15"/>
      <c r="IQ348" s="15"/>
      <c r="IR348" s="15"/>
      <c r="IS348" s="15"/>
      <c r="IT348" s="15"/>
      <c r="IU348" s="15"/>
      <c r="IV348" s="15"/>
    </row>
    <row r="349" spans="1:256" ht="12" customHeight="1">
      <c r="A349" s="484" t="s">
        <v>315</v>
      </c>
      <c r="B349" s="484"/>
      <c r="C349" s="484"/>
      <c r="D349" s="484"/>
      <c r="E349" s="484"/>
      <c r="F349" s="484"/>
      <c r="G349" s="484"/>
      <c r="H349" s="6" t="s">
        <v>316</v>
      </c>
      <c r="I349" s="6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  <c r="AX349" s="15"/>
      <c r="AY349" s="15"/>
      <c r="AZ349" s="15"/>
      <c r="BA349" s="15"/>
      <c r="BB349" s="15"/>
      <c r="BC349" s="15"/>
      <c r="BD349" s="15"/>
      <c r="BE349" s="15"/>
      <c r="BF349" s="15"/>
      <c r="BG349" s="15"/>
      <c r="BH349" s="15"/>
      <c r="BI349" s="15"/>
      <c r="BJ349" s="15"/>
      <c r="BK349" s="15"/>
      <c r="BL349" s="15"/>
      <c r="BM349" s="15"/>
      <c r="BN349" s="15"/>
      <c r="BO349" s="15"/>
      <c r="BP349" s="15"/>
      <c r="BQ349" s="15"/>
      <c r="BR349" s="15"/>
      <c r="BS349" s="15"/>
      <c r="BT349" s="15"/>
      <c r="BU349" s="15"/>
      <c r="BV349" s="15"/>
      <c r="BW349" s="15"/>
      <c r="BX349" s="15"/>
      <c r="BY349" s="15"/>
      <c r="BZ349" s="15"/>
      <c r="CA349" s="15"/>
      <c r="CB349" s="15"/>
      <c r="CC349" s="15"/>
      <c r="CD349" s="15"/>
      <c r="CE349" s="15"/>
      <c r="CF349" s="15"/>
      <c r="CG349" s="15"/>
      <c r="CH349" s="15"/>
      <c r="CI349" s="15"/>
      <c r="CJ349" s="15"/>
      <c r="CK349" s="15"/>
      <c r="CL349" s="15"/>
      <c r="CM349" s="15"/>
      <c r="CN349" s="15"/>
      <c r="CO349" s="15"/>
      <c r="CP349" s="15"/>
      <c r="CQ349" s="15"/>
      <c r="CR349" s="15"/>
      <c r="CS349" s="15"/>
      <c r="CT349" s="15"/>
      <c r="CU349" s="15"/>
      <c r="CV349" s="15"/>
      <c r="CW349" s="15"/>
      <c r="CX349" s="15"/>
      <c r="CY349" s="15"/>
      <c r="CZ349" s="15"/>
      <c r="DA349" s="15"/>
      <c r="DB349" s="15"/>
      <c r="DC349" s="15"/>
      <c r="DD349" s="15"/>
      <c r="DE349" s="15"/>
      <c r="DF349" s="15"/>
      <c r="DG349" s="15"/>
      <c r="DH349" s="15"/>
      <c r="DI349" s="15"/>
      <c r="DJ349" s="15"/>
      <c r="DK349" s="15"/>
      <c r="DL349" s="15"/>
      <c r="DM349" s="15"/>
      <c r="DN349" s="15"/>
      <c r="DO349" s="15"/>
      <c r="DP349" s="15"/>
      <c r="DQ349" s="15"/>
      <c r="DR349" s="15"/>
      <c r="DS349" s="15"/>
      <c r="DT349" s="15"/>
      <c r="DU349" s="15"/>
      <c r="DV349" s="15"/>
      <c r="DW349" s="15"/>
      <c r="DX349" s="15"/>
      <c r="DY349" s="15"/>
      <c r="DZ349" s="15"/>
      <c r="EA349" s="15"/>
      <c r="EB349" s="15"/>
      <c r="EC349" s="15"/>
      <c r="ED349" s="15"/>
      <c r="EE349" s="15"/>
      <c r="EF349" s="15"/>
      <c r="EG349" s="15"/>
      <c r="EH349" s="15"/>
      <c r="EI349" s="15"/>
      <c r="EJ349" s="15"/>
      <c r="EK349" s="15"/>
      <c r="EL349" s="15"/>
      <c r="EM349" s="15"/>
      <c r="EN349" s="15"/>
      <c r="EO349" s="15"/>
      <c r="EP349" s="15"/>
      <c r="EQ349" s="15"/>
      <c r="ER349" s="15"/>
      <c r="ES349" s="15"/>
      <c r="ET349" s="15"/>
      <c r="EU349" s="15"/>
      <c r="EV349" s="15"/>
      <c r="EW349" s="15"/>
      <c r="EX349" s="15"/>
      <c r="EY349" s="15"/>
      <c r="EZ349" s="15"/>
      <c r="FA349" s="15"/>
      <c r="FB349" s="15"/>
      <c r="FC349" s="15"/>
      <c r="FD349" s="15"/>
      <c r="FE349" s="15"/>
      <c r="FF349" s="15"/>
      <c r="FG349" s="15"/>
      <c r="FH349" s="15"/>
      <c r="FI349" s="15"/>
      <c r="FJ349" s="15"/>
      <c r="FK349" s="15"/>
      <c r="FL349" s="15"/>
      <c r="FM349" s="15"/>
      <c r="FN349" s="15"/>
      <c r="FO349" s="15"/>
      <c r="FP349" s="15"/>
      <c r="FQ349" s="15"/>
      <c r="FR349" s="15"/>
      <c r="FS349" s="15"/>
      <c r="FT349" s="15"/>
      <c r="FU349" s="15"/>
      <c r="FV349" s="15"/>
      <c r="FW349" s="15"/>
      <c r="FX349" s="15"/>
      <c r="FY349" s="15"/>
      <c r="FZ349" s="15"/>
      <c r="GA349" s="15"/>
      <c r="GB349" s="15"/>
      <c r="GC349" s="15"/>
      <c r="GD349" s="15"/>
      <c r="GE349" s="15"/>
      <c r="GF349" s="15"/>
      <c r="GG349" s="15"/>
      <c r="GH349" s="15"/>
      <c r="GI349" s="15"/>
      <c r="GJ349" s="15"/>
      <c r="GK349" s="15"/>
      <c r="GL349" s="15"/>
      <c r="GM349" s="15"/>
      <c r="GN349" s="15"/>
      <c r="GO349" s="15"/>
      <c r="GP349" s="15"/>
      <c r="GQ349" s="15"/>
      <c r="GR349" s="15"/>
      <c r="GS349" s="15"/>
      <c r="GT349" s="15"/>
      <c r="GU349" s="15"/>
      <c r="GV349" s="15"/>
      <c r="GW349" s="15"/>
      <c r="GX349" s="15"/>
      <c r="GY349" s="15"/>
      <c r="GZ349" s="15"/>
      <c r="HA349" s="15"/>
      <c r="HB349" s="15"/>
      <c r="HC349" s="15"/>
      <c r="HD349" s="15"/>
      <c r="HE349" s="15"/>
      <c r="HF349" s="15"/>
      <c r="HG349" s="15"/>
      <c r="HH349" s="15"/>
      <c r="HI349" s="15"/>
      <c r="HJ349" s="15"/>
      <c r="HK349" s="15"/>
      <c r="HL349" s="15"/>
      <c r="HM349" s="15"/>
      <c r="HN349" s="15"/>
      <c r="HO349" s="15"/>
      <c r="HP349" s="15"/>
      <c r="HQ349" s="15"/>
      <c r="HR349" s="15"/>
      <c r="HS349" s="15"/>
      <c r="HT349" s="15"/>
      <c r="HU349" s="15"/>
      <c r="HV349" s="15"/>
      <c r="HW349" s="15"/>
      <c r="HX349" s="15"/>
      <c r="HY349" s="15"/>
      <c r="HZ349" s="15"/>
      <c r="IA349" s="15"/>
      <c r="IB349" s="15"/>
      <c r="IC349" s="15"/>
      <c r="ID349" s="15"/>
      <c r="IE349" s="15"/>
      <c r="IF349" s="15"/>
      <c r="IG349" s="15"/>
      <c r="IH349" s="15"/>
      <c r="II349" s="15"/>
      <c r="IJ349" s="15"/>
      <c r="IK349" s="15"/>
      <c r="IL349" s="15"/>
      <c r="IM349" s="15"/>
      <c r="IN349" s="15"/>
      <c r="IO349" s="15"/>
      <c r="IP349" s="15"/>
      <c r="IQ349" s="15"/>
      <c r="IR349" s="15"/>
      <c r="IS349" s="15"/>
      <c r="IT349" s="15"/>
      <c r="IU349" s="15"/>
      <c r="IV349" s="15"/>
    </row>
    <row r="350" spans="1:256" ht="11.25" customHeight="1">
      <c r="A350" s="484"/>
      <c r="B350" s="484"/>
      <c r="C350" s="484"/>
      <c r="D350" s="484"/>
      <c r="E350" s="484"/>
      <c r="F350" s="484"/>
      <c r="G350" s="484"/>
      <c r="H350" s="6"/>
      <c r="I350" s="6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  <c r="BG350" s="15"/>
      <c r="BH350" s="15"/>
      <c r="BI350" s="15"/>
      <c r="BJ350" s="15"/>
      <c r="BK350" s="15"/>
      <c r="BL350" s="15"/>
      <c r="BM350" s="15"/>
      <c r="BN350" s="15"/>
      <c r="BO350" s="15"/>
      <c r="BP350" s="15"/>
      <c r="BQ350" s="15"/>
      <c r="BR350" s="15"/>
      <c r="BS350" s="15"/>
      <c r="BT350" s="15"/>
      <c r="BU350" s="15"/>
      <c r="BV350" s="15"/>
      <c r="BW350" s="15"/>
      <c r="BX350" s="15"/>
      <c r="BY350" s="15"/>
      <c r="BZ350" s="15"/>
      <c r="CA350" s="15"/>
      <c r="CB350" s="15"/>
      <c r="CC350" s="15"/>
      <c r="CD350" s="15"/>
      <c r="CE350" s="15"/>
      <c r="CF350" s="15"/>
      <c r="CG350" s="15"/>
      <c r="CH350" s="15"/>
      <c r="CI350" s="15"/>
      <c r="CJ350" s="15"/>
      <c r="CK350" s="15"/>
      <c r="CL350" s="15"/>
      <c r="CM350" s="15"/>
      <c r="CN350" s="15"/>
      <c r="CO350" s="15"/>
      <c r="CP350" s="15"/>
      <c r="CQ350" s="15"/>
      <c r="CR350" s="15"/>
      <c r="CS350" s="15"/>
      <c r="CT350" s="15"/>
      <c r="CU350" s="15"/>
      <c r="CV350" s="15"/>
      <c r="CW350" s="15"/>
      <c r="CX350" s="15"/>
      <c r="CY350" s="15"/>
      <c r="CZ350" s="15"/>
      <c r="DA350" s="15"/>
      <c r="DB350" s="15"/>
      <c r="DC350" s="15"/>
      <c r="DD350" s="15"/>
      <c r="DE350" s="15"/>
      <c r="DF350" s="15"/>
      <c r="DG350" s="15"/>
      <c r="DH350" s="15"/>
      <c r="DI350" s="15"/>
      <c r="DJ350" s="15"/>
      <c r="DK350" s="15"/>
      <c r="DL350" s="15"/>
      <c r="DM350" s="15"/>
      <c r="DN350" s="15"/>
      <c r="DO350" s="15"/>
      <c r="DP350" s="15"/>
      <c r="DQ350" s="15"/>
      <c r="DR350" s="15"/>
      <c r="DS350" s="15"/>
      <c r="DT350" s="15"/>
      <c r="DU350" s="15"/>
      <c r="DV350" s="15"/>
      <c r="DW350" s="15"/>
      <c r="DX350" s="15"/>
      <c r="DY350" s="15"/>
      <c r="DZ350" s="15"/>
      <c r="EA350" s="15"/>
      <c r="EB350" s="15"/>
      <c r="EC350" s="15"/>
      <c r="ED350" s="15"/>
      <c r="EE350" s="15"/>
      <c r="EF350" s="15"/>
      <c r="EG350" s="15"/>
      <c r="EH350" s="15"/>
      <c r="EI350" s="15"/>
      <c r="EJ350" s="15"/>
      <c r="EK350" s="15"/>
      <c r="EL350" s="15"/>
      <c r="EM350" s="15"/>
      <c r="EN350" s="15"/>
      <c r="EO350" s="15"/>
      <c r="EP350" s="15"/>
      <c r="EQ350" s="15"/>
      <c r="ER350" s="15"/>
      <c r="ES350" s="15"/>
      <c r="ET350" s="15"/>
      <c r="EU350" s="15"/>
      <c r="EV350" s="15"/>
      <c r="EW350" s="15"/>
      <c r="EX350" s="15"/>
      <c r="EY350" s="15"/>
      <c r="EZ350" s="15"/>
      <c r="FA350" s="15"/>
      <c r="FB350" s="15"/>
      <c r="FC350" s="15"/>
      <c r="FD350" s="15"/>
      <c r="FE350" s="15"/>
      <c r="FF350" s="15"/>
      <c r="FG350" s="15"/>
      <c r="FH350" s="15"/>
      <c r="FI350" s="15"/>
      <c r="FJ350" s="15"/>
      <c r="FK350" s="15"/>
      <c r="FL350" s="15"/>
      <c r="FM350" s="15"/>
      <c r="FN350" s="15"/>
      <c r="FO350" s="15"/>
      <c r="FP350" s="15"/>
      <c r="FQ350" s="15"/>
      <c r="FR350" s="15"/>
      <c r="FS350" s="15"/>
      <c r="FT350" s="15"/>
      <c r="FU350" s="15"/>
      <c r="FV350" s="15"/>
      <c r="FW350" s="15"/>
      <c r="FX350" s="15"/>
      <c r="FY350" s="15"/>
      <c r="FZ350" s="15"/>
      <c r="GA350" s="15"/>
      <c r="GB350" s="15"/>
      <c r="GC350" s="15"/>
      <c r="GD350" s="15"/>
      <c r="GE350" s="15"/>
      <c r="GF350" s="15"/>
      <c r="GG350" s="15"/>
      <c r="GH350" s="15"/>
      <c r="GI350" s="15"/>
      <c r="GJ350" s="15"/>
      <c r="GK350" s="15"/>
      <c r="GL350" s="15"/>
      <c r="GM350" s="15"/>
      <c r="GN350" s="15"/>
      <c r="GO350" s="15"/>
      <c r="GP350" s="15"/>
      <c r="GQ350" s="15"/>
      <c r="GR350" s="15"/>
      <c r="GS350" s="15"/>
      <c r="GT350" s="15"/>
      <c r="GU350" s="15"/>
      <c r="GV350" s="15"/>
      <c r="GW350" s="15"/>
      <c r="GX350" s="15"/>
      <c r="GY350" s="15"/>
      <c r="GZ350" s="15"/>
      <c r="HA350" s="15"/>
      <c r="HB350" s="15"/>
      <c r="HC350" s="15"/>
      <c r="HD350" s="15"/>
      <c r="HE350" s="15"/>
      <c r="HF350" s="15"/>
      <c r="HG350" s="15"/>
      <c r="HH350" s="15"/>
      <c r="HI350" s="15"/>
      <c r="HJ350" s="15"/>
      <c r="HK350" s="15"/>
      <c r="HL350" s="15"/>
      <c r="HM350" s="15"/>
      <c r="HN350" s="15"/>
      <c r="HO350" s="15"/>
      <c r="HP350" s="15"/>
      <c r="HQ350" s="15"/>
      <c r="HR350" s="15"/>
      <c r="HS350" s="15"/>
      <c r="HT350" s="15"/>
      <c r="HU350" s="15"/>
      <c r="HV350" s="15"/>
      <c r="HW350" s="15"/>
      <c r="HX350" s="15"/>
      <c r="HY350" s="15"/>
      <c r="HZ350" s="15"/>
      <c r="IA350" s="15"/>
      <c r="IB350" s="15"/>
      <c r="IC350" s="15"/>
      <c r="ID350" s="15"/>
      <c r="IE350" s="15"/>
      <c r="IF350" s="15"/>
      <c r="IG350" s="15"/>
      <c r="IH350" s="15"/>
      <c r="II350" s="15"/>
      <c r="IJ350" s="15"/>
      <c r="IK350" s="15"/>
      <c r="IL350" s="15"/>
      <c r="IM350" s="15"/>
      <c r="IN350" s="15"/>
      <c r="IO350" s="15"/>
      <c r="IP350" s="15"/>
      <c r="IQ350" s="15"/>
      <c r="IR350" s="15"/>
      <c r="IS350" s="15"/>
      <c r="IT350" s="15"/>
      <c r="IU350" s="15"/>
      <c r="IV350" s="15"/>
    </row>
    <row r="351" spans="1:256" ht="12" customHeight="1">
      <c r="A351" s="633" t="s">
        <v>285</v>
      </c>
      <c r="B351" s="633"/>
      <c r="C351" s="633"/>
      <c r="D351" s="633"/>
      <c r="E351" s="633"/>
      <c r="F351" s="633"/>
      <c r="G351" s="633"/>
      <c r="H351" s="634"/>
      <c r="I351" s="634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  <c r="AX351" s="15"/>
      <c r="AY351" s="15"/>
      <c r="AZ351" s="15"/>
      <c r="BA351" s="15"/>
      <c r="BB351" s="15"/>
      <c r="BC351" s="15"/>
      <c r="BD351" s="15"/>
      <c r="BE351" s="15"/>
      <c r="BF351" s="15"/>
      <c r="BG351" s="15"/>
      <c r="BH351" s="15"/>
      <c r="BI351" s="15"/>
      <c r="BJ351" s="15"/>
      <c r="BK351" s="15"/>
      <c r="BL351" s="15"/>
      <c r="BM351" s="15"/>
      <c r="BN351" s="15"/>
      <c r="BO351" s="15"/>
      <c r="BP351" s="15"/>
      <c r="BQ351" s="15"/>
      <c r="BR351" s="15"/>
      <c r="BS351" s="15"/>
      <c r="BT351" s="15"/>
      <c r="BU351" s="15"/>
      <c r="BV351" s="15"/>
      <c r="BW351" s="15"/>
      <c r="BX351" s="15"/>
      <c r="BY351" s="15"/>
      <c r="BZ351" s="15"/>
      <c r="CA351" s="15"/>
      <c r="CB351" s="15"/>
      <c r="CC351" s="15"/>
      <c r="CD351" s="15"/>
      <c r="CE351" s="15"/>
      <c r="CF351" s="15"/>
      <c r="CG351" s="15"/>
      <c r="CH351" s="15"/>
      <c r="CI351" s="15"/>
      <c r="CJ351" s="15"/>
      <c r="CK351" s="15"/>
      <c r="CL351" s="15"/>
      <c r="CM351" s="15"/>
      <c r="CN351" s="15"/>
      <c r="CO351" s="15"/>
      <c r="CP351" s="15"/>
      <c r="CQ351" s="15"/>
      <c r="CR351" s="15"/>
      <c r="CS351" s="15"/>
      <c r="CT351" s="15"/>
      <c r="CU351" s="15"/>
      <c r="CV351" s="15"/>
      <c r="CW351" s="15"/>
      <c r="CX351" s="15"/>
      <c r="CY351" s="15"/>
      <c r="CZ351" s="15"/>
      <c r="DA351" s="15"/>
      <c r="DB351" s="15"/>
      <c r="DC351" s="15"/>
      <c r="DD351" s="15"/>
      <c r="DE351" s="15"/>
      <c r="DF351" s="15"/>
      <c r="DG351" s="15"/>
      <c r="DH351" s="15"/>
      <c r="DI351" s="15"/>
      <c r="DJ351" s="15"/>
      <c r="DK351" s="15"/>
      <c r="DL351" s="15"/>
      <c r="DM351" s="15"/>
      <c r="DN351" s="15"/>
      <c r="DO351" s="15"/>
      <c r="DP351" s="15"/>
      <c r="DQ351" s="15"/>
      <c r="DR351" s="15"/>
      <c r="DS351" s="15"/>
      <c r="DT351" s="15"/>
      <c r="DU351" s="15"/>
      <c r="DV351" s="15"/>
      <c r="DW351" s="15"/>
      <c r="DX351" s="15"/>
      <c r="DY351" s="15"/>
      <c r="DZ351" s="15"/>
      <c r="EA351" s="15"/>
      <c r="EB351" s="15"/>
      <c r="EC351" s="15"/>
      <c r="ED351" s="15"/>
      <c r="EE351" s="15"/>
      <c r="EF351" s="15"/>
      <c r="EG351" s="15"/>
      <c r="EH351" s="15"/>
      <c r="EI351" s="15"/>
      <c r="EJ351" s="15"/>
      <c r="EK351" s="15"/>
      <c r="EL351" s="15"/>
      <c r="EM351" s="15"/>
      <c r="EN351" s="15"/>
      <c r="EO351" s="15"/>
      <c r="EP351" s="15"/>
      <c r="EQ351" s="15"/>
      <c r="ER351" s="15"/>
      <c r="ES351" s="15"/>
      <c r="ET351" s="15"/>
      <c r="EU351" s="15"/>
      <c r="EV351" s="15"/>
      <c r="EW351" s="15"/>
      <c r="EX351" s="15"/>
      <c r="EY351" s="15"/>
      <c r="EZ351" s="15"/>
      <c r="FA351" s="15"/>
      <c r="FB351" s="15"/>
      <c r="FC351" s="15"/>
      <c r="FD351" s="15"/>
      <c r="FE351" s="15"/>
      <c r="FF351" s="15"/>
      <c r="FG351" s="15"/>
      <c r="FH351" s="15"/>
      <c r="FI351" s="15"/>
      <c r="FJ351" s="15"/>
      <c r="FK351" s="15"/>
      <c r="FL351" s="15"/>
      <c r="FM351" s="15"/>
      <c r="FN351" s="15"/>
      <c r="FO351" s="15"/>
      <c r="FP351" s="15"/>
      <c r="FQ351" s="15"/>
      <c r="FR351" s="15"/>
      <c r="FS351" s="15"/>
      <c r="FT351" s="15"/>
      <c r="FU351" s="15"/>
      <c r="FV351" s="15"/>
      <c r="FW351" s="15"/>
      <c r="FX351" s="15"/>
      <c r="FY351" s="15"/>
      <c r="FZ351" s="15"/>
      <c r="GA351" s="15"/>
      <c r="GB351" s="15"/>
      <c r="GC351" s="15"/>
      <c r="GD351" s="15"/>
      <c r="GE351" s="15"/>
      <c r="GF351" s="15"/>
      <c r="GG351" s="15"/>
      <c r="GH351" s="15"/>
      <c r="GI351" s="15"/>
      <c r="GJ351" s="15"/>
      <c r="GK351" s="15"/>
      <c r="GL351" s="15"/>
      <c r="GM351" s="15"/>
      <c r="GN351" s="15"/>
      <c r="GO351" s="15"/>
      <c r="GP351" s="15"/>
      <c r="GQ351" s="15"/>
      <c r="GR351" s="15"/>
      <c r="GS351" s="15"/>
      <c r="GT351" s="15"/>
      <c r="GU351" s="15"/>
      <c r="GV351" s="15"/>
      <c r="GW351" s="15"/>
      <c r="GX351" s="15"/>
      <c r="GY351" s="15"/>
      <c r="GZ351" s="15"/>
      <c r="HA351" s="15"/>
      <c r="HB351" s="15"/>
      <c r="HC351" s="15"/>
      <c r="HD351" s="15"/>
      <c r="HE351" s="15"/>
      <c r="HF351" s="15"/>
      <c r="HG351" s="15"/>
      <c r="HH351" s="15"/>
      <c r="HI351" s="15"/>
      <c r="HJ351" s="15"/>
      <c r="HK351" s="15"/>
      <c r="HL351" s="15"/>
      <c r="HM351" s="15"/>
      <c r="HN351" s="15"/>
      <c r="HO351" s="15"/>
      <c r="HP351" s="15"/>
      <c r="HQ351" s="15"/>
      <c r="HR351" s="15"/>
      <c r="HS351" s="15"/>
      <c r="HT351" s="15"/>
      <c r="HU351" s="15"/>
      <c r="HV351" s="15"/>
      <c r="HW351" s="15"/>
      <c r="HX351" s="15"/>
      <c r="HY351" s="15"/>
      <c r="HZ351" s="15"/>
      <c r="IA351" s="15"/>
      <c r="IB351" s="15"/>
      <c r="IC351" s="15"/>
      <c r="ID351" s="15"/>
      <c r="IE351" s="15"/>
      <c r="IF351" s="15"/>
      <c r="IG351" s="15"/>
      <c r="IH351" s="15"/>
      <c r="II351" s="15"/>
      <c r="IJ351" s="15"/>
      <c r="IK351" s="15"/>
      <c r="IL351" s="15"/>
      <c r="IM351" s="15"/>
      <c r="IN351" s="15"/>
      <c r="IO351" s="15"/>
      <c r="IP351" s="15"/>
      <c r="IQ351" s="15"/>
      <c r="IR351" s="15"/>
      <c r="IS351" s="15"/>
      <c r="IT351" s="15"/>
      <c r="IU351" s="15"/>
      <c r="IV351" s="15"/>
    </row>
    <row r="352" spans="1:256" ht="14.25" customHeight="1">
      <c r="A352" s="633" t="s">
        <v>282</v>
      </c>
      <c r="B352" s="633"/>
      <c r="C352" s="633"/>
      <c r="D352" s="633"/>
      <c r="E352" s="633"/>
      <c r="F352" s="633"/>
      <c r="G352" s="633"/>
      <c r="H352" s="634"/>
      <c r="I352" s="634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  <c r="AX352" s="15"/>
      <c r="AY352" s="15"/>
      <c r="AZ352" s="15"/>
      <c r="BA352" s="15"/>
      <c r="BB352" s="15"/>
      <c r="BC352" s="15"/>
      <c r="BD352" s="15"/>
      <c r="BE352" s="15"/>
      <c r="BF352" s="15"/>
      <c r="BG352" s="15"/>
      <c r="BH352" s="15"/>
      <c r="BI352" s="15"/>
      <c r="BJ352" s="15"/>
      <c r="BK352" s="15"/>
      <c r="BL352" s="15"/>
      <c r="BM352" s="15"/>
      <c r="BN352" s="15"/>
      <c r="BO352" s="15"/>
      <c r="BP352" s="15"/>
      <c r="BQ352" s="15"/>
      <c r="BR352" s="15"/>
      <c r="BS352" s="15"/>
      <c r="BT352" s="15"/>
      <c r="BU352" s="15"/>
      <c r="BV352" s="15"/>
      <c r="BW352" s="15"/>
      <c r="BX352" s="15"/>
      <c r="BY352" s="15"/>
      <c r="BZ352" s="15"/>
      <c r="CA352" s="15"/>
      <c r="CB352" s="15"/>
      <c r="CC352" s="15"/>
      <c r="CD352" s="15"/>
      <c r="CE352" s="15"/>
      <c r="CF352" s="15"/>
      <c r="CG352" s="15"/>
      <c r="CH352" s="15"/>
      <c r="CI352" s="15"/>
      <c r="CJ352" s="15"/>
      <c r="CK352" s="15"/>
      <c r="CL352" s="15"/>
      <c r="CM352" s="15"/>
      <c r="CN352" s="15"/>
      <c r="CO352" s="15"/>
      <c r="CP352" s="15"/>
      <c r="CQ352" s="15"/>
      <c r="CR352" s="15"/>
      <c r="CS352" s="15"/>
      <c r="CT352" s="15"/>
      <c r="CU352" s="15"/>
      <c r="CV352" s="15"/>
      <c r="CW352" s="15"/>
      <c r="CX352" s="15"/>
      <c r="CY352" s="15"/>
      <c r="CZ352" s="15"/>
      <c r="DA352" s="15"/>
      <c r="DB352" s="15"/>
      <c r="DC352" s="15"/>
      <c r="DD352" s="15"/>
      <c r="DE352" s="15"/>
      <c r="DF352" s="15"/>
      <c r="DG352" s="15"/>
      <c r="DH352" s="15"/>
      <c r="DI352" s="15"/>
      <c r="DJ352" s="15"/>
      <c r="DK352" s="15"/>
      <c r="DL352" s="15"/>
      <c r="DM352" s="15"/>
      <c r="DN352" s="15"/>
      <c r="DO352" s="15"/>
      <c r="DP352" s="15"/>
      <c r="DQ352" s="15"/>
      <c r="DR352" s="15"/>
      <c r="DS352" s="15"/>
      <c r="DT352" s="15"/>
      <c r="DU352" s="15"/>
      <c r="DV352" s="15"/>
      <c r="DW352" s="15"/>
      <c r="DX352" s="15"/>
      <c r="DY352" s="15"/>
      <c r="DZ352" s="15"/>
      <c r="EA352" s="15"/>
      <c r="EB352" s="15"/>
      <c r="EC352" s="15"/>
      <c r="ED352" s="15"/>
      <c r="EE352" s="15"/>
      <c r="EF352" s="15"/>
      <c r="EG352" s="15"/>
      <c r="EH352" s="15"/>
      <c r="EI352" s="15"/>
      <c r="EJ352" s="15"/>
      <c r="EK352" s="15"/>
      <c r="EL352" s="15"/>
      <c r="EM352" s="15"/>
      <c r="EN352" s="15"/>
      <c r="EO352" s="15"/>
      <c r="EP352" s="15"/>
      <c r="EQ352" s="15"/>
      <c r="ER352" s="15"/>
      <c r="ES352" s="15"/>
      <c r="ET352" s="15"/>
      <c r="EU352" s="15"/>
      <c r="EV352" s="15"/>
      <c r="EW352" s="15"/>
      <c r="EX352" s="15"/>
      <c r="EY352" s="15"/>
      <c r="EZ352" s="15"/>
      <c r="FA352" s="15"/>
      <c r="FB352" s="15"/>
      <c r="FC352" s="15"/>
      <c r="FD352" s="15"/>
      <c r="FE352" s="15"/>
      <c r="FF352" s="15"/>
      <c r="FG352" s="15"/>
      <c r="FH352" s="15"/>
      <c r="FI352" s="15"/>
      <c r="FJ352" s="15"/>
      <c r="FK352" s="15"/>
      <c r="FL352" s="15"/>
      <c r="FM352" s="15"/>
      <c r="FN352" s="15"/>
      <c r="FO352" s="15"/>
      <c r="FP352" s="15"/>
      <c r="FQ352" s="15"/>
      <c r="FR352" s="15"/>
      <c r="FS352" s="15"/>
      <c r="FT352" s="15"/>
      <c r="FU352" s="15"/>
      <c r="FV352" s="15"/>
      <c r="FW352" s="15"/>
      <c r="FX352" s="15"/>
      <c r="FY352" s="15"/>
      <c r="FZ352" s="15"/>
      <c r="GA352" s="15"/>
      <c r="GB352" s="15"/>
      <c r="GC352" s="15"/>
      <c r="GD352" s="15"/>
      <c r="GE352" s="15"/>
      <c r="GF352" s="15"/>
      <c r="GG352" s="15"/>
      <c r="GH352" s="15"/>
      <c r="GI352" s="15"/>
      <c r="GJ352" s="15"/>
      <c r="GK352" s="15"/>
      <c r="GL352" s="15"/>
      <c r="GM352" s="15"/>
      <c r="GN352" s="15"/>
      <c r="GO352" s="15"/>
      <c r="GP352" s="15"/>
      <c r="GQ352" s="15"/>
      <c r="GR352" s="15"/>
      <c r="GS352" s="15"/>
      <c r="GT352" s="15"/>
      <c r="GU352" s="15"/>
      <c r="GV352" s="15"/>
      <c r="GW352" s="15"/>
      <c r="GX352" s="15"/>
      <c r="GY352" s="15"/>
      <c r="GZ352" s="15"/>
      <c r="HA352" s="15"/>
      <c r="HB352" s="15"/>
      <c r="HC352" s="15"/>
      <c r="HD352" s="15"/>
      <c r="HE352" s="15"/>
      <c r="HF352" s="15"/>
      <c r="HG352" s="15"/>
      <c r="HH352" s="15"/>
      <c r="HI352" s="15"/>
      <c r="HJ352" s="15"/>
      <c r="HK352" s="15"/>
      <c r="HL352" s="15"/>
      <c r="HM352" s="15"/>
      <c r="HN352" s="15"/>
      <c r="HO352" s="15"/>
      <c r="HP352" s="15"/>
      <c r="HQ352" s="15"/>
      <c r="HR352" s="15"/>
      <c r="HS352" s="15"/>
      <c r="HT352" s="15"/>
      <c r="HU352" s="15"/>
      <c r="HV352" s="15"/>
      <c r="HW352" s="15"/>
      <c r="HX352" s="15"/>
      <c r="HY352" s="15"/>
      <c r="HZ352" s="15"/>
      <c r="IA352" s="15"/>
      <c r="IB352" s="15"/>
      <c r="IC352" s="15"/>
      <c r="ID352" s="15"/>
      <c r="IE352" s="15"/>
      <c r="IF352" s="15"/>
      <c r="IG352" s="15"/>
      <c r="IH352" s="15"/>
      <c r="II352" s="15"/>
      <c r="IJ352" s="15"/>
      <c r="IK352" s="15"/>
      <c r="IL352" s="15"/>
      <c r="IM352" s="15"/>
      <c r="IN352" s="15"/>
      <c r="IO352" s="15"/>
      <c r="IP352" s="15"/>
      <c r="IQ352" s="15"/>
      <c r="IR352" s="15"/>
      <c r="IS352" s="15"/>
      <c r="IT352" s="15"/>
      <c r="IU352" s="15"/>
      <c r="IV352" s="15"/>
    </row>
    <row r="353" spans="1:256" ht="12.75" customHeight="1">
      <c r="A353" s="608"/>
      <c r="B353" s="608"/>
      <c r="C353" s="608"/>
      <c r="D353" s="608"/>
      <c r="E353" s="608"/>
      <c r="F353" s="608"/>
      <c r="G353" s="608"/>
      <c r="H353" s="608"/>
      <c r="I353" s="608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  <c r="AZ353" s="15"/>
      <c r="BA353" s="15"/>
      <c r="BB353" s="15"/>
      <c r="BC353" s="15"/>
      <c r="BD353" s="15"/>
      <c r="BE353" s="15"/>
      <c r="BF353" s="15"/>
      <c r="BG353" s="15"/>
      <c r="BH353" s="15"/>
      <c r="BI353" s="15"/>
      <c r="BJ353" s="15"/>
      <c r="BK353" s="15"/>
      <c r="BL353" s="15"/>
      <c r="BM353" s="15"/>
      <c r="BN353" s="15"/>
      <c r="BO353" s="15"/>
      <c r="BP353" s="15"/>
      <c r="BQ353" s="15"/>
      <c r="BR353" s="15"/>
      <c r="BS353" s="15"/>
      <c r="BT353" s="15"/>
      <c r="BU353" s="15"/>
      <c r="BV353" s="15"/>
      <c r="BW353" s="15"/>
      <c r="BX353" s="15"/>
      <c r="BY353" s="15"/>
      <c r="BZ353" s="15"/>
      <c r="CA353" s="15"/>
      <c r="CB353" s="15"/>
      <c r="CC353" s="15"/>
      <c r="CD353" s="15"/>
      <c r="CE353" s="15"/>
      <c r="CF353" s="15"/>
      <c r="CG353" s="15"/>
      <c r="CH353" s="15"/>
      <c r="CI353" s="15"/>
      <c r="CJ353" s="15"/>
      <c r="CK353" s="15"/>
      <c r="CL353" s="15"/>
      <c r="CM353" s="15"/>
      <c r="CN353" s="15"/>
      <c r="CO353" s="15"/>
      <c r="CP353" s="15"/>
      <c r="CQ353" s="15"/>
      <c r="CR353" s="15"/>
      <c r="CS353" s="15"/>
      <c r="CT353" s="15"/>
      <c r="CU353" s="15"/>
      <c r="CV353" s="15"/>
      <c r="CW353" s="15"/>
      <c r="CX353" s="15"/>
      <c r="CY353" s="15"/>
      <c r="CZ353" s="15"/>
      <c r="DA353" s="15"/>
      <c r="DB353" s="15"/>
      <c r="DC353" s="15"/>
      <c r="DD353" s="15"/>
      <c r="DE353" s="15"/>
      <c r="DF353" s="15"/>
      <c r="DG353" s="15"/>
      <c r="DH353" s="15"/>
      <c r="DI353" s="15"/>
      <c r="DJ353" s="15"/>
      <c r="DK353" s="15"/>
      <c r="DL353" s="15"/>
      <c r="DM353" s="15"/>
      <c r="DN353" s="15"/>
      <c r="DO353" s="15"/>
      <c r="DP353" s="15"/>
      <c r="DQ353" s="15"/>
      <c r="DR353" s="15"/>
      <c r="DS353" s="15"/>
      <c r="DT353" s="15"/>
      <c r="DU353" s="15"/>
      <c r="DV353" s="15"/>
      <c r="DW353" s="15"/>
      <c r="DX353" s="15"/>
      <c r="DY353" s="15"/>
      <c r="DZ353" s="15"/>
      <c r="EA353" s="15"/>
      <c r="EB353" s="15"/>
      <c r="EC353" s="15"/>
      <c r="ED353" s="15"/>
      <c r="EE353" s="15"/>
      <c r="EF353" s="15"/>
      <c r="EG353" s="15"/>
      <c r="EH353" s="15"/>
      <c r="EI353" s="15"/>
      <c r="EJ353" s="15"/>
      <c r="EK353" s="15"/>
      <c r="EL353" s="15"/>
      <c r="EM353" s="15"/>
      <c r="EN353" s="15"/>
      <c r="EO353" s="15"/>
      <c r="EP353" s="15"/>
      <c r="EQ353" s="15"/>
      <c r="ER353" s="15"/>
      <c r="ES353" s="15"/>
      <c r="ET353" s="15"/>
      <c r="EU353" s="15"/>
      <c r="EV353" s="15"/>
      <c r="EW353" s="15"/>
      <c r="EX353" s="15"/>
      <c r="EY353" s="15"/>
      <c r="EZ353" s="15"/>
      <c r="FA353" s="15"/>
      <c r="FB353" s="15"/>
      <c r="FC353" s="15"/>
      <c r="FD353" s="15"/>
      <c r="FE353" s="15"/>
      <c r="FF353" s="15"/>
      <c r="FG353" s="15"/>
      <c r="FH353" s="15"/>
      <c r="FI353" s="15"/>
      <c r="FJ353" s="15"/>
      <c r="FK353" s="15"/>
      <c r="FL353" s="15"/>
      <c r="FM353" s="15"/>
      <c r="FN353" s="15"/>
      <c r="FO353" s="15"/>
      <c r="FP353" s="15"/>
      <c r="FQ353" s="15"/>
      <c r="FR353" s="15"/>
      <c r="FS353" s="15"/>
      <c r="FT353" s="15"/>
      <c r="FU353" s="15"/>
      <c r="FV353" s="15"/>
      <c r="FW353" s="15"/>
      <c r="FX353" s="15"/>
      <c r="FY353" s="15"/>
      <c r="FZ353" s="15"/>
      <c r="GA353" s="15"/>
      <c r="GB353" s="15"/>
      <c r="GC353" s="15"/>
      <c r="GD353" s="15"/>
      <c r="GE353" s="15"/>
      <c r="GF353" s="15"/>
      <c r="GG353" s="15"/>
      <c r="GH353" s="15"/>
      <c r="GI353" s="15"/>
      <c r="GJ353" s="15"/>
      <c r="GK353" s="15"/>
      <c r="GL353" s="15"/>
      <c r="GM353" s="15"/>
      <c r="GN353" s="15"/>
      <c r="GO353" s="15"/>
      <c r="GP353" s="15"/>
      <c r="GQ353" s="15"/>
      <c r="GR353" s="15"/>
      <c r="GS353" s="15"/>
      <c r="GT353" s="15"/>
      <c r="GU353" s="15"/>
      <c r="GV353" s="15"/>
      <c r="GW353" s="15"/>
      <c r="GX353" s="15"/>
      <c r="GY353" s="15"/>
      <c r="GZ353" s="15"/>
      <c r="HA353" s="15"/>
      <c r="HB353" s="15"/>
      <c r="HC353" s="15"/>
      <c r="HD353" s="15"/>
      <c r="HE353" s="15"/>
      <c r="HF353" s="15"/>
      <c r="HG353" s="15"/>
      <c r="HH353" s="15"/>
      <c r="HI353" s="15"/>
      <c r="HJ353" s="15"/>
      <c r="HK353" s="15"/>
      <c r="HL353" s="15"/>
      <c r="HM353" s="15"/>
      <c r="HN353" s="15"/>
      <c r="HO353" s="15"/>
      <c r="HP353" s="15"/>
      <c r="HQ353" s="15"/>
      <c r="HR353" s="15"/>
      <c r="HS353" s="15"/>
      <c r="HT353" s="15"/>
      <c r="HU353" s="15"/>
      <c r="HV353" s="15"/>
      <c r="HW353" s="15"/>
      <c r="HX353" s="15"/>
      <c r="HY353" s="15"/>
      <c r="HZ353" s="15"/>
      <c r="IA353" s="15"/>
      <c r="IB353" s="15"/>
      <c r="IC353" s="15"/>
      <c r="ID353" s="15"/>
      <c r="IE353" s="15"/>
      <c r="IF353" s="15"/>
      <c r="IG353" s="15"/>
      <c r="IH353" s="15"/>
      <c r="II353" s="15"/>
      <c r="IJ353" s="15"/>
      <c r="IK353" s="15"/>
      <c r="IL353" s="15"/>
      <c r="IM353" s="15"/>
      <c r="IN353" s="15"/>
      <c r="IO353" s="15"/>
      <c r="IP353" s="15"/>
      <c r="IQ353" s="15"/>
      <c r="IR353" s="15"/>
      <c r="IS353" s="15"/>
      <c r="IT353" s="15"/>
      <c r="IU353" s="15"/>
      <c r="IV353" s="15"/>
    </row>
    <row r="354" spans="1:256" ht="9" customHeight="1">
      <c r="A354" s="579"/>
      <c r="B354" s="579"/>
      <c r="C354" s="579"/>
      <c r="D354" s="579"/>
      <c r="E354" s="579"/>
      <c r="F354" s="579"/>
      <c r="G354" s="579"/>
      <c r="H354" s="579"/>
      <c r="I354" s="579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  <c r="AX354" s="15"/>
      <c r="AY354" s="15"/>
      <c r="AZ354" s="15"/>
      <c r="BA354" s="15"/>
      <c r="BB354" s="15"/>
      <c r="BC354" s="15"/>
      <c r="BD354" s="15"/>
      <c r="BE354" s="15"/>
      <c r="BF354" s="15"/>
      <c r="BG354" s="15"/>
      <c r="BH354" s="15"/>
      <c r="BI354" s="15"/>
      <c r="BJ354" s="15"/>
      <c r="BK354" s="15"/>
      <c r="BL354" s="15"/>
      <c r="BM354" s="15"/>
      <c r="BN354" s="15"/>
      <c r="BO354" s="15"/>
      <c r="BP354" s="15"/>
      <c r="BQ354" s="15"/>
      <c r="BR354" s="15"/>
      <c r="BS354" s="15"/>
      <c r="BT354" s="15"/>
      <c r="BU354" s="15"/>
      <c r="BV354" s="15"/>
      <c r="BW354" s="15"/>
      <c r="BX354" s="15"/>
      <c r="BY354" s="15"/>
      <c r="BZ354" s="15"/>
      <c r="CA354" s="15"/>
      <c r="CB354" s="15"/>
      <c r="CC354" s="15"/>
      <c r="CD354" s="15"/>
      <c r="CE354" s="15"/>
      <c r="CF354" s="15"/>
      <c r="CG354" s="15"/>
      <c r="CH354" s="15"/>
      <c r="CI354" s="15"/>
      <c r="CJ354" s="15"/>
      <c r="CK354" s="15"/>
      <c r="CL354" s="15"/>
      <c r="CM354" s="15"/>
      <c r="CN354" s="15"/>
      <c r="CO354" s="15"/>
      <c r="CP354" s="15"/>
      <c r="CQ354" s="15"/>
      <c r="CR354" s="15"/>
      <c r="CS354" s="15"/>
      <c r="CT354" s="15"/>
      <c r="CU354" s="15"/>
      <c r="CV354" s="15"/>
      <c r="CW354" s="15"/>
      <c r="CX354" s="15"/>
      <c r="CY354" s="15"/>
      <c r="CZ354" s="15"/>
      <c r="DA354" s="15"/>
      <c r="DB354" s="15"/>
      <c r="DC354" s="15"/>
      <c r="DD354" s="15"/>
      <c r="DE354" s="15"/>
      <c r="DF354" s="15"/>
      <c r="DG354" s="15"/>
      <c r="DH354" s="15"/>
      <c r="DI354" s="15"/>
      <c r="DJ354" s="15"/>
      <c r="DK354" s="15"/>
      <c r="DL354" s="15"/>
      <c r="DM354" s="15"/>
      <c r="DN354" s="15"/>
      <c r="DO354" s="15"/>
      <c r="DP354" s="15"/>
      <c r="DQ354" s="15"/>
      <c r="DR354" s="15"/>
      <c r="DS354" s="15"/>
      <c r="DT354" s="15"/>
      <c r="DU354" s="15"/>
      <c r="DV354" s="15"/>
      <c r="DW354" s="15"/>
      <c r="DX354" s="15"/>
      <c r="DY354" s="15"/>
      <c r="DZ354" s="15"/>
      <c r="EA354" s="15"/>
      <c r="EB354" s="15"/>
      <c r="EC354" s="15"/>
      <c r="ED354" s="15"/>
      <c r="EE354" s="15"/>
      <c r="EF354" s="15"/>
      <c r="EG354" s="15"/>
      <c r="EH354" s="15"/>
      <c r="EI354" s="15"/>
      <c r="EJ354" s="15"/>
      <c r="EK354" s="15"/>
      <c r="EL354" s="15"/>
      <c r="EM354" s="15"/>
      <c r="EN354" s="15"/>
      <c r="EO354" s="15"/>
      <c r="EP354" s="15"/>
      <c r="EQ354" s="15"/>
      <c r="ER354" s="15"/>
      <c r="ES354" s="15"/>
      <c r="ET354" s="15"/>
      <c r="EU354" s="15"/>
      <c r="EV354" s="15"/>
      <c r="EW354" s="15"/>
      <c r="EX354" s="15"/>
      <c r="EY354" s="15"/>
      <c r="EZ354" s="15"/>
      <c r="FA354" s="15"/>
      <c r="FB354" s="15"/>
      <c r="FC354" s="15"/>
      <c r="FD354" s="15"/>
      <c r="FE354" s="15"/>
      <c r="FF354" s="15"/>
      <c r="FG354" s="15"/>
      <c r="FH354" s="15"/>
      <c r="FI354" s="15"/>
      <c r="FJ354" s="15"/>
      <c r="FK354" s="15"/>
      <c r="FL354" s="15"/>
      <c r="FM354" s="15"/>
      <c r="FN354" s="15"/>
      <c r="FO354" s="15"/>
      <c r="FP354" s="15"/>
      <c r="FQ354" s="15"/>
      <c r="FR354" s="15"/>
      <c r="FS354" s="15"/>
      <c r="FT354" s="15"/>
      <c r="FU354" s="15"/>
      <c r="FV354" s="15"/>
      <c r="FW354" s="15"/>
      <c r="FX354" s="15"/>
      <c r="FY354" s="15"/>
      <c r="FZ354" s="15"/>
      <c r="GA354" s="15"/>
      <c r="GB354" s="15"/>
      <c r="GC354" s="15"/>
      <c r="GD354" s="15"/>
      <c r="GE354" s="15"/>
      <c r="GF354" s="15"/>
      <c r="GG354" s="15"/>
      <c r="GH354" s="15"/>
      <c r="GI354" s="15"/>
      <c r="GJ354" s="15"/>
      <c r="GK354" s="15"/>
      <c r="GL354" s="15"/>
      <c r="GM354" s="15"/>
      <c r="GN354" s="15"/>
      <c r="GO354" s="15"/>
      <c r="GP354" s="15"/>
      <c r="GQ354" s="15"/>
      <c r="GR354" s="15"/>
      <c r="GS354" s="15"/>
      <c r="GT354" s="15"/>
      <c r="GU354" s="15"/>
      <c r="GV354" s="15"/>
      <c r="GW354" s="15"/>
      <c r="GX354" s="15"/>
      <c r="GY354" s="15"/>
      <c r="GZ354" s="15"/>
      <c r="HA354" s="15"/>
      <c r="HB354" s="15"/>
      <c r="HC354" s="15"/>
      <c r="HD354" s="15"/>
      <c r="HE354" s="15"/>
      <c r="HF354" s="15"/>
      <c r="HG354" s="15"/>
      <c r="HH354" s="15"/>
      <c r="HI354" s="15"/>
      <c r="HJ354" s="15"/>
      <c r="HK354" s="15"/>
      <c r="HL354" s="15"/>
      <c r="HM354" s="15"/>
      <c r="HN354" s="15"/>
      <c r="HO354" s="15"/>
      <c r="HP354" s="15"/>
      <c r="HQ354" s="15"/>
      <c r="HR354" s="15"/>
      <c r="HS354" s="15"/>
      <c r="HT354" s="15"/>
      <c r="HU354" s="15"/>
      <c r="HV354" s="15"/>
      <c r="HW354" s="15"/>
      <c r="HX354" s="15"/>
      <c r="HY354" s="15"/>
      <c r="HZ354" s="15"/>
      <c r="IA354" s="15"/>
      <c r="IB354" s="15"/>
      <c r="IC354" s="15"/>
      <c r="ID354" s="15"/>
      <c r="IE354" s="15"/>
      <c r="IF354" s="15"/>
      <c r="IG354" s="15"/>
      <c r="IH354" s="15"/>
      <c r="II354" s="15"/>
      <c r="IJ354" s="15"/>
      <c r="IK354" s="15"/>
      <c r="IL354" s="15"/>
      <c r="IM354" s="15"/>
      <c r="IN354" s="15"/>
      <c r="IO354" s="15"/>
      <c r="IP354" s="15"/>
      <c r="IQ354" s="15"/>
      <c r="IR354" s="15"/>
      <c r="IS354" s="15"/>
      <c r="IT354" s="15"/>
      <c r="IU354" s="15"/>
      <c r="IV354" s="15"/>
    </row>
    <row r="355" spans="1:256" ht="11.25" hidden="1" customHeight="1">
      <c r="A355" s="579"/>
      <c r="B355" s="579"/>
      <c r="C355" s="579"/>
      <c r="D355" s="579"/>
      <c r="E355" s="579"/>
      <c r="F355" s="579"/>
      <c r="G355" s="579"/>
      <c r="H355" s="579"/>
      <c r="I355" s="579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  <c r="AX355" s="15"/>
      <c r="AY355" s="15"/>
      <c r="AZ355" s="15"/>
      <c r="BA355" s="15"/>
      <c r="BB355" s="15"/>
      <c r="BC355" s="15"/>
      <c r="BD355" s="15"/>
      <c r="BE355" s="15"/>
      <c r="BF355" s="15"/>
      <c r="BG355" s="15"/>
      <c r="BH355" s="15"/>
      <c r="BI355" s="15"/>
      <c r="BJ355" s="15"/>
      <c r="BK355" s="15"/>
      <c r="BL355" s="15"/>
      <c r="BM355" s="15"/>
      <c r="BN355" s="15"/>
      <c r="BO355" s="15"/>
      <c r="BP355" s="15"/>
      <c r="BQ355" s="15"/>
      <c r="BR355" s="15"/>
      <c r="BS355" s="15"/>
      <c r="BT355" s="15"/>
      <c r="BU355" s="15"/>
      <c r="BV355" s="15"/>
      <c r="BW355" s="15"/>
      <c r="BX355" s="15"/>
      <c r="BY355" s="15"/>
      <c r="BZ355" s="15"/>
      <c r="CA355" s="15"/>
      <c r="CB355" s="15"/>
      <c r="CC355" s="15"/>
      <c r="CD355" s="15"/>
      <c r="CE355" s="15"/>
      <c r="CF355" s="15"/>
      <c r="CG355" s="15"/>
      <c r="CH355" s="15"/>
      <c r="CI355" s="15"/>
      <c r="CJ355" s="15"/>
      <c r="CK355" s="15"/>
      <c r="CL355" s="15"/>
      <c r="CM355" s="15"/>
      <c r="CN355" s="15"/>
      <c r="CO355" s="15"/>
      <c r="CP355" s="15"/>
      <c r="CQ355" s="15"/>
      <c r="CR355" s="15"/>
      <c r="CS355" s="15"/>
      <c r="CT355" s="15"/>
      <c r="CU355" s="15"/>
      <c r="CV355" s="15"/>
      <c r="CW355" s="15"/>
      <c r="CX355" s="15"/>
      <c r="CY355" s="15"/>
      <c r="CZ355" s="15"/>
      <c r="DA355" s="15"/>
      <c r="DB355" s="15"/>
      <c r="DC355" s="15"/>
      <c r="DD355" s="15"/>
      <c r="DE355" s="15"/>
      <c r="DF355" s="15"/>
      <c r="DG355" s="15"/>
      <c r="DH355" s="15"/>
      <c r="DI355" s="15"/>
      <c r="DJ355" s="15"/>
      <c r="DK355" s="15"/>
      <c r="DL355" s="15"/>
      <c r="DM355" s="15"/>
      <c r="DN355" s="15"/>
      <c r="DO355" s="15"/>
      <c r="DP355" s="15"/>
      <c r="DQ355" s="15"/>
      <c r="DR355" s="15"/>
      <c r="DS355" s="15"/>
      <c r="DT355" s="15"/>
      <c r="DU355" s="15"/>
      <c r="DV355" s="15"/>
      <c r="DW355" s="15"/>
      <c r="DX355" s="15"/>
      <c r="DY355" s="15"/>
      <c r="DZ355" s="15"/>
      <c r="EA355" s="15"/>
      <c r="EB355" s="15"/>
      <c r="EC355" s="15"/>
      <c r="ED355" s="15"/>
      <c r="EE355" s="15"/>
      <c r="EF355" s="15"/>
      <c r="EG355" s="15"/>
      <c r="EH355" s="15"/>
      <c r="EI355" s="15"/>
      <c r="EJ355" s="15"/>
      <c r="EK355" s="15"/>
      <c r="EL355" s="15"/>
      <c r="EM355" s="15"/>
      <c r="EN355" s="15"/>
      <c r="EO355" s="15"/>
      <c r="EP355" s="15"/>
      <c r="EQ355" s="15"/>
      <c r="ER355" s="15"/>
      <c r="ES355" s="15"/>
      <c r="ET355" s="15"/>
      <c r="EU355" s="15"/>
      <c r="EV355" s="15"/>
      <c r="EW355" s="15"/>
      <c r="EX355" s="15"/>
      <c r="EY355" s="15"/>
      <c r="EZ355" s="15"/>
      <c r="FA355" s="15"/>
      <c r="FB355" s="15"/>
      <c r="FC355" s="15"/>
      <c r="FD355" s="15"/>
      <c r="FE355" s="15"/>
      <c r="FF355" s="15"/>
      <c r="FG355" s="15"/>
      <c r="FH355" s="15"/>
      <c r="FI355" s="15"/>
      <c r="FJ355" s="15"/>
      <c r="FK355" s="15"/>
      <c r="FL355" s="15"/>
      <c r="FM355" s="15"/>
      <c r="FN355" s="15"/>
      <c r="FO355" s="15"/>
      <c r="FP355" s="15"/>
      <c r="FQ355" s="15"/>
      <c r="FR355" s="15"/>
      <c r="FS355" s="15"/>
      <c r="FT355" s="15"/>
      <c r="FU355" s="15"/>
      <c r="FV355" s="15"/>
      <c r="FW355" s="15"/>
      <c r="FX355" s="15"/>
      <c r="FY355" s="15"/>
      <c r="FZ355" s="15"/>
      <c r="GA355" s="15"/>
      <c r="GB355" s="15"/>
      <c r="GC355" s="15"/>
      <c r="GD355" s="15"/>
      <c r="GE355" s="15"/>
      <c r="GF355" s="15"/>
      <c r="GG355" s="15"/>
      <c r="GH355" s="15"/>
      <c r="GI355" s="15"/>
      <c r="GJ355" s="15"/>
      <c r="GK355" s="15"/>
      <c r="GL355" s="15"/>
      <c r="GM355" s="15"/>
      <c r="GN355" s="15"/>
      <c r="GO355" s="15"/>
      <c r="GP355" s="15"/>
      <c r="GQ355" s="15"/>
      <c r="GR355" s="15"/>
      <c r="GS355" s="15"/>
      <c r="GT355" s="15"/>
      <c r="GU355" s="15"/>
      <c r="GV355" s="15"/>
      <c r="GW355" s="15"/>
      <c r="GX355" s="15"/>
      <c r="GY355" s="15"/>
      <c r="GZ355" s="15"/>
      <c r="HA355" s="15"/>
      <c r="HB355" s="15"/>
      <c r="HC355" s="15"/>
      <c r="HD355" s="15"/>
      <c r="HE355" s="15"/>
      <c r="HF355" s="15"/>
      <c r="HG355" s="15"/>
      <c r="HH355" s="15"/>
      <c r="HI355" s="15"/>
      <c r="HJ355" s="15"/>
      <c r="HK355" s="15"/>
      <c r="HL355" s="15"/>
      <c r="HM355" s="15"/>
      <c r="HN355" s="15"/>
      <c r="HO355" s="15"/>
      <c r="HP355" s="15"/>
      <c r="HQ355" s="15"/>
      <c r="HR355" s="15"/>
      <c r="HS355" s="15"/>
      <c r="HT355" s="15"/>
      <c r="HU355" s="15"/>
      <c r="HV355" s="15"/>
      <c r="HW355" s="15"/>
      <c r="HX355" s="15"/>
      <c r="HY355" s="15"/>
      <c r="HZ355" s="15"/>
      <c r="IA355" s="15"/>
      <c r="IB355" s="15"/>
      <c r="IC355" s="15"/>
      <c r="ID355" s="15"/>
      <c r="IE355" s="15"/>
      <c r="IF355" s="15"/>
      <c r="IG355" s="15"/>
      <c r="IH355" s="15"/>
      <c r="II355" s="15"/>
      <c r="IJ355" s="15"/>
      <c r="IK355" s="15"/>
      <c r="IL355" s="15"/>
      <c r="IM355" s="15"/>
      <c r="IN355" s="15"/>
      <c r="IO355" s="15"/>
      <c r="IP355" s="15"/>
      <c r="IQ355" s="15"/>
      <c r="IR355" s="15"/>
      <c r="IS355" s="15"/>
      <c r="IT355" s="15"/>
      <c r="IU355" s="15"/>
      <c r="IV355" s="15"/>
    </row>
    <row r="356" spans="1:256" ht="27" customHeight="1">
      <c r="A356" s="632" t="s">
        <v>317</v>
      </c>
      <c r="B356" s="632"/>
      <c r="C356" s="632"/>
      <c r="D356" s="632"/>
      <c r="E356" s="632"/>
      <c r="F356" s="632"/>
      <c r="G356" s="632"/>
      <c r="H356" s="632"/>
      <c r="I356" s="632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  <c r="AX356" s="15"/>
      <c r="AY356" s="15"/>
      <c r="AZ356" s="15"/>
      <c r="BA356" s="15"/>
      <c r="BB356" s="15"/>
      <c r="BC356" s="15"/>
      <c r="BD356" s="15"/>
      <c r="BE356" s="15"/>
      <c r="BF356" s="15"/>
      <c r="BG356" s="15"/>
      <c r="BH356" s="15"/>
      <c r="BI356" s="15"/>
      <c r="BJ356" s="15"/>
      <c r="BK356" s="15"/>
      <c r="BL356" s="15"/>
      <c r="BM356" s="15"/>
      <c r="BN356" s="15"/>
      <c r="BO356" s="15"/>
      <c r="BP356" s="15"/>
      <c r="BQ356" s="15"/>
      <c r="BR356" s="15"/>
      <c r="BS356" s="15"/>
      <c r="BT356" s="15"/>
      <c r="BU356" s="15"/>
      <c r="BV356" s="15"/>
      <c r="BW356" s="15"/>
      <c r="BX356" s="15"/>
      <c r="BY356" s="15"/>
      <c r="BZ356" s="15"/>
      <c r="CA356" s="15"/>
      <c r="CB356" s="15"/>
      <c r="CC356" s="15"/>
      <c r="CD356" s="15"/>
      <c r="CE356" s="15"/>
      <c r="CF356" s="15"/>
      <c r="CG356" s="15"/>
      <c r="CH356" s="15"/>
      <c r="CI356" s="15"/>
      <c r="CJ356" s="15"/>
      <c r="CK356" s="15"/>
      <c r="CL356" s="15"/>
      <c r="CM356" s="15"/>
      <c r="CN356" s="15"/>
      <c r="CO356" s="15"/>
      <c r="CP356" s="15"/>
      <c r="CQ356" s="15"/>
      <c r="CR356" s="15"/>
      <c r="CS356" s="15"/>
      <c r="CT356" s="15"/>
      <c r="CU356" s="15"/>
      <c r="CV356" s="15"/>
      <c r="CW356" s="15"/>
      <c r="CX356" s="15"/>
      <c r="CY356" s="15"/>
      <c r="CZ356" s="15"/>
      <c r="DA356" s="15"/>
      <c r="DB356" s="15"/>
      <c r="DC356" s="15"/>
      <c r="DD356" s="15"/>
      <c r="DE356" s="15"/>
      <c r="DF356" s="15"/>
      <c r="DG356" s="15"/>
      <c r="DH356" s="15"/>
      <c r="DI356" s="15"/>
      <c r="DJ356" s="15"/>
      <c r="DK356" s="15"/>
      <c r="DL356" s="15"/>
      <c r="DM356" s="15"/>
      <c r="DN356" s="15"/>
      <c r="DO356" s="15"/>
      <c r="DP356" s="15"/>
      <c r="DQ356" s="15"/>
      <c r="DR356" s="15"/>
      <c r="DS356" s="15"/>
      <c r="DT356" s="15"/>
      <c r="DU356" s="15"/>
      <c r="DV356" s="15"/>
      <c r="DW356" s="15"/>
      <c r="DX356" s="15"/>
      <c r="DY356" s="15"/>
      <c r="DZ356" s="15"/>
      <c r="EA356" s="15"/>
      <c r="EB356" s="15"/>
      <c r="EC356" s="15"/>
      <c r="ED356" s="15"/>
      <c r="EE356" s="15"/>
      <c r="EF356" s="15"/>
      <c r="EG356" s="15"/>
      <c r="EH356" s="15"/>
      <c r="EI356" s="15"/>
      <c r="EJ356" s="15"/>
      <c r="EK356" s="15"/>
      <c r="EL356" s="15"/>
      <c r="EM356" s="15"/>
      <c r="EN356" s="15"/>
      <c r="EO356" s="15"/>
      <c r="EP356" s="15"/>
      <c r="EQ356" s="15"/>
      <c r="ER356" s="15"/>
      <c r="ES356" s="15"/>
      <c r="ET356" s="15"/>
      <c r="EU356" s="15"/>
      <c r="EV356" s="15"/>
      <c r="EW356" s="15"/>
      <c r="EX356" s="15"/>
      <c r="EY356" s="15"/>
      <c r="EZ356" s="15"/>
      <c r="FA356" s="15"/>
      <c r="FB356" s="15"/>
      <c r="FC356" s="15"/>
      <c r="FD356" s="15"/>
      <c r="FE356" s="15"/>
      <c r="FF356" s="15"/>
      <c r="FG356" s="15"/>
      <c r="FH356" s="15"/>
      <c r="FI356" s="15"/>
      <c r="FJ356" s="15"/>
      <c r="FK356" s="15"/>
      <c r="FL356" s="15"/>
      <c r="FM356" s="15"/>
      <c r="FN356" s="15"/>
      <c r="FO356" s="15"/>
      <c r="FP356" s="15"/>
      <c r="FQ356" s="15"/>
      <c r="FR356" s="15"/>
      <c r="FS356" s="15"/>
      <c r="FT356" s="15"/>
      <c r="FU356" s="15"/>
      <c r="FV356" s="15"/>
      <c r="FW356" s="15"/>
      <c r="FX356" s="15"/>
      <c r="FY356" s="15"/>
      <c r="FZ356" s="15"/>
      <c r="GA356" s="15"/>
      <c r="GB356" s="15"/>
      <c r="GC356" s="15"/>
      <c r="GD356" s="15"/>
      <c r="GE356" s="15"/>
      <c r="GF356" s="15"/>
      <c r="GG356" s="15"/>
      <c r="GH356" s="15"/>
      <c r="GI356" s="15"/>
      <c r="GJ356" s="15"/>
      <c r="GK356" s="15"/>
      <c r="GL356" s="15"/>
      <c r="GM356" s="15"/>
      <c r="GN356" s="15"/>
      <c r="GO356" s="15"/>
      <c r="GP356" s="15"/>
      <c r="GQ356" s="15"/>
      <c r="GR356" s="15"/>
      <c r="GS356" s="15"/>
      <c r="GT356" s="15"/>
      <c r="GU356" s="15"/>
      <c r="GV356" s="15"/>
      <c r="GW356" s="15"/>
      <c r="GX356" s="15"/>
      <c r="GY356" s="15"/>
      <c r="GZ356" s="15"/>
      <c r="HA356" s="15"/>
      <c r="HB356" s="15"/>
      <c r="HC356" s="15"/>
      <c r="HD356" s="15"/>
      <c r="HE356" s="15"/>
      <c r="HF356" s="15"/>
      <c r="HG356" s="15"/>
      <c r="HH356" s="15"/>
      <c r="HI356" s="15"/>
      <c r="HJ356" s="15"/>
      <c r="HK356" s="15"/>
      <c r="HL356" s="15"/>
      <c r="HM356" s="15"/>
      <c r="HN356" s="15"/>
      <c r="HO356" s="15"/>
      <c r="HP356" s="15"/>
      <c r="HQ356" s="15"/>
      <c r="HR356" s="15"/>
      <c r="HS356" s="15"/>
      <c r="HT356" s="15"/>
      <c r="HU356" s="15"/>
      <c r="HV356" s="15"/>
      <c r="HW356" s="15"/>
      <c r="HX356" s="15"/>
      <c r="HY356" s="15"/>
      <c r="HZ356" s="15"/>
      <c r="IA356" s="15"/>
      <c r="IB356" s="15"/>
      <c r="IC356" s="15"/>
      <c r="ID356" s="15"/>
      <c r="IE356" s="15"/>
      <c r="IF356" s="15"/>
      <c r="IG356" s="15"/>
      <c r="IH356" s="15"/>
      <c r="II356" s="15"/>
      <c r="IJ356" s="15"/>
      <c r="IK356" s="15"/>
      <c r="IL356" s="15"/>
      <c r="IM356" s="15"/>
      <c r="IN356" s="15"/>
      <c r="IO356" s="15"/>
      <c r="IP356" s="15"/>
      <c r="IQ356" s="15"/>
      <c r="IR356" s="15"/>
      <c r="IS356" s="15"/>
      <c r="IT356" s="15"/>
      <c r="IU356" s="15"/>
      <c r="IV356" s="15"/>
    </row>
    <row r="357" spans="1:256" ht="12.75" customHeight="1">
      <c r="A357" s="6" t="s">
        <v>318</v>
      </c>
      <c r="B357" s="6"/>
      <c r="C357" s="6"/>
      <c r="D357" s="6"/>
      <c r="E357" s="6"/>
      <c r="F357" s="6"/>
      <c r="G357" s="6"/>
      <c r="H357" s="6" t="s">
        <v>319</v>
      </c>
      <c r="I357" s="6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  <c r="AX357" s="15"/>
      <c r="AY357" s="15"/>
      <c r="AZ357" s="15"/>
      <c r="BA357" s="15"/>
      <c r="BB357" s="15"/>
      <c r="BC357" s="15"/>
      <c r="BD357" s="15"/>
      <c r="BE357" s="15"/>
      <c r="BF357" s="15"/>
      <c r="BG357" s="15"/>
      <c r="BH357" s="15"/>
      <c r="BI357" s="15"/>
      <c r="BJ357" s="15"/>
      <c r="BK357" s="15"/>
      <c r="BL357" s="15"/>
      <c r="BM357" s="15"/>
      <c r="BN357" s="15"/>
      <c r="BO357" s="15"/>
      <c r="BP357" s="15"/>
      <c r="BQ357" s="15"/>
      <c r="BR357" s="15"/>
      <c r="BS357" s="15"/>
      <c r="BT357" s="15"/>
      <c r="BU357" s="15"/>
      <c r="BV357" s="15"/>
      <c r="BW357" s="15"/>
      <c r="BX357" s="15"/>
      <c r="BY357" s="15"/>
      <c r="BZ357" s="15"/>
      <c r="CA357" s="15"/>
      <c r="CB357" s="15"/>
      <c r="CC357" s="15"/>
      <c r="CD357" s="15"/>
      <c r="CE357" s="15"/>
      <c r="CF357" s="15"/>
      <c r="CG357" s="15"/>
      <c r="CH357" s="15"/>
      <c r="CI357" s="15"/>
      <c r="CJ357" s="15"/>
      <c r="CK357" s="15"/>
      <c r="CL357" s="15"/>
      <c r="CM357" s="15"/>
      <c r="CN357" s="15"/>
      <c r="CO357" s="15"/>
      <c r="CP357" s="15"/>
      <c r="CQ357" s="15"/>
      <c r="CR357" s="15"/>
      <c r="CS357" s="15"/>
      <c r="CT357" s="15"/>
      <c r="CU357" s="15"/>
      <c r="CV357" s="15"/>
      <c r="CW357" s="15"/>
      <c r="CX357" s="15"/>
      <c r="CY357" s="15"/>
      <c r="CZ357" s="15"/>
      <c r="DA357" s="15"/>
      <c r="DB357" s="15"/>
      <c r="DC357" s="15"/>
      <c r="DD357" s="15"/>
      <c r="DE357" s="15"/>
      <c r="DF357" s="15"/>
      <c r="DG357" s="15"/>
      <c r="DH357" s="15"/>
      <c r="DI357" s="15"/>
      <c r="DJ357" s="15"/>
      <c r="DK357" s="15"/>
      <c r="DL357" s="15"/>
      <c r="DM357" s="15"/>
      <c r="DN357" s="15"/>
      <c r="DO357" s="15"/>
      <c r="DP357" s="15"/>
      <c r="DQ357" s="15"/>
      <c r="DR357" s="15"/>
      <c r="DS357" s="15"/>
      <c r="DT357" s="15"/>
      <c r="DU357" s="15"/>
      <c r="DV357" s="15"/>
      <c r="DW357" s="15"/>
      <c r="DX357" s="15"/>
      <c r="DY357" s="15"/>
      <c r="DZ357" s="15"/>
      <c r="EA357" s="15"/>
      <c r="EB357" s="15"/>
      <c r="EC357" s="15"/>
      <c r="ED357" s="15"/>
      <c r="EE357" s="15"/>
      <c r="EF357" s="15"/>
      <c r="EG357" s="15"/>
      <c r="EH357" s="15"/>
      <c r="EI357" s="15"/>
      <c r="EJ357" s="15"/>
      <c r="EK357" s="15"/>
      <c r="EL357" s="15"/>
      <c r="EM357" s="15"/>
      <c r="EN357" s="15"/>
      <c r="EO357" s="15"/>
      <c r="EP357" s="15"/>
      <c r="EQ357" s="15"/>
      <c r="ER357" s="15"/>
      <c r="ES357" s="15"/>
      <c r="ET357" s="15"/>
      <c r="EU357" s="15"/>
      <c r="EV357" s="15"/>
      <c r="EW357" s="15"/>
      <c r="EX357" s="15"/>
      <c r="EY357" s="15"/>
      <c r="EZ357" s="15"/>
      <c r="FA357" s="15"/>
      <c r="FB357" s="15"/>
      <c r="FC357" s="15"/>
      <c r="FD357" s="15"/>
      <c r="FE357" s="15"/>
      <c r="FF357" s="15"/>
      <c r="FG357" s="15"/>
      <c r="FH357" s="15"/>
      <c r="FI357" s="15"/>
      <c r="FJ357" s="15"/>
      <c r="FK357" s="15"/>
      <c r="FL357" s="15"/>
      <c r="FM357" s="15"/>
      <c r="FN357" s="15"/>
      <c r="FO357" s="15"/>
      <c r="FP357" s="15"/>
      <c r="FQ357" s="15"/>
      <c r="FR357" s="15"/>
      <c r="FS357" s="15"/>
      <c r="FT357" s="15"/>
      <c r="FU357" s="15"/>
      <c r="FV357" s="15"/>
      <c r="FW357" s="15"/>
      <c r="FX357" s="15"/>
      <c r="FY357" s="15"/>
      <c r="FZ357" s="15"/>
      <c r="GA357" s="15"/>
      <c r="GB357" s="15"/>
      <c r="GC357" s="15"/>
      <c r="GD357" s="15"/>
      <c r="GE357" s="15"/>
      <c r="GF357" s="15"/>
      <c r="GG357" s="15"/>
      <c r="GH357" s="15"/>
      <c r="GI357" s="15"/>
      <c r="GJ357" s="15"/>
      <c r="GK357" s="15"/>
      <c r="GL357" s="15"/>
      <c r="GM357" s="15"/>
      <c r="GN357" s="15"/>
      <c r="GO357" s="15"/>
      <c r="GP357" s="15"/>
      <c r="GQ357" s="15"/>
      <c r="GR357" s="15"/>
      <c r="GS357" s="15"/>
      <c r="GT357" s="15"/>
      <c r="GU357" s="15"/>
      <c r="GV357" s="15"/>
      <c r="GW357" s="15"/>
      <c r="GX357" s="15"/>
      <c r="GY357" s="15"/>
      <c r="GZ357" s="15"/>
      <c r="HA357" s="15"/>
      <c r="HB357" s="15"/>
      <c r="HC357" s="15"/>
      <c r="HD357" s="15"/>
      <c r="HE357" s="15"/>
      <c r="HF357" s="15"/>
      <c r="HG357" s="15"/>
      <c r="HH357" s="15"/>
      <c r="HI357" s="15"/>
      <c r="HJ357" s="15"/>
      <c r="HK357" s="15"/>
      <c r="HL357" s="15"/>
      <c r="HM357" s="15"/>
      <c r="HN357" s="15"/>
      <c r="HO357" s="15"/>
      <c r="HP357" s="15"/>
      <c r="HQ357" s="15"/>
      <c r="HR357" s="15"/>
      <c r="HS357" s="15"/>
      <c r="HT357" s="15"/>
      <c r="HU357" s="15"/>
      <c r="HV357" s="15"/>
      <c r="HW357" s="15"/>
      <c r="HX357" s="15"/>
      <c r="HY357" s="15"/>
      <c r="HZ357" s="15"/>
      <c r="IA357" s="15"/>
      <c r="IB357" s="15"/>
      <c r="IC357" s="15"/>
      <c r="ID357" s="15"/>
      <c r="IE357" s="15"/>
      <c r="IF357" s="15"/>
      <c r="IG357" s="15"/>
      <c r="IH357" s="15"/>
      <c r="II357" s="15"/>
      <c r="IJ357" s="15"/>
      <c r="IK357" s="15"/>
      <c r="IL357" s="15"/>
      <c r="IM357" s="15"/>
      <c r="IN357" s="15"/>
      <c r="IO357" s="15"/>
      <c r="IP357" s="15"/>
      <c r="IQ357" s="15"/>
      <c r="IR357" s="15"/>
      <c r="IS357" s="15"/>
      <c r="IT357" s="15"/>
      <c r="IU357" s="15"/>
      <c r="IV357" s="15"/>
    </row>
    <row r="358" spans="1:256" ht="15" customHeight="1">
      <c r="A358" s="635"/>
      <c r="B358" s="635"/>
      <c r="C358" s="635"/>
      <c r="D358" s="635"/>
      <c r="E358" s="635"/>
      <c r="F358" s="635"/>
      <c r="G358" s="635"/>
      <c r="H358" s="636"/>
      <c r="I358" s="636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  <c r="AX358" s="15"/>
      <c r="AY358" s="15"/>
      <c r="AZ358" s="15"/>
      <c r="BA358" s="15"/>
      <c r="BB358" s="15"/>
      <c r="BC358" s="15"/>
      <c r="BD358" s="15"/>
      <c r="BE358" s="15"/>
      <c r="BF358" s="15"/>
      <c r="BG358" s="15"/>
      <c r="BH358" s="15"/>
      <c r="BI358" s="15"/>
      <c r="BJ358" s="15"/>
      <c r="BK358" s="15"/>
      <c r="BL358" s="15"/>
      <c r="BM358" s="15"/>
      <c r="BN358" s="15"/>
      <c r="BO358" s="15"/>
      <c r="BP358" s="15"/>
      <c r="BQ358" s="15"/>
      <c r="BR358" s="15"/>
      <c r="BS358" s="15"/>
      <c r="BT358" s="15"/>
      <c r="BU358" s="15"/>
      <c r="BV358" s="15"/>
      <c r="BW358" s="15"/>
      <c r="BX358" s="15"/>
      <c r="BY358" s="15"/>
      <c r="BZ358" s="15"/>
      <c r="CA358" s="15"/>
      <c r="CB358" s="15"/>
      <c r="CC358" s="15"/>
      <c r="CD358" s="15"/>
      <c r="CE358" s="15"/>
      <c r="CF358" s="15"/>
      <c r="CG358" s="15"/>
      <c r="CH358" s="15"/>
      <c r="CI358" s="15"/>
      <c r="CJ358" s="15"/>
      <c r="CK358" s="15"/>
      <c r="CL358" s="15"/>
      <c r="CM358" s="15"/>
      <c r="CN358" s="15"/>
      <c r="CO358" s="15"/>
      <c r="CP358" s="15"/>
      <c r="CQ358" s="15"/>
      <c r="CR358" s="15"/>
      <c r="CS358" s="15"/>
      <c r="CT358" s="15"/>
      <c r="CU358" s="15"/>
      <c r="CV358" s="15"/>
      <c r="CW358" s="15"/>
      <c r="CX358" s="15"/>
      <c r="CY358" s="15"/>
      <c r="CZ358" s="15"/>
      <c r="DA358" s="15"/>
      <c r="DB358" s="15"/>
      <c r="DC358" s="15"/>
      <c r="DD358" s="15"/>
      <c r="DE358" s="15"/>
      <c r="DF358" s="15"/>
      <c r="DG358" s="15"/>
      <c r="DH358" s="15"/>
      <c r="DI358" s="15"/>
      <c r="DJ358" s="15"/>
      <c r="DK358" s="15"/>
      <c r="DL358" s="15"/>
      <c r="DM358" s="15"/>
      <c r="DN358" s="15"/>
      <c r="DO358" s="15"/>
      <c r="DP358" s="15"/>
      <c r="DQ358" s="15"/>
      <c r="DR358" s="15"/>
      <c r="DS358" s="15"/>
      <c r="DT358" s="15"/>
      <c r="DU358" s="15"/>
      <c r="DV358" s="15"/>
      <c r="DW358" s="15"/>
      <c r="DX358" s="15"/>
      <c r="DY358" s="15"/>
      <c r="DZ358" s="15"/>
      <c r="EA358" s="15"/>
      <c r="EB358" s="15"/>
      <c r="EC358" s="15"/>
      <c r="ED358" s="15"/>
      <c r="EE358" s="15"/>
      <c r="EF358" s="15"/>
      <c r="EG358" s="15"/>
      <c r="EH358" s="15"/>
      <c r="EI358" s="15"/>
      <c r="EJ358" s="15"/>
      <c r="EK358" s="15"/>
      <c r="EL358" s="15"/>
      <c r="EM358" s="15"/>
      <c r="EN358" s="15"/>
      <c r="EO358" s="15"/>
      <c r="EP358" s="15"/>
      <c r="EQ358" s="15"/>
      <c r="ER358" s="15"/>
      <c r="ES358" s="15"/>
      <c r="ET358" s="15"/>
      <c r="EU358" s="15"/>
      <c r="EV358" s="15"/>
      <c r="EW358" s="15"/>
      <c r="EX358" s="15"/>
      <c r="EY358" s="15"/>
      <c r="EZ358" s="15"/>
      <c r="FA358" s="15"/>
      <c r="FB358" s="15"/>
      <c r="FC358" s="15"/>
      <c r="FD358" s="15"/>
      <c r="FE358" s="15"/>
      <c r="FF358" s="15"/>
      <c r="FG358" s="15"/>
      <c r="FH358" s="15"/>
      <c r="FI358" s="15"/>
      <c r="FJ358" s="15"/>
      <c r="FK358" s="15"/>
      <c r="FL358" s="15"/>
      <c r="FM358" s="15"/>
      <c r="FN358" s="15"/>
      <c r="FO358" s="15"/>
      <c r="FP358" s="15"/>
      <c r="FQ358" s="15"/>
      <c r="FR358" s="15"/>
      <c r="FS358" s="15"/>
      <c r="FT358" s="15"/>
      <c r="FU358" s="15"/>
      <c r="FV358" s="15"/>
      <c r="FW358" s="15"/>
      <c r="FX358" s="15"/>
      <c r="FY358" s="15"/>
      <c r="FZ358" s="15"/>
      <c r="GA358" s="15"/>
      <c r="GB358" s="15"/>
      <c r="GC358" s="15"/>
      <c r="GD358" s="15"/>
      <c r="GE358" s="15"/>
      <c r="GF358" s="15"/>
      <c r="GG358" s="15"/>
      <c r="GH358" s="15"/>
      <c r="GI358" s="15"/>
      <c r="GJ358" s="15"/>
      <c r="GK358" s="15"/>
      <c r="GL358" s="15"/>
      <c r="GM358" s="15"/>
      <c r="GN358" s="15"/>
      <c r="GO358" s="15"/>
      <c r="GP358" s="15"/>
      <c r="GQ358" s="15"/>
      <c r="GR358" s="15"/>
      <c r="GS358" s="15"/>
      <c r="GT358" s="15"/>
      <c r="GU358" s="15"/>
      <c r="GV358" s="15"/>
      <c r="GW358" s="15"/>
      <c r="GX358" s="15"/>
      <c r="GY358" s="15"/>
      <c r="GZ358" s="15"/>
      <c r="HA358" s="15"/>
      <c r="HB358" s="15"/>
      <c r="HC358" s="15"/>
      <c r="HD358" s="15"/>
      <c r="HE358" s="15"/>
      <c r="HF358" s="15"/>
      <c r="HG358" s="15"/>
      <c r="HH358" s="15"/>
      <c r="HI358" s="15"/>
      <c r="HJ358" s="15"/>
      <c r="HK358" s="15"/>
      <c r="HL358" s="15"/>
      <c r="HM358" s="15"/>
      <c r="HN358" s="15"/>
      <c r="HO358" s="15"/>
      <c r="HP358" s="15"/>
      <c r="HQ358" s="15"/>
      <c r="HR358" s="15"/>
      <c r="HS358" s="15"/>
      <c r="HT358" s="15"/>
      <c r="HU358" s="15"/>
      <c r="HV358" s="15"/>
      <c r="HW358" s="15"/>
      <c r="HX358" s="15"/>
      <c r="HY358" s="15"/>
      <c r="HZ358" s="15"/>
      <c r="IA358" s="15"/>
      <c r="IB358" s="15"/>
      <c r="IC358" s="15"/>
      <c r="ID358" s="15"/>
      <c r="IE358" s="15"/>
      <c r="IF358" s="15"/>
      <c r="IG358" s="15"/>
      <c r="IH358" s="15"/>
      <c r="II358" s="15"/>
      <c r="IJ358" s="15"/>
      <c r="IK358" s="15"/>
      <c r="IL358" s="15"/>
      <c r="IM358" s="15"/>
      <c r="IN358" s="15"/>
      <c r="IO358" s="15"/>
      <c r="IP358" s="15"/>
      <c r="IQ358" s="15"/>
      <c r="IR358" s="15"/>
      <c r="IS358" s="15"/>
      <c r="IT358" s="15"/>
      <c r="IU358" s="15"/>
      <c r="IV358" s="15"/>
    </row>
    <row r="359" spans="1:256" ht="12.75" customHeight="1">
      <c r="A359" s="606"/>
      <c r="B359" s="606"/>
      <c r="C359" s="606"/>
      <c r="D359" s="606"/>
      <c r="E359" s="606"/>
      <c r="F359" s="606"/>
      <c r="G359" s="606"/>
      <c r="H359" s="636"/>
      <c r="I359" s="636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  <c r="AX359" s="15"/>
      <c r="AY359" s="15"/>
      <c r="AZ359" s="15"/>
      <c r="BA359" s="15"/>
      <c r="BB359" s="15"/>
      <c r="BC359" s="15"/>
      <c r="BD359" s="15"/>
      <c r="BE359" s="15"/>
      <c r="BF359" s="15"/>
      <c r="BG359" s="15"/>
      <c r="BH359" s="15"/>
      <c r="BI359" s="15"/>
      <c r="BJ359" s="15"/>
      <c r="BK359" s="15"/>
      <c r="BL359" s="15"/>
      <c r="BM359" s="15"/>
      <c r="BN359" s="15"/>
      <c r="BO359" s="15"/>
      <c r="BP359" s="15"/>
      <c r="BQ359" s="15"/>
      <c r="BR359" s="15"/>
      <c r="BS359" s="15"/>
      <c r="BT359" s="15"/>
      <c r="BU359" s="15"/>
      <c r="BV359" s="15"/>
      <c r="BW359" s="15"/>
      <c r="BX359" s="15"/>
      <c r="BY359" s="15"/>
      <c r="BZ359" s="15"/>
      <c r="CA359" s="15"/>
      <c r="CB359" s="15"/>
      <c r="CC359" s="15"/>
      <c r="CD359" s="15"/>
      <c r="CE359" s="15"/>
      <c r="CF359" s="15"/>
      <c r="CG359" s="15"/>
      <c r="CH359" s="15"/>
      <c r="CI359" s="15"/>
      <c r="CJ359" s="15"/>
      <c r="CK359" s="15"/>
      <c r="CL359" s="15"/>
      <c r="CM359" s="15"/>
      <c r="CN359" s="15"/>
      <c r="CO359" s="15"/>
      <c r="CP359" s="15"/>
      <c r="CQ359" s="15"/>
      <c r="CR359" s="15"/>
      <c r="CS359" s="15"/>
      <c r="CT359" s="15"/>
      <c r="CU359" s="15"/>
      <c r="CV359" s="15"/>
      <c r="CW359" s="15"/>
      <c r="CX359" s="15"/>
      <c r="CY359" s="15"/>
      <c r="CZ359" s="15"/>
      <c r="DA359" s="15"/>
      <c r="DB359" s="15"/>
      <c r="DC359" s="15"/>
      <c r="DD359" s="15"/>
      <c r="DE359" s="15"/>
      <c r="DF359" s="15"/>
      <c r="DG359" s="15"/>
      <c r="DH359" s="15"/>
      <c r="DI359" s="15"/>
      <c r="DJ359" s="15"/>
      <c r="DK359" s="15"/>
      <c r="DL359" s="15"/>
      <c r="DM359" s="15"/>
      <c r="DN359" s="15"/>
      <c r="DO359" s="15"/>
      <c r="DP359" s="15"/>
      <c r="DQ359" s="15"/>
      <c r="DR359" s="15"/>
      <c r="DS359" s="15"/>
      <c r="DT359" s="15"/>
      <c r="DU359" s="15"/>
      <c r="DV359" s="15"/>
      <c r="DW359" s="15"/>
      <c r="DX359" s="15"/>
      <c r="DY359" s="15"/>
      <c r="DZ359" s="15"/>
      <c r="EA359" s="15"/>
      <c r="EB359" s="15"/>
      <c r="EC359" s="15"/>
      <c r="ED359" s="15"/>
      <c r="EE359" s="15"/>
      <c r="EF359" s="15"/>
      <c r="EG359" s="15"/>
      <c r="EH359" s="15"/>
      <c r="EI359" s="15"/>
      <c r="EJ359" s="15"/>
      <c r="EK359" s="15"/>
      <c r="EL359" s="15"/>
      <c r="EM359" s="15"/>
      <c r="EN359" s="15"/>
      <c r="EO359" s="15"/>
      <c r="EP359" s="15"/>
      <c r="EQ359" s="15"/>
      <c r="ER359" s="15"/>
      <c r="ES359" s="15"/>
      <c r="ET359" s="15"/>
      <c r="EU359" s="15"/>
      <c r="EV359" s="15"/>
      <c r="EW359" s="15"/>
      <c r="EX359" s="15"/>
      <c r="EY359" s="15"/>
      <c r="EZ359" s="15"/>
      <c r="FA359" s="15"/>
      <c r="FB359" s="15"/>
      <c r="FC359" s="15"/>
      <c r="FD359" s="15"/>
      <c r="FE359" s="15"/>
      <c r="FF359" s="15"/>
      <c r="FG359" s="15"/>
      <c r="FH359" s="15"/>
      <c r="FI359" s="15"/>
      <c r="FJ359" s="15"/>
      <c r="FK359" s="15"/>
      <c r="FL359" s="15"/>
      <c r="FM359" s="15"/>
      <c r="FN359" s="15"/>
      <c r="FO359" s="15"/>
      <c r="FP359" s="15"/>
      <c r="FQ359" s="15"/>
      <c r="FR359" s="15"/>
      <c r="FS359" s="15"/>
      <c r="FT359" s="15"/>
      <c r="FU359" s="15"/>
      <c r="FV359" s="15"/>
      <c r="FW359" s="15"/>
      <c r="FX359" s="15"/>
      <c r="FY359" s="15"/>
      <c r="FZ359" s="15"/>
      <c r="GA359" s="15"/>
      <c r="GB359" s="15"/>
      <c r="GC359" s="15"/>
      <c r="GD359" s="15"/>
      <c r="GE359" s="15"/>
      <c r="GF359" s="15"/>
      <c r="GG359" s="15"/>
      <c r="GH359" s="15"/>
      <c r="GI359" s="15"/>
      <c r="GJ359" s="15"/>
      <c r="GK359" s="15"/>
      <c r="GL359" s="15"/>
      <c r="GM359" s="15"/>
      <c r="GN359" s="15"/>
      <c r="GO359" s="15"/>
      <c r="GP359" s="15"/>
      <c r="GQ359" s="15"/>
      <c r="GR359" s="15"/>
      <c r="GS359" s="15"/>
      <c r="GT359" s="15"/>
      <c r="GU359" s="15"/>
      <c r="GV359" s="15"/>
      <c r="GW359" s="15"/>
      <c r="GX359" s="15"/>
      <c r="GY359" s="15"/>
      <c r="GZ359" s="15"/>
      <c r="HA359" s="15"/>
      <c r="HB359" s="15"/>
      <c r="HC359" s="15"/>
      <c r="HD359" s="15"/>
      <c r="HE359" s="15"/>
      <c r="HF359" s="15"/>
      <c r="HG359" s="15"/>
      <c r="HH359" s="15"/>
      <c r="HI359" s="15"/>
      <c r="HJ359" s="15"/>
      <c r="HK359" s="15"/>
      <c r="HL359" s="15"/>
      <c r="HM359" s="15"/>
      <c r="HN359" s="15"/>
      <c r="HO359" s="15"/>
      <c r="HP359" s="15"/>
      <c r="HQ359" s="15"/>
      <c r="HR359" s="15"/>
      <c r="HS359" s="15"/>
      <c r="HT359" s="15"/>
      <c r="HU359" s="15"/>
      <c r="HV359" s="15"/>
      <c r="HW359" s="15"/>
      <c r="HX359" s="15"/>
      <c r="HY359" s="15"/>
      <c r="HZ359" s="15"/>
      <c r="IA359" s="15"/>
      <c r="IB359" s="15"/>
      <c r="IC359" s="15"/>
      <c r="ID359" s="15"/>
      <c r="IE359" s="15"/>
      <c r="IF359" s="15"/>
      <c r="IG359" s="15"/>
      <c r="IH359" s="15"/>
      <c r="II359" s="15"/>
      <c r="IJ359" s="15"/>
      <c r="IK359" s="15"/>
      <c r="IL359" s="15"/>
      <c r="IM359" s="15"/>
      <c r="IN359" s="15"/>
      <c r="IO359" s="15"/>
      <c r="IP359" s="15"/>
      <c r="IQ359" s="15"/>
      <c r="IR359" s="15"/>
      <c r="IS359" s="15"/>
      <c r="IT359" s="15"/>
      <c r="IU359" s="15"/>
      <c r="IV359" s="15"/>
    </row>
    <row r="360" spans="1:256" ht="12.75" customHeight="1">
      <c r="A360" s="608"/>
      <c r="B360" s="608"/>
      <c r="C360" s="608"/>
      <c r="D360" s="608"/>
      <c r="E360" s="608"/>
      <c r="F360" s="608"/>
      <c r="G360" s="608"/>
      <c r="H360" s="636"/>
      <c r="I360" s="636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  <c r="AZ360" s="15"/>
      <c r="BA360" s="15"/>
      <c r="BB360" s="15"/>
      <c r="BC360" s="15"/>
      <c r="BD360" s="15"/>
      <c r="BE360" s="15"/>
      <c r="BF360" s="15"/>
      <c r="BG360" s="15"/>
      <c r="BH360" s="15"/>
      <c r="BI360" s="15"/>
      <c r="BJ360" s="15"/>
      <c r="BK360" s="15"/>
      <c r="BL360" s="15"/>
      <c r="BM360" s="15"/>
      <c r="BN360" s="15"/>
      <c r="BO360" s="15"/>
      <c r="BP360" s="15"/>
      <c r="BQ360" s="15"/>
      <c r="BR360" s="15"/>
      <c r="BS360" s="15"/>
      <c r="BT360" s="15"/>
      <c r="BU360" s="15"/>
      <c r="BV360" s="15"/>
      <c r="BW360" s="15"/>
      <c r="BX360" s="15"/>
      <c r="BY360" s="15"/>
      <c r="BZ360" s="15"/>
      <c r="CA360" s="15"/>
      <c r="CB360" s="15"/>
      <c r="CC360" s="15"/>
      <c r="CD360" s="15"/>
      <c r="CE360" s="15"/>
      <c r="CF360" s="15"/>
      <c r="CG360" s="15"/>
      <c r="CH360" s="15"/>
      <c r="CI360" s="15"/>
      <c r="CJ360" s="15"/>
      <c r="CK360" s="15"/>
      <c r="CL360" s="15"/>
      <c r="CM360" s="15"/>
      <c r="CN360" s="15"/>
      <c r="CO360" s="15"/>
      <c r="CP360" s="15"/>
      <c r="CQ360" s="15"/>
      <c r="CR360" s="15"/>
      <c r="CS360" s="15"/>
      <c r="CT360" s="15"/>
      <c r="CU360" s="15"/>
      <c r="CV360" s="15"/>
      <c r="CW360" s="15"/>
      <c r="CX360" s="15"/>
      <c r="CY360" s="15"/>
      <c r="CZ360" s="15"/>
      <c r="DA360" s="15"/>
      <c r="DB360" s="15"/>
      <c r="DC360" s="15"/>
      <c r="DD360" s="15"/>
      <c r="DE360" s="15"/>
      <c r="DF360" s="15"/>
      <c r="DG360" s="15"/>
      <c r="DH360" s="15"/>
      <c r="DI360" s="15"/>
      <c r="DJ360" s="15"/>
      <c r="DK360" s="15"/>
      <c r="DL360" s="15"/>
      <c r="DM360" s="15"/>
      <c r="DN360" s="15"/>
      <c r="DO360" s="15"/>
      <c r="DP360" s="15"/>
      <c r="DQ360" s="15"/>
      <c r="DR360" s="15"/>
      <c r="DS360" s="15"/>
      <c r="DT360" s="15"/>
      <c r="DU360" s="15"/>
      <c r="DV360" s="15"/>
      <c r="DW360" s="15"/>
      <c r="DX360" s="15"/>
      <c r="DY360" s="15"/>
      <c r="DZ360" s="15"/>
      <c r="EA360" s="15"/>
      <c r="EB360" s="15"/>
      <c r="EC360" s="15"/>
      <c r="ED360" s="15"/>
      <c r="EE360" s="15"/>
      <c r="EF360" s="15"/>
      <c r="EG360" s="15"/>
      <c r="EH360" s="15"/>
      <c r="EI360" s="15"/>
      <c r="EJ360" s="15"/>
      <c r="EK360" s="15"/>
      <c r="EL360" s="15"/>
      <c r="EM360" s="15"/>
      <c r="EN360" s="15"/>
      <c r="EO360" s="15"/>
      <c r="EP360" s="15"/>
      <c r="EQ360" s="15"/>
      <c r="ER360" s="15"/>
      <c r="ES360" s="15"/>
      <c r="ET360" s="15"/>
      <c r="EU360" s="15"/>
      <c r="EV360" s="15"/>
      <c r="EW360" s="15"/>
      <c r="EX360" s="15"/>
      <c r="EY360" s="15"/>
      <c r="EZ360" s="15"/>
      <c r="FA360" s="15"/>
      <c r="FB360" s="15"/>
      <c r="FC360" s="15"/>
      <c r="FD360" s="15"/>
      <c r="FE360" s="15"/>
      <c r="FF360" s="15"/>
      <c r="FG360" s="15"/>
      <c r="FH360" s="15"/>
      <c r="FI360" s="15"/>
      <c r="FJ360" s="15"/>
      <c r="FK360" s="15"/>
      <c r="FL360" s="15"/>
      <c r="FM360" s="15"/>
      <c r="FN360" s="15"/>
      <c r="FO360" s="15"/>
      <c r="FP360" s="15"/>
      <c r="FQ360" s="15"/>
      <c r="FR360" s="15"/>
      <c r="FS360" s="15"/>
      <c r="FT360" s="15"/>
      <c r="FU360" s="15"/>
      <c r="FV360" s="15"/>
      <c r="FW360" s="15"/>
      <c r="FX360" s="15"/>
      <c r="FY360" s="15"/>
      <c r="FZ360" s="15"/>
      <c r="GA360" s="15"/>
      <c r="GB360" s="15"/>
      <c r="GC360" s="15"/>
      <c r="GD360" s="15"/>
      <c r="GE360" s="15"/>
      <c r="GF360" s="15"/>
      <c r="GG360" s="15"/>
      <c r="GH360" s="15"/>
      <c r="GI360" s="15"/>
      <c r="GJ360" s="15"/>
      <c r="GK360" s="15"/>
      <c r="GL360" s="15"/>
      <c r="GM360" s="15"/>
      <c r="GN360" s="15"/>
      <c r="GO360" s="15"/>
      <c r="GP360" s="15"/>
      <c r="GQ360" s="15"/>
      <c r="GR360" s="15"/>
      <c r="GS360" s="15"/>
      <c r="GT360" s="15"/>
      <c r="GU360" s="15"/>
      <c r="GV360" s="15"/>
      <c r="GW360" s="15"/>
      <c r="GX360" s="15"/>
      <c r="GY360" s="15"/>
      <c r="GZ360" s="15"/>
      <c r="HA360" s="15"/>
      <c r="HB360" s="15"/>
      <c r="HC360" s="15"/>
      <c r="HD360" s="15"/>
      <c r="HE360" s="15"/>
      <c r="HF360" s="15"/>
      <c r="HG360" s="15"/>
      <c r="HH360" s="15"/>
      <c r="HI360" s="15"/>
      <c r="HJ360" s="15"/>
      <c r="HK360" s="15"/>
      <c r="HL360" s="15"/>
      <c r="HM360" s="15"/>
      <c r="HN360" s="15"/>
      <c r="HO360" s="15"/>
      <c r="HP360" s="15"/>
      <c r="HQ360" s="15"/>
      <c r="HR360" s="15"/>
      <c r="HS360" s="15"/>
      <c r="HT360" s="15"/>
      <c r="HU360" s="15"/>
      <c r="HV360" s="15"/>
      <c r="HW360" s="15"/>
      <c r="HX360" s="15"/>
      <c r="HY360" s="15"/>
      <c r="HZ360" s="15"/>
      <c r="IA360" s="15"/>
      <c r="IB360" s="15"/>
      <c r="IC360" s="15"/>
      <c r="ID360" s="15"/>
      <c r="IE360" s="15"/>
      <c r="IF360" s="15"/>
      <c r="IG360" s="15"/>
      <c r="IH360" s="15"/>
      <c r="II360" s="15"/>
      <c r="IJ360" s="15"/>
      <c r="IK360" s="15"/>
      <c r="IL360" s="15"/>
      <c r="IM360" s="15"/>
      <c r="IN360" s="15"/>
      <c r="IO360" s="15"/>
      <c r="IP360" s="15"/>
      <c r="IQ360" s="15"/>
      <c r="IR360" s="15"/>
      <c r="IS360" s="15"/>
      <c r="IT360" s="15"/>
      <c r="IU360" s="15"/>
      <c r="IV360" s="15"/>
    </row>
  </sheetData>
  <mergeCells count="647">
    <mergeCell ref="A358:G358"/>
    <mergeCell ref="H358:I358"/>
    <mergeCell ref="A359:G359"/>
    <mergeCell ref="H359:I359"/>
    <mergeCell ref="A360:G360"/>
    <mergeCell ref="H360:I360"/>
    <mergeCell ref="A351:G351"/>
    <mergeCell ref="H351:I351"/>
    <mergeCell ref="A352:G352"/>
    <mergeCell ref="H352:I352"/>
    <mergeCell ref="A353:I353"/>
    <mergeCell ref="A354:I355"/>
    <mergeCell ref="A356:I356"/>
    <mergeCell ref="A357:G357"/>
    <mergeCell ref="H357:I357"/>
    <mergeCell ref="A343:I343"/>
    <mergeCell ref="A344:F344"/>
    <mergeCell ref="G344:I344"/>
    <mergeCell ref="A345:I345"/>
    <mergeCell ref="A346:F346"/>
    <mergeCell ref="G346:I346"/>
    <mergeCell ref="A347:I347"/>
    <mergeCell ref="A348:I348"/>
    <mergeCell ref="A349:G350"/>
    <mergeCell ref="H349:I350"/>
    <mergeCell ref="A337:E337"/>
    <mergeCell ref="G337:I337"/>
    <mergeCell ref="A338:E338"/>
    <mergeCell ref="G338:I338"/>
    <mergeCell ref="A339:I339"/>
    <mergeCell ref="A340:E340"/>
    <mergeCell ref="G340:I340"/>
    <mergeCell ref="A341:I341"/>
    <mergeCell ref="A342:F342"/>
    <mergeCell ref="G342:I342"/>
    <mergeCell ref="A332:E332"/>
    <mergeCell ref="G332:I332"/>
    <mergeCell ref="A333:I333"/>
    <mergeCell ref="A334:C334"/>
    <mergeCell ref="D334:E334"/>
    <mergeCell ref="G334:I334"/>
    <mergeCell ref="A335:E335"/>
    <mergeCell ref="G335:I335"/>
    <mergeCell ref="A336:I336"/>
    <mergeCell ref="A328:C328"/>
    <mergeCell ref="D328:E328"/>
    <mergeCell ref="G328:I328"/>
    <mergeCell ref="A329:E329"/>
    <mergeCell ref="G329:I329"/>
    <mergeCell ref="A330:I330"/>
    <mergeCell ref="A331:C331"/>
    <mergeCell ref="D331:E331"/>
    <mergeCell ref="G331:I331"/>
    <mergeCell ref="A324:E324"/>
    <mergeCell ref="G324:I324"/>
    <mergeCell ref="A325:I325"/>
    <mergeCell ref="A326:C326"/>
    <mergeCell ref="D326:E326"/>
    <mergeCell ref="G326:I326"/>
    <mergeCell ref="A327:C327"/>
    <mergeCell ref="D327:E327"/>
    <mergeCell ref="G327:I327"/>
    <mergeCell ref="A321:C321"/>
    <mergeCell ref="D321:E321"/>
    <mergeCell ref="G321:I321"/>
    <mergeCell ref="A322:C322"/>
    <mergeCell ref="D322:E322"/>
    <mergeCell ref="G322:I322"/>
    <mergeCell ref="A323:C323"/>
    <mergeCell ref="D323:E323"/>
    <mergeCell ref="G323:I323"/>
    <mergeCell ref="A318:C318"/>
    <mergeCell ref="D318:E318"/>
    <mergeCell ref="G318:I318"/>
    <mergeCell ref="A319:C319"/>
    <mergeCell ref="D319:E319"/>
    <mergeCell ref="G319:I319"/>
    <mergeCell ref="A320:C320"/>
    <mergeCell ref="D320:E320"/>
    <mergeCell ref="G320:I320"/>
    <mergeCell ref="A314:C314"/>
    <mergeCell ref="D314:E314"/>
    <mergeCell ref="G314:I314"/>
    <mergeCell ref="A315:C315"/>
    <mergeCell ref="D315:E315"/>
    <mergeCell ref="G315:I315"/>
    <mergeCell ref="A316:E316"/>
    <mergeCell ref="G316:I316"/>
    <mergeCell ref="A317:I317"/>
    <mergeCell ref="A311:C311"/>
    <mergeCell ref="D311:E311"/>
    <mergeCell ref="G311:I311"/>
    <mergeCell ref="A312:C312"/>
    <mergeCell ref="D312:E312"/>
    <mergeCell ref="G312:I312"/>
    <mergeCell ref="A313:C313"/>
    <mergeCell ref="D313:E313"/>
    <mergeCell ref="G313:I313"/>
    <mergeCell ref="A305:I305"/>
    <mergeCell ref="A306:I307"/>
    <mergeCell ref="A308:C308"/>
    <mergeCell ref="D308:E308"/>
    <mergeCell ref="G308:I308"/>
    <mergeCell ref="A309:C309"/>
    <mergeCell ref="D309:E309"/>
    <mergeCell ref="G309:I309"/>
    <mergeCell ref="A310:C310"/>
    <mergeCell ref="D310:E310"/>
    <mergeCell ref="G310:I310"/>
    <mergeCell ref="A300:B300"/>
    <mergeCell ref="C300:D300"/>
    <mergeCell ref="E300:F300"/>
    <mergeCell ref="G300:I300"/>
    <mergeCell ref="A301:F301"/>
    <mergeCell ref="G301:I301"/>
    <mergeCell ref="A302:I302"/>
    <mergeCell ref="A303:I303"/>
    <mergeCell ref="A304:I304"/>
    <mergeCell ref="A296:H297"/>
    <mergeCell ref="A298:B298"/>
    <mergeCell ref="C298:D298"/>
    <mergeCell ref="E298:F298"/>
    <mergeCell ref="G298:I298"/>
    <mergeCell ref="A299:B299"/>
    <mergeCell ref="C299:D299"/>
    <mergeCell ref="E299:F299"/>
    <mergeCell ref="G299:I299"/>
    <mergeCell ref="D290:E290"/>
    <mergeCell ref="H290:I290"/>
    <mergeCell ref="D291:E291"/>
    <mergeCell ref="H291:I291"/>
    <mergeCell ref="A292:G292"/>
    <mergeCell ref="H292:I292"/>
    <mergeCell ref="A293:I293"/>
    <mergeCell ref="A294:I294"/>
    <mergeCell ref="A295:I295"/>
    <mergeCell ref="D283:E283"/>
    <mergeCell ref="H283:I283"/>
    <mergeCell ref="A284:G284"/>
    <mergeCell ref="H284:I284"/>
    <mergeCell ref="A285:I285"/>
    <mergeCell ref="A286:I286"/>
    <mergeCell ref="A287:I287"/>
    <mergeCell ref="A288:I288"/>
    <mergeCell ref="D289:E289"/>
    <mergeCell ref="H289:I289"/>
    <mergeCell ref="A277:I277"/>
    <mergeCell ref="D278:E278"/>
    <mergeCell ref="H278:I278"/>
    <mergeCell ref="D279:E279"/>
    <mergeCell ref="H279:I279"/>
    <mergeCell ref="A280:G280"/>
    <mergeCell ref="H280:I280"/>
    <mergeCell ref="A281:I281"/>
    <mergeCell ref="D282:E282"/>
    <mergeCell ref="H282:I282"/>
    <mergeCell ref="A271:I272"/>
    <mergeCell ref="D273:E273"/>
    <mergeCell ref="H273:I273"/>
    <mergeCell ref="D274:E274"/>
    <mergeCell ref="H274:I274"/>
    <mergeCell ref="D275:E275"/>
    <mergeCell ref="H275:I275"/>
    <mergeCell ref="A276:G276"/>
    <mergeCell ref="H276:I276"/>
    <mergeCell ref="A266:B266"/>
    <mergeCell ref="C266:D266"/>
    <mergeCell ref="E266:F266"/>
    <mergeCell ref="G266:I266"/>
    <mergeCell ref="A267:F267"/>
    <mergeCell ref="G267:I267"/>
    <mergeCell ref="A268:I268"/>
    <mergeCell ref="A269:I269"/>
    <mergeCell ref="A270:I270"/>
    <mergeCell ref="A262:B262"/>
    <mergeCell ref="C262:D262"/>
    <mergeCell ref="E262:F262"/>
    <mergeCell ref="G262:I262"/>
    <mergeCell ref="A263:F263"/>
    <mergeCell ref="G263:I263"/>
    <mergeCell ref="A264:I264"/>
    <mergeCell ref="A265:B265"/>
    <mergeCell ref="C265:D265"/>
    <mergeCell ref="E265:F265"/>
    <mergeCell ref="G265:I265"/>
    <mergeCell ref="A258:B258"/>
    <mergeCell ref="C258:D258"/>
    <mergeCell ref="E258:F258"/>
    <mergeCell ref="G258:I258"/>
    <mergeCell ref="A259:F259"/>
    <mergeCell ref="G259:I259"/>
    <mergeCell ref="A260:I260"/>
    <mergeCell ref="A261:B261"/>
    <mergeCell ref="C261:D261"/>
    <mergeCell ref="E261:F261"/>
    <mergeCell ref="G261:I261"/>
    <mergeCell ref="A254:B254"/>
    <mergeCell ref="C254:D254"/>
    <mergeCell ref="E254:F254"/>
    <mergeCell ref="G254:I254"/>
    <mergeCell ref="A255:F255"/>
    <mergeCell ref="G255:I255"/>
    <mergeCell ref="A256:I256"/>
    <mergeCell ref="A257:B257"/>
    <mergeCell ref="C257:D257"/>
    <mergeCell ref="E257:F257"/>
    <mergeCell ref="G257:I257"/>
    <mergeCell ref="A250:B250"/>
    <mergeCell ref="C250:D250"/>
    <mergeCell ref="E250:F250"/>
    <mergeCell ref="G250:I250"/>
    <mergeCell ref="A251:F251"/>
    <mergeCell ref="G251:I251"/>
    <mergeCell ref="A252:I252"/>
    <mergeCell ref="A253:B253"/>
    <mergeCell ref="C253:D253"/>
    <mergeCell ref="E253:F253"/>
    <mergeCell ref="G253:I253"/>
    <mergeCell ref="A246:B246"/>
    <mergeCell ref="C246:D246"/>
    <mergeCell ref="E246:F246"/>
    <mergeCell ref="G246:I246"/>
    <mergeCell ref="A247:F247"/>
    <mergeCell ref="G247:I247"/>
    <mergeCell ref="A248:I248"/>
    <mergeCell ref="A249:B249"/>
    <mergeCell ref="C249:D249"/>
    <mergeCell ref="E249:F249"/>
    <mergeCell ref="G249:I249"/>
    <mergeCell ref="A240:I240"/>
    <mergeCell ref="A241:I241"/>
    <mergeCell ref="A242:I242"/>
    <mergeCell ref="A243:I243"/>
    <mergeCell ref="A244:B244"/>
    <mergeCell ref="C244:D244"/>
    <mergeCell ref="E244:F244"/>
    <mergeCell ref="G244:I244"/>
    <mergeCell ref="A245:B245"/>
    <mergeCell ref="C245:D245"/>
    <mergeCell ref="E245:F245"/>
    <mergeCell ref="G245:I245"/>
    <mergeCell ref="A237:B237"/>
    <mergeCell ref="C237:D237"/>
    <mergeCell ref="E237:F237"/>
    <mergeCell ref="G237:I237"/>
    <mergeCell ref="A238:B238"/>
    <mergeCell ref="C238:D238"/>
    <mergeCell ref="E238:F238"/>
    <mergeCell ref="G238:I238"/>
    <mergeCell ref="A239:F239"/>
    <mergeCell ref="G239:I239"/>
    <mergeCell ref="E233:F233"/>
    <mergeCell ref="G233:I233"/>
    <mergeCell ref="A234:B234"/>
    <mergeCell ref="C234:D234"/>
    <mergeCell ref="E234:F234"/>
    <mergeCell ref="G234:I234"/>
    <mergeCell ref="A235:F235"/>
    <mergeCell ref="G235:I235"/>
    <mergeCell ref="A236:I236"/>
    <mergeCell ref="HQ225:HX242"/>
    <mergeCell ref="HY225:IF242"/>
    <mergeCell ref="IG225:IN242"/>
    <mergeCell ref="IO225:IV242"/>
    <mergeCell ref="A226:B226"/>
    <mergeCell ref="C226:D226"/>
    <mergeCell ref="E226:F226"/>
    <mergeCell ref="G226:I226"/>
    <mergeCell ref="A227:F227"/>
    <mergeCell ref="G227:I227"/>
    <mergeCell ref="A228:I228"/>
    <mergeCell ref="A229:B229"/>
    <mergeCell ref="C229:D229"/>
    <mergeCell ref="E229:F229"/>
    <mergeCell ref="G229:I229"/>
    <mergeCell ref="A230:B230"/>
    <mergeCell ref="C230:D230"/>
    <mergeCell ref="E230:F230"/>
    <mergeCell ref="G230:I230"/>
    <mergeCell ref="A231:F231"/>
    <mergeCell ref="G231:I231"/>
    <mergeCell ref="A232:I232"/>
    <mergeCell ref="A233:B233"/>
    <mergeCell ref="C233:D233"/>
    <mergeCell ref="EW225:FD242"/>
    <mergeCell ref="FE225:FL242"/>
    <mergeCell ref="FM225:FT242"/>
    <mergeCell ref="FU225:GB242"/>
    <mergeCell ref="GC225:GJ242"/>
    <mergeCell ref="GK225:GR242"/>
    <mergeCell ref="GS225:GZ242"/>
    <mergeCell ref="HA225:HH242"/>
    <mergeCell ref="HI225:HP242"/>
    <mergeCell ref="CC225:CJ242"/>
    <mergeCell ref="CK225:CR242"/>
    <mergeCell ref="CS225:CZ242"/>
    <mergeCell ref="DA225:DH242"/>
    <mergeCell ref="DI225:DP242"/>
    <mergeCell ref="DQ225:DX242"/>
    <mergeCell ref="DY225:EF242"/>
    <mergeCell ref="EG225:EN242"/>
    <mergeCell ref="EO225:EV242"/>
    <mergeCell ref="J225:P242"/>
    <mergeCell ref="Q225:X242"/>
    <mergeCell ref="Y225:AF242"/>
    <mergeCell ref="AG225:AN242"/>
    <mergeCell ref="AO225:AV242"/>
    <mergeCell ref="AW225:BD242"/>
    <mergeCell ref="BE225:BL242"/>
    <mergeCell ref="BM225:BT242"/>
    <mergeCell ref="BU225:CB242"/>
    <mergeCell ref="A222:B222"/>
    <mergeCell ref="C222:D222"/>
    <mergeCell ref="E222:F222"/>
    <mergeCell ref="G222:I222"/>
    <mergeCell ref="A223:F223"/>
    <mergeCell ref="G223:I223"/>
    <mergeCell ref="A224:I224"/>
    <mergeCell ref="A225:B225"/>
    <mergeCell ref="C225:D225"/>
    <mergeCell ref="E225:F225"/>
    <mergeCell ref="G225:I225"/>
    <mergeCell ref="A218:B218"/>
    <mergeCell ref="C218:D218"/>
    <mergeCell ref="E218:F218"/>
    <mergeCell ref="G218:I218"/>
    <mergeCell ref="A219:F219"/>
    <mergeCell ref="G219:I219"/>
    <mergeCell ref="A220:I220"/>
    <mergeCell ref="A221:B221"/>
    <mergeCell ref="C221:D221"/>
    <mergeCell ref="E221:F221"/>
    <mergeCell ref="G221:I221"/>
    <mergeCell ref="A214:B214"/>
    <mergeCell ref="C214:D214"/>
    <mergeCell ref="E214:F214"/>
    <mergeCell ref="G214:I214"/>
    <mergeCell ref="A215:F215"/>
    <mergeCell ref="G215:I215"/>
    <mergeCell ref="A216:I216"/>
    <mergeCell ref="A217:B217"/>
    <mergeCell ref="C217:D217"/>
    <mergeCell ref="E217:F217"/>
    <mergeCell ref="G217:I217"/>
    <mergeCell ref="A208:I208"/>
    <mergeCell ref="A210:I210"/>
    <mergeCell ref="A211:I211"/>
    <mergeCell ref="A212:B212"/>
    <mergeCell ref="C212:D212"/>
    <mergeCell ref="E212:F212"/>
    <mergeCell ref="G212:I212"/>
    <mergeCell ref="A213:B213"/>
    <mergeCell ref="C213:D213"/>
    <mergeCell ref="E213:F213"/>
    <mergeCell ref="G213:I213"/>
    <mergeCell ref="B198:H198"/>
    <mergeCell ref="B199:H199"/>
    <mergeCell ref="B200:H200"/>
    <mergeCell ref="B201:H201"/>
    <mergeCell ref="B202:H202"/>
    <mergeCell ref="A203:H203"/>
    <mergeCell ref="B204:H204"/>
    <mergeCell ref="A205:H205"/>
    <mergeCell ref="A207:I207"/>
    <mergeCell ref="A190:B192"/>
    <mergeCell ref="C190:I190"/>
    <mergeCell ref="C191:I191"/>
    <mergeCell ref="C192:I192"/>
    <mergeCell ref="A193:I193"/>
    <mergeCell ref="A194:I194"/>
    <mergeCell ref="A195:I195"/>
    <mergeCell ref="A196:I196"/>
    <mergeCell ref="A197:H197"/>
    <mergeCell ref="B181:G181"/>
    <mergeCell ref="B182:G182"/>
    <mergeCell ref="B183:G183"/>
    <mergeCell ref="B184:G184"/>
    <mergeCell ref="B185:G185"/>
    <mergeCell ref="B186:G186"/>
    <mergeCell ref="A187:H187"/>
    <mergeCell ref="A188:I188"/>
    <mergeCell ref="A189:G189"/>
    <mergeCell ref="A172:G172"/>
    <mergeCell ref="B173:G173"/>
    <mergeCell ref="A174:G174"/>
    <mergeCell ref="B175:G175"/>
    <mergeCell ref="A176:G176"/>
    <mergeCell ref="B177:G177"/>
    <mergeCell ref="B178:G178"/>
    <mergeCell ref="B179:G179"/>
    <mergeCell ref="B180:G180"/>
    <mergeCell ref="B162:H162"/>
    <mergeCell ref="B163:H163"/>
    <mergeCell ref="B164:H164"/>
    <mergeCell ref="B165:H165"/>
    <mergeCell ref="A166:H166"/>
    <mergeCell ref="A167:I167"/>
    <mergeCell ref="A168:I168"/>
    <mergeCell ref="A170:I170"/>
    <mergeCell ref="B171:G171"/>
    <mergeCell ref="A153:I153"/>
    <mergeCell ref="A154:I154"/>
    <mergeCell ref="B155:H155"/>
    <mergeCell ref="B156:H156"/>
    <mergeCell ref="B157:H157"/>
    <mergeCell ref="A158:H158"/>
    <mergeCell ref="A159:I159"/>
    <mergeCell ref="A160:I160"/>
    <mergeCell ref="B161:H161"/>
    <mergeCell ref="B144:H144"/>
    <mergeCell ref="A145:H145"/>
    <mergeCell ref="A146:I146"/>
    <mergeCell ref="A147:H147"/>
    <mergeCell ref="A148:I148"/>
    <mergeCell ref="A149:I149"/>
    <mergeCell ref="B150:H150"/>
    <mergeCell ref="B151:H151"/>
    <mergeCell ref="A152:H152"/>
    <mergeCell ref="A136:I136"/>
    <mergeCell ref="A137:F137"/>
    <mergeCell ref="G137:H137"/>
    <mergeCell ref="B138:H138"/>
    <mergeCell ref="B139:H139"/>
    <mergeCell ref="B140:H140"/>
    <mergeCell ref="B141:H141"/>
    <mergeCell ref="B142:H142"/>
    <mergeCell ref="B143:H143"/>
    <mergeCell ref="B126:H126"/>
    <mergeCell ref="B127:H127"/>
    <mergeCell ref="B128:H128"/>
    <mergeCell ref="A129:H129"/>
    <mergeCell ref="A130:I130"/>
    <mergeCell ref="A131:I131"/>
    <mergeCell ref="A132:I132"/>
    <mergeCell ref="A133:I133"/>
    <mergeCell ref="A134:I134"/>
    <mergeCell ref="B117:H117"/>
    <mergeCell ref="B118:H118"/>
    <mergeCell ref="A119:H119"/>
    <mergeCell ref="A120:I120"/>
    <mergeCell ref="A121:I121"/>
    <mergeCell ref="B122:H122"/>
    <mergeCell ref="B123:H123"/>
    <mergeCell ref="B124:H124"/>
    <mergeCell ref="B125:H125"/>
    <mergeCell ref="B108:H108"/>
    <mergeCell ref="B109:H109"/>
    <mergeCell ref="B110:H110"/>
    <mergeCell ref="A111:I111"/>
    <mergeCell ref="A112:I112"/>
    <mergeCell ref="A113:I113"/>
    <mergeCell ref="A114:I114"/>
    <mergeCell ref="B115:H115"/>
    <mergeCell ref="B116:H116"/>
    <mergeCell ref="B99:G99"/>
    <mergeCell ref="B100:G100"/>
    <mergeCell ref="B101:G101"/>
    <mergeCell ref="B102:H102"/>
    <mergeCell ref="B103:G103"/>
    <mergeCell ref="B104:G104"/>
    <mergeCell ref="B105:G105"/>
    <mergeCell ref="B106:H106"/>
    <mergeCell ref="B107:H107"/>
    <mergeCell ref="B89:G89"/>
    <mergeCell ref="B90:G90"/>
    <mergeCell ref="A91:G91"/>
    <mergeCell ref="A93:I93"/>
    <mergeCell ref="A94:I94"/>
    <mergeCell ref="A95:I95"/>
    <mergeCell ref="B96:H96"/>
    <mergeCell ref="B97:H97"/>
    <mergeCell ref="B98:G98"/>
    <mergeCell ref="A80:I80"/>
    <mergeCell ref="A81:I81"/>
    <mergeCell ref="B82:G82"/>
    <mergeCell ref="B83:G83"/>
    <mergeCell ref="B84:G84"/>
    <mergeCell ref="B85:C85"/>
    <mergeCell ref="B86:G86"/>
    <mergeCell ref="B87:G87"/>
    <mergeCell ref="B88:G88"/>
    <mergeCell ref="A71:I71"/>
    <mergeCell ref="A72:I72"/>
    <mergeCell ref="A73:I73"/>
    <mergeCell ref="B74:H74"/>
    <mergeCell ref="B75:H75"/>
    <mergeCell ref="B76:H76"/>
    <mergeCell ref="A77:H77"/>
    <mergeCell ref="A78:I78"/>
    <mergeCell ref="A79:I79"/>
    <mergeCell ref="B62:H62"/>
    <mergeCell ref="B63:G63"/>
    <mergeCell ref="B64:G64"/>
    <mergeCell ref="B65:H65"/>
    <mergeCell ref="B66:H66"/>
    <mergeCell ref="B67:H67"/>
    <mergeCell ref="A68:H68"/>
    <mergeCell ref="A69:I69"/>
    <mergeCell ref="A70:I70"/>
    <mergeCell ref="B55:G55"/>
    <mergeCell ref="H55:I55"/>
    <mergeCell ref="B56:G56"/>
    <mergeCell ref="H56:I56"/>
    <mergeCell ref="A57:I57"/>
    <mergeCell ref="A58:I58"/>
    <mergeCell ref="A59:I59"/>
    <mergeCell ref="A60:I60"/>
    <mergeCell ref="B61:G61"/>
    <mergeCell ref="HQ51:HX51"/>
    <mergeCell ref="HY51:IF51"/>
    <mergeCell ref="IG51:IN51"/>
    <mergeCell ref="IO51:IV51"/>
    <mergeCell ref="B52:G52"/>
    <mergeCell ref="H52:I52"/>
    <mergeCell ref="B53:G53"/>
    <mergeCell ref="H53:I53"/>
    <mergeCell ref="B54:G54"/>
    <mergeCell ref="H54:I54"/>
    <mergeCell ref="EW51:FD51"/>
    <mergeCell ref="FE51:FL51"/>
    <mergeCell ref="FM51:FT51"/>
    <mergeCell ref="FU51:GB51"/>
    <mergeCell ref="GC51:GJ51"/>
    <mergeCell ref="GK51:GR51"/>
    <mergeCell ref="GS51:GZ51"/>
    <mergeCell ref="HA51:HH51"/>
    <mergeCell ref="HI51:HP51"/>
    <mergeCell ref="CC51:CJ51"/>
    <mergeCell ref="CK51:CR51"/>
    <mergeCell ref="CS51:CZ51"/>
    <mergeCell ref="DA51:DH51"/>
    <mergeCell ref="DI51:DP51"/>
    <mergeCell ref="DQ51:DX51"/>
    <mergeCell ref="DY51:EF51"/>
    <mergeCell ref="EG51:EN51"/>
    <mergeCell ref="EO51:EV51"/>
    <mergeCell ref="J51:P51"/>
    <mergeCell ref="Q51:X51"/>
    <mergeCell ref="Y51:AF51"/>
    <mergeCell ref="AG51:AN51"/>
    <mergeCell ref="AO51:AV51"/>
    <mergeCell ref="AW51:BD51"/>
    <mergeCell ref="BE51:BL51"/>
    <mergeCell ref="BM51:BT51"/>
    <mergeCell ref="BU51:CB51"/>
    <mergeCell ref="A44:I44"/>
    <mergeCell ref="A45:G45"/>
    <mergeCell ref="H45:I45"/>
    <mergeCell ref="A46:I46"/>
    <mergeCell ref="A47:I47"/>
    <mergeCell ref="A48:I48"/>
    <mergeCell ref="A49:I49"/>
    <mergeCell ref="A50:I50"/>
    <mergeCell ref="A51:I51"/>
    <mergeCell ref="A39:E39"/>
    <mergeCell ref="F39:G39"/>
    <mergeCell ref="H39:I39"/>
    <mergeCell ref="A40:G40"/>
    <mergeCell ref="H40:I40"/>
    <mergeCell ref="A42:E42"/>
    <mergeCell ref="F42:G42"/>
    <mergeCell ref="H42:I42"/>
    <mergeCell ref="A43:G43"/>
    <mergeCell ref="H43:I43"/>
    <mergeCell ref="A34:G34"/>
    <mergeCell ref="H34:I34"/>
    <mergeCell ref="A35:I35"/>
    <mergeCell ref="A36:E36"/>
    <mergeCell ref="F36:G36"/>
    <mergeCell ref="H36:I36"/>
    <mergeCell ref="A37:G37"/>
    <mergeCell ref="H37:I37"/>
    <mergeCell ref="A38:I38"/>
    <mergeCell ref="A31:E31"/>
    <mergeCell ref="F31:G31"/>
    <mergeCell ref="H31:I31"/>
    <mergeCell ref="A32:E32"/>
    <mergeCell ref="F32:G32"/>
    <mergeCell ref="H32:I32"/>
    <mergeCell ref="A33:E33"/>
    <mergeCell ref="F33:G33"/>
    <mergeCell ref="H33:I33"/>
    <mergeCell ref="A27:E27"/>
    <mergeCell ref="F27:G27"/>
    <mergeCell ref="H27:I27"/>
    <mergeCell ref="A28:E28"/>
    <mergeCell ref="F28:G28"/>
    <mergeCell ref="H28:I28"/>
    <mergeCell ref="A29:G29"/>
    <mergeCell ref="H29:I29"/>
    <mergeCell ref="A30:I30"/>
    <mergeCell ref="A24:E24"/>
    <mergeCell ref="F24:G24"/>
    <mergeCell ref="H24:I24"/>
    <mergeCell ref="A25:E25"/>
    <mergeCell ref="F25:G25"/>
    <mergeCell ref="H25:I25"/>
    <mergeCell ref="A26:E26"/>
    <mergeCell ref="F26:G26"/>
    <mergeCell ref="H26:I26"/>
    <mergeCell ref="A20:E20"/>
    <mergeCell ref="F20:G20"/>
    <mergeCell ref="H20:I20"/>
    <mergeCell ref="A21:G21"/>
    <mergeCell ref="H21:I21"/>
    <mergeCell ref="A22:I22"/>
    <mergeCell ref="A23:E23"/>
    <mergeCell ref="F23:G23"/>
    <mergeCell ref="H23:I23"/>
    <mergeCell ref="A17:E17"/>
    <mergeCell ref="F17:G17"/>
    <mergeCell ref="H17:I17"/>
    <mergeCell ref="A18:E18"/>
    <mergeCell ref="F18:G18"/>
    <mergeCell ref="H18:I18"/>
    <mergeCell ref="A19:E19"/>
    <mergeCell ref="F19:G19"/>
    <mergeCell ref="H19:I19"/>
    <mergeCell ref="A14:E14"/>
    <mergeCell ref="F14:G14"/>
    <mergeCell ref="H14:I14"/>
    <mergeCell ref="A15:E15"/>
    <mergeCell ref="F15:G15"/>
    <mergeCell ref="H15:I15"/>
    <mergeCell ref="A16:E16"/>
    <mergeCell ref="F16:G16"/>
    <mergeCell ref="H16:I16"/>
    <mergeCell ref="B9:G9"/>
    <mergeCell ref="H9:I9"/>
    <mergeCell ref="B10:G10"/>
    <mergeCell ref="H10:I10"/>
    <mergeCell ref="B11:G11"/>
    <mergeCell ref="H11:I11"/>
    <mergeCell ref="A12:I12"/>
    <mergeCell ref="A13:E13"/>
    <mergeCell ref="F13:G13"/>
    <mergeCell ref="H13:I13"/>
    <mergeCell ref="A2:I2"/>
    <mergeCell ref="A3:I3"/>
    <mergeCell ref="A4:E4"/>
    <mergeCell ref="F4:I4"/>
    <mergeCell ref="A5:E5"/>
    <mergeCell ref="F5:I5"/>
    <mergeCell ref="A6:I6"/>
    <mergeCell ref="A7:I7"/>
    <mergeCell ref="B8:G8"/>
    <mergeCell ref="H8:I8"/>
  </mergeCells>
  <pageMargins left="0.69930555555555596" right="0.69930555555555596" top="0.75" bottom="0.75" header="0.511811023622047" footer="0.511811023622047"/>
  <pageSetup orientation="landscape" horizontalDpi="300" verticalDpi="300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V360"/>
  <sheetViews>
    <sheetView zoomScaleNormal="100" workbookViewId="0"/>
  </sheetViews>
  <sheetFormatPr defaultColWidth="12.5703125" defaultRowHeight="12.75"/>
  <cols>
    <col min="1" max="1" width="13.28515625" customWidth="1"/>
    <col min="2" max="2" width="11.140625" customWidth="1"/>
    <col min="3" max="3" width="13.28515625" customWidth="1"/>
    <col min="4" max="4" width="10.140625" customWidth="1"/>
    <col min="6" max="6" width="11.28515625" customWidth="1"/>
    <col min="7" max="7" width="9.85546875" customWidth="1"/>
    <col min="8" max="8" width="13.5703125" customWidth="1"/>
    <col min="9" max="9" width="14.5703125" customWidth="1"/>
    <col min="10" max="10" width="10.7109375" customWidth="1"/>
    <col min="11" max="11" width="11.140625" customWidth="1"/>
    <col min="12" max="12" width="7.5703125" customWidth="1"/>
    <col min="13" max="13" width="6.5703125" customWidth="1"/>
    <col min="14" max="15" width="9.28515625" customWidth="1"/>
    <col min="16" max="256" width="9.140625" customWidth="1"/>
  </cols>
  <sheetData>
    <row r="1" spans="1:256" ht="11.25" customHeight="1">
      <c r="A1" s="15"/>
      <c r="B1" s="15"/>
      <c r="C1" s="15"/>
      <c r="D1" s="15"/>
      <c r="E1" s="15"/>
      <c r="F1" s="15"/>
      <c r="G1" s="15"/>
      <c r="H1" s="15"/>
      <c r="I1" s="16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  <c r="DI1" s="15"/>
      <c r="DJ1" s="15"/>
      <c r="DK1" s="15"/>
      <c r="DL1" s="15"/>
      <c r="DM1" s="15"/>
      <c r="DN1" s="15"/>
      <c r="DO1" s="15"/>
      <c r="DP1" s="15"/>
      <c r="DQ1" s="15"/>
      <c r="DR1" s="15"/>
      <c r="DS1" s="15"/>
      <c r="DT1" s="15"/>
      <c r="DU1" s="15"/>
      <c r="DV1" s="15"/>
      <c r="DW1" s="15"/>
      <c r="DX1" s="15"/>
      <c r="DY1" s="15"/>
      <c r="DZ1" s="15"/>
      <c r="EA1" s="15"/>
      <c r="EB1" s="15"/>
      <c r="EC1" s="15"/>
      <c r="ED1" s="15"/>
      <c r="EE1" s="15"/>
      <c r="EF1" s="15"/>
      <c r="EG1" s="15"/>
      <c r="EH1" s="15"/>
      <c r="EI1" s="15"/>
      <c r="EJ1" s="15"/>
      <c r="EK1" s="15"/>
      <c r="EL1" s="15"/>
      <c r="EM1" s="15"/>
      <c r="EN1" s="15"/>
      <c r="EO1" s="15"/>
      <c r="EP1" s="15"/>
      <c r="EQ1" s="15"/>
      <c r="ER1" s="15"/>
      <c r="ES1" s="15"/>
      <c r="ET1" s="15"/>
      <c r="EU1" s="15"/>
      <c r="EV1" s="15"/>
      <c r="EW1" s="15"/>
      <c r="EX1" s="15"/>
      <c r="EY1" s="15"/>
      <c r="EZ1" s="15"/>
      <c r="FA1" s="15"/>
      <c r="FB1" s="15"/>
      <c r="FC1" s="15"/>
      <c r="FD1" s="15"/>
      <c r="FE1" s="15"/>
      <c r="FF1" s="15"/>
      <c r="FG1" s="15"/>
      <c r="FH1" s="15"/>
      <c r="FI1" s="15"/>
      <c r="FJ1" s="15"/>
      <c r="FK1" s="15"/>
      <c r="FL1" s="15"/>
      <c r="FM1" s="15"/>
      <c r="FN1" s="15"/>
      <c r="FO1" s="15"/>
      <c r="FP1" s="15"/>
      <c r="FQ1" s="15"/>
      <c r="FR1" s="15"/>
      <c r="FS1" s="15"/>
      <c r="FT1" s="15"/>
      <c r="FU1" s="15"/>
      <c r="FV1" s="15"/>
      <c r="FW1" s="15"/>
      <c r="FX1" s="15"/>
      <c r="FY1" s="15"/>
      <c r="FZ1" s="15"/>
      <c r="GA1" s="15"/>
      <c r="GB1" s="15"/>
      <c r="GC1" s="15"/>
      <c r="GD1" s="15"/>
      <c r="GE1" s="15"/>
      <c r="GF1" s="15"/>
      <c r="GG1" s="15"/>
      <c r="GH1" s="15"/>
      <c r="GI1" s="15"/>
      <c r="GJ1" s="15"/>
      <c r="GK1" s="15"/>
      <c r="GL1" s="15"/>
      <c r="GM1" s="15"/>
      <c r="GN1" s="15"/>
      <c r="GO1" s="15"/>
      <c r="GP1" s="15"/>
      <c r="GQ1" s="15"/>
      <c r="GR1" s="15"/>
      <c r="GS1" s="15"/>
      <c r="GT1" s="15"/>
      <c r="GU1" s="15"/>
      <c r="GV1" s="15"/>
      <c r="GW1" s="15"/>
      <c r="GX1" s="15"/>
      <c r="GY1" s="15"/>
      <c r="GZ1" s="15"/>
      <c r="HA1" s="15"/>
      <c r="HB1" s="15"/>
      <c r="HC1" s="15"/>
      <c r="HD1" s="15"/>
      <c r="HE1" s="15"/>
      <c r="HF1" s="15"/>
      <c r="HG1" s="15"/>
      <c r="HH1" s="15"/>
      <c r="HI1" s="15"/>
      <c r="HJ1" s="15"/>
      <c r="HK1" s="15"/>
      <c r="HL1" s="15"/>
      <c r="HM1" s="15"/>
      <c r="HN1" s="15"/>
      <c r="HO1" s="15"/>
      <c r="HP1" s="15"/>
      <c r="HQ1" s="15"/>
      <c r="HR1" s="15"/>
      <c r="HS1" s="15"/>
      <c r="HT1" s="15"/>
      <c r="HU1" s="15"/>
      <c r="HV1" s="15"/>
      <c r="HW1" s="15"/>
      <c r="HX1" s="15"/>
      <c r="HY1" s="15"/>
      <c r="HZ1" s="15"/>
      <c r="IA1" s="15"/>
      <c r="IB1" s="15"/>
      <c r="IC1" s="15"/>
      <c r="ID1" s="15"/>
      <c r="IE1" s="15"/>
      <c r="IF1" s="15"/>
      <c r="IG1" s="15"/>
      <c r="IH1" s="15"/>
      <c r="II1" s="15"/>
      <c r="IJ1" s="15"/>
      <c r="IK1" s="15"/>
      <c r="IL1" s="15"/>
      <c r="IM1" s="15"/>
      <c r="IN1" s="15"/>
      <c r="IO1" s="15"/>
      <c r="IP1" s="15"/>
      <c r="IQ1" s="15"/>
      <c r="IR1" s="15"/>
      <c r="IS1" s="15"/>
      <c r="IT1" s="15"/>
      <c r="IU1" s="15"/>
      <c r="IV1" s="15"/>
    </row>
    <row r="2" spans="1:256" ht="23.25" customHeight="1">
      <c r="A2" s="14" t="s">
        <v>478</v>
      </c>
      <c r="B2" s="14"/>
      <c r="C2" s="14"/>
      <c r="D2" s="14"/>
      <c r="E2" s="14"/>
      <c r="F2" s="14"/>
      <c r="G2" s="14"/>
      <c r="H2" s="14"/>
      <c r="I2" s="14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  <c r="DZ2" s="15"/>
      <c r="EA2" s="15"/>
      <c r="EB2" s="15"/>
      <c r="EC2" s="15"/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  <c r="FA2" s="15"/>
      <c r="FB2" s="15"/>
      <c r="FC2" s="15"/>
      <c r="FD2" s="15"/>
      <c r="FE2" s="15"/>
      <c r="FF2" s="15"/>
      <c r="FG2" s="15"/>
      <c r="FH2" s="15"/>
      <c r="FI2" s="15"/>
      <c r="FJ2" s="15"/>
      <c r="FK2" s="15"/>
      <c r="FL2" s="15"/>
      <c r="FM2" s="15"/>
      <c r="FN2" s="15"/>
      <c r="FO2" s="15"/>
      <c r="FP2" s="15"/>
      <c r="FQ2" s="15"/>
      <c r="FR2" s="15"/>
      <c r="FS2" s="15"/>
      <c r="FT2" s="15"/>
      <c r="FU2" s="15"/>
      <c r="FV2" s="15"/>
      <c r="FW2" s="15"/>
      <c r="FX2" s="15"/>
      <c r="FY2" s="15"/>
      <c r="FZ2" s="15"/>
      <c r="GA2" s="15"/>
      <c r="GB2" s="15"/>
      <c r="GC2" s="15"/>
      <c r="GD2" s="15"/>
      <c r="GE2" s="15"/>
      <c r="GF2" s="15"/>
      <c r="GG2" s="15"/>
      <c r="GH2" s="15"/>
      <c r="GI2" s="15"/>
      <c r="GJ2" s="15"/>
      <c r="GK2" s="15"/>
      <c r="GL2" s="15"/>
      <c r="GM2" s="15"/>
      <c r="GN2" s="15"/>
      <c r="GO2" s="15"/>
      <c r="GP2" s="15"/>
      <c r="GQ2" s="15"/>
      <c r="GR2" s="15"/>
      <c r="GS2" s="15"/>
      <c r="GT2" s="15"/>
      <c r="GU2" s="15"/>
      <c r="GV2" s="15"/>
      <c r="GW2" s="15"/>
      <c r="GX2" s="15"/>
      <c r="GY2" s="15"/>
      <c r="GZ2" s="15"/>
      <c r="HA2" s="15"/>
      <c r="HB2" s="15"/>
      <c r="HC2" s="15"/>
      <c r="HD2" s="15"/>
      <c r="HE2" s="15"/>
      <c r="HF2" s="15"/>
      <c r="HG2" s="15"/>
      <c r="HH2" s="15"/>
      <c r="HI2" s="15"/>
      <c r="HJ2" s="15"/>
      <c r="HK2" s="15"/>
      <c r="HL2" s="15"/>
      <c r="HM2" s="15"/>
      <c r="HN2" s="15"/>
      <c r="HO2" s="15"/>
      <c r="HP2" s="15"/>
      <c r="HQ2" s="15"/>
      <c r="HR2" s="15"/>
      <c r="HS2" s="15"/>
      <c r="HT2" s="15"/>
      <c r="HU2" s="15"/>
      <c r="HV2" s="15"/>
      <c r="HW2" s="15"/>
      <c r="HX2" s="15"/>
      <c r="HY2" s="15"/>
      <c r="HZ2" s="15"/>
      <c r="IA2" s="15"/>
      <c r="IB2" s="15"/>
      <c r="IC2" s="15"/>
      <c r="ID2" s="15"/>
      <c r="IE2" s="15"/>
      <c r="IF2" s="15"/>
      <c r="IG2" s="15"/>
      <c r="IH2" s="15"/>
      <c r="II2" s="15"/>
      <c r="IJ2" s="15"/>
      <c r="IK2" s="15"/>
      <c r="IL2" s="15"/>
      <c r="IM2" s="15"/>
      <c r="IN2" s="15"/>
      <c r="IO2" s="15"/>
      <c r="IP2" s="15"/>
      <c r="IQ2" s="15"/>
      <c r="IR2" s="15"/>
      <c r="IS2" s="15"/>
      <c r="IT2" s="15"/>
      <c r="IU2" s="15"/>
      <c r="IV2" s="15"/>
    </row>
    <row r="3" spans="1:256" ht="62.25" customHeight="1">
      <c r="A3" s="13" t="s">
        <v>1</v>
      </c>
      <c r="B3" s="13"/>
      <c r="C3" s="13"/>
      <c r="D3" s="13"/>
      <c r="E3" s="13"/>
      <c r="F3" s="13"/>
      <c r="G3" s="13"/>
      <c r="H3" s="13"/>
      <c r="I3" s="13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5"/>
      <c r="FC3" s="15"/>
      <c r="FD3" s="15"/>
      <c r="FE3" s="15"/>
      <c r="FF3" s="15"/>
      <c r="FG3" s="15"/>
      <c r="FH3" s="15"/>
      <c r="FI3" s="15"/>
      <c r="FJ3" s="15"/>
      <c r="FK3" s="15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5"/>
      <c r="GK3" s="15"/>
      <c r="GL3" s="15"/>
      <c r="GM3" s="15"/>
      <c r="GN3" s="15"/>
      <c r="GO3" s="15"/>
      <c r="GP3" s="15"/>
      <c r="GQ3" s="15"/>
      <c r="GR3" s="15"/>
      <c r="GS3" s="15"/>
      <c r="GT3" s="15"/>
      <c r="GU3" s="15"/>
      <c r="GV3" s="15"/>
      <c r="GW3" s="15"/>
      <c r="GX3" s="15"/>
      <c r="GY3" s="15"/>
      <c r="GZ3" s="15"/>
      <c r="HA3" s="15"/>
      <c r="HB3" s="15"/>
      <c r="HC3" s="15"/>
      <c r="HD3" s="15"/>
      <c r="HE3" s="15"/>
      <c r="HF3" s="15"/>
      <c r="HG3" s="15"/>
      <c r="HH3" s="15"/>
      <c r="HI3" s="15"/>
      <c r="HJ3" s="15"/>
      <c r="HK3" s="15"/>
      <c r="HL3" s="15"/>
      <c r="HM3" s="15"/>
      <c r="HN3" s="15"/>
      <c r="HO3" s="15"/>
      <c r="HP3" s="15"/>
      <c r="HQ3" s="15"/>
      <c r="HR3" s="15"/>
      <c r="HS3" s="15"/>
      <c r="HT3" s="15"/>
      <c r="HU3" s="15"/>
      <c r="HV3" s="15"/>
      <c r="HW3" s="15"/>
      <c r="HX3" s="15"/>
      <c r="HY3" s="15"/>
      <c r="HZ3" s="15"/>
      <c r="IA3" s="15"/>
      <c r="IB3" s="15"/>
      <c r="IC3" s="15"/>
      <c r="ID3" s="15"/>
      <c r="IE3" s="15"/>
      <c r="IF3" s="15"/>
      <c r="IG3" s="15"/>
      <c r="IH3" s="15"/>
      <c r="II3" s="15"/>
      <c r="IJ3" s="15"/>
      <c r="IK3" s="15"/>
      <c r="IL3" s="15"/>
      <c r="IM3" s="15"/>
      <c r="IN3" s="15"/>
      <c r="IO3" s="15"/>
      <c r="IP3" s="15"/>
      <c r="IQ3" s="15"/>
      <c r="IR3" s="15"/>
      <c r="IS3" s="15"/>
      <c r="IT3" s="15"/>
      <c r="IU3" s="15"/>
      <c r="IV3" s="15"/>
    </row>
    <row r="4" spans="1:256" ht="15.75" customHeight="1">
      <c r="A4" s="12" t="s">
        <v>2</v>
      </c>
      <c r="B4" s="12"/>
      <c r="C4" s="12"/>
      <c r="D4" s="12"/>
      <c r="E4" s="12"/>
      <c r="F4" s="11" t="s">
        <v>321</v>
      </c>
      <c r="G4" s="11"/>
      <c r="H4" s="11"/>
      <c r="I4" s="11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15"/>
      <c r="IQ4" s="15"/>
      <c r="IR4" s="15"/>
      <c r="IS4" s="15"/>
      <c r="IT4" s="15"/>
      <c r="IU4" s="15"/>
      <c r="IV4" s="15"/>
    </row>
    <row r="5" spans="1:256" ht="15.75" customHeight="1">
      <c r="A5" s="12" t="s">
        <v>4</v>
      </c>
      <c r="B5" s="12"/>
      <c r="C5" s="12"/>
      <c r="D5" s="12"/>
      <c r="E5" s="12"/>
      <c r="F5" s="11" t="s">
        <v>5</v>
      </c>
      <c r="G5" s="11"/>
      <c r="H5" s="11"/>
      <c r="I5" s="11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  <c r="IQ5" s="15"/>
      <c r="IR5" s="15"/>
      <c r="IS5" s="15"/>
      <c r="IT5" s="15"/>
      <c r="IU5" s="15"/>
      <c r="IV5" s="15"/>
    </row>
    <row r="6" spans="1:256" ht="15.75" customHeight="1">
      <c r="A6" s="12" t="s">
        <v>6</v>
      </c>
      <c r="B6" s="12"/>
      <c r="C6" s="12"/>
      <c r="D6" s="12"/>
      <c r="E6" s="12"/>
      <c r="F6" s="12"/>
      <c r="G6" s="12"/>
      <c r="H6" s="12"/>
      <c r="I6" s="12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  <c r="FG6" s="15"/>
      <c r="FH6" s="15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5"/>
      <c r="FZ6" s="15"/>
      <c r="GA6" s="15"/>
      <c r="GB6" s="15"/>
      <c r="GC6" s="15"/>
      <c r="GD6" s="15"/>
      <c r="GE6" s="15"/>
      <c r="GF6" s="15"/>
      <c r="GG6" s="15"/>
      <c r="GH6" s="15"/>
      <c r="GI6" s="15"/>
      <c r="GJ6" s="15"/>
      <c r="GK6" s="15"/>
      <c r="GL6" s="15"/>
      <c r="GM6" s="15"/>
      <c r="GN6" s="15"/>
      <c r="GO6" s="15"/>
      <c r="GP6" s="15"/>
      <c r="GQ6" s="15"/>
      <c r="GR6" s="15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  <c r="IJ6" s="15"/>
      <c r="IK6" s="15"/>
      <c r="IL6" s="15"/>
      <c r="IM6" s="15"/>
      <c r="IN6" s="15"/>
      <c r="IO6" s="15"/>
      <c r="IP6" s="15"/>
      <c r="IQ6" s="15"/>
      <c r="IR6" s="15"/>
      <c r="IS6" s="15"/>
      <c r="IT6" s="15"/>
      <c r="IU6" s="15"/>
      <c r="IV6" s="15"/>
    </row>
    <row r="7" spans="1:256" ht="20.25" customHeight="1">
      <c r="A7" s="10" t="s">
        <v>7</v>
      </c>
      <c r="B7" s="10"/>
      <c r="C7" s="10"/>
      <c r="D7" s="10"/>
      <c r="E7" s="10"/>
      <c r="F7" s="10"/>
      <c r="G7" s="10"/>
      <c r="H7" s="10"/>
      <c r="I7" s="10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  <c r="IQ7" s="15"/>
      <c r="IR7" s="15"/>
      <c r="IS7" s="15"/>
      <c r="IT7" s="15"/>
      <c r="IU7" s="15"/>
      <c r="IV7" s="15"/>
    </row>
    <row r="8" spans="1:256" ht="15.75" customHeight="1">
      <c r="A8" s="17" t="s">
        <v>8</v>
      </c>
      <c r="B8" s="12" t="s">
        <v>9</v>
      </c>
      <c r="C8" s="12"/>
      <c r="D8" s="12"/>
      <c r="E8" s="12"/>
      <c r="F8" s="12"/>
      <c r="G8" s="12"/>
      <c r="H8" s="9">
        <v>45289</v>
      </c>
      <c r="I8" s="9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  <c r="IP8" s="15"/>
      <c r="IQ8" s="15"/>
      <c r="IR8" s="15"/>
      <c r="IS8" s="15"/>
      <c r="IT8" s="15"/>
      <c r="IU8" s="15"/>
      <c r="IV8" s="15"/>
    </row>
    <row r="9" spans="1:256" ht="15.75" customHeight="1">
      <c r="A9" s="17" t="s">
        <v>10</v>
      </c>
      <c r="B9" s="12" t="s">
        <v>11</v>
      </c>
      <c r="C9" s="12"/>
      <c r="D9" s="12"/>
      <c r="E9" s="12"/>
      <c r="F9" s="12"/>
      <c r="G9" s="12"/>
      <c r="H9" s="11" t="s">
        <v>322</v>
      </c>
      <c r="I9" s="11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  <c r="IP9" s="15"/>
      <c r="IQ9" s="15"/>
      <c r="IR9" s="15"/>
      <c r="IS9" s="15"/>
      <c r="IT9" s="15"/>
      <c r="IU9" s="15"/>
      <c r="IV9" s="15"/>
    </row>
    <row r="10" spans="1:256" ht="42" customHeight="1">
      <c r="A10" s="17" t="s">
        <v>13</v>
      </c>
      <c r="B10" s="12" t="s">
        <v>14</v>
      </c>
      <c r="C10" s="12"/>
      <c r="D10" s="12"/>
      <c r="E10" s="12"/>
      <c r="F10" s="12"/>
      <c r="G10" s="12"/>
      <c r="H10" s="11" t="s">
        <v>15</v>
      </c>
      <c r="I10" s="11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  <c r="IO10" s="15"/>
      <c r="IP10" s="15"/>
      <c r="IQ10" s="15"/>
      <c r="IR10" s="15"/>
      <c r="IS10" s="15"/>
      <c r="IT10" s="15"/>
      <c r="IU10" s="15"/>
      <c r="IV10" s="15"/>
    </row>
    <row r="11" spans="1:256" ht="34.5" customHeight="1">
      <c r="A11" s="17" t="s">
        <v>16</v>
      </c>
      <c r="B11" s="12" t="s">
        <v>17</v>
      </c>
      <c r="C11" s="12"/>
      <c r="D11" s="12"/>
      <c r="E11" s="12"/>
      <c r="F11" s="12"/>
      <c r="G11" s="12"/>
      <c r="H11" s="11">
        <v>12</v>
      </c>
      <c r="I11" s="11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  <c r="IP11" s="15"/>
      <c r="IQ11" s="15"/>
      <c r="IR11" s="15"/>
      <c r="IS11" s="15"/>
      <c r="IT11" s="15"/>
      <c r="IU11" s="15"/>
      <c r="IV11" s="15"/>
    </row>
    <row r="12" spans="1:256" ht="25.5" customHeight="1">
      <c r="A12" s="8" t="s">
        <v>18</v>
      </c>
      <c r="B12" s="8"/>
      <c r="C12" s="8"/>
      <c r="D12" s="8"/>
      <c r="E12" s="8"/>
      <c r="F12" s="8"/>
      <c r="G12" s="8"/>
      <c r="H12" s="8"/>
      <c r="I12" s="8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  <c r="IP12" s="15"/>
      <c r="IQ12" s="15"/>
      <c r="IR12" s="15"/>
      <c r="IS12" s="15"/>
      <c r="IT12" s="15"/>
      <c r="IU12" s="15"/>
      <c r="IV12" s="15"/>
    </row>
    <row r="13" spans="1:256" ht="43.5" customHeight="1">
      <c r="A13" s="7" t="s">
        <v>19</v>
      </c>
      <c r="B13" s="7"/>
      <c r="C13" s="7"/>
      <c r="D13" s="7"/>
      <c r="E13" s="7"/>
      <c r="F13" s="6" t="s">
        <v>20</v>
      </c>
      <c r="G13" s="6"/>
      <c r="H13" s="6" t="s">
        <v>323</v>
      </c>
      <c r="I13" s="6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  <c r="IP13" s="15"/>
      <c r="IQ13" s="15"/>
      <c r="IR13" s="15"/>
      <c r="IS13" s="15"/>
      <c r="IT13" s="15"/>
      <c r="IU13" s="15"/>
      <c r="IV13" s="15"/>
    </row>
    <row r="14" spans="1:256" ht="12.75" customHeight="1">
      <c r="A14" s="5" t="s">
        <v>22</v>
      </c>
      <c r="B14" s="5"/>
      <c r="C14" s="5"/>
      <c r="D14" s="5"/>
      <c r="E14" s="5"/>
      <c r="F14" s="4" t="s">
        <v>23</v>
      </c>
      <c r="G14" s="4"/>
      <c r="H14" s="3">
        <v>2000</v>
      </c>
      <c r="I14" s="3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  <c r="IP14" s="15"/>
      <c r="IQ14" s="15"/>
      <c r="IR14" s="15"/>
      <c r="IS14" s="15"/>
      <c r="IT14" s="15"/>
      <c r="IU14" s="15"/>
      <c r="IV14" s="15"/>
    </row>
    <row r="15" spans="1:256" ht="12.75" customHeight="1">
      <c r="A15" s="5" t="s">
        <v>24</v>
      </c>
      <c r="B15" s="5"/>
      <c r="C15" s="5"/>
      <c r="D15" s="5"/>
      <c r="E15" s="5"/>
      <c r="F15" s="4" t="s">
        <v>23</v>
      </c>
      <c r="G15" s="4"/>
      <c r="H15" s="3">
        <v>4000</v>
      </c>
      <c r="I15" s="3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  <c r="IO15" s="15"/>
      <c r="IP15" s="15"/>
      <c r="IQ15" s="15"/>
      <c r="IR15" s="15"/>
      <c r="IS15" s="15"/>
      <c r="IT15" s="15"/>
      <c r="IU15" s="15"/>
      <c r="IV15" s="15"/>
    </row>
    <row r="16" spans="1:256" ht="12.75" customHeight="1">
      <c r="A16" s="5" t="s">
        <v>25</v>
      </c>
      <c r="B16" s="5"/>
      <c r="C16" s="5"/>
      <c r="D16" s="5"/>
      <c r="E16" s="5"/>
      <c r="F16" s="4" t="s">
        <v>23</v>
      </c>
      <c r="G16" s="4"/>
      <c r="H16" s="3">
        <v>0</v>
      </c>
      <c r="I16" s="3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  <c r="IO16" s="15"/>
      <c r="IP16" s="15"/>
      <c r="IQ16" s="15"/>
      <c r="IR16" s="15"/>
      <c r="IS16" s="15"/>
      <c r="IT16" s="15"/>
      <c r="IU16" s="15"/>
      <c r="IV16" s="15"/>
    </row>
    <row r="17" spans="1:256" ht="12.75" customHeight="1">
      <c r="A17" s="5" t="s">
        <v>26</v>
      </c>
      <c r="B17" s="5"/>
      <c r="C17" s="5"/>
      <c r="D17" s="5"/>
      <c r="E17" s="5"/>
      <c r="F17" s="4" t="s">
        <v>23</v>
      </c>
      <c r="G17" s="4"/>
      <c r="H17" s="3">
        <v>400</v>
      </c>
      <c r="I17" s="3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  <c r="IO17" s="15"/>
      <c r="IP17" s="15"/>
      <c r="IQ17" s="15"/>
      <c r="IR17" s="15"/>
      <c r="IS17" s="15"/>
      <c r="IT17" s="15"/>
      <c r="IU17" s="15"/>
      <c r="IV17" s="15"/>
    </row>
    <row r="18" spans="1:256" ht="12.75" customHeight="1">
      <c r="A18" s="5" t="s">
        <v>27</v>
      </c>
      <c r="B18" s="5"/>
      <c r="C18" s="5"/>
      <c r="D18" s="5"/>
      <c r="E18" s="5"/>
      <c r="F18" s="4" t="s">
        <v>23</v>
      </c>
      <c r="G18" s="4"/>
      <c r="H18" s="3">
        <v>0</v>
      </c>
      <c r="I18" s="3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  <c r="IO18" s="15"/>
      <c r="IP18" s="15"/>
      <c r="IQ18" s="15"/>
      <c r="IR18" s="15"/>
      <c r="IS18" s="15"/>
      <c r="IT18" s="15"/>
      <c r="IU18" s="15"/>
      <c r="IV18" s="15"/>
    </row>
    <row r="19" spans="1:256" ht="12.75" customHeight="1">
      <c r="A19" s="5" t="s">
        <v>28</v>
      </c>
      <c r="B19" s="5"/>
      <c r="C19" s="5"/>
      <c r="D19" s="5"/>
      <c r="E19" s="5"/>
      <c r="F19" s="4" t="s">
        <v>23</v>
      </c>
      <c r="G19" s="4"/>
      <c r="H19" s="3">
        <v>600</v>
      </c>
      <c r="I19" s="3"/>
      <c r="J19" s="15"/>
      <c r="K19" s="15"/>
      <c r="L19" s="22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  <c r="IO19" s="15"/>
      <c r="IP19" s="15"/>
      <c r="IQ19" s="15"/>
      <c r="IR19" s="15"/>
      <c r="IS19" s="15"/>
      <c r="IT19" s="15"/>
      <c r="IU19" s="15"/>
      <c r="IV19" s="15"/>
    </row>
    <row r="20" spans="1:256" ht="27" customHeight="1">
      <c r="A20" s="2" t="s">
        <v>29</v>
      </c>
      <c r="B20" s="2"/>
      <c r="C20" s="2"/>
      <c r="D20" s="2"/>
      <c r="E20" s="2"/>
      <c r="F20" s="4" t="s">
        <v>23</v>
      </c>
      <c r="G20" s="4"/>
      <c r="H20" s="3">
        <v>200</v>
      </c>
      <c r="I20" s="3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  <c r="IM20" s="15"/>
      <c r="IN20" s="15"/>
      <c r="IO20" s="15"/>
      <c r="IP20" s="15"/>
      <c r="IQ20" s="15"/>
      <c r="IR20" s="15"/>
      <c r="IS20" s="15"/>
      <c r="IT20" s="15"/>
      <c r="IU20" s="15"/>
      <c r="IV20" s="15"/>
    </row>
    <row r="21" spans="1:256" ht="12.75" customHeight="1">
      <c r="A21" s="1" t="s">
        <v>30</v>
      </c>
      <c r="B21" s="1"/>
      <c r="C21" s="1"/>
      <c r="D21" s="1"/>
      <c r="E21" s="1"/>
      <c r="F21" s="1"/>
      <c r="G21" s="1"/>
      <c r="H21" s="474">
        <f>ROUND(H14+H15+H16+H17+H18+H19+H20,2)</f>
        <v>7200</v>
      </c>
      <c r="I21" s="474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  <c r="IJ21" s="15"/>
      <c r="IK21" s="15"/>
      <c r="IL21" s="15"/>
      <c r="IM21" s="15"/>
      <c r="IN21" s="15"/>
      <c r="IO21" s="15"/>
      <c r="IP21" s="15"/>
      <c r="IQ21" s="15"/>
      <c r="IR21" s="15"/>
      <c r="IS21" s="15"/>
      <c r="IT21" s="15"/>
      <c r="IU21" s="15"/>
      <c r="IV21" s="15"/>
    </row>
    <row r="22" spans="1:256" ht="8.25" customHeight="1">
      <c r="A22" s="475"/>
      <c r="B22" s="475"/>
      <c r="C22" s="475"/>
      <c r="D22" s="475"/>
      <c r="E22" s="475"/>
      <c r="F22" s="475"/>
      <c r="G22" s="475"/>
      <c r="H22" s="475"/>
      <c r="I22" s="47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  <c r="IO22" s="15"/>
      <c r="IP22" s="15"/>
      <c r="IQ22" s="15"/>
      <c r="IR22" s="15"/>
      <c r="IS22" s="15"/>
      <c r="IT22" s="15"/>
      <c r="IU22" s="15"/>
      <c r="IV22" s="15"/>
    </row>
    <row r="23" spans="1:256" ht="23.25" customHeight="1">
      <c r="A23" s="5" t="s">
        <v>31</v>
      </c>
      <c r="B23" s="5"/>
      <c r="C23" s="5"/>
      <c r="D23" s="5"/>
      <c r="E23" s="5"/>
      <c r="F23" s="4" t="s">
        <v>23</v>
      </c>
      <c r="G23" s="4"/>
      <c r="H23" s="476">
        <v>500</v>
      </c>
      <c r="I23" s="476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  <c r="IM23" s="15"/>
      <c r="IN23" s="15"/>
      <c r="IO23" s="15"/>
      <c r="IP23" s="15"/>
      <c r="IQ23" s="15"/>
      <c r="IR23" s="15"/>
      <c r="IS23" s="15"/>
      <c r="IT23" s="15"/>
      <c r="IU23" s="15"/>
      <c r="IV23" s="15"/>
    </row>
    <row r="24" spans="1:256" ht="12.75" customHeight="1">
      <c r="A24" s="5" t="s">
        <v>32</v>
      </c>
      <c r="B24" s="5"/>
      <c r="C24" s="5"/>
      <c r="D24" s="5"/>
      <c r="E24" s="5"/>
      <c r="F24" s="477" t="s">
        <v>23</v>
      </c>
      <c r="G24" s="477"/>
      <c r="H24" s="476">
        <v>1200</v>
      </c>
      <c r="I24" s="476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  <c r="IO24" s="15"/>
      <c r="IP24" s="15"/>
      <c r="IQ24" s="15"/>
      <c r="IR24" s="15"/>
      <c r="IS24" s="15"/>
      <c r="IT24" s="15"/>
      <c r="IU24" s="15"/>
      <c r="IV24" s="15"/>
    </row>
    <row r="25" spans="1:256" ht="12.75" customHeight="1">
      <c r="A25" s="5" t="s">
        <v>33</v>
      </c>
      <c r="B25" s="5"/>
      <c r="C25" s="5"/>
      <c r="D25" s="5"/>
      <c r="E25" s="5"/>
      <c r="F25" s="4" t="s">
        <v>23</v>
      </c>
      <c r="G25" s="4"/>
      <c r="H25" s="476">
        <v>100</v>
      </c>
      <c r="I25" s="476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  <c r="IJ25" s="15"/>
      <c r="IK25" s="15"/>
      <c r="IL25" s="15"/>
      <c r="IM25" s="15"/>
      <c r="IN25" s="15"/>
      <c r="IO25" s="15"/>
      <c r="IP25" s="15"/>
      <c r="IQ25" s="15"/>
      <c r="IR25" s="15"/>
      <c r="IS25" s="15"/>
      <c r="IT25" s="15"/>
      <c r="IU25" s="15"/>
      <c r="IV25" s="15"/>
    </row>
    <row r="26" spans="1:256" ht="15.75" customHeight="1">
      <c r="A26" s="5" t="s">
        <v>34</v>
      </c>
      <c r="B26" s="5"/>
      <c r="C26" s="5"/>
      <c r="D26" s="5"/>
      <c r="E26" s="5"/>
      <c r="F26" s="477" t="s">
        <v>23</v>
      </c>
      <c r="G26" s="477"/>
      <c r="H26" s="476">
        <v>150</v>
      </c>
      <c r="I26" s="476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  <c r="IJ26" s="15"/>
      <c r="IK26" s="15"/>
      <c r="IL26" s="15"/>
      <c r="IM26" s="15"/>
      <c r="IN26" s="15"/>
      <c r="IO26" s="15"/>
      <c r="IP26" s="15"/>
      <c r="IQ26" s="15"/>
      <c r="IR26" s="15"/>
      <c r="IS26" s="15"/>
      <c r="IT26" s="15"/>
      <c r="IU26" s="15"/>
      <c r="IV26" s="15"/>
    </row>
    <row r="27" spans="1:256" ht="14.25" customHeight="1">
      <c r="A27" s="5" t="s">
        <v>35</v>
      </c>
      <c r="B27" s="5"/>
      <c r="C27" s="5"/>
      <c r="D27" s="5"/>
      <c r="E27" s="5"/>
      <c r="F27" s="477" t="s">
        <v>23</v>
      </c>
      <c r="G27" s="477"/>
      <c r="H27" s="476">
        <v>250</v>
      </c>
      <c r="I27" s="476"/>
      <c r="J27" s="25" t="s">
        <v>324</v>
      </c>
      <c r="K27" s="25" t="s">
        <v>325</v>
      </c>
      <c r="L27" s="25" t="s">
        <v>326</v>
      </c>
      <c r="M27" s="25" t="s">
        <v>327</v>
      </c>
      <c r="N27" s="15" t="s">
        <v>328</v>
      </c>
      <c r="O27" s="15" t="s">
        <v>329</v>
      </c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15"/>
      <c r="IM27" s="15"/>
      <c r="IN27" s="15"/>
      <c r="IO27" s="15"/>
      <c r="IP27" s="15"/>
      <c r="IQ27" s="15"/>
      <c r="IR27" s="15"/>
      <c r="IS27" s="15"/>
      <c r="IT27" s="15"/>
      <c r="IU27" s="15"/>
      <c r="IV27" s="15"/>
    </row>
    <row r="28" spans="1:256" ht="26.25" customHeight="1">
      <c r="A28" s="5" t="s">
        <v>36</v>
      </c>
      <c r="B28" s="5"/>
      <c r="C28" s="5"/>
      <c r="D28" s="5"/>
      <c r="E28" s="5"/>
      <c r="F28" s="4" t="s">
        <v>23</v>
      </c>
      <c r="G28" s="4"/>
      <c r="H28" s="476">
        <v>800</v>
      </c>
      <c r="I28" s="476"/>
      <c r="J28" s="26">
        <f>H62</f>
        <v>0</v>
      </c>
      <c r="K28" s="15">
        <v>220</v>
      </c>
      <c r="L28" s="15">
        <f>ROUND(J28/K28,2)</f>
        <v>0</v>
      </c>
      <c r="M28" s="15">
        <f>8*15*0</f>
        <v>0</v>
      </c>
      <c r="N28" s="26">
        <v>0</v>
      </c>
      <c r="O28" s="27">
        <v>0.5</v>
      </c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  <c r="IB28" s="15"/>
      <c r="IC28" s="15"/>
      <c r="ID28" s="15"/>
      <c r="IE28" s="15"/>
      <c r="IF28" s="15"/>
      <c r="IG28" s="15"/>
      <c r="IH28" s="15"/>
      <c r="II28" s="15"/>
      <c r="IJ28" s="15"/>
      <c r="IK28" s="15"/>
      <c r="IL28" s="15"/>
      <c r="IM28" s="15"/>
      <c r="IN28" s="15"/>
      <c r="IO28" s="15"/>
      <c r="IP28" s="15"/>
      <c r="IQ28" s="15"/>
      <c r="IR28" s="15"/>
      <c r="IS28" s="15"/>
      <c r="IT28" s="15"/>
      <c r="IU28" s="15"/>
      <c r="IV28" s="15"/>
    </row>
    <row r="29" spans="1:256" ht="15" customHeight="1">
      <c r="A29" s="1" t="s">
        <v>37</v>
      </c>
      <c r="B29" s="1"/>
      <c r="C29" s="1"/>
      <c r="D29" s="1"/>
      <c r="E29" s="1"/>
      <c r="F29" s="1"/>
      <c r="G29" s="1"/>
      <c r="H29" s="474">
        <f>ROUND(H23+H24+H25+H26+H27+H28,2)</f>
        <v>3000</v>
      </c>
      <c r="I29" s="474"/>
      <c r="J29" s="26"/>
      <c r="K29" s="15"/>
      <c r="L29" s="15"/>
      <c r="M29" s="15"/>
      <c r="N29" s="26"/>
      <c r="O29" s="27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  <c r="IB29" s="15"/>
      <c r="IC29" s="15"/>
      <c r="ID29" s="15"/>
      <c r="IE29" s="15"/>
      <c r="IF29" s="15"/>
      <c r="IG29" s="15"/>
      <c r="IH29" s="15"/>
      <c r="II29" s="15"/>
      <c r="IJ29" s="15"/>
      <c r="IK29" s="15"/>
      <c r="IL29" s="15"/>
      <c r="IM29" s="15"/>
      <c r="IN29" s="15"/>
      <c r="IO29" s="15"/>
      <c r="IP29" s="15"/>
      <c r="IQ29" s="15"/>
      <c r="IR29" s="15"/>
      <c r="IS29" s="15"/>
      <c r="IT29" s="15"/>
      <c r="IU29" s="15"/>
      <c r="IV29" s="15"/>
    </row>
    <row r="30" spans="1:256" ht="7.5" customHeight="1">
      <c r="A30" s="475"/>
      <c r="B30" s="475"/>
      <c r="C30" s="475"/>
      <c r="D30" s="475"/>
      <c r="E30" s="475"/>
      <c r="F30" s="475"/>
      <c r="G30" s="475"/>
      <c r="H30" s="475"/>
      <c r="I30" s="475"/>
      <c r="J30" s="15" t="s">
        <v>330</v>
      </c>
      <c r="K30" s="15" t="s">
        <v>331</v>
      </c>
      <c r="L30" s="15"/>
      <c r="M30" s="15"/>
      <c r="N30" s="26"/>
      <c r="O30" s="27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  <c r="EQ30" s="15"/>
      <c r="ER30" s="15"/>
      <c r="ES30" s="15"/>
      <c r="ET30" s="15"/>
      <c r="EU30" s="15"/>
      <c r="EV30" s="15"/>
      <c r="EW30" s="15"/>
      <c r="EX30" s="15"/>
      <c r="EY30" s="15"/>
      <c r="EZ30" s="15"/>
      <c r="FA30" s="15"/>
      <c r="FB30" s="15"/>
      <c r="FC30" s="15"/>
      <c r="FD30" s="15"/>
      <c r="FE30" s="15"/>
      <c r="FF30" s="15"/>
      <c r="FG30" s="15"/>
      <c r="FH30" s="15"/>
      <c r="FI30" s="15"/>
      <c r="FJ30" s="15"/>
      <c r="FK30" s="15"/>
      <c r="FL30" s="15"/>
      <c r="FM30" s="15"/>
      <c r="FN30" s="15"/>
      <c r="FO30" s="15"/>
      <c r="FP30" s="15"/>
      <c r="FQ30" s="15"/>
      <c r="FR30" s="15"/>
      <c r="FS30" s="15"/>
      <c r="FT30" s="15"/>
      <c r="FU30" s="15"/>
      <c r="FV30" s="15"/>
      <c r="FW30" s="15"/>
      <c r="FX30" s="15"/>
      <c r="FY30" s="15"/>
      <c r="FZ30" s="15"/>
      <c r="GA30" s="15"/>
      <c r="GB30" s="15"/>
      <c r="GC30" s="15"/>
      <c r="GD30" s="15"/>
      <c r="GE30" s="15"/>
      <c r="GF30" s="15"/>
      <c r="GG30" s="15"/>
      <c r="GH30" s="15"/>
      <c r="GI30" s="15"/>
      <c r="GJ30" s="15"/>
      <c r="GK30" s="15"/>
      <c r="GL30" s="15"/>
      <c r="GM30" s="15"/>
      <c r="GN30" s="15"/>
      <c r="GO30" s="15"/>
      <c r="GP30" s="15"/>
      <c r="GQ30" s="15"/>
      <c r="GR30" s="15"/>
      <c r="GS30" s="15"/>
      <c r="GT30" s="15"/>
      <c r="GU30" s="15"/>
      <c r="GV30" s="15"/>
      <c r="GW30" s="15"/>
      <c r="GX30" s="15"/>
      <c r="GY30" s="15"/>
      <c r="GZ30" s="15"/>
      <c r="HA30" s="15"/>
      <c r="HB30" s="15"/>
      <c r="HC30" s="15"/>
      <c r="HD30" s="15"/>
      <c r="HE30" s="15"/>
      <c r="HF30" s="15"/>
      <c r="HG30" s="15"/>
      <c r="HH30" s="15"/>
      <c r="HI30" s="15"/>
      <c r="HJ30" s="15"/>
      <c r="HK30" s="15"/>
      <c r="HL30" s="15"/>
      <c r="HM30" s="15"/>
      <c r="HN30" s="15"/>
      <c r="HO30" s="15"/>
      <c r="HP30" s="15"/>
      <c r="HQ30" s="15"/>
      <c r="HR30" s="15"/>
      <c r="HS30" s="15"/>
      <c r="HT30" s="15"/>
      <c r="HU30" s="15"/>
      <c r="HV30" s="15"/>
      <c r="HW30" s="15"/>
      <c r="HX30" s="15"/>
      <c r="HY30" s="15"/>
      <c r="HZ30" s="15"/>
      <c r="IA30" s="15"/>
      <c r="IB30" s="15"/>
      <c r="IC30" s="15"/>
      <c r="ID30" s="15"/>
      <c r="IE30" s="15"/>
      <c r="IF30" s="15"/>
      <c r="IG30" s="15"/>
      <c r="IH30" s="15"/>
      <c r="II30" s="15"/>
      <c r="IJ30" s="15"/>
      <c r="IK30" s="15"/>
      <c r="IL30" s="15"/>
      <c r="IM30" s="15"/>
      <c r="IN30" s="15"/>
      <c r="IO30" s="15"/>
      <c r="IP30" s="15"/>
      <c r="IQ30" s="15"/>
      <c r="IR30" s="15"/>
      <c r="IS30" s="15"/>
      <c r="IT30" s="15"/>
      <c r="IU30" s="15"/>
      <c r="IV30" s="15"/>
    </row>
    <row r="31" spans="1:256" ht="27" customHeight="1">
      <c r="A31" s="5" t="s">
        <v>38</v>
      </c>
      <c r="B31" s="5"/>
      <c r="C31" s="5"/>
      <c r="D31" s="5"/>
      <c r="E31" s="5"/>
      <c r="F31" s="4" t="s">
        <v>23</v>
      </c>
      <c r="G31" s="4"/>
      <c r="H31" s="476">
        <v>100</v>
      </c>
      <c r="I31" s="476"/>
      <c r="J31" s="27">
        <v>0</v>
      </c>
      <c r="K31" s="27">
        <v>0</v>
      </c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/>
      <c r="FN31" s="15"/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/>
      <c r="GB31" s="15"/>
      <c r="GC31" s="15"/>
      <c r="GD31" s="15"/>
      <c r="GE31" s="15"/>
      <c r="GF31" s="15"/>
      <c r="GG31" s="15"/>
      <c r="GH31" s="15"/>
      <c r="GI31" s="15"/>
      <c r="GJ31" s="15"/>
      <c r="GK31" s="15"/>
      <c r="GL31" s="15"/>
      <c r="GM31" s="15"/>
      <c r="GN31" s="15"/>
      <c r="GO31" s="15"/>
      <c r="GP31" s="15"/>
      <c r="GQ31" s="15"/>
      <c r="GR31" s="15"/>
      <c r="GS31" s="15"/>
      <c r="GT31" s="15"/>
      <c r="GU31" s="15"/>
      <c r="GV31" s="15"/>
      <c r="GW31" s="15"/>
      <c r="GX31" s="15"/>
      <c r="GY31" s="15"/>
      <c r="GZ31" s="15"/>
      <c r="HA31" s="15"/>
      <c r="HB31" s="15"/>
      <c r="HC31" s="15"/>
      <c r="HD31" s="15"/>
      <c r="HE31" s="15"/>
      <c r="HF31" s="15"/>
      <c r="HG31" s="15"/>
      <c r="HH31" s="15"/>
      <c r="HI31" s="15"/>
      <c r="HJ31" s="15"/>
      <c r="HK31" s="15"/>
      <c r="HL31" s="15"/>
      <c r="HM31" s="15"/>
      <c r="HN31" s="15"/>
      <c r="HO31" s="15"/>
      <c r="HP31" s="15"/>
      <c r="HQ31" s="15"/>
      <c r="HR31" s="15"/>
      <c r="HS31" s="15"/>
      <c r="HT31" s="15"/>
      <c r="HU31" s="15"/>
      <c r="HV31" s="15"/>
      <c r="HW31" s="15"/>
      <c r="HX31" s="15"/>
      <c r="HY31" s="15"/>
      <c r="HZ31" s="15"/>
      <c r="IA31" s="15"/>
      <c r="IB31" s="15"/>
      <c r="IC31" s="15"/>
      <c r="ID31" s="15"/>
      <c r="IE31" s="15"/>
      <c r="IF31" s="15"/>
      <c r="IG31" s="15"/>
      <c r="IH31" s="15"/>
      <c r="II31" s="15"/>
      <c r="IJ31" s="15"/>
      <c r="IK31" s="15"/>
      <c r="IL31" s="15"/>
      <c r="IM31" s="15"/>
      <c r="IN31" s="15"/>
      <c r="IO31" s="15"/>
      <c r="IP31" s="15"/>
      <c r="IQ31" s="15"/>
      <c r="IR31" s="15"/>
      <c r="IS31" s="15"/>
      <c r="IT31" s="15"/>
      <c r="IU31" s="15"/>
      <c r="IV31" s="15"/>
    </row>
    <row r="32" spans="1:256" ht="25.5" customHeight="1">
      <c r="A32" s="5" t="s">
        <v>39</v>
      </c>
      <c r="B32" s="5"/>
      <c r="C32" s="5"/>
      <c r="D32" s="5"/>
      <c r="E32" s="5"/>
      <c r="F32" s="4" t="s">
        <v>23</v>
      </c>
      <c r="G32" s="4"/>
      <c r="H32" s="476">
        <v>250</v>
      </c>
      <c r="I32" s="476"/>
      <c r="J32" s="27">
        <v>0.1</v>
      </c>
      <c r="K32" s="27">
        <v>0.3</v>
      </c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/>
      <c r="GK32" s="15"/>
      <c r="GL32" s="15"/>
      <c r="GM32" s="15"/>
      <c r="GN32" s="15"/>
      <c r="GO32" s="15"/>
      <c r="GP32" s="15"/>
      <c r="GQ32" s="15"/>
      <c r="GR32" s="15"/>
      <c r="GS32" s="15"/>
      <c r="GT32" s="15"/>
      <c r="GU32" s="15"/>
      <c r="GV32" s="15"/>
      <c r="GW32" s="15"/>
      <c r="GX32" s="15"/>
      <c r="GY32" s="15"/>
      <c r="GZ32" s="15"/>
      <c r="HA32" s="15"/>
      <c r="HB32" s="15"/>
      <c r="HC32" s="15"/>
      <c r="HD32" s="15"/>
      <c r="HE32" s="15"/>
      <c r="HF32" s="15"/>
      <c r="HG32" s="15"/>
      <c r="HH32" s="15"/>
      <c r="HI32" s="15"/>
      <c r="HJ32" s="15"/>
      <c r="HK32" s="15"/>
      <c r="HL32" s="15"/>
      <c r="HM32" s="15"/>
      <c r="HN32" s="15"/>
      <c r="HO32" s="15"/>
      <c r="HP32" s="15"/>
      <c r="HQ32" s="15"/>
      <c r="HR32" s="15"/>
      <c r="HS32" s="15"/>
      <c r="HT32" s="15"/>
      <c r="HU32" s="15"/>
      <c r="HV32" s="15"/>
      <c r="HW32" s="15"/>
      <c r="HX32" s="15"/>
      <c r="HY32" s="15"/>
      <c r="HZ32" s="15"/>
      <c r="IA32" s="15"/>
      <c r="IB32" s="15"/>
      <c r="IC32" s="15"/>
      <c r="ID32" s="15"/>
      <c r="IE32" s="15"/>
      <c r="IF32" s="15"/>
      <c r="IG32" s="15"/>
      <c r="IH32" s="15"/>
      <c r="II32" s="15"/>
      <c r="IJ32" s="15"/>
      <c r="IK32" s="15"/>
      <c r="IL32" s="15"/>
      <c r="IM32" s="15"/>
      <c r="IN32" s="15"/>
      <c r="IO32" s="15"/>
      <c r="IP32" s="15"/>
      <c r="IQ32" s="15"/>
      <c r="IR32" s="15"/>
      <c r="IS32" s="15"/>
      <c r="IT32" s="15"/>
      <c r="IU32" s="15"/>
      <c r="IV32" s="15"/>
    </row>
    <row r="33" spans="1:256" ht="12.75" customHeight="1">
      <c r="A33" s="5" t="s">
        <v>40</v>
      </c>
      <c r="B33" s="5"/>
      <c r="C33" s="5"/>
      <c r="D33" s="5"/>
      <c r="E33" s="5"/>
      <c r="F33" s="4" t="s">
        <v>23</v>
      </c>
      <c r="G33" s="4"/>
      <c r="H33" s="476">
        <v>350</v>
      </c>
      <c r="I33" s="476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  <c r="IA33" s="15"/>
      <c r="IB33" s="15"/>
      <c r="IC33" s="15"/>
      <c r="ID33" s="15"/>
      <c r="IE33" s="15"/>
      <c r="IF33" s="15"/>
      <c r="IG33" s="15"/>
      <c r="IH33" s="15"/>
      <c r="II33" s="15"/>
      <c r="IJ33" s="15"/>
      <c r="IK33" s="15"/>
      <c r="IL33" s="15"/>
      <c r="IM33" s="15"/>
      <c r="IN33" s="15"/>
      <c r="IO33" s="15"/>
      <c r="IP33" s="15"/>
      <c r="IQ33" s="15"/>
      <c r="IR33" s="15"/>
      <c r="IS33" s="15"/>
      <c r="IT33" s="15"/>
      <c r="IU33" s="15"/>
      <c r="IV33" s="15"/>
    </row>
    <row r="34" spans="1:256" ht="12.75" customHeight="1">
      <c r="A34" s="478" t="s">
        <v>41</v>
      </c>
      <c r="B34" s="478"/>
      <c r="C34" s="478"/>
      <c r="D34" s="478"/>
      <c r="E34" s="478"/>
      <c r="F34" s="478"/>
      <c r="G34" s="478"/>
      <c r="H34" s="474">
        <f>ROUND(H31+H32+H33,2)</f>
        <v>700</v>
      </c>
      <c r="I34" s="474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  <c r="IA34" s="15"/>
      <c r="IB34" s="15"/>
      <c r="IC34" s="15"/>
      <c r="ID34" s="15"/>
      <c r="IE34" s="15"/>
      <c r="IF34" s="15"/>
      <c r="IG34" s="15"/>
      <c r="IH34" s="15"/>
      <c r="II34" s="15"/>
      <c r="IJ34" s="15"/>
      <c r="IK34" s="15"/>
      <c r="IL34" s="15"/>
      <c r="IM34" s="15"/>
      <c r="IN34" s="15"/>
      <c r="IO34" s="15"/>
      <c r="IP34" s="15"/>
      <c r="IQ34" s="15"/>
      <c r="IR34" s="15"/>
      <c r="IS34" s="15"/>
      <c r="IT34" s="15"/>
      <c r="IU34" s="15"/>
      <c r="IV34" s="15"/>
    </row>
    <row r="35" spans="1:256" ht="7.5" customHeight="1">
      <c r="A35" s="479"/>
      <c r="B35" s="479"/>
      <c r="C35" s="479"/>
      <c r="D35" s="479"/>
      <c r="E35" s="479"/>
      <c r="F35" s="479"/>
      <c r="G35" s="479"/>
      <c r="H35" s="479"/>
      <c r="I35" s="479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EZ35" s="15"/>
      <c r="FA35" s="15"/>
      <c r="FB35" s="15"/>
      <c r="FC35" s="15"/>
      <c r="FD35" s="15"/>
      <c r="FE35" s="15"/>
      <c r="FF35" s="15"/>
      <c r="FG35" s="15"/>
      <c r="FH35" s="15"/>
      <c r="FI35" s="15"/>
      <c r="FJ35" s="15"/>
      <c r="FK35" s="15"/>
      <c r="FL35" s="15"/>
      <c r="FM35" s="15"/>
      <c r="FN35" s="15"/>
      <c r="FO35" s="15"/>
      <c r="FP35" s="15"/>
      <c r="FQ35" s="15"/>
      <c r="FR35" s="15"/>
      <c r="FS35" s="15"/>
      <c r="FT35" s="15"/>
      <c r="FU35" s="15"/>
      <c r="FV35" s="15"/>
      <c r="FW35" s="15"/>
      <c r="FX35" s="15"/>
      <c r="FY35" s="15"/>
      <c r="FZ35" s="15"/>
      <c r="GA35" s="15"/>
      <c r="GB35" s="15"/>
      <c r="GC35" s="15"/>
      <c r="GD35" s="15"/>
      <c r="GE35" s="15"/>
      <c r="GF35" s="15"/>
      <c r="GG35" s="15"/>
      <c r="GH35" s="15"/>
      <c r="GI35" s="15"/>
      <c r="GJ35" s="15"/>
      <c r="GK35" s="15"/>
      <c r="GL35" s="15"/>
      <c r="GM35" s="15"/>
      <c r="GN35" s="15"/>
      <c r="GO35" s="15"/>
      <c r="GP35" s="15"/>
      <c r="GQ35" s="15"/>
      <c r="GR35" s="15"/>
      <c r="GS35" s="15"/>
      <c r="GT35" s="15"/>
      <c r="GU35" s="15"/>
      <c r="GV35" s="15"/>
      <c r="GW35" s="15"/>
      <c r="GX35" s="15"/>
      <c r="GY35" s="15"/>
      <c r="GZ35" s="15"/>
      <c r="HA35" s="15"/>
      <c r="HB35" s="15"/>
      <c r="HC35" s="15"/>
      <c r="HD35" s="15"/>
      <c r="HE35" s="15"/>
      <c r="HF35" s="15"/>
      <c r="HG35" s="15"/>
      <c r="HH35" s="15"/>
      <c r="HI35" s="15"/>
      <c r="HJ35" s="15"/>
      <c r="HK35" s="15"/>
      <c r="HL35" s="15"/>
      <c r="HM35" s="15"/>
      <c r="HN35" s="15"/>
      <c r="HO35" s="15"/>
      <c r="HP35" s="15"/>
      <c r="HQ35" s="15"/>
      <c r="HR35" s="15"/>
      <c r="HS35" s="15"/>
      <c r="HT35" s="15"/>
      <c r="HU35" s="15"/>
      <c r="HV35" s="15"/>
      <c r="HW35" s="15"/>
      <c r="HX35" s="15"/>
      <c r="HY35" s="15"/>
      <c r="HZ35" s="15"/>
      <c r="IA35" s="15"/>
      <c r="IB35" s="15"/>
      <c r="IC35" s="15"/>
      <c r="ID35" s="15"/>
      <c r="IE35" s="15"/>
      <c r="IF35" s="15"/>
      <c r="IG35" s="15"/>
      <c r="IH35" s="15"/>
      <c r="II35" s="15"/>
      <c r="IJ35" s="15"/>
      <c r="IK35" s="15"/>
      <c r="IL35" s="15"/>
      <c r="IM35" s="15"/>
      <c r="IN35" s="15"/>
      <c r="IO35" s="15"/>
      <c r="IP35" s="15"/>
      <c r="IQ35" s="15"/>
      <c r="IR35" s="15"/>
      <c r="IS35" s="15"/>
      <c r="IT35" s="15"/>
      <c r="IU35" s="15"/>
      <c r="IV35" s="15"/>
    </row>
    <row r="36" spans="1:256" ht="12.75" customHeight="1">
      <c r="A36" s="480" t="s">
        <v>42</v>
      </c>
      <c r="B36" s="480"/>
      <c r="C36" s="480"/>
      <c r="D36" s="480"/>
      <c r="E36" s="480"/>
      <c r="F36" s="4" t="s">
        <v>23</v>
      </c>
      <c r="G36" s="4"/>
      <c r="H36" s="476">
        <v>70</v>
      </c>
      <c r="I36" s="476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  <c r="IB36" s="15"/>
      <c r="IC36" s="15"/>
      <c r="ID36" s="15"/>
      <c r="IE36" s="15"/>
      <c r="IF36" s="15"/>
      <c r="IG36" s="15"/>
      <c r="IH36" s="15"/>
      <c r="II36" s="15"/>
      <c r="IJ36" s="15"/>
      <c r="IK36" s="15"/>
      <c r="IL36" s="15"/>
      <c r="IM36" s="15"/>
      <c r="IN36" s="15"/>
      <c r="IO36" s="15"/>
      <c r="IP36" s="15"/>
      <c r="IQ36" s="15"/>
      <c r="IR36" s="15"/>
      <c r="IS36" s="15"/>
      <c r="IT36" s="15"/>
      <c r="IU36" s="15"/>
      <c r="IV36" s="15"/>
    </row>
    <row r="37" spans="1:256" ht="12.75" customHeight="1">
      <c r="A37" s="481" t="s">
        <v>43</v>
      </c>
      <c r="B37" s="481"/>
      <c r="C37" s="481"/>
      <c r="D37" s="481"/>
      <c r="E37" s="481"/>
      <c r="F37" s="481"/>
      <c r="G37" s="481"/>
      <c r="H37" s="474">
        <f>H36</f>
        <v>70</v>
      </c>
      <c r="I37" s="474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15"/>
      <c r="GO37" s="15"/>
      <c r="GP37" s="15"/>
      <c r="GQ37" s="15"/>
      <c r="GR37" s="15"/>
      <c r="GS37" s="15"/>
      <c r="GT37" s="15"/>
      <c r="GU37" s="15"/>
      <c r="GV37" s="15"/>
      <c r="GW37" s="15"/>
      <c r="GX37" s="15"/>
      <c r="GY37" s="15"/>
      <c r="GZ37" s="15"/>
      <c r="HA37" s="15"/>
      <c r="HB37" s="15"/>
      <c r="HC37" s="15"/>
      <c r="HD37" s="15"/>
      <c r="HE37" s="15"/>
      <c r="HF37" s="15"/>
      <c r="HG37" s="15"/>
      <c r="HH37" s="15"/>
      <c r="HI37" s="15"/>
      <c r="HJ37" s="15"/>
      <c r="HK37" s="15"/>
      <c r="HL37" s="15"/>
      <c r="HM37" s="15"/>
      <c r="HN37" s="15"/>
      <c r="HO37" s="15"/>
      <c r="HP37" s="15"/>
      <c r="HQ37" s="15"/>
      <c r="HR37" s="15"/>
      <c r="HS37" s="15"/>
      <c r="HT37" s="15"/>
      <c r="HU37" s="15"/>
      <c r="HV37" s="15"/>
      <c r="HW37" s="15"/>
      <c r="HX37" s="15"/>
      <c r="HY37" s="15"/>
      <c r="HZ37" s="15"/>
      <c r="IA37" s="15"/>
      <c r="IB37" s="15"/>
      <c r="IC37" s="15"/>
      <c r="ID37" s="15"/>
      <c r="IE37" s="15"/>
      <c r="IF37" s="15"/>
      <c r="IG37" s="15"/>
      <c r="IH37" s="15"/>
      <c r="II37" s="15"/>
      <c r="IJ37" s="15"/>
      <c r="IK37" s="15"/>
      <c r="IL37" s="15"/>
      <c r="IM37" s="15"/>
      <c r="IN37" s="15"/>
      <c r="IO37" s="15"/>
      <c r="IP37" s="15"/>
      <c r="IQ37" s="15"/>
      <c r="IR37" s="15"/>
      <c r="IS37" s="15"/>
      <c r="IT37" s="15"/>
      <c r="IU37" s="15"/>
      <c r="IV37" s="15"/>
    </row>
    <row r="38" spans="1:256" ht="7.5" customHeight="1">
      <c r="A38" s="482"/>
      <c r="B38" s="482"/>
      <c r="C38" s="482"/>
      <c r="D38" s="482"/>
      <c r="E38" s="482"/>
      <c r="F38" s="482"/>
      <c r="G38" s="482"/>
      <c r="H38" s="482"/>
      <c r="I38" s="482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/>
      <c r="GO38" s="15"/>
      <c r="GP38" s="15"/>
      <c r="GQ38" s="15"/>
      <c r="GR38" s="15"/>
      <c r="GS38" s="15"/>
      <c r="GT38" s="15"/>
      <c r="GU38" s="15"/>
      <c r="GV38" s="15"/>
      <c r="GW38" s="15"/>
      <c r="GX38" s="15"/>
      <c r="GY38" s="15"/>
      <c r="GZ38" s="15"/>
      <c r="HA38" s="15"/>
      <c r="HB38" s="15"/>
      <c r="HC38" s="15"/>
      <c r="HD38" s="15"/>
      <c r="HE38" s="15"/>
      <c r="HF38" s="15"/>
      <c r="HG38" s="15"/>
      <c r="HH38" s="15"/>
      <c r="HI38" s="15"/>
      <c r="HJ38" s="15"/>
      <c r="HK38" s="15"/>
      <c r="HL38" s="15"/>
      <c r="HM38" s="15"/>
      <c r="HN38" s="15"/>
      <c r="HO38" s="15"/>
      <c r="HP38" s="15"/>
      <c r="HQ38" s="15"/>
      <c r="HR38" s="15"/>
      <c r="HS38" s="15"/>
      <c r="HT38" s="15"/>
      <c r="HU38" s="15"/>
      <c r="HV38" s="15"/>
      <c r="HW38" s="15"/>
      <c r="HX38" s="15"/>
      <c r="HY38" s="15"/>
      <c r="HZ38" s="15"/>
      <c r="IA38" s="15"/>
      <c r="IB38" s="15"/>
      <c r="IC38" s="15"/>
      <c r="ID38" s="15"/>
      <c r="IE38" s="15"/>
      <c r="IF38" s="15"/>
      <c r="IG38" s="15"/>
      <c r="IH38" s="15"/>
      <c r="II38" s="15"/>
      <c r="IJ38" s="15"/>
      <c r="IK38" s="15"/>
      <c r="IL38" s="15"/>
      <c r="IM38" s="15"/>
      <c r="IN38" s="15"/>
      <c r="IO38" s="15"/>
      <c r="IP38" s="15"/>
      <c r="IQ38" s="15"/>
      <c r="IR38" s="15"/>
      <c r="IS38" s="15"/>
      <c r="IT38" s="15"/>
      <c r="IU38" s="15"/>
      <c r="IV38" s="15"/>
    </row>
    <row r="39" spans="1:256" ht="12.75" customHeight="1">
      <c r="A39" s="480" t="s">
        <v>44</v>
      </c>
      <c r="B39" s="480"/>
      <c r="C39" s="480"/>
      <c r="D39" s="480"/>
      <c r="E39" s="480"/>
      <c r="F39" s="477" t="s">
        <v>23</v>
      </c>
      <c r="G39" s="477"/>
      <c r="H39" s="483">
        <v>0</v>
      </c>
      <c r="I39" s="483"/>
      <c r="J39" s="28" t="s">
        <v>332</v>
      </c>
      <c r="K39" s="15" t="s">
        <v>333</v>
      </c>
      <c r="L39" s="15" t="s">
        <v>334</v>
      </c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  <c r="IB39" s="15"/>
      <c r="IC39" s="15"/>
      <c r="ID39" s="15"/>
      <c r="IE39" s="15"/>
      <c r="IF39" s="15"/>
      <c r="IG39" s="15"/>
      <c r="IH39" s="15"/>
      <c r="II39" s="15"/>
      <c r="IJ39" s="15"/>
      <c r="IK39" s="15"/>
      <c r="IL39" s="15"/>
      <c r="IM39" s="15"/>
      <c r="IN39" s="15"/>
      <c r="IO39" s="15"/>
      <c r="IP39" s="15"/>
      <c r="IQ39" s="15"/>
      <c r="IR39" s="15"/>
      <c r="IS39" s="15"/>
      <c r="IT39" s="15"/>
      <c r="IU39" s="15"/>
      <c r="IV39" s="15"/>
    </row>
    <row r="40" spans="1:256" ht="12.75" customHeight="1">
      <c r="A40" s="484" t="s">
        <v>45</v>
      </c>
      <c r="B40" s="484"/>
      <c r="C40" s="484"/>
      <c r="D40" s="484"/>
      <c r="E40" s="484"/>
      <c r="F40" s="484"/>
      <c r="G40" s="484"/>
      <c r="H40" s="485">
        <v>0</v>
      </c>
      <c r="I40" s="485"/>
      <c r="J40" s="15">
        <v>2.2999999999999998</v>
      </c>
      <c r="K40" s="29">
        <v>22</v>
      </c>
      <c r="L40" s="30">
        <v>5.5</v>
      </c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  <c r="FG40" s="15"/>
      <c r="FH40" s="15"/>
      <c r="FI40" s="15"/>
      <c r="FJ40" s="15"/>
      <c r="FK40" s="15"/>
      <c r="FL40" s="15"/>
      <c r="FM40" s="15"/>
      <c r="FN40" s="15"/>
      <c r="FO40" s="15"/>
      <c r="FP40" s="15"/>
      <c r="FQ40" s="15"/>
      <c r="FR40" s="15"/>
      <c r="FS40" s="15"/>
      <c r="FT40" s="15"/>
      <c r="FU40" s="15"/>
      <c r="FV40" s="15"/>
      <c r="FW40" s="15"/>
      <c r="FX40" s="15"/>
      <c r="FY40" s="15"/>
      <c r="FZ40" s="15"/>
      <c r="GA40" s="15"/>
      <c r="GB40" s="15"/>
      <c r="GC40" s="15"/>
      <c r="GD40" s="15"/>
      <c r="GE40" s="15"/>
      <c r="GF40" s="15"/>
      <c r="GG40" s="15"/>
      <c r="GH40" s="15"/>
      <c r="GI40" s="15"/>
      <c r="GJ40" s="15"/>
      <c r="GK40" s="15"/>
      <c r="GL40" s="15"/>
      <c r="GM40" s="15"/>
      <c r="GN40" s="15"/>
      <c r="GO40" s="15"/>
      <c r="GP40" s="15"/>
      <c r="GQ40" s="15"/>
      <c r="GR40" s="15"/>
      <c r="GS40" s="15"/>
      <c r="GT40" s="15"/>
      <c r="GU40" s="15"/>
      <c r="GV40" s="15"/>
      <c r="GW40" s="15"/>
      <c r="GX40" s="15"/>
      <c r="GY40" s="15"/>
      <c r="GZ40" s="15"/>
      <c r="HA40" s="15"/>
      <c r="HB40" s="15"/>
      <c r="HC40" s="15"/>
      <c r="HD40" s="15"/>
      <c r="HE40" s="15"/>
      <c r="HF40" s="15"/>
      <c r="HG40" s="15"/>
      <c r="HH40" s="15"/>
      <c r="HI40" s="15"/>
      <c r="HJ40" s="15"/>
      <c r="HK40" s="15"/>
      <c r="HL40" s="15"/>
      <c r="HM40" s="15"/>
      <c r="HN40" s="15"/>
      <c r="HO40" s="15"/>
      <c r="HP40" s="15"/>
      <c r="HQ40" s="15"/>
      <c r="HR40" s="15"/>
      <c r="HS40" s="15"/>
      <c r="HT40" s="15"/>
      <c r="HU40" s="15"/>
      <c r="HV40" s="15"/>
      <c r="HW40" s="15"/>
      <c r="HX40" s="15"/>
      <c r="HY40" s="15"/>
      <c r="HZ40" s="15"/>
      <c r="IA40" s="15"/>
      <c r="IB40" s="15"/>
      <c r="IC40" s="15"/>
      <c r="ID40" s="15"/>
      <c r="IE40" s="15"/>
      <c r="IF40" s="15"/>
      <c r="IG40" s="15"/>
      <c r="IH40" s="15"/>
      <c r="II40" s="15"/>
      <c r="IJ40" s="15"/>
      <c r="IK40" s="15"/>
      <c r="IL40" s="15"/>
      <c r="IM40" s="15"/>
      <c r="IN40" s="15"/>
      <c r="IO40" s="15"/>
      <c r="IP40" s="15"/>
      <c r="IQ40" s="15"/>
      <c r="IR40" s="15"/>
      <c r="IS40" s="15"/>
      <c r="IT40" s="15"/>
      <c r="IU40" s="15"/>
      <c r="IV40" s="15"/>
    </row>
    <row r="41" spans="1:256" ht="8.25" customHeight="1">
      <c r="A41" s="31"/>
      <c r="B41" s="32"/>
      <c r="C41" s="32"/>
      <c r="D41" s="32"/>
      <c r="E41" s="32"/>
      <c r="F41" s="32"/>
      <c r="G41" s="32"/>
      <c r="H41" s="33"/>
      <c r="I41" s="34"/>
      <c r="J41" s="15"/>
      <c r="K41" s="29"/>
      <c r="L41" s="30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  <c r="EW41" s="15"/>
      <c r="EX41" s="15"/>
      <c r="EY41" s="15"/>
      <c r="EZ41" s="15"/>
      <c r="FA41" s="15"/>
      <c r="FB41" s="15"/>
      <c r="FC41" s="15"/>
      <c r="FD41" s="15"/>
      <c r="FE41" s="15"/>
      <c r="FF41" s="15"/>
      <c r="FG41" s="15"/>
      <c r="FH41" s="15"/>
      <c r="FI41" s="15"/>
      <c r="FJ41" s="15"/>
      <c r="FK41" s="15"/>
      <c r="FL41" s="15"/>
      <c r="FM41" s="15"/>
      <c r="FN41" s="15"/>
      <c r="FO41" s="15"/>
      <c r="FP41" s="15"/>
      <c r="FQ41" s="15"/>
      <c r="FR41" s="15"/>
      <c r="FS41" s="15"/>
      <c r="FT41" s="15"/>
      <c r="FU41" s="15"/>
      <c r="FV41" s="15"/>
      <c r="FW41" s="15"/>
      <c r="FX41" s="15"/>
      <c r="FY41" s="15"/>
      <c r="FZ41" s="15"/>
      <c r="GA41" s="15"/>
      <c r="GB41" s="15"/>
      <c r="GC41" s="15"/>
      <c r="GD41" s="15"/>
      <c r="GE41" s="15"/>
      <c r="GF41" s="15"/>
      <c r="GG41" s="15"/>
      <c r="GH41" s="15"/>
      <c r="GI41" s="15"/>
      <c r="GJ41" s="15"/>
      <c r="GK41" s="15"/>
      <c r="GL41" s="15"/>
      <c r="GM41" s="15"/>
      <c r="GN41" s="15"/>
      <c r="GO41" s="15"/>
      <c r="GP41" s="15"/>
      <c r="GQ41" s="15"/>
      <c r="GR41" s="15"/>
      <c r="GS41" s="15"/>
      <c r="GT41" s="15"/>
      <c r="GU41" s="15"/>
      <c r="GV41" s="15"/>
      <c r="GW41" s="15"/>
      <c r="GX41" s="15"/>
      <c r="GY41" s="15"/>
      <c r="GZ41" s="15"/>
      <c r="HA41" s="15"/>
      <c r="HB41" s="15"/>
      <c r="HC41" s="15"/>
      <c r="HD41" s="15"/>
      <c r="HE41" s="15"/>
      <c r="HF41" s="15"/>
      <c r="HG41" s="15"/>
      <c r="HH41" s="15"/>
      <c r="HI41" s="15"/>
      <c r="HJ41" s="15"/>
      <c r="HK41" s="15"/>
      <c r="HL41" s="15"/>
      <c r="HM41" s="15"/>
      <c r="HN41" s="15"/>
      <c r="HO41" s="15"/>
      <c r="HP41" s="15"/>
      <c r="HQ41" s="15"/>
      <c r="HR41" s="15"/>
      <c r="HS41" s="15"/>
      <c r="HT41" s="15"/>
      <c r="HU41" s="15"/>
      <c r="HV41" s="15"/>
      <c r="HW41" s="15"/>
      <c r="HX41" s="15"/>
      <c r="HY41" s="15"/>
      <c r="HZ41" s="15"/>
      <c r="IA41" s="15"/>
      <c r="IB41" s="15"/>
      <c r="IC41" s="15"/>
      <c r="ID41" s="15"/>
      <c r="IE41" s="15"/>
      <c r="IF41" s="15"/>
      <c r="IG41" s="15"/>
      <c r="IH41" s="15"/>
      <c r="II41" s="15"/>
      <c r="IJ41" s="15"/>
      <c r="IK41" s="15"/>
      <c r="IL41" s="15"/>
      <c r="IM41" s="15"/>
      <c r="IN41" s="15"/>
      <c r="IO41" s="15"/>
      <c r="IP41" s="15"/>
      <c r="IQ41" s="15"/>
      <c r="IR41" s="15"/>
      <c r="IS41" s="15"/>
      <c r="IT41" s="15"/>
      <c r="IU41" s="15"/>
      <c r="IV41" s="15"/>
    </row>
    <row r="42" spans="1:256" ht="15.75" customHeight="1">
      <c r="A42" s="486" t="s">
        <v>46</v>
      </c>
      <c r="B42" s="486"/>
      <c r="C42" s="486"/>
      <c r="D42" s="486"/>
      <c r="E42" s="486"/>
      <c r="F42" s="477" t="s">
        <v>23</v>
      </c>
      <c r="G42" s="477"/>
      <c r="H42" s="487">
        <v>0</v>
      </c>
      <c r="I42" s="487"/>
      <c r="J42" s="15"/>
      <c r="K42" s="29"/>
      <c r="L42" s="30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  <c r="EQ42" s="15"/>
      <c r="ER42" s="15"/>
      <c r="ES42" s="15"/>
      <c r="ET42" s="15"/>
      <c r="EU42" s="15"/>
      <c r="EV42" s="15"/>
      <c r="EW42" s="15"/>
      <c r="EX42" s="15"/>
      <c r="EY42" s="15"/>
      <c r="EZ42" s="15"/>
      <c r="FA42" s="15"/>
      <c r="FB42" s="15"/>
      <c r="FC42" s="15"/>
      <c r="FD42" s="15"/>
      <c r="FE42" s="15"/>
      <c r="FF42" s="15"/>
      <c r="FG42" s="15"/>
      <c r="FH42" s="15"/>
      <c r="FI42" s="15"/>
      <c r="FJ42" s="15"/>
      <c r="FK42" s="15"/>
      <c r="FL42" s="15"/>
      <c r="FM42" s="15"/>
      <c r="FN42" s="15"/>
      <c r="FO42" s="15"/>
      <c r="FP42" s="15"/>
      <c r="FQ42" s="15"/>
      <c r="FR42" s="15"/>
      <c r="FS42" s="15"/>
      <c r="FT42" s="15"/>
      <c r="FU42" s="15"/>
      <c r="FV42" s="15"/>
      <c r="FW42" s="15"/>
      <c r="FX42" s="15"/>
      <c r="FY42" s="15"/>
      <c r="FZ42" s="15"/>
      <c r="GA42" s="15"/>
      <c r="GB42" s="15"/>
      <c r="GC42" s="15"/>
      <c r="GD42" s="15"/>
      <c r="GE42" s="15"/>
      <c r="GF42" s="15"/>
      <c r="GG42" s="15"/>
      <c r="GH42" s="15"/>
      <c r="GI42" s="15"/>
      <c r="GJ42" s="15"/>
      <c r="GK42" s="15"/>
      <c r="GL42" s="15"/>
      <c r="GM42" s="15"/>
      <c r="GN42" s="15"/>
      <c r="GO42" s="15"/>
      <c r="GP42" s="15"/>
      <c r="GQ42" s="15"/>
      <c r="GR42" s="15"/>
      <c r="GS42" s="15"/>
      <c r="GT42" s="15"/>
      <c r="GU42" s="15"/>
      <c r="GV42" s="15"/>
      <c r="GW42" s="15"/>
      <c r="GX42" s="15"/>
      <c r="GY42" s="15"/>
      <c r="GZ42" s="15"/>
      <c r="HA42" s="15"/>
      <c r="HB42" s="15"/>
      <c r="HC42" s="15"/>
      <c r="HD42" s="15"/>
      <c r="HE42" s="15"/>
      <c r="HF42" s="15"/>
      <c r="HG42" s="15"/>
      <c r="HH42" s="15"/>
      <c r="HI42" s="15"/>
      <c r="HJ42" s="15"/>
      <c r="HK42" s="15"/>
      <c r="HL42" s="15"/>
      <c r="HM42" s="15"/>
      <c r="HN42" s="15"/>
      <c r="HO42" s="15"/>
      <c r="HP42" s="15"/>
      <c r="HQ42" s="15"/>
      <c r="HR42" s="15"/>
      <c r="HS42" s="15"/>
      <c r="HT42" s="15"/>
      <c r="HU42" s="15"/>
      <c r="HV42" s="15"/>
      <c r="HW42" s="15"/>
      <c r="HX42" s="15"/>
      <c r="HY42" s="15"/>
      <c r="HZ42" s="15"/>
      <c r="IA42" s="15"/>
      <c r="IB42" s="15"/>
      <c r="IC42" s="15"/>
      <c r="ID42" s="15"/>
      <c r="IE42" s="15"/>
      <c r="IF42" s="15"/>
      <c r="IG42" s="15"/>
      <c r="IH42" s="15"/>
      <c r="II42" s="15"/>
      <c r="IJ42" s="15"/>
      <c r="IK42" s="15"/>
      <c r="IL42" s="15"/>
      <c r="IM42" s="15"/>
      <c r="IN42" s="15"/>
      <c r="IO42" s="15"/>
      <c r="IP42" s="15"/>
      <c r="IQ42" s="15"/>
      <c r="IR42" s="15"/>
      <c r="IS42" s="15"/>
      <c r="IT42" s="15"/>
      <c r="IU42" s="15"/>
      <c r="IV42" s="15"/>
    </row>
    <row r="43" spans="1:256" ht="15" customHeight="1">
      <c r="A43" s="478" t="s">
        <v>47</v>
      </c>
      <c r="B43" s="478"/>
      <c r="C43" s="478"/>
      <c r="D43" s="478"/>
      <c r="E43" s="478"/>
      <c r="F43" s="478"/>
      <c r="G43" s="478"/>
      <c r="H43" s="488">
        <v>0</v>
      </c>
      <c r="I43" s="488"/>
      <c r="J43" s="15"/>
      <c r="K43" s="29"/>
      <c r="L43" s="30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  <c r="EF43" s="15"/>
      <c r="EG43" s="15"/>
      <c r="EH43" s="15"/>
      <c r="EI43" s="15"/>
      <c r="EJ43" s="15"/>
      <c r="EK43" s="15"/>
      <c r="EL43" s="15"/>
      <c r="EM43" s="15"/>
      <c r="EN43" s="15"/>
      <c r="EO43" s="15"/>
      <c r="EP43" s="15"/>
      <c r="EQ43" s="15"/>
      <c r="ER43" s="15"/>
      <c r="ES43" s="15"/>
      <c r="ET43" s="15"/>
      <c r="EU43" s="15"/>
      <c r="EV43" s="15"/>
      <c r="EW43" s="15"/>
      <c r="EX43" s="15"/>
      <c r="EY43" s="15"/>
      <c r="EZ43" s="15"/>
      <c r="FA43" s="15"/>
      <c r="FB43" s="15"/>
      <c r="FC43" s="15"/>
      <c r="FD43" s="15"/>
      <c r="FE43" s="15"/>
      <c r="FF43" s="15"/>
      <c r="FG43" s="15"/>
      <c r="FH43" s="15"/>
      <c r="FI43" s="15"/>
      <c r="FJ43" s="15"/>
      <c r="FK43" s="15"/>
      <c r="FL43" s="15"/>
      <c r="FM43" s="15"/>
      <c r="FN43" s="15"/>
      <c r="FO43" s="15"/>
      <c r="FP43" s="15"/>
      <c r="FQ43" s="15"/>
      <c r="FR43" s="15"/>
      <c r="FS43" s="15"/>
      <c r="FT43" s="15"/>
      <c r="FU43" s="15"/>
      <c r="FV43" s="15"/>
      <c r="FW43" s="15"/>
      <c r="FX43" s="15"/>
      <c r="FY43" s="15"/>
      <c r="FZ43" s="15"/>
      <c r="GA43" s="15"/>
      <c r="GB43" s="15"/>
      <c r="GC43" s="15"/>
      <c r="GD43" s="15"/>
      <c r="GE43" s="15"/>
      <c r="GF43" s="15"/>
      <c r="GG43" s="15"/>
      <c r="GH43" s="15"/>
      <c r="GI43" s="15"/>
      <c r="GJ43" s="15"/>
      <c r="GK43" s="15"/>
      <c r="GL43" s="15"/>
      <c r="GM43" s="15"/>
      <c r="GN43" s="15"/>
      <c r="GO43" s="15"/>
      <c r="GP43" s="15"/>
      <c r="GQ43" s="15"/>
      <c r="GR43" s="15"/>
      <c r="GS43" s="15"/>
      <c r="GT43" s="15"/>
      <c r="GU43" s="15"/>
      <c r="GV43" s="15"/>
      <c r="GW43" s="15"/>
      <c r="GX43" s="15"/>
      <c r="GY43" s="15"/>
      <c r="GZ43" s="15"/>
      <c r="HA43" s="15"/>
      <c r="HB43" s="15"/>
      <c r="HC43" s="15"/>
      <c r="HD43" s="15"/>
      <c r="HE43" s="15"/>
      <c r="HF43" s="15"/>
      <c r="HG43" s="15"/>
      <c r="HH43" s="15"/>
      <c r="HI43" s="15"/>
      <c r="HJ43" s="15"/>
      <c r="HK43" s="15"/>
      <c r="HL43" s="15"/>
      <c r="HM43" s="15"/>
      <c r="HN43" s="15"/>
      <c r="HO43" s="15"/>
      <c r="HP43" s="15"/>
      <c r="HQ43" s="15"/>
      <c r="HR43" s="15"/>
      <c r="HS43" s="15"/>
      <c r="HT43" s="15"/>
      <c r="HU43" s="15"/>
      <c r="HV43" s="15"/>
      <c r="HW43" s="15"/>
      <c r="HX43" s="15"/>
      <c r="HY43" s="15"/>
      <c r="HZ43" s="15"/>
      <c r="IA43" s="15"/>
      <c r="IB43" s="15"/>
      <c r="IC43" s="15"/>
      <c r="ID43" s="15"/>
      <c r="IE43" s="15"/>
      <c r="IF43" s="15"/>
      <c r="IG43" s="15"/>
      <c r="IH43" s="15"/>
      <c r="II43" s="15"/>
      <c r="IJ43" s="15"/>
      <c r="IK43" s="15"/>
      <c r="IL43" s="15"/>
      <c r="IM43" s="15"/>
      <c r="IN43" s="15"/>
      <c r="IO43" s="15"/>
      <c r="IP43" s="15"/>
      <c r="IQ43" s="15"/>
      <c r="IR43" s="15"/>
      <c r="IS43" s="15"/>
      <c r="IT43" s="15"/>
      <c r="IU43" s="15"/>
      <c r="IV43" s="15"/>
    </row>
    <row r="44" spans="1:256" ht="7.5" customHeight="1">
      <c r="A44" s="479"/>
      <c r="B44" s="479"/>
      <c r="C44" s="479"/>
      <c r="D44" s="479"/>
      <c r="E44" s="479"/>
      <c r="F44" s="479"/>
      <c r="G44" s="479"/>
      <c r="H44" s="479"/>
      <c r="I44" s="479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5"/>
      <c r="EI44" s="15"/>
      <c r="EJ44" s="15"/>
      <c r="EK44" s="15"/>
      <c r="EL44" s="15"/>
      <c r="EM44" s="15"/>
      <c r="EN44" s="15"/>
      <c r="EO44" s="15"/>
      <c r="EP44" s="15"/>
      <c r="EQ44" s="15"/>
      <c r="ER44" s="15"/>
      <c r="ES44" s="15"/>
      <c r="ET44" s="15"/>
      <c r="EU44" s="15"/>
      <c r="EV44" s="15"/>
      <c r="EW44" s="15"/>
      <c r="EX44" s="15"/>
      <c r="EY44" s="15"/>
      <c r="EZ44" s="15"/>
      <c r="FA44" s="15"/>
      <c r="FB44" s="15"/>
      <c r="FC44" s="15"/>
      <c r="FD44" s="15"/>
      <c r="FE44" s="15"/>
      <c r="FF44" s="15"/>
      <c r="FG44" s="15"/>
      <c r="FH44" s="15"/>
      <c r="FI44" s="15"/>
      <c r="FJ44" s="15"/>
      <c r="FK44" s="15"/>
      <c r="FL44" s="15"/>
      <c r="FM44" s="15"/>
      <c r="FN44" s="15"/>
      <c r="FO44" s="15"/>
      <c r="FP44" s="15"/>
      <c r="FQ44" s="15"/>
      <c r="FR44" s="15"/>
      <c r="FS44" s="15"/>
      <c r="FT44" s="15"/>
      <c r="FU44" s="15"/>
      <c r="FV44" s="15"/>
      <c r="FW44" s="15"/>
      <c r="FX44" s="15"/>
      <c r="FY44" s="15"/>
      <c r="FZ44" s="15"/>
      <c r="GA44" s="15"/>
      <c r="GB44" s="15"/>
      <c r="GC44" s="15"/>
      <c r="GD44" s="15"/>
      <c r="GE44" s="15"/>
      <c r="GF44" s="15"/>
      <c r="GG44" s="15"/>
      <c r="GH44" s="15"/>
      <c r="GI44" s="15"/>
      <c r="GJ44" s="15"/>
      <c r="GK44" s="15"/>
      <c r="GL44" s="15"/>
      <c r="GM44" s="15"/>
      <c r="GN44" s="15"/>
      <c r="GO44" s="15"/>
      <c r="GP44" s="15"/>
      <c r="GQ44" s="15"/>
      <c r="GR44" s="15"/>
      <c r="GS44" s="15"/>
      <c r="GT44" s="15"/>
      <c r="GU44" s="15"/>
      <c r="GV44" s="15"/>
      <c r="GW44" s="15"/>
      <c r="GX44" s="15"/>
      <c r="GY44" s="15"/>
      <c r="GZ44" s="15"/>
      <c r="HA44" s="15"/>
      <c r="HB44" s="15"/>
      <c r="HC44" s="15"/>
      <c r="HD44" s="15"/>
      <c r="HE44" s="15"/>
      <c r="HF44" s="15"/>
      <c r="HG44" s="15"/>
      <c r="HH44" s="15"/>
      <c r="HI44" s="15"/>
      <c r="HJ44" s="15"/>
      <c r="HK44" s="15"/>
      <c r="HL44" s="15"/>
      <c r="HM44" s="15"/>
      <c r="HN44" s="15"/>
      <c r="HO44" s="15"/>
      <c r="HP44" s="15"/>
      <c r="HQ44" s="15"/>
      <c r="HR44" s="15"/>
      <c r="HS44" s="15"/>
      <c r="HT44" s="15"/>
      <c r="HU44" s="15"/>
      <c r="HV44" s="15"/>
      <c r="HW44" s="15"/>
      <c r="HX44" s="15"/>
      <c r="HY44" s="15"/>
      <c r="HZ44" s="15"/>
      <c r="IA44" s="15"/>
      <c r="IB44" s="15"/>
      <c r="IC44" s="15"/>
      <c r="ID44" s="15"/>
      <c r="IE44" s="15"/>
      <c r="IF44" s="15"/>
      <c r="IG44" s="15"/>
      <c r="IH44" s="15"/>
      <c r="II44" s="15"/>
      <c r="IJ44" s="15"/>
      <c r="IK44" s="15"/>
      <c r="IL44" s="15"/>
      <c r="IM44" s="15"/>
      <c r="IN44" s="15"/>
      <c r="IO44" s="15"/>
      <c r="IP44" s="15"/>
      <c r="IQ44" s="15"/>
      <c r="IR44" s="15"/>
      <c r="IS44" s="15"/>
      <c r="IT44" s="15"/>
      <c r="IU44" s="15"/>
      <c r="IV44" s="15"/>
    </row>
    <row r="45" spans="1:256" ht="12.75" customHeight="1">
      <c r="A45" s="489" t="s">
        <v>48</v>
      </c>
      <c r="B45" s="489"/>
      <c r="C45" s="489"/>
      <c r="D45" s="489"/>
      <c r="E45" s="489"/>
      <c r="F45" s="489"/>
      <c r="G45" s="489"/>
      <c r="H45" s="490">
        <f>ROUND(H21+H29+H34+H37+H40,2)</f>
        <v>10970</v>
      </c>
      <c r="I45" s="490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15"/>
      <c r="EN45" s="15"/>
      <c r="EO45" s="15"/>
      <c r="EP45" s="15"/>
      <c r="EQ45" s="15"/>
      <c r="ER45" s="15"/>
      <c r="ES45" s="15"/>
      <c r="ET45" s="15"/>
      <c r="EU45" s="15"/>
      <c r="EV45" s="15"/>
      <c r="EW45" s="15"/>
      <c r="EX45" s="15"/>
      <c r="EY45" s="15"/>
      <c r="EZ45" s="15"/>
      <c r="FA45" s="15"/>
      <c r="FB45" s="15"/>
      <c r="FC45" s="15"/>
      <c r="FD45" s="15"/>
      <c r="FE45" s="15"/>
      <c r="FF45" s="15"/>
      <c r="FG45" s="15"/>
      <c r="FH45" s="15"/>
      <c r="FI45" s="15"/>
      <c r="FJ45" s="15"/>
      <c r="FK45" s="15"/>
      <c r="FL45" s="15"/>
      <c r="FM45" s="15"/>
      <c r="FN45" s="15"/>
      <c r="FO45" s="15"/>
      <c r="FP45" s="15"/>
      <c r="FQ45" s="15"/>
      <c r="FR45" s="15"/>
      <c r="FS45" s="15"/>
      <c r="FT45" s="15"/>
      <c r="FU45" s="15"/>
      <c r="FV45" s="15"/>
      <c r="FW45" s="15"/>
      <c r="FX45" s="15"/>
      <c r="FY45" s="15"/>
      <c r="FZ45" s="15"/>
      <c r="GA45" s="15"/>
      <c r="GB45" s="15"/>
      <c r="GC45" s="15"/>
      <c r="GD45" s="15"/>
      <c r="GE45" s="15"/>
      <c r="GF45" s="15"/>
      <c r="GG45" s="15"/>
      <c r="GH45" s="15"/>
      <c r="GI45" s="15"/>
      <c r="GJ45" s="15"/>
      <c r="GK45" s="15"/>
      <c r="GL45" s="15"/>
      <c r="GM45" s="15"/>
      <c r="GN45" s="15"/>
      <c r="GO45" s="15"/>
      <c r="GP45" s="15"/>
      <c r="GQ45" s="15"/>
      <c r="GR45" s="15"/>
      <c r="GS45" s="15"/>
      <c r="GT45" s="15"/>
      <c r="GU45" s="15"/>
      <c r="GV45" s="15"/>
      <c r="GW45" s="15"/>
      <c r="GX45" s="15"/>
      <c r="GY45" s="15"/>
      <c r="GZ45" s="15"/>
      <c r="HA45" s="15"/>
      <c r="HB45" s="15"/>
      <c r="HC45" s="15"/>
      <c r="HD45" s="15"/>
      <c r="HE45" s="15"/>
      <c r="HF45" s="15"/>
      <c r="HG45" s="15"/>
      <c r="HH45" s="15"/>
      <c r="HI45" s="15"/>
      <c r="HJ45" s="15"/>
      <c r="HK45" s="15"/>
      <c r="HL45" s="15"/>
      <c r="HM45" s="15"/>
      <c r="HN45" s="15"/>
      <c r="HO45" s="15"/>
      <c r="HP45" s="15"/>
      <c r="HQ45" s="15"/>
      <c r="HR45" s="15"/>
      <c r="HS45" s="15"/>
      <c r="HT45" s="15"/>
      <c r="HU45" s="15"/>
      <c r="HV45" s="15"/>
      <c r="HW45" s="15"/>
      <c r="HX45" s="15"/>
      <c r="HY45" s="15"/>
      <c r="HZ45" s="15"/>
      <c r="IA45" s="15"/>
      <c r="IB45" s="15"/>
      <c r="IC45" s="15"/>
      <c r="ID45" s="15"/>
      <c r="IE45" s="15"/>
      <c r="IF45" s="15"/>
      <c r="IG45" s="15"/>
      <c r="IH45" s="15"/>
      <c r="II45" s="15"/>
      <c r="IJ45" s="15"/>
      <c r="IK45" s="15"/>
      <c r="IL45" s="15"/>
      <c r="IM45" s="15"/>
      <c r="IN45" s="15"/>
      <c r="IO45" s="15"/>
      <c r="IP45" s="15"/>
      <c r="IQ45" s="15"/>
      <c r="IR45" s="15"/>
      <c r="IS45" s="15"/>
      <c r="IT45" s="15"/>
      <c r="IU45" s="15"/>
      <c r="IV45" s="15"/>
    </row>
    <row r="46" spans="1:256" ht="7.5" customHeight="1">
      <c r="A46" s="491"/>
      <c r="B46" s="491"/>
      <c r="C46" s="491"/>
      <c r="D46" s="491"/>
      <c r="E46" s="491"/>
      <c r="F46" s="491"/>
      <c r="G46" s="491"/>
      <c r="H46" s="491"/>
      <c r="I46" s="491"/>
      <c r="J46" s="36"/>
      <c r="K46" s="37"/>
      <c r="L46" s="38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  <c r="GS46" s="15"/>
      <c r="GT46" s="15"/>
      <c r="GU46" s="15"/>
      <c r="GV46" s="15"/>
      <c r="GW46" s="15"/>
      <c r="GX46" s="15"/>
      <c r="GY46" s="15"/>
      <c r="GZ46" s="15"/>
      <c r="HA46" s="15"/>
      <c r="HB46" s="15"/>
      <c r="HC46" s="15"/>
      <c r="HD46" s="15"/>
      <c r="HE46" s="15"/>
      <c r="HF46" s="15"/>
      <c r="HG46" s="15"/>
      <c r="HH46" s="15"/>
      <c r="HI46" s="15"/>
      <c r="HJ46" s="15"/>
      <c r="HK46" s="15"/>
      <c r="HL46" s="15"/>
      <c r="HM46" s="15"/>
      <c r="HN46" s="15"/>
      <c r="HO46" s="15"/>
      <c r="HP46" s="15"/>
      <c r="HQ46" s="15"/>
      <c r="HR46" s="15"/>
      <c r="HS46" s="15"/>
      <c r="HT46" s="15"/>
      <c r="HU46" s="15"/>
      <c r="HV46" s="15"/>
      <c r="HW46" s="15"/>
      <c r="HX46" s="15"/>
      <c r="HY46" s="15"/>
      <c r="HZ46" s="15"/>
      <c r="IA46" s="15"/>
      <c r="IB46" s="15"/>
      <c r="IC46" s="15"/>
      <c r="ID46" s="15"/>
      <c r="IE46" s="15"/>
      <c r="IF46" s="15"/>
      <c r="IG46" s="15"/>
      <c r="IH46" s="15"/>
      <c r="II46" s="15"/>
      <c r="IJ46" s="15"/>
      <c r="IK46" s="15"/>
      <c r="IL46" s="15"/>
      <c r="IM46" s="15"/>
      <c r="IN46" s="15"/>
      <c r="IO46" s="15"/>
      <c r="IP46" s="15"/>
      <c r="IQ46" s="15"/>
      <c r="IR46" s="15"/>
      <c r="IS46" s="15"/>
      <c r="IT46" s="15"/>
      <c r="IU46" s="15"/>
      <c r="IV46" s="15"/>
    </row>
    <row r="47" spans="1:256" ht="48" customHeight="1">
      <c r="A47" s="492" t="s">
        <v>49</v>
      </c>
      <c r="B47" s="492"/>
      <c r="C47" s="492"/>
      <c r="D47" s="492"/>
      <c r="E47" s="492"/>
      <c r="F47" s="492"/>
      <c r="G47" s="492"/>
      <c r="H47" s="492"/>
      <c r="I47" s="492"/>
      <c r="J47" s="36"/>
      <c r="K47" s="37"/>
      <c r="L47" s="38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5"/>
      <c r="FN47" s="15"/>
      <c r="FO47" s="15"/>
      <c r="FP47" s="15"/>
      <c r="FQ47" s="15"/>
      <c r="FR47" s="15"/>
      <c r="FS47" s="15"/>
      <c r="FT47" s="15"/>
      <c r="FU47" s="15"/>
      <c r="FV47" s="15"/>
      <c r="FW47" s="15"/>
      <c r="FX47" s="15"/>
      <c r="FY47" s="15"/>
      <c r="FZ47" s="15"/>
      <c r="GA47" s="15"/>
      <c r="GB47" s="15"/>
      <c r="GC47" s="15"/>
      <c r="GD47" s="15"/>
      <c r="GE47" s="15"/>
      <c r="GF47" s="15"/>
      <c r="GG47" s="15"/>
      <c r="GH47" s="15"/>
      <c r="GI47" s="15"/>
      <c r="GJ47" s="15"/>
      <c r="GK47" s="15"/>
      <c r="GL47" s="15"/>
      <c r="GM47" s="15"/>
      <c r="GN47" s="15"/>
      <c r="GO47" s="15"/>
      <c r="GP47" s="15"/>
      <c r="GQ47" s="15"/>
      <c r="GR47" s="15"/>
      <c r="GS47" s="15"/>
      <c r="GT47" s="15"/>
      <c r="GU47" s="15"/>
      <c r="GV47" s="15"/>
      <c r="GW47" s="15"/>
      <c r="GX47" s="15"/>
      <c r="GY47" s="15"/>
      <c r="GZ47" s="15"/>
      <c r="HA47" s="15"/>
      <c r="HB47" s="15"/>
      <c r="HC47" s="15"/>
      <c r="HD47" s="15"/>
      <c r="HE47" s="15"/>
      <c r="HF47" s="15"/>
      <c r="HG47" s="15"/>
      <c r="HH47" s="15"/>
      <c r="HI47" s="15"/>
      <c r="HJ47" s="15"/>
      <c r="HK47" s="15"/>
      <c r="HL47" s="15"/>
      <c r="HM47" s="15"/>
      <c r="HN47" s="15"/>
      <c r="HO47" s="15"/>
      <c r="HP47" s="15"/>
      <c r="HQ47" s="15"/>
      <c r="HR47" s="15"/>
      <c r="HS47" s="15"/>
      <c r="HT47" s="15"/>
      <c r="HU47" s="15"/>
      <c r="HV47" s="15"/>
      <c r="HW47" s="15"/>
      <c r="HX47" s="15"/>
      <c r="HY47" s="15"/>
      <c r="HZ47" s="15"/>
      <c r="IA47" s="15"/>
      <c r="IB47" s="15"/>
      <c r="IC47" s="15"/>
      <c r="ID47" s="15"/>
      <c r="IE47" s="15"/>
      <c r="IF47" s="15"/>
      <c r="IG47" s="15"/>
      <c r="IH47" s="15"/>
      <c r="II47" s="15"/>
      <c r="IJ47" s="15"/>
      <c r="IK47" s="15"/>
      <c r="IL47" s="15"/>
      <c r="IM47" s="15"/>
      <c r="IN47" s="15"/>
      <c r="IO47" s="15"/>
      <c r="IP47" s="15"/>
      <c r="IQ47" s="15"/>
      <c r="IR47" s="15"/>
      <c r="IS47" s="15"/>
      <c r="IT47" s="15"/>
      <c r="IU47" s="15"/>
      <c r="IV47" s="15"/>
    </row>
    <row r="48" spans="1:256" ht="7.5" customHeight="1">
      <c r="A48" s="491"/>
      <c r="B48" s="491"/>
      <c r="C48" s="491"/>
      <c r="D48" s="491"/>
      <c r="E48" s="491"/>
      <c r="F48" s="491"/>
      <c r="G48" s="491"/>
      <c r="H48" s="491"/>
      <c r="I48" s="491"/>
      <c r="J48" s="36"/>
      <c r="K48" s="37"/>
      <c r="L48" s="38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  <c r="GF48" s="15"/>
      <c r="GG48" s="15"/>
      <c r="GH48" s="15"/>
      <c r="GI48" s="15"/>
      <c r="GJ48" s="15"/>
      <c r="GK48" s="15"/>
      <c r="GL48" s="15"/>
      <c r="GM48" s="15"/>
      <c r="GN48" s="15"/>
      <c r="GO48" s="15"/>
      <c r="GP48" s="15"/>
      <c r="GQ48" s="15"/>
      <c r="GR48" s="15"/>
      <c r="GS48" s="15"/>
      <c r="GT48" s="15"/>
      <c r="GU48" s="15"/>
      <c r="GV48" s="15"/>
      <c r="GW48" s="15"/>
      <c r="GX48" s="15"/>
      <c r="GY48" s="15"/>
      <c r="GZ48" s="15"/>
      <c r="HA48" s="15"/>
      <c r="HB48" s="15"/>
      <c r="HC48" s="15"/>
      <c r="HD48" s="15"/>
      <c r="HE48" s="15"/>
      <c r="HF48" s="15"/>
      <c r="HG48" s="15"/>
      <c r="HH48" s="15"/>
      <c r="HI48" s="15"/>
      <c r="HJ48" s="15"/>
      <c r="HK48" s="15"/>
      <c r="HL48" s="15"/>
      <c r="HM48" s="15"/>
      <c r="HN48" s="15"/>
      <c r="HO48" s="15"/>
      <c r="HP48" s="15"/>
      <c r="HQ48" s="15"/>
      <c r="HR48" s="15"/>
      <c r="HS48" s="15"/>
      <c r="HT48" s="15"/>
      <c r="HU48" s="15"/>
      <c r="HV48" s="15"/>
      <c r="HW48" s="15"/>
      <c r="HX48" s="15"/>
      <c r="HY48" s="15"/>
      <c r="HZ48" s="15"/>
      <c r="IA48" s="15"/>
      <c r="IB48" s="15"/>
      <c r="IC48" s="15"/>
      <c r="ID48" s="15"/>
      <c r="IE48" s="15"/>
      <c r="IF48" s="15"/>
      <c r="IG48" s="15"/>
      <c r="IH48" s="15"/>
      <c r="II48" s="15"/>
      <c r="IJ48" s="15"/>
      <c r="IK48" s="15"/>
      <c r="IL48" s="15"/>
      <c r="IM48" s="15"/>
      <c r="IN48" s="15"/>
      <c r="IO48" s="15"/>
      <c r="IP48" s="15"/>
      <c r="IQ48" s="15"/>
      <c r="IR48" s="15"/>
      <c r="IS48" s="15"/>
      <c r="IT48" s="15"/>
      <c r="IU48" s="15"/>
      <c r="IV48" s="15"/>
    </row>
    <row r="49" spans="1:256" ht="54" customHeight="1">
      <c r="A49" s="493" t="s">
        <v>50</v>
      </c>
      <c r="B49" s="493"/>
      <c r="C49" s="493"/>
      <c r="D49" s="493"/>
      <c r="E49" s="493"/>
      <c r="F49" s="493"/>
      <c r="G49" s="493"/>
      <c r="H49" s="493"/>
      <c r="I49" s="493"/>
      <c r="J49" s="36"/>
      <c r="K49" s="37"/>
      <c r="L49" s="38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  <c r="HJ49" s="15"/>
      <c r="HK49" s="15"/>
      <c r="HL49" s="15"/>
      <c r="HM49" s="15"/>
      <c r="HN49" s="15"/>
      <c r="HO49" s="15"/>
      <c r="HP49" s="15"/>
      <c r="HQ49" s="15"/>
      <c r="HR49" s="15"/>
      <c r="HS49" s="15"/>
      <c r="HT49" s="15"/>
      <c r="HU49" s="15"/>
      <c r="HV49" s="15"/>
      <c r="HW49" s="15"/>
      <c r="HX49" s="15"/>
      <c r="HY49" s="15"/>
      <c r="HZ49" s="15"/>
      <c r="IA49" s="15"/>
      <c r="IB49" s="15"/>
      <c r="IC49" s="15"/>
      <c r="ID49" s="15"/>
      <c r="IE49" s="15"/>
      <c r="IF49" s="15"/>
      <c r="IG49" s="15"/>
      <c r="IH49" s="15"/>
      <c r="II49" s="15"/>
      <c r="IJ49" s="15"/>
      <c r="IK49" s="15"/>
      <c r="IL49" s="15"/>
      <c r="IM49" s="15"/>
      <c r="IN49" s="15"/>
      <c r="IO49" s="15"/>
      <c r="IP49" s="15"/>
      <c r="IQ49" s="15"/>
      <c r="IR49" s="15"/>
      <c r="IS49" s="15"/>
      <c r="IT49" s="15"/>
      <c r="IU49" s="15"/>
      <c r="IV49" s="15"/>
    </row>
    <row r="50" spans="1:256" ht="9.75" customHeight="1">
      <c r="A50" s="494"/>
      <c r="B50" s="494"/>
      <c r="C50" s="494"/>
      <c r="D50" s="494"/>
      <c r="E50" s="494"/>
      <c r="F50" s="494"/>
      <c r="G50" s="494"/>
      <c r="H50" s="494"/>
      <c r="I50" s="494"/>
      <c r="J50" s="36"/>
      <c r="K50" s="37"/>
      <c r="L50" s="38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  <c r="DO50" s="15"/>
      <c r="DP50" s="15"/>
      <c r="DQ50" s="15"/>
      <c r="DR50" s="15"/>
      <c r="DS50" s="15"/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  <c r="HJ50" s="15"/>
      <c r="HK50" s="15"/>
      <c r="HL50" s="15"/>
      <c r="HM50" s="15"/>
      <c r="HN50" s="15"/>
      <c r="HO50" s="15"/>
      <c r="HP50" s="15"/>
      <c r="HQ50" s="15"/>
      <c r="HR50" s="15"/>
      <c r="HS50" s="15"/>
      <c r="HT50" s="15"/>
      <c r="HU50" s="15"/>
      <c r="HV50" s="15"/>
      <c r="HW50" s="15"/>
      <c r="HX50" s="15"/>
      <c r="HY50" s="15"/>
      <c r="HZ50" s="15"/>
      <c r="IA50" s="15"/>
      <c r="IB50" s="15"/>
      <c r="IC50" s="15"/>
      <c r="ID50" s="15"/>
      <c r="IE50" s="15"/>
      <c r="IF50" s="15"/>
      <c r="IG50" s="15"/>
      <c r="IH50" s="15"/>
      <c r="II50" s="15"/>
      <c r="IJ50" s="15"/>
      <c r="IK50" s="15"/>
      <c r="IL50" s="15"/>
      <c r="IM50" s="15"/>
      <c r="IN50" s="15"/>
      <c r="IO50" s="15"/>
      <c r="IP50" s="15"/>
      <c r="IQ50" s="15"/>
      <c r="IR50" s="15"/>
      <c r="IS50" s="15"/>
      <c r="IT50" s="15"/>
      <c r="IU50" s="15"/>
      <c r="IV50" s="15"/>
    </row>
    <row r="51" spans="1:256" ht="21.75" customHeight="1">
      <c r="A51" s="10" t="s">
        <v>51</v>
      </c>
      <c r="B51" s="10"/>
      <c r="C51" s="10"/>
      <c r="D51" s="10"/>
      <c r="E51" s="10"/>
      <c r="F51" s="10"/>
      <c r="G51" s="10"/>
      <c r="H51" s="10"/>
      <c r="I51" s="10"/>
      <c r="J51" s="495"/>
      <c r="K51" s="495"/>
      <c r="L51" s="495"/>
      <c r="M51" s="495"/>
      <c r="N51" s="495"/>
      <c r="O51" s="495"/>
      <c r="P51" s="495"/>
      <c r="Q51" s="495"/>
      <c r="R51" s="495"/>
      <c r="S51" s="495"/>
      <c r="T51" s="495"/>
      <c r="U51" s="495"/>
      <c r="V51" s="495"/>
      <c r="W51" s="495"/>
      <c r="X51" s="495"/>
      <c r="Y51" s="495"/>
      <c r="Z51" s="495"/>
      <c r="AA51" s="495"/>
      <c r="AB51" s="495"/>
      <c r="AC51" s="495"/>
      <c r="AD51" s="495"/>
      <c r="AE51" s="495"/>
      <c r="AF51" s="495"/>
      <c r="AG51" s="495"/>
      <c r="AH51" s="495"/>
      <c r="AI51" s="495"/>
      <c r="AJ51" s="495"/>
      <c r="AK51" s="495"/>
      <c r="AL51" s="495"/>
      <c r="AM51" s="495"/>
      <c r="AN51" s="495"/>
      <c r="AO51" s="495"/>
      <c r="AP51" s="495"/>
      <c r="AQ51" s="495"/>
      <c r="AR51" s="495"/>
      <c r="AS51" s="495"/>
      <c r="AT51" s="495"/>
      <c r="AU51" s="495"/>
      <c r="AV51" s="495"/>
      <c r="AW51" s="495"/>
      <c r="AX51" s="495"/>
      <c r="AY51" s="495"/>
      <c r="AZ51" s="495"/>
      <c r="BA51" s="495"/>
      <c r="BB51" s="495"/>
      <c r="BC51" s="495"/>
      <c r="BD51" s="495"/>
      <c r="BE51" s="495"/>
      <c r="BF51" s="495"/>
      <c r="BG51" s="495"/>
      <c r="BH51" s="495"/>
      <c r="BI51" s="495"/>
      <c r="BJ51" s="495"/>
      <c r="BK51" s="495"/>
      <c r="BL51" s="495"/>
      <c r="BM51" s="495"/>
      <c r="BN51" s="495"/>
      <c r="BO51" s="495"/>
      <c r="BP51" s="495"/>
      <c r="BQ51" s="495"/>
      <c r="BR51" s="495"/>
      <c r="BS51" s="495"/>
      <c r="BT51" s="495"/>
      <c r="BU51" s="495"/>
      <c r="BV51" s="495"/>
      <c r="BW51" s="495"/>
      <c r="BX51" s="495"/>
      <c r="BY51" s="495"/>
      <c r="BZ51" s="495"/>
      <c r="CA51" s="495"/>
      <c r="CB51" s="495"/>
      <c r="CC51" s="495"/>
      <c r="CD51" s="495"/>
      <c r="CE51" s="495"/>
      <c r="CF51" s="495"/>
      <c r="CG51" s="495"/>
      <c r="CH51" s="495"/>
      <c r="CI51" s="495"/>
      <c r="CJ51" s="495"/>
      <c r="CK51" s="495"/>
      <c r="CL51" s="495"/>
      <c r="CM51" s="495"/>
      <c r="CN51" s="495"/>
      <c r="CO51" s="495"/>
      <c r="CP51" s="495"/>
      <c r="CQ51" s="495"/>
      <c r="CR51" s="495"/>
      <c r="CS51" s="495"/>
      <c r="CT51" s="495"/>
      <c r="CU51" s="495"/>
      <c r="CV51" s="495"/>
      <c r="CW51" s="495"/>
      <c r="CX51" s="495"/>
      <c r="CY51" s="495"/>
      <c r="CZ51" s="495"/>
      <c r="DA51" s="495"/>
      <c r="DB51" s="495"/>
      <c r="DC51" s="495"/>
      <c r="DD51" s="495"/>
      <c r="DE51" s="495"/>
      <c r="DF51" s="495"/>
      <c r="DG51" s="495"/>
      <c r="DH51" s="495"/>
      <c r="DI51" s="495"/>
      <c r="DJ51" s="495"/>
      <c r="DK51" s="495"/>
      <c r="DL51" s="495"/>
      <c r="DM51" s="495"/>
      <c r="DN51" s="495"/>
      <c r="DO51" s="495"/>
      <c r="DP51" s="495"/>
      <c r="DQ51" s="495"/>
      <c r="DR51" s="495"/>
      <c r="DS51" s="495"/>
      <c r="DT51" s="495"/>
      <c r="DU51" s="495"/>
      <c r="DV51" s="495"/>
      <c r="DW51" s="495"/>
      <c r="DX51" s="495"/>
      <c r="DY51" s="495"/>
      <c r="DZ51" s="495"/>
      <c r="EA51" s="495"/>
      <c r="EB51" s="495"/>
      <c r="EC51" s="495"/>
      <c r="ED51" s="495"/>
      <c r="EE51" s="495"/>
      <c r="EF51" s="495"/>
      <c r="EG51" s="495"/>
      <c r="EH51" s="495"/>
      <c r="EI51" s="495"/>
      <c r="EJ51" s="495"/>
      <c r="EK51" s="495"/>
      <c r="EL51" s="495"/>
      <c r="EM51" s="495"/>
      <c r="EN51" s="495"/>
      <c r="EO51" s="495"/>
      <c r="EP51" s="495"/>
      <c r="EQ51" s="495"/>
      <c r="ER51" s="495"/>
      <c r="ES51" s="495"/>
      <c r="ET51" s="495"/>
      <c r="EU51" s="495"/>
      <c r="EV51" s="495"/>
      <c r="EW51" s="495"/>
      <c r="EX51" s="495"/>
      <c r="EY51" s="495"/>
      <c r="EZ51" s="495"/>
      <c r="FA51" s="495"/>
      <c r="FB51" s="495"/>
      <c r="FC51" s="495"/>
      <c r="FD51" s="495"/>
      <c r="FE51" s="495"/>
      <c r="FF51" s="495"/>
      <c r="FG51" s="495"/>
      <c r="FH51" s="495"/>
      <c r="FI51" s="495"/>
      <c r="FJ51" s="495"/>
      <c r="FK51" s="495"/>
      <c r="FL51" s="495"/>
      <c r="FM51" s="495"/>
      <c r="FN51" s="495"/>
      <c r="FO51" s="495"/>
      <c r="FP51" s="495"/>
      <c r="FQ51" s="495"/>
      <c r="FR51" s="495"/>
      <c r="FS51" s="495"/>
      <c r="FT51" s="495"/>
      <c r="FU51" s="495"/>
      <c r="FV51" s="495"/>
      <c r="FW51" s="495"/>
      <c r="FX51" s="495"/>
      <c r="FY51" s="495"/>
      <c r="FZ51" s="495"/>
      <c r="GA51" s="495"/>
      <c r="GB51" s="495"/>
      <c r="GC51" s="495"/>
      <c r="GD51" s="495"/>
      <c r="GE51" s="495"/>
      <c r="GF51" s="495"/>
      <c r="GG51" s="495"/>
      <c r="GH51" s="495"/>
      <c r="GI51" s="495"/>
      <c r="GJ51" s="495"/>
      <c r="GK51" s="495"/>
      <c r="GL51" s="495"/>
      <c r="GM51" s="495"/>
      <c r="GN51" s="495"/>
      <c r="GO51" s="495"/>
      <c r="GP51" s="495"/>
      <c r="GQ51" s="495"/>
      <c r="GR51" s="495"/>
      <c r="GS51" s="495"/>
      <c r="GT51" s="495"/>
      <c r="GU51" s="495"/>
      <c r="GV51" s="495"/>
      <c r="GW51" s="495"/>
      <c r="GX51" s="495"/>
      <c r="GY51" s="495"/>
      <c r="GZ51" s="495"/>
      <c r="HA51" s="495"/>
      <c r="HB51" s="495"/>
      <c r="HC51" s="495"/>
      <c r="HD51" s="495"/>
      <c r="HE51" s="495"/>
      <c r="HF51" s="495"/>
      <c r="HG51" s="495"/>
      <c r="HH51" s="495"/>
      <c r="HI51" s="495"/>
      <c r="HJ51" s="495"/>
      <c r="HK51" s="495"/>
      <c r="HL51" s="495"/>
      <c r="HM51" s="495"/>
      <c r="HN51" s="495"/>
      <c r="HO51" s="495"/>
      <c r="HP51" s="495"/>
      <c r="HQ51" s="495"/>
      <c r="HR51" s="495"/>
      <c r="HS51" s="495"/>
      <c r="HT51" s="495"/>
      <c r="HU51" s="495"/>
      <c r="HV51" s="495"/>
      <c r="HW51" s="495"/>
      <c r="HX51" s="495"/>
      <c r="HY51" s="495"/>
      <c r="HZ51" s="495"/>
      <c r="IA51" s="495"/>
      <c r="IB51" s="495"/>
      <c r="IC51" s="495"/>
      <c r="ID51" s="495"/>
      <c r="IE51" s="495"/>
      <c r="IF51" s="495"/>
      <c r="IG51" s="495"/>
      <c r="IH51" s="495"/>
      <c r="II51" s="495"/>
      <c r="IJ51" s="495"/>
      <c r="IK51" s="495"/>
      <c r="IL51" s="495"/>
      <c r="IM51" s="495"/>
      <c r="IN51" s="495"/>
      <c r="IO51" s="495"/>
      <c r="IP51" s="495"/>
      <c r="IQ51" s="495"/>
      <c r="IR51" s="495"/>
      <c r="IS51" s="495"/>
      <c r="IT51" s="495"/>
      <c r="IU51" s="495"/>
      <c r="IV51" s="495"/>
    </row>
    <row r="52" spans="1:256" ht="15.75" customHeight="1">
      <c r="A52" s="17">
        <v>1</v>
      </c>
      <c r="B52" s="12" t="s">
        <v>52</v>
      </c>
      <c r="C52" s="12"/>
      <c r="D52" s="12"/>
      <c r="E52" s="12"/>
      <c r="F52" s="12"/>
      <c r="G52" s="12"/>
      <c r="H52" s="496" t="s">
        <v>53</v>
      </c>
      <c r="I52" s="496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5"/>
      <c r="DQ52" s="15"/>
      <c r="DR52" s="15"/>
      <c r="DS52" s="15"/>
      <c r="DT52" s="15"/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  <c r="HJ52" s="15"/>
      <c r="HK52" s="15"/>
      <c r="HL52" s="15"/>
      <c r="HM52" s="15"/>
      <c r="HN52" s="15"/>
      <c r="HO52" s="15"/>
      <c r="HP52" s="15"/>
      <c r="HQ52" s="15"/>
      <c r="HR52" s="15"/>
      <c r="HS52" s="15"/>
      <c r="HT52" s="15"/>
      <c r="HU52" s="15"/>
      <c r="HV52" s="15"/>
      <c r="HW52" s="15"/>
      <c r="HX52" s="15"/>
      <c r="HY52" s="15"/>
      <c r="HZ52" s="15"/>
      <c r="IA52" s="15"/>
      <c r="IB52" s="15"/>
      <c r="IC52" s="15"/>
      <c r="ID52" s="15"/>
      <c r="IE52" s="15"/>
      <c r="IF52" s="15"/>
      <c r="IG52" s="15"/>
      <c r="IH52" s="15"/>
      <c r="II52" s="15"/>
      <c r="IJ52" s="15"/>
      <c r="IK52" s="15"/>
      <c r="IL52" s="15"/>
      <c r="IM52" s="15"/>
      <c r="IN52" s="15"/>
      <c r="IO52" s="15"/>
      <c r="IP52" s="15"/>
      <c r="IQ52" s="15"/>
      <c r="IR52" s="15"/>
      <c r="IS52" s="15"/>
      <c r="IT52" s="15"/>
      <c r="IU52" s="15"/>
      <c r="IV52" s="15"/>
    </row>
    <row r="53" spans="1:256" ht="15.75" customHeight="1">
      <c r="A53" s="17">
        <v>2</v>
      </c>
      <c r="B53" s="12" t="s">
        <v>54</v>
      </c>
      <c r="C53" s="12"/>
      <c r="D53" s="12"/>
      <c r="E53" s="12"/>
      <c r="F53" s="12"/>
      <c r="G53" s="12"/>
      <c r="H53" s="497">
        <v>5143</v>
      </c>
      <c r="I53" s="497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  <c r="HJ53" s="15"/>
      <c r="HK53" s="15"/>
      <c r="HL53" s="15"/>
      <c r="HM53" s="15"/>
      <c r="HN53" s="15"/>
      <c r="HO53" s="15"/>
      <c r="HP53" s="15"/>
      <c r="HQ53" s="15"/>
      <c r="HR53" s="15"/>
      <c r="HS53" s="15"/>
      <c r="HT53" s="15"/>
      <c r="HU53" s="15"/>
      <c r="HV53" s="15"/>
      <c r="HW53" s="15"/>
      <c r="HX53" s="15"/>
      <c r="HY53" s="15"/>
      <c r="HZ53" s="15"/>
      <c r="IA53" s="15"/>
      <c r="IB53" s="15"/>
      <c r="IC53" s="15"/>
      <c r="ID53" s="15"/>
      <c r="IE53" s="15"/>
      <c r="IF53" s="15"/>
      <c r="IG53" s="15"/>
      <c r="IH53" s="15"/>
      <c r="II53" s="15"/>
      <c r="IJ53" s="15"/>
      <c r="IK53" s="15"/>
      <c r="IL53" s="15"/>
      <c r="IM53" s="15"/>
      <c r="IN53" s="15"/>
      <c r="IO53" s="15"/>
      <c r="IP53" s="15"/>
      <c r="IQ53" s="15"/>
      <c r="IR53" s="15"/>
      <c r="IS53" s="15"/>
      <c r="IT53" s="15"/>
      <c r="IU53" s="15"/>
      <c r="IV53" s="15"/>
    </row>
    <row r="54" spans="1:256" ht="15.75" customHeight="1">
      <c r="A54" s="17">
        <v>3</v>
      </c>
      <c r="B54" s="12" t="s">
        <v>55</v>
      </c>
      <c r="C54" s="12"/>
      <c r="D54" s="12"/>
      <c r="E54" s="12"/>
      <c r="F54" s="12"/>
      <c r="G54" s="12"/>
      <c r="H54" s="496">
        <v>1431.04</v>
      </c>
      <c r="I54" s="496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  <c r="DN54" s="15"/>
      <c r="DO54" s="15"/>
      <c r="DP54" s="15"/>
      <c r="DQ54" s="15"/>
      <c r="DR54" s="15"/>
      <c r="DS54" s="15"/>
      <c r="DT54" s="15"/>
      <c r="DU54" s="15"/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  <c r="HJ54" s="15"/>
      <c r="HK54" s="15"/>
      <c r="HL54" s="15"/>
      <c r="HM54" s="15"/>
      <c r="HN54" s="15"/>
      <c r="HO54" s="15"/>
      <c r="HP54" s="15"/>
      <c r="HQ54" s="15"/>
      <c r="HR54" s="15"/>
      <c r="HS54" s="15"/>
      <c r="HT54" s="15"/>
      <c r="HU54" s="15"/>
      <c r="HV54" s="15"/>
      <c r="HW54" s="15"/>
      <c r="HX54" s="15"/>
      <c r="HY54" s="15"/>
      <c r="HZ54" s="15"/>
      <c r="IA54" s="15"/>
      <c r="IB54" s="15"/>
      <c r="IC54" s="15"/>
      <c r="ID54" s="15"/>
      <c r="IE54" s="15"/>
      <c r="IF54" s="15"/>
      <c r="IG54" s="15"/>
      <c r="IH54" s="15"/>
      <c r="II54" s="15"/>
      <c r="IJ54" s="15"/>
      <c r="IK54" s="15"/>
      <c r="IL54" s="15"/>
      <c r="IM54" s="15"/>
      <c r="IN54" s="15"/>
      <c r="IO54" s="15"/>
      <c r="IP54" s="15"/>
      <c r="IQ54" s="15"/>
      <c r="IR54" s="15"/>
      <c r="IS54" s="15"/>
      <c r="IT54" s="15"/>
      <c r="IU54" s="15"/>
      <c r="IV54" s="15"/>
    </row>
    <row r="55" spans="1:256" ht="15.75" customHeight="1">
      <c r="A55" s="17">
        <v>4</v>
      </c>
      <c r="B55" s="12" t="s">
        <v>56</v>
      </c>
      <c r="C55" s="12"/>
      <c r="D55" s="12"/>
      <c r="E55" s="12"/>
      <c r="F55" s="12"/>
      <c r="G55" s="12"/>
      <c r="H55" s="498" t="s">
        <v>57</v>
      </c>
      <c r="I55" s="498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  <c r="DP55" s="15"/>
      <c r="DQ55" s="15"/>
      <c r="DR55" s="15"/>
      <c r="DS55" s="15"/>
      <c r="DT55" s="15"/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15"/>
      <c r="FI55" s="15"/>
      <c r="FJ55" s="15"/>
      <c r="FK55" s="15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  <c r="HJ55" s="15"/>
      <c r="HK55" s="15"/>
      <c r="HL55" s="15"/>
      <c r="HM55" s="15"/>
      <c r="HN55" s="15"/>
      <c r="HO55" s="15"/>
      <c r="HP55" s="15"/>
      <c r="HQ55" s="15"/>
      <c r="HR55" s="15"/>
      <c r="HS55" s="15"/>
      <c r="HT55" s="15"/>
      <c r="HU55" s="15"/>
      <c r="HV55" s="15"/>
      <c r="HW55" s="15"/>
      <c r="HX55" s="15"/>
      <c r="HY55" s="15"/>
      <c r="HZ55" s="15"/>
      <c r="IA55" s="15"/>
      <c r="IB55" s="15"/>
      <c r="IC55" s="15"/>
      <c r="ID55" s="15"/>
      <c r="IE55" s="15"/>
      <c r="IF55" s="15"/>
      <c r="IG55" s="15"/>
      <c r="IH55" s="15"/>
      <c r="II55" s="15"/>
      <c r="IJ55" s="15"/>
      <c r="IK55" s="15"/>
      <c r="IL55" s="15"/>
      <c r="IM55" s="15"/>
      <c r="IN55" s="15"/>
      <c r="IO55" s="15"/>
      <c r="IP55" s="15"/>
      <c r="IQ55" s="15"/>
      <c r="IR55" s="15"/>
      <c r="IS55" s="15"/>
      <c r="IT55" s="15"/>
      <c r="IU55" s="15"/>
      <c r="IV55" s="15"/>
    </row>
    <row r="56" spans="1:256" ht="15.75" customHeight="1">
      <c r="A56" s="17">
        <v>5</v>
      </c>
      <c r="B56" s="12" t="s">
        <v>58</v>
      </c>
      <c r="C56" s="12"/>
      <c r="D56" s="12"/>
      <c r="E56" s="12"/>
      <c r="F56" s="12"/>
      <c r="G56" s="12"/>
      <c r="H56" s="498" t="s">
        <v>59</v>
      </c>
      <c r="I56" s="498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  <c r="GS56" s="15"/>
      <c r="GT56" s="15"/>
      <c r="GU56" s="15"/>
      <c r="GV56" s="15"/>
      <c r="GW56" s="15"/>
      <c r="GX56" s="15"/>
      <c r="GY56" s="15"/>
      <c r="GZ56" s="15"/>
      <c r="HA56" s="15"/>
      <c r="HB56" s="15"/>
      <c r="HC56" s="15"/>
      <c r="HD56" s="15"/>
      <c r="HE56" s="15"/>
      <c r="HF56" s="15"/>
      <c r="HG56" s="15"/>
      <c r="HH56" s="15"/>
      <c r="HI56" s="15"/>
      <c r="HJ56" s="15"/>
      <c r="HK56" s="15"/>
      <c r="HL56" s="15"/>
      <c r="HM56" s="15"/>
      <c r="HN56" s="15"/>
      <c r="HO56" s="15"/>
      <c r="HP56" s="15"/>
      <c r="HQ56" s="15"/>
      <c r="HR56" s="15"/>
      <c r="HS56" s="15"/>
      <c r="HT56" s="15"/>
      <c r="HU56" s="15"/>
      <c r="HV56" s="15"/>
      <c r="HW56" s="15"/>
      <c r="HX56" s="15"/>
      <c r="HY56" s="15"/>
      <c r="HZ56" s="15"/>
      <c r="IA56" s="15"/>
      <c r="IB56" s="15"/>
      <c r="IC56" s="15"/>
      <c r="ID56" s="15"/>
      <c r="IE56" s="15"/>
      <c r="IF56" s="15"/>
      <c r="IG56" s="15"/>
      <c r="IH56" s="15"/>
      <c r="II56" s="15"/>
      <c r="IJ56" s="15"/>
      <c r="IK56" s="15"/>
      <c r="IL56" s="15"/>
      <c r="IM56" s="15"/>
      <c r="IN56" s="15"/>
      <c r="IO56" s="15"/>
      <c r="IP56" s="15"/>
      <c r="IQ56" s="15"/>
      <c r="IR56" s="15"/>
      <c r="IS56" s="15"/>
      <c r="IT56" s="15"/>
      <c r="IU56" s="15"/>
      <c r="IV56" s="15"/>
    </row>
    <row r="57" spans="1:256" ht="9" customHeight="1">
      <c r="A57" s="482"/>
      <c r="B57" s="482"/>
      <c r="C57" s="482"/>
      <c r="D57" s="482"/>
      <c r="E57" s="482"/>
      <c r="F57" s="482"/>
      <c r="G57" s="482"/>
      <c r="H57" s="482"/>
      <c r="I57" s="482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  <c r="DL57" s="15"/>
      <c r="DM57" s="15"/>
      <c r="DN57" s="15"/>
      <c r="DO57" s="15"/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15"/>
      <c r="ER57" s="15"/>
      <c r="ES57" s="15"/>
      <c r="ET57" s="15"/>
      <c r="EU57" s="15"/>
      <c r="EV57" s="15"/>
      <c r="EW57" s="15"/>
      <c r="EX57" s="15"/>
      <c r="EY57" s="15"/>
      <c r="EZ57" s="15"/>
      <c r="FA57" s="15"/>
      <c r="FB57" s="15"/>
      <c r="FC57" s="15"/>
      <c r="FD57" s="15"/>
      <c r="FE57" s="15"/>
      <c r="FF57" s="15"/>
      <c r="FG57" s="15"/>
      <c r="FH57" s="15"/>
      <c r="FI57" s="15"/>
      <c r="FJ57" s="15"/>
      <c r="FK57" s="15"/>
      <c r="FL57" s="15"/>
      <c r="FM57" s="15"/>
      <c r="FN57" s="15"/>
      <c r="FO57" s="15"/>
      <c r="FP57" s="15"/>
      <c r="FQ57" s="15"/>
      <c r="FR57" s="15"/>
      <c r="FS57" s="15"/>
      <c r="FT57" s="15"/>
      <c r="FU57" s="15"/>
      <c r="FV57" s="15"/>
      <c r="FW57" s="15"/>
      <c r="FX57" s="15"/>
      <c r="FY57" s="15"/>
      <c r="FZ57" s="15"/>
      <c r="GA57" s="15"/>
      <c r="GB57" s="15"/>
      <c r="GC57" s="15"/>
      <c r="GD57" s="15"/>
      <c r="GE57" s="15"/>
      <c r="GF57" s="15"/>
      <c r="GG57" s="15"/>
      <c r="GH57" s="15"/>
      <c r="GI57" s="15"/>
      <c r="GJ57" s="15"/>
      <c r="GK57" s="15"/>
      <c r="GL57" s="15"/>
      <c r="GM57" s="15"/>
      <c r="GN57" s="15"/>
      <c r="GO57" s="15"/>
      <c r="GP57" s="15"/>
      <c r="GQ57" s="15"/>
      <c r="GR57" s="15"/>
      <c r="GS57" s="15"/>
      <c r="GT57" s="15"/>
      <c r="GU57" s="15"/>
      <c r="GV57" s="15"/>
      <c r="GW57" s="15"/>
      <c r="GX57" s="15"/>
      <c r="GY57" s="15"/>
      <c r="GZ57" s="15"/>
      <c r="HA57" s="15"/>
      <c r="HB57" s="15"/>
      <c r="HC57" s="15"/>
      <c r="HD57" s="15"/>
      <c r="HE57" s="15"/>
      <c r="HF57" s="15"/>
      <c r="HG57" s="15"/>
      <c r="HH57" s="15"/>
      <c r="HI57" s="15"/>
      <c r="HJ57" s="15"/>
      <c r="HK57" s="15"/>
      <c r="HL57" s="15"/>
      <c r="HM57" s="15"/>
      <c r="HN57" s="15"/>
      <c r="HO57" s="15"/>
      <c r="HP57" s="15"/>
      <c r="HQ57" s="15"/>
      <c r="HR57" s="15"/>
      <c r="HS57" s="15"/>
      <c r="HT57" s="15"/>
      <c r="HU57" s="15"/>
      <c r="HV57" s="15"/>
      <c r="HW57" s="15"/>
      <c r="HX57" s="15"/>
      <c r="HY57" s="15"/>
      <c r="HZ57" s="15"/>
      <c r="IA57" s="15"/>
      <c r="IB57" s="15"/>
      <c r="IC57" s="15"/>
      <c r="ID57" s="15"/>
      <c r="IE57" s="15"/>
      <c r="IF57" s="15"/>
      <c r="IG57" s="15"/>
      <c r="IH57" s="15"/>
      <c r="II57" s="15"/>
      <c r="IJ57" s="15"/>
      <c r="IK57" s="15"/>
      <c r="IL57" s="15"/>
      <c r="IM57" s="15"/>
      <c r="IN57" s="15"/>
      <c r="IO57" s="15"/>
      <c r="IP57" s="15"/>
      <c r="IQ57" s="15"/>
      <c r="IR57" s="15"/>
      <c r="IS57" s="15"/>
      <c r="IT57" s="15"/>
      <c r="IU57" s="15"/>
      <c r="IV57" s="15"/>
    </row>
    <row r="58" spans="1:256" ht="22.5" customHeight="1">
      <c r="A58" s="492" t="s">
        <v>60</v>
      </c>
      <c r="B58" s="492"/>
      <c r="C58" s="492"/>
      <c r="D58" s="492"/>
      <c r="E58" s="492"/>
      <c r="F58" s="492"/>
      <c r="G58" s="492"/>
      <c r="H58" s="492"/>
      <c r="I58" s="492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  <c r="DI58" s="15"/>
      <c r="DJ58" s="15"/>
      <c r="DK58" s="15"/>
      <c r="DL58" s="15"/>
      <c r="DM58" s="15"/>
      <c r="DN58" s="15"/>
      <c r="DO58" s="15"/>
      <c r="DP58" s="15"/>
      <c r="DQ58" s="15"/>
      <c r="DR58" s="15"/>
      <c r="DS58" s="15"/>
      <c r="DT58" s="15"/>
      <c r="DU58" s="15"/>
      <c r="DV58" s="15"/>
      <c r="DW58" s="15"/>
      <c r="DX58" s="15"/>
      <c r="DY58" s="15"/>
      <c r="DZ58" s="15"/>
      <c r="EA58" s="15"/>
      <c r="EB58" s="15"/>
      <c r="EC58" s="15"/>
      <c r="ED58" s="15"/>
      <c r="EE58" s="15"/>
      <c r="EF58" s="15"/>
      <c r="EG58" s="15"/>
      <c r="EH58" s="15"/>
      <c r="EI58" s="15"/>
      <c r="EJ58" s="15"/>
      <c r="EK58" s="15"/>
      <c r="EL58" s="15"/>
      <c r="EM58" s="15"/>
      <c r="EN58" s="15"/>
      <c r="EO58" s="15"/>
      <c r="EP58" s="15"/>
      <c r="EQ58" s="15"/>
      <c r="ER58" s="15"/>
      <c r="ES58" s="15"/>
      <c r="ET58" s="15"/>
      <c r="EU58" s="15"/>
      <c r="EV58" s="15"/>
      <c r="EW58" s="15"/>
      <c r="EX58" s="15"/>
      <c r="EY58" s="15"/>
      <c r="EZ58" s="15"/>
      <c r="FA58" s="15"/>
      <c r="FB58" s="15"/>
      <c r="FC58" s="15"/>
      <c r="FD58" s="15"/>
      <c r="FE58" s="15"/>
      <c r="FF58" s="15"/>
      <c r="FG58" s="15"/>
      <c r="FH58" s="15"/>
      <c r="FI58" s="15"/>
      <c r="FJ58" s="15"/>
      <c r="FK58" s="15"/>
      <c r="FL58" s="15"/>
      <c r="FM58" s="15"/>
      <c r="FN58" s="15"/>
      <c r="FO58" s="15"/>
      <c r="FP58" s="15"/>
      <c r="FQ58" s="15"/>
      <c r="FR58" s="15"/>
      <c r="FS58" s="15"/>
      <c r="FT58" s="15"/>
      <c r="FU58" s="15"/>
      <c r="FV58" s="15"/>
      <c r="FW58" s="15"/>
      <c r="FX58" s="15"/>
      <c r="FY58" s="15"/>
      <c r="FZ58" s="15"/>
      <c r="GA58" s="15"/>
      <c r="GB58" s="15"/>
      <c r="GC58" s="15"/>
      <c r="GD58" s="15"/>
      <c r="GE58" s="15"/>
      <c r="GF58" s="15"/>
      <c r="GG58" s="15"/>
      <c r="GH58" s="15"/>
      <c r="GI58" s="15"/>
      <c r="GJ58" s="15"/>
      <c r="GK58" s="15"/>
      <c r="GL58" s="15"/>
      <c r="GM58" s="15"/>
      <c r="GN58" s="15"/>
      <c r="GO58" s="15"/>
      <c r="GP58" s="15"/>
      <c r="GQ58" s="15"/>
      <c r="GR58" s="15"/>
      <c r="GS58" s="15"/>
      <c r="GT58" s="15"/>
      <c r="GU58" s="15"/>
      <c r="GV58" s="15"/>
      <c r="GW58" s="15"/>
      <c r="GX58" s="15"/>
      <c r="GY58" s="15"/>
      <c r="GZ58" s="15"/>
      <c r="HA58" s="15"/>
      <c r="HB58" s="15"/>
      <c r="HC58" s="15"/>
      <c r="HD58" s="15"/>
      <c r="HE58" s="15"/>
      <c r="HF58" s="15"/>
      <c r="HG58" s="15"/>
      <c r="HH58" s="15"/>
      <c r="HI58" s="15"/>
      <c r="HJ58" s="15"/>
      <c r="HK58" s="15"/>
      <c r="HL58" s="15"/>
      <c r="HM58" s="15"/>
      <c r="HN58" s="15"/>
      <c r="HO58" s="15"/>
      <c r="HP58" s="15"/>
      <c r="HQ58" s="15"/>
      <c r="HR58" s="15"/>
      <c r="HS58" s="15"/>
      <c r="HT58" s="15"/>
      <c r="HU58" s="15"/>
      <c r="HV58" s="15"/>
      <c r="HW58" s="15"/>
      <c r="HX58" s="15"/>
      <c r="HY58" s="15"/>
      <c r="HZ58" s="15"/>
      <c r="IA58" s="15"/>
      <c r="IB58" s="15"/>
      <c r="IC58" s="15"/>
      <c r="ID58" s="15"/>
      <c r="IE58" s="15"/>
      <c r="IF58" s="15"/>
      <c r="IG58" s="15"/>
      <c r="IH58" s="15"/>
      <c r="II58" s="15"/>
      <c r="IJ58" s="15"/>
      <c r="IK58" s="15"/>
      <c r="IL58" s="15"/>
      <c r="IM58" s="15"/>
      <c r="IN58" s="15"/>
      <c r="IO58" s="15"/>
      <c r="IP58" s="15"/>
      <c r="IQ58" s="15"/>
      <c r="IR58" s="15"/>
      <c r="IS58" s="15"/>
      <c r="IT58" s="15"/>
      <c r="IU58" s="15"/>
      <c r="IV58" s="15"/>
    </row>
    <row r="59" spans="1:256" ht="9" customHeight="1">
      <c r="A59" s="499"/>
      <c r="B59" s="499"/>
      <c r="C59" s="499"/>
      <c r="D59" s="499"/>
      <c r="E59" s="499"/>
      <c r="F59" s="499"/>
      <c r="G59" s="499"/>
      <c r="H59" s="499"/>
      <c r="I59" s="499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  <c r="DN59" s="15"/>
      <c r="DO59" s="15"/>
      <c r="DP59" s="15"/>
      <c r="DQ59" s="15"/>
      <c r="DR59" s="15"/>
      <c r="DS59" s="15"/>
      <c r="DT59" s="15"/>
      <c r="DU59" s="15"/>
      <c r="DV59" s="15"/>
      <c r="DW59" s="15"/>
      <c r="DX59" s="15"/>
      <c r="DY59" s="15"/>
      <c r="DZ59" s="15"/>
      <c r="EA59" s="15"/>
      <c r="EB59" s="15"/>
      <c r="EC59" s="15"/>
      <c r="ED59" s="15"/>
      <c r="EE59" s="15"/>
      <c r="EF59" s="15"/>
      <c r="EG59" s="15"/>
      <c r="EH59" s="15"/>
      <c r="EI59" s="15"/>
      <c r="EJ59" s="15"/>
      <c r="EK59" s="15"/>
      <c r="EL59" s="15"/>
      <c r="EM59" s="15"/>
      <c r="EN59" s="15"/>
      <c r="EO59" s="15"/>
      <c r="EP59" s="15"/>
      <c r="EQ59" s="15"/>
      <c r="ER59" s="15"/>
      <c r="ES59" s="15"/>
      <c r="ET59" s="15"/>
      <c r="EU59" s="15"/>
      <c r="EV59" s="15"/>
      <c r="EW59" s="15"/>
      <c r="EX59" s="15"/>
      <c r="EY59" s="15"/>
      <c r="EZ59" s="15"/>
      <c r="FA59" s="15"/>
      <c r="FB59" s="15"/>
      <c r="FC59" s="15"/>
      <c r="FD59" s="15"/>
      <c r="FE59" s="15"/>
      <c r="FF59" s="15"/>
      <c r="FG59" s="15"/>
      <c r="FH59" s="15"/>
      <c r="FI59" s="15"/>
      <c r="FJ59" s="15"/>
      <c r="FK59" s="15"/>
      <c r="FL59" s="15"/>
      <c r="FM59" s="15"/>
      <c r="FN59" s="15"/>
      <c r="FO59" s="15"/>
      <c r="FP59" s="15"/>
      <c r="FQ59" s="15"/>
      <c r="FR59" s="15"/>
      <c r="FS59" s="15"/>
      <c r="FT59" s="15"/>
      <c r="FU59" s="15"/>
      <c r="FV59" s="15"/>
      <c r="FW59" s="15"/>
      <c r="FX59" s="15"/>
      <c r="FY59" s="15"/>
      <c r="FZ59" s="15"/>
      <c r="GA59" s="15"/>
      <c r="GB59" s="15"/>
      <c r="GC59" s="15"/>
      <c r="GD59" s="15"/>
      <c r="GE59" s="15"/>
      <c r="GF59" s="15"/>
      <c r="GG59" s="15"/>
      <c r="GH59" s="15"/>
      <c r="GI59" s="15"/>
      <c r="GJ59" s="15"/>
      <c r="GK59" s="15"/>
      <c r="GL59" s="15"/>
      <c r="GM59" s="15"/>
      <c r="GN59" s="15"/>
      <c r="GO59" s="15"/>
      <c r="GP59" s="15"/>
      <c r="GQ59" s="15"/>
      <c r="GR59" s="15"/>
      <c r="GS59" s="15"/>
      <c r="GT59" s="15"/>
      <c r="GU59" s="15"/>
      <c r="GV59" s="15"/>
      <c r="GW59" s="15"/>
      <c r="GX59" s="15"/>
      <c r="GY59" s="15"/>
      <c r="GZ59" s="15"/>
      <c r="HA59" s="15"/>
      <c r="HB59" s="15"/>
      <c r="HC59" s="15"/>
      <c r="HD59" s="15"/>
      <c r="HE59" s="15"/>
      <c r="HF59" s="15"/>
      <c r="HG59" s="15"/>
      <c r="HH59" s="15"/>
      <c r="HI59" s="15"/>
      <c r="HJ59" s="15"/>
      <c r="HK59" s="15"/>
      <c r="HL59" s="15"/>
      <c r="HM59" s="15"/>
      <c r="HN59" s="15"/>
      <c r="HO59" s="15"/>
      <c r="HP59" s="15"/>
      <c r="HQ59" s="15"/>
      <c r="HR59" s="15"/>
      <c r="HS59" s="15"/>
      <c r="HT59" s="15"/>
      <c r="HU59" s="15"/>
      <c r="HV59" s="15"/>
      <c r="HW59" s="15"/>
      <c r="HX59" s="15"/>
      <c r="HY59" s="15"/>
      <c r="HZ59" s="15"/>
      <c r="IA59" s="15"/>
      <c r="IB59" s="15"/>
      <c r="IC59" s="15"/>
      <c r="ID59" s="15"/>
      <c r="IE59" s="15"/>
      <c r="IF59" s="15"/>
      <c r="IG59" s="15"/>
      <c r="IH59" s="15"/>
      <c r="II59" s="15"/>
      <c r="IJ59" s="15"/>
      <c r="IK59" s="15"/>
      <c r="IL59" s="15"/>
      <c r="IM59" s="15"/>
      <c r="IN59" s="15"/>
      <c r="IO59" s="15"/>
      <c r="IP59" s="15"/>
      <c r="IQ59" s="15"/>
      <c r="IR59" s="15"/>
      <c r="IS59" s="15"/>
      <c r="IT59" s="15"/>
      <c r="IU59" s="15"/>
      <c r="IV59" s="15"/>
    </row>
    <row r="60" spans="1:256" ht="22.5" customHeight="1">
      <c r="A60" s="500" t="s">
        <v>61</v>
      </c>
      <c r="B60" s="500"/>
      <c r="C60" s="500"/>
      <c r="D60" s="500"/>
      <c r="E60" s="500"/>
      <c r="F60" s="500"/>
      <c r="G60" s="500"/>
      <c r="H60" s="500"/>
      <c r="I60" s="500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  <c r="DJ60" s="15"/>
      <c r="DK60" s="15"/>
      <c r="DL60" s="15"/>
      <c r="DM60" s="15"/>
      <c r="DN60" s="15"/>
      <c r="DO60" s="15"/>
      <c r="DP60" s="15"/>
      <c r="DQ60" s="15"/>
      <c r="DR60" s="15"/>
      <c r="DS60" s="15"/>
      <c r="DT60" s="15"/>
      <c r="DU60" s="15"/>
      <c r="DV60" s="15"/>
      <c r="DW60" s="15"/>
      <c r="DX60" s="15"/>
      <c r="DY60" s="15"/>
      <c r="DZ60" s="15"/>
      <c r="EA60" s="15"/>
      <c r="EB60" s="15"/>
      <c r="EC60" s="15"/>
      <c r="ED60" s="15"/>
      <c r="EE60" s="15"/>
      <c r="EF60" s="15"/>
      <c r="EG60" s="15"/>
      <c r="EH60" s="15"/>
      <c r="EI60" s="15"/>
      <c r="EJ60" s="15"/>
      <c r="EK60" s="15"/>
      <c r="EL60" s="15"/>
      <c r="EM60" s="15"/>
      <c r="EN60" s="15"/>
      <c r="EO60" s="15"/>
      <c r="EP60" s="15"/>
      <c r="EQ60" s="15"/>
      <c r="ER60" s="15"/>
      <c r="ES60" s="15"/>
      <c r="ET60" s="15"/>
      <c r="EU60" s="15"/>
      <c r="EV60" s="15"/>
      <c r="EW60" s="15"/>
      <c r="EX60" s="15"/>
      <c r="EY60" s="15"/>
      <c r="EZ60" s="15"/>
      <c r="FA60" s="15"/>
      <c r="FB60" s="15"/>
      <c r="FC60" s="15"/>
      <c r="FD60" s="15"/>
      <c r="FE60" s="15"/>
      <c r="FF60" s="15"/>
      <c r="FG60" s="15"/>
      <c r="FH60" s="15"/>
      <c r="FI60" s="15"/>
      <c r="FJ60" s="15"/>
      <c r="FK60" s="15"/>
      <c r="FL60" s="15"/>
      <c r="FM60" s="15"/>
      <c r="FN60" s="15"/>
      <c r="FO60" s="15"/>
      <c r="FP60" s="15"/>
      <c r="FQ60" s="15"/>
      <c r="FR60" s="15"/>
      <c r="FS60" s="15"/>
      <c r="FT60" s="15"/>
      <c r="FU60" s="15"/>
      <c r="FV60" s="15"/>
      <c r="FW60" s="15"/>
      <c r="FX60" s="15"/>
      <c r="FY60" s="15"/>
      <c r="FZ60" s="15"/>
      <c r="GA60" s="15"/>
      <c r="GB60" s="15"/>
      <c r="GC60" s="15"/>
      <c r="GD60" s="15"/>
      <c r="GE60" s="15"/>
      <c r="GF60" s="15"/>
      <c r="GG60" s="15"/>
      <c r="GH60" s="15"/>
      <c r="GI60" s="15"/>
      <c r="GJ60" s="15"/>
      <c r="GK60" s="15"/>
      <c r="GL60" s="15"/>
      <c r="GM60" s="15"/>
      <c r="GN60" s="15"/>
      <c r="GO60" s="15"/>
      <c r="GP60" s="15"/>
      <c r="GQ60" s="15"/>
      <c r="GR60" s="15"/>
      <c r="GS60" s="15"/>
      <c r="GT60" s="15"/>
      <c r="GU60" s="15"/>
      <c r="GV60" s="15"/>
      <c r="GW60" s="15"/>
      <c r="GX60" s="15"/>
      <c r="GY60" s="15"/>
      <c r="GZ60" s="15"/>
      <c r="HA60" s="15"/>
      <c r="HB60" s="15"/>
      <c r="HC60" s="15"/>
      <c r="HD60" s="15"/>
      <c r="HE60" s="15"/>
      <c r="HF60" s="15"/>
      <c r="HG60" s="15"/>
      <c r="HH60" s="15"/>
      <c r="HI60" s="15"/>
      <c r="HJ60" s="15"/>
      <c r="HK60" s="15"/>
      <c r="HL60" s="15"/>
      <c r="HM60" s="15"/>
      <c r="HN60" s="15"/>
      <c r="HO60" s="15"/>
      <c r="HP60" s="15"/>
      <c r="HQ60" s="15"/>
      <c r="HR60" s="15"/>
      <c r="HS60" s="15"/>
      <c r="HT60" s="15"/>
      <c r="HU60" s="15"/>
      <c r="HV60" s="15"/>
      <c r="HW60" s="15"/>
      <c r="HX60" s="15"/>
      <c r="HY60" s="15"/>
      <c r="HZ60" s="15"/>
      <c r="IA60" s="15"/>
      <c r="IB60" s="15"/>
      <c r="IC60" s="15"/>
      <c r="ID60" s="15"/>
      <c r="IE60" s="15"/>
      <c r="IF60" s="15"/>
      <c r="IG60" s="15"/>
      <c r="IH60" s="15"/>
      <c r="II60" s="15"/>
      <c r="IJ60" s="15"/>
      <c r="IK60" s="15"/>
      <c r="IL60" s="15"/>
      <c r="IM60" s="15"/>
      <c r="IN60" s="15"/>
      <c r="IO60" s="15"/>
      <c r="IP60" s="15"/>
      <c r="IQ60" s="15"/>
      <c r="IR60" s="15"/>
      <c r="IS60" s="15"/>
      <c r="IT60" s="15"/>
      <c r="IU60" s="15"/>
      <c r="IV60" s="15"/>
    </row>
    <row r="61" spans="1:256" ht="30" customHeight="1">
      <c r="A61" s="39">
        <v>1</v>
      </c>
      <c r="B61" s="501" t="s">
        <v>62</v>
      </c>
      <c r="C61" s="501"/>
      <c r="D61" s="501"/>
      <c r="E61" s="501"/>
      <c r="F61" s="501"/>
      <c r="G61" s="501"/>
      <c r="H61" s="39" t="s">
        <v>63</v>
      </c>
      <c r="I61" s="39" t="s">
        <v>64</v>
      </c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  <c r="CQ61" s="41"/>
      <c r="CR61" s="41"/>
      <c r="CS61" s="41"/>
      <c r="CT61" s="41"/>
      <c r="CU61" s="41"/>
      <c r="CV61" s="41"/>
      <c r="CW61" s="41"/>
      <c r="CX61" s="41"/>
      <c r="CY61" s="41"/>
      <c r="CZ61" s="41"/>
      <c r="DA61" s="41"/>
      <c r="DB61" s="41"/>
      <c r="DC61" s="41"/>
      <c r="DD61" s="41"/>
      <c r="DE61" s="41"/>
      <c r="DF61" s="41"/>
      <c r="DG61" s="41"/>
      <c r="DH61" s="41"/>
      <c r="DI61" s="41"/>
      <c r="DJ61" s="41"/>
      <c r="DK61" s="41"/>
      <c r="DL61" s="41"/>
      <c r="DM61" s="41"/>
      <c r="DN61" s="41"/>
      <c r="DO61" s="41"/>
      <c r="DP61" s="41"/>
      <c r="DQ61" s="41"/>
      <c r="DR61" s="41"/>
      <c r="DS61" s="41"/>
      <c r="DT61" s="41"/>
      <c r="DU61" s="41"/>
      <c r="DV61" s="41"/>
      <c r="DW61" s="41"/>
      <c r="DX61" s="41"/>
      <c r="DY61" s="41"/>
      <c r="DZ61" s="41"/>
      <c r="EA61" s="41"/>
      <c r="EB61" s="41"/>
      <c r="EC61" s="41"/>
      <c r="ED61" s="41"/>
      <c r="EE61" s="41"/>
      <c r="EF61" s="41"/>
      <c r="EG61" s="41"/>
      <c r="EH61" s="41"/>
      <c r="EI61" s="41"/>
      <c r="EJ61" s="41"/>
      <c r="EK61" s="41"/>
      <c r="EL61" s="41"/>
      <c r="EM61" s="41"/>
      <c r="EN61" s="41"/>
      <c r="EO61" s="41"/>
      <c r="EP61" s="41"/>
      <c r="EQ61" s="41"/>
      <c r="ER61" s="41"/>
      <c r="ES61" s="41"/>
      <c r="ET61" s="41"/>
      <c r="EU61" s="41"/>
      <c r="EV61" s="41"/>
      <c r="EW61" s="41"/>
      <c r="EX61" s="41"/>
      <c r="EY61" s="41"/>
      <c r="EZ61" s="41"/>
      <c r="FA61" s="41"/>
      <c r="FB61" s="41"/>
      <c r="FC61" s="41"/>
      <c r="FD61" s="41"/>
      <c r="FE61" s="41"/>
      <c r="FF61" s="41"/>
      <c r="FG61" s="41"/>
      <c r="FH61" s="41"/>
      <c r="FI61" s="41"/>
      <c r="FJ61" s="41"/>
      <c r="FK61" s="41"/>
      <c r="FL61" s="41"/>
      <c r="FM61" s="41"/>
      <c r="FN61" s="41"/>
      <c r="FO61" s="41"/>
      <c r="FP61" s="41"/>
      <c r="FQ61" s="41"/>
      <c r="FR61" s="41"/>
      <c r="FS61" s="41"/>
      <c r="FT61" s="41"/>
      <c r="FU61" s="41"/>
      <c r="FV61" s="41"/>
      <c r="FW61" s="41"/>
      <c r="FX61" s="41"/>
      <c r="FY61" s="41"/>
      <c r="FZ61" s="41"/>
      <c r="GA61" s="41"/>
      <c r="GB61" s="41"/>
      <c r="GC61" s="41"/>
      <c r="GD61" s="41"/>
      <c r="GE61" s="41"/>
      <c r="GF61" s="41"/>
      <c r="GG61" s="41"/>
      <c r="GH61" s="41"/>
      <c r="GI61" s="41"/>
      <c r="GJ61" s="41"/>
      <c r="GK61" s="41"/>
      <c r="GL61" s="41"/>
      <c r="GM61" s="41"/>
      <c r="GN61" s="41"/>
      <c r="GO61" s="41"/>
      <c r="GP61" s="41"/>
      <c r="GQ61" s="41"/>
      <c r="GR61" s="41"/>
      <c r="GS61" s="41"/>
      <c r="GT61" s="41"/>
      <c r="GU61" s="41"/>
      <c r="GV61" s="41"/>
      <c r="GW61" s="41"/>
      <c r="GX61" s="41"/>
      <c r="GY61" s="41"/>
      <c r="GZ61" s="41"/>
      <c r="HA61" s="41"/>
      <c r="HB61" s="41"/>
      <c r="HC61" s="41"/>
      <c r="HD61" s="41"/>
      <c r="HE61" s="41"/>
      <c r="HF61" s="41"/>
      <c r="HG61" s="41"/>
      <c r="HH61" s="41"/>
      <c r="HI61" s="41"/>
      <c r="HJ61" s="41"/>
      <c r="HK61" s="41"/>
      <c r="HL61" s="41"/>
      <c r="HM61" s="41"/>
      <c r="HN61" s="41"/>
      <c r="HO61" s="41"/>
      <c r="HP61" s="41"/>
      <c r="HQ61" s="41"/>
      <c r="HR61" s="41"/>
      <c r="HS61" s="41"/>
      <c r="HT61" s="41"/>
      <c r="HU61" s="41"/>
      <c r="HV61" s="41"/>
      <c r="HW61" s="41"/>
      <c r="HX61" s="41"/>
      <c r="HY61" s="41"/>
      <c r="HZ61" s="41"/>
      <c r="IA61" s="41"/>
      <c r="IB61" s="41"/>
      <c r="IC61" s="41"/>
      <c r="ID61" s="41"/>
      <c r="IE61" s="41"/>
      <c r="IF61" s="41"/>
      <c r="IG61" s="41"/>
      <c r="IH61" s="41"/>
      <c r="II61" s="41"/>
      <c r="IJ61" s="41"/>
      <c r="IK61" s="41"/>
      <c r="IL61" s="41"/>
      <c r="IM61" s="41"/>
      <c r="IN61" s="41"/>
      <c r="IO61" s="41"/>
      <c r="IP61" s="41"/>
      <c r="IQ61" s="41"/>
      <c r="IR61" s="41"/>
      <c r="IS61" s="41"/>
      <c r="IT61" s="41"/>
      <c r="IU61" s="41"/>
      <c r="IV61" s="41"/>
    </row>
    <row r="62" spans="1:256" ht="27.75" customHeight="1">
      <c r="A62" s="17" t="s">
        <v>8</v>
      </c>
      <c r="B62" s="12" t="s">
        <v>440</v>
      </c>
      <c r="C62" s="12"/>
      <c r="D62" s="12"/>
      <c r="E62" s="12"/>
      <c r="F62" s="12"/>
      <c r="G62" s="12"/>
      <c r="H62" s="12"/>
      <c r="I62" s="42">
        <f>ROUND(((40/6)*30)*(ROUND(H54/220,2)),2)</f>
        <v>1300</v>
      </c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  <c r="DL62" s="15"/>
      <c r="DM62" s="15"/>
      <c r="DN62" s="15"/>
      <c r="DO62" s="15"/>
      <c r="DP62" s="15"/>
      <c r="DQ62" s="15"/>
      <c r="DR62" s="15"/>
      <c r="DS62" s="15"/>
      <c r="DT62" s="15"/>
      <c r="DU62" s="15"/>
      <c r="DV62" s="15"/>
      <c r="DW62" s="15"/>
      <c r="DX62" s="15"/>
      <c r="DY62" s="15"/>
      <c r="DZ62" s="15"/>
      <c r="EA62" s="15"/>
      <c r="EB62" s="15"/>
      <c r="EC62" s="15"/>
      <c r="ED62" s="15"/>
      <c r="EE62" s="15"/>
      <c r="EF62" s="15"/>
      <c r="EG62" s="15"/>
      <c r="EH62" s="15"/>
      <c r="EI62" s="15"/>
      <c r="EJ62" s="15"/>
      <c r="EK62" s="15"/>
      <c r="EL62" s="15"/>
      <c r="EM62" s="15"/>
      <c r="EN62" s="15"/>
      <c r="EO62" s="15"/>
      <c r="EP62" s="15"/>
      <c r="EQ62" s="15"/>
      <c r="ER62" s="15"/>
      <c r="ES62" s="15"/>
      <c r="ET62" s="15"/>
      <c r="EU62" s="15"/>
      <c r="EV62" s="15"/>
      <c r="EW62" s="15"/>
      <c r="EX62" s="15"/>
      <c r="EY62" s="15"/>
      <c r="EZ62" s="15"/>
      <c r="FA62" s="15"/>
      <c r="FB62" s="15"/>
      <c r="FC62" s="15"/>
      <c r="FD62" s="15"/>
      <c r="FE62" s="15"/>
      <c r="FF62" s="15"/>
      <c r="FG62" s="15"/>
      <c r="FH62" s="15"/>
      <c r="FI62" s="15"/>
      <c r="FJ62" s="15"/>
      <c r="FK62" s="15"/>
      <c r="FL62" s="15"/>
      <c r="FM62" s="15"/>
      <c r="FN62" s="15"/>
      <c r="FO62" s="15"/>
      <c r="FP62" s="15"/>
      <c r="FQ62" s="15"/>
      <c r="FR62" s="15"/>
      <c r="FS62" s="15"/>
      <c r="FT62" s="15"/>
      <c r="FU62" s="15"/>
      <c r="FV62" s="15"/>
      <c r="FW62" s="15"/>
      <c r="FX62" s="15"/>
      <c r="FY62" s="15"/>
      <c r="FZ62" s="15"/>
      <c r="GA62" s="15"/>
      <c r="GB62" s="15"/>
      <c r="GC62" s="15"/>
      <c r="GD62" s="15"/>
      <c r="GE62" s="15"/>
      <c r="GF62" s="15"/>
      <c r="GG62" s="15"/>
      <c r="GH62" s="15"/>
      <c r="GI62" s="15"/>
      <c r="GJ62" s="15"/>
      <c r="GK62" s="15"/>
      <c r="GL62" s="15"/>
      <c r="GM62" s="15"/>
      <c r="GN62" s="15"/>
      <c r="GO62" s="15"/>
      <c r="GP62" s="15"/>
      <c r="GQ62" s="15"/>
      <c r="GR62" s="15"/>
      <c r="GS62" s="15"/>
      <c r="GT62" s="15"/>
      <c r="GU62" s="15"/>
      <c r="GV62" s="15"/>
      <c r="GW62" s="15"/>
      <c r="GX62" s="15"/>
      <c r="GY62" s="15"/>
      <c r="GZ62" s="15"/>
      <c r="HA62" s="15"/>
      <c r="HB62" s="15"/>
      <c r="HC62" s="15"/>
      <c r="HD62" s="15"/>
      <c r="HE62" s="15"/>
      <c r="HF62" s="15"/>
      <c r="HG62" s="15"/>
      <c r="HH62" s="15"/>
      <c r="HI62" s="15"/>
      <c r="HJ62" s="15"/>
      <c r="HK62" s="15"/>
      <c r="HL62" s="15"/>
      <c r="HM62" s="15"/>
      <c r="HN62" s="15"/>
      <c r="HO62" s="15"/>
      <c r="HP62" s="15"/>
      <c r="HQ62" s="15"/>
      <c r="HR62" s="15"/>
      <c r="HS62" s="15"/>
      <c r="HT62" s="15"/>
      <c r="HU62" s="15"/>
      <c r="HV62" s="15"/>
      <c r="HW62" s="15"/>
      <c r="HX62" s="15"/>
      <c r="HY62" s="15"/>
      <c r="HZ62" s="15"/>
      <c r="IA62" s="15"/>
      <c r="IB62" s="15"/>
      <c r="IC62" s="15"/>
      <c r="ID62" s="15"/>
      <c r="IE62" s="15"/>
      <c r="IF62" s="15"/>
      <c r="IG62" s="15"/>
      <c r="IH62" s="15"/>
      <c r="II62" s="15"/>
      <c r="IJ62" s="15"/>
      <c r="IK62" s="15"/>
      <c r="IL62" s="15"/>
      <c r="IM62" s="15"/>
      <c r="IN62" s="15"/>
      <c r="IO62" s="15"/>
      <c r="IP62" s="15"/>
      <c r="IQ62" s="15"/>
      <c r="IR62" s="15"/>
      <c r="IS62" s="15"/>
      <c r="IT62" s="15"/>
      <c r="IU62" s="15"/>
      <c r="IV62" s="15"/>
    </row>
    <row r="63" spans="1:256" ht="15.75" customHeight="1">
      <c r="A63" s="17" t="s">
        <v>10</v>
      </c>
      <c r="B63" s="12" t="s">
        <v>66</v>
      </c>
      <c r="C63" s="12"/>
      <c r="D63" s="12"/>
      <c r="E63" s="12"/>
      <c r="F63" s="12"/>
      <c r="G63" s="12"/>
      <c r="H63" s="43"/>
      <c r="I63" s="42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5"/>
      <c r="EK63" s="15"/>
      <c r="EL63" s="15"/>
      <c r="EM63" s="15"/>
      <c r="EN63" s="15"/>
      <c r="EO63" s="15"/>
      <c r="EP63" s="15"/>
      <c r="EQ63" s="15"/>
      <c r="ER63" s="15"/>
      <c r="ES63" s="15"/>
      <c r="ET63" s="15"/>
      <c r="EU63" s="15"/>
      <c r="EV63" s="15"/>
      <c r="EW63" s="15"/>
      <c r="EX63" s="15"/>
      <c r="EY63" s="15"/>
      <c r="EZ63" s="15"/>
      <c r="FA63" s="15"/>
      <c r="FB63" s="15"/>
      <c r="FC63" s="15"/>
      <c r="FD63" s="15"/>
      <c r="FE63" s="15"/>
      <c r="FF63" s="15"/>
      <c r="FG63" s="15"/>
      <c r="FH63" s="15"/>
      <c r="FI63" s="15"/>
      <c r="FJ63" s="15"/>
      <c r="FK63" s="15"/>
      <c r="FL63" s="15"/>
      <c r="FM63" s="15"/>
      <c r="FN63" s="15"/>
      <c r="FO63" s="15"/>
      <c r="FP63" s="15"/>
      <c r="FQ63" s="15"/>
      <c r="FR63" s="15"/>
      <c r="FS63" s="15"/>
      <c r="FT63" s="15"/>
      <c r="FU63" s="15"/>
      <c r="FV63" s="15"/>
      <c r="FW63" s="15"/>
      <c r="FX63" s="15"/>
      <c r="FY63" s="15"/>
      <c r="FZ63" s="15"/>
      <c r="GA63" s="15"/>
      <c r="GB63" s="15"/>
      <c r="GC63" s="15"/>
      <c r="GD63" s="15"/>
      <c r="GE63" s="15"/>
      <c r="GF63" s="15"/>
      <c r="GG63" s="15"/>
      <c r="GH63" s="15"/>
      <c r="GI63" s="15"/>
      <c r="GJ63" s="15"/>
      <c r="GK63" s="15"/>
      <c r="GL63" s="15"/>
      <c r="GM63" s="15"/>
      <c r="GN63" s="15"/>
      <c r="GO63" s="15"/>
      <c r="GP63" s="15"/>
      <c r="GQ63" s="15"/>
      <c r="GR63" s="15"/>
      <c r="GS63" s="15"/>
      <c r="GT63" s="15"/>
      <c r="GU63" s="15"/>
      <c r="GV63" s="15"/>
      <c r="GW63" s="15"/>
      <c r="GX63" s="15"/>
      <c r="GY63" s="15"/>
      <c r="GZ63" s="15"/>
      <c r="HA63" s="15"/>
      <c r="HB63" s="15"/>
      <c r="HC63" s="15"/>
      <c r="HD63" s="15"/>
      <c r="HE63" s="15"/>
      <c r="HF63" s="15"/>
      <c r="HG63" s="15"/>
      <c r="HH63" s="15"/>
      <c r="HI63" s="15"/>
      <c r="HJ63" s="15"/>
      <c r="HK63" s="15"/>
      <c r="HL63" s="15"/>
      <c r="HM63" s="15"/>
      <c r="HN63" s="15"/>
      <c r="HO63" s="15"/>
      <c r="HP63" s="15"/>
      <c r="HQ63" s="15"/>
      <c r="HR63" s="15"/>
      <c r="HS63" s="15"/>
      <c r="HT63" s="15"/>
      <c r="HU63" s="15"/>
      <c r="HV63" s="15"/>
      <c r="HW63" s="15"/>
      <c r="HX63" s="15"/>
      <c r="HY63" s="15"/>
      <c r="HZ63" s="15"/>
      <c r="IA63" s="15"/>
      <c r="IB63" s="15"/>
      <c r="IC63" s="15"/>
      <c r="ID63" s="15"/>
      <c r="IE63" s="15"/>
      <c r="IF63" s="15"/>
      <c r="IG63" s="15"/>
      <c r="IH63" s="15"/>
      <c r="II63" s="15"/>
      <c r="IJ63" s="15"/>
      <c r="IK63" s="15"/>
      <c r="IL63" s="15"/>
      <c r="IM63" s="15"/>
      <c r="IN63" s="15"/>
      <c r="IO63" s="15"/>
      <c r="IP63" s="15"/>
      <c r="IQ63" s="15"/>
      <c r="IR63" s="15"/>
      <c r="IS63" s="15"/>
      <c r="IT63" s="15"/>
      <c r="IU63" s="15"/>
      <c r="IV63" s="15"/>
    </row>
    <row r="64" spans="1:256" ht="15.75" customHeight="1">
      <c r="A64" s="17" t="s">
        <v>13</v>
      </c>
      <c r="B64" s="502" t="s">
        <v>479</v>
      </c>
      <c r="C64" s="502"/>
      <c r="D64" s="502"/>
      <c r="E64" s="502"/>
      <c r="F64" s="502"/>
      <c r="G64" s="502"/>
      <c r="H64" s="44">
        <v>0.2</v>
      </c>
      <c r="I64" s="42">
        <f>ROUND(H64*I62,2)</f>
        <v>260</v>
      </c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  <c r="DI64" s="15"/>
      <c r="DJ64" s="15"/>
      <c r="DK64" s="15"/>
      <c r="DL64" s="15"/>
      <c r="DM64" s="15"/>
      <c r="DN64" s="15"/>
      <c r="DO64" s="15"/>
      <c r="DP64" s="15"/>
      <c r="DQ64" s="15"/>
      <c r="DR64" s="15"/>
      <c r="DS64" s="15"/>
      <c r="DT64" s="15"/>
      <c r="DU64" s="15"/>
      <c r="DV64" s="15"/>
      <c r="DW64" s="15"/>
      <c r="DX64" s="15"/>
      <c r="DY64" s="15"/>
      <c r="DZ64" s="15"/>
      <c r="EA64" s="15"/>
      <c r="EB64" s="15"/>
      <c r="EC64" s="15"/>
      <c r="ED64" s="15"/>
      <c r="EE64" s="15"/>
      <c r="EF64" s="15"/>
      <c r="EG64" s="15"/>
      <c r="EH64" s="15"/>
      <c r="EI64" s="15"/>
      <c r="EJ64" s="15"/>
      <c r="EK64" s="15"/>
      <c r="EL64" s="15"/>
      <c r="EM64" s="15"/>
      <c r="EN64" s="15"/>
      <c r="EO64" s="15"/>
      <c r="EP64" s="15"/>
      <c r="EQ64" s="15"/>
      <c r="ER64" s="15"/>
      <c r="ES64" s="15"/>
      <c r="ET64" s="15"/>
      <c r="EU64" s="15"/>
      <c r="EV64" s="15"/>
      <c r="EW64" s="15"/>
      <c r="EX64" s="15"/>
      <c r="EY64" s="15"/>
      <c r="EZ64" s="15"/>
      <c r="FA64" s="15"/>
      <c r="FB64" s="15"/>
      <c r="FC64" s="15"/>
      <c r="FD64" s="15"/>
      <c r="FE64" s="15"/>
      <c r="FF64" s="15"/>
      <c r="FG64" s="15"/>
      <c r="FH64" s="15"/>
      <c r="FI64" s="15"/>
      <c r="FJ64" s="15"/>
      <c r="FK64" s="15"/>
      <c r="FL64" s="15"/>
      <c r="FM64" s="15"/>
      <c r="FN64" s="15"/>
      <c r="FO64" s="15"/>
      <c r="FP64" s="15"/>
      <c r="FQ64" s="15"/>
      <c r="FR64" s="15"/>
      <c r="FS64" s="15"/>
      <c r="FT64" s="15"/>
      <c r="FU64" s="15"/>
      <c r="FV64" s="15"/>
      <c r="FW64" s="15"/>
      <c r="FX64" s="15"/>
      <c r="FY64" s="15"/>
      <c r="FZ64" s="15"/>
      <c r="GA64" s="15"/>
      <c r="GB64" s="15"/>
      <c r="GC64" s="15"/>
      <c r="GD64" s="15"/>
      <c r="GE64" s="15"/>
      <c r="GF64" s="15"/>
      <c r="GG64" s="15"/>
      <c r="GH64" s="15"/>
      <c r="GI64" s="15"/>
      <c r="GJ64" s="15"/>
      <c r="GK64" s="15"/>
      <c r="GL64" s="15"/>
      <c r="GM64" s="15"/>
      <c r="GN64" s="15"/>
      <c r="GO64" s="15"/>
      <c r="GP64" s="15"/>
      <c r="GQ64" s="15"/>
      <c r="GR64" s="15"/>
      <c r="GS64" s="15"/>
      <c r="GT64" s="15"/>
      <c r="GU64" s="15"/>
      <c r="GV64" s="15"/>
      <c r="GW64" s="15"/>
      <c r="GX64" s="15"/>
      <c r="GY64" s="15"/>
      <c r="GZ64" s="15"/>
      <c r="HA64" s="15"/>
      <c r="HB64" s="15"/>
      <c r="HC64" s="15"/>
      <c r="HD64" s="15"/>
      <c r="HE64" s="15"/>
      <c r="HF64" s="15"/>
      <c r="HG64" s="15"/>
      <c r="HH64" s="15"/>
      <c r="HI64" s="15"/>
      <c r="HJ64" s="15"/>
      <c r="HK64" s="15"/>
      <c r="HL64" s="15"/>
      <c r="HM64" s="15"/>
      <c r="HN64" s="15"/>
      <c r="HO64" s="15"/>
      <c r="HP64" s="15"/>
      <c r="HQ64" s="15"/>
      <c r="HR64" s="15"/>
      <c r="HS64" s="15"/>
      <c r="HT64" s="15"/>
      <c r="HU64" s="15"/>
      <c r="HV64" s="15"/>
      <c r="HW64" s="15"/>
      <c r="HX64" s="15"/>
      <c r="HY64" s="15"/>
      <c r="HZ64" s="15"/>
      <c r="IA64" s="15"/>
      <c r="IB64" s="15"/>
      <c r="IC64" s="15"/>
      <c r="ID64" s="15"/>
      <c r="IE64" s="15"/>
      <c r="IF64" s="15"/>
      <c r="IG64" s="15"/>
      <c r="IH64" s="15"/>
      <c r="II64" s="15"/>
      <c r="IJ64" s="15"/>
      <c r="IK64" s="15"/>
      <c r="IL64" s="15"/>
      <c r="IM64" s="15"/>
      <c r="IN64" s="15"/>
      <c r="IO64" s="15"/>
      <c r="IP64" s="15"/>
      <c r="IQ64" s="15"/>
      <c r="IR64" s="15"/>
      <c r="IS64" s="15"/>
      <c r="IT64" s="15"/>
      <c r="IU64" s="15"/>
      <c r="IV64" s="15"/>
    </row>
    <row r="65" spans="1:256" ht="15.75" customHeight="1">
      <c r="A65" s="17" t="s">
        <v>16</v>
      </c>
      <c r="B65" s="12" t="s">
        <v>68</v>
      </c>
      <c r="C65" s="12"/>
      <c r="D65" s="12"/>
      <c r="E65" s="12"/>
      <c r="F65" s="12"/>
      <c r="G65" s="12"/>
      <c r="H65" s="12"/>
      <c r="I65" s="42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15"/>
      <c r="DL65" s="15"/>
      <c r="DM65" s="15"/>
      <c r="DN65" s="15"/>
      <c r="DO65" s="15"/>
      <c r="DP65" s="15"/>
      <c r="DQ65" s="15"/>
      <c r="DR65" s="15"/>
      <c r="DS65" s="15"/>
      <c r="DT65" s="15"/>
      <c r="DU65" s="15"/>
      <c r="DV65" s="15"/>
      <c r="DW65" s="15"/>
      <c r="DX65" s="15"/>
      <c r="DY65" s="15"/>
      <c r="DZ65" s="15"/>
      <c r="EA65" s="15"/>
      <c r="EB65" s="15"/>
      <c r="EC65" s="15"/>
      <c r="ED65" s="15"/>
      <c r="EE65" s="15"/>
      <c r="EF65" s="15"/>
      <c r="EG65" s="15"/>
      <c r="EH65" s="15"/>
      <c r="EI65" s="15"/>
      <c r="EJ65" s="15"/>
      <c r="EK65" s="15"/>
      <c r="EL65" s="15"/>
      <c r="EM65" s="15"/>
      <c r="EN65" s="15"/>
      <c r="EO65" s="15"/>
      <c r="EP65" s="15"/>
      <c r="EQ65" s="15"/>
      <c r="ER65" s="15"/>
      <c r="ES65" s="15"/>
      <c r="ET65" s="15"/>
      <c r="EU65" s="15"/>
      <c r="EV65" s="15"/>
      <c r="EW65" s="15"/>
      <c r="EX65" s="15"/>
      <c r="EY65" s="15"/>
      <c r="EZ65" s="15"/>
      <c r="FA65" s="15"/>
      <c r="FB65" s="15"/>
      <c r="FC65" s="15"/>
      <c r="FD65" s="15"/>
      <c r="FE65" s="15"/>
      <c r="FF65" s="15"/>
      <c r="FG65" s="15"/>
      <c r="FH65" s="15"/>
      <c r="FI65" s="15"/>
      <c r="FJ65" s="15"/>
      <c r="FK65" s="15"/>
      <c r="FL65" s="15"/>
      <c r="FM65" s="15"/>
      <c r="FN65" s="15"/>
      <c r="FO65" s="15"/>
      <c r="FP65" s="15"/>
      <c r="FQ65" s="15"/>
      <c r="FR65" s="15"/>
      <c r="FS65" s="15"/>
      <c r="FT65" s="15"/>
      <c r="FU65" s="15"/>
      <c r="FV65" s="15"/>
      <c r="FW65" s="15"/>
      <c r="FX65" s="15"/>
      <c r="FY65" s="15"/>
      <c r="FZ65" s="15"/>
      <c r="GA65" s="15"/>
      <c r="GB65" s="15"/>
      <c r="GC65" s="15"/>
      <c r="GD65" s="15"/>
      <c r="GE65" s="15"/>
      <c r="GF65" s="15"/>
      <c r="GG65" s="15"/>
      <c r="GH65" s="15"/>
      <c r="GI65" s="15"/>
      <c r="GJ65" s="15"/>
      <c r="GK65" s="15"/>
      <c r="GL65" s="15"/>
      <c r="GM65" s="15"/>
      <c r="GN65" s="15"/>
      <c r="GO65" s="15"/>
      <c r="GP65" s="15"/>
      <c r="GQ65" s="15"/>
      <c r="GR65" s="15"/>
      <c r="GS65" s="15"/>
      <c r="GT65" s="15"/>
      <c r="GU65" s="15"/>
      <c r="GV65" s="15"/>
      <c r="GW65" s="15"/>
      <c r="GX65" s="15"/>
      <c r="GY65" s="15"/>
      <c r="GZ65" s="15"/>
      <c r="HA65" s="15"/>
      <c r="HB65" s="15"/>
      <c r="HC65" s="15"/>
      <c r="HD65" s="15"/>
      <c r="HE65" s="15"/>
      <c r="HF65" s="15"/>
      <c r="HG65" s="15"/>
      <c r="HH65" s="15"/>
      <c r="HI65" s="15"/>
      <c r="HJ65" s="15"/>
      <c r="HK65" s="15"/>
      <c r="HL65" s="15"/>
      <c r="HM65" s="15"/>
      <c r="HN65" s="15"/>
      <c r="HO65" s="15"/>
      <c r="HP65" s="15"/>
      <c r="HQ65" s="15"/>
      <c r="HR65" s="15"/>
      <c r="HS65" s="15"/>
      <c r="HT65" s="15"/>
      <c r="HU65" s="15"/>
      <c r="HV65" s="15"/>
      <c r="HW65" s="15"/>
      <c r="HX65" s="15"/>
      <c r="HY65" s="15"/>
      <c r="HZ65" s="15"/>
      <c r="IA65" s="15"/>
      <c r="IB65" s="15"/>
      <c r="IC65" s="15"/>
      <c r="ID65" s="15"/>
      <c r="IE65" s="15"/>
      <c r="IF65" s="15"/>
      <c r="IG65" s="15"/>
      <c r="IH65" s="15"/>
      <c r="II65" s="15"/>
      <c r="IJ65" s="15"/>
      <c r="IK65" s="15"/>
      <c r="IL65" s="15"/>
      <c r="IM65" s="15"/>
      <c r="IN65" s="15"/>
      <c r="IO65" s="15"/>
      <c r="IP65" s="15"/>
      <c r="IQ65" s="15"/>
      <c r="IR65" s="15"/>
      <c r="IS65" s="15"/>
      <c r="IT65" s="15"/>
      <c r="IU65" s="15"/>
      <c r="IV65" s="15"/>
    </row>
    <row r="66" spans="1:256" ht="15.75" customHeight="1">
      <c r="A66" s="17" t="s">
        <v>69</v>
      </c>
      <c r="B66" s="12" t="s">
        <v>70</v>
      </c>
      <c r="C66" s="12"/>
      <c r="D66" s="12"/>
      <c r="E66" s="12"/>
      <c r="F66" s="12"/>
      <c r="G66" s="12"/>
      <c r="H66" s="12"/>
      <c r="I66" s="4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15"/>
      <c r="DL66" s="15"/>
      <c r="DM66" s="15"/>
      <c r="DN66" s="15"/>
      <c r="DO66" s="15"/>
      <c r="DP66" s="15"/>
      <c r="DQ66" s="15"/>
      <c r="DR66" s="15"/>
      <c r="DS66" s="15"/>
      <c r="DT66" s="15"/>
      <c r="DU66" s="15"/>
      <c r="DV66" s="15"/>
      <c r="DW66" s="15"/>
      <c r="DX66" s="15"/>
      <c r="DY66" s="15"/>
      <c r="DZ66" s="15"/>
      <c r="EA66" s="15"/>
      <c r="EB66" s="15"/>
      <c r="EC66" s="15"/>
      <c r="ED66" s="15"/>
      <c r="EE66" s="15"/>
      <c r="EF66" s="15"/>
      <c r="EG66" s="15"/>
      <c r="EH66" s="15"/>
      <c r="EI66" s="15"/>
      <c r="EJ66" s="15"/>
      <c r="EK66" s="15"/>
      <c r="EL66" s="15"/>
      <c r="EM66" s="15"/>
      <c r="EN66" s="15"/>
      <c r="EO66" s="15"/>
      <c r="EP66" s="15"/>
      <c r="EQ66" s="15"/>
      <c r="ER66" s="15"/>
      <c r="ES66" s="15"/>
      <c r="ET66" s="15"/>
      <c r="EU66" s="15"/>
      <c r="EV66" s="15"/>
      <c r="EW66" s="15"/>
      <c r="EX66" s="15"/>
      <c r="EY66" s="15"/>
      <c r="EZ66" s="15"/>
      <c r="FA66" s="15"/>
      <c r="FB66" s="15"/>
      <c r="FC66" s="15"/>
      <c r="FD66" s="15"/>
      <c r="FE66" s="15"/>
      <c r="FF66" s="15"/>
      <c r="FG66" s="15"/>
      <c r="FH66" s="15"/>
      <c r="FI66" s="15"/>
      <c r="FJ66" s="15"/>
      <c r="FK66" s="15"/>
      <c r="FL66" s="15"/>
      <c r="FM66" s="15"/>
      <c r="FN66" s="15"/>
      <c r="FO66" s="15"/>
      <c r="FP66" s="15"/>
      <c r="FQ66" s="15"/>
      <c r="FR66" s="15"/>
      <c r="FS66" s="15"/>
      <c r="FT66" s="15"/>
      <c r="FU66" s="15"/>
      <c r="FV66" s="15"/>
      <c r="FW66" s="15"/>
      <c r="FX66" s="15"/>
      <c r="FY66" s="15"/>
      <c r="FZ66" s="15"/>
      <c r="GA66" s="15"/>
      <c r="GB66" s="15"/>
      <c r="GC66" s="15"/>
      <c r="GD66" s="15"/>
      <c r="GE66" s="15"/>
      <c r="GF66" s="15"/>
      <c r="GG66" s="15"/>
      <c r="GH66" s="15"/>
      <c r="GI66" s="15"/>
      <c r="GJ66" s="15"/>
      <c r="GK66" s="15"/>
      <c r="GL66" s="15"/>
      <c r="GM66" s="15"/>
      <c r="GN66" s="15"/>
      <c r="GO66" s="15"/>
      <c r="GP66" s="15"/>
      <c r="GQ66" s="15"/>
      <c r="GR66" s="15"/>
      <c r="GS66" s="15"/>
      <c r="GT66" s="15"/>
      <c r="GU66" s="15"/>
      <c r="GV66" s="15"/>
      <c r="GW66" s="15"/>
      <c r="GX66" s="15"/>
      <c r="GY66" s="15"/>
      <c r="GZ66" s="15"/>
      <c r="HA66" s="15"/>
      <c r="HB66" s="15"/>
      <c r="HC66" s="15"/>
      <c r="HD66" s="15"/>
      <c r="HE66" s="15"/>
      <c r="HF66" s="15"/>
      <c r="HG66" s="15"/>
      <c r="HH66" s="15"/>
      <c r="HI66" s="15"/>
      <c r="HJ66" s="15"/>
      <c r="HK66" s="15"/>
      <c r="HL66" s="15"/>
      <c r="HM66" s="15"/>
      <c r="HN66" s="15"/>
      <c r="HO66" s="15"/>
      <c r="HP66" s="15"/>
      <c r="HQ66" s="15"/>
      <c r="HR66" s="15"/>
      <c r="HS66" s="15"/>
      <c r="HT66" s="15"/>
      <c r="HU66" s="15"/>
      <c r="HV66" s="15"/>
      <c r="HW66" s="15"/>
      <c r="HX66" s="15"/>
      <c r="HY66" s="15"/>
      <c r="HZ66" s="15"/>
      <c r="IA66" s="15"/>
      <c r="IB66" s="15"/>
      <c r="IC66" s="15"/>
      <c r="ID66" s="15"/>
      <c r="IE66" s="15"/>
      <c r="IF66" s="15"/>
      <c r="IG66" s="15"/>
      <c r="IH66" s="15"/>
      <c r="II66" s="15"/>
      <c r="IJ66" s="15"/>
      <c r="IK66" s="15"/>
      <c r="IL66" s="15"/>
      <c r="IM66" s="15"/>
      <c r="IN66" s="15"/>
      <c r="IO66" s="15"/>
      <c r="IP66" s="15"/>
      <c r="IQ66" s="15"/>
      <c r="IR66" s="15"/>
      <c r="IS66" s="15"/>
      <c r="IT66" s="15"/>
      <c r="IU66" s="15"/>
      <c r="IV66" s="15"/>
    </row>
    <row r="67" spans="1:256" ht="15.75" customHeight="1">
      <c r="A67" s="17" t="s">
        <v>71</v>
      </c>
      <c r="B67" s="12" t="s">
        <v>72</v>
      </c>
      <c r="C67" s="12"/>
      <c r="D67" s="12"/>
      <c r="E67" s="12"/>
      <c r="F67" s="12"/>
      <c r="G67" s="12"/>
      <c r="H67" s="12"/>
      <c r="I67" s="42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  <c r="DI67" s="15"/>
      <c r="DJ67" s="15"/>
      <c r="DK67" s="15"/>
      <c r="DL67" s="15"/>
      <c r="DM67" s="15"/>
      <c r="DN67" s="15"/>
      <c r="DO67" s="15"/>
      <c r="DP67" s="15"/>
      <c r="DQ67" s="15"/>
      <c r="DR67" s="15"/>
      <c r="DS67" s="15"/>
      <c r="DT67" s="15"/>
      <c r="DU67" s="15"/>
      <c r="DV67" s="15"/>
      <c r="DW67" s="15"/>
      <c r="DX67" s="15"/>
      <c r="DY67" s="15"/>
      <c r="DZ67" s="15"/>
      <c r="EA67" s="15"/>
      <c r="EB67" s="15"/>
      <c r="EC67" s="15"/>
      <c r="ED67" s="15"/>
      <c r="EE67" s="15"/>
      <c r="EF67" s="15"/>
      <c r="EG67" s="15"/>
      <c r="EH67" s="15"/>
      <c r="EI67" s="15"/>
      <c r="EJ67" s="15"/>
      <c r="EK67" s="15"/>
      <c r="EL67" s="15"/>
      <c r="EM67" s="15"/>
      <c r="EN67" s="15"/>
      <c r="EO67" s="15"/>
      <c r="EP67" s="15"/>
      <c r="EQ67" s="15"/>
      <c r="ER67" s="15"/>
      <c r="ES67" s="15"/>
      <c r="ET67" s="15"/>
      <c r="EU67" s="15"/>
      <c r="EV67" s="15"/>
      <c r="EW67" s="15"/>
      <c r="EX67" s="15"/>
      <c r="EY67" s="15"/>
      <c r="EZ67" s="15"/>
      <c r="FA67" s="15"/>
      <c r="FB67" s="15"/>
      <c r="FC67" s="15"/>
      <c r="FD67" s="15"/>
      <c r="FE67" s="15"/>
      <c r="FF67" s="15"/>
      <c r="FG67" s="15"/>
      <c r="FH67" s="15"/>
      <c r="FI67" s="15"/>
      <c r="FJ67" s="15"/>
      <c r="FK67" s="15"/>
      <c r="FL67" s="15"/>
      <c r="FM67" s="15"/>
      <c r="FN67" s="15"/>
      <c r="FO67" s="15"/>
      <c r="FP67" s="15"/>
      <c r="FQ67" s="15"/>
      <c r="FR67" s="15"/>
      <c r="FS67" s="15"/>
      <c r="FT67" s="15"/>
      <c r="FU67" s="15"/>
      <c r="FV67" s="15"/>
      <c r="FW67" s="15"/>
      <c r="FX67" s="15"/>
      <c r="FY67" s="15"/>
      <c r="FZ67" s="15"/>
      <c r="GA67" s="15"/>
      <c r="GB67" s="15"/>
      <c r="GC67" s="15"/>
      <c r="GD67" s="15"/>
      <c r="GE67" s="15"/>
      <c r="GF67" s="15"/>
      <c r="GG67" s="15"/>
      <c r="GH67" s="15"/>
      <c r="GI67" s="15"/>
      <c r="GJ67" s="15"/>
      <c r="GK67" s="15"/>
      <c r="GL67" s="15"/>
      <c r="GM67" s="15"/>
      <c r="GN67" s="15"/>
      <c r="GO67" s="15"/>
      <c r="GP67" s="15"/>
      <c r="GQ67" s="15"/>
      <c r="GR67" s="15"/>
      <c r="GS67" s="15"/>
      <c r="GT67" s="15"/>
      <c r="GU67" s="15"/>
      <c r="GV67" s="15"/>
      <c r="GW67" s="15"/>
      <c r="GX67" s="15"/>
      <c r="GY67" s="15"/>
      <c r="GZ67" s="15"/>
      <c r="HA67" s="15"/>
      <c r="HB67" s="15"/>
      <c r="HC67" s="15"/>
      <c r="HD67" s="15"/>
      <c r="HE67" s="15"/>
      <c r="HF67" s="15"/>
      <c r="HG67" s="15"/>
      <c r="HH67" s="15"/>
      <c r="HI67" s="15"/>
      <c r="HJ67" s="15"/>
      <c r="HK67" s="15"/>
      <c r="HL67" s="15"/>
      <c r="HM67" s="15"/>
      <c r="HN67" s="15"/>
      <c r="HO67" s="15"/>
      <c r="HP67" s="15"/>
      <c r="HQ67" s="15"/>
      <c r="HR67" s="15"/>
      <c r="HS67" s="15"/>
      <c r="HT67" s="15"/>
      <c r="HU67" s="15"/>
      <c r="HV67" s="15"/>
      <c r="HW67" s="15"/>
      <c r="HX67" s="15"/>
      <c r="HY67" s="15"/>
      <c r="HZ67" s="15"/>
      <c r="IA67" s="15"/>
      <c r="IB67" s="15"/>
      <c r="IC67" s="15"/>
      <c r="ID67" s="15"/>
      <c r="IE67" s="15"/>
      <c r="IF67" s="15"/>
      <c r="IG67" s="15"/>
      <c r="IH67" s="15"/>
      <c r="II67" s="15"/>
      <c r="IJ67" s="15"/>
      <c r="IK67" s="15"/>
      <c r="IL67" s="15"/>
      <c r="IM67" s="15"/>
      <c r="IN67" s="15"/>
      <c r="IO67" s="15"/>
      <c r="IP67" s="15"/>
      <c r="IQ67" s="15"/>
      <c r="IR67" s="15"/>
      <c r="IS67" s="15"/>
      <c r="IT67" s="15"/>
      <c r="IU67" s="15"/>
      <c r="IV67" s="15"/>
    </row>
    <row r="68" spans="1:256" ht="15.75" customHeight="1">
      <c r="A68" s="1" t="s">
        <v>73</v>
      </c>
      <c r="B68" s="1"/>
      <c r="C68" s="1"/>
      <c r="D68" s="1"/>
      <c r="E68" s="1"/>
      <c r="F68" s="1"/>
      <c r="G68" s="1"/>
      <c r="H68" s="1"/>
      <c r="I68" s="46">
        <f>SUM(I62:I67)</f>
        <v>1560</v>
      </c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  <c r="DI68" s="15"/>
      <c r="DJ68" s="15"/>
      <c r="DK68" s="15"/>
      <c r="DL68" s="15"/>
      <c r="DM68" s="15"/>
      <c r="DN68" s="15"/>
      <c r="DO68" s="15"/>
      <c r="DP68" s="15"/>
      <c r="DQ68" s="15"/>
      <c r="DR68" s="15"/>
      <c r="DS68" s="15"/>
      <c r="DT68" s="15"/>
      <c r="DU68" s="15"/>
      <c r="DV68" s="15"/>
      <c r="DW68" s="15"/>
      <c r="DX68" s="15"/>
      <c r="DY68" s="15"/>
      <c r="DZ68" s="15"/>
      <c r="EA68" s="15"/>
      <c r="EB68" s="15"/>
      <c r="EC68" s="15"/>
      <c r="ED68" s="15"/>
      <c r="EE68" s="15"/>
      <c r="EF68" s="15"/>
      <c r="EG68" s="15"/>
      <c r="EH68" s="15"/>
      <c r="EI68" s="15"/>
      <c r="EJ68" s="15"/>
      <c r="EK68" s="15"/>
      <c r="EL68" s="15"/>
      <c r="EM68" s="15"/>
      <c r="EN68" s="15"/>
      <c r="EO68" s="15"/>
      <c r="EP68" s="15"/>
      <c r="EQ68" s="15"/>
      <c r="ER68" s="15"/>
      <c r="ES68" s="15"/>
      <c r="ET68" s="15"/>
      <c r="EU68" s="15"/>
      <c r="EV68" s="15"/>
      <c r="EW68" s="15"/>
      <c r="EX68" s="15"/>
      <c r="EY68" s="15"/>
      <c r="EZ68" s="15"/>
      <c r="FA68" s="15"/>
      <c r="FB68" s="15"/>
      <c r="FC68" s="15"/>
      <c r="FD68" s="15"/>
      <c r="FE68" s="15"/>
      <c r="FF68" s="15"/>
      <c r="FG68" s="15"/>
      <c r="FH68" s="15"/>
      <c r="FI68" s="15"/>
      <c r="FJ68" s="15"/>
      <c r="FK68" s="15"/>
      <c r="FL68" s="15"/>
      <c r="FM68" s="15"/>
      <c r="FN68" s="15"/>
      <c r="FO68" s="15"/>
      <c r="FP68" s="15"/>
      <c r="FQ68" s="15"/>
      <c r="FR68" s="15"/>
      <c r="FS68" s="15"/>
      <c r="FT68" s="15"/>
      <c r="FU68" s="15"/>
      <c r="FV68" s="15"/>
      <c r="FW68" s="15"/>
      <c r="FX68" s="15"/>
      <c r="FY68" s="15"/>
      <c r="FZ68" s="15"/>
      <c r="GA68" s="15"/>
      <c r="GB68" s="15"/>
      <c r="GC68" s="15"/>
      <c r="GD68" s="15"/>
      <c r="GE68" s="15"/>
      <c r="GF68" s="15"/>
      <c r="GG68" s="15"/>
      <c r="GH68" s="15"/>
      <c r="GI68" s="15"/>
      <c r="GJ68" s="15"/>
      <c r="GK68" s="15"/>
      <c r="GL68" s="15"/>
      <c r="GM68" s="15"/>
      <c r="GN68" s="15"/>
      <c r="GO68" s="15"/>
      <c r="GP68" s="15"/>
      <c r="GQ68" s="15"/>
      <c r="GR68" s="15"/>
      <c r="GS68" s="15"/>
      <c r="GT68" s="15"/>
      <c r="GU68" s="15"/>
      <c r="GV68" s="15"/>
      <c r="GW68" s="15"/>
      <c r="GX68" s="15"/>
      <c r="GY68" s="15"/>
      <c r="GZ68" s="15"/>
      <c r="HA68" s="15"/>
      <c r="HB68" s="15"/>
      <c r="HC68" s="15"/>
      <c r="HD68" s="15"/>
      <c r="HE68" s="15"/>
      <c r="HF68" s="15"/>
      <c r="HG68" s="15"/>
      <c r="HH68" s="15"/>
      <c r="HI68" s="15"/>
      <c r="HJ68" s="15"/>
      <c r="HK68" s="15"/>
      <c r="HL68" s="15"/>
      <c r="HM68" s="15"/>
      <c r="HN68" s="15"/>
      <c r="HO68" s="15"/>
      <c r="HP68" s="15"/>
      <c r="HQ68" s="15"/>
      <c r="HR68" s="15"/>
      <c r="HS68" s="15"/>
      <c r="HT68" s="15"/>
      <c r="HU68" s="15"/>
      <c r="HV68" s="15"/>
      <c r="HW68" s="15"/>
      <c r="HX68" s="15"/>
      <c r="HY68" s="15"/>
      <c r="HZ68" s="15"/>
      <c r="IA68" s="15"/>
      <c r="IB68" s="15"/>
      <c r="IC68" s="15"/>
      <c r="ID68" s="15"/>
      <c r="IE68" s="15"/>
      <c r="IF68" s="15"/>
      <c r="IG68" s="15"/>
      <c r="IH68" s="15"/>
      <c r="II68" s="15"/>
      <c r="IJ68" s="15"/>
      <c r="IK68" s="15"/>
      <c r="IL68" s="15"/>
      <c r="IM68" s="15"/>
      <c r="IN68" s="15"/>
      <c r="IO68" s="15"/>
      <c r="IP68" s="15"/>
      <c r="IQ68" s="15"/>
      <c r="IR68" s="15"/>
      <c r="IS68" s="15"/>
      <c r="IT68" s="15"/>
      <c r="IU68" s="15"/>
      <c r="IV68" s="15"/>
    </row>
    <row r="69" spans="1:256" ht="9.75" customHeight="1">
      <c r="A69" s="503"/>
      <c r="B69" s="503"/>
      <c r="C69" s="503"/>
      <c r="D69" s="503"/>
      <c r="E69" s="503"/>
      <c r="F69" s="503"/>
      <c r="G69" s="503"/>
      <c r="H69" s="503"/>
      <c r="I69" s="503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5"/>
      <c r="DH69" s="15"/>
      <c r="DI69" s="15"/>
      <c r="DJ69" s="15"/>
      <c r="DK69" s="15"/>
      <c r="DL69" s="15"/>
      <c r="DM69" s="15"/>
      <c r="DN69" s="15"/>
      <c r="DO69" s="15"/>
      <c r="DP69" s="15"/>
      <c r="DQ69" s="15"/>
      <c r="DR69" s="15"/>
      <c r="DS69" s="15"/>
      <c r="DT69" s="15"/>
      <c r="DU69" s="15"/>
      <c r="DV69" s="15"/>
      <c r="DW69" s="15"/>
      <c r="DX69" s="15"/>
      <c r="DY69" s="15"/>
      <c r="DZ69" s="15"/>
      <c r="EA69" s="15"/>
      <c r="EB69" s="15"/>
      <c r="EC69" s="15"/>
      <c r="ED69" s="15"/>
      <c r="EE69" s="15"/>
      <c r="EF69" s="15"/>
      <c r="EG69" s="15"/>
      <c r="EH69" s="15"/>
      <c r="EI69" s="15"/>
      <c r="EJ69" s="15"/>
      <c r="EK69" s="15"/>
      <c r="EL69" s="15"/>
      <c r="EM69" s="15"/>
      <c r="EN69" s="15"/>
      <c r="EO69" s="15"/>
      <c r="EP69" s="15"/>
      <c r="EQ69" s="15"/>
      <c r="ER69" s="15"/>
      <c r="ES69" s="15"/>
      <c r="ET69" s="15"/>
      <c r="EU69" s="15"/>
      <c r="EV69" s="15"/>
      <c r="EW69" s="15"/>
      <c r="EX69" s="15"/>
      <c r="EY69" s="15"/>
      <c r="EZ69" s="15"/>
      <c r="FA69" s="15"/>
      <c r="FB69" s="15"/>
      <c r="FC69" s="15"/>
      <c r="FD69" s="15"/>
      <c r="FE69" s="15"/>
      <c r="FF69" s="15"/>
      <c r="FG69" s="15"/>
      <c r="FH69" s="15"/>
      <c r="FI69" s="15"/>
      <c r="FJ69" s="15"/>
      <c r="FK69" s="15"/>
      <c r="FL69" s="15"/>
      <c r="FM69" s="15"/>
      <c r="FN69" s="15"/>
      <c r="FO69" s="15"/>
      <c r="FP69" s="15"/>
      <c r="FQ69" s="15"/>
      <c r="FR69" s="15"/>
      <c r="FS69" s="15"/>
      <c r="FT69" s="15"/>
      <c r="FU69" s="15"/>
      <c r="FV69" s="15"/>
      <c r="FW69" s="15"/>
      <c r="FX69" s="15"/>
      <c r="FY69" s="15"/>
      <c r="FZ69" s="15"/>
      <c r="GA69" s="15"/>
      <c r="GB69" s="15"/>
      <c r="GC69" s="15"/>
      <c r="GD69" s="15"/>
      <c r="GE69" s="15"/>
      <c r="GF69" s="15"/>
      <c r="GG69" s="15"/>
      <c r="GH69" s="15"/>
      <c r="GI69" s="15"/>
      <c r="GJ69" s="15"/>
      <c r="GK69" s="15"/>
      <c r="GL69" s="15"/>
      <c r="GM69" s="15"/>
      <c r="GN69" s="15"/>
      <c r="GO69" s="15"/>
      <c r="GP69" s="15"/>
      <c r="GQ69" s="15"/>
      <c r="GR69" s="15"/>
      <c r="GS69" s="15"/>
      <c r="GT69" s="15"/>
      <c r="GU69" s="15"/>
      <c r="GV69" s="15"/>
      <c r="GW69" s="15"/>
      <c r="GX69" s="15"/>
      <c r="GY69" s="15"/>
      <c r="GZ69" s="15"/>
      <c r="HA69" s="15"/>
      <c r="HB69" s="15"/>
      <c r="HC69" s="15"/>
      <c r="HD69" s="15"/>
      <c r="HE69" s="15"/>
      <c r="HF69" s="15"/>
      <c r="HG69" s="15"/>
      <c r="HH69" s="15"/>
      <c r="HI69" s="15"/>
      <c r="HJ69" s="15"/>
      <c r="HK69" s="15"/>
      <c r="HL69" s="15"/>
      <c r="HM69" s="15"/>
      <c r="HN69" s="15"/>
      <c r="HO69" s="15"/>
      <c r="HP69" s="15"/>
      <c r="HQ69" s="15"/>
      <c r="HR69" s="15"/>
      <c r="HS69" s="15"/>
      <c r="HT69" s="15"/>
      <c r="HU69" s="15"/>
      <c r="HV69" s="15"/>
      <c r="HW69" s="15"/>
      <c r="HX69" s="15"/>
      <c r="HY69" s="15"/>
      <c r="HZ69" s="15"/>
      <c r="IA69" s="15"/>
      <c r="IB69" s="15"/>
      <c r="IC69" s="15"/>
      <c r="ID69" s="15"/>
      <c r="IE69" s="15"/>
      <c r="IF69" s="15"/>
      <c r="IG69" s="15"/>
      <c r="IH69" s="15"/>
      <c r="II69" s="15"/>
      <c r="IJ69" s="15"/>
      <c r="IK69" s="15"/>
      <c r="IL69" s="15"/>
      <c r="IM69" s="15"/>
      <c r="IN69" s="15"/>
      <c r="IO69" s="15"/>
      <c r="IP69" s="15"/>
      <c r="IQ69" s="15"/>
      <c r="IR69" s="15"/>
      <c r="IS69" s="15"/>
      <c r="IT69" s="15"/>
      <c r="IU69" s="15"/>
      <c r="IV69" s="15"/>
    </row>
    <row r="70" spans="1:256" ht="17.25" customHeight="1">
      <c r="A70" s="504" t="s">
        <v>74</v>
      </c>
      <c r="B70" s="504"/>
      <c r="C70" s="504"/>
      <c r="D70" s="504"/>
      <c r="E70" s="504"/>
      <c r="F70" s="504"/>
      <c r="G70" s="504"/>
      <c r="H70" s="504"/>
      <c r="I70" s="504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  <c r="FA70" s="15"/>
      <c r="FB70" s="15"/>
      <c r="FC70" s="15"/>
      <c r="FD70" s="15"/>
      <c r="FE70" s="15"/>
      <c r="FF70" s="15"/>
      <c r="FG70" s="15"/>
      <c r="FH70" s="15"/>
      <c r="FI70" s="15"/>
      <c r="FJ70" s="15"/>
      <c r="FK70" s="15"/>
      <c r="FL70" s="15"/>
      <c r="FM70" s="15"/>
      <c r="FN70" s="15"/>
      <c r="FO70" s="15"/>
      <c r="FP70" s="15"/>
      <c r="FQ70" s="15"/>
      <c r="FR70" s="15"/>
      <c r="FS70" s="15"/>
      <c r="FT70" s="15"/>
      <c r="FU70" s="15"/>
      <c r="FV70" s="15"/>
      <c r="FW70" s="15"/>
      <c r="FX70" s="15"/>
      <c r="FY70" s="15"/>
      <c r="FZ70" s="15"/>
      <c r="GA70" s="15"/>
      <c r="GB70" s="15"/>
      <c r="GC70" s="15"/>
      <c r="GD70" s="15"/>
      <c r="GE70" s="15"/>
      <c r="GF70" s="15"/>
      <c r="GG70" s="15"/>
      <c r="GH70" s="15"/>
      <c r="GI70" s="15"/>
      <c r="GJ70" s="15"/>
      <c r="GK70" s="15"/>
      <c r="GL70" s="15"/>
      <c r="GM70" s="15"/>
      <c r="GN70" s="15"/>
      <c r="GO70" s="15"/>
      <c r="GP70" s="15"/>
      <c r="GQ70" s="15"/>
      <c r="GR70" s="15"/>
      <c r="GS70" s="15"/>
      <c r="GT70" s="15"/>
      <c r="GU70" s="15"/>
      <c r="GV70" s="15"/>
      <c r="GW70" s="15"/>
      <c r="GX70" s="15"/>
      <c r="GY70" s="15"/>
      <c r="GZ70" s="15"/>
      <c r="HA70" s="15"/>
      <c r="HB70" s="15"/>
      <c r="HC70" s="15"/>
      <c r="HD70" s="15"/>
      <c r="HE70" s="15"/>
      <c r="HF70" s="15"/>
      <c r="HG70" s="15"/>
      <c r="HH70" s="15"/>
      <c r="HI70" s="15"/>
      <c r="HJ70" s="15"/>
      <c r="HK70" s="15"/>
      <c r="HL70" s="15"/>
      <c r="HM70" s="15"/>
      <c r="HN70" s="15"/>
      <c r="HO70" s="15"/>
      <c r="HP70" s="15"/>
      <c r="HQ70" s="15"/>
      <c r="HR70" s="15"/>
      <c r="HS70" s="15"/>
      <c r="HT70" s="15"/>
      <c r="HU70" s="15"/>
      <c r="HV70" s="15"/>
      <c r="HW70" s="15"/>
      <c r="HX70" s="15"/>
      <c r="HY70" s="15"/>
      <c r="HZ70" s="15"/>
      <c r="IA70" s="15"/>
      <c r="IB70" s="15"/>
      <c r="IC70" s="15"/>
      <c r="ID70" s="15"/>
      <c r="IE70" s="15"/>
      <c r="IF70" s="15"/>
      <c r="IG70" s="15"/>
      <c r="IH70" s="15"/>
      <c r="II70" s="15"/>
      <c r="IJ70" s="15"/>
      <c r="IK70" s="15"/>
      <c r="IL70" s="15"/>
      <c r="IM70" s="15"/>
      <c r="IN70" s="15"/>
      <c r="IO70" s="15"/>
      <c r="IP70" s="15"/>
      <c r="IQ70" s="15"/>
      <c r="IR70" s="15"/>
      <c r="IS70" s="15"/>
      <c r="IT70" s="15"/>
      <c r="IU70" s="15"/>
      <c r="IV70" s="15"/>
    </row>
    <row r="71" spans="1:256" ht="10.5" customHeight="1">
      <c r="A71" s="505"/>
      <c r="B71" s="505"/>
      <c r="C71" s="505"/>
      <c r="D71" s="505"/>
      <c r="E71" s="505"/>
      <c r="F71" s="505"/>
      <c r="G71" s="505"/>
      <c r="H71" s="505"/>
      <c r="I71" s="50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15"/>
      <c r="DL71" s="15"/>
      <c r="DM71" s="15"/>
      <c r="DN71" s="15"/>
      <c r="DO71" s="15"/>
      <c r="DP71" s="15"/>
      <c r="DQ71" s="15"/>
      <c r="DR71" s="15"/>
      <c r="DS71" s="15"/>
      <c r="DT71" s="15"/>
      <c r="DU71" s="15"/>
      <c r="DV71" s="15"/>
      <c r="DW71" s="15"/>
      <c r="DX71" s="15"/>
      <c r="DY71" s="15"/>
      <c r="DZ71" s="15"/>
      <c r="EA71" s="15"/>
      <c r="EB71" s="15"/>
      <c r="EC71" s="15"/>
      <c r="ED71" s="15"/>
      <c r="EE71" s="15"/>
      <c r="EF71" s="15"/>
      <c r="EG71" s="15"/>
      <c r="EH71" s="15"/>
      <c r="EI71" s="15"/>
      <c r="EJ71" s="15"/>
      <c r="EK71" s="15"/>
      <c r="EL71" s="15"/>
      <c r="EM71" s="15"/>
      <c r="EN71" s="15"/>
      <c r="EO71" s="15"/>
      <c r="EP71" s="15"/>
      <c r="EQ71" s="15"/>
      <c r="ER71" s="15"/>
      <c r="ES71" s="15"/>
      <c r="ET71" s="15"/>
      <c r="EU71" s="15"/>
      <c r="EV71" s="15"/>
      <c r="EW71" s="15"/>
      <c r="EX71" s="15"/>
      <c r="EY71" s="15"/>
      <c r="EZ71" s="15"/>
      <c r="FA71" s="15"/>
      <c r="FB71" s="15"/>
      <c r="FC71" s="15"/>
      <c r="FD71" s="15"/>
      <c r="FE71" s="15"/>
      <c r="FF71" s="15"/>
      <c r="FG71" s="15"/>
      <c r="FH71" s="15"/>
      <c r="FI71" s="15"/>
      <c r="FJ71" s="15"/>
      <c r="FK71" s="15"/>
      <c r="FL71" s="15"/>
      <c r="FM71" s="15"/>
      <c r="FN71" s="15"/>
      <c r="FO71" s="15"/>
      <c r="FP71" s="15"/>
      <c r="FQ71" s="15"/>
      <c r="FR71" s="15"/>
      <c r="FS71" s="15"/>
      <c r="FT71" s="15"/>
      <c r="FU71" s="15"/>
      <c r="FV71" s="15"/>
      <c r="FW71" s="15"/>
      <c r="FX71" s="15"/>
      <c r="FY71" s="15"/>
      <c r="FZ71" s="15"/>
      <c r="GA71" s="15"/>
      <c r="GB71" s="15"/>
      <c r="GC71" s="15"/>
      <c r="GD71" s="15"/>
      <c r="GE71" s="15"/>
      <c r="GF71" s="15"/>
      <c r="GG71" s="15"/>
      <c r="GH71" s="15"/>
      <c r="GI71" s="15"/>
      <c r="GJ71" s="15"/>
      <c r="GK71" s="15"/>
      <c r="GL71" s="15"/>
      <c r="GM71" s="15"/>
      <c r="GN71" s="15"/>
      <c r="GO71" s="15"/>
      <c r="GP71" s="15"/>
      <c r="GQ71" s="15"/>
      <c r="GR71" s="15"/>
      <c r="GS71" s="15"/>
      <c r="GT71" s="15"/>
      <c r="GU71" s="15"/>
      <c r="GV71" s="15"/>
      <c r="GW71" s="15"/>
      <c r="GX71" s="15"/>
      <c r="GY71" s="15"/>
      <c r="GZ71" s="15"/>
      <c r="HA71" s="15"/>
      <c r="HB71" s="15"/>
      <c r="HC71" s="15"/>
      <c r="HD71" s="15"/>
      <c r="HE71" s="15"/>
      <c r="HF71" s="15"/>
      <c r="HG71" s="15"/>
      <c r="HH71" s="15"/>
      <c r="HI71" s="15"/>
      <c r="HJ71" s="15"/>
      <c r="HK71" s="15"/>
      <c r="HL71" s="15"/>
      <c r="HM71" s="15"/>
      <c r="HN71" s="15"/>
      <c r="HO71" s="15"/>
      <c r="HP71" s="15"/>
      <c r="HQ71" s="15"/>
      <c r="HR71" s="15"/>
      <c r="HS71" s="15"/>
      <c r="HT71" s="15"/>
      <c r="HU71" s="15"/>
      <c r="HV71" s="15"/>
      <c r="HW71" s="15"/>
      <c r="HX71" s="15"/>
      <c r="HY71" s="15"/>
      <c r="HZ71" s="15"/>
      <c r="IA71" s="15"/>
      <c r="IB71" s="15"/>
      <c r="IC71" s="15"/>
      <c r="ID71" s="15"/>
      <c r="IE71" s="15"/>
      <c r="IF71" s="15"/>
      <c r="IG71" s="15"/>
      <c r="IH71" s="15"/>
      <c r="II71" s="15"/>
      <c r="IJ71" s="15"/>
      <c r="IK71" s="15"/>
      <c r="IL71" s="15"/>
      <c r="IM71" s="15"/>
      <c r="IN71" s="15"/>
      <c r="IO71" s="15"/>
      <c r="IP71" s="15"/>
      <c r="IQ71" s="15"/>
      <c r="IR71" s="15"/>
      <c r="IS71" s="15"/>
      <c r="IT71" s="15"/>
      <c r="IU71" s="15"/>
      <c r="IV71" s="15"/>
    </row>
    <row r="72" spans="1:256" ht="21.75" customHeight="1">
      <c r="A72" s="506" t="s">
        <v>75</v>
      </c>
      <c r="B72" s="506"/>
      <c r="C72" s="506"/>
      <c r="D72" s="506"/>
      <c r="E72" s="506"/>
      <c r="F72" s="506"/>
      <c r="G72" s="506"/>
      <c r="H72" s="506"/>
      <c r="I72" s="506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  <c r="DI72" s="15"/>
      <c r="DJ72" s="15"/>
      <c r="DK72" s="15"/>
      <c r="DL72" s="15"/>
      <c r="DM72" s="15"/>
      <c r="DN72" s="15"/>
      <c r="DO72" s="15"/>
      <c r="DP72" s="15"/>
      <c r="DQ72" s="15"/>
      <c r="DR72" s="15"/>
      <c r="DS72" s="15"/>
      <c r="DT72" s="15"/>
      <c r="DU72" s="15"/>
      <c r="DV72" s="15"/>
      <c r="DW72" s="15"/>
      <c r="DX72" s="15"/>
      <c r="DY72" s="15"/>
      <c r="DZ72" s="15"/>
      <c r="EA72" s="15"/>
      <c r="EB72" s="15"/>
      <c r="EC72" s="15"/>
      <c r="ED72" s="15"/>
      <c r="EE72" s="15"/>
      <c r="EF72" s="15"/>
      <c r="EG72" s="15"/>
      <c r="EH72" s="15"/>
      <c r="EI72" s="15"/>
      <c r="EJ72" s="15"/>
      <c r="EK72" s="15"/>
      <c r="EL72" s="15"/>
      <c r="EM72" s="15"/>
      <c r="EN72" s="15"/>
      <c r="EO72" s="15"/>
      <c r="EP72" s="15"/>
      <c r="EQ72" s="15"/>
      <c r="ER72" s="15"/>
      <c r="ES72" s="15"/>
      <c r="ET72" s="15"/>
      <c r="EU72" s="15"/>
      <c r="EV72" s="15"/>
      <c r="EW72" s="15"/>
      <c r="EX72" s="15"/>
      <c r="EY72" s="15"/>
      <c r="EZ72" s="15"/>
      <c r="FA72" s="15"/>
      <c r="FB72" s="15"/>
      <c r="FC72" s="15"/>
      <c r="FD72" s="15"/>
      <c r="FE72" s="15"/>
      <c r="FF72" s="15"/>
      <c r="FG72" s="15"/>
      <c r="FH72" s="15"/>
      <c r="FI72" s="15"/>
      <c r="FJ72" s="15"/>
      <c r="FK72" s="15"/>
      <c r="FL72" s="15"/>
      <c r="FM72" s="15"/>
      <c r="FN72" s="15"/>
      <c r="FO72" s="15"/>
      <c r="FP72" s="15"/>
      <c r="FQ72" s="15"/>
      <c r="FR72" s="15"/>
      <c r="FS72" s="15"/>
      <c r="FT72" s="15"/>
      <c r="FU72" s="15"/>
      <c r="FV72" s="15"/>
      <c r="FW72" s="15"/>
      <c r="FX72" s="15"/>
      <c r="FY72" s="15"/>
      <c r="FZ72" s="15"/>
      <c r="GA72" s="15"/>
      <c r="GB72" s="15"/>
      <c r="GC72" s="15"/>
      <c r="GD72" s="15"/>
      <c r="GE72" s="15"/>
      <c r="GF72" s="15"/>
      <c r="GG72" s="15"/>
      <c r="GH72" s="15"/>
      <c r="GI72" s="15"/>
      <c r="GJ72" s="15"/>
      <c r="GK72" s="15"/>
      <c r="GL72" s="15"/>
      <c r="GM72" s="15"/>
      <c r="GN72" s="15"/>
      <c r="GO72" s="15"/>
      <c r="GP72" s="15"/>
      <c r="GQ72" s="15"/>
      <c r="GR72" s="15"/>
      <c r="GS72" s="15"/>
      <c r="GT72" s="15"/>
      <c r="GU72" s="15"/>
      <c r="GV72" s="15"/>
      <c r="GW72" s="15"/>
      <c r="GX72" s="15"/>
      <c r="GY72" s="15"/>
      <c r="GZ72" s="15"/>
      <c r="HA72" s="15"/>
      <c r="HB72" s="15"/>
      <c r="HC72" s="15"/>
      <c r="HD72" s="15"/>
      <c r="HE72" s="15"/>
      <c r="HF72" s="15"/>
      <c r="HG72" s="15"/>
      <c r="HH72" s="15"/>
      <c r="HI72" s="15"/>
      <c r="HJ72" s="15"/>
      <c r="HK72" s="15"/>
      <c r="HL72" s="15"/>
      <c r="HM72" s="15"/>
      <c r="HN72" s="15"/>
      <c r="HO72" s="15"/>
      <c r="HP72" s="15"/>
      <c r="HQ72" s="15"/>
      <c r="HR72" s="15"/>
      <c r="HS72" s="15"/>
      <c r="HT72" s="15"/>
      <c r="HU72" s="15"/>
      <c r="HV72" s="15"/>
      <c r="HW72" s="15"/>
      <c r="HX72" s="15"/>
      <c r="HY72" s="15"/>
      <c r="HZ72" s="15"/>
      <c r="IA72" s="15"/>
      <c r="IB72" s="15"/>
      <c r="IC72" s="15"/>
      <c r="ID72" s="15"/>
      <c r="IE72" s="15"/>
      <c r="IF72" s="15"/>
      <c r="IG72" s="15"/>
      <c r="IH72" s="15"/>
      <c r="II72" s="15"/>
      <c r="IJ72" s="15"/>
      <c r="IK72" s="15"/>
      <c r="IL72" s="15"/>
      <c r="IM72" s="15"/>
      <c r="IN72" s="15"/>
      <c r="IO72" s="15"/>
      <c r="IP72" s="15"/>
      <c r="IQ72" s="15"/>
      <c r="IR72" s="15"/>
      <c r="IS72" s="15"/>
      <c r="IT72" s="15"/>
      <c r="IU72" s="15"/>
      <c r="IV72" s="15"/>
    </row>
    <row r="73" spans="1:256" ht="25.5" customHeight="1">
      <c r="A73" s="507" t="s">
        <v>76</v>
      </c>
      <c r="B73" s="507"/>
      <c r="C73" s="507"/>
      <c r="D73" s="507"/>
      <c r="E73" s="507"/>
      <c r="F73" s="507"/>
      <c r="G73" s="507"/>
      <c r="H73" s="507"/>
      <c r="I73" s="507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  <c r="DJ73" s="15"/>
      <c r="DK73" s="15"/>
      <c r="DL73" s="15"/>
      <c r="DM73" s="15"/>
      <c r="DN73" s="15"/>
      <c r="DO73" s="15"/>
      <c r="DP73" s="15"/>
      <c r="DQ73" s="15"/>
      <c r="DR73" s="15"/>
      <c r="DS73" s="15"/>
      <c r="DT73" s="15"/>
      <c r="DU73" s="15"/>
      <c r="DV73" s="15"/>
      <c r="DW73" s="15"/>
      <c r="DX73" s="15"/>
      <c r="DY73" s="15"/>
      <c r="DZ73" s="15"/>
      <c r="EA73" s="15"/>
      <c r="EB73" s="15"/>
      <c r="EC73" s="15"/>
      <c r="ED73" s="15"/>
      <c r="EE73" s="15"/>
      <c r="EF73" s="15"/>
      <c r="EG73" s="15"/>
      <c r="EH73" s="15"/>
      <c r="EI73" s="15"/>
      <c r="EJ73" s="15"/>
      <c r="EK73" s="15"/>
      <c r="EL73" s="15"/>
      <c r="EM73" s="15"/>
      <c r="EN73" s="15"/>
      <c r="EO73" s="15"/>
      <c r="EP73" s="15"/>
      <c r="EQ73" s="15"/>
      <c r="ER73" s="15"/>
      <c r="ES73" s="15"/>
      <c r="ET73" s="15"/>
      <c r="EU73" s="15"/>
      <c r="EV73" s="15"/>
      <c r="EW73" s="15"/>
      <c r="EX73" s="15"/>
      <c r="EY73" s="15"/>
      <c r="EZ73" s="15"/>
      <c r="FA73" s="15"/>
      <c r="FB73" s="15"/>
      <c r="FC73" s="15"/>
      <c r="FD73" s="15"/>
      <c r="FE73" s="15"/>
      <c r="FF73" s="15"/>
      <c r="FG73" s="15"/>
      <c r="FH73" s="15"/>
      <c r="FI73" s="15"/>
      <c r="FJ73" s="15"/>
      <c r="FK73" s="15"/>
      <c r="FL73" s="15"/>
      <c r="FM73" s="15"/>
      <c r="FN73" s="15"/>
      <c r="FO73" s="15"/>
      <c r="FP73" s="15"/>
      <c r="FQ73" s="15"/>
      <c r="FR73" s="15"/>
      <c r="FS73" s="15"/>
      <c r="FT73" s="15"/>
      <c r="FU73" s="15"/>
      <c r="FV73" s="15"/>
      <c r="FW73" s="15"/>
      <c r="FX73" s="15"/>
      <c r="FY73" s="15"/>
      <c r="FZ73" s="15"/>
      <c r="GA73" s="15"/>
      <c r="GB73" s="15"/>
      <c r="GC73" s="15"/>
      <c r="GD73" s="15"/>
      <c r="GE73" s="15"/>
      <c r="GF73" s="15"/>
      <c r="GG73" s="15"/>
      <c r="GH73" s="15"/>
      <c r="GI73" s="15"/>
      <c r="GJ73" s="15"/>
      <c r="GK73" s="15"/>
      <c r="GL73" s="15"/>
      <c r="GM73" s="15"/>
      <c r="GN73" s="15"/>
      <c r="GO73" s="15"/>
      <c r="GP73" s="15"/>
      <c r="GQ73" s="15"/>
      <c r="GR73" s="15"/>
      <c r="GS73" s="15"/>
      <c r="GT73" s="15"/>
      <c r="GU73" s="15"/>
      <c r="GV73" s="15"/>
      <c r="GW73" s="15"/>
      <c r="GX73" s="15"/>
      <c r="GY73" s="15"/>
      <c r="GZ73" s="15"/>
      <c r="HA73" s="15"/>
      <c r="HB73" s="15"/>
      <c r="HC73" s="15"/>
      <c r="HD73" s="15"/>
      <c r="HE73" s="15"/>
      <c r="HF73" s="15"/>
      <c r="HG73" s="15"/>
      <c r="HH73" s="15"/>
      <c r="HI73" s="15"/>
      <c r="HJ73" s="15"/>
      <c r="HK73" s="15"/>
      <c r="HL73" s="15"/>
      <c r="HM73" s="15"/>
      <c r="HN73" s="15"/>
      <c r="HO73" s="15"/>
      <c r="HP73" s="15"/>
      <c r="HQ73" s="15"/>
      <c r="HR73" s="15"/>
      <c r="HS73" s="15"/>
      <c r="HT73" s="15"/>
      <c r="HU73" s="15"/>
      <c r="HV73" s="15"/>
      <c r="HW73" s="15"/>
      <c r="HX73" s="15"/>
      <c r="HY73" s="15"/>
      <c r="HZ73" s="15"/>
      <c r="IA73" s="15"/>
      <c r="IB73" s="15"/>
      <c r="IC73" s="15"/>
      <c r="ID73" s="15"/>
      <c r="IE73" s="15"/>
      <c r="IF73" s="15"/>
      <c r="IG73" s="15"/>
      <c r="IH73" s="15"/>
      <c r="II73" s="15"/>
      <c r="IJ73" s="15"/>
      <c r="IK73" s="15"/>
      <c r="IL73" s="15"/>
      <c r="IM73" s="15"/>
      <c r="IN73" s="15"/>
      <c r="IO73" s="15"/>
      <c r="IP73" s="15"/>
      <c r="IQ73" s="15"/>
      <c r="IR73" s="15"/>
      <c r="IS73" s="15"/>
      <c r="IT73" s="15"/>
      <c r="IU73" s="15"/>
      <c r="IV73" s="15"/>
    </row>
    <row r="74" spans="1:256" ht="22.5" customHeight="1">
      <c r="A74" s="47" t="s">
        <v>77</v>
      </c>
      <c r="B74" s="508" t="s">
        <v>78</v>
      </c>
      <c r="C74" s="508"/>
      <c r="D74" s="508"/>
      <c r="E74" s="508"/>
      <c r="F74" s="508"/>
      <c r="G74" s="508"/>
      <c r="H74" s="508"/>
      <c r="I74" s="18" t="s">
        <v>79</v>
      </c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  <c r="DI74" s="15"/>
      <c r="DJ74" s="15"/>
      <c r="DK74" s="15"/>
      <c r="DL74" s="15"/>
      <c r="DM74" s="15"/>
      <c r="DN74" s="15"/>
      <c r="DO74" s="15"/>
      <c r="DP74" s="15"/>
      <c r="DQ74" s="15"/>
      <c r="DR74" s="15"/>
      <c r="DS74" s="15"/>
      <c r="DT74" s="15"/>
      <c r="DU74" s="15"/>
      <c r="DV74" s="15"/>
      <c r="DW74" s="15"/>
      <c r="DX74" s="15"/>
      <c r="DY74" s="15"/>
      <c r="DZ74" s="15"/>
      <c r="EA74" s="15"/>
      <c r="EB74" s="15"/>
      <c r="EC74" s="15"/>
      <c r="ED74" s="15"/>
      <c r="EE74" s="15"/>
      <c r="EF74" s="15"/>
      <c r="EG74" s="15"/>
      <c r="EH74" s="15"/>
      <c r="EI74" s="15"/>
      <c r="EJ74" s="15"/>
      <c r="EK74" s="15"/>
      <c r="EL74" s="15"/>
      <c r="EM74" s="15"/>
      <c r="EN74" s="15"/>
      <c r="EO74" s="15"/>
      <c r="EP74" s="15"/>
      <c r="EQ74" s="15"/>
      <c r="ER74" s="15"/>
      <c r="ES74" s="15"/>
      <c r="ET74" s="15"/>
      <c r="EU74" s="15"/>
      <c r="EV74" s="15"/>
      <c r="EW74" s="15"/>
      <c r="EX74" s="15"/>
      <c r="EY74" s="15"/>
      <c r="EZ74" s="15"/>
      <c r="FA74" s="15"/>
      <c r="FB74" s="15"/>
      <c r="FC74" s="15"/>
      <c r="FD74" s="15"/>
      <c r="FE74" s="15"/>
      <c r="FF74" s="15"/>
      <c r="FG74" s="15"/>
      <c r="FH74" s="15"/>
      <c r="FI74" s="15"/>
      <c r="FJ74" s="15"/>
      <c r="FK74" s="15"/>
      <c r="FL74" s="15"/>
      <c r="FM74" s="15"/>
      <c r="FN74" s="15"/>
      <c r="FO74" s="15"/>
      <c r="FP74" s="15"/>
      <c r="FQ74" s="15"/>
      <c r="FR74" s="15"/>
      <c r="FS74" s="15"/>
      <c r="FT74" s="15"/>
      <c r="FU74" s="15"/>
      <c r="FV74" s="15"/>
      <c r="FW74" s="15"/>
      <c r="FX74" s="15"/>
      <c r="FY74" s="15"/>
      <c r="FZ74" s="15"/>
      <c r="GA74" s="15"/>
      <c r="GB74" s="15"/>
      <c r="GC74" s="15"/>
      <c r="GD74" s="15"/>
      <c r="GE74" s="15"/>
      <c r="GF74" s="15"/>
      <c r="GG74" s="15"/>
      <c r="GH74" s="15"/>
      <c r="GI74" s="15"/>
      <c r="GJ74" s="15"/>
      <c r="GK74" s="15"/>
      <c r="GL74" s="15"/>
      <c r="GM74" s="15"/>
      <c r="GN74" s="15"/>
      <c r="GO74" s="15"/>
      <c r="GP74" s="15"/>
      <c r="GQ74" s="15"/>
      <c r="GR74" s="15"/>
      <c r="GS74" s="15"/>
      <c r="GT74" s="15"/>
      <c r="GU74" s="15"/>
      <c r="GV74" s="15"/>
      <c r="GW74" s="15"/>
      <c r="GX74" s="15"/>
      <c r="GY74" s="15"/>
      <c r="GZ74" s="15"/>
      <c r="HA74" s="15"/>
      <c r="HB74" s="15"/>
      <c r="HC74" s="15"/>
      <c r="HD74" s="15"/>
      <c r="HE74" s="15"/>
      <c r="HF74" s="15"/>
      <c r="HG74" s="15"/>
      <c r="HH74" s="15"/>
      <c r="HI74" s="15"/>
      <c r="HJ74" s="15"/>
      <c r="HK74" s="15"/>
      <c r="HL74" s="15"/>
      <c r="HM74" s="15"/>
      <c r="HN74" s="15"/>
      <c r="HO74" s="15"/>
      <c r="HP74" s="15"/>
      <c r="HQ74" s="15"/>
      <c r="HR74" s="15"/>
      <c r="HS74" s="15"/>
      <c r="HT74" s="15"/>
      <c r="HU74" s="15"/>
      <c r="HV74" s="15"/>
      <c r="HW74" s="15"/>
      <c r="HX74" s="15"/>
      <c r="HY74" s="15"/>
      <c r="HZ74" s="15"/>
      <c r="IA74" s="15"/>
      <c r="IB74" s="15"/>
      <c r="IC74" s="15"/>
      <c r="ID74" s="15"/>
      <c r="IE74" s="15"/>
      <c r="IF74" s="15"/>
      <c r="IG74" s="15"/>
      <c r="IH74" s="15"/>
      <c r="II74" s="15"/>
      <c r="IJ74" s="15"/>
      <c r="IK74" s="15"/>
      <c r="IL74" s="15"/>
      <c r="IM74" s="15"/>
      <c r="IN74" s="15"/>
      <c r="IO74" s="15"/>
      <c r="IP74" s="15"/>
      <c r="IQ74" s="15"/>
      <c r="IR74" s="15"/>
      <c r="IS74" s="15"/>
      <c r="IT74" s="15"/>
      <c r="IU74" s="15"/>
      <c r="IV74" s="15"/>
    </row>
    <row r="75" spans="1:256" ht="18" customHeight="1">
      <c r="A75" s="48" t="s">
        <v>8</v>
      </c>
      <c r="B75" s="509" t="s">
        <v>80</v>
      </c>
      <c r="C75" s="509"/>
      <c r="D75" s="509"/>
      <c r="E75" s="509"/>
      <c r="F75" s="509"/>
      <c r="G75" s="509"/>
      <c r="H75" s="509"/>
      <c r="I75" s="49">
        <f>ROUND($I$68/12,2)</f>
        <v>130</v>
      </c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  <c r="DI75" s="15"/>
      <c r="DJ75" s="15"/>
      <c r="DK75" s="15"/>
      <c r="DL75" s="15"/>
      <c r="DM75" s="15"/>
      <c r="DN75" s="15"/>
      <c r="DO75" s="15"/>
      <c r="DP75" s="15"/>
      <c r="DQ75" s="15"/>
      <c r="DR75" s="15"/>
      <c r="DS75" s="15"/>
      <c r="DT75" s="15"/>
      <c r="DU75" s="15"/>
      <c r="DV75" s="15"/>
      <c r="DW75" s="15"/>
      <c r="DX75" s="15"/>
      <c r="DY75" s="15"/>
      <c r="DZ75" s="15"/>
      <c r="EA75" s="15"/>
      <c r="EB75" s="15"/>
      <c r="EC75" s="15"/>
      <c r="ED75" s="15"/>
      <c r="EE75" s="15"/>
      <c r="EF75" s="15"/>
      <c r="EG75" s="15"/>
      <c r="EH75" s="15"/>
      <c r="EI75" s="15"/>
      <c r="EJ75" s="15"/>
      <c r="EK75" s="15"/>
      <c r="EL75" s="15"/>
      <c r="EM75" s="15"/>
      <c r="EN75" s="15"/>
      <c r="EO75" s="15"/>
      <c r="EP75" s="15"/>
      <c r="EQ75" s="15"/>
      <c r="ER75" s="15"/>
      <c r="ES75" s="15"/>
      <c r="ET75" s="15"/>
      <c r="EU75" s="15"/>
      <c r="EV75" s="15"/>
      <c r="EW75" s="15"/>
      <c r="EX75" s="15"/>
      <c r="EY75" s="15"/>
      <c r="EZ75" s="15"/>
      <c r="FA75" s="15"/>
      <c r="FB75" s="15"/>
      <c r="FC75" s="15"/>
      <c r="FD75" s="15"/>
      <c r="FE75" s="15"/>
      <c r="FF75" s="15"/>
      <c r="FG75" s="15"/>
      <c r="FH75" s="15"/>
      <c r="FI75" s="15"/>
      <c r="FJ75" s="15"/>
      <c r="FK75" s="15"/>
      <c r="FL75" s="15"/>
      <c r="FM75" s="15"/>
      <c r="FN75" s="15"/>
      <c r="FO75" s="15"/>
      <c r="FP75" s="15"/>
      <c r="FQ75" s="15"/>
      <c r="FR75" s="15"/>
      <c r="FS75" s="15"/>
      <c r="FT75" s="15"/>
      <c r="FU75" s="15"/>
      <c r="FV75" s="15"/>
      <c r="FW75" s="15"/>
      <c r="FX75" s="15"/>
      <c r="FY75" s="15"/>
      <c r="FZ75" s="15"/>
      <c r="GA75" s="15"/>
      <c r="GB75" s="15"/>
      <c r="GC75" s="15"/>
      <c r="GD75" s="15"/>
      <c r="GE75" s="15"/>
      <c r="GF75" s="15"/>
      <c r="GG75" s="15"/>
      <c r="GH75" s="15"/>
      <c r="GI75" s="15"/>
      <c r="GJ75" s="15"/>
      <c r="GK75" s="15"/>
      <c r="GL75" s="15"/>
      <c r="GM75" s="15"/>
      <c r="GN75" s="15"/>
      <c r="GO75" s="15"/>
      <c r="GP75" s="15"/>
      <c r="GQ75" s="15"/>
      <c r="GR75" s="15"/>
      <c r="GS75" s="15"/>
      <c r="GT75" s="15"/>
      <c r="GU75" s="15"/>
      <c r="GV75" s="15"/>
      <c r="GW75" s="15"/>
      <c r="GX75" s="15"/>
      <c r="GY75" s="15"/>
      <c r="GZ75" s="15"/>
      <c r="HA75" s="15"/>
      <c r="HB75" s="15"/>
      <c r="HC75" s="15"/>
      <c r="HD75" s="15"/>
      <c r="HE75" s="15"/>
      <c r="HF75" s="15"/>
      <c r="HG75" s="15"/>
      <c r="HH75" s="15"/>
      <c r="HI75" s="15"/>
      <c r="HJ75" s="15"/>
      <c r="HK75" s="15"/>
      <c r="HL75" s="15"/>
      <c r="HM75" s="15"/>
      <c r="HN75" s="15"/>
      <c r="HO75" s="15"/>
      <c r="HP75" s="15"/>
      <c r="HQ75" s="15"/>
      <c r="HR75" s="15"/>
      <c r="HS75" s="15"/>
      <c r="HT75" s="15"/>
      <c r="HU75" s="15"/>
      <c r="HV75" s="15"/>
      <c r="HW75" s="15"/>
      <c r="HX75" s="15"/>
      <c r="HY75" s="15"/>
      <c r="HZ75" s="15"/>
      <c r="IA75" s="15"/>
      <c r="IB75" s="15"/>
      <c r="IC75" s="15"/>
      <c r="ID75" s="15"/>
      <c r="IE75" s="15"/>
      <c r="IF75" s="15"/>
      <c r="IG75" s="15"/>
      <c r="IH75" s="15"/>
      <c r="II75" s="15"/>
      <c r="IJ75" s="15"/>
      <c r="IK75" s="15"/>
      <c r="IL75" s="15"/>
      <c r="IM75" s="15"/>
      <c r="IN75" s="15"/>
      <c r="IO75" s="15"/>
      <c r="IP75" s="15"/>
      <c r="IQ75" s="15"/>
      <c r="IR75" s="15"/>
      <c r="IS75" s="15"/>
      <c r="IT75" s="15"/>
      <c r="IU75" s="15"/>
      <c r="IV75" s="15"/>
    </row>
    <row r="76" spans="1:256" ht="57" customHeight="1">
      <c r="A76" s="48" t="s">
        <v>10</v>
      </c>
      <c r="B76" s="12" t="s">
        <v>81</v>
      </c>
      <c r="C76" s="12"/>
      <c r="D76" s="12"/>
      <c r="E76" s="12"/>
      <c r="F76" s="12"/>
      <c r="G76" s="12"/>
      <c r="H76" s="12"/>
      <c r="I76" s="49">
        <f>ROUND(($I$68+$I$68/3)/12,2)</f>
        <v>173.33</v>
      </c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  <c r="DI76" s="15"/>
      <c r="DJ76" s="15"/>
      <c r="DK76" s="15"/>
      <c r="DL76" s="15"/>
      <c r="DM76" s="15"/>
      <c r="DN76" s="15"/>
      <c r="DO76" s="15"/>
      <c r="DP76" s="15"/>
      <c r="DQ76" s="15"/>
      <c r="DR76" s="15"/>
      <c r="DS76" s="15"/>
      <c r="DT76" s="15"/>
      <c r="DU76" s="15"/>
      <c r="DV76" s="15"/>
      <c r="DW76" s="15"/>
      <c r="DX76" s="15"/>
      <c r="DY76" s="15"/>
      <c r="DZ76" s="15"/>
      <c r="EA76" s="15"/>
      <c r="EB76" s="15"/>
      <c r="EC76" s="15"/>
      <c r="ED76" s="15"/>
      <c r="EE76" s="15"/>
      <c r="EF76" s="15"/>
      <c r="EG76" s="15"/>
      <c r="EH76" s="15"/>
      <c r="EI76" s="15"/>
      <c r="EJ76" s="15"/>
      <c r="EK76" s="15"/>
      <c r="EL76" s="15"/>
      <c r="EM76" s="15"/>
      <c r="EN76" s="15"/>
      <c r="EO76" s="15"/>
      <c r="EP76" s="15"/>
      <c r="EQ76" s="15"/>
      <c r="ER76" s="15"/>
      <c r="ES76" s="15"/>
      <c r="ET76" s="15"/>
      <c r="EU76" s="15"/>
      <c r="EV76" s="15"/>
      <c r="EW76" s="15"/>
      <c r="EX76" s="15"/>
      <c r="EY76" s="15"/>
      <c r="EZ76" s="15"/>
      <c r="FA76" s="15"/>
      <c r="FB76" s="15"/>
      <c r="FC76" s="15"/>
      <c r="FD76" s="15"/>
      <c r="FE76" s="15"/>
      <c r="FF76" s="15"/>
      <c r="FG76" s="15"/>
      <c r="FH76" s="15"/>
      <c r="FI76" s="15"/>
      <c r="FJ76" s="15"/>
      <c r="FK76" s="15"/>
      <c r="FL76" s="15"/>
      <c r="FM76" s="15"/>
      <c r="FN76" s="15"/>
      <c r="FO76" s="15"/>
      <c r="FP76" s="15"/>
      <c r="FQ76" s="15"/>
      <c r="FR76" s="15"/>
      <c r="FS76" s="15"/>
      <c r="FT76" s="15"/>
      <c r="FU76" s="15"/>
      <c r="FV76" s="15"/>
      <c r="FW76" s="15"/>
      <c r="FX76" s="15"/>
      <c r="FY76" s="15"/>
      <c r="FZ76" s="15"/>
      <c r="GA76" s="15"/>
      <c r="GB76" s="15"/>
      <c r="GC76" s="15"/>
      <c r="GD76" s="15"/>
      <c r="GE76" s="15"/>
      <c r="GF76" s="15"/>
      <c r="GG76" s="15"/>
      <c r="GH76" s="15"/>
      <c r="GI76" s="15"/>
      <c r="GJ76" s="15"/>
      <c r="GK76" s="15"/>
      <c r="GL76" s="15"/>
      <c r="GM76" s="15"/>
      <c r="GN76" s="15"/>
      <c r="GO76" s="15"/>
      <c r="GP76" s="15"/>
      <c r="GQ76" s="15"/>
      <c r="GR76" s="15"/>
      <c r="GS76" s="15"/>
      <c r="GT76" s="15"/>
      <c r="GU76" s="15"/>
      <c r="GV76" s="15"/>
      <c r="GW76" s="15"/>
      <c r="GX76" s="15"/>
      <c r="GY76" s="15"/>
      <c r="GZ76" s="15"/>
      <c r="HA76" s="15"/>
      <c r="HB76" s="15"/>
      <c r="HC76" s="15"/>
      <c r="HD76" s="15"/>
      <c r="HE76" s="15"/>
      <c r="HF76" s="15"/>
      <c r="HG76" s="15"/>
      <c r="HH76" s="15"/>
      <c r="HI76" s="15"/>
      <c r="HJ76" s="15"/>
      <c r="HK76" s="15"/>
      <c r="HL76" s="15"/>
      <c r="HM76" s="15"/>
      <c r="HN76" s="15"/>
      <c r="HO76" s="15"/>
      <c r="HP76" s="15"/>
      <c r="HQ76" s="15"/>
      <c r="HR76" s="15"/>
      <c r="HS76" s="15"/>
      <c r="HT76" s="15"/>
      <c r="HU76" s="15"/>
      <c r="HV76" s="15"/>
      <c r="HW76" s="15"/>
      <c r="HX76" s="15"/>
      <c r="HY76" s="15"/>
      <c r="HZ76" s="15"/>
      <c r="IA76" s="15"/>
      <c r="IB76" s="15"/>
      <c r="IC76" s="15"/>
      <c r="ID76" s="15"/>
      <c r="IE76" s="15"/>
      <c r="IF76" s="15"/>
      <c r="IG76" s="15"/>
      <c r="IH76" s="15"/>
      <c r="II76" s="15"/>
      <c r="IJ76" s="15"/>
      <c r="IK76" s="15"/>
      <c r="IL76" s="15"/>
      <c r="IM76" s="15"/>
      <c r="IN76" s="15"/>
      <c r="IO76" s="15"/>
      <c r="IP76" s="15"/>
      <c r="IQ76" s="15"/>
      <c r="IR76" s="15"/>
      <c r="IS76" s="15"/>
      <c r="IT76" s="15"/>
      <c r="IU76" s="15"/>
      <c r="IV76" s="15"/>
    </row>
    <row r="77" spans="1:256" ht="19.5" customHeight="1">
      <c r="A77" s="510" t="s">
        <v>82</v>
      </c>
      <c r="B77" s="510"/>
      <c r="C77" s="510"/>
      <c r="D77" s="510"/>
      <c r="E77" s="510"/>
      <c r="F77" s="510"/>
      <c r="G77" s="510"/>
      <c r="H77" s="510"/>
      <c r="I77" s="50">
        <f>SUM(I75+I76)</f>
        <v>303.33000000000004</v>
      </c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  <c r="DG77" s="15"/>
      <c r="DH77" s="15"/>
      <c r="DI77" s="15"/>
      <c r="DJ77" s="15"/>
      <c r="DK77" s="15"/>
      <c r="DL77" s="15"/>
      <c r="DM77" s="15"/>
      <c r="DN77" s="15"/>
      <c r="DO77" s="15"/>
      <c r="DP77" s="15"/>
      <c r="DQ77" s="15"/>
      <c r="DR77" s="15"/>
      <c r="DS77" s="15"/>
      <c r="DT77" s="15"/>
      <c r="DU77" s="15"/>
      <c r="DV77" s="15"/>
      <c r="DW77" s="15"/>
      <c r="DX77" s="15"/>
      <c r="DY77" s="15"/>
      <c r="DZ77" s="15"/>
      <c r="EA77" s="15"/>
      <c r="EB77" s="15"/>
      <c r="EC77" s="15"/>
      <c r="ED77" s="15"/>
      <c r="EE77" s="15"/>
      <c r="EF77" s="15"/>
      <c r="EG77" s="15"/>
      <c r="EH77" s="15"/>
      <c r="EI77" s="15"/>
      <c r="EJ77" s="15"/>
      <c r="EK77" s="15"/>
      <c r="EL77" s="15"/>
      <c r="EM77" s="15"/>
      <c r="EN77" s="15"/>
      <c r="EO77" s="15"/>
      <c r="EP77" s="15"/>
      <c r="EQ77" s="15"/>
      <c r="ER77" s="15"/>
      <c r="ES77" s="15"/>
      <c r="ET77" s="15"/>
      <c r="EU77" s="15"/>
      <c r="EV77" s="15"/>
      <c r="EW77" s="15"/>
      <c r="EX77" s="15"/>
      <c r="EY77" s="15"/>
      <c r="EZ77" s="15"/>
      <c r="FA77" s="15"/>
      <c r="FB77" s="15"/>
      <c r="FC77" s="15"/>
      <c r="FD77" s="15"/>
      <c r="FE77" s="15"/>
      <c r="FF77" s="15"/>
      <c r="FG77" s="15"/>
      <c r="FH77" s="15"/>
      <c r="FI77" s="15"/>
      <c r="FJ77" s="15"/>
      <c r="FK77" s="15"/>
      <c r="FL77" s="15"/>
      <c r="FM77" s="15"/>
      <c r="FN77" s="15"/>
      <c r="FO77" s="15"/>
      <c r="FP77" s="15"/>
      <c r="FQ77" s="15"/>
      <c r="FR77" s="15"/>
      <c r="FS77" s="15"/>
      <c r="FT77" s="15"/>
      <c r="FU77" s="15"/>
      <c r="FV77" s="15"/>
      <c r="FW77" s="15"/>
      <c r="FX77" s="15"/>
      <c r="FY77" s="15"/>
      <c r="FZ77" s="15"/>
      <c r="GA77" s="15"/>
      <c r="GB77" s="15"/>
      <c r="GC77" s="15"/>
      <c r="GD77" s="15"/>
      <c r="GE77" s="15"/>
      <c r="GF77" s="15"/>
      <c r="GG77" s="15"/>
      <c r="GH77" s="15"/>
      <c r="GI77" s="15"/>
      <c r="GJ77" s="15"/>
      <c r="GK77" s="15"/>
      <c r="GL77" s="15"/>
      <c r="GM77" s="15"/>
      <c r="GN77" s="15"/>
      <c r="GO77" s="15"/>
      <c r="GP77" s="15"/>
      <c r="GQ77" s="15"/>
      <c r="GR77" s="15"/>
      <c r="GS77" s="15"/>
      <c r="GT77" s="15"/>
      <c r="GU77" s="15"/>
      <c r="GV77" s="15"/>
      <c r="GW77" s="15"/>
      <c r="GX77" s="15"/>
      <c r="GY77" s="15"/>
      <c r="GZ77" s="15"/>
      <c r="HA77" s="15"/>
      <c r="HB77" s="15"/>
      <c r="HC77" s="15"/>
      <c r="HD77" s="15"/>
      <c r="HE77" s="15"/>
      <c r="HF77" s="15"/>
      <c r="HG77" s="15"/>
      <c r="HH77" s="15"/>
      <c r="HI77" s="15"/>
      <c r="HJ77" s="15"/>
      <c r="HK77" s="15"/>
      <c r="HL77" s="15"/>
      <c r="HM77" s="15"/>
      <c r="HN77" s="15"/>
      <c r="HO77" s="15"/>
      <c r="HP77" s="15"/>
      <c r="HQ77" s="15"/>
      <c r="HR77" s="15"/>
      <c r="HS77" s="15"/>
      <c r="HT77" s="15"/>
      <c r="HU77" s="15"/>
      <c r="HV77" s="15"/>
      <c r="HW77" s="15"/>
      <c r="HX77" s="15"/>
      <c r="HY77" s="15"/>
      <c r="HZ77" s="15"/>
      <c r="IA77" s="15"/>
      <c r="IB77" s="15"/>
      <c r="IC77" s="15"/>
      <c r="ID77" s="15"/>
      <c r="IE77" s="15"/>
      <c r="IF77" s="15"/>
      <c r="IG77" s="15"/>
      <c r="IH77" s="15"/>
      <c r="II77" s="15"/>
      <c r="IJ77" s="15"/>
      <c r="IK77" s="15"/>
      <c r="IL77" s="15"/>
      <c r="IM77" s="15"/>
      <c r="IN77" s="15"/>
      <c r="IO77" s="15"/>
      <c r="IP77" s="15"/>
      <c r="IQ77" s="15"/>
      <c r="IR77" s="15"/>
      <c r="IS77" s="15"/>
      <c r="IT77" s="15"/>
      <c r="IU77" s="15"/>
      <c r="IV77" s="15"/>
    </row>
    <row r="78" spans="1:256" ht="10.5" customHeight="1">
      <c r="A78" s="511"/>
      <c r="B78" s="511"/>
      <c r="C78" s="511"/>
      <c r="D78" s="511"/>
      <c r="E78" s="511"/>
      <c r="F78" s="511"/>
      <c r="G78" s="511"/>
      <c r="H78" s="511"/>
      <c r="I78" s="51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  <c r="Y78" s="51"/>
      <c r="Z78" s="51"/>
      <c r="AA78" s="51"/>
      <c r="AB78" s="51"/>
      <c r="AC78" s="51"/>
      <c r="AD78" s="51"/>
      <c r="AE78" s="51"/>
      <c r="AF78" s="51"/>
      <c r="AG78" s="51"/>
      <c r="AH78" s="51"/>
      <c r="AI78" s="51"/>
      <c r="AJ78" s="51"/>
      <c r="AK78" s="51"/>
      <c r="AL78" s="51"/>
      <c r="AM78" s="51"/>
      <c r="AN78" s="51"/>
      <c r="AO78" s="51"/>
      <c r="AP78" s="51"/>
      <c r="AQ78" s="51"/>
      <c r="AR78" s="51"/>
      <c r="AS78" s="51"/>
      <c r="AT78" s="51"/>
      <c r="AU78" s="51"/>
      <c r="AV78" s="51"/>
      <c r="AW78" s="51"/>
      <c r="AX78" s="51"/>
      <c r="AY78" s="51"/>
      <c r="AZ78" s="51"/>
      <c r="BA78" s="51"/>
      <c r="BB78" s="51"/>
      <c r="BC78" s="51"/>
      <c r="BD78" s="51"/>
      <c r="BE78" s="51"/>
      <c r="BF78" s="51"/>
      <c r="BG78" s="51"/>
      <c r="BH78" s="51"/>
      <c r="BI78" s="51"/>
      <c r="BJ78" s="51"/>
      <c r="BK78" s="51"/>
      <c r="BL78" s="51"/>
      <c r="BM78" s="51"/>
      <c r="BN78" s="51"/>
      <c r="BO78" s="51"/>
      <c r="BP78" s="51"/>
      <c r="BQ78" s="51"/>
      <c r="BR78" s="51"/>
      <c r="BS78" s="51"/>
      <c r="BT78" s="51"/>
      <c r="BU78" s="51"/>
      <c r="BV78" s="51"/>
      <c r="BW78" s="51"/>
      <c r="BX78" s="51"/>
      <c r="BY78" s="51"/>
      <c r="BZ78" s="51"/>
      <c r="CA78" s="51"/>
      <c r="CB78" s="51"/>
      <c r="CC78" s="51"/>
      <c r="CD78" s="51"/>
      <c r="CE78" s="51"/>
      <c r="CF78" s="51"/>
      <c r="CG78" s="51"/>
      <c r="CH78" s="51"/>
      <c r="CI78" s="51"/>
      <c r="CJ78" s="51"/>
      <c r="CK78" s="51"/>
      <c r="CL78" s="51"/>
      <c r="CM78" s="51"/>
      <c r="CN78" s="51"/>
      <c r="CO78" s="51"/>
      <c r="CP78" s="51"/>
      <c r="CQ78" s="51"/>
      <c r="CR78" s="51"/>
      <c r="CS78" s="51"/>
      <c r="CT78" s="51"/>
      <c r="CU78" s="51"/>
      <c r="CV78" s="51"/>
      <c r="CW78" s="51"/>
      <c r="CX78" s="51"/>
      <c r="CY78" s="51"/>
      <c r="CZ78" s="51"/>
      <c r="DA78" s="51"/>
      <c r="DB78" s="51"/>
      <c r="DC78" s="51"/>
      <c r="DD78" s="51"/>
      <c r="DE78" s="51"/>
      <c r="DF78" s="51"/>
      <c r="DG78" s="51"/>
      <c r="DH78" s="51"/>
      <c r="DI78" s="51"/>
      <c r="DJ78" s="51"/>
      <c r="DK78" s="51"/>
      <c r="DL78" s="51"/>
      <c r="DM78" s="51"/>
      <c r="DN78" s="51"/>
      <c r="DO78" s="51"/>
      <c r="DP78" s="51"/>
      <c r="DQ78" s="51"/>
      <c r="DR78" s="51"/>
      <c r="DS78" s="51"/>
      <c r="DT78" s="51"/>
      <c r="DU78" s="51"/>
      <c r="DV78" s="51"/>
      <c r="DW78" s="51"/>
      <c r="DX78" s="51"/>
      <c r="DY78" s="51"/>
      <c r="DZ78" s="51"/>
      <c r="EA78" s="51"/>
      <c r="EB78" s="51"/>
      <c r="EC78" s="51"/>
      <c r="ED78" s="51"/>
      <c r="EE78" s="51"/>
      <c r="EF78" s="51"/>
      <c r="EG78" s="51"/>
      <c r="EH78" s="51"/>
      <c r="EI78" s="51"/>
      <c r="EJ78" s="51"/>
      <c r="EK78" s="51"/>
      <c r="EL78" s="51"/>
      <c r="EM78" s="51"/>
      <c r="EN78" s="51"/>
      <c r="EO78" s="51"/>
      <c r="EP78" s="51"/>
      <c r="EQ78" s="51"/>
      <c r="ER78" s="51"/>
      <c r="ES78" s="51"/>
      <c r="ET78" s="51"/>
      <c r="EU78" s="51"/>
      <c r="EV78" s="51"/>
      <c r="EW78" s="51"/>
      <c r="EX78" s="51"/>
      <c r="EY78" s="51"/>
      <c r="EZ78" s="51"/>
      <c r="FA78" s="51"/>
      <c r="FB78" s="51"/>
      <c r="FC78" s="51"/>
      <c r="FD78" s="51"/>
      <c r="FE78" s="51"/>
      <c r="FF78" s="51"/>
      <c r="FG78" s="51"/>
      <c r="FH78" s="51"/>
      <c r="FI78" s="51"/>
      <c r="FJ78" s="51"/>
      <c r="FK78" s="51"/>
      <c r="FL78" s="51"/>
      <c r="FM78" s="51"/>
      <c r="FN78" s="51"/>
      <c r="FO78" s="51"/>
      <c r="FP78" s="51"/>
      <c r="FQ78" s="51"/>
      <c r="FR78" s="51"/>
      <c r="FS78" s="51"/>
      <c r="FT78" s="51"/>
      <c r="FU78" s="51"/>
      <c r="FV78" s="51"/>
      <c r="FW78" s="51"/>
      <c r="FX78" s="51"/>
      <c r="FY78" s="51"/>
      <c r="FZ78" s="51"/>
      <c r="GA78" s="51"/>
      <c r="GB78" s="51"/>
      <c r="GC78" s="51"/>
      <c r="GD78" s="51"/>
      <c r="GE78" s="51"/>
      <c r="GF78" s="51"/>
      <c r="GG78" s="51"/>
      <c r="GH78" s="51"/>
      <c r="GI78" s="51"/>
      <c r="GJ78" s="51"/>
      <c r="GK78" s="51"/>
      <c r="GL78" s="51"/>
      <c r="GM78" s="51"/>
      <c r="GN78" s="51"/>
      <c r="GO78" s="51"/>
      <c r="GP78" s="51"/>
      <c r="GQ78" s="51"/>
      <c r="GR78" s="51"/>
      <c r="GS78" s="51"/>
      <c r="GT78" s="51"/>
      <c r="GU78" s="51"/>
      <c r="GV78" s="51"/>
      <c r="GW78" s="51"/>
      <c r="GX78" s="51"/>
      <c r="GY78" s="51"/>
      <c r="GZ78" s="51"/>
      <c r="HA78" s="51"/>
      <c r="HB78" s="51"/>
      <c r="HC78" s="51"/>
      <c r="HD78" s="51"/>
      <c r="HE78" s="51"/>
      <c r="HF78" s="51"/>
      <c r="HG78" s="51"/>
      <c r="HH78" s="51"/>
      <c r="HI78" s="51"/>
      <c r="HJ78" s="51"/>
      <c r="HK78" s="51"/>
      <c r="HL78" s="51"/>
      <c r="HM78" s="51"/>
      <c r="HN78" s="51"/>
      <c r="HO78" s="51"/>
      <c r="HP78" s="51"/>
      <c r="HQ78" s="51"/>
      <c r="HR78" s="51"/>
      <c r="HS78" s="51"/>
      <c r="HT78" s="51"/>
      <c r="HU78" s="51"/>
      <c r="HV78" s="51"/>
      <c r="HW78" s="51"/>
      <c r="HX78" s="51"/>
      <c r="HY78" s="51"/>
      <c r="HZ78" s="51"/>
      <c r="IA78" s="51"/>
      <c r="IB78" s="51"/>
      <c r="IC78" s="51"/>
      <c r="ID78" s="51"/>
      <c r="IE78" s="51"/>
      <c r="IF78" s="51"/>
      <c r="IG78" s="51"/>
      <c r="IH78" s="51"/>
      <c r="II78" s="51"/>
      <c r="IJ78" s="51"/>
      <c r="IK78" s="51"/>
      <c r="IL78" s="51"/>
      <c r="IM78" s="51"/>
      <c r="IN78" s="51"/>
      <c r="IO78" s="51"/>
      <c r="IP78" s="51"/>
      <c r="IQ78" s="51"/>
      <c r="IR78" s="51"/>
      <c r="IS78" s="51"/>
      <c r="IT78" s="51"/>
      <c r="IU78" s="51"/>
      <c r="IV78" s="51"/>
    </row>
    <row r="79" spans="1:256" ht="84" customHeight="1">
      <c r="A79" s="492" t="s">
        <v>480</v>
      </c>
      <c r="B79" s="492"/>
      <c r="C79" s="492"/>
      <c r="D79" s="492"/>
      <c r="E79" s="492"/>
      <c r="F79" s="492"/>
      <c r="G79" s="492"/>
      <c r="H79" s="492"/>
      <c r="I79" s="492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  <c r="DA79" s="15"/>
      <c r="DB79" s="15"/>
      <c r="DC79" s="15"/>
      <c r="DD79" s="15"/>
      <c r="DE79" s="15"/>
      <c r="DF79" s="15"/>
      <c r="DG79" s="15"/>
      <c r="DH79" s="15"/>
      <c r="DI79" s="15"/>
      <c r="DJ79" s="15"/>
      <c r="DK79" s="15"/>
      <c r="DL79" s="15"/>
      <c r="DM79" s="15"/>
      <c r="DN79" s="15"/>
      <c r="DO79" s="15"/>
      <c r="DP79" s="15"/>
      <c r="DQ79" s="15"/>
      <c r="DR79" s="15"/>
      <c r="DS79" s="15"/>
      <c r="DT79" s="15"/>
      <c r="DU79" s="15"/>
      <c r="DV79" s="15"/>
      <c r="DW79" s="15"/>
      <c r="DX79" s="15"/>
      <c r="DY79" s="15"/>
      <c r="DZ79" s="15"/>
      <c r="EA79" s="15"/>
      <c r="EB79" s="15"/>
      <c r="EC79" s="15"/>
      <c r="ED79" s="15"/>
      <c r="EE79" s="15"/>
      <c r="EF79" s="15"/>
      <c r="EG79" s="15"/>
      <c r="EH79" s="15"/>
      <c r="EI79" s="15"/>
      <c r="EJ79" s="15"/>
      <c r="EK79" s="15"/>
      <c r="EL79" s="15"/>
      <c r="EM79" s="15"/>
      <c r="EN79" s="15"/>
      <c r="EO79" s="15"/>
      <c r="EP79" s="15"/>
      <c r="EQ79" s="15"/>
      <c r="ER79" s="15"/>
      <c r="ES79" s="15"/>
      <c r="ET79" s="15"/>
      <c r="EU79" s="15"/>
      <c r="EV79" s="15"/>
      <c r="EW79" s="15"/>
      <c r="EX79" s="15"/>
      <c r="EY79" s="15"/>
      <c r="EZ79" s="15"/>
      <c r="FA79" s="15"/>
      <c r="FB79" s="15"/>
      <c r="FC79" s="15"/>
      <c r="FD79" s="15"/>
      <c r="FE79" s="15"/>
      <c r="FF79" s="15"/>
      <c r="FG79" s="15"/>
      <c r="FH79" s="15"/>
      <c r="FI79" s="15"/>
      <c r="FJ79" s="15"/>
      <c r="FK79" s="15"/>
      <c r="FL79" s="15"/>
      <c r="FM79" s="15"/>
      <c r="FN79" s="15"/>
      <c r="FO79" s="15"/>
      <c r="FP79" s="15"/>
      <c r="FQ79" s="15"/>
      <c r="FR79" s="15"/>
      <c r="FS79" s="15"/>
      <c r="FT79" s="15"/>
      <c r="FU79" s="15"/>
      <c r="FV79" s="15"/>
      <c r="FW79" s="15"/>
      <c r="FX79" s="15"/>
      <c r="FY79" s="15"/>
      <c r="FZ79" s="15"/>
      <c r="GA79" s="15"/>
      <c r="GB79" s="15"/>
      <c r="GC79" s="15"/>
      <c r="GD79" s="15"/>
      <c r="GE79" s="15"/>
      <c r="GF79" s="15"/>
      <c r="GG79" s="15"/>
      <c r="GH79" s="15"/>
      <c r="GI79" s="15"/>
      <c r="GJ79" s="15"/>
      <c r="GK79" s="15"/>
      <c r="GL79" s="15"/>
      <c r="GM79" s="15"/>
      <c r="GN79" s="15"/>
      <c r="GO79" s="15"/>
      <c r="GP79" s="15"/>
      <c r="GQ79" s="15"/>
      <c r="GR79" s="15"/>
      <c r="GS79" s="15"/>
      <c r="GT79" s="15"/>
      <c r="GU79" s="15"/>
      <c r="GV79" s="15"/>
      <c r="GW79" s="15"/>
      <c r="GX79" s="15"/>
      <c r="GY79" s="15"/>
      <c r="GZ79" s="15"/>
      <c r="HA79" s="15"/>
      <c r="HB79" s="15"/>
      <c r="HC79" s="15"/>
      <c r="HD79" s="15"/>
      <c r="HE79" s="15"/>
      <c r="HF79" s="15"/>
      <c r="HG79" s="15"/>
      <c r="HH79" s="15"/>
      <c r="HI79" s="15"/>
      <c r="HJ79" s="15"/>
      <c r="HK79" s="15"/>
      <c r="HL79" s="15"/>
      <c r="HM79" s="15"/>
      <c r="HN79" s="15"/>
      <c r="HO79" s="15"/>
      <c r="HP79" s="15"/>
      <c r="HQ79" s="15"/>
      <c r="HR79" s="15"/>
      <c r="HS79" s="15"/>
      <c r="HT79" s="15"/>
      <c r="HU79" s="15"/>
      <c r="HV79" s="15"/>
      <c r="HW79" s="15"/>
      <c r="HX79" s="15"/>
      <c r="HY79" s="15"/>
      <c r="HZ79" s="15"/>
      <c r="IA79" s="15"/>
      <c r="IB79" s="15"/>
      <c r="IC79" s="15"/>
      <c r="ID79" s="15"/>
      <c r="IE79" s="15"/>
      <c r="IF79" s="15"/>
      <c r="IG79" s="15"/>
      <c r="IH79" s="15"/>
      <c r="II79" s="15"/>
      <c r="IJ79" s="15"/>
      <c r="IK79" s="15"/>
      <c r="IL79" s="15"/>
      <c r="IM79" s="15"/>
      <c r="IN79" s="15"/>
      <c r="IO79" s="15"/>
      <c r="IP79" s="15"/>
      <c r="IQ79" s="15"/>
      <c r="IR79" s="15"/>
      <c r="IS79" s="15"/>
      <c r="IT79" s="15"/>
      <c r="IU79" s="15"/>
      <c r="IV79" s="15"/>
    </row>
    <row r="80" spans="1:256" ht="11.25" customHeight="1">
      <c r="A80" s="512"/>
      <c r="B80" s="512"/>
      <c r="C80" s="512"/>
      <c r="D80" s="512"/>
      <c r="E80" s="512"/>
      <c r="F80" s="512"/>
      <c r="G80" s="512"/>
      <c r="H80" s="512"/>
      <c r="I80" s="512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5"/>
      <c r="DC80" s="15"/>
      <c r="DD80" s="15"/>
      <c r="DE80" s="15"/>
      <c r="DF80" s="15"/>
      <c r="DG80" s="15"/>
      <c r="DH80" s="15"/>
      <c r="DI80" s="15"/>
      <c r="DJ80" s="15"/>
      <c r="DK80" s="15"/>
      <c r="DL80" s="15"/>
      <c r="DM80" s="15"/>
      <c r="DN80" s="15"/>
      <c r="DO80" s="15"/>
      <c r="DP80" s="15"/>
      <c r="DQ80" s="15"/>
      <c r="DR80" s="15"/>
      <c r="DS80" s="15"/>
      <c r="DT80" s="15"/>
      <c r="DU80" s="15"/>
      <c r="DV80" s="15"/>
      <c r="DW80" s="15"/>
      <c r="DX80" s="15"/>
      <c r="DY80" s="15"/>
      <c r="DZ80" s="15"/>
      <c r="EA80" s="15"/>
      <c r="EB80" s="15"/>
      <c r="EC80" s="15"/>
      <c r="ED80" s="15"/>
      <c r="EE80" s="15"/>
      <c r="EF80" s="15"/>
      <c r="EG80" s="15"/>
      <c r="EH80" s="15"/>
      <c r="EI80" s="15"/>
      <c r="EJ80" s="15"/>
      <c r="EK80" s="15"/>
      <c r="EL80" s="15"/>
      <c r="EM80" s="15"/>
      <c r="EN80" s="15"/>
      <c r="EO80" s="15"/>
      <c r="EP80" s="15"/>
      <c r="EQ80" s="15"/>
      <c r="ER80" s="15"/>
      <c r="ES80" s="15"/>
      <c r="ET80" s="15"/>
      <c r="EU80" s="15"/>
      <c r="EV80" s="15"/>
      <c r="EW80" s="15"/>
      <c r="EX80" s="15"/>
      <c r="EY80" s="15"/>
      <c r="EZ80" s="15"/>
      <c r="FA80" s="15"/>
      <c r="FB80" s="15"/>
      <c r="FC80" s="15"/>
      <c r="FD80" s="15"/>
      <c r="FE80" s="15"/>
      <c r="FF80" s="15"/>
      <c r="FG80" s="15"/>
      <c r="FH80" s="15"/>
      <c r="FI80" s="15"/>
      <c r="FJ80" s="15"/>
      <c r="FK80" s="15"/>
      <c r="FL80" s="15"/>
      <c r="FM80" s="15"/>
      <c r="FN80" s="15"/>
      <c r="FO80" s="15"/>
      <c r="FP80" s="15"/>
      <c r="FQ80" s="15"/>
      <c r="FR80" s="15"/>
      <c r="FS80" s="15"/>
      <c r="FT80" s="15"/>
      <c r="FU80" s="15"/>
      <c r="FV80" s="15"/>
      <c r="FW80" s="15"/>
      <c r="FX80" s="15"/>
      <c r="FY80" s="15"/>
      <c r="FZ80" s="15"/>
      <c r="GA80" s="15"/>
      <c r="GB80" s="15"/>
      <c r="GC80" s="15"/>
      <c r="GD80" s="15"/>
      <c r="GE80" s="15"/>
      <c r="GF80" s="15"/>
      <c r="GG80" s="15"/>
      <c r="GH80" s="15"/>
      <c r="GI80" s="15"/>
      <c r="GJ80" s="15"/>
      <c r="GK80" s="15"/>
      <c r="GL80" s="15"/>
      <c r="GM80" s="15"/>
      <c r="GN80" s="15"/>
      <c r="GO80" s="15"/>
      <c r="GP80" s="15"/>
      <c r="GQ80" s="15"/>
      <c r="GR80" s="15"/>
      <c r="GS80" s="15"/>
      <c r="GT80" s="15"/>
      <c r="GU80" s="15"/>
      <c r="GV80" s="15"/>
      <c r="GW80" s="15"/>
      <c r="GX80" s="15"/>
      <c r="GY80" s="15"/>
      <c r="GZ80" s="15"/>
      <c r="HA80" s="15"/>
      <c r="HB80" s="15"/>
      <c r="HC80" s="15"/>
      <c r="HD80" s="15"/>
      <c r="HE80" s="15"/>
      <c r="HF80" s="15"/>
      <c r="HG80" s="15"/>
      <c r="HH80" s="15"/>
      <c r="HI80" s="15"/>
      <c r="HJ80" s="15"/>
      <c r="HK80" s="15"/>
      <c r="HL80" s="15"/>
      <c r="HM80" s="15"/>
      <c r="HN80" s="15"/>
      <c r="HO80" s="15"/>
      <c r="HP80" s="15"/>
      <c r="HQ80" s="15"/>
      <c r="HR80" s="15"/>
      <c r="HS80" s="15"/>
      <c r="HT80" s="15"/>
      <c r="HU80" s="15"/>
      <c r="HV80" s="15"/>
      <c r="HW80" s="15"/>
      <c r="HX80" s="15"/>
      <c r="HY80" s="15"/>
      <c r="HZ80" s="15"/>
      <c r="IA80" s="15"/>
      <c r="IB80" s="15"/>
      <c r="IC80" s="15"/>
      <c r="ID80" s="15"/>
      <c r="IE80" s="15"/>
      <c r="IF80" s="15"/>
      <c r="IG80" s="15"/>
      <c r="IH80" s="15"/>
      <c r="II80" s="15"/>
      <c r="IJ80" s="15"/>
      <c r="IK80" s="15"/>
      <c r="IL80" s="15"/>
      <c r="IM80" s="15"/>
      <c r="IN80" s="15"/>
      <c r="IO80" s="15"/>
      <c r="IP80" s="15"/>
      <c r="IQ80" s="15"/>
      <c r="IR80" s="15"/>
      <c r="IS80" s="15"/>
      <c r="IT80" s="15"/>
      <c r="IU80" s="15"/>
      <c r="IV80" s="15"/>
    </row>
    <row r="81" spans="1:256" ht="32.25" customHeight="1">
      <c r="A81" s="513" t="s">
        <v>84</v>
      </c>
      <c r="B81" s="513"/>
      <c r="C81" s="513"/>
      <c r="D81" s="513"/>
      <c r="E81" s="513"/>
      <c r="F81" s="513"/>
      <c r="G81" s="513"/>
      <c r="H81" s="513"/>
      <c r="I81" s="513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  <c r="DA81" s="15"/>
      <c r="DB81" s="15"/>
      <c r="DC81" s="15"/>
      <c r="DD81" s="15"/>
      <c r="DE81" s="15"/>
      <c r="DF81" s="15"/>
      <c r="DG81" s="15"/>
      <c r="DH81" s="15"/>
      <c r="DI81" s="15"/>
      <c r="DJ81" s="15"/>
      <c r="DK81" s="15"/>
      <c r="DL81" s="15"/>
      <c r="DM81" s="15"/>
      <c r="DN81" s="15"/>
      <c r="DO81" s="15"/>
      <c r="DP81" s="15"/>
      <c r="DQ81" s="15"/>
      <c r="DR81" s="15"/>
      <c r="DS81" s="15"/>
      <c r="DT81" s="15"/>
      <c r="DU81" s="15"/>
      <c r="DV81" s="15"/>
      <c r="DW81" s="15"/>
      <c r="DX81" s="15"/>
      <c r="DY81" s="15"/>
      <c r="DZ81" s="15"/>
      <c r="EA81" s="15"/>
      <c r="EB81" s="15"/>
      <c r="EC81" s="15"/>
      <c r="ED81" s="15"/>
      <c r="EE81" s="15"/>
      <c r="EF81" s="15"/>
      <c r="EG81" s="15"/>
      <c r="EH81" s="15"/>
      <c r="EI81" s="15"/>
      <c r="EJ81" s="15"/>
      <c r="EK81" s="15"/>
      <c r="EL81" s="15"/>
      <c r="EM81" s="15"/>
      <c r="EN81" s="15"/>
      <c r="EO81" s="15"/>
      <c r="EP81" s="15"/>
      <c r="EQ81" s="15"/>
      <c r="ER81" s="15"/>
      <c r="ES81" s="15"/>
      <c r="ET81" s="15"/>
      <c r="EU81" s="15"/>
      <c r="EV81" s="15"/>
      <c r="EW81" s="15"/>
      <c r="EX81" s="15"/>
      <c r="EY81" s="15"/>
      <c r="EZ81" s="15"/>
      <c r="FA81" s="15"/>
      <c r="FB81" s="15"/>
      <c r="FC81" s="15"/>
      <c r="FD81" s="15"/>
      <c r="FE81" s="15"/>
      <c r="FF81" s="15"/>
      <c r="FG81" s="15"/>
      <c r="FH81" s="15"/>
      <c r="FI81" s="15"/>
      <c r="FJ81" s="15"/>
      <c r="FK81" s="15"/>
      <c r="FL81" s="15"/>
      <c r="FM81" s="15"/>
      <c r="FN81" s="15"/>
      <c r="FO81" s="15"/>
      <c r="FP81" s="15"/>
      <c r="FQ81" s="15"/>
      <c r="FR81" s="15"/>
      <c r="FS81" s="15"/>
      <c r="FT81" s="15"/>
      <c r="FU81" s="15"/>
      <c r="FV81" s="15"/>
      <c r="FW81" s="15"/>
      <c r="FX81" s="15"/>
      <c r="FY81" s="15"/>
      <c r="FZ81" s="15"/>
      <c r="GA81" s="15"/>
      <c r="GB81" s="15"/>
      <c r="GC81" s="15"/>
      <c r="GD81" s="15"/>
      <c r="GE81" s="15"/>
      <c r="GF81" s="15"/>
      <c r="GG81" s="15"/>
      <c r="GH81" s="15"/>
      <c r="GI81" s="15"/>
      <c r="GJ81" s="15"/>
      <c r="GK81" s="15"/>
      <c r="GL81" s="15"/>
      <c r="GM81" s="15"/>
      <c r="GN81" s="15"/>
      <c r="GO81" s="15"/>
      <c r="GP81" s="15"/>
      <c r="GQ81" s="15"/>
      <c r="GR81" s="15"/>
      <c r="GS81" s="15"/>
      <c r="GT81" s="15"/>
      <c r="GU81" s="15"/>
      <c r="GV81" s="15"/>
      <c r="GW81" s="15"/>
      <c r="GX81" s="15"/>
      <c r="GY81" s="15"/>
      <c r="GZ81" s="15"/>
      <c r="HA81" s="15"/>
      <c r="HB81" s="15"/>
      <c r="HC81" s="15"/>
      <c r="HD81" s="15"/>
      <c r="HE81" s="15"/>
      <c r="HF81" s="15"/>
      <c r="HG81" s="15"/>
      <c r="HH81" s="15"/>
      <c r="HI81" s="15"/>
      <c r="HJ81" s="15"/>
      <c r="HK81" s="15"/>
      <c r="HL81" s="15"/>
      <c r="HM81" s="15"/>
      <c r="HN81" s="15"/>
      <c r="HO81" s="15"/>
      <c r="HP81" s="15"/>
      <c r="HQ81" s="15"/>
      <c r="HR81" s="15"/>
      <c r="HS81" s="15"/>
      <c r="HT81" s="15"/>
      <c r="HU81" s="15"/>
      <c r="HV81" s="15"/>
      <c r="HW81" s="15"/>
      <c r="HX81" s="15"/>
      <c r="HY81" s="15"/>
      <c r="HZ81" s="15"/>
      <c r="IA81" s="15"/>
      <c r="IB81" s="15"/>
      <c r="IC81" s="15"/>
      <c r="ID81" s="15"/>
      <c r="IE81" s="15"/>
      <c r="IF81" s="15"/>
      <c r="IG81" s="15"/>
      <c r="IH81" s="15"/>
      <c r="II81" s="15"/>
      <c r="IJ81" s="15"/>
      <c r="IK81" s="15"/>
      <c r="IL81" s="15"/>
      <c r="IM81" s="15"/>
      <c r="IN81" s="15"/>
      <c r="IO81" s="15"/>
      <c r="IP81" s="15"/>
      <c r="IQ81" s="15"/>
      <c r="IR81" s="15"/>
      <c r="IS81" s="15"/>
      <c r="IT81" s="15"/>
      <c r="IU81" s="15"/>
      <c r="IV81" s="15"/>
    </row>
    <row r="82" spans="1:256" ht="30" customHeight="1">
      <c r="A82" s="52" t="s">
        <v>85</v>
      </c>
      <c r="B82" s="501" t="s">
        <v>86</v>
      </c>
      <c r="C82" s="501"/>
      <c r="D82" s="501"/>
      <c r="E82" s="501"/>
      <c r="F82" s="501"/>
      <c r="G82" s="501"/>
      <c r="H82" s="40" t="s">
        <v>87</v>
      </c>
      <c r="I82" s="40" t="s">
        <v>88</v>
      </c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  <c r="DJ82" s="15"/>
      <c r="DK82" s="15"/>
      <c r="DL82" s="15"/>
      <c r="DM82" s="15"/>
      <c r="DN82" s="15"/>
      <c r="DO82" s="15"/>
      <c r="DP82" s="15"/>
      <c r="DQ82" s="15"/>
      <c r="DR82" s="15"/>
      <c r="DS82" s="15"/>
      <c r="DT82" s="15"/>
      <c r="DU82" s="15"/>
      <c r="DV82" s="15"/>
      <c r="DW82" s="15"/>
      <c r="DX82" s="15"/>
      <c r="DY82" s="15"/>
      <c r="DZ82" s="15"/>
      <c r="EA82" s="15"/>
      <c r="EB82" s="15"/>
      <c r="EC82" s="15"/>
      <c r="ED82" s="15"/>
      <c r="EE82" s="15"/>
      <c r="EF82" s="15"/>
      <c r="EG82" s="15"/>
      <c r="EH82" s="15"/>
      <c r="EI82" s="15"/>
      <c r="EJ82" s="15"/>
      <c r="EK82" s="15"/>
      <c r="EL82" s="15"/>
      <c r="EM82" s="15"/>
      <c r="EN82" s="15"/>
      <c r="EO82" s="15"/>
      <c r="EP82" s="15"/>
      <c r="EQ82" s="15"/>
      <c r="ER82" s="15"/>
      <c r="ES82" s="15"/>
      <c r="ET82" s="15"/>
      <c r="EU82" s="15"/>
      <c r="EV82" s="15"/>
      <c r="EW82" s="15"/>
      <c r="EX82" s="15"/>
      <c r="EY82" s="15"/>
      <c r="EZ82" s="15"/>
      <c r="FA82" s="15"/>
      <c r="FB82" s="15"/>
      <c r="FC82" s="15"/>
      <c r="FD82" s="15"/>
      <c r="FE82" s="15"/>
      <c r="FF82" s="15"/>
      <c r="FG82" s="15"/>
      <c r="FH82" s="15"/>
      <c r="FI82" s="15"/>
      <c r="FJ82" s="15"/>
      <c r="FK82" s="15"/>
      <c r="FL82" s="15"/>
      <c r="FM82" s="15"/>
      <c r="FN82" s="15"/>
      <c r="FO82" s="15"/>
      <c r="FP82" s="15"/>
      <c r="FQ82" s="15"/>
      <c r="FR82" s="15"/>
      <c r="FS82" s="15"/>
      <c r="FT82" s="15"/>
      <c r="FU82" s="15"/>
      <c r="FV82" s="15"/>
      <c r="FW82" s="15"/>
      <c r="FX82" s="15"/>
      <c r="FY82" s="15"/>
      <c r="FZ82" s="15"/>
      <c r="GA82" s="15"/>
      <c r="GB82" s="15"/>
      <c r="GC82" s="15"/>
      <c r="GD82" s="15"/>
      <c r="GE82" s="15"/>
      <c r="GF82" s="15"/>
      <c r="GG82" s="15"/>
      <c r="GH82" s="15"/>
      <c r="GI82" s="15"/>
      <c r="GJ82" s="15"/>
      <c r="GK82" s="15"/>
      <c r="GL82" s="15"/>
      <c r="GM82" s="15"/>
      <c r="GN82" s="15"/>
      <c r="GO82" s="15"/>
      <c r="GP82" s="15"/>
      <c r="GQ82" s="15"/>
      <c r="GR82" s="15"/>
      <c r="GS82" s="15"/>
      <c r="GT82" s="15"/>
      <c r="GU82" s="15"/>
      <c r="GV82" s="15"/>
      <c r="GW82" s="15"/>
      <c r="GX82" s="15"/>
      <c r="GY82" s="15"/>
      <c r="GZ82" s="15"/>
      <c r="HA82" s="15"/>
      <c r="HB82" s="15"/>
      <c r="HC82" s="15"/>
      <c r="HD82" s="15"/>
      <c r="HE82" s="15"/>
      <c r="HF82" s="15"/>
      <c r="HG82" s="15"/>
      <c r="HH82" s="15"/>
      <c r="HI82" s="15"/>
      <c r="HJ82" s="15"/>
      <c r="HK82" s="15"/>
      <c r="HL82" s="15"/>
      <c r="HM82" s="15"/>
      <c r="HN82" s="15"/>
      <c r="HO82" s="15"/>
      <c r="HP82" s="15"/>
      <c r="HQ82" s="15"/>
      <c r="HR82" s="15"/>
      <c r="HS82" s="15"/>
      <c r="HT82" s="15"/>
      <c r="HU82" s="15"/>
      <c r="HV82" s="15"/>
      <c r="HW82" s="15"/>
      <c r="HX82" s="15"/>
      <c r="HY82" s="15"/>
      <c r="HZ82" s="15"/>
      <c r="IA82" s="15"/>
      <c r="IB82" s="15"/>
      <c r="IC82" s="15"/>
      <c r="ID82" s="15"/>
      <c r="IE82" s="15"/>
      <c r="IF82" s="15"/>
      <c r="IG82" s="15"/>
      <c r="IH82" s="15"/>
      <c r="II82" s="15"/>
      <c r="IJ82" s="15"/>
      <c r="IK82" s="15"/>
      <c r="IL82" s="15"/>
      <c r="IM82" s="15"/>
      <c r="IN82" s="15"/>
      <c r="IO82" s="15"/>
      <c r="IP82" s="15"/>
      <c r="IQ82" s="15"/>
      <c r="IR82" s="15"/>
      <c r="IS82" s="15"/>
      <c r="IT82" s="15"/>
      <c r="IU82" s="15"/>
      <c r="IV82" s="15"/>
    </row>
    <row r="83" spans="1:256" ht="15.75" customHeight="1">
      <c r="A83" s="160" t="s">
        <v>8</v>
      </c>
      <c r="B83" s="660" t="s">
        <v>89</v>
      </c>
      <c r="C83" s="660"/>
      <c r="D83" s="660"/>
      <c r="E83" s="660"/>
      <c r="F83" s="660"/>
      <c r="G83" s="660"/>
      <c r="H83" s="103">
        <v>0</v>
      </c>
      <c r="I83" s="35">
        <v>0</v>
      </c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  <c r="CS83" s="15"/>
      <c r="CT83" s="15"/>
      <c r="CU83" s="15"/>
      <c r="CV83" s="15"/>
      <c r="CW83" s="15"/>
      <c r="CX83" s="15"/>
      <c r="CY83" s="15"/>
      <c r="CZ83" s="15"/>
      <c r="DA83" s="15"/>
      <c r="DB83" s="15"/>
      <c r="DC83" s="15"/>
      <c r="DD83" s="15"/>
      <c r="DE83" s="15"/>
      <c r="DF83" s="15"/>
      <c r="DG83" s="15"/>
      <c r="DH83" s="15"/>
      <c r="DI83" s="15"/>
      <c r="DJ83" s="15"/>
      <c r="DK83" s="15"/>
      <c r="DL83" s="15"/>
      <c r="DM83" s="15"/>
      <c r="DN83" s="15"/>
      <c r="DO83" s="15"/>
      <c r="DP83" s="15"/>
      <c r="DQ83" s="15"/>
      <c r="DR83" s="15"/>
      <c r="DS83" s="15"/>
      <c r="DT83" s="15"/>
      <c r="DU83" s="15"/>
      <c r="DV83" s="15"/>
      <c r="DW83" s="15"/>
      <c r="DX83" s="15"/>
      <c r="DY83" s="15"/>
      <c r="DZ83" s="15"/>
      <c r="EA83" s="15"/>
      <c r="EB83" s="15"/>
      <c r="EC83" s="15"/>
      <c r="ED83" s="15"/>
      <c r="EE83" s="15"/>
      <c r="EF83" s="15"/>
      <c r="EG83" s="15"/>
      <c r="EH83" s="15"/>
      <c r="EI83" s="15"/>
      <c r="EJ83" s="15"/>
      <c r="EK83" s="15"/>
      <c r="EL83" s="15"/>
      <c r="EM83" s="15"/>
      <c r="EN83" s="15"/>
      <c r="EO83" s="15"/>
      <c r="EP83" s="15"/>
      <c r="EQ83" s="15"/>
      <c r="ER83" s="15"/>
      <c r="ES83" s="15"/>
      <c r="ET83" s="15"/>
      <c r="EU83" s="15"/>
      <c r="EV83" s="15"/>
      <c r="EW83" s="15"/>
      <c r="EX83" s="15"/>
      <c r="EY83" s="15"/>
      <c r="EZ83" s="15"/>
      <c r="FA83" s="15"/>
      <c r="FB83" s="15"/>
      <c r="FC83" s="15"/>
      <c r="FD83" s="15"/>
      <c r="FE83" s="15"/>
      <c r="FF83" s="15"/>
      <c r="FG83" s="15"/>
      <c r="FH83" s="15"/>
      <c r="FI83" s="15"/>
      <c r="FJ83" s="15"/>
      <c r="FK83" s="15"/>
      <c r="FL83" s="15"/>
      <c r="FM83" s="15"/>
      <c r="FN83" s="15"/>
      <c r="FO83" s="15"/>
      <c r="FP83" s="15"/>
      <c r="FQ83" s="15"/>
      <c r="FR83" s="15"/>
      <c r="FS83" s="15"/>
      <c r="FT83" s="15"/>
      <c r="FU83" s="15"/>
      <c r="FV83" s="15"/>
      <c r="FW83" s="15"/>
      <c r="FX83" s="15"/>
      <c r="FY83" s="15"/>
      <c r="FZ83" s="15"/>
      <c r="GA83" s="15"/>
      <c r="GB83" s="15"/>
      <c r="GC83" s="15"/>
      <c r="GD83" s="15"/>
      <c r="GE83" s="15"/>
      <c r="GF83" s="15"/>
      <c r="GG83" s="15"/>
      <c r="GH83" s="15"/>
      <c r="GI83" s="15"/>
      <c r="GJ83" s="15"/>
      <c r="GK83" s="15"/>
      <c r="GL83" s="15"/>
      <c r="GM83" s="15"/>
      <c r="GN83" s="15"/>
      <c r="GO83" s="15"/>
      <c r="GP83" s="15"/>
      <c r="GQ83" s="15"/>
      <c r="GR83" s="15"/>
      <c r="GS83" s="15"/>
      <c r="GT83" s="15"/>
      <c r="GU83" s="15"/>
      <c r="GV83" s="15"/>
      <c r="GW83" s="15"/>
      <c r="GX83" s="15"/>
      <c r="GY83" s="15"/>
      <c r="GZ83" s="15"/>
      <c r="HA83" s="15"/>
      <c r="HB83" s="15"/>
      <c r="HC83" s="15"/>
      <c r="HD83" s="15"/>
      <c r="HE83" s="15"/>
      <c r="HF83" s="15"/>
      <c r="HG83" s="15"/>
      <c r="HH83" s="15"/>
      <c r="HI83" s="15"/>
      <c r="HJ83" s="15"/>
      <c r="HK83" s="15"/>
      <c r="HL83" s="15"/>
      <c r="HM83" s="15"/>
      <c r="HN83" s="15"/>
      <c r="HO83" s="15"/>
      <c r="HP83" s="15"/>
      <c r="HQ83" s="15"/>
      <c r="HR83" s="15"/>
      <c r="HS83" s="15"/>
      <c r="HT83" s="15"/>
      <c r="HU83" s="15"/>
      <c r="HV83" s="15"/>
      <c r="HW83" s="15"/>
      <c r="HX83" s="15"/>
      <c r="HY83" s="15"/>
      <c r="HZ83" s="15"/>
      <c r="IA83" s="15"/>
      <c r="IB83" s="15"/>
      <c r="IC83" s="15"/>
      <c r="ID83" s="15"/>
      <c r="IE83" s="15"/>
      <c r="IF83" s="15"/>
      <c r="IG83" s="15"/>
      <c r="IH83" s="15"/>
      <c r="II83" s="15"/>
      <c r="IJ83" s="15"/>
      <c r="IK83" s="15"/>
      <c r="IL83" s="15"/>
      <c r="IM83" s="15"/>
      <c r="IN83" s="15"/>
      <c r="IO83" s="15"/>
      <c r="IP83" s="15"/>
      <c r="IQ83" s="15"/>
      <c r="IR83" s="15"/>
      <c r="IS83" s="15"/>
      <c r="IT83" s="15"/>
      <c r="IU83" s="15"/>
      <c r="IV83" s="15"/>
    </row>
    <row r="84" spans="1:256" ht="15.75" customHeight="1">
      <c r="A84" s="53" t="s">
        <v>10</v>
      </c>
      <c r="B84" s="12" t="s">
        <v>90</v>
      </c>
      <c r="C84" s="12"/>
      <c r="D84" s="12"/>
      <c r="E84" s="12"/>
      <c r="F84" s="12"/>
      <c r="G84" s="12"/>
      <c r="H84" s="54">
        <v>2.5000000000000001E-2</v>
      </c>
      <c r="I84" s="55">
        <f t="shared" ref="I84:I90" si="0">ROUND(($I$68+$I$77)*H84,2)</f>
        <v>46.58</v>
      </c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  <c r="DA84" s="15"/>
      <c r="DB84" s="15"/>
      <c r="DC84" s="15"/>
      <c r="DD84" s="15"/>
      <c r="DE84" s="15"/>
      <c r="DF84" s="15"/>
      <c r="DG84" s="15"/>
      <c r="DH84" s="15"/>
      <c r="DI84" s="15"/>
      <c r="DJ84" s="15"/>
      <c r="DK84" s="15"/>
      <c r="DL84" s="15"/>
      <c r="DM84" s="15"/>
      <c r="DN84" s="15"/>
      <c r="DO84" s="15"/>
      <c r="DP84" s="15"/>
      <c r="DQ84" s="15"/>
      <c r="DR84" s="15"/>
      <c r="DS84" s="15"/>
      <c r="DT84" s="15"/>
      <c r="DU84" s="15"/>
      <c r="DV84" s="15"/>
      <c r="DW84" s="15"/>
      <c r="DX84" s="15"/>
      <c r="DY84" s="15"/>
      <c r="DZ84" s="15"/>
      <c r="EA84" s="15"/>
      <c r="EB84" s="15"/>
      <c r="EC84" s="15"/>
      <c r="ED84" s="15"/>
      <c r="EE84" s="15"/>
      <c r="EF84" s="15"/>
      <c r="EG84" s="15"/>
      <c r="EH84" s="15"/>
      <c r="EI84" s="15"/>
      <c r="EJ84" s="15"/>
      <c r="EK84" s="15"/>
      <c r="EL84" s="15"/>
      <c r="EM84" s="15"/>
      <c r="EN84" s="15"/>
      <c r="EO84" s="15"/>
      <c r="EP84" s="15"/>
      <c r="EQ84" s="15"/>
      <c r="ER84" s="15"/>
      <c r="ES84" s="15"/>
      <c r="ET84" s="15"/>
      <c r="EU84" s="15"/>
      <c r="EV84" s="15"/>
      <c r="EW84" s="15"/>
      <c r="EX84" s="15"/>
      <c r="EY84" s="15"/>
      <c r="EZ84" s="15"/>
      <c r="FA84" s="15"/>
      <c r="FB84" s="15"/>
      <c r="FC84" s="15"/>
      <c r="FD84" s="15"/>
      <c r="FE84" s="15"/>
      <c r="FF84" s="15"/>
      <c r="FG84" s="15"/>
      <c r="FH84" s="15"/>
      <c r="FI84" s="15"/>
      <c r="FJ84" s="15"/>
      <c r="FK84" s="15"/>
      <c r="FL84" s="15"/>
      <c r="FM84" s="15"/>
      <c r="FN84" s="15"/>
      <c r="FO84" s="15"/>
      <c r="FP84" s="15"/>
      <c r="FQ84" s="15"/>
      <c r="FR84" s="15"/>
      <c r="FS84" s="15"/>
      <c r="FT84" s="15"/>
      <c r="FU84" s="15"/>
      <c r="FV84" s="15"/>
      <c r="FW84" s="15"/>
      <c r="FX84" s="15"/>
      <c r="FY84" s="15"/>
      <c r="FZ84" s="15"/>
      <c r="GA84" s="15"/>
      <c r="GB84" s="15"/>
      <c r="GC84" s="15"/>
      <c r="GD84" s="15"/>
      <c r="GE84" s="15"/>
      <c r="GF84" s="15"/>
      <c r="GG84" s="15"/>
      <c r="GH84" s="15"/>
      <c r="GI84" s="15"/>
      <c r="GJ84" s="15"/>
      <c r="GK84" s="15"/>
      <c r="GL84" s="15"/>
      <c r="GM84" s="15"/>
      <c r="GN84" s="15"/>
      <c r="GO84" s="15"/>
      <c r="GP84" s="15"/>
      <c r="GQ84" s="15"/>
      <c r="GR84" s="15"/>
      <c r="GS84" s="15"/>
      <c r="GT84" s="15"/>
      <c r="GU84" s="15"/>
      <c r="GV84" s="15"/>
      <c r="GW84" s="15"/>
      <c r="GX84" s="15"/>
      <c r="GY84" s="15"/>
      <c r="GZ84" s="15"/>
      <c r="HA84" s="15"/>
      <c r="HB84" s="15"/>
      <c r="HC84" s="15"/>
      <c r="HD84" s="15"/>
      <c r="HE84" s="15"/>
      <c r="HF84" s="15"/>
      <c r="HG84" s="15"/>
      <c r="HH84" s="15"/>
      <c r="HI84" s="15"/>
      <c r="HJ84" s="15"/>
      <c r="HK84" s="15"/>
      <c r="HL84" s="15"/>
      <c r="HM84" s="15"/>
      <c r="HN84" s="15"/>
      <c r="HO84" s="15"/>
      <c r="HP84" s="15"/>
      <c r="HQ84" s="15"/>
      <c r="HR84" s="15"/>
      <c r="HS84" s="15"/>
      <c r="HT84" s="15"/>
      <c r="HU84" s="15"/>
      <c r="HV84" s="15"/>
      <c r="HW84" s="15"/>
      <c r="HX84" s="15"/>
      <c r="HY84" s="15"/>
      <c r="HZ84" s="15"/>
      <c r="IA84" s="15"/>
      <c r="IB84" s="15"/>
      <c r="IC84" s="15"/>
      <c r="ID84" s="15"/>
      <c r="IE84" s="15"/>
      <c r="IF84" s="15"/>
      <c r="IG84" s="15"/>
      <c r="IH84" s="15"/>
      <c r="II84" s="15"/>
      <c r="IJ84" s="15"/>
      <c r="IK84" s="15"/>
      <c r="IL84" s="15"/>
      <c r="IM84" s="15"/>
      <c r="IN84" s="15"/>
      <c r="IO84" s="15"/>
      <c r="IP84" s="15"/>
      <c r="IQ84" s="15"/>
      <c r="IR84" s="15"/>
      <c r="IS84" s="15"/>
      <c r="IT84" s="15"/>
      <c r="IU84" s="15"/>
      <c r="IV84" s="15"/>
    </row>
    <row r="85" spans="1:256" ht="48.75" customHeight="1">
      <c r="A85" s="53" t="s">
        <v>13</v>
      </c>
      <c r="B85" s="12" t="s">
        <v>91</v>
      </c>
      <c r="C85" s="12"/>
      <c r="D85" s="56" t="s">
        <v>92</v>
      </c>
      <c r="E85" s="57">
        <v>0.03</v>
      </c>
      <c r="F85" s="56" t="s">
        <v>93</v>
      </c>
      <c r="G85" s="58">
        <v>1</v>
      </c>
      <c r="H85" s="59">
        <f>ROUND((E85*G85),6)</f>
        <v>0.03</v>
      </c>
      <c r="I85" s="55">
        <f t="shared" si="0"/>
        <v>55.9</v>
      </c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  <c r="CR85" s="15"/>
      <c r="CS85" s="15"/>
      <c r="CT85" s="15"/>
      <c r="CU85" s="15"/>
      <c r="CV85" s="15"/>
      <c r="CW85" s="15"/>
      <c r="CX85" s="15"/>
      <c r="CY85" s="15"/>
      <c r="CZ85" s="15"/>
      <c r="DA85" s="15"/>
      <c r="DB85" s="15"/>
      <c r="DC85" s="15"/>
      <c r="DD85" s="15"/>
      <c r="DE85" s="15"/>
      <c r="DF85" s="15"/>
      <c r="DG85" s="15"/>
      <c r="DH85" s="15"/>
      <c r="DI85" s="15"/>
      <c r="DJ85" s="15"/>
      <c r="DK85" s="15"/>
      <c r="DL85" s="15"/>
      <c r="DM85" s="15"/>
      <c r="DN85" s="15"/>
      <c r="DO85" s="15"/>
      <c r="DP85" s="15"/>
      <c r="DQ85" s="15"/>
      <c r="DR85" s="15"/>
      <c r="DS85" s="15"/>
      <c r="DT85" s="15"/>
      <c r="DU85" s="15"/>
      <c r="DV85" s="15"/>
      <c r="DW85" s="15"/>
      <c r="DX85" s="15"/>
      <c r="DY85" s="15"/>
      <c r="DZ85" s="15"/>
      <c r="EA85" s="15"/>
      <c r="EB85" s="15"/>
      <c r="EC85" s="15"/>
      <c r="ED85" s="15"/>
      <c r="EE85" s="15"/>
      <c r="EF85" s="15"/>
      <c r="EG85" s="15"/>
      <c r="EH85" s="15"/>
      <c r="EI85" s="15"/>
      <c r="EJ85" s="15"/>
      <c r="EK85" s="15"/>
      <c r="EL85" s="15"/>
      <c r="EM85" s="15"/>
      <c r="EN85" s="15"/>
      <c r="EO85" s="15"/>
      <c r="EP85" s="15"/>
      <c r="EQ85" s="15"/>
      <c r="ER85" s="15"/>
      <c r="ES85" s="15"/>
      <c r="ET85" s="15"/>
      <c r="EU85" s="15"/>
      <c r="EV85" s="15"/>
      <c r="EW85" s="15"/>
      <c r="EX85" s="15"/>
      <c r="EY85" s="15"/>
      <c r="EZ85" s="15"/>
      <c r="FA85" s="15"/>
      <c r="FB85" s="15"/>
      <c r="FC85" s="15"/>
      <c r="FD85" s="15"/>
      <c r="FE85" s="15"/>
      <c r="FF85" s="15"/>
      <c r="FG85" s="15"/>
      <c r="FH85" s="15"/>
      <c r="FI85" s="15"/>
      <c r="FJ85" s="15"/>
      <c r="FK85" s="15"/>
      <c r="FL85" s="15"/>
      <c r="FM85" s="15"/>
      <c r="FN85" s="15"/>
      <c r="FO85" s="15"/>
      <c r="FP85" s="15"/>
      <c r="FQ85" s="15"/>
      <c r="FR85" s="15"/>
      <c r="FS85" s="15"/>
      <c r="FT85" s="15"/>
      <c r="FU85" s="15"/>
      <c r="FV85" s="15"/>
      <c r="FW85" s="15"/>
      <c r="FX85" s="15"/>
      <c r="FY85" s="15"/>
      <c r="FZ85" s="15"/>
      <c r="GA85" s="15"/>
      <c r="GB85" s="15"/>
      <c r="GC85" s="15"/>
      <c r="GD85" s="15"/>
      <c r="GE85" s="15"/>
      <c r="GF85" s="15"/>
      <c r="GG85" s="15"/>
      <c r="GH85" s="15"/>
      <c r="GI85" s="15"/>
      <c r="GJ85" s="15"/>
      <c r="GK85" s="15"/>
      <c r="GL85" s="15"/>
      <c r="GM85" s="15"/>
      <c r="GN85" s="15"/>
      <c r="GO85" s="15"/>
      <c r="GP85" s="15"/>
      <c r="GQ85" s="15"/>
      <c r="GR85" s="15"/>
      <c r="GS85" s="15"/>
      <c r="GT85" s="15"/>
      <c r="GU85" s="15"/>
      <c r="GV85" s="15"/>
      <c r="GW85" s="15"/>
      <c r="GX85" s="15"/>
      <c r="GY85" s="15"/>
      <c r="GZ85" s="15"/>
      <c r="HA85" s="15"/>
      <c r="HB85" s="15"/>
      <c r="HC85" s="15"/>
      <c r="HD85" s="15"/>
      <c r="HE85" s="15"/>
      <c r="HF85" s="15"/>
      <c r="HG85" s="15"/>
      <c r="HH85" s="15"/>
      <c r="HI85" s="15"/>
      <c r="HJ85" s="15"/>
      <c r="HK85" s="15"/>
      <c r="HL85" s="15"/>
      <c r="HM85" s="15"/>
      <c r="HN85" s="15"/>
      <c r="HO85" s="15"/>
      <c r="HP85" s="15"/>
      <c r="HQ85" s="15"/>
      <c r="HR85" s="15"/>
      <c r="HS85" s="15"/>
      <c r="HT85" s="15"/>
      <c r="HU85" s="15"/>
      <c r="HV85" s="15"/>
      <c r="HW85" s="15"/>
      <c r="HX85" s="15"/>
      <c r="HY85" s="15"/>
      <c r="HZ85" s="15"/>
      <c r="IA85" s="15"/>
      <c r="IB85" s="15"/>
      <c r="IC85" s="15"/>
      <c r="ID85" s="15"/>
      <c r="IE85" s="15"/>
      <c r="IF85" s="15"/>
      <c r="IG85" s="15"/>
      <c r="IH85" s="15"/>
      <c r="II85" s="15"/>
      <c r="IJ85" s="15"/>
      <c r="IK85" s="15"/>
      <c r="IL85" s="15"/>
      <c r="IM85" s="15"/>
      <c r="IN85" s="15"/>
      <c r="IO85" s="15"/>
      <c r="IP85" s="15"/>
      <c r="IQ85" s="15"/>
      <c r="IR85" s="15"/>
      <c r="IS85" s="15"/>
      <c r="IT85" s="15"/>
      <c r="IU85" s="15"/>
      <c r="IV85" s="15"/>
    </row>
    <row r="86" spans="1:256" ht="15.75" customHeight="1">
      <c r="A86" s="53" t="s">
        <v>16</v>
      </c>
      <c r="B86" s="12" t="s">
        <v>94</v>
      </c>
      <c r="C86" s="12"/>
      <c r="D86" s="12"/>
      <c r="E86" s="12"/>
      <c r="F86" s="12"/>
      <c r="G86" s="12"/>
      <c r="H86" s="54">
        <v>1.4999999999999999E-2</v>
      </c>
      <c r="I86" s="55">
        <f t="shared" si="0"/>
        <v>27.95</v>
      </c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  <c r="DA86" s="15"/>
      <c r="DB86" s="15"/>
      <c r="DC86" s="15"/>
      <c r="DD86" s="15"/>
      <c r="DE86" s="15"/>
      <c r="DF86" s="15"/>
      <c r="DG86" s="15"/>
      <c r="DH86" s="15"/>
      <c r="DI86" s="15"/>
      <c r="DJ86" s="15"/>
      <c r="DK86" s="15"/>
      <c r="DL86" s="15"/>
      <c r="DM86" s="15"/>
      <c r="DN86" s="15"/>
      <c r="DO86" s="15"/>
      <c r="DP86" s="15"/>
      <c r="DQ86" s="15"/>
      <c r="DR86" s="15"/>
      <c r="DS86" s="15"/>
      <c r="DT86" s="15"/>
      <c r="DU86" s="15"/>
      <c r="DV86" s="15"/>
      <c r="DW86" s="15"/>
      <c r="DX86" s="15"/>
      <c r="DY86" s="15"/>
      <c r="DZ86" s="15"/>
      <c r="EA86" s="15"/>
      <c r="EB86" s="15"/>
      <c r="EC86" s="15"/>
      <c r="ED86" s="15"/>
      <c r="EE86" s="15"/>
      <c r="EF86" s="15"/>
      <c r="EG86" s="15"/>
      <c r="EH86" s="15"/>
      <c r="EI86" s="15"/>
      <c r="EJ86" s="15"/>
      <c r="EK86" s="15"/>
      <c r="EL86" s="15"/>
      <c r="EM86" s="15"/>
      <c r="EN86" s="15"/>
      <c r="EO86" s="15"/>
      <c r="EP86" s="15"/>
      <c r="EQ86" s="15"/>
      <c r="ER86" s="15"/>
      <c r="ES86" s="15"/>
      <c r="ET86" s="15"/>
      <c r="EU86" s="15"/>
      <c r="EV86" s="15"/>
      <c r="EW86" s="15"/>
      <c r="EX86" s="15"/>
      <c r="EY86" s="15"/>
      <c r="EZ86" s="15"/>
      <c r="FA86" s="15"/>
      <c r="FB86" s="15"/>
      <c r="FC86" s="15"/>
      <c r="FD86" s="15"/>
      <c r="FE86" s="15"/>
      <c r="FF86" s="15"/>
      <c r="FG86" s="15"/>
      <c r="FH86" s="15"/>
      <c r="FI86" s="15"/>
      <c r="FJ86" s="15"/>
      <c r="FK86" s="15"/>
      <c r="FL86" s="15"/>
      <c r="FM86" s="15"/>
      <c r="FN86" s="15"/>
      <c r="FO86" s="15"/>
      <c r="FP86" s="15"/>
      <c r="FQ86" s="15"/>
      <c r="FR86" s="15"/>
      <c r="FS86" s="15"/>
      <c r="FT86" s="15"/>
      <c r="FU86" s="15"/>
      <c r="FV86" s="15"/>
      <c r="FW86" s="15"/>
      <c r="FX86" s="15"/>
      <c r="FY86" s="15"/>
      <c r="FZ86" s="15"/>
      <c r="GA86" s="15"/>
      <c r="GB86" s="15"/>
      <c r="GC86" s="15"/>
      <c r="GD86" s="15"/>
      <c r="GE86" s="15"/>
      <c r="GF86" s="15"/>
      <c r="GG86" s="15"/>
      <c r="GH86" s="15"/>
      <c r="GI86" s="15"/>
      <c r="GJ86" s="15"/>
      <c r="GK86" s="15"/>
      <c r="GL86" s="15"/>
      <c r="GM86" s="15"/>
      <c r="GN86" s="15"/>
      <c r="GO86" s="15"/>
      <c r="GP86" s="15"/>
      <c r="GQ86" s="15"/>
      <c r="GR86" s="15"/>
      <c r="GS86" s="15"/>
      <c r="GT86" s="15"/>
      <c r="GU86" s="15"/>
      <c r="GV86" s="15"/>
      <c r="GW86" s="15"/>
      <c r="GX86" s="15"/>
      <c r="GY86" s="15"/>
      <c r="GZ86" s="15"/>
      <c r="HA86" s="15"/>
      <c r="HB86" s="15"/>
      <c r="HC86" s="15"/>
      <c r="HD86" s="15"/>
      <c r="HE86" s="15"/>
      <c r="HF86" s="15"/>
      <c r="HG86" s="15"/>
      <c r="HH86" s="15"/>
      <c r="HI86" s="15"/>
      <c r="HJ86" s="15"/>
      <c r="HK86" s="15"/>
      <c r="HL86" s="15"/>
      <c r="HM86" s="15"/>
      <c r="HN86" s="15"/>
      <c r="HO86" s="15"/>
      <c r="HP86" s="15"/>
      <c r="HQ86" s="15"/>
      <c r="HR86" s="15"/>
      <c r="HS86" s="15"/>
      <c r="HT86" s="15"/>
      <c r="HU86" s="15"/>
      <c r="HV86" s="15"/>
      <c r="HW86" s="15"/>
      <c r="HX86" s="15"/>
      <c r="HY86" s="15"/>
      <c r="HZ86" s="15"/>
      <c r="IA86" s="15"/>
      <c r="IB86" s="15"/>
      <c r="IC86" s="15"/>
      <c r="ID86" s="15"/>
      <c r="IE86" s="15"/>
      <c r="IF86" s="15"/>
      <c r="IG86" s="15"/>
      <c r="IH86" s="15"/>
      <c r="II86" s="15"/>
      <c r="IJ86" s="15"/>
      <c r="IK86" s="15"/>
      <c r="IL86" s="15"/>
      <c r="IM86" s="15"/>
      <c r="IN86" s="15"/>
      <c r="IO86" s="15"/>
      <c r="IP86" s="15"/>
      <c r="IQ86" s="15"/>
      <c r="IR86" s="15"/>
      <c r="IS86" s="15"/>
      <c r="IT86" s="15"/>
      <c r="IU86" s="15"/>
      <c r="IV86" s="15"/>
    </row>
    <row r="87" spans="1:256" ht="15.75" customHeight="1">
      <c r="A87" s="53" t="s">
        <v>69</v>
      </c>
      <c r="B87" s="12" t="s">
        <v>95</v>
      </c>
      <c r="C87" s="12"/>
      <c r="D87" s="12"/>
      <c r="E87" s="12"/>
      <c r="F87" s="12"/>
      <c r="G87" s="12"/>
      <c r="H87" s="54">
        <v>0.01</v>
      </c>
      <c r="I87" s="55">
        <f t="shared" si="0"/>
        <v>18.63</v>
      </c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  <c r="DA87" s="15"/>
      <c r="DB87" s="15"/>
      <c r="DC87" s="15"/>
      <c r="DD87" s="15"/>
      <c r="DE87" s="15"/>
      <c r="DF87" s="15"/>
      <c r="DG87" s="15"/>
      <c r="DH87" s="15"/>
      <c r="DI87" s="15"/>
      <c r="DJ87" s="15"/>
      <c r="DK87" s="15"/>
      <c r="DL87" s="15"/>
      <c r="DM87" s="15"/>
      <c r="DN87" s="15"/>
      <c r="DO87" s="15"/>
      <c r="DP87" s="15"/>
      <c r="DQ87" s="15"/>
      <c r="DR87" s="15"/>
      <c r="DS87" s="15"/>
      <c r="DT87" s="15"/>
      <c r="DU87" s="15"/>
      <c r="DV87" s="15"/>
      <c r="DW87" s="15"/>
      <c r="DX87" s="15"/>
      <c r="DY87" s="15"/>
      <c r="DZ87" s="15"/>
      <c r="EA87" s="15"/>
      <c r="EB87" s="15"/>
      <c r="EC87" s="15"/>
      <c r="ED87" s="15"/>
      <c r="EE87" s="15"/>
      <c r="EF87" s="15"/>
      <c r="EG87" s="15"/>
      <c r="EH87" s="15"/>
      <c r="EI87" s="15"/>
      <c r="EJ87" s="15"/>
      <c r="EK87" s="15"/>
      <c r="EL87" s="15"/>
      <c r="EM87" s="15"/>
      <c r="EN87" s="15"/>
      <c r="EO87" s="15"/>
      <c r="EP87" s="15"/>
      <c r="EQ87" s="15"/>
      <c r="ER87" s="15"/>
      <c r="ES87" s="15"/>
      <c r="ET87" s="15"/>
      <c r="EU87" s="15"/>
      <c r="EV87" s="15"/>
      <c r="EW87" s="15"/>
      <c r="EX87" s="15"/>
      <c r="EY87" s="15"/>
      <c r="EZ87" s="15"/>
      <c r="FA87" s="15"/>
      <c r="FB87" s="15"/>
      <c r="FC87" s="15"/>
      <c r="FD87" s="15"/>
      <c r="FE87" s="15"/>
      <c r="FF87" s="15"/>
      <c r="FG87" s="15"/>
      <c r="FH87" s="15"/>
      <c r="FI87" s="15"/>
      <c r="FJ87" s="15"/>
      <c r="FK87" s="15"/>
      <c r="FL87" s="15"/>
      <c r="FM87" s="15"/>
      <c r="FN87" s="15"/>
      <c r="FO87" s="15"/>
      <c r="FP87" s="15"/>
      <c r="FQ87" s="15"/>
      <c r="FR87" s="15"/>
      <c r="FS87" s="15"/>
      <c r="FT87" s="15"/>
      <c r="FU87" s="15"/>
      <c r="FV87" s="15"/>
      <c r="FW87" s="15"/>
      <c r="FX87" s="15"/>
      <c r="FY87" s="15"/>
      <c r="FZ87" s="15"/>
      <c r="GA87" s="15"/>
      <c r="GB87" s="15"/>
      <c r="GC87" s="15"/>
      <c r="GD87" s="15"/>
      <c r="GE87" s="15"/>
      <c r="GF87" s="15"/>
      <c r="GG87" s="15"/>
      <c r="GH87" s="15"/>
      <c r="GI87" s="15"/>
      <c r="GJ87" s="15"/>
      <c r="GK87" s="15"/>
      <c r="GL87" s="15"/>
      <c r="GM87" s="15"/>
      <c r="GN87" s="15"/>
      <c r="GO87" s="15"/>
      <c r="GP87" s="15"/>
      <c r="GQ87" s="15"/>
      <c r="GR87" s="15"/>
      <c r="GS87" s="15"/>
      <c r="GT87" s="15"/>
      <c r="GU87" s="15"/>
      <c r="GV87" s="15"/>
      <c r="GW87" s="15"/>
      <c r="GX87" s="15"/>
      <c r="GY87" s="15"/>
      <c r="GZ87" s="15"/>
      <c r="HA87" s="15"/>
      <c r="HB87" s="15"/>
      <c r="HC87" s="15"/>
      <c r="HD87" s="15"/>
      <c r="HE87" s="15"/>
      <c r="HF87" s="15"/>
      <c r="HG87" s="15"/>
      <c r="HH87" s="15"/>
      <c r="HI87" s="15"/>
      <c r="HJ87" s="15"/>
      <c r="HK87" s="15"/>
      <c r="HL87" s="15"/>
      <c r="HM87" s="15"/>
      <c r="HN87" s="15"/>
      <c r="HO87" s="15"/>
      <c r="HP87" s="15"/>
      <c r="HQ87" s="15"/>
      <c r="HR87" s="15"/>
      <c r="HS87" s="15"/>
      <c r="HT87" s="15"/>
      <c r="HU87" s="15"/>
      <c r="HV87" s="15"/>
      <c r="HW87" s="15"/>
      <c r="HX87" s="15"/>
      <c r="HY87" s="15"/>
      <c r="HZ87" s="15"/>
      <c r="IA87" s="15"/>
      <c r="IB87" s="15"/>
      <c r="IC87" s="15"/>
      <c r="ID87" s="15"/>
      <c r="IE87" s="15"/>
      <c r="IF87" s="15"/>
      <c r="IG87" s="15"/>
      <c r="IH87" s="15"/>
      <c r="II87" s="15"/>
      <c r="IJ87" s="15"/>
      <c r="IK87" s="15"/>
      <c r="IL87" s="15"/>
      <c r="IM87" s="15"/>
      <c r="IN87" s="15"/>
      <c r="IO87" s="15"/>
      <c r="IP87" s="15"/>
      <c r="IQ87" s="15"/>
      <c r="IR87" s="15"/>
      <c r="IS87" s="15"/>
      <c r="IT87" s="15"/>
      <c r="IU87" s="15"/>
      <c r="IV87" s="15"/>
    </row>
    <row r="88" spans="1:256" ht="15.75" customHeight="1">
      <c r="A88" s="53" t="s">
        <v>71</v>
      </c>
      <c r="B88" s="12" t="s">
        <v>96</v>
      </c>
      <c r="C88" s="12"/>
      <c r="D88" s="12"/>
      <c r="E88" s="12"/>
      <c r="F88" s="12"/>
      <c r="G88" s="12"/>
      <c r="H88" s="54">
        <v>6.0000000000000001E-3</v>
      </c>
      <c r="I88" s="55">
        <f t="shared" si="0"/>
        <v>11.18</v>
      </c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  <c r="DA88" s="15"/>
      <c r="DB88" s="15"/>
      <c r="DC88" s="15"/>
      <c r="DD88" s="15"/>
      <c r="DE88" s="15"/>
      <c r="DF88" s="15"/>
      <c r="DG88" s="15"/>
      <c r="DH88" s="15"/>
      <c r="DI88" s="15"/>
      <c r="DJ88" s="15"/>
      <c r="DK88" s="15"/>
      <c r="DL88" s="15"/>
      <c r="DM88" s="15"/>
      <c r="DN88" s="15"/>
      <c r="DO88" s="15"/>
      <c r="DP88" s="15"/>
      <c r="DQ88" s="15"/>
      <c r="DR88" s="15"/>
      <c r="DS88" s="15"/>
      <c r="DT88" s="15"/>
      <c r="DU88" s="15"/>
      <c r="DV88" s="15"/>
      <c r="DW88" s="15"/>
      <c r="DX88" s="15"/>
      <c r="DY88" s="15"/>
      <c r="DZ88" s="15"/>
      <c r="EA88" s="15"/>
      <c r="EB88" s="15"/>
      <c r="EC88" s="15"/>
      <c r="ED88" s="15"/>
      <c r="EE88" s="15"/>
      <c r="EF88" s="15"/>
      <c r="EG88" s="15"/>
      <c r="EH88" s="15"/>
      <c r="EI88" s="15"/>
      <c r="EJ88" s="15"/>
      <c r="EK88" s="15"/>
      <c r="EL88" s="15"/>
      <c r="EM88" s="15"/>
      <c r="EN88" s="15"/>
      <c r="EO88" s="15"/>
      <c r="EP88" s="15"/>
      <c r="EQ88" s="15"/>
      <c r="ER88" s="15"/>
      <c r="ES88" s="15"/>
      <c r="ET88" s="15"/>
      <c r="EU88" s="15"/>
      <c r="EV88" s="15"/>
      <c r="EW88" s="15"/>
      <c r="EX88" s="15"/>
      <c r="EY88" s="15"/>
      <c r="EZ88" s="15"/>
      <c r="FA88" s="15"/>
      <c r="FB88" s="15"/>
      <c r="FC88" s="15"/>
      <c r="FD88" s="15"/>
      <c r="FE88" s="15"/>
      <c r="FF88" s="15"/>
      <c r="FG88" s="15"/>
      <c r="FH88" s="15"/>
      <c r="FI88" s="15"/>
      <c r="FJ88" s="15"/>
      <c r="FK88" s="15"/>
      <c r="FL88" s="15"/>
      <c r="FM88" s="15"/>
      <c r="FN88" s="15"/>
      <c r="FO88" s="15"/>
      <c r="FP88" s="15"/>
      <c r="FQ88" s="15"/>
      <c r="FR88" s="15"/>
      <c r="FS88" s="15"/>
      <c r="FT88" s="15"/>
      <c r="FU88" s="15"/>
      <c r="FV88" s="15"/>
      <c r="FW88" s="15"/>
      <c r="FX88" s="15"/>
      <c r="FY88" s="15"/>
      <c r="FZ88" s="15"/>
      <c r="GA88" s="15"/>
      <c r="GB88" s="15"/>
      <c r="GC88" s="15"/>
      <c r="GD88" s="15"/>
      <c r="GE88" s="15"/>
      <c r="GF88" s="15"/>
      <c r="GG88" s="15"/>
      <c r="GH88" s="15"/>
      <c r="GI88" s="15"/>
      <c r="GJ88" s="15"/>
      <c r="GK88" s="15"/>
      <c r="GL88" s="15"/>
      <c r="GM88" s="15"/>
      <c r="GN88" s="15"/>
      <c r="GO88" s="15"/>
      <c r="GP88" s="15"/>
      <c r="GQ88" s="15"/>
      <c r="GR88" s="15"/>
      <c r="GS88" s="15"/>
      <c r="GT88" s="15"/>
      <c r="GU88" s="15"/>
      <c r="GV88" s="15"/>
      <c r="GW88" s="15"/>
      <c r="GX88" s="15"/>
      <c r="GY88" s="15"/>
      <c r="GZ88" s="15"/>
      <c r="HA88" s="15"/>
      <c r="HB88" s="15"/>
      <c r="HC88" s="15"/>
      <c r="HD88" s="15"/>
      <c r="HE88" s="15"/>
      <c r="HF88" s="15"/>
      <c r="HG88" s="15"/>
      <c r="HH88" s="15"/>
      <c r="HI88" s="15"/>
      <c r="HJ88" s="15"/>
      <c r="HK88" s="15"/>
      <c r="HL88" s="15"/>
      <c r="HM88" s="15"/>
      <c r="HN88" s="15"/>
      <c r="HO88" s="15"/>
      <c r="HP88" s="15"/>
      <c r="HQ88" s="15"/>
      <c r="HR88" s="15"/>
      <c r="HS88" s="15"/>
      <c r="HT88" s="15"/>
      <c r="HU88" s="15"/>
      <c r="HV88" s="15"/>
      <c r="HW88" s="15"/>
      <c r="HX88" s="15"/>
      <c r="HY88" s="15"/>
      <c r="HZ88" s="15"/>
      <c r="IA88" s="15"/>
      <c r="IB88" s="15"/>
      <c r="IC88" s="15"/>
      <c r="ID88" s="15"/>
      <c r="IE88" s="15"/>
      <c r="IF88" s="15"/>
      <c r="IG88" s="15"/>
      <c r="IH88" s="15"/>
      <c r="II88" s="15"/>
      <c r="IJ88" s="15"/>
      <c r="IK88" s="15"/>
      <c r="IL88" s="15"/>
      <c r="IM88" s="15"/>
      <c r="IN88" s="15"/>
      <c r="IO88" s="15"/>
      <c r="IP88" s="15"/>
      <c r="IQ88" s="15"/>
      <c r="IR88" s="15"/>
      <c r="IS88" s="15"/>
      <c r="IT88" s="15"/>
      <c r="IU88" s="15"/>
      <c r="IV88" s="15"/>
    </row>
    <row r="89" spans="1:256" ht="20.25" customHeight="1">
      <c r="A89" s="53" t="s">
        <v>97</v>
      </c>
      <c r="B89" s="12" t="s">
        <v>338</v>
      </c>
      <c r="C89" s="12"/>
      <c r="D89" s="12"/>
      <c r="E89" s="12"/>
      <c r="F89" s="12"/>
      <c r="G89" s="12"/>
      <c r="H89" s="54">
        <v>2E-3</v>
      </c>
      <c r="I89" s="55">
        <f t="shared" si="0"/>
        <v>3.73</v>
      </c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  <c r="DA89" s="15"/>
      <c r="DB89" s="15"/>
      <c r="DC89" s="15"/>
      <c r="DD89" s="15"/>
      <c r="DE89" s="15"/>
      <c r="DF89" s="15"/>
      <c r="DG89" s="15"/>
      <c r="DH89" s="15"/>
      <c r="DI89" s="15"/>
      <c r="DJ89" s="15"/>
      <c r="DK89" s="15"/>
      <c r="DL89" s="15"/>
      <c r="DM89" s="15"/>
      <c r="DN89" s="15"/>
      <c r="DO89" s="15"/>
      <c r="DP89" s="15"/>
      <c r="DQ89" s="15"/>
      <c r="DR89" s="15"/>
      <c r="DS89" s="15"/>
      <c r="DT89" s="15"/>
      <c r="DU89" s="15"/>
      <c r="DV89" s="15"/>
      <c r="DW89" s="15"/>
      <c r="DX89" s="15"/>
      <c r="DY89" s="15"/>
      <c r="DZ89" s="15"/>
      <c r="EA89" s="15"/>
      <c r="EB89" s="15"/>
      <c r="EC89" s="15"/>
      <c r="ED89" s="15"/>
      <c r="EE89" s="15"/>
      <c r="EF89" s="15"/>
      <c r="EG89" s="15"/>
      <c r="EH89" s="15"/>
      <c r="EI89" s="15"/>
      <c r="EJ89" s="15"/>
      <c r="EK89" s="15"/>
      <c r="EL89" s="15"/>
      <c r="EM89" s="15"/>
      <c r="EN89" s="15"/>
      <c r="EO89" s="15"/>
      <c r="EP89" s="15"/>
      <c r="EQ89" s="15"/>
      <c r="ER89" s="15"/>
      <c r="ES89" s="15"/>
      <c r="ET89" s="15"/>
      <c r="EU89" s="15"/>
      <c r="EV89" s="15"/>
      <c r="EW89" s="15"/>
      <c r="EX89" s="15"/>
      <c r="EY89" s="15"/>
      <c r="EZ89" s="15"/>
      <c r="FA89" s="15"/>
      <c r="FB89" s="15"/>
      <c r="FC89" s="15"/>
      <c r="FD89" s="15"/>
      <c r="FE89" s="15"/>
      <c r="FF89" s="15"/>
      <c r="FG89" s="15"/>
      <c r="FH89" s="15"/>
      <c r="FI89" s="15"/>
      <c r="FJ89" s="15"/>
      <c r="FK89" s="15"/>
      <c r="FL89" s="15"/>
      <c r="FM89" s="15"/>
      <c r="FN89" s="15"/>
      <c r="FO89" s="15"/>
      <c r="FP89" s="15"/>
      <c r="FQ89" s="15"/>
      <c r="FR89" s="15"/>
      <c r="FS89" s="15"/>
      <c r="FT89" s="15"/>
      <c r="FU89" s="15"/>
      <c r="FV89" s="15"/>
      <c r="FW89" s="15"/>
      <c r="FX89" s="15"/>
      <c r="FY89" s="15"/>
      <c r="FZ89" s="15"/>
      <c r="GA89" s="15"/>
      <c r="GB89" s="15"/>
      <c r="GC89" s="15"/>
      <c r="GD89" s="15"/>
      <c r="GE89" s="15"/>
      <c r="GF89" s="15"/>
      <c r="GG89" s="15"/>
      <c r="GH89" s="15"/>
      <c r="GI89" s="15"/>
      <c r="GJ89" s="15"/>
      <c r="GK89" s="15"/>
      <c r="GL89" s="15"/>
      <c r="GM89" s="15"/>
      <c r="GN89" s="15"/>
      <c r="GO89" s="15"/>
      <c r="GP89" s="15"/>
      <c r="GQ89" s="15"/>
      <c r="GR89" s="15"/>
      <c r="GS89" s="15"/>
      <c r="GT89" s="15"/>
      <c r="GU89" s="15"/>
      <c r="GV89" s="15"/>
      <c r="GW89" s="15"/>
      <c r="GX89" s="15"/>
      <c r="GY89" s="15"/>
      <c r="GZ89" s="15"/>
      <c r="HA89" s="15"/>
      <c r="HB89" s="15"/>
      <c r="HC89" s="15"/>
      <c r="HD89" s="15"/>
      <c r="HE89" s="15"/>
      <c r="HF89" s="15"/>
      <c r="HG89" s="15"/>
      <c r="HH89" s="15"/>
      <c r="HI89" s="15"/>
      <c r="HJ89" s="15"/>
      <c r="HK89" s="15"/>
      <c r="HL89" s="15"/>
      <c r="HM89" s="15"/>
      <c r="HN89" s="15"/>
      <c r="HO89" s="15"/>
      <c r="HP89" s="15"/>
      <c r="HQ89" s="15"/>
      <c r="HR89" s="15"/>
      <c r="HS89" s="15"/>
      <c r="HT89" s="15"/>
      <c r="HU89" s="15"/>
      <c r="HV89" s="15"/>
      <c r="HW89" s="15"/>
      <c r="HX89" s="15"/>
      <c r="HY89" s="15"/>
      <c r="HZ89" s="15"/>
      <c r="IA89" s="15"/>
      <c r="IB89" s="15"/>
      <c r="IC89" s="15"/>
      <c r="ID89" s="15"/>
      <c r="IE89" s="15"/>
      <c r="IF89" s="15"/>
      <c r="IG89" s="15"/>
      <c r="IH89" s="15"/>
      <c r="II89" s="15"/>
      <c r="IJ89" s="15"/>
      <c r="IK89" s="15"/>
      <c r="IL89" s="15"/>
      <c r="IM89" s="15"/>
      <c r="IN89" s="15"/>
      <c r="IO89" s="15"/>
      <c r="IP89" s="15"/>
      <c r="IQ89" s="15"/>
      <c r="IR89" s="15"/>
      <c r="IS89" s="15"/>
      <c r="IT89" s="15"/>
      <c r="IU89" s="15"/>
      <c r="IV89" s="15"/>
    </row>
    <row r="90" spans="1:256" ht="15.75" customHeight="1">
      <c r="A90" s="53" t="s">
        <v>98</v>
      </c>
      <c r="B90" s="12" t="s">
        <v>99</v>
      </c>
      <c r="C90" s="12"/>
      <c r="D90" s="12"/>
      <c r="E90" s="12"/>
      <c r="F90" s="12"/>
      <c r="G90" s="12"/>
      <c r="H90" s="54">
        <v>0.08</v>
      </c>
      <c r="I90" s="55">
        <f t="shared" si="0"/>
        <v>149.07</v>
      </c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5"/>
      <c r="BT90" s="15"/>
      <c r="BU90" s="15"/>
      <c r="BV90" s="15"/>
      <c r="BW90" s="15"/>
      <c r="BX90" s="15"/>
      <c r="BY90" s="15"/>
      <c r="BZ90" s="15"/>
      <c r="CA90" s="15"/>
      <c r="CB90" s="15"/>
      <c r="CC90" s="15"/>
      <c r="CD90" s="15"/>
      <c r="CE90" s="15"/>
      <c r="CF90" s="15"/>
      <c r="CG90" s="15"/>
      <c r="CH90" s="15"/>
      <c r="CI90" s="15"/>
      <c r="CJ90" s="15"/>
      <c r="CK90" s="15"/>
      <c r="CL90" s="15"/>
      <c r="CM90" s="15"/>
      <c r="CN90" s="15"/>
      <c r="CO90" s="15"/>
      <c r="CP90" s="15"/>
      <c r="CQ90" s="15"/>
      <c r="CR90" s="15"/>
      <c r="CS90" s="15"/>
      <c r="CT90" s="15"/>
      <c r="CU90" s="15"/>
      <c r="CV90" s="15"/>
      <c r="CW90" s="15"/>
      <c r="CX90" s="15"/>
      <c r="CY90" s="15"/>
      <c r="CZ90" s="15"/>
      <c r="DA90" s="15"/>
      <c r="DB90" s="15"/>
      <c r="DC90" s="15"/>
      <c r="DD90" s="15"/>
      <c r="DE90" s="15"/>
      <c r="DF90" s="15"/>
      <c r="DG90" s="15"/>
      <c r="DH90" s="15"/>
      <c r="DI90" s="15"/>
      <c r="DJ90" s="15"/>
      <c r="DK90" s="15"/>
      <c r="DL90" s="15"/>
      <c r="DM90" s="15"/>
      <c r="DN90" s="15"/>
      <c r="DO90" s="15"/>
      <c r="DP90" s="15"/>
      <c r="DQ90" s="15"/>
      <c r="DR90" s="15"/>
      <c r="DS90" s="15"/>
      <c r="DT90" s="15"/>
      <c r="DU90" s="15"/>
      <c r="DV90" s="15"/>
      <c r="DW90" s="15"/>
      <c r="DX90" s="15"/>
      <c r="DY90" s="15"/>
      <c r="DZ90" s="15"/>
      <c r="EA90" s="15"/>
      <c r="EB90" s="15"/>
      <c r="EC90" s="15"/>
      <c r="ED90" s="15"/>
      <c r="EE90" s="15"/>
      <c r="EF90" s="15"/>
      <c r="EG90" s="15"/>
      <c r="EH90" s="15"/>
      <c r="EI90" s="15"/>
      <c r="EJ90" s="15"/>
      <c r="EK90" s="15"/>
      <c r="EL90" s="15"/>
      <c r="EM90" s="15"/>
      <c r="EN90" s="15"/>
      <c r="EO90" s="15"/>
      <c r="EP90" s="15"/>
      <c r="EQ90" s="15"/>
      <c r="ER90" s="15"/>
      <c r="ES90" s="15"/>
      <c r="ET90" s="15"/>
      <c r="EU90" s="15"/>
      <c r="EV90" s="15"/>
      <c r="EW90" s="15"/>
      <c r="EX90" s="15"/>
      <c r="EY90" s="15"/>
      <c r="EZ90" s="15"/>
      <c r="FA90" s="15"/>
      <c r="FB90" s="15"/>
      <c r="FC90" s="15"/>
      <c r="FD90" s="15"/>
      <c r="FE90" s="15"/>
      <c r="FF90" s="15"/>
      <c r="FG90" s="15"/>
      <c r="FH90" s="15"/>
      <c r="FI90" s="15"/>
      <c r="FJ90" s="15"/>
      <c r="FK90" s="15"/>
      <c r="FL90" s="15"/>
      <c r="FM90" s="15"/>
      <c r="FN90" s="15"/>
      <c r="FO90" s="15"/>
      <c r="FP90" s="15"/>
      <c r="FQ90" s="15"/>
      <c r="FR90" s="15"/>
      <c r="FS90" s="15"/>
      <c r="FT90" s="15"/>
      <c r="FU90" s="15"/>
      <c r="FV90" s="15"/>
      <c r="FW90" s="15"/>
      <c r="FX90" s="15"/>
      <c r="FY90" s="15"/>
      <c r="FZ90" s="15"/>
      <c r="GA90" s="15"/>
      <c r="GB90" s="15"/>
      <c r="GC90" s="15"/>
      <c r="GD90" s="15"/>
      <c r="GE90" s="15"/>
      <c r="GF90" s="15"/>
      <c r="GG90" s="15"/>
      <c r="GH90" s="15"/>
      <c r="GI90" s="15"/>
      <c r="GJ90" s="15"/>
      <c r="GK90" s="15"/>
      <c r="GL90" s="15"/>
      <c r="GM90" s="15"/>
      <c r="GN90" s="15"/>
      <c r="GO90" s="15"/>
      <c r="GP90" s="15"/>
      <c r="GQ90" s="15"/>
      <c r="GR90" s="15"/>
      <c r="GS90" s="15"/>
      <c r="GT90" s="15"/>
      <c r="GU90" s="15"/>
      <c r="GV90" s="15"/>
      <c r="GW90" s="15"/>
      <c r="GX90" s="15"/>
      <c r="GY90" s="15"/>
      <c r="GZ90" s="15"/>
      <c r="HA90" s="15"/>
      <c r="HB90" s="15"/>
      <c r="HC90" s="15"/>
      <c r="HD90" s="15"/>
      <c r="HE90" s="15"/>
      <c r="HF90" s="15"/>
      <c r="HG90" s="15"/>
      <c r="HH90" s="15"/>
      <c r="HI90" s="15"/>
      <c r="HJ90" s="15"/>
      <c r="HK90" s="15"/>
      <c r="HL90" s="15"/>
      <c r="HM90" s="15"/>
      <c r="HN90" s="15"/>
      <c r="HO90" s="15"/>
      <c r="HP90" s="15"/>
      <c r="HQ90" s="15"/>
      <c r="HR90" s="15"/>
      <c r="HS90" s="15"/>
      <c r="HT90" s="15"/>
      <c r="HU90" s="15"/>
      <c r="HV90" s="15"/>
      <c r="HW90" s="15"/>
      <c r="HX90" s="15"/>
      <c r="HY90" s="15"/>
      <c r="HZ90" s="15"/>
      <c r="IA90" s="15"/>
      <c r="IB90" s="15"/>
      <c r="IC90" s="15"/>
      <c r="ID90" s="15"/>
      <c r="IE90" s="15"/>
      <c r="IF90" s="15"/>
      <c r="IG90" s="15"/>
      <c r="IH90" s="15"/>
      <c r="II90" s="15"/>
      <c r="IJ90" s="15"/>
      <c r="IK90" s="15"/>
      <c r="IL90" s="15"/>
      <c r="IM90" s="15"/>
      <c r="IN90" s="15"/>
      <c r="IO90" s="15"/>
      <c r="IP90" s="15"/>
      <c r="IQ90" s="15"/>
      <c r="IR90" s="15"/>
      <c r="IS90" s="15"/>
      <c r="IT90" s="15"/>
      <c r="IU90" s="15"/>
      <c r="IV90" s="15"/>
    </row>
    <row r="91" spans="1:256" ht="15.75" customHeight="1">
      <c r="A91" s="510" t="s">
        <v>82</v>
      </c>
      <c r="B91" s="510"/>
      <c r="C91" s="510"/>
      <c r="D91" s="510"/>
      <c r="E91" s="510"/>
      <c r="F91" s="510"/>
      <c r="G91" s="510"/>
      <c r="H91" s="60">
        <f>SUM(H83:H90)</f>
        <v>0.16800000000000001</v>
      </c>
      <c r="I91" s="61">
        <f>SUM(I83:I90)</f>
        <v>313.03999999999996</v>
      </c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15"/>
      <c r="DC91" s="15"/>
      <c r="DD91" s="15"/>
      <c r="DE91" s="15"/>
      <c r="DF91" s="15"/>
      <c r="DG91" s="15"/>
      <c r="DH91" s="15"/>
      <c r="DI91" s="15"/>
      <c r="DJ91" s="15"/>
      <c r="DK91" s="15"/>
      <c r="DL91" s="15"/>
      <c r="DM91" s="15"/>
      <c r="DN91" s="15"/>
      <c r="DO91" s="15"/>
      <c r="DP91" s="15"/>
      <c r="DQ91" s="15"/>
      <c r="DR91" s="15"/>
      <c r="DS91" s="15"/>
      <c r="DT91" s="15"/>
      <c r="DU91" s="15"/>
      <c r="DV91" s="15"/>
      <c r="DW91" s="15"/>
      <c r="DX91" s="15"/>
      <c r="DY91" s="15"/>
      <c r="DZ91" s="15"/>
      <c r="EA91" s="15"/>
      <c r="EB91" s="15"/>
      <c r="EC91" s="15"/>
      <c r="ED91" s="15"/>
      <c r="EE91" s="15"/>
      <c r="EF91" s="15"/>
      <c r="EG91" s="15"/>
      <c r="EH91" s="15"/>
      <c r="EI91" s="15"/>
      <c r="EJ91" s="15"/>
      <c r="EK91" s="15"/>
      <c r="EL91" s="15"/>
      <c r="EM91" s="15"/>
      <c r="EN91" s="15"/>
      <c r="EO91" s="15"/>
      <c r="EP91" s="15"/>
      <c r="EQ91" s="15"/>
      <c r="ER91" s="15"/>
      <c r="ES91" s="15"/>
      <c r="ET91" s="15"/>
      <c r="EU91" s="15"/>
      <c r="EV91" s="15"/>
      <c r="EW91" s="15"/>
      <c r="EX91" s="15"/>
      <c r="EY91" s="15"/>
      <c r="EZ91" s="15"/>
      <c r="FA91" s="15"/>
      <c r="FB91" s="15"/>
      <c r="FC91" s="15"/>
      <c r="FD91" s="15"/>
      <c r="FE91" s="15"/>
      <c r="FF91" s="15"/>
      <c r="FG91" s="15"/>
      <c r="FH91" s="15"/>
      <c r="FI91" s="15"/>
      <c r="FJ91" s="15"/>
      <c r="FK91" s="15"/>
      <c r="FL91" s="15"/>
      <c r="FM91" s="15"/>
      <c r="FN91" s="15"/>
      <c r="FO91" s="15"/>
      <c r="FP91" s="15"/>
      <c r="FQ91" s="15"/>
      <c r="FR91" s="15"/>
      <c r="FS91" s="15"/>
      <c r="FT91" s="15"/>
      <c r="FU91" s="15"/>
      <c r="FV91" s="15"/>
      <c r="FW91" s="15"/>
      <c r="FX91" s="15"/>
      <c r="FY91" s="15"/>
      <c r="FZ91" s="15"/>
      <c r="GA91" s="15"/>
      <c r="GB91" s="15"/>
      <c r="GC91" s="15"/>
      <c r="GD91" s="15"/>
      <c r="GE91" s="15"/>
      <c r="GF91" s="15"/>
      <c r="GG91" s="15"/>
      <c r="GH91" s="15"/>
      <c r="GI91" s="15"/>
      <c r="GJ91" s="15"/>
      <c r="GK91" s="15"/>
      <c r="GL91" s="15"/>
      <c r="GM91" s="15"/>
      <c r="GN91" s="15"/>
      <c r="GO91" s="15"/>
      <c r="GP91" s="15"/>
      <c r="GQ91" s="15"/>
      <c r="GR91" s="15"/>
      <c r="GS91" s="15"/>
      <c r="GT91" s="15"/>
      <c r="GU91" s="15"/>
      <c r="GV91" s="15"/>
      <c r="GW91" s="15"/>
      <c r="GX91" s="15"/>
      <c r="GY91" s="15"/>
      <c r="GZ91" s="15"/>
      <c r="HA91" s="15"/>
      <c r="HB91" s="15"/>
      <c r="HC91" s="15"/>
      <c r="HD91" s="15"/>
      <c r="HE91" s="15"/>
      <c r="HF91" s="15"/>
      <c r="HG91" s="15"/>
      <c r="HH91" s="15"/>
      <c r="HI91" s="15"/>
      <c r="HJ91" s="15"/>
      <c r="HK91" s="15"/>
      <c r="HL91" s="15"/>
      <c r="HM91" s="15"/>
      <c r="HN91" s="15"/>
      <c r="HO91" s="15"/>
      <c r="HP91" s="15"/>
      <c r="HQ91" s="15"/>
      <c r="HR91" s="15"/>
      <c r="HS91" s="15"/>
      <c r="HT91" s="15"/>
      <c r="HU91" s="15"/>
      <c r="HV91" s="15"/>
      <c r="HW91" s="15"/>
      <c r="HX91" s="15"/>
      <c r="HY91" s="15"/>
      <c r="HZ91" s="15"/>
      <c r="IA91" s="15"/>
      <c r="IB91" s="15"/>
      <c r="IC91" s="15"/>
      <c r="ID91" s="15"/>
      <c r="IE91" s="15"/>
      <c r="IF91" s="15"/>
      <c r="IG91" s="15"/>
      <c r="IH91" s="15"/>
      <c r="II91" s="15"/>
      <c r="IJ91" s="15"/>
      <c r="IK91" s="15"/>
      <c r="IL91" s="15"/>
      <c r="IM91" s="15"/>
      <c r="IN91" s="15"/>
      <c r="IO91" s="15"/>
      <c r="IP91" s="15"/>
      <c r="IQ91" s="15"/>
      <c r="IR91" s="15"/>
      <c r="IS91" s="15"/>
      <c r="IT91" s="15"/>
      <c r="IU91" s="15"/>
      <c r="IV91" s="15"/>
    </row>
    <row r="92" spans="1:256" ht="8.25" customHeight="1">
      <c r="A92" s="62"/>
      <c r="B92" s="63"/>
      <c r="C92" s="63"/>
      <c r="D92" s="63"/>
      <c r="E92" s="63"/>
      <c r="F92" s="63"/>
      <c r="G92" s="63"/>
      <c r="H92" s="64"/>
      <c r="I92" s="6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  <c r="DA92" s="15"/>
      <c r="DB92" s="15"/>
      <c r="DC92" s="15"/>
      <c r="DD92" s="15"/>
      <c r="DE92" s="15"/>
      <c r="DF92" s="15"/>
      <c r="DG92" s="15"/>
      <c r="DH92" s="15"/>
      <c r="DI92" s="15"/>
      <c r="DJ92" s="15"/>
      <c r="DK92" s="15"/>
      <c r="DL92" s="15"/>
      <c r="DM92" s="15"/>
      <c r="DN92" s="15"/>
      <c r="DO92" s="15"/>
      <c r="DP92" s="15"/>
      <c r="DQ92" s="15"/>
      <c r="DR92" s="15"/>
      <c r="DS92" s="15"/>
      <c r="DT92" s="15"/>
      <c r="DU92" s="15"/>
      <c r="DV92" s="15"/>
      <c r="DW92" s="15"/>
      <c r="DX92" s="15"/>
      <c r="DY92" s="15"/>
      <c r="DZ92" s="15"/>
      <c r="EA92" s="15"/>
      <c r="EB92" s="15"/>
      <c r="EC92" s="15"/>
      <c r="ED92" s="15"/>
      <c r="EE92" s="15"/>
      <c r="EF92" s="15"/>
      <c r="EG92" s="15"/>
      <c r="EH92" s="15"/>
      <c r="EI92" s="15"/>
      <c r="EJ92" s="15"/>
      <c r="EK92" s="15"/>
      <c r="EL92" s="15"/>
      <c r="EM92" s="15"/>
      <c r="EN92" s="15"/>
      <c r="EO92" s="15"/>
      <c r="EP92" s="15"/>
      <c r="EQ92" s="15"/>
      <c r="ER92" s="15"/>
      <c r="ES92" s="15"/>
      <c r="ET92" s="15"/>
      <c r="EU92" s="15"/>
      <c r="EV92" s="15"/>
      <c r="EW92" s="15"/>
      <c r="EX92" s="15"/>
      <c r="EY92" s="15"/>
      <c r="EZ92" s="15"/>
      <c r="FA92" s="15"/>
      <c r="FB92" s="15"/>
      <c r="FC92" s="15"/>
      <c r="FD92" s="15"/>
      <c r="FE92" s="15"/>
      <c r="FF92" s="15"/>
      <c r="FG92" s="15"/>
      <c r="FH92" s="15"/>
      <c r="FI92" s="15"/>
      <c r="FJ92" s="15"/>
      <c r="FK92" s="15"/>
      <c r="FL92" s="15"/>
      <c r="FM92" s="15"/>
      <c r="FN92" s="15"/>
      <c r="FO92" s="15"/>
      <c r="FP92" s="15"/>
      <c r="FQ92" s="15"/>
      <c r="FR92" s="15"/>
      <c r="FS92" s="15"/>
      <c r="FT92" s="15"/>
      <c r="FU92" s="15"/>
      <c r="FV92" s="15"/>
      <c r="FW92" s="15"/>
      <c r="FX92" s="15"/>
      <c r="FY92" s="15"/>
      <c r="FZ92" s="15"/>
      <c r="GA92" s="15"/>
      <c r="GB92" s="15"/>
      <c r="GC92" s="15"/>
      <c r="GD92" s="15"/>
      <c r="GE92" s="15"/>
      <c r="GF92" s="15"/>
      <c r="GG92" s="15"/>
      <c r="GH92" s="15"/>
      <c r="GI92" s="15"/>
      <c r="GJ92" s="15"/>
      <c r="GK92" s="15"/>
      <c r="GL92" s="15"/>
      <c r="GM92" s="15"/>
      <c r="GN92" s="15"/>
      <c r="GO92" s="15"/>
      <c r="GP92" s="15"/>
      <c r="GQ92" s="15"/>
      <c r="GR92" s="15"/>
      <c r="GS92" s="15"/>
      <c r="GT92" s="15"/>
      <c r="GU92" s="15"/>
      <c r="GV92" s="15"/>
      <c r="GW92" s="15"/>
      <c r="GX92" s="15"/>
      <c r="GY92" s="15"/>
      <c r="GZ92" s="15"/>
      <c r="HA92" s="15"/>
      <c r="HB92" s="15"/>
      <c r="HC92" s="15"/>
      <c r="HD92" s="15"/>
      <c r="HE92" s="15"/>
      <c r="HF92" s="15"/>
      <c r="HG92" s="15"/>
      <c r="HH92" s="15"/>
      <c r="HI92" s="15"/>
      <c r="HJ92" s="15"/>
      <c r="HK92" s="15"/>
      <c r="HL92" s="15"/>
      <c r="HM92" s="15"/>
      <c r="HN92" s="15"/>
      <c r="HO92" s="15"/>
      <c r="HP92" s="15"/>
      <c r="HQ92" s="15"/>
      <c r="HR92" s="15"/>
      <c r="HS92" s="15"/>
      <c r="HT92" s="15"/>
      <c r="HU92" s="15"/>
      <c r="HV92" s="15"/>
      <c r="HW92" s="15"/>
      <c r="HX92" s="15"/>
      <c r="HY92" s="15"/>
      <c r="HZ92" s="15"/>
      <c r="IA92" s="15"/>
      <c r="IB92" s="15"/>
      <c r="IC92" s="15"/>
      <c r="ID92" s="15"/>
      <c r="IE92" s="15"/>
      <c r="IF92" s="15"/>
      <c r="IG92" s="15"/>
      <c r="IH92" s="15"/>
      <c r="II92" s="15"/>
      <c r="IJ92" s="15"/>
      <c r="IK92" s="15"/>
      <c r="IL92" s="15"/>
      <c r="IM92" s="15"/>
      <c r="IN92" s="15"/>
      <c r="IO92" s="15"/>
      <c r="IP92" s="15"/>
      <c r="IQ92" s="15"/>
      <c r="IR92" s="15"/>
      <c r="IS92" s="15"/>
      <c r="IT92" s="15"/>
      <c r="IU92" s="15"/>
      <c r="IV92" s="15"/>
    </row>
    <row r="93" spans="1:256" ht="35.25" customHeight="1">
      <c r="A93" s="492" t="s">
        <v>100</v>
      </c>
      <c r="B93" s="492"/>
      <c r="C93" s="492"/>
      <c r="D93" s="492"/>
      <c r="E93" s="492"/>
      <c r="F93" s="492"/>
      <c r="G93" s="492"/>
      <c r="H93" s="492"/>
      <c r="I93" s="492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  <c r="BO93" s="15"/>
      <c r="BP93" s="15"/>
      <c r="BQ93" s="15"/>
      <c r="BR93" s="15"/>
      <c r="BS93" s="15"/>
      <c r="BT93" s="15"/>
      <c r="BU93" s="15"/>
      <c r="BV93" s="15"/>
      <c r="BW93" s="15"/>
      <c r="BX93" s="15"/>
      <c r="BY93" s="15"/>
      <c r="BZ93" s="15"/>
      <c r="CA93" s="15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  <c r="DG93" s="15"/>
      <c r="DH93" s="15"/>
      <c r="DI93" s="15"/>
      <c r="DJ93" s="15"/>
      <c r="DK93" s="15"/>
      <c r="DL93" s="15"/>
      <c r="DM93" s="15"/>
      <c r="DN93" s="15"/>
      <c r="DO93" s="15"/>
      <c r="DP93" s="15"/>
      <c r="DQ93" s="15"/>
      <c r="DR93" s="15"/>
      <c r="DS93" s="15"/>
      <c r="DT93" s="15"/>
      <c r="DU93" s="15"/>
      <c r="DV93" s="15"/>
      <c r="DW93" s="15"/>
      <c r="DX93" s="15"/>
      <c r="DY93" s="15"/>
      <c r="DZ93" s="15"/>
      <c r="EA93" s="15"/>
      <c r="EB93" s="15"/>
      <c r="EC93" s="15"/>
      <c r="ED93" s="15"/>
      <c r="EE93" s="15"/>
      <c r="EF93" s="15"/>
      <c r="EG93" s="15"/>
      <c r="EH93" s="15"/>
      <c r="EI93" s="15"/>
      <c r="EJ93" s="15"/>
      <c r="EK93" s="15"/>
      <c r="EL93" s="15"/>
      <c r="EM93" s="15"/>
      <c r="EN93" s="15"/>
      <c r="EO93" s="15"/>
      <c r="EP93" s="15"/>
      <c r="EQ93" s="15"/>
      <c r="ER93" s="15"/>
      <c r="ES93" s="15"/>
      <c r="ET93" s="15"/>
      <c r="EU93" s="15"/>
      <c r="EV93" s="15"/>
      <c r="EW93" s="15"/>
      <c r="EX93" s="15"/>
      <c r="EY93" s="15"/>
      <c r="EZ93" s="15"/>
      <c r="FA93" s="15"/>
      <c r="FB93" s="15"/>
      <c r="FC93" s="15"/>
      <c r="FD93" s="15"/>
      <c r="FE93" s="15"/>
      <c r="FF93" s="15"/>
      <c r="FG93" s="15"/>
      <c r="FH93" s="15"/>
      <c r="FI93" s="15"/>
      <c r="FJ93" s="15"/>
      <c r="FK93" s="15"/>
      <c r="FL93" s="15"/>
      <c r="FM93" s="15"/>
      <c r="FN93" s="15"/>
      <c r="FO93" s="15"/>
      <c r="FP93" s="15"/>
      <c r="FQ93" s="15"/>
      <c r="FR93" s="15"/>
      <c r="FS93" s="15"/>
      <c r="FT93" s="15"/>
      <c r="FU93" s="15"/>
      <c r="FV93" s="15"/>
      <c r="FW93" s="15"/>
      <c r="FX93" s="15"/>
      <c r="FY93" s="15"/>
      <c r="FZ93" s="15"/>
      <c r="GA93" s="15"/>
      <c r="GB93" s="15"/>
      <c r="GC93" s="15"/>
      <c r="GD93" s="15"/>
      <c r="GE93" s="15"/>
      <c r="GF93" s="15"/>
      <c r="GG93" s="15"/>
      <c r="GH93" s="15"/>
      <c r="GI93" s="15"/>
      <c r="GJ93" s="15"/>
      <c r="GK93" s="15"/>
      <c r="GL93" s="15"/>
      <c r="GM93" s="15"/>
      <c r="GN93" s="15"/>
      <c r="GO93" s="15"/>
      <c r="GP93" s="15"/>
      <c r="GQ93" s="15"/>
      <c r="GR93" s="15"/>
      <c r="GS93" s="15"/>
      <c r="GT93" s="15"/>
      <c r="GU93" s="15"/>
      <c r="GV93" s="15"/>
      <c r="GW93" s="15"/>
      <c r="GX93" s="15"/>
      <c r="GY93" s="15"/>
      <c r="GZ93" s="15"/>
      <c r="HA93" s="15"/>
      <c r="HB93" s="15"/>
      <c r="HC93" s="15"/>
      <c r="HD93" s="15"/>
      <c r="HE93" s="15"/>
      <c r="HF93" s="15"/>
      <c r="HG93" s="15"/>
      <c r="HH93" s="15"/>
      <c r="HI93" s="15"/>
      <c r="HJ93" s="15"/>
      <c r="HK93" s="15"/>
      <c r="HL93" s="15"/>
      <c r="HM93" s="15"/>
      <c r="HN93" s="15"/>
      <c r="HO93" s="15"/>
      <c r="HP93" s="15"/>
      <c r="HQ93" s="15"/>
      <c r="HR93" s="15"/>
      <c r="HS93" s="15"/>
      <c r="HT93" s="15"/>
      <c r="HU93" s="15"/>
      <c r="HV93" s="15"/>
      <c r="HW93" s="15"/>
      <c r="HX93" s="15"/>
      <c r="HY93" s="15"/>
      <c r="HZ93" s="15"/>
      <c r="IA93" s="15"/>
      <c r="IB93" s="15"/>
      <c r="IC93" s="15"/>
      <c r="ID93" s="15"/>
      <c r="IE93" s="15"/>
      <c r="IF93" s="15"/>
      <c r="IG93" s="15"/>
      <c r="IH93" s="15"/>
      <c r="II93" s="15"/>
      <c r="IJ93" s="15"/>
      <c r="IK93" s="15"/>
      <c r="IL93" s="15"/>
      <c r="IM93" s="15"/>
      <c r="IN93" s="15"/>
      <c r="IO93" s="15"/>
      <c r="IP93" s="15"/>
      <c r="IQ93" s="15"/>
      <c r="IR93" s="15"/>
      <c r="IS93" s="15"/>
      <c r="IT93" s="15"/>
      <c r="IU93" s="15"/>
      <c r="IV93" s="15"/>
    </row>
    <row r="94" spans="1:256" ht="7.5" customHeight="1">
      <c r="A94" s="491"/>
      <c r="B94" s="491"/>
      <c r="C94" s="491"/>
      <c r="D94" s="491"/>
      <c r="E94" s="491"/>
      <c r="F94" s="491"/>
      <c r="G94" s="491"/>
      <c r="H94" s="491"/>
      <c r="I94" s="491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  <c r="CS94" s="15"/>
      <c r="CT94" s="15"/>
      <c r="CU94" s="15"/>
      <c r="CV94" s="15"/>
      <c r="CW94" s="15"/>
      <c r="CX94" s="15"/>
      <c r="CY94" s="15"/>
      <c r="CZ94" s="15"/>
      <c r="DA94" s="15"/>
      <c r="DB94" s="15"/>
      <c r="DC94" s="15"/>
      <c r="DD94" s="15"/>
      <c r="DE94" s="15"/>
      <c r="DF94" s="15"/>
      <c r="DG94" s="15"/>
      <c r="DH94" s="15"/>
      <c r="DI94" s="15"/>
      <c r="DJ94" s="15"/>
      <c r="DK94" s="15"/>
      <c r="DL94" s="15"/>
      <c r="DM94" s="15"/>
      <c r="DN94" s="15"/>
      <c r="DO94" s="15"/>
      <c r="DP94" s="15"/>
      <c r="DQ94" s="15"/>
      <c r="DR94" s="15"/>
      <c r="DS94" s="15"/>
      <c r="DT94" s="15"/>
      <c r="DU94" s="15"/>
      <c r="DV94" s="15"/>
      <c r="DW94" s="15"/>
      <c r="DX94" s="15"/>
      <c r="DY94" s="15"/>
      <c r="DZ94" s="15"/>
      <c r="EA94" s="15"/>
      <c r="EB94" s="15"/>
      <c r="EC94" s="15"/>
      <c r="ED94" s="15"/>
      <c r="EE94" s="15"/>
      <c r="EF94" s="15"/>
      <c r="EG94" s="15"/>
      <c r="EH94" s="15"/>
      <c r="EI94" s="15"/>
      <c r="EJ94" s="15"/>
      <c r="EK94" s="15"/>
      <c r="EL94" s="15"/>
      <c r="EM94" s="15"/>
      <c r="EN94" s="15"/>
      <c r="EO94" s="15"/>
      <c r="EP94" s="15"/>
      <c r="EQ94" s="15"/>
      <c r="ER94" s="15"/>
      <c r="ES94" s="15"/>
      <c r="ET94" s="15"/>
      <c r="EU94" s="15"/>
      <c r="EV94" s="15"/>
      <c r="EW94" s="15"/>
      <c r="EX94" s="15"/>
      <c r="EY94" s="15"/>
      <c r="EZ94" s="15"/>
      <c r="FA94" s="15"/>
      <c r="FB94" s="15"/>
      <c r="FC94" s="15"/>
      <c r="FD94" s="15"/>
      <c r="FE94" s="15"/>
      <c r="FF94" s="15"/>
      <c r="FG94" s="15"/>
      <c r="FH94" s="15"/>
      <c r="FI94" s="15"/>
      <c r="FJ94" s="15"/>
      <c r="FK94" s="15"/>
      <c r="FL94" s="15"/>
      <c r="FM94" s="15"/>
      <c r="FN94" s="15"/>
      <c r="FO94" s="15"/>
      <c r="FP94" s="15"/>
      <c r="FQ94" s="15"/>
      <c r="FR94" s="15"/>
      <c r="FS94" s="15"/>
      <c r="FT94" s="15"/>
      <c r="FU94" s="15"/>
      <c r="FV94" s="15"/>
      <c r="FW94" s="15"/>
      <c r="FX94" s="15"/>
      <c r="FY94" s="15"/>
      <c r="FZ94" s="15"/>
      <c r="GA94" s="15"/>
      <c r="GB94" s="15"/>
      <c r="GC94" s="15"/>
      <c r="GD94" s="15"/>
      <c r="GE94" s="15"/>
      <c r="GF94" s="15"/>
      <c r="GG94" s="15"/>
      <c r="GH94" s="15"/>
      <c r="GI94" s="15"/>
      <c r="GJ94" s="15"/>
      <c r="GK94" s="15"/>
      <c r="GL94" s="15"/>
      <c r="GM94" s="15"/>
      <c r="GN94" s="15"/>
      <c r="GO94" s="15"/>
      <c r="GP94" s="15"/>
      <c r="GQ94" s="15"/>
      <c r="GR94" s="15"/>
      <c r="GS94" s="15"/>
      <c r="GT94" s="15"/>
      <c r="GU94" s="15"/>
      <c r="GV94" s="15"/>
      <c r="GW94" s="15"/>
      <c r="GX94" s="15"/>
      <c r="GY94" s="15"/>
      <c r="GZ94" s="15"/>
      <c r="HA94" s="15"/>
      <c r="HB94" s="15"/>
      <c r="HC94" s="15"/>
      <c r="HD94" s="15"/>
      <c r="HE94" s="15"/>
      <c r="HF94" s="15"/>
      <c r="HG94" s="15"/>
      <c r="HH94" s="15"/>
      <c r="HI94" s="15"/>
      <c r="HJ94" s="15"/>
      <c r="HK94" s="15"/>
      <c r="HL94" s="15"/>
      <c r="HM94" s="15"/>
      <c r="HN94" s="15"/>
      <c r="HO94" s="15"/>
      <c r="HP94" s="15"/>
      <c r="HQ94" s="15"/>
      <c r="HR94" s="15"/>
      <c r="HS94" s="15"/>
      <c r="HT94" s="15"/>
      <c r="HU94" s="15"/>
      <c r="HV94" s="15"/>
      <c r="HW94" s="15"/>
      <c r="HX94" s="15"/>
      <c r="HY94" s="15"/>
      <c r="HZ94" s="15"/>
      <c r="IA94" s="15"/>
      <c r="IB94" s="15"/>
      <c r="IC94" s="15"/>
      <c r="ID94" s="15"/>
      <c r="IE94" s="15"/>
      <c r="IF94" s="15"/>
      <c r="IG94" s="15"/>
      <c r="IH94" s="15"/>
      <c r="II94" s="15"/>
      <c r="IJ94" s="15"/>
      <c r="IK94" s="15"/>
      <c r="IL94" s="15"/>
      <c r="IM94" s="15"/>
      <c r="IN94" s="15"/>
      <c r="IO94" s="15"/>
      <c r="IP94" s="15"/>
      <c r="IQ94" s="15"/>
      <c r="IR94" s="15"/>
      <c r="IS94" s="15"/>
      <c r="IT94" s="15"/>
      <c r="IU94" s="15"/>
      <c r="IV94" s="15"/>
    </row>
    <row r="95" spans="1:256" ht="18" customHeight="1">
      <c r="A95" s="514" t="s">
        <v>101</v>
      </c>
      <c r="B95" s="514"/>
      <c r="C95" s="514"/>
      <c r="D95" s="514"/>
      <c r="E95" s="514"/>
      <c r="F95" s="514"/>
      <c r="G95" s="514"/>
      <c r="H95" s="514"/>
      <c r="I95" s="514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  <c r="DA95" s="15"/>
      <c r="DB95" s="15"/>
      <c r="DC95" s="15"/>
      <c r="DD95" s="15"/>
      <c r="DE95" s="15"/>
      <c r="DF95" s="15"/>
      <c r="DG95" s="15"/>
      <c r="DH95" s="15"/>
      <c r="DI95" s="15"/>
      <c r="DJ95" s="15"/>
      <c r="DK95" s="15"/>
      <c r="DL95" s="15"/>
      <c r="DM95" s="15"/>
      <c r="DN95" s="15"/>
      <c r="DO95" s="15"/>
      <c r="DP95" s="15"/>
      <c r="DQ95" s="15"/>
      <c r="DR95" s="15"/>
      <c r="DS95" s="15"/>
      <c r="DT95" s="15"/>
      <c r="DU95" s="15"/>
      <c r="DV95" s="15"/>
      <c r="DW95" s="15"/>
      <c r="DX95" s="15"/>
      <c r="DY95" s="15"/>
      <c r="DZ95" s="15"/>
      <c r="EA95" s="15"/>
      <c r="EB95" s="15"/>
      <c r="EC95" s="15"/>
      <c r="ED95" s="15"/>
      <c r="EE95" s="15"/>
      <c r="EF95" s="15"/>
      <c r="EG95" s="15"/>
      <c r="EH95" s="15"/>
      <c r="EI95" s="15"/>
      <c r="EJ95" s="15"/>
      <c r="EK95" s="15"/>
      <c r="EL95" s="15"/>
      <c r="EM95" s="15"/>
      <c r="EN95" s="15"/>
      <c r="EO95" s="15"/>
      <c r="EP95" s="15"/>
      <c r="EQ95" s="15"/>
      <c r="ER95" s="15"/>
      <c r="ES95" s="15"/>
      <c r="ET95" s="15"/>
      <c r="EU95" s="15"/>
      <c r="EV95" s="15"/>
      <c r="EW95" s="15"/>
      <c r="EX95" s="15"/>
      <c r="EY95" s="15"/>
      <c r="EZ95" s="15"/>
      <c r="FA95" s="15"/>
      <c r="FB95" s="15"/>
      <c r="FC95" s="15"/>
      <c r="FD95" s="15"/>
      <c r="FE95" s="15"/>
      <c r="FF95" s="15"/>
      <c r="FG95" s="15"/>
      <c r="FH95" s="15"/>
      <c r="FI95" s="15"/>
      <c r="FJ95" s="15"/>
      <c r="FK95" s="15"/>
      <c r="FL95" s="15"/>
      <c r="FM95" s="15"/>
      <c r="FN95" s="15"/>
      <c r="FO95" s="15"/>
      <c r="FP95" s="15"/>
      <c r="FQ95" s="15"/>
      <c r="FR95" s="15"/>
      <c r="FS95" s="15"/>
      <c r="FT95" s="15"/>
      <c r="FU95" s="15"/>
      <c r="FV95" s="15"/>
      <c r="FW95" s="15"/>
      <c r="FX95" s="15"/>
      <c r="FY95" s="15"/>
      <c r="FZ95" s="15"/>
      <c r="GA95" s="15"/>
      <c r="GB95" s="15"/>
      <c r="GC95" s="15"/>
      <c r="GD95" s="15"/>
      <c r="GE95" s="15"/>
      <c r="GF95" s="15"/>
      <c r="GG95" s="15"/>
      <c r="GH95" s="15"/>
      <c r="GI95" s="15"/>
      <c r="GJ95" s="15"/>
      <c r="GK95" s="15"/>
      <c r="GL95" s="15"/>
      <c r="GM95" s="15"/>
      <c r="GN95" s="15"/>
      <c r="GO95" s="15"/>
      <c r="GP95" s="15"/>
      <c r="GQ95" s="15"/>
      <c r="GR95" s="15"/>
      <c r="GS95" s="15"/>
      <c r="GT95" s="15"/>
      <c r="GU95" s="15"/>
      <c r="GV95" s="15"/>
      <c r="GW95" s="15"/>
      <c r="GX95" s="15"/>
      <c r="GY95" s="15"/>
      <c r="GZ95" s="15"/>
      <c r="HA95" s="15"/>
      <c r="HB95" s="15"/>
      <c r="HC95" s="15"/>
      <c r="HD95" s="15"/>
      <c r="HE95" s="15"/>
      <c r="HF95" s="15"/>
      <c r="HG95" s="15"/>
      <c r="HH95" s="15"/>
      <c r="HI95" s="15"/>
      <c r="HJ95" s="15"/>
      <c r="HK95" s="15"/>
      <c r="HL95" s="15"/>
      <c r="HM95" s="15"/>
      <c r="HN95" s="15"/>
      <c r="HO95" s="15"/>
      <c r="HP95" s="15"/>
      <c r="HQ95" s="15"/>
      <c r="HR95" s="15"/>
      <c r="HS95" s="15"/>
      <c r="HT95" s="15"/>
      <c r="HU95" s="15"/>
      <c r="HV95" s="15"/>
      <c r="HW95" s="15"/>
      <c r="HX95" s="15"/>
      <c r="HY95" s="15"/>
      <c r="HZ95" s="15"/>
      <c r="IA95" s="15"/>
      <c r="IB95" s="15"/>
      <c r="IC95" s="15"/>
      <c r="ID95" s="15"/>
      <c r="IE95" s="15"/>
      <c r="IF95" s="15"/>
      <c r="IG95" s="15"/>
      <c r="IH95" s="15"/>
      <c r="II95" s="15"/>
      <c r="IJ95" s="15"/>
      <c r="IK95" s="15"/>
      <c r="IL95" s="15"/>
      <c r="IM95" s="15"/>
      <c r="IN95" s="15"/>
      <c r="IO95" s="15"/>
      <c r="IP95" s="15"/>
      <c r="IQ95" s="15"/>
      <c r="IR95" s="15"/>
      <c r="IS95" s="15"/>
      <c r="IT95" s="15"/>
      <c r="IU95" s="15"/>
      <c r="IV95" s="15"/>
    </row>
    <row r="96" spans="1:256" ht="18.75" customHeight="1">
      <c r="A96" s="66" t="s">
        <v>102</v>
      </c>
      <c r="B96" s="501" t="s">
        <v>103</v>
      </c>
      <c r="C96" s="501"/>
      <c r="D96" s="501"/>
      <c r="E96" s="501"/>
      <c r="F96" s="501"/>
      <c r="G96" s="501"/>
      <c r="H96" s="501"/>
      <c r="I96" s="40" t="s">
        <v>79</v>
      </c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  <c r="DA96" s="15"/>
      <c r="DB96" s="15"/>
      <c r="DC96" s="15"/>
      <c r="DD96" s="15"/>
      <c r="DE96" s="15"/>
      <c r="DF96" s="15"/>
      <c r="DG96" s="15"/>
      <c r="DH96" s="15"/>
      <c r="DI96" s="15"/>
      <c r="DJ96" s="15"/>
      <c r="DK96" s="15"/>
      <c r="DL96" s="15"/>
      <c r="DM96" s="15"/>
      <c r="DN96" s="15"/>
      <c r="DO96" s="15"/>
      <c r="DP96" s="15"/>
      <c r="DQ96" s="15"/>
      <c r="DR96" s="15"/>
      <c r="DS96" s="15"/>
      <c r="DT96" s="15"/>
      <c r="DU96" s="15"/>
      <c r="DV96" s="15"/>
      <c r="DW96" s="15"/>
      <c r="DX96" s="15"/>
      <c r="DY96" s="15"/>
      <c r="DZ96" s="15"/>
      <c r="EA96" s="15"/>
      <c r="EB96" s="15"/>
      <c r="EC96" s="15"/>
      <c r="ED96" s="15"/>
      <c r="EE96" s="15"/>
      <c r="EF96" s="15"/>
      <c r="EG96" s="15"/>
      <c r="EH96" s="15"/>
      <c r="EI96" s="15"/>
      <c r="EJ96" s="15"/>
      <c r="EK96" s="15"/>
      <c r="EL96" s="15"/>
      <c r="EM96" s="15"/>
      <c r="EN96" s="15"/>
      <c r="EO96" s="15"/>
      <c r="EP96" s="15"/>
      <c r="EQ96" s="15"/>
      <c r="ER96" s="15"/>
      <c r="ES96" s="15"/>
      <c r="ET96" s="15"/>
      <c r="EU96" s="15"/>
      <c r="EV96" s="15"/>
      <c r="EW96" s="15"/>
      <c r="EX96" s="15"/>
      <c r="EY96" s="15"/>
      <c r="EZ96" s="15"/>
      <c r="FA96" s="15"/>
      <c r="FB96" s="15"/>
      <c r="FC96" s="15"/>
      <c r="FD96" s="15"/>
      <c r="FE96" s="15"/>
      <c r="FF96" s="15"/>
      <c r="FG96" s="15"/>
      <c r="FH96" s="15"/>
      <c r="FI96" s="15"/>
      <c r="FJ96" s="15"/>
      <c r="FK96" s="15"/>
      <c r="FL96" s="15"/>
      <c r="FM96" s="15"/>
      <c r="FN96" s="15"/>
      <c r="FO96" s="15"/>
      <c r="FP96" s="15"/>
      <c r="FQ96" s="15"/>
      <c r="FR96" s="15"/>
      <c r="FS96" s="15"/>
      <c r="FT96" s="15"/>
      <c r="FU96" s="15"/>
      <c r="FV96" s="15"/>
      <c r="FW96" s="15"/>
      <c r="FX96" s="15"/>
      <c r="FY96" s="15"/>
      <c r="FZ96" s="15"/>
      <c r="GA96" s="15"/>
      <c r="GB96" s="15"/>
      <c r="GC96" s="15"/>
      <c r="GD96" s="15"/>
      <c r="GE96" s="15"/>
      <c r="GF96" s="15"/>
      <c r="GG96" s="15"/>
      <c r="GH96" s="15"/>
      <c r="GI96" s="15"/>
      <c r="GJ96" s="15"/>
      <c r="GK96" s="15"/>
      <c r="GL96" s="15"/>
      <c r="GM96" s="15"/>
      <c r="GN96" s="15"/>
      <c r="GO96" s="15"/>
      <c r="GP96" s="15"/>
      <c r="GQ96" s="15"/>
      <c r="GR96" s="15"/>
      <c r="GS96" s="15"/>
      <c r="GT96" s="15"/>
      <c r="GU96" s="15"/>
      <c r="GV96" s="15"/>
      <c r="GW96" s="15"/>
      <c r="GX96" s="15"/>
      <c r="GY96" s="15"/>
      <c r="GZ96" s="15"/>
      <c r="HA96" s="15"/>
      <c r="HB96" s="15"/>
      <c r="HC96" s="15"/>
      <c r="HD96" s="15"/>
      <c r="HE96" s="15"/>
      <c r="HF96" s="15"/>
      <c r="HG96" s="15"/>
      <c r="HH96" s="15"/>
      <c r="HI96" s="15"/>
      <c r="HJ96" s="15"/>
      <c r="HK96" s="15"/>
      <c r="HL96" s="15"/>
      <c r="HM96" s="15"/>
      <c r="HN96" s="15"/>
      <c r="HO96" s="15"/>
      <c r="HP96" s="15"/>
      <c r="HQ96" s="15"/>
      <c r="HR96" s="15"/>
      <c r="HS96" s="15"/>
      <c r="HT96" s="15"/>
      <c r="HU96" s="15"/>
      <c r="HV96" s="15"/>
      <c r="HW96" s="15"/>
      <c r="HX96" s="15"/>
      <c r="HY96" s="15"/>
      <c r="HZ96" s="15"/>
      <c r="IA96" s="15"/>
      <c r="IB96" s="15"/>
      <c r="IC96" s="15"/>
      <c r="ID96" s="15"/>
      <c r="IE96" s="15"/>
      <c r="IF96" s="15"/>
      <c r="IG96" s="15"/>
      <c r="IH96" s="15"/>
      <c r="II96" s="15"/>
      <c r="IJ96" s="15"/>
      <c r="IK96" s="15"/>
      <c r="IL96" s="15"/>
      <c r="IM96" s="15"/>
      <c r="IN96" s="15"/>
      <c r="IO96" s="15"/>
      <c r="IP96" s="15"/>
      <c r="IQ96" s="15"/>
      <c r="IR96" s="15"/>
      <c r="IS96" s="15"/>
      <c r="IT96" s="15"/>
      <c r="IU96" s="15"/>
      <c r="IV96" s="15"/>
    </row>
    <row r="97" spans="1:256" ht="15.75" customHeight="1">
      <c r="A97" s="48" t="s">
        <v>8</v>
      </c>
      <c r="B97" s="515" t="s">
        <v>104</v>
      </c>
      <c r="C97" s="515"/>
      <c r="D97" s="515"/>
      <c r="E97" s="515"/>
      <c r="F97" s="515"/>
      <c r="G97" s="515"/>
      <c r="H97" s="515"/>
      <c r="I97" s="55">
        <f>IF(ROUND((H100*H98*H99)-(I62*H101),2)&lt;0,0,ROUND((H100*H98*H99)-(I62*H101),2))</f>
        <v>133.19999999999999</v>
      </c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  <c r="DH97" s="15"/>
      <c r="DI97" s="15"/>
      <c r="DJ97" s="15"/>
      <c r="DK97" s="15"/>
      <c r="DL97" s="15"/>
      <c r="DM97" s="15"/>
      <c r="DN97" s="15"/>
      <c r="DO97" s="15"/>
      <c r="DP97" s="15"/>
      <c r="DQ97" s="15"/>
      <c r="DR97" s="15"/>
      <c r="DS97" s="15"/>
      <c r="DT97" s="15"/>
      <c r="DU97" s="15"/>
      <c r="DV97" s="15"/>
      <c r="DW97" s="15"/>
      <c r="DX97" s="15"/>
      <c r="DY97" s="15"/>
      <c r="DZ97" s="15"/>
      <c r="EA97" s="15"/>
      <c r="EB97" s="15"/>
      <c r="EC97" s="15"/>
      <c r="ED97" s="15"/>
      <c r="EE97" s="15"/>
      <c r="EF97" s="15"/>
      <c r="EG97" s="15"/>
      <c r="EH97" s="15"/>
      <c r="EI97" s="15"/>
      <c r="EJ97" s="15"/>
      <c r="EK97" s="15"/>
      <c r="EL97" s="15"/>
      <c r="EM97" s="15"/>
      <c r="EN97" s="15"/>
      <c r="EO97" s="15"/>
      <c r="EP97" s="15"/>
      <c r="EQ97" s="15"/>
      <c r="ER97" s="15"/>
      <c r="ES97" s="15"/>
      <c r="ET97" s="15"/>
      <c r="EU97" s="15"/>
      <c r="EV97" s="15"/>
      <c r="EW97" s="15"/>
      <c r="EX97" s="15"/>
      <c r="EY97" s="15"/>
      <c r="EZ97" s="15"/>
      <c r="FA97" s="15"/>
      <c r="FB97" s="15"/>
      <c r="FC97" s="15"/>
      <c r="FD97" s="15"/>
      <c r="FE97" s="15"/>
      <c r="FF97" s="15"/>
      <c r="FG97" s="15"/>
      <c r="FH97" s="15"/>
      <c r="FI97" s="15"/>
      <c r="FJ97" s="15"/>
      <c r="FK97" s="15"/>
      <c r="FL97" s="15"/>
      <c r="FM97" s="15"/>
      <c r="FN97" s="15"/>
      <c r="FO97" s="15"/>
      <c r="FP97" s="15"/>
      <c r="FQ97" s="15"/>
      <c r="FR97" s="15"/>
      <c r="FS97" s="15"/>
      <c r="FT97" s="15"/>
      <c r="FU97" s="15"/>
      <c r="FV97" s="15"/>
      <c r="FW97" s="15"/>
      <c r="FX97" s="15"/>
      <c r="FY97" s="15"/>
      <c r="FZ97" s="15"/>
      <c r="GA97" s="15"/>
      <c r="GB97" s="15"/>
      <c r="GC97" s="15"/>
      <c r="GD97" s="15"/>
      <c r="GE97" s="15"/>
      <c r="GF97" s="15"/>
      <c r="GG97" s="15"/>
      <c r="GH97" s="15"/>
      <c r="GI97" s="15"/>
      <c r="GJ97" s="15"/>
      <c r="GK97" s="15"/>
      <c r="GL97" s="15"/>
      <c r="GM97" s="15"/>
      <c r="GN97" s="15"/>
      <c r="GO97" s="15"/>
      <c r="GP97" s="15"/>
      <c r="GQ97" s="15"/>
      <c r="GR97" s="15"/>
      <c r="GS97" s="15"/>
      <c r="GT97" s="15"/>
      <c r="GU97" s="15"/>
      <c r="GV97" s="15"/>
      <c r="GW97" s="15"/>
      <c r="GX97" s="15"/>
      <c r="GY97" s="15"/>
      <c r="GZ97" s="15"/>
      <c r="HA97" s="15"/>
      <c r="HB97" s="15"/>
      <c r="HC97" s="15"/>
      <c r="HD97" s="15"/>
      <c r="HE97" s="15"/>
      <c r="HF97" s="15"/>
      <c r="HG97" s="15"/>
      <c r="HH97" s="15"/>
      <c r="HI97" s="15"/>
      <c r="HJ97" s="15"/>
      <c r="HK97" s="15"/>
      <c r="HL97" s="15"/>
      <c r="HM97" s="15"/>
      <c r="HN97" s="15"/>
      <c r="HO97" s="15"/>
      <c r="HP97" s="15"/>
      <c r="HQ97" s="15"/>
      <c r="HR97" s="15"/>
      <c r="HS97" s="15"/>
      <c r="HT97" s="15"/>
      <c r="HU97" s="15"/>
      <c r="HV97" s="15"/>
      <c r="HW97" s="15"/>
      <c r="HX97" s="15"/>
      <c r="HY97" s="15"/>
      <c r="HZ97" s="15"/>
      <c r="IA97" s="15"/>
      <c r="IB97" s="15"/>
      <c r="IC97" s="15"/>
      <c r="ID97" s="15"/>
      <c r="IE97" s="15"/>
      <c r="IF97" s="15"/>
      <c r="IG97" s="15"/>
      <c r="IH97" s="15"/>
      <c r="II97" s="15"/>
      <c r="IJ97" s="15"/>
      <c r="IK97" s="15"/>
      <c r="IL97" s="15"/>
      <c r="IM97" s="15"/>
      <c r="IN97" s="15"/>
      <c r="IO97" s="15"/>
      <c r="IP97" s="15"/>
      <c r="IQ97" s="15"/>
      <c r="IR97" s="15"/>
      <c r="IS97" s="15"/>
      <c r="IT97" s="15"/>
      <c r="IU97" s="15"/>
      <c r="IV97" s="15"/>
    </row>
    <row r="98" spans="1:256" ht="25.5" customHeight="1">
      <c r="A98" s="48"/>
      <c r="B98" s="516" t="s">
        <v>105</v>
      </c>
      <c r="C98" s="516"/>
      <c r="D98" s="516"/>
      <c r="E98" s="516"/>
      <c r="F98" s="516"/>
      <c r="G98" s="516"/>
      <c r="H98" s="67">
        <v>4.8</v>
      </c>
      <c r="I98" s="68" t="s">
        <v>106</v>
      </c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  <c r="CR98" s="15"/>
      <c r="CS98" s="15"/>
      <c r="CT98" s="15"/>
      <c r="CU98" s="15"/>
      <c r="CV98" s="15"/>
      <c r="CW98" s="15"/>
      <c r="CX98" s="15"/>
      <c r="CY98" s="15"/>
      <c r="CZ98" s="15"/>
      <c r="DA98" s="15"/>
      <c r="DB98" s="15"/>
      <c r="DC98" s="15"/>
      <c r="DD98" s="15"/>
      <c r="DE98" s="15"/>
      <c r="DF98" s="15"/>
      <c r="DG98" s="15"/>
      <c r="DH98" s="15"/>
      <c r="DI98" s="15"/>
      <c r="DJ98" s="15"/>
      <c r="DK98" s="15"/>
      <c r="DL98" s="15"/>
      <c r="DM98" s="15"/>
      <c r="DN98" s="15"/>
      <c r="DO98" s="15"/>
      <c r="DP98" s="15"/>
      <c r="DQ98" s="15"/>
      <c r="DR98" s="15"/>
      <c r="DS98" s="15"/>
      <c r="DT98" s="15"/>
      <c r="DU98" s="15"/>
      <c r="DV98" s="15"/>
      <c r="DW98" s="15"/>
      <c r="DX98" s="15"/>
      <c r="DY98" s="15"/>
      <c r="DZ98" s="15"/>
      <c r="EA98" s="15"/>
      <c r="EB98" s="15"/>
      <c r="EC98" s="15"/>
      <c r="ED98" s="15"/>
      <c r="EE98" s="15"/>
      <c r="EF98" s="15"/>
      <c r="EG98" s="15"/>
      <c r="EH98" s="15"/>
      <c r="EI98" s="15"/>
      <c r="EJ98" s="15"/>
      <c r="EK98" s="15"/>
      <c r="EL98" s="15"/>
      <c r="EM98" s="15"/>
      <c r="EN98" s="15"/>
      <c r="EO98" s="15"/>
      <c r="EP98" s="15"/>
      <c r="EQ98" s="15"/>
      <c r="ER98" s="15"/>
      <c r="ES98" s="15"/>
      <c r="ET98" s="15"/>
      <c r="EU98" s="15"/>
      <c r="EV98" s="15"/>
      <c r="EW98" s="15"/>
      <c r="EX98" s="15"/>
      <c r="EY98" s="15"/>
      <c r="EZ98" s="15"/>
      <c r="FA98" s="15"/>
      <c r="FB98" s="15"/>
      <c r="FC98" s="15"/>
      <c r="FD98" s="15"/>
      <c r="FE98" s="15"/>
      <c r="FF98" s="15"/>
      <c r="FG98" s="15"/>
      <c r="FH98" s="15"/>
      <c r="FI98" s="15"/>
      <c r="FJ98" s="15"/>
      <c r="FK98" s="15"/>
      <c r="FL98" s="15"/>
      <c r="FM98" s="15"/>
      <c r="FN98" s="15"/>
      <c r="FO98" s="15"/>
      <c r="FP98" s="15"/>
      <c r="FQ98" s="15"/>
      <c r="FR98" s="15"/>
      <c r="FS98" s="15"/>
      <c r="FT98" s="15"/>
      <c r="FU98" s="15"/>
      <c r="FV98" s="15"/>
      <c r="FW98" s="15"/>
      <c r="FX98" s="15"/>
      <c r="FY98" s="15"/>
      <c r="FZ98" s="15"/>
      <c r="GA98" s="15"/>
      <c r="GB98" s="15"/>
      <c r="GC98" s="15"/>
      <c r="GD98" s="15"/>
      <c r="GE98" s="15"/>
      <c r="GF98" s="15"/>
      <c r="GG98" s="15"/>
      <c r="GH98" s="15"/>
      <c r="GI98" s="15"/>
      <c r="GJ98" s="15"/>
      <c r="GK98" s="15"/>
      <c r="GL98" s="15"/>
      <c r="GM98" s="15"/>
      <c r="GN98" s="15"/>
      <c r="GO98" s="15"/>
      <c r="GP98" s="15"/>
      <c r="GQ98" s="15"/>
      <c r="GR98" s="15"/>
      <c r="GS98" s="15"/>
      <c r="GT98" s="15"/>
      <c r="GU98" s="15"/>
      <c r="GV98" s="15"/>
      <c r="GW98" s="15"/>
      <c r="GX98" s="15"/>
      <c r="GY98" s="15"/>
      <c r="GZ98" s="15"/>
      <c r="HA98" s="15"/>
      <c r="HB98" s="15"/>
      <c r="HC98" s="15"/>
      <c r="HD98" s="15"/>
      <c r="HE98" s="15"/>
      <c r="HF98" s="15"/>
      <c r="HG98" s="15"/>
      <c r="HH98" s="15"/>
      <c r="HI98" s="15"/>
      <c r="HJ98" s="15"/>
      <c r="HK98" s="15"/>
      <c r="HL98" s="15"/>
      <c r="HM98" s="15"/>
      <c r="HN98" s="15"/>
      <c r="HO98" s="15"/>
      <c r="HP98" s="15"/>
      <c r="HQ98" s="15"/>
      <c r="HR98" s="15"/>
      <c r="HS98" s="15"/>
      <c r="HT98" s="15"/>
      <c r="HU98" s="15"/>
      <c r="HV98" s="15"/>
      <c r="HW98" s="15"/>
      <c r="HX98" s="15"/>
      <c r="HY98" s="15"/>
      <c r="HZ98" s="15"/>
      <c r="IA98" s="15"/>
      <c r="IB98" s="15"/>
      <c r="IC98" s="15"/>
      <c r="ID98" s="15"/>
      <c r="IE98" s="15"/>
      <c r="IF98" s="15"/>
      <c r="IG98" s="15"/>
      <c r="IH98" s="15"/>
      <c r="II98" s="15"/>
      <c r="IJ98" s="15"/>
      <c r="IK98" s="15"/>
      <c r="IL98" s="15"/>
      <c r="IM98" s="15"/>
      <c r="IN98" s="15"/>
      <c r="IO98" s="15"/>
      <c r="IP98" s="15"/>
      <c r="IQ98" s="15"/>
      <c r="IR98" s="15"/>
      <c r="IS98" s="15"/>
      <c r="IT98" s="15"/>
      <c r="IU98" s="15"/>
      <c r="IV98" s="15"/>
    </row>
    <row r="99" spans="1:256" ht="17.25" customHeight="1">
      <c r="A99" s="48"/>
      <c r="B99" s="517" t="s">
        <v>339</v>
      </c>
      <c r="C99" s="517"/>
      <c r="D99" s="517"/>
      <c r="E99" s="517"/>
      <c r="F99" s="517"/>
      <c r="G99" s="517"/>
      <c r="H99" s="70">
        <v>2</v>
      </c>
      <c r="I99" s="68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  <c r="DA99" s="15"/>
      <c r="DB99" s="15"/>
      <c r="DC99" s="15"/>
      <c r="DD99" s="15"/>
      <c r="DE99" s="15"/>
      <c r="DF99" s="15"/>
      <c r="DG99" s="15"/>
      <c r="DH99" s="15"/>
      <c r="DI99" s="15"/>
      <c r="DJ99" s="15"/>
      <c r="DK99" s="15"/>
      <c r="DL99" s="15"/>
      <c r="DM99" s="15"/>
      <c r="DN99" s="15"/>
      <c r="DO99" s="15"/>
      <c r="DP99" s="15"/>
      <c r="DQ99" s="15"/>
      <c r="DR99" s="15"/>
      <c r="DS99" s="15"/>
      <c r="DT99" s="15"/>
      <c r="DU99" s="15"/>
      <c r="DV99" s="15"/>
      <c r="DW99" s="15"/>
      <c r="DX99" s="15"/>
      <c r="DY99" s="15"/>
      <c r="DZ99" s="15"/>
      <c r="EA99" s="15"/>
      <c r="EB99" s="15"/>
      <c r="EC99" s="15"/>
      <c r="ED99" s="15"/>
      <c r="EE99" s="15"/>
      <c r="EF99" s="15"/>
      <c r="EG99" s="15"/>
      <c r="EH99" s="15"/>
      <c r="EI99" s="15"/>
      <c r="EJ99" s="15"/>
      <c r="EK99" s="15"/>
      <c r="EL99" s="15"/>
      <c r="EM99" s="15"/>
      <c r="EN99" s="15"/>
      <c r="EO99" s="15"/>
      <c r="EP99" s="15"/>
      <c r="EQ99" s="15"/>
      <c r="ER99" s="15"/>
      <c r="ES99" s="15"/>
      <c r="ET99" s="15"/>
      <c r="EU99" s="15"/>
      <c r="EV99" s="15"/>
      <c r="EW99" s="15"/>
      <c r="EX99" s="15"/>
      <c r="EY99" s="15"/>
      <c r="EZ99" s="15"/>
      <c r="FA99" s="15"/>
      <c r="FB99" s="15"/>
      <c r="FC99" s="15"/>
      <c r="FD99" s="15"/>
      <c r="FE99" s="15"/>
      <c r="FF99" s="15"/>
      <c r="FG99" s="15"/>
      <c r="FH99" s="15"/>
      <c r="FI99" s="15"/>
      <c r="FJ99" s="15"/>
      <c r="FK99" s="15"/>
      <c r="FL99" s="15"/>
      <c r="FM99" s="15"/>
      <c r="FN99" s="15"/>
      <c r="FO99" s="15"/>
      <c r="FP99" s="15"/>
      <c r="FQ99" s="15"/>
      <c r="FR99" s="15"/>
      <c r="FS99" s="15"/>
      <c r="FT99" s="15"/>
      <c r="FU99" s="15"/>
      <c r="FV99" s="15"/>
      <c r="FW99" s="15"/>
      <c r="FX99" s="15"/>
      <c r="FY99" s="15"/>
      <c r="FZ99" s="15"/>
      <c r="GA99" s="15"/>
      <c r="GB99" s="15"/>
      <c r="GC99" s="15"/>
      <c r="GD99" s="15"/>
      <c r="GE99" s="15"/>
      <c r="GF99" s="15"/>
      <c r="GG99" s="15"/>
      <c r="GH99" s="15"/>
      <c r="GI99" s="15"/>
      <c r="GJ99" s="15"/>
      <c r="GK99" s="15"/>
      <c r="GL99" s="15"/>
      <c r="GM99" s="15"/>
      <c r="GN99" s="15"/>
      <c r="GO99" s="15"/>
      <c r="GP99" s="15"/>
      <c r="GQ99" s="15"/>
      <c r="GR99" s="15"/>
      <c r="GS99" s="15"/>
      <c r="GT99" s="15"/>
      <c r="GU99" s="15"/>
      <c r="GV99" s="15"/>
      <c r="GW99" s="15"/>
      <c r="GX99" s="15"/>
      <c r="GY99" s="15"/>
      <c r="GZ99" s="15"/>
      <c r="HA99" s="15"/>
      <c r="HB99" s="15"/>
      <c r="HC99" s="15"/>
      <c r="HD99" s="15"/>
      <c r="HE99" s="15"/>
      <c r="HF99" s="15"/>
      <c r="HG99" s="15"/>
      <c r="HH99" s="15"/>
      <c r="HI99" s="15"/>
      <c r="HJ99" s="15"/>
      <c r="HK99" s="15"/>
      <c r="HL99" s="15"/>
      <c r="HM99" s="15"/>
      <c r="HN99" s="15"/>
      <c r="HO99" s="15"/>
      <c r="HP99" s="15"/>
      <c r="HQ99" s="15"/>
      <c r="HR99" s="15"/>
      <c r="HS99" s="15"/>
      <c r="HT99" s="15"/>
      <c r="HU99" s="15"/>
      <c r="HV99" s="15"/>
      <c r="HW99" s="15"/>
      <c r="HX99" s="15"/>
      <c r="HY99" s="15"/>
      <c r="HZ99" s="15"/>
      <c r="IA99" s="15"/>
      <c r="IB99" s="15"/>
      <c r="IC99" s="15"/>
      <c r="ID99" s="15"/>
      <c r="IE99" s="15"/>
      <c r="IF99" s="15"/>
      <c r="IG99" s="15"/>
      <c r="IH99" s="15"/>
      <c r="II99" s="15"/>
      <c r="IJ99" s="15"/>
      <c r="IK99" s="15"/>
      <c r="IL99" s="15"/>
      <c r="IM99" s="15"/>
      <c r="IN99" s="15"/>
      <c r="IO99" s="15"/>
      <c r="IP99" s="15"/>
      <c r="IQ99" s="15"/>
      <c r="IR99" s="15"/>
      <c r="IS99" s="15"/>
      <c r="IT99" s="15"/>
      <c r="IU99" s="15"/>
      <c r="IV99" s="15"/>
    </row>
    <row r="100" spans="1:256" ht="15" customHeight="1">
      <c r="A100" s="48"/>
      <c r="B100" s="517" t="s">
        <v>108</v>
      </c>
      <c r="C100" s="517"/>
      <c r="D100" s="517"/>
      <c r="E100" s="517"/>
      <c r="F100" s="517"/>
      <c r="G100" s="517"/>
      <c r="H100" s="71">
        <v>22</v>
      </c>
      <c r="I100" s="68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  <c r="DA100" s="15"/>
      <c r="DB100" s="15"/>
      <c r="DC100" s="15"/>
      <c r="DD100" s="15"/>
      <c r="DE100" s="15"/>
      <c r="DF100" s="15"/>
      <c r="DG100" s="15"/>
      <c r="DH100" s="15"/>
      <c r="DI100" s="15"/>
      <c r="DJ100" s="15"/>
      <c r="DK100" s="15"/>
      <c r="DL100" s="15"/>
      <c r="DM100" s="15"/>
      <c r="DN100" s="15"/>
      <c r="DO100" s="15"/>
      <c r="DP100" s="15"/>
      <c r="DQ100" s="15"/>
      <c r="DR100" s="15"/>
      <c r="DS100" s="15"/>
      <c r="DT100" s="15"/>
      <c r="DU100" s="15"/>
      <c r="DV100" s="15"/>
      <c r="DW100" s="15"/>
      <c r="DX100" s="15"/>
      <c r="DY100" s="15"/>
      <c r="DZ100" s="15"/>
      <c r="EA100" s="15"/>
      <c r="EB100" s="15"/>
      <c r="EC100" s="15"/>
      <c r="ED100" s="15"/>
      <c r="EE100" s="15"/>
      <c r="EF100" s="15"/>
      <c r="EG100" s="15"/>
      <c r="EH100" s="15"/>
      <c r="EI100" s="15"/>
      <c r="EJ100" s="15"/>
      <c r="EK100" s="15"/>
      <c r="EL100" s="15"/>
      <c r="EM100" s="15"/>
      <c r="EN100" s="15"/>
      <c r="EO100" s="15"/>
      <c r="EP100" s="15"/>
      <c r="EQ100" s="15"/>
      <c r="ER100" s="15"/>
      <c r="ES100" s="15"/>
      <c r="ET100" s="15"/>
      <c r="EU100" s="15"/>
      <c r="EV100" s="15"/>
      <c r="EW100" s="15"/>
      <c r="EX100" s="15"/>
      <c r="EY100" s="15"/>
      <c r="EZ100" s="15"/>
      <c r="FA100" s="15"/>
      <c r="FB100" s="15"/>
      <c r="FC100" s="15"/>
      <c r="FD100" s="15"/>
      <c r="FE100" s="15"/>
      <c r="FF100" s="15"/>
      <c r="FG100" s="15"/>
      <c r="FH100" s="15"/>
      <c r="FI100" s="15"/>
      <c r="FJ100" s="15"/>
      <c r="FK100" s="15"/>
      <c r="FL100" s="15"/>
      <c r="FM100" s="15"/>
      <c r="FN100" s="15"/>
      <c r="FO100" s="15"/>
      <c r="FP100" s="15"/>
      <c r="FQ100" s="15"/>
      <c r="FR100" s="15"/>
      <c r="FS100" s="15"/>
      <c r="FT100" s="15"/>
      <c r="FU100" s="15"/>
      <c r="FV100" s="15"/>
      <c r="FW100" s="15"/>
      <c r="FX100" s="15"/>
      <c r="FY100" s="15"/>
      <c r="FZ100" s="15"/>
      <c r="GA100" s="15"/>
      <c r="GB100" s="15"/>
      <c r="GC100" s="15"/>
      <c r="GD100" s="15"/>
      <c r="GE100" s="15"/>
      <c r="GF100" s="15"/>
      <c r="GG100" s="15"/>
      <c r="GH100" s="15"/>
      <c r="GI100" s="15"/>
      <c r="GJ100" s="15"/>
      <c r="GK100" s="15"/>
      <c r="GL100" s="15"/>
      <c r="GM100" s="15"/>
      <c r="GN100" s="15"/>
      <c r="GO100" s="15"/>
      <c r="GP100" s="15"/>
      <c r="GQ100" s="15"/>
      <c r="GR100" s="15"/>
      <c r="GS100" s="15"/>
      <c r="GT100" s="15"/>
      <c r="GU100" s="15"/>
      <c r="GV100" s="15"/>
      <c r="GW100" s="15"/>
      <c r="GX100" s="15"/>
      <c r="GY100" s="15"/>
      <c r="GZ100" s="15"/>
      <c r="HA100" s="15"/>
      <c r="HB100" s="15"/>
      <c r="HC100" s="15"/>
      <c r="HD100" s="15"/>
      <c r="HE100" s="15"/>
      <c r="HF100" s="15"/>
      <c r="HG100" s="15"/>
      <c r="HH100" s="15"/>
      <c r="HI100" s="15"/>
      <c r="HJ100" s="15"/>
      <c r="HK100" s="15"/>
      <c r="HL100" s="15"/>
      <c r="HM100" s="15"/>
      <c r="HN100" s="15"/>
      <c r="HO100" s="15"/>
      <c r="HP100" s="15"/>
      <c r="HQ100" s="15"/>
      <c r="HR100" s="15"/>
      <c r="HS100" s="15"/>
      <c r="HT100" s="15"/>
      <c r="HU100" s="15"/>
      <c r="HV100" s="15"/>
      <c r="HW100" s="15"/>
      <c r="HX100" s="15"/>
      <c r="HY100" s="15"/>
      <c r="HZ100" s="15"/>
      <c r="IA100" s="15"/>
      <c r="IB100" s="15"/>
      <c r="IC100" s="15"/>
      <c r="ID100" s="15"/>
      <c r="IE100" s="15"/>
      <c r="IF100" s="15"/>
      <c r="IG100" s="15"/>
      <c r="IH100" s="15"/>
      <c r="II100" s="15"/>
      <c r="IJ100" s="15"/>
      <c r="IK100" s="15"/>
      <c r="IL100" s="15"/>
      <c r="IM100" s="15"/>
      <c r="IN100" s="15"/>
      <c r="IO100" s="15"/>
      <c r="IP100" s="15"/>
      <c r="IQ100" s="15"/>
      <c r="IR100" s="15"/>
      <c r="IS100" s="15"/>
      <c r="IT100" s="15"/>
      <c r="IU100" s="15"/>
      <c r="IV100" s="15"/>
    </row>
    <row r="101" spans="1:256" ht="15" customHeight="1">
      <c r="A101" s="48"/>
      <c r="B101" s="518" t="s">
        <v>109</v>
      </c>
      <c r="C101" s="518"/>
      <c r="D101" s="518"/>
      <c r="E101" s="518"/>
      <c r="F101" s="518"/>
      <c r="G101" s="518"/>
      <c r="H101" s="72">
        <v>0.06</v>
      </c>
      <c r="I101" s="69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5"/>
      <c r="DC101" s="15"/>
      <c r="DD101" s="15"/>
      <c r="DE101" s="15"/>
      <c r="DF101" s="15"/>
      <c r="DG101" s="15"/>
      <c r="DH101" s="15"/>
      <c r="DI101" s="15"/>
      <c r="DJ101" s="15"/>
      <c r="DK101" s="15"/>
      <c r="DL101" s="15"/>
      <c r="DM101" s="15"/>
      <c r="DN101" s="15"/>
      <c r="DO101" s="15"/>
      <c r="DP101" s="15"/>
      <c r="DQ101" s="15"/>
      <c r="DR101" s="15"/>
      <c r="DS101" s="15"/>
      <c r="DT101" s="15"/>
      <c r="DU101" s="15"/>
      <c r="DV101" s="15"/>
      <c r="DW101" s="15"/>
      <c r="DX101" s="15"/>
      <c r="DY101" s="15"/>
      <c r="DZ101" s="15"/>
      <c r="EA101" s="15"/>
      <c r="EB101" s="15"/>
      <c r="EC101" s="15"/>
      <c r="ED101" s="15"/>
      <c r="EE101" s="15"/>
      <c r="EF101" s="15"/>
      <c r="EG101" s="15"/>
      <c r="EH101" s="15"/>
      <c r="EI101" s="15"/>
      <c r="EJ101" s="15"/>
      <c r="EK101" s="15"/>
      <c r="EL101" s="15"/>
      <c r="EM101" s="15"/>
      <c r="EN101" s="15"/>
      <c r="EO101" s="15"/>
      <c r="EP101" s="15"/>
      <c r="EQ101" s="15"/>
      <c r="ER101" s="15"/>
      <c r="ES101" s="15"/>
      <c r="ET101" s="15"/>
      <c r="EU101" s="15"/>
      <c r="EV101" s="15"/>
      <c r="EW101" s="15"/>
      <c r="EX101" s="15"/>
      <c r="EY101" s="15"/>
      <c r="EZ101" s="15"/>
      <c r="FA101" s="15"/>
      <c r="FB101" s="15"/>
      <c r="FC101" s="15"/>
      <c r="FD101" s="15"/>
      <c r="FE101" s="15"/>
      <c r="FF101" s="15"/>
      <c r="FG101" s="15"/>
      <c r="FH101" s="15"/>
      <c r="FI101" s="15"/>
      <c r="FJ101" s="15"/>
      <c r="FK101" s="15"/>
      <c r="FL101" s="15"/>
      <c r="FM101" s="15"/>
      <c r="FN101" s="15"/>
      <c r="FO101" s="15"/>
      <c r="FP101" s="15"/>
      <c r="FQ101" s="15"/>
      <c r="FR101" s="15"/>
      <c r="FS101" s="15"/>
      <c r="FT101" s="15"/>
      <c r="FU101" s="15"/>
      <c r="FV101" s="15"/>
      <c r="FW101" s="15"/>
      <c r="FX101" s="15"/>
      <c r="FY101" s="15"/>
      <c r="FZ101" s="15"/>
      <c r="GA101" s="15"/>
      <c r="GB101" s="15"/>
      <c r="GC101" s="15"/>
      <c r="GD101" s="15"/>
      <c r="GE101" s="15"/>
      <c r="GF101" s="15"/>
      <c r="GG101" s="15"/>
      <c r="GH101" s="15"/>
      <c r="GI101" s="15"/>
      <c r="GJ101" s="15"/>
      <c r="GK101" s="15"/>
      <c r="GL101" s="15"/>
      <c r="GM101" s="15"/>
      <c r="GN101" s="15"/>
      <c r="GO101" s="15"/>
      <c r="GP101" s="15"/>
      <c r="GQ101" s="15"/>
      <c r="GR101" s="15"/>
      <c r="GS101" s="15"/>
      <c r="GT101" s="15"/>
      <c r="GU101" s="15"/>
      <c r="GV101" s="15"/>
      <c r="GW101" s="15"/>
      <c r="GX101" s="15"/>
      <c r="GY101" s="15"/>
      <c r="GZ101" s="15"/>
      <c r="HA101" s="15"/>
      <c r="HB101" s="15"/>
      <c r="HC101" s="15"/>
      <c r="HD101" s="15"/>
      <c r="HE101" s="15"/>
      <c r="HF101" s="15"/>
      <c r="HG101" s="15"/>
      <c r="HH101" s="15"/>
      <c r="HI101" s="15"/>
      <c r="HJ101" s="15"/>
      <c r="HK101" s="15"/>
      <c r="HL101" s="15"/>
      <c r="HM101" s="15"/>
      <c r="HN101" s="15"/>
      <c r="HO101" s="15"/>
      <c r="HP101" s="15"/>
      <c r="HQ101" s="15"/>
      <c r="HR101" s="15"/>
      <c r="HS101" s="15"/>
      <c r="HT101" s="15"/>
      <c r="HU101" s="15"/>
      <c r="HV101" s="15"/>
      <c r="HW101" s="15"/>
      <c r="HX101" s="15"/>
      <c r="HY101" s="15"/>
      <c r="HZ101" s="15"/>
      <c r="IA101" s="15"/>
      <c r="IB101" s="15"/>
      <c r="IC101" s="15"/>
      <c r="ID101" s="15"/>
      <c r="IE101" s="15"/>
      <c r="IF101" s="15"/>
      <c r="IG101" s="15"/>
      <c r="IH101" s="15"/>
      <c r="II101" s="15"/>
      <c r="IJ101" s="15"/>
      <c r="IK101" s="15"/>
      <c r="IL101" s="15"/>
      <c r="IM101" s="15"/>
      <c r="IN101" s="15"/>
      <c r="IO101" s="15"/>
      <c r="IP101" s="15"/>
      <c r="IQ101" s="15"/>
      <c r="IR101" s="15"/>
      <c r="IS101" s="15"/>
      <c r="IT101" s="15"/>
      <c r="IU101" s="15"/>
      <c r="IV101" s="15"/>
    </row>
    <row r="102" spans="1:256" ht="15.75" customHeight="1">
      <c r="A102" s="48" t="s">
        <v>10</v>
      </c>
      <c r="B102" s="515" t="s">
        <v>110</v>
      </c>
      <c r="C102" s="515"/>
      <c r="D102" s="515"/>
      <c r="E102" s="515"/>
      <c r="F102" s="515"/>
      <c r="G102" s="515"/>
      <c r="H102" s="515"/>
      <c r="I102" s="55">
        <f>ROUND(H104*H103*(1-H105),2)</f>
        <v>392.04</v>
      </c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15"/>
      <c r="CN102" s="15"/>
      <c r="CO102" s="15"/>
      <c r="CP102" s="15"/>
      <c r="CQ102" s="15"/>
      <c r="CR102" s="15"/>
      <c r="CS102" s="15"/>
      <c r="CT102" s="15"/>
      <c r="CU102" s="15"/>
      <c r="CV102" s="15"/>
      <c r="CW102" s="15"/>
      <c r="CX102" s="15"/>
      <c r="CY102" s="15"/>
      <c r="CZ102" s="15"/>
      <c r="DA102" s="15"/>
      <c r="DB102" s="15"/>
      <c r="DC102" s="15"/>
      <c r="DD102" s="15"/>
      <c r="DE102" s="15"/>
      <c r="DF102" s="15"/>
      <c r="DG102" s="15"/>
      <c r="DH102" s="15"/>
      <c r="DI102" s="15"/>
      <c r="DJ102" s="15"/>
      <c r="DK102" s="15"/>
      <c r="DL102" s="15"/>
      <c r="DM102" s="15"/>
      <c r="DN102" s="15"/>
      <c r="DO102" s="15"/>
      <c r="DP102" s="15"/>
      <c r="DQ102" s="15"/>
      <c r="DR102" s="15"/>
      <c r="DS102" s="15"/>
      <c r="DT102" s="15"/>
      <c r="DU102" s="15"/>
      <c r="DV102" s="15"/>
      <c r="DW102" s="15"/>
      <c r="DX102" s="15"/>
      <c r="DY102" s="15"/>
      <c r="DZ102" s="15"/>
      <c r="EA102" s="15"/>
      <c r="EB102" s="15"/>
      <c r="EC102" s="15"/>
      <c r="ED102" s="15"/>
      <c r="EE102" s="15"/>
      <c r="EF102" s="15"/>
      <c r="EG102" s="15"/>
      <c r="EH102" s="15"/>
      <c r="EI102" s="15"/>
      <c r="EJ102" s="15"/>
      <c r="EK102" s="15"/>
      <c r="EL102" s="15"/>
      <c r="EM102" s="15"/>
      <c r="EN102" s="15"/>
      <c r="EO102" s="15"/>
      <c r="EP102" s="15"/>
      <c r="EQ102" s="15"/>
      <c r="ER102" s="15"/>
      <c r="ES102" s="15"/>
      <c r="ET102" s="15"/>
      <c r="EU102" s="15"/>
      <c r="EV102" s="15"/>
      <c r="EW102" s="15"/>
      <c r="EX102" s="15"/>
      <c r="EY102" s="15"/>
      <c r="EZ102" s="15"/>
      <c r="FA102" s="15"/>
      <c r="FB102" s="15"/>
      <c r="FC102" s="15"/>
      <c r="FD102" s="15"/>
      <c r="FE102" s="15"/>
      <c r="FF102" s="15"/>
      <c r="FG102" s="15"/>
      <c r="FH102" s="15"/>
      <c r="FI102" s="15"/>
      <c r="FJ102" s="15"/>
      <c r="FK102" s="15"/>
      <c r="FL102" s="15"/>
      <c r="FM102" s="15"/>
      <c r="FN102" s="15"/>
      <c r="FO102" s="15"/>
      <c r="FP102" s="15"/>
      <c r="FQ102" s="15"/>
      <c r="FR102" s="15"/>
      <c r="FS102" s="15"/>
      <c r="FT102" s="15"/>
      <c r="FU102" s="15"/>
      <c r="FV102" s="15"/>
      <c r="FW102" s="15"/>
      <c r="FX102" s="15"/>
      <c r="FY102" s="15"/>
      <c r="FZ102" s="15"/>
      <c r="GA102" s="15"/>
      <c r="GB102" s="15"/>
      <c r="GC102" s="15"/>
      <c r="GD102" s="15"/>
      <c r="GE102" s="15"/>
      <c r="GF102" s="15"/>
      <c r="GG102" s="15"/>
      <c r="GH102" s="15"/>
      <c r="GI102" s="15"/>
      <c r="GJ102" s="15"/>
      <c r="GK102" s="15"/>
      <c r="GL102" s="15"/>
      <c r="GM102" s="15"/>
      <c r="GN102" s="15"/>
      <c r="GO102" s="15"/>
      <c r="GP102" s="15"/>
      <c r="GQ102" s="15"/>
      <c r="GR102" s="15"/>
      <c r="GS102" s="15"/>
      <c r="GT102" s="15"/>
      <c r="GU102" s="15"/>
      <c r="GV102" s="15"/>
      <c r="GW102" s="15"/>
      <c r="GX102" s="15"/>
      <c r="GY102" s="15"/>
      <c r="GZ102" s="15"/>
      <c r="HA102" s="15"/>
      <c r="HB102" s="15"/>
      <c r="HC102" s="15"/>
      <c r="HD102" s="15"/>
      <c r="HE102" s="15"/>
      <c r="HF102" s="15"/>
      <c r="HG102" s="15"/>
      <c r="HH102" s="15"/>
      <c r="HI102" s="15"/>
      <c r="HJ102" s="15"/>
      <c r="HK102" s="15"/>
      <c r="HL102" s="15"/>
      <c r="HM102" s="15"/>
      <c r="HN102" s="15"/>
      <c r="HO102" s="15"/>
      <c r="HP102" s="15"/>
      <c r="HQ102" s="15"/>
      <c r="HR102" s="15"/>
      <c r="HS102" s="15"/>
      <c r="HT102" s="15"/>
      <c r="HU102" s="15"/>
      <c r="HV102" s="15"/>
      <c r="HW102" s="15"/>
      <c r="HX102" s="15"/>
      <c r="HY102" s="15"/>
      <c r="HZ102" s="15"/>
      <c r="IA102" s="15"/>
      <c r="IB102" s="15"/>
      <c r="IC102" s="15"/>
      <c r="ID102" s="15"/>
      <c r="IE102" s="15"/>
      <c r="IF102" s="15"/>
      <c r="IG102" s="15"/>
      <c r="IH102" s="15"/>
      <c r="II102" s="15"/>
      <c r="IJ102" s="15"/>
      <c r="IK102" s="15"/>
      <c r="IL102" s="15"/>
      <c r="IM102" s="15"/>
      <c r="IN102" s="15"/>
      <c r="IO102" s="15"/>
      <c r="IP102" s="15"/>
      <c r="IQ102" s="15"/>
      <c r="IR102" s="15"/>
      <c r="IS102" s="15"/>
      <c r="IT102" s="15"/>
      <c r="IU102" s="15"/>
      <c r="IV102" s="15"/>
    </row>
    <row r="103" spans="1:256" ht="15.75" customHeight="1">
      <c r="A103" s="48"/>
      <c r="B103" s="516" t="s">
        <v>111</v>
      </c>
      <c r="C103" s="516"/>
      <c r="D103" s="516"/>
      <c r="E103" s="516"/>
      <c r="F103" s="516"/>
      <c r="G103" s="516"/>
      <c r="H103" s="67">
        <v>22</v>
      </c>
      <c r="I103" s="68" t="s">
        <v>106</v>
      </c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  <c r="DA103" s="15"/>
      <c r="DB103" s="15"/>
      <c r="DC103" s="15"/>
      <c r="DD103" s="15"/>
      <c r="DE103" s="15"/>
      <c r="DF103" s="15"/>
      <c r="DG103" s="15"/>
      <c r="DH103" s="15"/>
      <c r="DI103" s="15"/>
      <c r="DJ103" s="15"/>
      <c r="DK103" s="15"/>
      <c r="DL103" s="15"/>
      <c r="DM103" s="15"/>
      <c r="DN103" s="15"/>
      <c r="DO103" s="15"/>
      <c r="DP103" s="15"/>
      <c r="DQ103" s="15"/>
      <c r="DR103" s="15"/>
      <c r="DS103" s="15"/>
      <c r="DT103" s="15"/>
      <c r="DU103" s="15"/>
      <c r="DV103" s="15"/>
      <c r="DW103" s="15"/>
      <c r="DX103" s="15"/>
      <c r="DY103" s="15"/>
      <c r="DZ103" s="15"/>
      <c r="EA103" s="15"/>
      <c r="EB103" s="15"/>
      <c r="EC103" s="15"/>
      <c r="ED103" s="15"/>
      <c r="EE103" s="15"/>
      <c r="EF103" s="15"/>
      <c r="EG103" s="15"/>
      <c r="EH103" s="15"/>
      <c r="EI103" s="15"/>
      <c r="EJ103" s="15"/>
      <c r="EK103" s="15"/>
      <c r="EL103" s="15"/>
      <c r="EM103" s="15"/>
      <c r="EN103" s="15"/>
      <c r="EO103" s="15"/>
      <c r="EP103" s="15"/>
      <c r="EQ103" s="15"/>
      <c r="ER103" s="15"/>
      <c r="ES103" s="15"/>
      <c r="ET103" s="15"/>
      <c r="EU103" s="15"/>
      <c r="EV103" s="15"/>
      <c r="EW103" s="15"/>
      <c r="EX103" s="15"/>
      <c r="EY103" s="15"/>
      <c r="EZ103" s="15"/>
      <c r="FA103" s="15"/>
      <c r="FB103" s="15"/>
      <c r="FC103" s="15"/>
      <c r="FD103" s="15"/>
      <c r="FE103" s="15"/>
      <c r="FF103" s="15"/>
      <c r="FG103" s="15"/>
      <c r="FH103" s="15"/>
      <c r="FI103" s="15"/>
      <c r="FJ103" s="15"/>
      <c r="FK103" s="15"/>
      <c r="FL103" s="15"/>
      <c r="FM103" s="15"/>
      <c r="FN103" s="15"/>
      <c r="FO103" s="15"/>
      <c r="FP103" s="15"/>
      <c r="FQ103" s="15"/>
      <c r="FR103" s="15"/>
      <c r="FS103" s="15"/>
      <c r="FT103" s="15"/>
      <c r="FU103" s="15"/>
      <c r="FV103" s="15"/>
      <c r="FW103" s="15"/>
      <c r="FX103" s="15"/>
      <c r="FY103" s="15"/>
      <c r="FZ103" s="15"/>
      <c r="GA103" s="15"/>
      <c r="GB103" s="15"/>
      <c r="GC103" s="15"/>
      <c r="GD103" s="15"/>
      <c r="GE103" s="15"/>
      <c r="GF103" s="15"/>
      <c r="GG103" s="15"/>
      <c r="GH103" s="15"/>
      <c r="GI103" s="15"/>
      <c r="GJ103" s="15"/>
      <c r="GK103" s="15"/>
      <c r="GL103" s="15"/>
      <c r="GM103" s="15"/>
      <c r="GN103" s="15"/>
      <c r="GO103" s="15"/>
      <c r="GP103" s="15"/>
      <c r="GQ103" s="15"/>
      <c r="GR103" s="15"/>
      <c r="GS103" s="15"/>
      <c r="GT103" s="15"/>
      <c r="GU103" s="15"/>
      <c r="GV103" s="15"/>
      <c r="GW103" s="15"/>
      <c r="GX103" s="15"/>
      <c r="GY103" s="15"/>
      <c r="GZ103" s="15"/>
      <c r="HA103" s="15"/>
      <c r="HB103" s="15"/>
      <c r="HC103" s="15"/>
      <c r="HD103" s="15"/>
      <c r="HE103" s="15"/>
      <c r="HF103" s="15"/>
      <c r="HG103" s="15"/>
      <c r="HH103" s="15"/>
      <c r="HI103" s="15"/>
      <c r="HJ103" s="15"/>
      <c r="HK103" s="15"/>
      <c r="HL103" s="15"/>
      <c r="HM103" s="15"/>
      <c r="HN103" s="15"/>
      <c r="HO103" s="15"/>
      <c r="HP103" s="15"/>
      <c r="HQ103" s="15"/>
      <c r="HR103" s="15"/>
      <c r="HS103" s="15"/>
      <c r="HT103" s="15"/>
      <c r="HU103" s="15"/>
      <c r="HV103" s="15"/>
      <c r="HW103" s="15"/>
      <c r="HX103" s="15"/>
      <c r="HY103" s="15"/>
      <c r="HZ103" s="15"/>
      <c r="IA103" s="15"/>
      <c r="IB103" s="15"/>
      <c r="IC103" s="15"/>
      <c r="ID103" s="15"/>
      <c r="IE103" s="15"/>
      <c r="IF103" s="15"/>
      <c r="IG103" s="15"/>
      <c r="IH103" s="15"/>
      <c r="II103" s="15"/>
      <c r="IJ103" s="15"/>
      <c r="IK103" s="15"/>
      <c r="IL103" s="15"/>
      <c r="IM103" s="15"/>
      <c r="IN103" s="15"/>
      <c r="IO103" s="15"/>
      <c r="IP103" s="15"/>
      <c r="IQ103" s="15"/>
      <c r="IR103" s="15"/>
      <c r="IS103" s="15"/>
      <c r="IT103" s="15"/>
      <c r="IU103" s="15"/>
      <c r="IV103" s="15"/>
    </row>
    <row r="104" spans="1:256" ht="15.75" customHeight="1">
      <c r="A104" s="73"/>
      <c r="B104" s="516" t="s">
        <v>112</v>
      </c>
      <c r="C104" s="516"/>
      <c r="D104" s="516"/>
      <c r="E104" s="516"/>
      <c r="F104" s="516"/>
      <c r="G104" s="516"/>
      <c r="H104" s="71">
        <v>22</v>
      </c>
      <c r="I104" s="68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15"/>
      <c r="CC104" s="15"/>
      <c r="CD104" s="15"/>
      <c r="CE104" s="15"/>
      <c r="CF104" s="15"/>
      <c r="CG104" s="15"/>
      <c r="CH104" s="15"/>
      <c r="CI104" s="15"/>
      <c r="CJ104" s="15"/>
      <c r="CK104" s="15"/>
      <c r="CL104" s="15"/>
      <c r="CM104" s="15"/>
      <c r="CN104" s="15"/>
      <c r="CO104" s="15"/>
      <c r="CP104" s="15"/>
      <c r="CQ104" s="15"/>
      <c r="CR104" s="15"/>
      <c r="CS104" s="15"/>
      <c r="CT104" s="15"/>
      <c r="CU104" s="15"/>
      <c r="CV104" s="15"/>
      <c r="CW104" s="15"/>
      <c r="CX104" s="15"/>
      <c r="CY104" s="15"/>
      <c r="CZ104" s="15"/>
      <c r="DA104" s="15"/>
      <c r="DB104" s="15"/>
      <c r="DC104" s="15"/>
      <c r="DD104" s="15"/>
      <c r="DE104" s="15"/>
      <c r="DF104" s="15"/>
      <c r="DG104" s="15"/>
      <c r="DH104" s="15"/>
      <c r="DI104" s="15"/>
      <c r="DJ104" s="15"/>
      <c r="DK104" s="15"/>
      <c r="DL104" s="15"/>
      <c r="DM104" s="15"/>
      <c r="DN104" s="15"/>
      <c r="DO104" s="15"/>
      <c r="DP104" s="15"/>
      <c r="DQ104" s="15"/>
      <c r="DR104" s="15"/>
      <c r="DS104" s="15"/>
      <c r="DT104" s="15"/>
      <c r="DU104" s="15"/>
      <c r="DV104" s="15"/>
      <c r="DW104" s="15"/>
      <c r="DX104" s="15"/>
      <c r="DY104" s="15"/>
      <c r="DZ104" s="15"/>
      <c r="EA104" s="15"/>
      <c r="EB104" s="15"/>
      <c r="EC104" s="15"/>
      <c r="ED104" s="15"/>
      <c r="EE104" s="15"/>
      <c r="EF104" s="15"/>
      <c r="EG104" s="15"/>
      <c r="EH104" s="15"/>
      <c r="EI104" s="15"/>
      <c r="EJ104" s="15"/>
      <c r="EK104" s="15"/>
      <c r="EL104" s="15"/>
      <c r="EM104" s="15"/>
      <c r="EN104" s="15"/>
      <c r="EO104" s="15"/>
      <c r="EP104" s="15"/>
      <c r="EQ104" s="15"/>
      <c r="ER104" s="15"/>
      <c r="ES104" s="15"/>
      <c r="ET104" s="15"/>
      <c r="EU104" s="15"/>
      <c r="EV104" s="15"/>
      <c r="EW104" s="15"/>
      <c r="EX104" s="15"/>
      <c r="EY104" s="15"/>
      <c r="EZ104" s="15"/>
      <c r="FA104" s="15"/>
      <c r="FB104" s="15"/>
      <c r="FC104" s="15"/>
      <c r="FD104" s="15"/>
      <c r="FE104" s="15"/>
      <c r="FF104" s="15"/>
      <c r="FG104" s="15"/>
      <c r="FH104" s="15"/>
      <c r="FI104" s="15"/>
      <c r="FJ104" s="15"/>
      <c r="FK104" s="15"/>
      <c r="FL104" s="15"/>
      <c r="FM104" s="15"/>
      <c r="FN104" s="15"/>
      <c r="FO104" s="15"/>
      <c r="FP104" s="15"/>
      <c r="FQ104" s="15"/>
      <c r="FR104" s="15"/>
      <c r="FS104" s="15"/>
      <c r="FT104" s="15"/>
      <c r="FU104" s="15"/>
      <c r="FV104" s="15"/>
      <c r="FW104" s="15"/>
      <c r="FX104" s="15"/>
      <c r="FY104" s="15"/>
      <c r="FZ104" s="15"/>
      <c r="GA104" s="15"/>
      <c r="GB104" s="15"/>
      <c r="GC104" s="15"/>
      <c r="GD104" s="15"/>
      <c r="GE104" s="15"/>
      <c r="GF104" s="15"/>
      <c r="GG104" s="15"/>
      <c r="GH104" s="15"/>
      <c r="GI104" s="15"/>
      <c r="GJ104" s="15"/>
      <c r="GK104" s="15"/>
      <c r="GL104" s="15"/>
      <c r="GM104" s="15"/>
      <c r="GN104" s="15"/>
      <c r="GO104" s="15"/>
      <c r="GP104" s="15"/>
      <c r="GQ104" s="15"/>
      <c r="GR104" s="15"/>
      <c r="GS104" s="15"/>
      <c r="GT104" s="15"/>
      <c r="GU104" s="15"/>
      <c r="GV104" s="15"/>
      <c r="GW104" s="15"/>
      <c r="GX104" s="15"/>
      <c r="GY104" s="15"/>
      <c r="GZ104" s="15"/>
      <c r="HA104" s="15"/>
      <c r="HB104" s="15"/>
      <c r="HC104" s="15"/>
      <c r="HD104" s="15"/>
      <c r="HE104" s="15"/>
      <c r="HF104" s="15"/>
      <c r="HG104" s="15"/>
      <c r="HH104" s="15"/>
      <c r="HI104" s="15"/>
      <c r="HJ104" s="15"/>
      <c r="HK104" s="15"/>
      <c r="HL104" s="15"/>
      <c r="HM104" s="15"/>
      <c r="HN104" s="15"/>
      <c r="HO104" s="15"/>
      <c r="HP104" s="15"/>
      <c r="HQ104" s="15"/>
      <c r="HR104" s="15"/>
      <c r="HS104" s="15"/>
      <c r="HT104" s="15"/>
      <c r="HU104" s="15"/>
      <c r="HV104" s="15"/>
      <c r="HW104" s="15"/>
      <c r="HX104" s="15"/>
      <c r="HY104" s="15"/>
      <c r="HZ104" s="15"/>
      <c r="IA104" s="15"/>
      <c r="IB104" s="15"/>
      <c r="IC104" s="15"/>
      <c r="ID104" s="15"/>
      <c r="IE104" s="15"/>
      <c r="IF104" s="15"/>
      <c r="IG104" s="15"/>
      <c r="IH104" s="15"/>
      <c r="II104" s="15"/>
      <c r="IJ104" s="15"/>
      <c r="IK104" s="15"/>
      <c r="IL104" s="15"/>
      <c r="IM104" s="15"/>
      <c r="IN104" s="15"/>
      <c r="IO104" s="15"/>
      <c r="IP104" s="15"/>
      <c r="IQ104" s="15"/>
      <c r="IR104" s="15"/>
      <c r="IS104" s="15"/>
      <c r="IT104" s="15"/>
      <c r="IU104" s="15"/>
      <c r="IV104" s="15"/>
    </row>
    <row r="105" spans="1:256" ht="15.75" customHeight="1">
      <c r="A105" s="73"/>
      <c r="B105" s="519" t="s">
        <v>113</v>
      </c>
      <c r="C105" s="519"/>
      <c r="D105" s="519"/>
      <c r="E105" s="519"/>
      <c r="F105" s="519"/>
      <c r="G105" s="519"/>
      <c r="H105" s="74">
        <v>0.19</v>
      </c>
      <c r="I105" s="68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  <c r="BO105" s="15"/>
      <c r="BP105" s="15"/>
      <c r="BQ105" s="15"/>
      <c r="BR105" s="15"/>
      <c r="BS105" s="15"/>
      <c r="BT105" s="15"/>
      <c r="BU105" s="15"/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  <c r="CS105" s="15"/>
      <c r="CT105" s="15"/>
      <c r="CU105" s="15"/>
      <c r="CV105" s="15"/>
      <c r="CW105" s="15"/>
      <c r="CX105" s="15"/>
      <c r="CY105" s="15"/>
      <c r="CZ105" s="15"/>
      <c r="DA105" s="15"/>
      <c r="DB105" s="15"/>
      <c r="DC105" s="15"/>
      <c r="DD105" s="15"/>
      <c r="DE105" s="15"/>
      <c r="DF105" s="15"/>
      <c r="DG105" s="15"/>
      <c r="DH105" s="15"/>
      <c r="DI105" s="15"/>
      <c r="DJ105" s="15"/>
      <c r="DK105" s="15"/>
      <c r="DL105" s="15"/>
      <c r="DM105" s="15"/>
      <c r="DN105" s="15"/>
      <c r="DO105" s="15"/>
      <c r="DP105" s="15"/>
      <c r="DQ105" s="15"/>
      <c r="DR105" s="15"/>
      <c r="DS105" s="15"/>
      <c r="DT105" s="15"/>
      <c r="DU105" s="15"/>
      <c r="DV105" s="15"/>
      <c r="DW105" s="15"/>
      <c r="DX105" s="15"/>
      <c r="DY105" s="15"/>
      <c r="DZ105" s="15"/>
      <c r="EA105" s="15"/>
      <c r="EB105" s="15"/>
      <c r="EC105" s="15"/>
      <c r="ED105" s="15"/>
      <c r="EE105" s="15"/>
      <c r="EF105" s="15"/>
      <c r="EG105" s="15"/>
      <c r="EH105" s="15"/>
      <c r="EI105" s="15"/>
      <c r="EJ105" s="15"/>
      <c r="EK105" s="15"/>
      <c r="EL105" s="15"/>
      <c r="EM105" s="15"/>
      <c r="EN105" s="15"/>
      <c r="EO105" s="15"/>
      <c r="EP105" s="15"/>
      <c r="EQ105" s="15"/>
      <c r="ER105" s="15"/>
      <c r="ES105" s="15"/>
      <c r="ET105" s="15"/>
      <c r="EU105" s="15"/>
      <c r="EV105" s="15"/>
      <c r="EW105" s="15"/>
      <c r="EX105" s="15"/>
      <c r="EY105" s="15"/>
      <c r="EZ105" s="15"/>
      <c r="FA105" s="15"/>
      <c r="FB105" s="15"/>
      <c r="FC105" s="15"/>
      <c r="FD105" s="15"/>
      <c r="FE105" s="15"/>
      <c r="FF105" s="15"/>
      <c r="FG105" s="15"/>
      <c r="FH105" s="15"/>
      <c r="FI105" s="15"/>
      <c r="FJ105" s="15"/>
      <c r="FK105" s="15"/>
      <c r="FL105" s="15"/>
      <c r="FM105" s="15"/>
      <c r="FN105" s="15"/>
      <c r="FO105" s="15"/>
      <c r="FP105" s="15"/>
      <c r="FQ105" s="15"/>
      <c r="FR105" s="15"/>
      <c r="FS105" s="15"/>
      <c r="FT105" s="15"/>
      <c r="FU105" s="15"/>
      <c r="FV105" s="15"/>
      <c r="FW105" s="15"/>
      <c r="FX105" s="15"/>
      <c r="FY105" s="15"/>
      <c r="FZ105" s="15"/>
      <c r="GA105" s="15"/>
      <c r="GB105" s="15"/>
      <c r="GC105" s="15"/>
      <c r="GD105" s="15"/>
      <c r="GE105" s="15"/>
      <c r="GF105" s="15"/>
      <c r="GG105" s="15"/>
      <c r="GH105" s="15"/>
      <c r="GI105" s="15"/>
      <c r="GJ105" s="15"/>
      <c r="GK105" s="15"/>
      <c r="GL105" s="15"/>
      <c r="GM105" s="15"/>
      <c r="GN105" s="15"/>
      <c r="GO105" s="15"/>
      <c r="GP105" s="15"/>
      <c r="GQ105" s="15"/>
      <c r="GR105" s="15"/>
      <c r="GS105" s="15"/>
      <c r="GT105" s="15"/>
      <c r="GU105" s="15"/>
      <c r="GV105" s="15"/>
      <c r="GW105" s="15"/>
      <c r="GX105" s="15"/>
      <c r="GY105" s="15"/>
      <c r="GZ105" s="15"/>
      <c r="HA105" s="15"/>
      <c r="HB105" s="15"/>
      <c r="HC105" s="15"/>
      <c r="HD105" s="15"/>
      <c r="HE105" s="15"/>
      <c r="HF105" s="15"/>
      <c r="HG105" s="15"/>
      <c r="HH105" s="15"/>
      <c r="HI105" s="15"/>
      <c r="HJ105" s="15"/>
      <c r="HK105" s="15"/>
      <c r="HL105" s="15"/>
      <c r="HM105" s="15"/>
      <c r="HN105" s="15"/>
      <c r="HO105" s="15"/>
      <c r="HP105" s="15"/>
      <c r="HQ105" s="15"/>
      <c r="HR105" s="15"/>
      <c r="HS105" s="15"/>
      <c r="HT105" s="15"/>
      <c r="HU105" s="15"/>
      <c r="HV105" s="15"/>
      <c r="HW105" s="15"/>
      <c r="HX105" s="15"/>
      <c r="HY105" s="15"/>
      <c r="HZ105" s="15"/>
      <c r="IA105" s="15"/>
      <c r="IB105" s="15"/>
      <c r="IC105" s="15"/>
      <c r="ID105" s="15"/>
      <c r="IE105" s="15"/>
      <c r="IF105" s="15"/>
      <c r="IG105" s="15"/>
      <c r="IH105" s="15"/>
      <c r="II105" s="15"/>
      <c r="IJ105" s="15"/>
      <c r="IK105" s="15"/>
      <c r="IL105" s="15"/>
      <c r="IM105" s="15"/>
      <c r="IN105" s="15"/>
      <c r="IO105" s="15"/>
      <c r="IP105" s="15"/>
      <c r="IQ105" s="15"/>
      <c r="IR105" s="15"/>
      <c r="IS105" s="15"/>
      <c r="IT105" s="15"/>
      <c r="IU105" s="15"/>
      <c r="IV105" s="15"/>
    </row>
    <row r="106" spans="1:256" ht="15.75" customHeight="1">
      <c r="A106" s="48" t="s">
        <v>13</v>
      </c>
      <c r="B106" s="515" t="s">
        <v>114</v>
      </c>
      <c r="C106" s="515"/>
      <c r="D106" s="515"/>
      <c r="E106" s="515"/>
      <c r="F106" s="515"/>
      <c r="G106" s="515"/>
      <c r="H106" s="515"/>
      <c r="I106" s="55">
        <v>0</v>
      </c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  <c r="CR106" s="15"/>
      <c r="CS106" s="15"/>
      <c r="CT106" s="15"/>
      <c r="CU106" s="15"/>
      <c r="CV106" s="15"/>
      <c r="CW106" s="15"/>
      <c r="CX106" s="15"/>
      <c r="CY106" s="15"/>
      <c r="CZ106" s="15"/>
      <c r="DA106" s="15"/>
      <c r="DB106" s="15"/>
      <c r="DC106" s="15"/>
      <c r="DD106" s="15"/>
      <c r="DE106" s="15"/>
      <c r="DF106" s="15"/>
      <c r="DG106" s="15"/>
      <c r="DH106" s="15"/>
      <c r="DI106" s="15"/>
      <c r="DJ106" s="15"/>
      <c r="DK106" s="15"/>
      <c r="DL106" s="15"/>
      <c r="DM106" s="15"/>
      <c r="DN106" s="15"/>
      <c r="DO106" s="15"/>
      <c r="DP106" s="15"/>
      <c r="DQ106" s="15"/>
      <c r="DR106" s="15"/>
      <c r="DS106" s="15"/>
      <c r="DT106" s="15"/>
      <c r="DU106" s="15"/>
      <c r="DV106" s="15"/>
      <c r="DW106" s="15"/>
      <c r="DX106" s="15"/>
      <c r="DY106" s="15"/>
      <c r="DZ106" s="15"/>
      <c r="EA106" s="15"/>
      <c r="EB106" s="15"/>
      <c r="EC106" s="15"/>
      <c r="ED106" s="15"/>
      <c r="EE106" s="15"/>
      <c r="EF106" s="15"/>
      <c r="EG106" s="15"/>
      <c r="EH106" s="15"/>
      <c r="EI106" s="15"/>
      <c r="EJ106" s="15"/>
      <c r="EK106" s="15"/>
      <c r="EL106" s="15"/>
      <c r="EM106" s="15"/>
      <c r="EN106" s="15"/>
      <c r="EO106" s="15"/>
      <c r="EP106" s="15"/>
      <c r="EQ106" s="15"/>
      <c r="ER106" s="15"/>
      <c r="ES106" s="15"/>
      <c r="ET106" s="15"/>
      <c r="EU106" s="15"/>
      <c r="EV106" s="15"/>
      <c r="EW106" s="15"/>
      <c r="EX106" s="15"/>
      <c r="EY106" s="15"/>
      <c r="EZ106" s="15"/>
      <c r="FA106" s="15"/>
      <c r="FB106" s="15"/>
      <c r="FC106" s="15"/>
      <c r="FD106" s="15"/>
      <c r="FE106" s="15"/>
      <c r="FF106" s="15"/>
      <c r="FG106" s="15"/>
      <c r="FH106" s="15"/>
      <c r="FI106" s="15"/>
      <c r="FJ106" s="15"/>
      <c r="FK106" s="15"/>
      <c r="FL106" s="15"/>
      <c r="FM106" s="15"/>
      <c r="FN106" s="15"/>
      <c r="FO106" s="15"/>
      <c r="FP106" s="15"/>
      <c r="FQ106" s="15"/>
      <c r="FR106" s="15"/>
      <c r="FS106" s="15"/>
      <c r="FT106" s="15"/>
      <c r="FU106" s="15"/>
      <c r="FV106" s="15"/>
      <c r="FW106" s="15"/>
      <c r="FX106" s="15"/>
      <c r="FY106" s="15"/>
      <c r="FZ106" s="15"/>
      <c r="GA106" s="15"/>
      <c r="GB106" s="15"/>
      <c r="GC106" s="15"/>
      <c r="GD106" s="15"/>
      <c r="GE106" s="15"/>
      <c r="GF106" s="15"/>
      <c r="GG106" s="15"/>
      <c r="GH106" s="15"/>
      <c r="GI106" s="15"/>
      <c r="GJ106" s="15"/>
      <c r="GK106" s="15"/>
      <c r="GL106" s="15"/>
      <c r="GM106" s="15"/>
      <c r="GN106" s="15"/>
      <c r="GO106" s="15"/>
      <c r="GP106" s="15"/>
      <c r="GQ106" s="15"/>
      <c r="GR106" s="15"/>
      <c r="GS106" s="15"/>
      <c r="GT106" s="15"/>
      <c r="GU106" s="15"/>
      <c r="GV106" s="15"/>
      <c r="GW106" s="15"/>
      <c r="GX106" s="15"/>
      <c r="GY106" s="15"/>
      <c r="GZ106" s="15"/>
      <c r="HA106" s="15"/>
      <c r="HB106" s="15"/>
      <c r="HC106" s="15"/>
      <c r="HD106" s="15"/>
      <c r="HE106" s="15"/>
      <c r="HF106" s="15"/>
      <c r="HG106" s="15"/>
      <c r="HH106" s="15"/>
      <c r="HI106" s="15"/>
      <c r="HJ106" s="15"/>
      <c r="HK106" s="15"/>
      <c r="HL106" s="15"/>
      <c r="HM106" s="15"/>
      <c r="HN106" s="15"/>
      <c r="HO106" s="15"/>
      <c r="HP106" s="15"/>
      <c r="HQ106" s="15"/>
      <c r="HR106" s="15"/>
      <c r="HS106" s="15"/>
      <c r="HT106" s="15"/>
      <c r="HU106" s="15"/>
      <c r="HV106" s="15"/>
      <c r="HW106" s="15"/>
      <c r="HX106" s="15"/>
      <c r="HY106" s="15"/>
      <c r="HZ106" s="15"/>
      <c r="IA106" s="15"/>
      <c r="IB106" s="15"/>
      <c r="IC106" s="15"/>
      <c r="ID106" s="15"/>
      <c r="IE106" s="15"/>
      <c r="IF106" s="15"/>
      <c r="IG106" s="15"/>
      <c r="IH106" s="15"/>
      <c r="II106" s="15"/>
      <c r="IJ106" s="15"/>
      <c r="IK106" s="15"/>
      <c r="IL106" s="15"/>
      <c r="IM106" s="15"/>
      <c r="IN106" s="15"/>
      <c r="IO106" s="15"/>
      <c r="IP106" s="15"/>
      <c r="IQ106" s="15"/>
      <c r="IR106" s="15"/>
      <c r="IS106" s="15"/>
      <c r="IT106" s="15"/>
      <c r="IU106" s="15"/>
      <c r="IV106" s="15"/>
    </row>
    <row r="107" spans="1:256" ht="15.75" customHeight="1">
      <c r="A107" s="73" t="s">
        <v>16</v>
      </c>
      <c r="B107" s="520" t="s">
        <v>115</v>
      </c>
      <c r="C107" s="520"/>
      <c r="D107" s="520"/>
      <c r="E107" s="520"/>
      <c r="F107" s="520"/>
      <c r="G107" s="520"/>
      <c r="H107" s="520"/>
      <c r="I107" s="75" t="s">
        <v>116</v>
      </c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  <c r="CS107" s="15"/>
      <c r="CT107" s="15"/>
      <c r="CU107" s="15"/>
      <c r="CV107" s="15"/>
      <c r="CW107" s="15"/>
      <c r="CX107" s="15"/>
      <c r="CY107" s="15"/>
      <c r="CZ107" s="15"/>
      <c r="DA107" s="15"/>
      <c r="DB107" s="15"/>
      <c r="DC107" s="15"/>
      <c r="DD107" s="15"/>
      <c r="DE107" s="15"/>
      <c r="DF107" s="15"/>
      <c r="DG107" s="15"/>
      <c r="DH107" s="15"/>
      <c r="DI107" s="15"/>
      <c r="DJ107" s="15"/>
      <c r="DK107" s="15"/>
      <c r="DL107" s="15"/>
      <c r="DM107" s="15"/>
      <c r="DN107" s="15"/>
      <c r="DO107" s="15"/>
      <c r="DP107" s="15"/>
      <c r="DQ107" s="15"/>
      <c r="DR107" s="15"/>
      <c r="DS107" s="15"/>
      <c r="DT107" s="15"/>
      <c r="DU107" s="15"/>
      <c r="DV107" s="15"/>
      <c r="DW107" s="15"/>
      <c r="DX107" s="15"/>
      <c r="DY107" s="15"/>
      <c r="DZ107" s="15"/>
      <c r="EA107" s="15"/>
      <c r="EB107" s="15"/>
      <c r="EC107" s="15"/>
      <c r="ED107" s="15"/>
      <c r="EE107" s="15"/>
      <c r="EF107" s="15"/>
      <c r="EG107" s="15"/>
      <c r="EH107" s="15"/>
      <c r="EI107" s="15"/>
      <c r="EJ107" s="15"/>
      <c r="EK107" s="15"/>
      <c r="EL107" s="15"/>
      <c r="EM107" s="15"/>
      <c r="EN107" s="15"/>
      <c r="EO107" s="15"/>
      <c r="EP107" s="15"/>
      <c r="EQ107" s="15"/>
      <c r="ER107" s="15"/>
      <c r="ES107" s="15"/>
      <c r="ET107" s="15"/>
      <c r="EU107" s="15"/>
      <c r="EV107" s="15"/>
      <c r="EW107" s="15"/>
      <c r="EX107" s="15"/>
      <c r="EY107" s="15"/>
      <c r="EZ107" s="15"/>
      <c r="FA107" s="15"/>
      <c r="FB107" s="15"/>
      <c r="FC107" s="15"/>
      <c r="FD107" s="15"/>
      <c r="FE107" s="15"/>
      <c r="FF107" s="15"/>
      <c r="FG107" s="15"/>
      <c r="FH107" s="15"/>
      <c r="FI107" s="15"/>
      <c r="FJ107" s="15"/>
      <c r="FK107" s="15"/>
      <c r="FL107" s="15"/>
      <c r="FM107" s="15"/>
      <c r="FN107" s="15"/>
      <c r="FO107" s="15"/>
      <c r="FP107" s="15"/>
      <c r="FQ107" s="15"/>
      <c r="FR107" s="15"/>
      <c r="FS107" s="15"/>
      <c r="FT107" s="15"/>
      <c r="FU107" s="15"/>
      <c r="FV107" s="15"/>
      <c r="FW107" s="15"/>
      <c r="FX107" s="15"/>
      <c r="FY107" s="15"/>
      <c r="FZ107" s="15"/>
      <c r="GA107" s="15"/>
      <c r="GB107" s="15"/>
      <c r="GC107" s="15"/>
      <c r="GD107" s="15"/>
      <c r="GE107" s="15"/>
      <c r="GF107" s="15"/>
      <c r="GG107" s="15"/>
      <c r="GH107" s="15"/>
      <c r="GI107" s="15"/>
      <c r="GJ107" s="15"/>
      <c r="GK107" s="15"/>
      <c r="GL107" s="15"/>
      <c r="GM107" s="15"/>
      <c r="GN107" s="15"/>
      <c r="GO107" s="15"/>
      <c r="GP107" s="15"/>
      <c r="GQ107" s="15"/>
      <c r="GR107" s="15"/>
      <c r="GS107" s="15"/>
      <c r="GT107" s="15"/>
      <c r="GU107" s="15"/>
      <c r="GV107" s="15"/>
      <c r="GW107" s="15"/>
      <c r="GX107" s="15"/>
      <c r="GY107" s="15"/>
      <c r="GZ107" s="15"/>
      <c r="HA107" s="15"/>
      <c r="HB107" s="15"/>
      <c r="HC107" s="15"/>
      <c r="HD107" s="15"/>
      <c r="HE107" s="15"/>
      <c r="HF107" s="15"/>
      <c r="HG107" s="15"/>
      <c r="HH107" s="15"/>
      <c r="HI107" s="15"/>
      <c r="HJ107" s="15"/>
      <c r="HK107" s="15"/>
      <c r="HL107" s="15"/>
      <c r="HM107" s="15"/>
      <c r="HN107" s="15"/>
      <c r="HO107" s="15"/>
      <c r="HP107" s="15"/>
      <c r="HQ107" s="15"/>
      <c r="HR107" s="15"/>
      <c r="HS107" s="15"/>
      <c r="HT107" s="15"/>
      <c r="HU107" s="15"/>
      <c r="HV107" s="15"/>
      <c r="HW107" s="15"/>
      <c r="HX107" s="15"/>
      <c r="HY107" s="15"/>
      <c r="HZ107" s="15"/>
      <c r="IA107" s="15"/>
      <c r="IB107" s="15"/>
      <c r="IC107" s="15"/>
      <c r="ID107" s="15"/>
      <c r="IE107" s="15"/>
      <c r="IF107" s="15"/>
      <c r="IG107" s="15"/>
      <c r="IH107" s="15"/>
      <c r="II107" s="15"/>
      <c r="IJ107" s="15"/>
      <c r="IK107" s="15"/>
      <c r="IL107" s="15"/>
      <c r="IM107" s="15"/>
      <c r="IN107" s="15"/>
      <c r="IO107" s="15"/>
      <c r="IP107" s="15"/>
      <c r="IQ107" s="15"/>
      <c r="IR107" s="15"/>
      <c r="IS107" s="15"/>
      <c r="IT107" s="15"/>
      <c r="IU107" s="15"/>
      <c r="IV107" s="15"/>
    </row>
    <row r="108" spans="1:256" ht="30.75" customHeight="1">
      <c r="A108" s="48" t="s">
        <v>16</v>
      </c>
      <c r="B108" s="12" t="s">
        <v>340</v>
      </c>
      <c r="C108" s="12"/>
      <c r="D108" s="12"/>
      <c r="E108" s="12"/>
      <c r="F108" s="12"/>
      <c r="G108" s="12"/>
      <c r="H108" s="12"/>
      <c r="I108" s="23">
        <v>18.5</v>
      </c>
      <c r="J108" s="15"/>
      <c r="K108" s="15" t="e">
        <f>K102-#REF!</f>
        <v>#REF!</v>
      </c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5"/>
      <c r="BR108" s="15"/>
      <c r="BS108" s="15"/>
      <c r="BT108" s="15"/>
      <c r="BU108" s="15"/>
      <c r="BV108" s="15"/>
      <c r="BW108" s="15"/>
      <c r="BX108" s="15"/>
      <c r="BY108" s="15"/>
      <c r="BZ108" s="15"/>
      <c r="CA108" s="15"/>
      <c r="CB108" s="15"/>
      <c r="CC108" s="15"/>
      <c r="CD108" s="15"/>
      <c r="CE108" s="15"/>
      <c r="CF108" s="15"/>
      <c r="CG108" s="15"/>
      <c r="CH108" s="15"/>
      <c r="CI108" s="15"/>
      <c r="CJ108" s="15"/>
      <c r="CK108" s="15"/>
      <c r="CL108" s="15"/>
      <c r="CM108" s="15"/>
      <c r="CN108" s="15"/>
      <c r="CO108" s="15"/>
      <c r="CP108" s="15"/>
      <c r="CQ108" s="15"/>
      <c r="CR108" s="15"/>
      <c r="CS108" s="15"/>
      <c r="CT108" s="15"/>
      <c r="CU108" s="15"/>
      <c r="CV108" s="15"/>
      <c r="CW108" s="15"/>
      <c r="CX108" s="15"/>
      <c r="CY108" s="15"/>
      <c r="CZ108" s="15"/>
      <c r="DA108" s="15"/>
      <c r="DB108" s="15"/>
      <c r="DC108" s="15"/>
      <c r="DD108" s="15"/>
      <c r="DE108" s="15"/>
      <c r="DF108" s="15"/>
      <c r="DG108" s="15"/>
      <c r="DH108" s="15"/>
      <c r="DI108" s="15"/>
      <c r="DJ108" s="15"/>
      <c r="DK108" s="15"/>
      <c r="DL108" s="15"/>
      <c r="DM108" s="15"/>
      <c r="DN108" s="15"/>
      <c r="DO108" s="15"/>
      <c r="DP108" s="15"/>
      <c r="DQ108" s="15"/>
      <c r="DR108" s="15"/>
      <c r="DS108" s="15"/>
      <c r="DT108" s="15"/>
      <c r="DU108" s="15"/>
      <c r="DV108" s="15"/>
      <c r="DW108" s="15"/>
      <c r="DX108" s="15"/>
      <c r="DY108" s="15"/>
      <c r="DZ108" s="15"/>
      <c r="EA108" s="15"/>
      <c r="EB108" s="15"/>
      <c r="EC108" s="15"/>
      <c r="ED108" s="15"/>
      <c r="EE108" s="15"/>
      <c r="EF108" s="15"/>
      <c r="EG108" s="15"/>
      <c r="EH108" s="15"/>
      <c r="EI108" s="15"/>
      <c r="EJ108" s="15"/>
      <c r="EK108" s="15"/>
      <c r="EL108" s="15"/>
      <c r="EM108" s="15"/>
      <c r="EN108" s="15"/>
      <c r="EO108" s="15"/>
      <c r="EP108" s="15"/>
      <c r="EQ108" s="15"/>
      <c r="ER108" s="15"/>
      <c r="ES108" s="15"/>
      <c r="ET108" s="15"/>
      <c r="EU108" s="15"/>
      <c r="EV108" s="15"/>
      <c r="EW108" s="15"/>
      <c r="EX108" s="15"/>
      <c r="EY108" s="15"/>
      <c r="EZ108" s="15"/>
      <c r="FA108" s="15"/>
      <c r="FB108" s="15"/>
      <c r="FC108" s="15"/>
      <c r="FD108" s="15"/>
      <c r="FE108" s="15"/>
      <c r="FF108" s="15"/>
      <c r="FG108" s="15"/>
      <c r="FH108" s="15"/>
      <c r="FI108" s="15"/>
      <c r="FJ108" s="15"/>
      <c r="FK108" s="15"/>
      <c r="FL108" s="15"/>
      <c r="FM108" s="15"/>
      <c r="FN108" s="15"/>
      <c r="FO108" s="15"/>
      <c r="FP108" s="15"/>
      <c r="FQ108" s="15"/>
      <c r="FR108" s="15"/>
      <c r="FS108" s="15"/>
      <c r="FT108" s="15"/>
      <c r="FU108" s="15"/>
      <c r="FV108" s="15"/>
      <c r="FW108" s="15"/>
      <c r="FX108" s="15"/>
      <c r="FY108" s="15"/>
      <c r="FZ108" s="15"/>
      <c r="GA108" s="15"/>
      <c r="GB108" s="15"/>
      <c r="GC108" s="15"/>
      <c r="GD108" s="15"/>
      <c r="GE108" s="15"/>
      <c r="GF108" s="15"/>
      <c r="GG108" s="15"/>
      <c r="GH108" s="15"/>
      <c r="GI108" s="15"/>
      <c r="GJ108" s="15"/>
      <c r="GK108" s="15"/>
      <c r="GL108" s="15"/>
      <c r="GM108" s="15"/>
      <c r="GN108" s="15"/>
      <c r="GO108" s="15"/>
      <c r="GP108" s="15"/>
      <c r="GQ108" s="15"/>
      <c r="GR108" s="15"/>
      <c r="GS108" s="15"/>
      <c r="GT108" s="15"/>
      <c r="GU108" s="15"/>
      <c r="GV108" s="15"/>
      <c r="GW108" s="15"/>
      <c r="GX108" s="15"/>
      <c r="GY108" s="15"/>
      <c r="GZ108" s="15"/>
      <c r="HA108" s="15"/>
      <c r="HB108" s="15"/>
      <c r="HC108" s="15"/>
      <c r="HD108" s="15"/>
      <c r="HE108" s="15"/>
      <c r="HF108" s="15"/>
      <c r="HG108" s="15"/>
      <c r="HH108" s="15"/>
      <c r="HI108" s="15"/>
      <c r="HJ108" s="15"/>
      <c r="HK108" s="15"/>
      <c r="HL108" s="15"/>
      <c r="HM108" s="15"/>
      <c r="HN108" s="15"/>
      <c r="HO108" s="15"/>
      <c r="HP108" s="15"/>
      <c r="HQ108" s="15"/>
      <c r="HR108" s="15"/>
      <c r="HS108" s="15"/>
      <c r="HT108" s="15"/>
      <c r="HU108" s="15"/>
      <c r="HV108" s="15"/>
      <c r="HW108" s="15"/>
      <c r="HX108" s="15"/>
      <c r="HY108" s="15"/>
      <c r="HZ108" s="15"/>
      <c r="IA108" s="15"/>
      <c r="IB108" s="15"/>
      <c r="IC108" s="15"/>
      <c r="ID108" s="15"/>
      <c r="IE108" s="15"/>
      <c r="IF108" s="15"/>
      <c r="IG108" s="15"/>
      <c r="IH108" s="15"/>
      <c r="II108" s="15"/>
      <c r="IJ108" s="15"/>
      <c r="IK108" s="15"/>
      <c r="IL108" s="15"/>
      <c r="IM108" s="15"/>
      <c r="IN108" s="15"/>
      <c r="IO108" s="15"/>
      <c r="IP108" s="15"/>
      <c r="IQ108" s="15"/>
      <c r="IR108" s="15"/>
      <c r="IS108" s="15"/>
      <c r="IT108" s="15"/>
      <c r="IU108" s="15"/>
      <c r="IV108" s="15"/>
    </row>
    <row r="109" spans="1:256" ht="15.75" customHeight="1">
      <c r="A109" s="48" t="s">
        <v>69</v>
      </c>
      <c r="B109" s="521" t="s">
        <v>118</v>
      </c>
      <c r="C109" s="521"/>
      <c r="D109" s="521"/>
      <c r="E109" s="521"/>
      <c r="F109" s="521"/>
      <c r="G109" s="521"/>
      <c r="H109" s="521"/>
      <c r="I109" s="76" t="s">
        <v>106</v>
      </c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5"/>
      <c r="BR109" s="15"/>
      <c r="BS109" s="15"/>
      <c r="BT109" s="15"/>
      <c r="BU109" s="15"/>
      <c r="BV109" s="15"/>
      <c r="BW109" s="15"/>
      <c r="BX109" s="15"/>
      <c r="BY109" s="15"/>
      <c r="BZ109" s="15"/>
      <c r="CA109" s="15"/>
      <c r="CB109" s="15"/>
      <c r="CC109" s="15"/>
      <c r="CD109" s="15"/>
      <c r="CE109" s="15"/>
      <c r="CF109" s="15"/>
      <c r="CG109" s="15"/>
      <c r="CH109" s="15"/>
      <c r="CI109" s="15"/>
      <c r="CJ109" s="15"/>
      <c r="CK109" s="15"/>
      <c r="CL109" s="15"/>
      <c r="CM109" s="15"/>
      <c r="CN109" s="15"/>
      <c r="CO109" s="15"/>
      <c r="CP109" s="15"/>
      <c r="CQ109" s="15"/>
      <c r="CR109" s="15"/>
      <c r="CS109" s="15"/>
      <c r="CT109" s="15"/>
      <c r="CU109" s="15"/>
      <c r="CV109" s="15"/>
      <c r="CW109" s="15"/>
      <c r="CX109" s="15"/>
      <c r="CY109" s="15"/>
      <c r="CZ109" s="15"/>
      <c r="DA109" s="15"/>
      <c r="DB109" s="15"/>
      <c r="DC109" s="15"/>
      <c r="DD109" s="15"/>
      <c r="DE109" s="15"/>
      <c r="DF109" s="15"/>
      <c r="DG109" s="15"/>
      <c r="DH109" s="15"/>
      <c r="DI109" s="15"/>
      <c r="DJ109" s="15"/>
      <c r="DK109" s="15"/>
      <c r="DL109" s="15"/>
      <c r="DM109" s="15"/>
      <c r="DN109" s="15"/>
      <c r="DO109" s="15"/>
      <c r="DP109" s="15"/>
      <c r="DQ109" s="15"/>
      <c r="DR109" s="15"/>
      <c r="DS109" s="15"/>
      <c r="DT109" s="15"/>
      <c r="DU109" s="15"/>
      <c r="DV109" s="15"/>
      <c r="DW109" s="15"/>
      <c r="DX109" s="15"/>
      <c r="DY109" s="15"/>
      <c r="DZ109" s="15"/>
      <c r="EA109" s="15"/>
      <c r="EB109" s="15"/>
      <c r="EC109" s="15"/>
      <c r="ED109" s="15"/>
      <c r="EE109" s="15"/>
      <c r="EF109" s="15"/>
      <c r="EG109" s="15"/>
      <c r="EH109" s="15"/>
      <c r="EI109" s="15"/>
      <c r="EJ109" s="15"/>
      <c r="EK109" s="15"/>
      <c r="EL109" s="15"/>
      <c r="EM109" s="15"/>
      <c r="EN109" s="15"/>
      <c r="EO109" s="15"/>
      <c r="EP109" s="15"/>
      <c r="EQ109" s="15"/>
      <c r="ER109" s="15"/>
      <c r="ES109" s="15"/>
      <c r="ET109" s="15"/>
      <c r="EU109" s="15"/>
      <c r="EV109" s="15"/>
      <c r="EW109" s="15"/>
      <c r="EX109" s="15"/>
      <c r="EY109" s="15"/>
      <c r="EZ109" s="15"/>
      <c r="FA109" s="15"/>
      <c r="FB109" s="15"/>
      <c r="FC109" s="15"/>
      <c r="FD109" s="15"/>
      <c r="FE109" s="15"/>
      <c r="FF109" s="15"/>
      <c r="FG109" s="15"/>
      <c r="FH109" s="15"/>
      <c r="FI109" s="15"/>
      <c r="FJ109" s="15"/>
      <c r="FK109" s="15"/>
      <c r="FL109" s="15"/>
      <c r="FM109" s="15"/>
      <c r="FN109" s="15"/>
      <c r="FO109" s="15"/>
      <c r="FP109" s="15"/>
      <c r="FQ109" s="15"/>
      <c r="FR109" s="15"/>
      <c r="FS109" s="15"/>
      <c r="FT109" s="15"/>
      <c r="FU109" s="15"/>
      <c r="FV109" s="15"/>
      <c r="FW109" s="15"/>
      <c r="FX109" s="15"/>
      <c r="FY109" s="15"/>
      <c r="FZ109" s="15"/>
      <c r="GA109" s="15"/>
      <c r="GB109" s="15"/>
      <c r="GC109" s="15"/>
      <c r="GD109" s="15"/>
      <c r="GE109" s="15"/>
      <c r="GF109" s="15"/>
      <c r="GG109" s="15"/>
      <c r="GH109" s="15"/>
      <c r="GI109" s="15"/>
      <c r="GJ109" s="15"/>
      <c r="GK109" s="15"/>
      <c r="GL109" s="15"/>
      <c r="GM109" s="15"/>
      <c r="GN109" s="15"/>
      <c r="GO109" s="15"/>
      <c r="GP109" s="15"/>
      <c r="GQ109" s="15"/>
      <c r="GR109" s="15"/>
      <c r="GS109" s="15"/>
      <c r="GT109" s="15"/>
      <c r="GU109" s="15"/>
      <c r="GV109" s="15"/>
      <c r="GW109" s="15"/>
      <c r="GX109" s="15"/>
      <c r="GY109" s="15"/>
      <c r="GZ109" s="15"/>
      <c r="HA109" s="15"/>
      <c r="HB109" s="15"/>
      <c r="HC109" s="15"/>
      <c r="HD109" s="15"/>
      <c r="HE109" s="15"/>
      <c r="HF109" s="15"/>
      <c r="HG109" s="15"/>
      <c r="HH109" s="15"/>
      <c r="HI109" s="15"/>
      <c r="HJ109" s="15"/>
      <c r="HK109" s="15"/>
      <c r="HL109" s="15"/>
      <c r="HM109" s="15"/>
      <c r="HN109" s="15"/>
      <c r="HO109" s="15"/>
      <c r="HP109" s="15"/>
      <c r="HQ109" s="15"/>
      <c r="HR109" s="15"/>
      <c r="HS109" s="15"/>
      <c r="HT109" s="15"/>
      <c r="HU109" s="15"/>
      <c r="HV109" s="15"/>
      <c r="HW109" s="15"/>
      <c r="HX109" s="15"/>
      <c r="HY109" s="15"/>
      <c r="HZ109" s="15"/>
      <c r="IA109" s="15"/>
      <c r="IB109" s="15"/>
      <c r="IC109" s="15"/>
      <c r="ID109" s="15"/>
      <c r="IE109" s="15"/>
      <c r="IF109" s="15"/>
      <c r="IG109" s="15"/>
      <c r="IH109" s="15"/>
      <c r="II109" s="15"/>
      <c r="IJ109" s="15"/>
      <c r="IK109" s="15"/>
      <c r="IL109" s="15"/>
      <c r="IM109" s="15"/>
      <c r="IN109" s="15"/>
      <c r="IO109" s="15"/>
      <c r="IP109" s="15"/>
      <c r="IQ109" s="15"/>
      <c r="IR109" s="15"/>
      <c r="IS109" s="15"/>
      <c r="IT109" s="15"/>
      <c r="IU109" s="15"/>
      <c r="IV109" s="15"/>
    </row>
    <row r="110" spans="1:256" ht="15.75" customHeight="1">
      <c r="A110" s="77"/>
      <c r="B110" s="510" t="s">
        <v>119</v>
      </c>
      <c r="C110" s="510"/>
      <c r="D110" s="510"/>
      <c r="E110" s="510"/>
      <c r="F110" s="510"/>
      <c r="G110" s="510"/>
      <c r="H110" s="510"/>
      <c r="I110" s="61">
        <f>SUM(I97:I108)</f>
        <v>543.74</v>
      </c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5"/>
      <c r="BR110" s="15"/>
      <c r="BS110" s="15"/>
      <c r="BT110" s="15"/>
      <c r="BU110" s="15"/>
      <c r="BV110" s="15"/>
      <c r="BW110" s="15"/>
      <c r="BX110" s="15"/>
      <c r="BY110" s="15"/>
      <c r="BZ110" s="15"/>
      <c r="CA110" s="15"/>
      <c r="CB110" s="15"/>
      <c r="CC110" s="15"/>
      <c r="CD110" s="15"/>
      <c r="CE110" s="15"/>
      <c r="CF110" s="15"/>
      <c r="CG110" s="15"/>
      <c r="CH110" s="15"/>
      <c r="CI110" s="15"/>
      <c r="CJ110" s="15"/>
      <c r="CK110" s="15"/>
      <c r="CL110" s="15"/>
      <c r="CM110" s="15"/>
      <c r="CN110" s="15"/>
      <c r="CO110" s="15"/>
      <c r="CP110" s="15"/>
      <c r="CQ110" s="15"/>
      <c r="CR110" s="15"/>
      <c r="CS110" s="15"/>
      <c r="CT110" s="15"/>
      <c r="CU110" s="15"/>
      <c r="CV110" s="15"/>
      <c r="CW110" s="15"/>
      <c r="CX110" s="15"/>
      <c r="CY110" s="15"/>
      <c r="CZ110" s="15"/>
      <c r="DA110" s="15"/>
      <c r="DB110" s="15"/>
      <c r="DC110" s="15"/>
      <c r="DD110" s="15"/>
      <c r="DE110" s="15"/>
      <c r="DF110" s="15"/>
      <c r="DG110" s="15"/>
      <c r="DH110" s="15"/>
      <c r="DI110" s="15"/>
      <c r="DJ110" s="15"/>
      <c r="DK110" s="15"/>
      <c r="DL110" s="15"/>
      <c r="DM110" s="15"/>
      <c r="DN110" s="15"/>
      <c r="DO110" s="15"/>
      <c r="DP110" s="15"/>
      <c r="DQ110" s="15"/>
      <c r="DR110" s="15"/>
      <c r="DS110" s="15"/>
      <c r="DT110" s="15"/>
      <c r="DU110" s="15"/>
      <c r="DV110" s="15"/>
      <c r="DW110" s="15"/>
      <c r="DX110" s="15"/>
      <c r="DY110" s="15"/>
      <c r="DZ110" s="15"/>
      <c r="EA110" s="15"/>
      <c r="EB110" s="15"/>
      <c r="EC110" s="15"/>
      <c r="ED110" s="15"/>
      <c r="EE110" s="15"/>
      <c r="EF110" s="15"/>
      <c r="EG110" s="15"/>
      <c r="EH110" s="15"/>
      <c r="EI110" s="15"/>
      <c r="EJ110" s="15"/>
      <c r="EK110" s="15"/>
      <c r="EL110" s="15"/>
      <c r="EM110" s="15"/>
      <c r="EN110" s="15"/>
      <c r="EO110" s="15"/>
      <c r="EP110" s="15"/>
      <c r="EQ110" s="15"/>
      <c r="ER110" s="15"/>
      <c r="ES110" s="15"/>
      <c r="ET110" s="15"/>
      <c r="EU110" s="15"/>
      <c r="EV110" s="15"/>
      <c r="EW110" s="15"/>
      <c r="EX110" s="15"/>
      <c r="EY110" s="15"/>
      <c r="EZ110" s="15"/>
      <c r="FA110" s="15"/>
      <c r="FB110" s="15"/>
      <c r="FC110" s="15"/>
      <c r="FD110" s="15"/>
      <c r="FE110" s="15"/>
      <c r="FF110" s="15"/>
      <c r="FG110" s="15"/>
      <c r="FH110" s="15"/>
      <c r="FI110" s="15"/>
      <c r="FJ110" s="15"/>
      <c r="FK110" s="15"/>
      <c r="FL110" s="15"/>
      <c r="FM110" s="15"/>
      <c r="FN110" s="15"/>
      <c r="FO110" s="15"/>
      <c r="FP110" s="15"/>
      <c r="FQ110" s="15"/>
      <c r="FR110" s="15"/>
      <c r="FS110" s="15"/>
      <c r="FT110" s="15"/>
      <c r="FU110" s="15"/>
      <c r="FV110" s="15"/>
      <c r="FW110" s="15"/>
      <c r="FX110" s="15"/>
      <c r="FY110" s="15"/>
      <c r="FZ110" s="15"/>
      <c r="GA110" s="15"/>
      <c r="GB110" s="15"/>
      <c r="GC110" s="15"/>
      <c r="GD110" s="15"/>
      <c r="GE110" s="15"/>
      <c r="GF110" s="15"/>
      <c r="GG110" s="15"/>
      <c r="GH110" s="15"/>
      <c r="GI110" s="15"/>
      <c r="GJ110" s="15"/>
      <c r="GK110" s="15"/>
      <c r="GL110" s="15"/>
      <c r="GM110" s="15"/>
      <c r="GN110" s="15"/>
      <c r="GO110" s="15"/>
      <c r="GP110" s="15"/>
      <c r="GQ110" s="15"/>
      <c r="GR110" s="15"/>
      <c r="GS110" s="15"/>
      <c r="GT110" s="15"/>
      <c r="GU110" s="15"/>
      <c r="GV110" s="15"/>
      <c r="GW110" s="15"/>
      <c r="GX110" s="15"/>
      <c r="GY110" s="15"/>
      <c r="GZ110" s="15"/>
      <c r="HA110" s="15"/>
      <c r="HB110" s="15"/>
      <c r="HC110" s="15"/>
      <c r="HD110" s="15"/>
      <c r="HE110" s="15"/>
      <c r="HF110" s="15"/>
      <c r="HG110" s="15"/>
      <c r="HH110" s="15"/>
      <c r="HI110" s="15"/>
      <c r="HJ110" s="15"/>
      <c r="HK110" s="15"/>
      <c r="HL110" s="15"/>
      <c r="HM110" s="15"/>
      <c r="HN110" s="15"/>
      <c r="HO110" s="15"/>
      <c r="HP110" s="15"/>
      <c r="HQ110" s="15"/>
      <c r="HR110" s="15"/>
      <c r="HS110" s="15"/>
      <c r="HT110" s="15"/>
      <c r="HU110" s="15"/>
      <c r="HV110" s="15"/>
      <c r="HW110" s="15"/>
      <c r="HX110" s="15"/>
      <c r="HY110" s="15"/>
      <c r="HZ110" s="15"/>
      <c r="IA110" s="15"/>
      <c r="IB110" s="15"/>
      <c r="IC110" s="15"/>
      <c r="ID110" s="15"/>
      <c r="IE110" s="15"/>
      <c r="IF110" s="15"/>
      <c r="IG110" s="15"/>
      <c r="IH110" s="15"/>
      <c r="II110" s="15"/>
      <c r="IJ110" s="15"/>
      <c r="IK110" s="15"/>
      <c r="IL110" s="15"/>
      <c r="IM110" s="15"/>
      <c r="IN110" s="15"/>
      <c r="IO110" s="15"/>
      <c r="IP110" s="15"/>
      <c r="IQ110" s="15"/>
      <c r="IR110" s="15"/>
      <c r="IS110" s="15"/>
      <c r="IT110" s="15"/>
      <c r="IU110" s="15"/>
      <c r="IV110" s="15"/>
    </row>
    <row r="111" spans="1:256" ht="7.5" customHeight="1">
      <c r="A111" s="491"/>
      <c r="B111" s="491"/>
      <c r="C111" s="491"/>
      <c r="D111" s="491"/>
      <c r="E111" s="491"/>
      <c r="F111" s="491"/>
      <c r="G111" s="491"/>
      <c r="H111" s="491"/>
      <c r="I111" s="491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5"/>
      <c r="BS111" s="15"/>
      <c r="BT111" s="15"/>
      <c r="BU111" s="15"/>
      <c r="BV111" s="15"/>
      <c r="BW111" s="15"/>
      <c r="BX111" s="15"/>
      <c r="BY111" s="15"/>
      <c r="BZ111" s="15"/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  <c r="DA111" s="15"/>
      <c r="DB111" s="15"/>
      <c r="DC111" s="15"/>
      <c r="DD111" s="15"/>
      <c r="DE111" s="15"/>
      <c r="DF111" s="15"/>
      <c r="DG111" s="15"/>
      <c r="DH111" s="15"/>
      <c r="DI111" s="15"/>
      <c r="DJ111" s="15"/>
      <c r="DK111" s="15"/>
      <c r="DL111" s="15"/>
      <c r="DM111" s="15"/>
      <c r="DN111" s="15"/>
      <c r="DO111" s="15"/>
      <c r="DP111" s="15"/>
      <c r="DQ111" s="15"/>
      <c r="DR111" s="15"/>
      <c r="DS111" s="15"/>
      <c r="DT111" s="15"/>
      <c r="DU111" s="15"/>
      <c r="DV111" s="15"/>
      <c r="DW111" s="15"/>
      <c r="DX111" s="15"/>
      <c r="DY111" s="15"/>
      <c r="DZ111" s="15"/>
      <c r="EA111" s="15"/>
      <c r="EB111" s="15"/>
      <c r="EC111" s="15"/>
      <c r="ED111" s="15"/>
      <c r="EE111" s="15"/>
      <c r="EF111" s="15"/>
      <c r="EG111" s="15"/>
      <c r="EH111" s="15"/>
      <c r="EI111" s="15"/>
      <c r="EJ111" s="15"/>
      <c r="EK111" s="15"/>
      <c r="EL111" s="15"/>
      <c r="EM111" s="15"/>
      <c r="EN111" s="15"/>
      <c r="EO111" s="15"/>
      <c r="EP111" s="15"/>
      <c r="EQ111" s="15"/>
      <c r="ER111" s="15"/>
      <c r="ES111" s="15"/>
      <c r="ET111" s="15"/>
      <c r="EU111" s="15"/>
      <c r="EV111" s="15"/>
      <c r="EW111" s="15"/>
      <c r="EX111" s="15"/>
      <c r="EY111" s="15"/>
      <c r="EZ111" s="15"/>
      <c r="FA111" s="15"/>
      <c r="FB111" s="15"/>
      <c r="FC111" s="15"/>
      <c r="FD111" s="15"/>
      <c r="FE111" s="15"/>
      <c r="FF111" s="15"/>
      <c r="FG111" s="15"/>
      <c r="FH111" s="15"/>
      <c r="FI111" s="15"/>
      <c r="FJ111" s="15"/>
      <c r="FK111" s="15"/>
      <c r="FL111" s="15"/>
      <c r="FM111" s="15"/>
      <c r="FN111" s="15"/>
      <c r="FO111" s="15"/>
      <c r="FP111" s="15"/>
      <c r="FQ111" s="15"/>
      <c r="FR111" s="15"/>
      <c r="FS111" s="15"/>
      <c r="FT111" s="15"/>
      <c r="FU111" s="15"/>
      <c r="FV111" s="15"/>
      <c r="FW111" s="15"/>
      <c r="FX111" s="15"/>
      <c r="FY111" s="15"/>
      <c r="FZ111" s="15"/>
      <c r="GA111" s="15"/>
      <c r="GB111" s="15"/>
      <c r="GC111" s="15"/>
      <c r="GD111" s="15"/>
      <c r="GE111" s="15"/>
      <c r="GF111" s="15"/>
      <c r="GG111" s="15"/>
      <c r="GH111" s="15"/>
      <c r="GI111" s="15"/>
      <c r="GJ111" s="15"/>
      <c r="GK111" s="15"/>
      <c r="GL111" s="15"/>
      <c r="GM111" s="15"/>
      <c r="GN111" s="15"/>
      <c r="GO111" s="15"/>
      <c r="GP111" s="15"/>
      <c r="GQ111" s="15"/>
      <c r="GR111" s="15"/>
      <c r="GS111" s="15"/>
      <c r="GT111" s="15"/>
      <c r="GU111" s="15"/>
      <c r="GV111" s="15"/>
      <c r="GW111" s="15"/>
      <c r="GX111" s="15"/>
      <c r="GY111" s="15"/>
      <c r="GZ111" s="15"/>
      <c r="HA111" s="15"/>
      <c r="HB111" s="15"/>
      <c r="HC111" s="15"/>
      <c r="HD111" s="15"/>
      <c r="HE111" s="15"/>
      <c r="HF111" s="15"/>
      <c r="HG111" s="15"/>
      <c r="HH111" s="15"/>
      <c r="HI111" s="15"/>
      <c r="HJ111" s="15"/>
      <c r="HK111" s="15"/>
      <c r="HL111" s="15"/>
      <c r="HM111" s="15"/>
      <c r="HN111" s="15"/>
      <c r="HO111" s="15"/>
      <c r="HP111" s="15"/>
      <c r="HQ111" s="15"/>
      <c r="HR111" s="15"/>
      <c r="HS111" s="15"/>
      <c r="HT111" s="15"/>
      <c r="HU111" s="15"/>
      <c r="HV111" s="15"/>
      <c r="HW111" s="15"/>
      <c r="HX111" s="15"/>
      <c r="HY111" s="15"/>
      <c r="HZ111" s="15"/>
      <c r="IA111" s="15"/>
      <c r="IB111" s="15"/>
      <c r="IC111" s="15"/>
      <c r="ID111" s="15"/>
      <c r="IE111" s="15"/>
      <c r="IF111" s="15"/>
      <c r="IG111" s="15"/>
      <c r="IH111" s="15"/>
      <c r="II111" s="15"/>
      <c r="IJ111" s="15"/>
      <c r="IK111" s="15"/>
      <c r="IL111" s="15"/>
      <c r="IM111" s="15"/>
      <c r="IN111" s="15"/>
      <c r="IO111" s="15"/>
      <c r="IP111" s="15"/>
      <c r="IQ111" s="15"/>
      <c r="IR111" s="15"/>
      <c r="IS111" s="15"/>
      <c r="IT111" s="15"/>
      <c r="IU111" s="15"/>
      <c r="IV111" s="15"/>
    </row>
    <row r="112" spans="1:256" ht="36" customHeight="1">
      <c r="A112" s="492" t="s">
        <v>120</v>
      </c>
      <c r="B112" s="492"/>
      <c r="C112" s="492"/>
      <c r="D112" s="492"/>
      <c r="E112" s="492"/>
      <c r="F112" s="492"/>
      <c r="G112" s="492"/>
      <c r="H112" s="492"/>
      <c r="I112" s="492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5"/>
      <c r="CO112" s="15"/>
      <c r="CP112" s="15"/>
      <c r="CQ112" s="15"/>
      <c r="CR112" s="15"/>
      <c r="CS112" s="15"/>
      <c r="CT112" s="15"/>
      <c r="CU112" s="15"/>
      <c r="CV112" s="15"/>
      <c r="CW112" s="15"/>
      <c r="CX112" s="15"/>
      <c r="CY112" s="15"/>
      <c r="CZ112" s="15"/>
      <c r="DA112" s="15"/>
      <c r="DB112" s="15"/>
      <c r="DC112" s="15"/>
      <c r="DD112" s="15"/>
      <c r="DE112" s="15"/>
      <c r="DF112" s="15"/>
      <c r="DG112" s="15"/>
      <c r="DH112" s="15"/>
      <c r="DI112" s="15"/>
      <c r="DJ112" s="15"/>
      <c r="DK112" s="15"/>
      <c r="DL112" s="15"/>
      <c r="DM112" s="15"/>
      <c r="DN112" s="15"/>
      <c r="DO112" s="15"/>
      <c r="DP112" s="15"/>
      <c r="DQ112" s="15"/>
      <c r="DR112" s="15"/>
      <c r="DS112" s="15"/>
      <c r="DT112" s="15"/>
      <c r="DU112" s="15"/>
      <c r="DV112" s="15"/>
      <c r="DW112" s="15"/>
      <c r="DX112" s="15"/>
      <c r="DY112" s="15"/>
      <c r="DZ112" s="15"/>
      <c r="EA112" s="15"/>
      <c r="EB112" s="15"/>
      <c r="EC112" s="15"/>
      <c r="ED112" s="15"/>
      <c r="EE112" s="15"/>
      <c r="EF112" s="15"/>
      <c r="EG112" s="15"/>
      <c r="EH112" s="15"/>
      <c r="EI112" s="15"/>
      <c r="EJ112" s="15"/>
      <c r="EK112" s="15"/>
      <c r="EL112" s="15"/>
      <c r="EM112" s="15"/>
      <c r="EN112" s="15"/>
      <c r="EO112" s="15"/>
      <c r="EP112" s="15"/>
      <c r="EQ112" s="15"/>
      <c r="ER112" s="15"/>
      <c r="ES112" s="15"/>
      <c r="ET112" s="15"/>
      <c r="EU112" s="15"/>
      <c r="EV112" s="15"/>
      <c r="EW112" s="15"/>
      <c r="EX112" s="15"/>
      <c r="EY112" s="15"/>
      <c r="EZ112" s="15"/>
      <c r="FA112" s="15"/>
      <c r="FB112" s="15"/>
      <c r="FC112" s="15"/>
      <c r="FD112" s="15"/>
      <c r="FE112" s="15"/>
      <c r="FF112" s="15"/>
      <c r="FG112" s="15"/>
      <c r="FH112" s="15"/>
      <c r="FI112" s="15"/>
      <c r="FJ112" s="15"/>
      <c r="FK112" s="15"/>
      <c r="FL112" s="15"/>
      <c r="FM112" s="15"/>
      <c r="FN112" s="15"/>
      <c r="FO112" s="15"/>
      <c r="FP112" s="15"/>
      <c r="FQ112" s="15"/>
      <c r="FR112" s="15"/>
      <c r="FS112" s="15"/>
      <c r="FT112" s="15"/>
      <c r="FU112" s="15"/>
      <c r="FV112" s="15"/>
      <c r="FW112" s="15"/>
      <c r="FX112" s="15"/>
      <c r="FY112" s="15"/>
      <c r="FZ112" s="15"/>
      <c r="GA112" s="15"/>
      <c r="GB112" s="15"/>
      <c r="GC112" s="15"/>
      <c r="GD112" s="15"/>
      <c r="GE112" s="15"/>
      <c r="GF112" s="15"/>
      <c r="GG112" s="15"/>
      <c r="GH112" s="15"/>
      <c r="GI112" s="15"/>
      <c r="GJ112" s="15"/>
      <c r="GK112" s="15"/>
      <c r="GL112" s="15"/>
      <c r="GM112" s="15"/>
      <c r="GN112" s="15"/>
      <c r="GO112" s="15"/>
      <c r="GP112" s="15"/>
      <c r="GQ112" s="15"/>
      <c r="GR112" s="15"/>
      <c r="GS112" s="15"/>
      <c r="GT112" s="15"/>
      <c r="GU112" s="15"/>
      <c r="GV112" s="15"/>
      <c r="GW112" s="15"/>
      <c r="GX112" s="15"/>
      <c r="GY112" s="15"/>
      <c r="GZ112" s="15"/>
      <c r="HA112" s="15"/>
      <c r="HB112" s="15"/>
      <c r="HC112" s="15"/>
      <c r="HD112" s="15"/>
      <c r="HE112" s="15"/>
      <c r="HF112" s="15"/>
      <c r="HG112" s="15"/>
      <c r="HH112" s="15"/>
      <c r="HI112" s="15"/>
      <c r="HJ112" s="15"/>
      <c r="HK112" s="15"/>
      <c r="HL112" s="15"/>
      <c r="HM112" s="15"/>
      <c r="HN112" s="15"/>
      <c r="HO112" s="15"/>
      <c r="HP112" s="15"/>
      <c r="HQ112" s="15"/>
      <c r="HR112" s="15"/>
      <c r="HS112" s="15"/>
      <c r="HT112" s="15"/>
      <c r="HU112" s="15"/>
      <c r="HV112" s="15"/>
      <c r="HW112" s="15"/>
      <c r="HX112" s="15"/>
      <c r="HY112" s="15"/>
      <c r="HZ112" s="15"/>
      <c r="IA112" s="15"/>
      <c r="IB112" s="15"/>
      <c r="IC112" s="15"/>
      <c r="ID112" s="15"/>
      <c r="IE112" s="15"/>
      <c r="IF112" s="15"/>
      <c r="IG112" s="15"/>
      <c r="IH112" s="15"/>
      <c r="II112" s="15"/>
      <c r="IJ112" s="15"/>
      <c r="IK112" s="15"/>
      <c r="IL112" s="15"/>
      <c r="IM112" s="15"/>
      <c r="IN112" s="15"/>
      <c r="IO112" s="15"/>
      <c r="IP112" s="15"/>
      <c r="IQ112" s="15"/>
      <c r="IR112" s="15"/>
      <c r="IS112" s="15"/>
      <c r="IT112" s="15"/>
      <c r="IU112" s="15"/>
      <c r="IV112" s="15"/>
    </row>
    <row r="113" spans="1:256" ht="7.5" customHeight="1">
      <c r="A113" s="475"/>
      <c r="B113" s="475"/>
      <c r="C113" s="475"/>
      <c r="D113" s="475"/>
      <c r="E113" s="475"/>
      <c r="F113" s="475"/>
      <c r="G113" s="475"/>
      <c r="H113" s="475"/>
      <c r="I113" s="47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  <c r="BT113" s="15"/>
      <c r="BU113" s="15"/>
      <c r="BV113" s="15"/>
      <c r="BW113" s="15"/>
      <c r="BX113" s="15"/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  <c r="DA113" s="15"/>
      <c r="DB113" s="15"/>
      <c r="DC113" s="15"/>
      <c r="DD113" s="15"/>
      <c r="DE113" s="15"/>
      <c r="DF113" s="15"/>
      <c r="DG113" s="15"/>
      <c r="DH113" s="15"/>
      <c r="DI113" s="15"/>
      <c r="DJ113" s="15"/>
      <c r="DK113" s="15"/>
      <c r="DL113" s="15"/>
      <c r="DM113" s="15"/>
      <c r="DN113" s="15"/>
      <c r="DO113" s="15"/>
      <c r="DP113" s="15"/>
      <c r="DQ113" s="15"/>
      <c r="DR113" s="15"/>
      <c r="DS113" s="15"/>
      <c r="DT113" s="15"/>
      <c r="DU113" s="15"/>
      <c r="DV113" s="15"/>
      <c r="DW113" s="15"/>
      <c r="DX113" s="15"/>
      <c r="DY113" s="15"/>
      <c r="DZ113" s="15"/>
      <c r="EA113" s="15"/>
      <c r="EB113" s="15"/>
      <c r="EC113" s="15"/>
      <c r="ED113" s="15"/>
      <c r="EE113" s="15"/>
      <c r="EF113" s="15"/>
      <c r="EG113" s="15"/>
      <c r="EH113" s="15"/>
      <c r="EI113" s="15"/>
      <c r="EJ113" s="15"/>
      <c r="EK113" s="15"/>
      <c r="EL113" s="15"/>
      <c r="EM113" s="15"/>
      <c r="EN113" s="15"/>
      <c r="EO113" s="15"/>
      <c r="EP113" s="15"/>
      <c r="EQ113" s="15"/>
      <c r="ER113" s="15"/>
      <c r="ES113" s="15"/>
      <c r="ET113" s="15"/>
      <c r="EU113" s="15"/>
      <c r="EV113" s="15"/>
      <c r="EW113" s="15"/>
      <c r="EX113" s="15"/>
      <c r="EY113" s="15"/>
      <c r="EZ113" s="15"/>
      <c r="FA113" s="15"/>
      <c r="FB113" s="15"/>
      <c r="FC113" s="15"/>
      <c r="FD113" s="15"/>
      <c r="FE113" s="15"/>
      <c r="FF113" s="15"/>
      <c r="FG113" s="15"/>
      <c r="FH113" s="15"/>
      <c r="FI113" s="15"/>
      <c r="FJ113" s="15"/>
      <c r="FK113" s="15"/>
      <c r="FL113" s="15"/>
      <c r="FM113" s="15"/>
      <c r="FN113" s="15"/>
      <c r="FO113" s="15"/>
      <c r="FP113" s="15"/>
      <c r="FQ113" s="15"/>
      <c r="FR113" s="15"/>
      <c r="FS113" s="15"/>
      <c r="FT113" s="15"/>
      <c r="FU113" s="15"/>
      <c r="FV113" s="15"/>
      <c r="FW113" s="15"/>
      <c r="FX113" s="15"/>
      <c r="FY113" s="15"/>
      <c r="FZ113" s="15"/>
      <c r="GA113" s="15"/>
      <c r="GB113" s="15"/>
      <c r="GC113" s="15"/>
      <c r="GD113" s="15"/>
      <c r="GE113" s="15"/>
      <c r="GF113" s="15"/>
      <c r="GG113" s="15"/>
      <c r="GH113" s="15"/>
      <c r="GI113" s="15"/>
      <c r="GJ113" s="15"/>
      <c r="GK113" s="15"/>
      <c r="GL113" s="15"/>
      <c r="GM113" s="15"/>
      <c r="GN113" s="15"/>
      <c r="GO113" s="15"/>
      <c r="GP113" s="15"/>
      <c r="GQ113" s="15"/>
      <c r="GR113" s="15"/>
      <c r="GS113" s="15"/>
      <c r="GT113" s="15"/>
      <c r="GU113" s="15"/>
      <c r="GV113" s="15"/>
      <c r="GW113" s="15"/>
      <c r="GX113" s="15"/>
      <c r="GY113" s="15"/>
      <c r="GZ113" s="15"/>
      <c r="HA113" s="15"/>
      <c r="HB113" s="15"/>
      <c r="HC113" s="15"/>
      <c r="HD113" s="15"/>
      <c r="HE113" s="15"/>
      <c r="HF113" s="15"/>
      <c r="HG113" s="15"/>
      <c r="HH113" s="15"/>
      <c r="HI113" s="15"/>
      <c r="HJ113" s="15"/>
      <c r="HK113" s="15"/>
      <c r="HL113" s="15"/>
      <c r="HM113" s="15"/>
      <c r="HN113" s="15"/>
      <c r="HO113" s="15"/>
      <c r="HP113" s="15"/>
      <c r="HQ113" s="15"/>
      <c r="HR113" s="15"/>
      <c r="HS113" s="15"/>
      <c r="HT113" s="15"/>
      <c r="HU113" s="15"/>
      <c r="HV113" s="15"/>
      <c r="HW113" s="15"/>
      <c r="HX113" s="15"/>
      <c r="HY113" s="15"/>
      <c r="HZ113" s="15"/>
      <c r="IA113" s="15"/>
      <c r="IB113" s="15"/>
      <c r="IC113" s="15"/>
      <c r="ID113" s="15"/>
      <c r="IE113" s="15"/>
      <c r="IF113" s="15"/>
      <c r="IG113" s="15"/>
      <c r="IH113" s="15"/>
      <c r="II113" s="15"/>
      <c r="IJ113" s="15"/>
      <c r="IK113" s="15"/>
      <c r="IL113" s="15"/>
      <c r="IM113" s="15"/>
      <c r="IN113" s="15"/>
      <c r="IO113" s="15"/>
      <c r="IP113" s="15"/>
      <c r="IQ113" s="15"/>
      <c r="IR113" s="15"/>
      <c r="IS113" s="15"/>
      <c r="IT113" s="15"/>
      <c r="IU113" s="15"/>
      <c r="IV113" s="15"/>
    </row>
    <row r="114" spans="1:256" ht="21.75" customHeight="1">
      <c r="A114" s="500" t="s">
        <v>121</v>
      </c>
      <c r="B114" s="500"/>
      <c r="C114" s="500"/>
      <c r="D114" s="500"/>
      <c r="E114" s="500"/>
      <c r="F114" s="500"/>
      <c r="G114" s="500"/>
      <c r="H114" s="500"/>
      <c r="I114" s="500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5"/>
      <c r="BR114" s="15"/>
      <c r="BS114" s="15"/>
      <c r="BT114" s="15"/>
      <c r="BU114" s="15"/>
      <c r="BV114" s="15"/>
      <c r="BW114" s="15"/>
      <c r="BX114" s="15"/>
      <c r="BY114" s="15"/>
      <c r="BZ114" s="15"/>
      <c r="CA114" s="15"/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5"/>
      <c r="CO114" s="15"/>
      <c r="CP114" s="15"/>
      <c r="CQ114" s="15"/>
      <c r="CR114" s="15"/>
      <c r="CS114" s="15"/>
      <c r="CT114" s="15"/>
      <c r="CU114" s="15"/>
      <c r="CV114" s="15"/>
      <c r="CW114" s="15"/>
      <c r="CX114" s="15"/>
      <c r="CY114" s="15"/>
      <c r="CZ114" s="15"/>
      <c r="DA114" s="15"/>
      <c r="DB114" s="15"/>
      <c r="DC114" s="15"/>
      <c r="DD114" s="15"/>
      <c r="DE114" s="15"/>
      <c r="DF114" s="15"/>
      <c r="DG114" s="15"/>
      <c r="DH114" s="15"/>
      <c r="DI114" s="15"/>
      <c r="DJ114" s="15"/>
      <c r="DK114" s="15"/>
      <c r="DL114" s="15"/>
      <c r="DM114" s="15"/>
      <c r="DN114" s="15"/>
      <c r="DO114" s="15"/>
      <c r="DP114" s="15"/>
      <c r="DQ114" s="15"/>
      <c r="DR114" s="15"/>
      <c r="DS114" s="15"/>
      <c r="DT114" s="15"/>
      <c r="DU114" s="15"/>
      <c r="DV114" s="15"/>
      <c r="DW114" s="15"/>
      <c r="DX114" s="15"/>
      <c r="DY114" s="15"/>
      <c r="DZ114" s="15"/>
      <c r="EA114" s="15"/>
      <c r="EB114" s="15"/>
      <c r="EC114" s="15"/>
      <c r="ED114" s="15"/>
      <c r="EE114" s="15"/>
      <c r="EF114" s="15"/>
      <c r="EG114" s="15"/>
      <c r="EH114" s="15"/>
      <c r="EI114" s="15"/>
      <c r="EJ114" s="15"/>
      <c r="EK114" s="15"/>
      <c r="EL114" s="15"/>
      <c r="EM114" s="15"/>
      <c r="EN114" s="15"/>
      <c r="EO114" s="15"/>
      <c r="EP114" s="15"/>
      <c r="EQ114" s="15"/>
      <c r="ER114" s="15"/>
      <c r="ES114" s="15"/>
      <c r="ET114" s="15"/>
      <c r="EU114" s="15"/>
      <c r="EV114" s="15"/>
      <c r="EW114" s="15"/>
      <c r="EX114" s="15"/>
      <c r="EY114" s="15"/>
      <c r="EZ114" s="15"/>
      <c r="FA114" s="15"/>
      <c r="FB114" s="15"/>
      <c r="FC114" s="15"/>
      <c r="FD114" s="15"/>
      <c r="FE114" s="15"/>
      <c r="FF114" s="15"/>
      <c r="FG114" s="15"/>
      <c r="FH114" s="15"/>
      <c r="FI114" s="15"/>
      <c r="FJ114" s="15"/>
      <c r="FK114" s="15"/>
      <c r="FL114" s="15"/>
      <c r="FM114" s="15"/>
      <c r="FN114" s="15"/>
      <c r="FO114" s="15"/>
      <c r="FP114" s="15"/>
      <c r="FQ114" s="15"/>
      <c r="FR114" s="15"/>
      <c r="FS114" s="15"/>
      <c r="FT114" s="15"/>
      <c r="FU114" s="15"/>
      <c r="FV114" s="15"/>
      <c r="FW114" s="15"/>
      <c r="FX114" s="15"/>
      <c r="FY114" s="15"/>
      <c r="FZ114" s="15"/>
      <c r="GA114" s="15"/>
      <c r="GB114" s="15"/>
      <c r="GC114" s="15"/>
      <c r="GD114" s="15"/>
      <c r="GE114" s="15"/>
      <c r="GF114" s="15"/>
      <c r="GG114" s="15"/>
      <c r="GH114" s="15"/>
      <c r="GI114" s="15"/>
      <c r="GJ114" s="15"/>
      <c r="GK114" s="15"/>
      <c r="GL114" s="15"/>
      <c r="GM114" s="15"/>
      <c r="GN114" s="15"/>
      <c r="GO114" s="15"/>
      <c r="GP114" s="15"/>
      <c r="GQ114" s="15"/>
      <c r="GR114" s="15"/>
      <c r="GS114" s="15"/>
      <c r="GT114" s="15"/>
      <c r="GU114" s="15"/>
      <c r="GV114" s="15"/>
      <c r="GW114" s="15"/>
      <c r="GX114" s="15"/>
      <c r="GY114" s="15"/>
      <c r="GZ114" s="15"/>
      <c r="HA114" s="15"/>
      <c r="HB114" s="15"/>
      <c r="HC114" s="15"/>
      <c r="HD114" s="15"/>
      <c r="HE114" s="15"/>
      <c r="HF114" s="15"/>
      <c r="HG114" s="15"/>
      <c r="HH114" s="15"/>
      <c r="HI114" s="15"/>
      <c r="HJ114" s="15"/>
      <c r="HK114" s="15"/>
      <c r="HL114" s="15"/>
      <c r="HM114" s="15"/>
      <c r="HN114" s="15"/>
      <c r="HO114" s="15"/>
      <c r="HP114" s="15"/>
      <c r="HQ114" s="15"/>
      <c r="HR114" s="15"/>
      <c r="HS114" s="15"/>
      <c r="HT114" s="15"/>
      <c r="HU114" s="15"/>
      <c r="HV114" s="15"/>
      <c r="HW114" s="15"/>
      <c r="HX114" s="15"/>
      <c r="HY114" s="15"/>
      <c r="HZ114" s="15"/>
      <c r="IA114" s="15"/>
      <c r="IB114" s="15"/>
      <c r="IC114" s="15"/>
      <c r="ID114" s="15"/>
      <c r="IE114" s="15"/>
      <c r="IF114" s="15"/>
      <c r="IG114" s="15"/>
      <c r="IH114" s="15"/>
      <c r="II114" s="15"/>
      <c r="IJ114" s="15"/>
      <c r="IK114" s="15"/>
      <c r="IL114" s="15"/>
      <c r="IM114" s="15"/>
      <c r="IN114" s="15"/>
      <c r="IO114" s="15"/>
      <c r="IP114" s="15"/>
      <c r="IQ114" s="15"/>
      <c r="IR114" s="15"/>
      <c r="IS114" s="15"/>
      <c r="IT114" s="15"/>
      <c r="IU114" s="15"/>
      <c r="IV114" s="15"/>
    </row>
    <row r="115" spans="1:256" ht="29.25" customHeight="1">
      <c r="A115" s="40">
        <v>2</v>
      </c>
      <c r="B115" s="501" t="s">
        <v>122</v>
      </c>
      <c r="C115" s="501"/>
      <c r="D115" s="501"/>
      <c r="E115" s="501"/>
      <c r="F115" s="501"/>
      <c r="G115" s="501"/>
      <c r="H115" s="501"/>
      <c r="I115" s="40" t="s">
        <v>79</v>
      </c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  <c r="BO115" s="15"/>
      <c r="BP115" s="15"/>
      <c r="BQ115" s="15"/>
      <c r="BR115" s="15"/>
      <c r="BS115" s="15"/>
      <c r="BT115" s="15"/>
      <c r="BU115" s="15"/>
      <c r="BV115" s="15"/>
      <c r="BW115" s="15"/>
      <c r="BX115" s="15"/>
      <c r="BY115" s="15"/>
      <c r="BZ115" s="15"/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  <c r="CQ115" s="15"/>
      <c r="CR115" s="15"/>
      <c r="CS115" s="15"/>
      <c r="CT115" s="15"/>
      <c r="CU115" s="15"/>
      <c r="CV115" s="15"/>
      <c r="CW115" s="15"/>
      <c r="CX115" s="15"/>
      <c r="CY115" s="15"/>
      <c r="CZ115" s="15"/>
      <c r="DA115" s="15"/>
      <c r="DB115" s="15"/>
      <c r="DC115" s="15"/>
      <c r="DD115" s="15"/>
      <c r="DE115" s="15"/>
      <c r="DF115" s="15"/>
      <c r="DG115" s="15"/>
      <c r="DH115" s="15"/>
      <c r="DI115" s="15"/>
      <c r="DJ115" s="15"/>
      <c r="DK115" s="15"/>
      <c r="DL115" s="15"/>
      <c r="DM115" s="15"/>
      <c r="DN115" s="15"/>
      <c r="DO115" s="15"/>
      <c r="DP115" s="15"/>
      <c r="DQ115" s="15"/>
      <c r="DR115" s="15"/>
      <c r="DS115" s="15"/>
      <c r="DT115" s="15"/>
      <c r="DU115" s="15"/>
      <c r="DV115" s="15"/>
      <c r="DW115" s="15"/>
      <c r="DX115" s="15"/>
      <c r="DY115" s="15"/>
      <c r="DZ115" s="15"/>
      <c r="EA115" s="15"/>
      <c r="EB115" s="15"/>
      <c r="EC115" s="15"/>
      <c r="ED115" s="15"/>
      <c r="EE115" s="15"/>
      <c r="EF115" s="15"/>
      <c r="EG115" s="15"/>
      <c r="EH115" s="15"/>
      <c r="EI115" s="15"/>
      <c r="EJ115" s="15"/>
      <c r="EK115" s="15"/>
      <c r="EL115" s="15"/>
      <c r="EM115" s="15"/>
      <c r="EN115" s="15"/>
      <c r="EO115" s="15"/>
      <c r="EP115" s="15"/>
      <c r="EQ115" s="15"/>
      <c r="ER115" s="15"/>
      <c r="ES115" s="15"/>
      <c r="ET115" s="15"/>
      <c r="EU115" s="15"/>
      <c r="EV115" s="15"/>
      <c r="EW115" s="15"/>
      <c r="EX115" s="15"/>
      <c r="EY115" s="15"/>
      <c r="EZ115" s="15"/>
      <c r="FA115" s="15"/>
      <c r="FB115" s="15"/>
      <c r="FC115" s="15"/>
      <c r="FD115" s="15"/>
      <c r="FE115" s="15"/>
      <c r="FF115" s="15"/>
      <c r="FG115" s="15"/>
      <c r="FH115" s="15"/>
      <c r="FI115" s="15"/>
      <c r="FJ115" s="15"/>
      <c r="FK115" s="15"/>
      <c r="FL115" s="15"/>
      <c r="FM115" s="15"/>
      <c r="FN115" s="15"/>
      <c r="FO115" s="15"/>
      <c r="FP115" s="15"/>
      <c r="FQ115" s="15"/>
      <c r="FR115" s="15"/>
      <c r="FS115" s="15"/>
      <c r="FT115" s="15"/>
      <c r="FU115" s="15"/>
      <c r="FV115" s="15"/>
      <c r="FW115" s="15"/>
      <c r="FX115" s="15"/>
      <c r="FY115" s="15"/>
      <c r="FZ115" s="15"/>
      <c r="GA115" s="15"/>
      <c r="GB115" s="15"/>
      <c r="GC115" s="15"/>
      <c r="GD115" s="15"/>
      <c r="GE115" s="15"/>
      <c r="GF115" s="15"/>
      <c r="GG115" s="15"/>
      <c r="GH115" s="15"/>
      <c r="GI115" s="15"/>
      <c r="GJ115" s="15"/>
      <c r="GK115" s="15"/>
      <c r="GL115" s="15"/>
      <c r="GM115" s="15"/>
      <c r="GN115" s="15"/>
      <c r="GO115" s="15"/>
      <c r="GP115" s="15"/>
      <c r="GQ115" s="15"/>
      <c r="GR115" s="15"/>
      <c r="GS115" s="15"/>
      <c r="GT115" s="15"/>
      <c r="GU115" s="15"/>
      <c r="GV115" s="15"/>
      <c r="GW115" s="15"/>
      <c r="GX115" s="15"/>
      <c r="GY115" s="15"/>
      <c r="GZ115" s="15"/>
      <c r="HA115" s="15"/>
      <c r="HB115" s="15"/>
      <c r="HC115" s="15"/>
      <c r="HD115" s="15"/>
      <c r="HE115" s="15"/>
      <c r="HF115" s="15"/>
      <c r="HG115" s="15"/>
      <c r="HH115" s="15"/>
      <c r="HI115" s="15"/>
      <c r="HJ115" s="15"/>
      <c r="HK115" s="15"/>
      <c r="HL115" s="15"/>
      <c r="HM115" s="15"/>
      <c r="HN115" s="15"/>
      <c r="HO115" s="15"/>
      <c r="HP115" s="15"/>
      <c r="HQ115" s="15"/>
      <c r="HR115" s="15"/>
      <c r="HS115" s="15"/>
      <c r="HT115" s="15"/>
      <c r="HU115" s="15"/>
      <c r="HV115" s="15"/>
      <c r="HW115" s="15"/>
      <c r="HX115" s="15"/>
      <c r="HY115" s="15"/>
      <c r="HZ115" s="15"/>
      <c r="IA115" s="15"/>
      <c r="IB115" s="15"/>
      <c r="IC115" s="15"/>
      <c r="ID115" s="15"/>
      <c r="IE115" s="15"/>
      <c r="IF115" s="15"/>
      <c r="IG115" s="15"/>
      <c r="IH115" s="15"/>
      <c r="II115" s="15"/>
      <c r="IJ115" s="15"/>
      <c r="IK115" s="15"/>
      <c r="IL115" s="15"/>
      <c r="IM115" s="15"/>
      <c r="IN115" s="15"/>
      <c r="IO115" s="15"/>
      <c r="IP115" s="15"/>
      <c r="IQ115" s="15"/>
      <c r="IR115" s="15"/>
      <c r="IS115" s="15"/>
      <c r="IT115" s="15"/>
      <c r="IU115" s="15"/>
      <c r="IV115" s="15"/>
    </row>
    <row r="116" spans="1:256" ht="21.75" customHeight="1">
      <c r="A116" s="17" t="s">
        <v>77</v>
      </c>
      <c r="B116" s="12" t="s">
        <v>123</v>
      </c>
      <c r="C116" s="12"/>
      <c r="D116" s="12"/>
      <c r="E116" s="12"/>
      <c r="F116" s="12"/>
      <c r="G116" s="12"/>
      <c r="H116" s="12"/>
      <c r="I116" s="21">
        <f>I77</f>
        <v>303.33000000000004</v>
      </c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  <c r="BO116" s="15"/>
      <c r="BP116" s="15"/>
      <c r="BQ116" s="15"/>
      <c r="BR116" s="15"/>
      <c r="BS116" s="15"/>
      <c r="BT116" s="15"/>
      <c r="BU116" s="15"/>
      <c r="BV116" s="15"/>
      <c r="BW116" s="15"/>
      <c r="BX116" s="15"/>
      <c r="BY116" s="15"/>
      <c r="BZ116" s="15"/>
      <c r="CA116" s="15"/>
      <c r="CB116" s="15"/>
      <c r="CC116" s="15"/>
      <c r="CD116" s="15"/>
      <c r="CE116" s="15"/>
      <c r="CF116" s="15"/>
      <c r="CG116" s="15"/>
      <c r="CH116" s="15"/>
      <c r="CI116" s="15"/>
      <c r="CJ116" s="15"/>
      <c r="CK116" s="15"/>
      <c r="CL116" s="15"/>
      <c r="CM116" s="15"/>
      <c r="CN116" s="15"/>
      <c r="CO116" s="15"/>
      <c r="CP116" s="15"/>
      <c r="CQ116" s="15"/>
      <c r="CR116" s="15"/>
      <c r="CS116" s="15"/>
      <c r="CT116" s="15"/>
      <c r="CU116" s="15"/>
      <c r="CV116" s="15"/>
      <c r="CW116" s="15"/>
      <c r="CX116" s="15"/>
      <c r="CY116" s="15"/>
      <c r="CZ116" s="15"/>
      <c r="DA116" s="15"/>
      <c r="DB116" s="15"/>
      <c r="DC116" s="15"/>
      <c r="DD116" s="15"/>
      <c r="DE116" s="15"/>
      <c r="DF116" s="15"/>
      <c r="DG116" s="15"/>
      <c r="DH116" s="15"/>
      <c r="DI116" s="15"/>
      <c r="DJ116" s="15"/>
      <c r="DK116" s="15"/>
      <c r="DL116" s="15"/>
      <c r="DM116" s="15"/>
      <c r="DN116" s="15"/>
      <c r="DO116" s="15"/>
      <c r="DP116" s="15"/>
      <c r="DQ116" s="15"/>
      <c r="DR116" s="15"/>
      <c r="DS116" s="15"/>
      <c r="DT116" s="15"/>
      <c r="DU116" s="15"/>
      <c r="DV116" s="15"/>
      <c r="DW116" s="15"/>
      <c r="DX116" s="15"/>
      <c r="DY116" s="15"/>
      <c r="DZ116" s="15"/>
      <c r="EA116" s="15"/>
      <c r="EB116" s="15"/>
      <c r="EC116" s="15"/>
      <c r="ED116" s="15"/>
      <c r="EE116" s="15"/>
      <c r="EF116" s="15"/>
      <c r="EG116" s="15"/>
      <c r="EH116" s="15"/>
      <c r="EI116" s="15"/>
      <c r="EJ116" s="15"/>
      <c r="EK116" s="15"/>
      <c r="EL116" s="15"/>
      <c r="EM116" s="15"/>
      <c r="EN116" s="15"/>
      <c r="EO116" s="15"/>
      <c r="EP116" s="15"/>
      <c r="EQ116" s="15"/>
      <c r="ER116" s="15"/>
      <c r="ES116" s="15"/>
      <c r="ET116" s="15"/>
      <c r="EU116" s="15"/>
      <c r="EV116" s="15"/>
      <c r="EW116" s="15"/>
      <c r="EX116" s="15"/>
      <c r="EY116" s="15"/>
      <c r="EZ116" s="15"/>
      <c r="FA116" s="15"/>
      <c r="FB116" s="15"/>
      <c r="FC116" s="15"/>
      <c r="FD116" s="15"/>
      <c r="FE116" s="15"/>
      <c r="FF116" s="15"/>
      <c r="FG116" s="15"/>
      <c r="FH116" s="15"/>
      <c r="FI116" s="15"/>
      <c r="FJ116" s="15"/>
      <c r="FK116" s="15"/>
      <c r="FL116" s="15"/>
      <c r="FM116" s="15"/>
      <c r="FN116" s="15"/>
      <c r="FO116" s="15"/>
      <c r="FP116" s="15"/>
      <c r="FQ116" s="15"/>
      <c r="FR116" s="15"/>
      <c r="FS116" s="15"/>
      <c r="FT116" s="15"/>
      <c r="FU116" s="15"/>
      <c r="FV116" s="15"/>
      <c r="FW116" s="15"/>
      <c r="FX116" s="15"/>
      <c r="FY116" s="15"/>
      <c r="FZ116" s="15"/>
      <c r="GA116" s="15"/>
      <c r="GB116" s="15"/>
      <c r="GC116" s="15"/>
      <c r="GD116" s="15"/>
      <c r="GE116" s="15"/>
      <c r="GF116" s="15"/>
      <c r="GG116" s="15"/>
      <c r="GH116" s="15"/>
      <c r="GI116" s="15"/>
      <c r="GJ116" s="15"/>
      <c r="GK116" s="15"/>
      <c r="GL116" s="15"/>
      <c r="GM116" s="15"/>
      <c r="GN116" s="15"/>
      <c r="GO116" s="15"/>
      <c r="GP116" s="15"/>
      <c r="GQ116" s="15"/>
      <c r="GR116" s="15"/>
      <c r="GS116" s="15"/>
      <c r="GT116" s="15"/>
      <c r="GU116" s="15"/>
      <c r="GV116" s="15"/>
      <c r="GW116" s="15"/>
      <c r="GX116" s="15"/>
      <c r="GY116" s="15"/>
      <c r="GZ116" s="15"/>
      <c r="HA116" s="15"/>
      <c r="HB116" s="15"/>
      <c r="HC116" s="15"/>
      <c r="HD116" s="15"/>
      <c r="HE116" s="15"/>
      <c r="HF116" s="15"/>
      <c r="HG116" s="15"/>
      <c r="HH116" s="15"/>
      <c r="HI116" s="15"/>
      <c r="HJ116" s="15"/>
      <c r="HK116" s="15"/>
      <c r="HL116" s="15"/>
      <c r="HM116" s="15"/>
      <c r="HN116" s="15"/>
      <c r="HO116" s="15"/>
      <c r="HP116" s="15"/>
      <c r="HQ116" s="15"/>
      <c r="HR116" s="15"/>
      <c r="HS116" s="15"/>
      <c r="HT116" s="15"/>
      <c r="HU116" s="15"/>
      <c r="HV116" s="15"/>
      <c r="HW116" s="15"/>
      <c r="HX116" s="15"/>
      <c r="HY116" s="15"/>
      <c r="HZ116" s="15"/>
      <c r="IA116" s="15"/>
      <c r="IB116" s="15"/>
      <c r="IC116" s="15"/>
      <c r="ID116" s="15"/>
      <c r="IE116" s="15"/>
      <c r="IF116" s="15"/>
      <c r="IG116" s="15"/>
      <c r="IH116" s="15"/>
      <c r="II116" s="15"/>
      <c r="IJ116" s="15"/>
      <c r="IK116" s="15"/>
      <c r="IL116" s="15"/>
      <c r="IM116" s="15"/>
      <c r="IN116" s="15"/>
      <c r="IO116" s="15"/>
      <c r="IP116" s="15"/>
      <c r="IQ116" s="15"/>
      <c r="IR116" s="15"/>
      <c r="IS116" s="15"/>
      <c r="IT116" s="15"/>
      <c r="IU116" s="15"/>
      <c r="IV116" s="15"/>
    </row>
    <row r="117" spans="1:256" ht="18.75" customHeight="1">
      <c r="A117" s="17" t="s">
        <v>85</v>
      </c>
      <c r="B117" s="12" t="s">
        <v>86</v>
      </c>
      <c r="C117" s="12"/>
      <c r="D117" s="12"/>
      <c r="E117" s="12"/>
      <c r="F117" s="12"/>
      <c r="G117" s="12"/>
      <c r="H117" s="12"/>
      <c r="I117" s="21">
        <f>I91</f>
        <v>313.03999999999996</v>
      </c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  <c r="BO117" s="15"/>
      <c r="BP117" s="15"/>
      <c r="BQ117" s="15"/>
      <c r="BR117" s="15"/>
      <c r="BS117" s="15"/>
      <c r="BT117" s="15"/>
      <c r="BU117" s="15"/>
      <c r="BV117" s="15"/>
      <c r="BW117" s="15"/>
      <c r="BX117" s="15"/>
      <c r="BY117" s="15"/>
      <c r="BZ117" s="15"/>
      <c r="CA117" s="15"/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  <c r="CP117" s="15"/>
      <c r="CQ117" s="15"/>
      <c r="CR117" s="15"/>
      <c r="CS117" s="15"/>
      <c r="CT117" s="15"/>
      <c r="CU117" s="15"/>
      <c r="CV117" s="15"/>
      <c r="CW117" s="15"/>
      <c r="CX117" s="15"/>
      <c r="CY117" s="15"/>
      <c r="CZ117" s="15"/>
      <c r="DA117" s="15"/>
      <c r="DB117" s="15"/>
      <c r="DC117" s="15"/>
      <c r="DD117" s="15"/>
      <c r="DE117" s="15"/>
      <c r="DF117" s="15"/>
      <c r="DG117" s="15"/>
      <c r="DH117" s="15"/>
      <c r="DI117" s="15"/>
      <c r="DJ117" s="15"/>
      <c r="DK117" s="15"/>
      <c r="DL117" s="15"/>
      <c r="DM117" s="15"/>
      <c r="DN117" s="15"/>
      <c r="DO117" s="15"/>
      <c r="DP117" s="15"/>
      <c r="DQ117" s="15"/>
      <c r="DR117" s="15"/>
      <c r="DS117" s="15"/>
      <c r="DT117" s="15"/>
      <c r="DU117" s="15"/>
      <c r="DV117" s="15"/>
      <c r="DW117" s="15"/>
      <c r="DX117" s="15"/>
      <c r="DY117" s="15"/>
      <c r="DZ117" s="15"/>
      <c r="EA117" s="15"/>
      <c r="EB117" s="15"/>
      <c r="EC117" s="15"/>
      <c r="ED117" s="15"/>
      <c r="EE117" s="15"/>
      <c r="EF117" s="15"/>
      <c r="EG117" s="15"/>
      <c r="EH117" s="15"/>
      <c r="EI117" s="15"/>
      <c r="EJ117" s="15"/>
      <c r="EK117" s="15"/>
      <c r="EL117" s="15"/>
      <c r="EM117" s="15"/>
      <c r="EN117" s="15"/>
      <c r="EO117" s="15"/>
      <c r="EP117" s="15"/>
      <c r="EQ117" s="15"/>
      <c r="ER117" s="15"/>
      <c r="ES117" s="15"/>
      <c r="ET117" s="15"/>
      <c r="EU117" s="15"/>
      <c r="EV117" s="15"/>
      <c r="EW117" s="15"/>
      <c r="EX117" s="15"/>
      <c r="EY117" s="15"/>
      <c r="EZ117" s="15"/>
      <c r="FA117" s="15"/>
      <c r="FB117" s="15"/>
      <c r="FC117" s="15"/>
      <c r="FD117" s="15"/>
      <c r="FE117" s="15"/>
      <c r="FF117" s="15"/>
      <c r="FG117" s="15"/>
      <c r="FH117" s="15"/>
      <c r="FI117" s="15"/>
      <c r="FJ117" s="15"/>
      <c r="FK117" s="15"/>
      <c r="FL117" s="15"/>
      <c r="FM117" s="15"/>
      <c r="FN117" s="15"/>
      <c r="FO117" s="15"/>
      <c r="FP117" s="15"/>
      <c r="FQ117" s="15"/>
      <c r="FR117" s="15"/>
      <c r="FS117" s="15"/>
      <c r="FT117" s="15"/>
      <c r="FU117" s="15"/>
      <c r="FV117" s="15"/>
      <c r="FW117" s="15"/>
      <c r="FX117" s="15"/>
      <c r="FY117" s="15"/>
      <c r="FZ117" s="15"/>
      <c r="GA117" s="15"/>
      <c r="GB117" s="15"/>
      <c r="GC117" s="15"/>
      <c r="GD117" s="15"/>
      <c r="GE117" s="15"/>
      <c r="GF117" s="15"/>
      <c r="GG117" s="15"/>
      <c r="GH117" s="15"/>
      <c r="GI117" s="15"/>
      <c r="GJ117" s="15"/>
      <c r="GK117" s="15"/>
      <c r="GL117" s="15"/>
      <c r="GM117" s="15"/>
      <c r="GN117" s="15"/>
      <c r="GO117" s="15"/>
      <c r="GP117" s="15"/>
      <c r="GQ117" s="15"/>
      <c r="GR117" s="15"/>
      <c r="GS117" s="15"/>
      <c r="GT117" s="15"/>
      <c r="GU117" s="15"/>
      <c r="GV117" s="15"/>
      <c r="GW117" s="15"/>
      <c r="GX117" s="15"/>
      <c r="GY117" s="15"/>
      <c r="GZ117" s="15"/>
      <c r="HA117" s="15"/>
      <c r="HB117" s="15"/>
      <c r="HC117" s="15"/>
      <c r="HD117" s="15"/>
      <c r="HE117" s="15"/>
      <c r="HF117" s="15"/>
      <c r="HG117" s="15"/>
      <c r="HH117" s="15"/>
      <c r="HI117" s="15"/>
      <c r="HJ117" s="15"/>
      <c r="HK117" s="15"/>
      <c r="HL117" s="15"/>
      <c r="HM117" s="15"/>
      <c r="HN117" s="15"/>
      <c r="HO117" s="15"/>
      <c r="HP117" s="15"/>
      <c r="HQ117" s="15"/>
      <c r="HR117" s="15"/>
      <c r="HS117" s="15"/>
      <c r="HT117" s="15"/>
      <c r="HU117" s="15"/>
      <c r="HV117" s="15"/>
      <c r="HW117" s="15"/>
      <c r="HX117" s="15"/>
      <c r="HY117" s="15"/>
      <c r="HZ117" s="15"/>
      <c r="IA117" s="15"/>
      <c r="IB117" s="15"/>
      <c r="IC117" s="15"/>
      <c r="ID117" s="15"/>
      <c r="IE117" s="15"/>
      <c r="IF117" s="15"/>
      <c r="IG117" s="15"/>
      <c r="IH117" s="15"/>
      <c r="II117" s="15"/>
      <c r="IJ117" s="15"/>
      <c r="IK117" s="15"/>
      <c r="IL117" s="15"/>
      <c r="IM117" s="15"/>
      <c r="IN117" s="15"/>
      <c r="IO117" s="15"/>
      <c r="IP117" s="15"/>
      <c r="IQ117" s="15"/>
      <c r="IR117" s="15"/>
      <c r="IS117" s="15"/>
      <c r="IT117" s="15"/>
      <c r="IU117" s="15"/>
      <c r="IV117" s="15"/>
    </row>
    <row r="118" spans="1:256" ht="21.75" customHeight="1">
      <c r="A118" s="17" t="s">
        <v>102</v>
      </c>
      <c r="B118" s="12" t="s">
        <v>103</v>
      </c>
      <c r="C118" s="12"/>
      <c r="D118" s="12"/>
      <c r="E118" s="12"/>
      <c r="F118" s="12"/>
      <c r="G118" s="12"/>
      <c r="H118" s="12"/>
      <c r="I118" s="21">
        <f>I110</f>
        <v>543.74</v>
      </c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5"/>
      <c r="BT118" s="15"/>
      <c r="BU118" s="15"/>
      <c r="BV118" s="15"/>
      <c r="BW118" s="15"/>
      <c r="BX118" s="15"/>
      <c r="BY118" s="15"/>
      <c r="BZ118" s="15"/>
      <c r="CA118" s="15"/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  <c r="CP118" s="15"/>
      <c r="CQ118" s="15"/>
      <c r="CR118" s="15"/>
      <c r="CS118" s="15"/>
      <c r="CT118" s="15"/>
      <c r="CU118" s="15"/>
      <c r="CV118" s="15"/>
      <c r="CW118" s="15"/>
      <c r="CX118" s="15"/>
      <c r="CY118" s="15"/>
      <c r="CZ118" s="15"/>
      <c r="DA118" s="15"/>
      <c r="DB118" s="15"/>
      <c r="DC118" s="15"/>
      <c r="DD118" s="15"/>
      <c r="DE118" s="15"/>
      <c r="DF118" s="15"/>
      <c r="DG118" s="15"/>
      <c r="DH118" s="15"/>
      <c r="DI118" s="15"/>
      <c r="DJ118" s="15"/>
      <c r="DK118" s="15"/>
      <c r="DL118" s="15"/>
      <c r="DM118" s="15"/>
      <c r="DN118" s="15"/>
      <c r="DO118" s="15"/>
      <c r="DP118" s="15"/>
      <c r="DQ118" s="15"/>
      <c r="DR118" s="15"/>
      <c r="DS118" s="15"/>
      <c r="DT118" s="15"/>
      <c r="DU118" s="15"/>
      <c r="DV118" s="15"/>
      <c r="DW118" s="15"/>
      <c r="DX118" s="15"/>
      <c r="DY118" s="15"/>
      <c r="DZ118" s="15"/>
      <c r="EA118" s="15"/>
      <c r="EB118" s="15"/>
      <c r="EC118" s="15"/>
      <c r="ED118" s="15"/>
      <c r="EE118" s="15"/>
      <c r="EF118" s="15"/>
      <c r="EG118" s="15"/>
      <c r="EH118" s="15"/>
      <c r="EI118" s="15"/>
      <c r="EJ118" s="15"/>
      <c r="EK118" s="15"/>
      <c r="EL118" s="15"/>
      <c r="EM118" s="15"/>
      <c r="EN118" s="15"/>
      <c r="EO118" s="15"/>
      <c r="EP118" s="15"/>
      <c r="EQ118" s="15"/>
      <c r="ER118" s="15"/>
      <c r="ES118" s="15"/>
      <c r="ET118" s="15"/>
      <c r="EU118" s="15"/>
      <c r="EV118" s="15"/>
      <c r="EW118" s="15"/>
      <c r="EX118" s="15"/>
      <c r="EY118" s="15"/>
      <c r="EZ118" s="15"/>
      <c r="FA118" s="15"/>
      <c r="FB118" s="15"/>
      <c r="FC118" s="15"/>
      <c r="FD118" s="15"/>
      <c r="FE118" s="15"/>
      <c r="FF118" s="15"/>
      <c r="FG118" s="15"/>
      <c r="FH118" s="15"/>
      <c r="FI118" s="15"/>
      <c r="FJ118" s="15"/>
      <c r="FK118" s="15"/>
      <c r="FL118" s="15"/>
      <c r="FM118" s="15"/>
      <c r="FN118" s="15"/>
      <c r="FO118" s="15"/>
      <c r="FP118" s="15"/>
      <c r="FQ118" s="15"/>
      <c r="FR118" s="15"/>
      <c r="FS118" s="15"/>
      <c r="FT118" s="15"/>
      <c r="FU118" s="15"/>
      <c r="FV118" s="15"/>
      <c r="FW118" s="15"/>
      <c r="FX118" s="15"/>
      <c r="FY118" s="15"/>
      <c r="FZ118" s="15"/>
      <c r="GA118" s="15"/>
      <c r="GB118" s="15"/>
      <c r="GC118" s="15"/>
      <c r="GD118" s="15"/>
      <c r="GE118" s="15"/>
      <c r="GF118" s="15"/>
      <c r="GG118" s="15"/>
      <c r="GH118" s="15"/>
      <c r="GI118" s="15"/>
      <c r="GJ118" s="15"/>
      <c r="GK118" s="15"/>
      <c r="GL118" s="15"/>
      <c r="GM118" s="15"/>
      <c r="GN118" s="15"/>
      <c r="GO118" s="15"/>
      <c r="GP118" s="15"/>
      <c r="GQ118" s="15"/>
      <c r="GR118" s="15"/>
      <c r="GS118" s="15"/>
      <c r="GT118" s="15"/>
      <c r="GU118" s="15"/>
      <c r="GV118" s="15"/>
      <c r="GW118" s="15"/>
      <c r="GX118" s="15"/>
      <c r="GY118" s="15"/>
      <c r="GZ118" s="15"/>
      <c r="HA118" s="15"/>
      <c r="HB118" s="15"/>
      <c r="HC118" s="15"/>
      <c r="HD118" s="15"/>
      <c r="HE118" s="15"/>
      <c r="HF118" s="15"/>
      <c r="HG118" s="15"/>
      <c r="HH118" s="15"/>
      <c r="HI118" s="15"/>
      <c r="HJ118" s="15"/>
      <c r="HK118" s="15"/>
      <c r="HL118" s="15"/>
      <c r="HM118" s="15"/>
      <c r="HN118" s="15"/>
      <c r="HO118" s="15"/>
      <c r="HP118" s="15"/>
      <c r="HQ118" s="15"/>
      <c r="HR118" s="15"/>
      <c r="HS118" s="15"/>
      <c r="HT118" s="15"/>
      <c r="HU118" s="15"/>
      <c r="HV118" s="15"/>
      <c r="HW118" s="15"/>
      <c r="HX118" s="15"/>
      <c r="HY118" s="15"/>
      <c r="HZ118" s="15"/>
      <c r="IA118" s="15"/>
      <c r="IB118" s="15"/>
      <c r="IC118" s="15"/>
      <c r="ID118" s="15"/>
      <c r="IE118" s="15"/>
      <c r="IF118" s="15"/>
      <c r="IG118" s="15"/>
      <c r="IH118" s="15"/>
      <c r="II118" s="15"/>
      <c r="IJ118" s="15"/>
      <c r="IK118" s="15"/>
      <c r="IL118" s="15"/>
      <c r="IM118" s="15"/>
      <c r="IN118" s="15"/>
      <c r="IO118" s="15"/>
      <c r="IP118" s="15"/>
      <c r="IQ118" s="15"/>
      <c r="IR118" s="15"/>
      <c r="IS118" s="15"/>
      <c r="IT118" s="15"/>
      <c r="IU118" s="15"/>
      <c r="IV118" s="15"/>
    </row>
    <row r="119" spans="1:256" ht="21.75" customHeight="1">
      <c r="A119" s="522" t="s">
        <v>82</v>
      </c>
      <c r="B119" s="522"/>
      <c r="C119" s="522"/>
      <c r="D119" s="522"/>
      <c r="E119" s="522"/>
      <c r="F119" s="522"/>
      <c r="G119" s="522"/>
      <c r="H119" s="522"/>
      <c r="I119" s="78">
        <f>SUM(I116+I117+I118)</f>
        <v>1160.1100000000001</v>
      </c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5"/>
      <c r="DF119" s="15"/>
      <c r="DG119" s="15"/>
      <c r="DH119" s="15"/>
      <c r="DI119" s="15"/>
      <c r="DJ119" s="15"/>
      <c r="DK119" s="15"/>
      <c r="DL119" s="15"/>
      <c r="DM119" s="15"/>
      <c r="DN119" s="15"/>
      <c r="DO119" s="15"/>
      <c r="DP119" s="15"/>
      <c r="DQ119" s="15"/>
      <c r="DR119" s="15"/>
      <c r="DS119" s="15"/>
      <c r="DT119" s="15"/>
      <c r="DU119" s="15"/>
      <c r="DV119" s="15"/>
      <c r="DW119" s="15"/>
      <c r="DX119" s="15"/>
      <c r="DY119" s="15"/>
      <c r="DZ119" s="15"/>
      <c r="EA119" s="15"/>
      <c r="EB119" s="15"/>
      <c r="EC119" s="15"/>
      <c r="ED119" s="15"/>
      <c r="EE119" s="15"/>
      <c r="EF119" s="15"/>
      <c r="EG119" s="15"/>
      <c r="EH119" s="15"/>
      <c r="EI119" s="15"/>
      <c r="EJ119" s="15"/>
      <c r="EK119" s="15"/>
      <c r="EL119" s="15"/>
      <c r="EM119" s="15"/>
      <c r="EN119" s="15"/>
      <c r="EO119" s="15"/>
      <c r="EP119" s="15"/>
      <c r="EQ119" s="15"/>
      <c r="ER119" s="15"/>
      <c r="ES119" s="15"/>
      <c r="ET119" s="15"/>
      <c r="EU119" s="15"/>
      <c r="EV119" s="15"/>
      <c r="EW119" s="15"/>
      <c r="EX119" s="15"/>
      <c r="EY119" s="15"/>
      <c r="EZ119" s="15"/>
      <c r="FA119" s="15"/>
      <c r="FB119" s="15"/>
      <c r="FC119" s="15"/>
      <c r="FD119" s="15"/>
      <c r="FE119" s="15"/>
      <c r="FF119" s="15"/>
      <c r="FG119" s="15"/>
      <c r="FH119" s="15"/>
      <c r="FI119" s="15"/>
      <c r="FJ119" s="15"/>
      <c r="FK119" s="15"/>
      <c r="FL119" s="15"/>
      <c r="FM119" s="15"/>
      <c r="FN119" s="15"/>
      <c r="FO119" s="15"/>
      <c r="FP119" s="15"/>
      <c r="FQ119" s="15"/>
      <c r="FR119" s="15"/>
      <c r="FS119" s="15"/>
      <c r="FT119" s="15"/>
      <c r="FU119" s="15"/>
      <c r="FV119" s="15"/>
      <c r="FW119" s="15"/>
      <c r="FX119" s="15"/>
      <c r="FY119" s="15"/>
      <c r="FZ119" s="15"/>
      <c r="GA119" s="15"/>
      <c r="GB119" s="15"/>
      <c r="GC119" s="15"/>
      <c r="GD119" s="15"/>
      <c r="GE119" s="15"/>
      <c r="GF119" s="15"/>
      <c r="GG119" s="15"/>
      <c r="GH119" s="15"/>
      <c r="GI119" s="15"/>
      <c r="GJ119" s="15"/>
      <c r="GK119" s="15"/>
      <c r="GL119" s="15"/>
      <c r="GM119" s="15"/>
      <c r="GN119" s="15"/>
      <c r="GO119" s="15"/>
      <c r="GP119" s="15"/>
      <c r="GQ119" s="15"/>
      <c r="GR119" s="15"/>
      <c r="GS119" s="15"/>
      <c r="GT119" s="15"/>
      <c r="GU119" s="15"/>
      <c r="GV119" s="15"/>
      <c r="GW119" s="15"/>
      <c r="GX119" s="15"/>
      <c r="GY119" s="15"/>
      <c r="GZ119" s="15"/>
      <c r="HA119" s="15"/>
      <c r="HB119" s="15"/>
      <c r="HC119" s="15"/>
      <c r="HD119" s="15"/>
      <c r="HE119" s="15"/>
      <c r="HF119" s="15"/>
      <c r="HG119" s="15"/>
      <c r="HH119" s="15"/>
      <c r="HI119" s="15"/>
      <c r="HJ119" s="15"/>
      <c r="HK119" s="15"/>
      <c r="HL119" s="15"/>
      <c r="HM119" s="15"/>
      <c r="HN119" s="15"/>
      <c r="HO119" s="15"/>
      <c r="HP119" s="15"/>
      <c r="HQ119" s="15"/>
      <c r="HR119" s="15"/>
      <c r="HS119" s="15"/>
      <c r="HT119" s="15"/>
      <c r="HU119" s="15"/>
      <c r="HV119" s="15"/>
      <c r="HW119" s="15"/>
      <c r="HX119" s="15"/>
      <c r="HY119" s="15"/>
      <c r="HZ119" s="15"/>
      <c r="IA119" s="15"/>
      <c r="IB119" s="15"/>
      <c r="IC119" s="15"/>
      <c r="ID119" s="15"/>
      <c r="IE119" s="15"/>
      <c r="IF119" s="15"/>
      <c r="IG119" s="15"/>
      <c r="IH119" s="15"/>
      <c r="II119" s="15"/>
      <c r="IJ119" s="15"/>
      <c r="IK119" s="15"/>
      <c r="IL119" s="15"/>
      <c r="IM119" s="15"/>
      <c r="IN119" s="15"/>
      <c r="IO119" s="15"/>
      <c r="IP119" s="15"/>
      <c r="IQ119" s="15"/>
      <c r="IR119" s="15"/>
      <c r="IS119" s="15"/>
      <c r="IT119" s="15"/>
      <c r="IU119" s="15"/>
      <c r="IV119" s="15"/>
    </row>
    <row r="120" spans="1:256" ht="12" customHeight="1">
      <c r="A120" s="523"/>
      <c r="B120" s="523"/>
      <c r="C120" s="523"/>
      <c r="D120" s="523"/>
      <c r="E120" s="523"/>
      <c r="F120" s="523"/>
      <c r="G120" s="523"/>
      <c r="H120" s="523"/>
      <c r="I120" s="523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  <c r="DA120" s="15"/>
      <c r="DB120" s="15"/>
      <c r="DC120" s="15"/>
      <c r="DD120" s="15"/>
      <c r="DE120" s="15"/>
      <c r="DF120" s="15"/>
      <c r="DG120" s="15"/>
      <c r="DH120" s="15"/>
      <c r="DI120" s="15"/>
      <c r="DJ120" s="15"/>
      <c r="DK120" s="15"/>
      <c r="DL120" s="15"/>
      <c r="DM120" s="15"/>
      <c r="DN120" s="15"/>
      <c r="DO120" s="15"/>
      <c r="DP120" s="15"/>
      <c r="DQ120" s="15"/>
      <c r="DR120" s="15"/>
      <c r="DS120" s="15"/>
      <c r="DT120" s="15"/>
      <c r="DU120" s="15"/>
      <c r="DV120" s="15"/>
      <c r="DW120" s="15"/>
      <c r="DX120" s="15"/>
      <c r="DY120" s="15"/>
      <c r="DZ120" s="15"/>
      <c r="EA120" s="15"/>
      <c r="EB120" s="15"/>
      <c r="EC120" s="15"/>
      <c r="ED120" s="15"/>
      <c r="EE120" s="15"/>
      <c r="EF120" s="15"/>
      <c r="EG120" s="15"/>
      <c r="EH120" s="15"/>
      <c r="EI120" s="15"/>
      <c r="EJ120" s="15"/>
      <c r="EK120" s="15"/>
      <c r="EL120" s="15"/>
      <c r="EM120" s="15"/>
      <c r="EN120" s="15"/>
      <c r="EO120" s="15"/>
      <c r="EP120" s="15"/>
      <c r="EQ120" s="15"/>
      <c r="ER120" s="15"/>
      <c r="ES120" s="15"/>
      <c r="ET120" s="15"/>
      <c r="EU120" s="15"/>
      <c r="EV120" s="15"/>
      <c r="EW120" s="15"/>
      <c r="EX120" s="15"/>
      <c r="EY120" s="15"/>
      <c r="EZ120" s="15"/>
      <c r="FA120" s="15"/>
      <c r="FB120" s="15"/>
      <c r="FC120" s="15"/>
      <c r="FD120" s="15"/>
      <c r="FE120" s="15"/>
      <c r="FF120" s="15"/>
      <c r="FG120" s="15"/>
      <c r="FH120" s="15"/>
      <c r="FI120" s="15"/>
      <c r="FJ120" s="15"/>
      <c r="FK120" s="15"/>
      <c r="FL120" s="15"/>
      <c r="FM120" s="15"/>
      <c r="FN120" s="15"/>
      <c r="FO120" s="15"/>
      <c r="FP120" s="15"/>
      <c r="FQ120" s="15"/>
      <c r="FR120" s="15"/>
      <c r="FS120" s="15"/>
      <c r="FT120" s="15"/>
      <c r="FU120" s="15"/>
      <c r="FV120" s="15"/>
      <c r="FW120" s="15"/>
      <c r="FX120" s="15"/>
      <c r="FY120" s="15"/>
      <c r="FZ120" s="15"/>
      <c r="GA120" s="15"/>
      <c r="GB120" s="15"/>
      <c r="GC120" s="15"/>
      <c r="GD120" s="15"/>
      <c r="GE120" s="15"/>
      <c r="GF120" s="15"/>
      <c r="GG120" s="15"/>
      <c r="GH120" s="15"/>
      <c r="GI120" s="15"/>
      <c r="GJ120" s="15"/>
      <c r="GK120" s="15"/>
      <c r="GL120" s="15"/>
      <c r="GM120" s="15"/>
      <c r="GN120" s="15"/>
      <c r="GO120" s="15"/>
      <c r="GP120" s="15"/>
      <c r="GQ120" s="15"/>
      <c r="GR120" s="15"/>
      <c r="GS120" s="15"/>
      <c r="GT120" s="15"/>
      <c r="GU120" s="15"/>
      <c r="GV120" s="15"/>
      <c r="GW120" s="15"/>
      <c r="GX120" s="15"/>
      <c r="GY120" s="15"/>
      <c r="GZ120" s="15"/>
      <c r="HA120" s="15"/>
      <c r="HB120" s="15"/>
      <c r="HC120" s="15"/>
      <c r="HD120" s="15"/>
      <c r="HE120" s="15"/>
      <c r="HF120" s="15"/>
      <c r="HG120" s="15"/>
      <c r="HH120" s="15"/>
      <c r="HI120" s="15"/>
      <c r="HJ120" s="15"/>
      <c r="HK120" s="15"/>
      <c r="HL120" s="15"/>
      <c r="HM120" s="15"/>
      <c r="HN120" s="15"/>
      <c r="HO120" s="15"/>
      <c r="HP120" s="15"/>
      <c r="HQ120" s="15"/>
      <c r="HR120" s="15"/>
      <c r="HS120" s="15"/>
      <c r="HT120" s="15"/>
      <c r="HU120" s="15"/>
      <c r="HV120" s="15"/>
      <c r="HW120" s="15"/>
      <c r="HX120" s="15"/>
      <c r="HY120" s="15"/>
      <c r="HZ120" s="15"/>
      <c r="IA120" s="15"/>
      <c r="IB120" s="15"/>
      <c r="IC120" s="15"/>
      <c r="ID120" s="15"/>
      <c r="IE120" s="15"/>
      <c r="IF120" s="15"/>
      <c r="IG120" s="15"/>
      <c r="IH120" s="15"/>
      <c r="II120" s="15"/>
      <c r="IJ120" s="15"/>
      <c r="IK120" s="15"/>
      <c r="IL120" s="15"/>
      <c r="IM120" s="15"/>
      <c r="IN120" s="15"/>
      <c r="IO120" s="15"/>
      <c r="IP120" s="15"/>
      <c r="IQ120" s="15"/>
      <c r="IR120" s="15"/>
      <c r="IS120" s="15"/>
      <c r="IT120" s="15"/>
      <c r="IU120" s="15"/>
      <c r="IV120" s="15"/>
    </row>
    <row r="121" spans="1:256" ht="26.25" customHeight="1">
      <c r="A121" s="506" t="s">
        <v>124</v>
      </c>
      <c r="B121" s="506"/>
      <c r="C121" s="506"/>
      <c r="D121" s="506"/>
      <c r="E121" s="506"/>
      <c r="F121" s="506"/>
      <c r="G121" s="506"/>
      <c r="H121" s="506"/>
      <c r="I121" s="506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  <c r="CQ121" s="15"/>
      <c r="CR121" s="15"/>
      <c r="CS121" s="15"/>
      <c r="CT121" s="15"/>
      <c r="CU121" s="15"/>
      <c r="CV121" s="15"/>
      <c r="CW121" s="15"/>
      <c r="CX121" s="15"/>
      <c r="CY121" s="15"/>
      <c r="CZ121" s="15"/>
      <c r="DA121" s="15"/>
      <c r="DB121" s="15"/>
      <c r="DC121" s="15"/>
      <c r="DD121" s="15"/>
      <c r="DE121" s="15"/>
      <c r="DF121" s="15"/>
      <c r="DG121" s="15"/>
      <c r="DH121" s="15"/>
      <c r="DI121" s="15"/>
      <c r="DJ121" s="15"/>
      <c r="DK121" s="15"/>
      <c r="DL121" s="15"/>
      <c r="DM121" s="15"/>
      <c r="DN121" s="15"/>
      <c r="DO121" s="15"/>
      <c r="DP121" s="15"/>
      <c r="DQ121" s="15"/>
      <c r="DR121" s="15"/>
      <c r="DS121" s="15"/>
      <c r="DT121" s="15"/>
      <c r="DU121" s="15"/>
      <c r="DV121" s="15"/>
      <c r="DW121" s="15"/>
      <c r="DX121" s="15"/>
      <c r="DY121" s="15"/>
      <c r="DZ121" s="15"/>
      <c r="EA121" s="15"/>
      <c r="EB121" s="15"/>
      <c r="EC121" s="15"/>
      <c r="ED121" s="15"/>
      <c r="EE121" s="15"/>
      <c r="EF121" s="15"/>
      <c r="EG121" s="15"/>
      <c r="EH121" s="15"/>
      <c r="EI121" s="15"/>
      <c r="EJ121" s="15"/>
      <c r="EK121" s="15"/>
      <c r="EL121" s="15"/>
      <c r="EM121" s="15"/>
      <c r="EN121" s="15"/>
      <c r="EO121" s="15"/>
      <c r="EP121" s="15"/>
      <c r="EQ121" s="15"/>
      <c r="ER121" s="15"/>
      <c r="ES121" s="15"/>
      <c r="ET121" s="15"/>
      <c r="EU121" s="15"/>
      <c r="EV121" s="15"/>
      <c r="EW121" s="15"/>
      <c r="EX121" s="15"/>
      <c r="EY121" s="15"/>
      <c r="EZ121" s="15"/>
      <c r="FA121" s="15"/>
      <c r="FB121" s="15"/>
      <c r="FC121" s="15"/>
      <c r="FD121" s="15"/>
      <c r="FE121" s="15"/>
      <c r="FF121" s="15"/>
      <c r="FG121" s="15"/>
      <c r="FH121" s="15"/>
      <c r="FI121" s="15"/>
      <c r="FJ121" s="15"/>
      <c r="FK121" s="15"/>
      <c r="FL121" s="15"/>
      <c r="FM121" s="15"/>
      <c r="FN121" s="15"/>
      <c r="FO121" s="15"/>
      <c r="FP121" s="15"/>
      <c r="FQ121" s="15"/>
      <c r="FR121" s="15"/>
      <c r="FS121" s="15"/>
      <c r="FT121" s="15"/>
      <c r="FU121" s="15"/>
      <c r="FV121" s="15"/>
      <c r="FW121" s="15"/>
      <c r="FX121" s="15"/>
      <c r="FY121" s="15"/>
      <c r="FZ121" s="15"/>
      <c r="GA121" s="15"/>
      <c r="GB121" s="15"/>
      <c r="GC121" s="15"/>
      <c r="GD121" s="15"/>
      <c r="GE121" s="15"/>
      <c r="GF121" s="15"/>
      <c r="GG121" s="15"/>
      <c r="GH121" s="15"/>
      <c r="GI121" s="15"/>
      <c r="GJ121" s="15"/>
      <c r="GK121" s="15"/>
      <c r="GL121" s="15"/>
      <c r="GM121" s="15"/>
      <c r="GN121" s="15"/>
      <c r="GO121" s="15"/>
      <c r="GP121" s="15"/>
      <c r="GQ121" s="15"/>
      <c r="GR121" s="15"/>
      <c r="GS121" s="15"/>
      <c r="GT121" s="15"/>
      <c r="GU121" s="15"/>
      <c r="GV121" s="15"/>
      <c r="GW121" s="15"/>
      <c r="GX121" s="15"/>
      <c r="GY121" s="15"/>
      <c r="GZ121" s="15"/>
      <c r="HA121" s="15"/>
      <c r="HB121" s="15"/>
      <c r="HC121" s="15"/>
      <c r="HD121" s="15"/>
      <c r="HE121" s="15"/>
      <c r="HF121" s="15"/>
      <c r="HG121" s="15"/>
      <c r="HH121" s="15"/>
      <c r="HI121" s="15"/>
      <c r="HJ121" s="15"/>
      <c r="HK121" s="15"/>
      <c r="HL121" s="15"/>
      <c r="HM121" s="15"/>
      <c r="HN121" s="15"/>
      <c r="HO121" s="15"/>
      <c r="HP121" s="15"/>
      <c r="HQ121" s="15"/>
      <c r="HR121" s="15"/>
      <c r="HS121" s="15"/>
      <c r="HT121" s="15"/>
      <c r="HU121" s="15"/>
      <c r="HV121" s="15"/>
      <c r="HW121" s="15"/>
      <c r="HX121" s="15"/>
      <c r="HY121" s="15"/>
      <c r="HZ121" s="15"/>
      <c r="IA121" s="15"/>
      <c r="IB121" s="15"/>
      <c r="IC121" s="15"/>
      <c r="ID121" s="15"/>
      <c r="IE121" s="15"/>
      <c r="IF121" s="15"/>
      <c r="IG121" s="15"/>
      <c r="IH121" s="15"/>
      <c r="II121" s="15"/>
      <c r="IJ121" s="15"/>
      <c r="IK121" s="15"/>
      <c r="IL121" s="15"/>
      <c r="IM121" s="15"/>
      <c r="IN121" s="15"/>
      <c r="IO121" s="15"/>
      <c r="IP121" s="15"/>
      <c r="IQ121" s="15"/>
      <c r="IR121" s="15"/>
      <c r="IS121" s="15"/>
      <c r="IT121" s="15"/>
      <c r="IU121" s="15"/>
      <c r="IV121" s="15"/>
    </row>
    <row r="122" spans="1:256" ht="28.5" customHeight="1">
      <c r="A122" s="66">
        <v>3</v>
      </c>
      <c r="B122" s="524" t="s">
        <v>125</v>
      </c>
      <c r="C122" s="524"/>
      <c r="D122" s="524"/>
      <c r="E122" s="524"/>
      <c r="F122" s="524"/>
      <c r="G122" s="524"/>
      <c r="H122" s="524"/>
      <c r="I122" s="66" t="s">
        <v>126</v>
      </c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5"/>
      <c r="BR122" s="15"/>
      <c r="BS122" s="15"/>
      <c r="BT122" s="15"/>
      <c r="BU122" s="15"/>
      <c r="BV122" s="15"/>
      <c r="BW122" s="15"/>
      <c r="BX122" s="15"/>
      <c r="BY122" s="15"/>
      <c r="BZ122" s="15"/>
      <c r="CA122" s="15"/>
      <c r="CB122" s="15"/>
      <c r="CC122" s="15"/>
      <c r="CD122" s="15"/>
      <c r="CE122" s="15"/>
      <c r="CF122" s="15"/>
      <c r="CG122" s="15"/>
      <c r="CH122" s="15"/>
      <c r="CI122" s="15"/>
      <c r="CJ122" s="15"/>
      <c r="CK122" s="15"/>
      <c r="CL122" s="15"/>
      <c r="CM122" s="15"/>
      <c r="CN122" s="15"/>
      <c r="CO122" s="15"/>
      <c r="CP122" s="15"/>
      <c r="CQ122" s="15"/>
      <c r="CR122" s="15"/>
      <c r="CS122" s="15"/>
      <c r="CT122" s="15"/>
      <c r="CU122" s="15"/>
      <c r="CV122" s="15"/>
      <c r="CW122" s="15"/>
      <c r="CX122" s="15"/>
      <c r="CY122" s="15"/>
      <c r="CZ122" s="15"/>
      <c r="DA122" s="15"/>
      <c r="DB122" s="15"/>
      <c r="DC122" s="15"/>
      <c r="DD122" s="15"/>
      <c r="DE122" s="15"/>
      <c r="DF122" s="15"/>
      <c r="DG122" s="15"/>
      <c r="DH122" s="15"/>
      <c r="DI122" s="15"/>
      <c r="DJ122" s="15"/>
      <c r="DK122" s="15"/>
      <c r="DL122" s="15"/>
      <c r="DM122" s="15"/>
      <c r="DN122" s="15"/>
      <c r="DO122" s="15"/>
      <c r="DP122" s="15"/>
      <c r="DQ122" s="15"/>
      <c r="DR122" s="15"/>
      <c r="DS122" s="15"/>
      <c r="DT122" s="15"/>
      <c r="DU122" s="15"/>
      <c r="DV122" s="15"/>
      <c r="DW122" s="15"/>
      <c r="DX122" s="15"/>
      <c r="DY122" s="15"/>
      <c r="DZ122" s="15"/>
      <c r="EA122" s="15"/>
      <c r="EB122" s="15"/>
      <c r="EC122" s="15"/>
      <c r="ED122" s="15"/>
      <c r="EE122" s="15"/>
      <c r="EF122" s="15"/>
      <c r="EG122" s="15"/>
      <c r="EH122" s="15"/>
      <c r="EI122" s="15"/>
      <c r="EJ122" s="15"/>
      <c r="EK122" s="15"/>
      <c r="EL122" s="15"/>
      <c r="EM122" s="15"/>
      <c r="EN122" s="15"/>
      <c r="EO122" s="15"/>
      <c r="EP122" s="15"/>
      <c r="EQ122" s="15"/>
      <c r="ER122" s="15"/>
      <c r="ES122" s="15"/>
      <c r="ET122" s="15"/>
      <c r="EU122" s="15"/>
      <c r="EV122" s="15"/>
      <c r="EW122" s="15"/>
      <c r="EX122" s="15"/>
      <c r="EY122" s="15"/>
      <c r="EZ122" s="15"/>
      <c r="FA122" s="15"/>
      <c r="FB122" s="15"/>
      <c r="FC122" s="15"/>
      <c r="FD122" s="15"/>
      <c r="FE122" s="15"/>
      <c r="FF122" s="15"/>
      <c r="FG122" s="15"/>
      <c r="FH122" s="15"/>
      <c r="FI122" s="15"/>
      <c r="FJ122" s="15"/>
      <c r="FK122" s="15"/>
      <c r="FL122" s="15"/>
      <c r="FM122" s="15"/>
      <c r="FN122" s="15"/>
      <c r="FO122" s="15"/>
      <c r="FP122" s="15"/>
      <c r="FQ122" s="15"/>
      <c r="FR122" s="15"/>
      <c r="FS122" s="15"/>
      <c r="FT122" s="15"/>
      <c r="FU122" s="15"/>
      <c r="FV122" s="15"/>
      <c r="FW122" s="15"/>
      <c r="FX122" s="15"/>
      <c r="FY122" s="15"/>
      <c r="FZ122" s="15"/>
      <c r="GA122" s="15"/>
      <c r="GB122" s="15"/>
      <c r="GC122" s="15"/>
      <c r="GD122" s="15"/>
      <c r="GE122" s="15"/>
      <c r="GF122" s="15"/>
      <c r="GG122" s="15"/>
      <c r="GH122" s="15"/>
      <c r="GI122" s="15"/>
      <c r="GJ122" s="15"/>
      <c r="GK122" s="15"/>
      <c r="GL122" s="15"/>
      <c r="GM122" s="15"/>
      <c r="GN122" s="15"/>
      <c r="GO122" s="15"/>
      <c r="GP122" s="15"/>
      <c r="GQ122" s="15"/>
      <c r="GR122" s="15"/>
      <c r="GS122" s="15"/>
      <c r="GT122" s="15"/>
      <c r="GU122" s="15"/>
      <c r="GV122" s="15"/>
      <c r="GW122" s="15"/>
      <c r="GX122" s="15"/>
      <c r="GY122" s="15"/>
      <c r="GZ122" s="15"/>
      <c r="HA122" s="15"/>
      <c r="HB122" s="15"/>
      <c r="HC122" s="15"/>
      <c r="HD122" s="15"/>
      <c r="HE122" s="15"/>
      <c r="HF122" s="15"/>
      <c r="HG122" s="15"/>
      <c r="HH122" s="15"/>
      <c r="HI122" s="15"/>
      <c r="HJ122" s="15"/>
      <c r="HK122" s="15"/>
      <c r="HL122" s="15"/>
      <c r="HM122" s="15"/>
      <c r="HN122" s="15"/>
      <c r="HO122" s="15"/>
      <c r="HP122" s="15"/>
      <c r="HQ122" s="15"/>
      <c r="HR122" s="15"/>
      <c r="HS122" s="15"/>
      <c r="HT122" s="15"/>
      <c r="HU122" s="15"/>
      <c r="HV122" s="15"/>
      <c r="HW122" s="15"/>
      <c r="HX122" s="15"/>
      <c r="HY122" s="15"/>
      <c r="HZ122" s="15"/>
      <c r="IA122" s="15"/>
      <c r="IB122" s="15"/>
      <c r="IC122" s="15"/>
      <c r="ID122" s="15"/>
      <c r="IE122" s="15"/>
      <c r="IF122" s="15"/>
      <c r="IG122" s="15"/>
      <c r="IH122" s="15"/>
      <c r="II122" s="15"/>
      <c r="IJ122" s="15"/>
      <c r="IK122" s="15"/>
      <c r="IL122" s="15"/>
      <c r="IM122" s="15"/>
      <c r="IN122" s="15"/>
      <c r="IO122" s="15"/>
      <c r="IP122" s="15"/>
      <c r="IQ122" s="15"/>
      <c r="IR122" s="15"/>
      <c r="IS122" s="15"/>
      <c r="IT122" s="15"/>
      <c r="IU122" s="15"/>
      <c r="IV122" s="15"/>
    </row>
    <row r="123" spans="1:256" ht="39" customHeight="1">
      <c r="A123" s="48" t="s">
        <v>8</v>
      </c>
      <c r="B123" s="12" t="s">
        <v>481</v>
      </c>
      <c r="C123" s="12"/>
      <c r="D123" s="12"/>
      <c r="E123" s="12"/>
      <c r="F123" s="12"/>
      <c r="G123" s="12"/>
      <c r="H123" s="12"/>
      <c r="I123" s="55">
        <f>ROUND((($I$68/12)+($I$75/12)+($I$76/12))*(30/30)*0.05,2)</f>
        <v>7.76</v>
      </c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5"/>
      <c r="BR123" s="15"/>
      <c r="BS123" s="15"/>
      <c r="BT123" s="15"/>
      <c r="BU123" s="15"/>
      <c r="BV123" s="15"/>
      <c r="BW123" s="15"/>
      <c r="BX123" s="15"/>
      <c r="BY123" s="15"/>
      <c r="BZ123" s="15"/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  <c r="DA123" s="15"/>
      <c r="DB123" s="15"/>
      <c r="DC123" s="15"/>
      <c r="DD123" s="15"/>
      <c r="DE123" s="15"/>
      <c r="DF123" s="15"/>
      <c r="DG123" s="15"/>
      <c r="DH123" s="15"/>
      <c r="DI123" s="15"/>
      <c r="DJ123" s="15"/>
      <c r="DK123" s="15"/>
      <c r="DL123" s="15"/>
      <c r="DM123" s="15"/>
      <c r="DN123" s="15"/>
      <c r="DO123" s="15"/>
      <c r="DP123" s="15"/>
      <c r="DQ123" s="15"/>
      <c r="DR123" s="15"/>
      <c r="DS123" s="15"/>
      <c r="DT123" s="15"/>
      <c r="DU123" s="15"/>
      <c r="DV123" s="15"/>
      <c r="DW123" s="15"/>
      <c r="DX123" s="15"/>
      <c r="DY123" s="15"/>
      <c r="DZ123" s="15"/>
      <c r="EA123" s="15"/>
      <c r="EB123" s="15"/>
      <c r="EC123" s="15"/>
      <c r="ED123" s="15"/>
      <c r="EE123" s="15"/>
      <c r="EF123" s="15"/>
      <c r="EG123" s="15"/>
      <c r="EH123" s="15"/>
      <c r="EI123" s="15"/>
      <c r="EJ123" s="15"/>
      <c r="EK123" s="15"/>
      <c r="EL123" s="15"/>
      <c r="EM123" s="15"/>
      <c r="EN123" s="15"/>
      <c r="EO123" s="15"/>
      <c r="EP123" s="15"/>
      <c r="EQ123" s="15"/>
      <c r="ER123" s="15"/>
      <c r="ES123" s="15"/>
      <c r="ET123" s="15"/>
      <c r="EU123" s="15"/>
      <c r="EV123" s="15"/>
      <c r="EW123" s="15"/>
      <c r="EX123" s="15"/>
      <c r="EY123" s="15"/>
      <c r="EZ123" s="15"/>
      <c r="FA123" s="15"/>
      <c r="FB123" s="15"/>
      <c r="FC123" s="15"/>
      <c r="FD123" s="15"/>
      <c r="FE123" s="15"/>
      <c r="FF123" s="15"/>
      <c r="FG123" s="15"/>
      <c r="FH123" s="15"/>
      <c r="FI123" s="15"/>
      <c r="FJ123" s="15"/>
      <c r="FK123" s="15"/>
      <c r="FL123" s="15"/>
      <c r="FM123" s="15"/>
      <c r="FN123" s="15"/>
      <c r="FO123" s="15"/>
      <c r="FP123" s="15"/>
      <c r="FQ123" s="15"/>
      <c r="FR123" s="15"/>
      <c r="FS123" s="15"/>
      <c r="FT123" s="15"/>
      <c r="FU123" s="15"/>
      <c r="FV123" s="15"/>
      <c r="FW123" s="15"/>
      <c r="FX123" s="15"/>
      <c r="FY123" s="15"/>
      <c r="FZ123" s="15"/>
      <c r="GA123" s="15"/>
      <c r="GB123" s="15"/>
      <c r="GC123" s="15"/>
      <c r="GD123" s="15"/>
      <c r="GE123" s="15"/>
      <c r="GF123" s="15"/>
      <c r="GG123" s="15"/>
      <c r="GH123" s="15"/>
      <c r="GI123" s="15"/>
      <c r="GJ123" s="15"/>
      <c r="GK123" s="15"/>
      <c r="GL123" s="15"/>
      <c r="GM123" s="15"/>
      <c r="GN123" s="15"/>
      <c r="GO123" s="15"/>
      <c r="GP123" s="15"/>
      <c r="GQ123" s="15"/>
      <c r="GR123" s="15"/>
      <c r="GS123" s="15"/>
      <c r="GT123" s="15"/>
      <c r="GU123" s="15"/>
      <c r="GV123" s="15"/>
      <c r="GW123" s="15"/>
      <c r="GX123" s="15"/>
      <c r="GY123" s="15"/>
      <c r="GZ123" s="15"/>
      <c r="HA123" s="15"/>
      <c r="HB123" s="15"/>
      <c r="HC123" s="15"/>
      <c r="HD123" s="15"/>
      <c r="HE123" s="15"/>
      <c r="HF123" s="15"/>
      <c r="HG123" s="15"/>
      <c r="HH123" s="15"/>
      <c r="HI123" s="15"/>
      <c r="HJ123" s="15"/>
      <c r="HK123" s="15"/>
      <c r="HL123" s="15"/>
      <c r="HM123" s="15"/>
      <c r="HN123" s="15"/>
      <c r="HO123" s="15"/>
      <c r="HP123" s="15"/>
      <c r="HQ123" s="15"/>
      <c r="HR123" s="15"/>
      <c r="HS123" s="15"/>
      <c r="HT123" s="15"/>
      <c r="HU123" s="15"/>
      <c r="HV123" s="15"/>
      <c r="HW123" s="15"/>
      <c r="HX123" s="15"/>
      <c r="HY123" s="15"/>
      <c r="HZ123" s="15"/>
      <c r="IA123" s="15"/>
      <c r="IB123" s="15"/>
      <c r="IC123" s="15"/>
      <c r="ID123" s="15"/>
      <c r="IE123" s="15"/>
      <c r="IF123" s="15"/>
      <c r="IG123" s="15"/>
      <c r="IH123" s="15"/>
      <c r="II123" s="15"/>
      <c r="IJ123" s="15"/>
      <c r="IK123" s="15"/>
      <c r="IL123" s="15"/>
      <c r="IM123" s="15"/>
      <c r="IN123" s="15"/>
      <c r="IO123" s="15"/>
      <c r="IP123" s="15"/>
      <c r="IQ123" s="15"/>
      <c r="IR123" s="15"/>
      <c r="IS123" s="15"/>
      <c r="IT123" s="15"/>
      <c r="IU123" s="15"/>
      <c r="IV123" s="15"/>
    </row>
    <row r="124" spans="1:256" ht="15.75" customHeight="1">
      <c r="A124" s="48" t="s">
        <v>10</v>
      </c>
      <c r="B124" s="509" t="s">
        <v>128</v>
      </c>
      <c r="C124" s="509"/>
      <c r="D124" s="509"/>
      <c r="E124" s="509"/>
      <c r="F124" s="509"/>
      <c r="G124" s="509"/>
      <c r="H124" s="509"/>
      <c r="I124" s="55">
        <f>ROUND($I$123*H90,2)</f>
        <v>0.62</v>
      </c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5"/>
      <c r="BR124" s="15"/>
      <c r="BS124" s="15"/>
      <c r="BT124" s="15"/>
      <c r="BU124" s="15"/>
      <c r="BV124" s="15"/>
      <c r="BW124" s="15"/>
      <c r="BX124" s="15"/>
      <c r="BY124" s="15"/>
      <c r="BZ124" s="15"/>
      <c r="CA124" s="15"/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5"/>
      <c r="CQ124" s="15"/>
      <c r="CR124" s="15"/>
      <c r="CS124" s="15"/>
      <c r="CT124" s="15"/>
      <c r="CU124" s="15"/>
      <c r="CV124" s="15"/>
      <c r="CW124" s="15"/>
      <c r="CX124" s="15"/>
      <c r="CY124" s="15"/>
      <c r="CZ124" s="15"/>
      <c r="DA124" s="15"/>
      <c r="DB124" s="15"/>
      <c r="DC124" s="15"/>
      <c r="DD124" s="15"/>
      <c r="DE124" s="15"/>
      <c r="DF124" s="15"/>
      <c r="DG124" s="15"/>
      <c r="DH124" s="15"/>
      <c r="DI124" s="15"/>
      <c r="DJ124" s="15"/>
      <c r="DK124" s="15"/>
      <c r="DL124" s="15"/>
      <c r="DM124" s="15"/>
      <c r="DN124" s="15"/>
      <c r="DO124" s="15"/>
      <c r="DP124" s="15"/>
      <c r="DQ124" s="15"/>
      <c r="DR124" s="15"/>
      <c r="DS124" s="15"/>
      <c r="DT124" s="15"/>
      <c r="DU124" s="15"/>
      <c r="DV124" s="15"/>
      <c r="DW124" s="15"/>
      <c r="DX124" s="15"/>
      <c r="DY124" s="15"/>
      <c r="DZ124" s="15"/>
      <c r="EA124" s="15"/>
      <c r="EB124" s="15"/>
      <c r="EC124" s="15"/>
      <c r="ED124" s="15"/>
      <c r="EE124" s="15"/>
      <c r="EF124" s="15"/>
      <c r="EG124" s="15"/>
      <c r="EH124" s="15"/>
      <c r="EI124" s="15"/>
      <c r="EJ124" s="15"/>
      <c r="EK124" s="15"/>
      <c r="EL124" s="15"/>
      <c r="EM124" s="15"/>
      <c r="EN124" s="15"/>
      <c r="EO124" s="15"/>
      <c r="EP124" s="15"/>
      <c r="EQ124" s="15"/>
      <c r="ER124" s="15"/>
      <c r="ES124" s="15"/>
      <c r="ET124" s="15"/>
      <c r="EU124" s="15"/>
      <c r="EV124" s="15"/>
      <c r="EW124" s="15"/>
      <c r="EX124" s="15"/>
      <c r="EY124" s="15"/>
      <c r="EZ124" s="15"/>
      <c r="FA124" s="15"/>
      <c r="FB124" s="15"/>
      <c r="FC124" s="15"/>
      <c r="FD124" s="15"/>
      <c r="FE124" s="15"/>
      <c r="FF124" s="15"/>
      <c r="FG124" s="15"/>
      <c r="FH124" s="15"/>
      <c r="FI124" s="15"/>
      <c r="FJ124" s="15"/>
      <c r="FK124" s="15"/>
      <c r="FL124" s="15"/>
      <c r="FM124" s="15"/>
      <c r="FN124" s="15"/>
      <c r="FO124" s="15"/>
      <c r="FP124" s="15"/>
      <c r="FQ124" s="15"/>
      <c r="FR124" s="15"/>
      <c r="FS124" s="15"/>
      <c r="FT124" s="15"/>
      <c r="FU124" s="15"/>
      <c r="FV124" s="15"/>
      <c r="FW124" s="15"/>
      <c r="FX124" s="15"/>
      <c r="FY124" s="15"/>
      <c r="FZ124" s="15"/>
      <c r="GA124" s="15"/>
      <c r="GB124" s="15"/>
      <c r="GC124" s="15"/>
      <c r="GD124" s="15"/>
      <c r="GE124" s="15"/>
      <c r="GF124" s="15"/>
      <c r="GG124" s="15"/>
      <c r="GH124" s="15"/>
      <c r="GI124" s="15"/>
      <c r="GJ124" s="15"/>
      <c r="GK124" s="15"/>
      <c r="GL124" s="15"/>
      <c r="GM124" s="15"/>
      <c r="GN124" s="15"/>
      <c r="GO124" s="15"/>
      <c r="GP124" s="15"/>
      <c r="GQ124" s="15"/>
      <c r="GR124" s="15"/>
      <c r="GS124" s="15"/>
      <c r="GT124" s="15"/>
      <c r="GU124" s="15"/>
      <c r="GV124" s="15"/>
      <c r="GW124" s="15"/>
      <c r="GX124" s="15"/>
      <c r="GY124" s="15"/>
      <c r="GZ124" s="15"/>
      <c r="HA124" s="15"/>
      <c r="HB124" s="15"/>
      <c r="HC124" s="15"/>
      <c r="HD124" s="15"/>
      <c r="HE124" s="15"/>
      <c r="HF124" s="15"/>
      <c r="HG124" s="15"/>
      <c r="HH124" s="15"/>
      <c r="HI124" s="15"/>
      <c r="HJ124" s="15"/>
      <c r="HK124" s="15"/>
      <c r="HL124" s="15"/>
      <c r="HM124" s="15"/>
      <c r="HN124" s="15"/>
      <c r="HO124" s="15"/>
      <c r="HP124" s="15"/>
      <c r="HQ124" s="15"/>
      <c r="HR124" s="15"/>
      <c r="HS124" s="15"/>
      <c r="HT124" s="15"/>
      <c r="HU124" s="15"/>
      <c r="HV124" s="15"/>
      <c r="HW124" s="15"/>
      <c r="HX124" s="15"/>
      <c r="HY124" s="15"/>
      <c r="HZ124" s="15"/>
      <c r="IA124" s="15"/>
      <c r="IB124" s="15"/>
      <c r="IC124" s="15"/>
      <c r="ID124" s="15"/>
      <c r="IE124" s="15"/>
      <c r="IF124" s="15"/>
      <c r="IG124" s="15"/>
      <c r="IH124" s="15"/>
      <c r="II124" s="15"/>
      <c r="IJ124" s="15"/>
      <c r="IK124" s="15"/>
      <c r="IL124" s="15"/>
      <c r="IM124" s="15"/>
      <c r="IN124" s="15"/>
      <c r="IO124" s="15"/>
      <c r="IP124" s="15"/>
      <c r="IQ124" s="15"/>
      <c r="IR124" s="15"/>
      <c r="IS124" s="15"/>
      <c r="IT124" s="15"/>
      <c r="IU124" s="15"/>
      <c r="IV124" s="15"/>
    </row>
    <row r="125" spans="1:256" ht="27" customHeight="1">
      <c r="A125" s="48" t="s">
        <v>13</v>
      </c>
      <c r="B125" s="12" t="s">
        <v>129</v>
      </c>
      <c r="C125" s="12"/>
      <c r="D125" s="12"/>
      <c r="E125" s="12"/>
      <c r="F125" s="12"/>
      <c r="G125" s="12"/>
      <c r="H125" s="12"/>
      <c r="I125" s="55">
        <f>ROUND(0.08*0.4*($I$68+$I$75+$I$76)*0.05,2)</f>
        <v>2.98</v>
      </c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5"/>
      <c r="BR125" s="15"/>
      <c r="BS125" s="15"/>
      <c r="BT125" s="15"/>
      <c r="BU125" s="15"/>
      <c r="BV125" s="15"/>
      <c r="BW125" s="15"/>
      <c r="BX125" s="15"/>
      <c r="BY125" s="15"/>
      <c r="BZ125" s="15"/>
      <c r="CA125" s="15"/>
      <c r="CB125" s="15"/>
      <c r="CC125" s="15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  <c r="CP125" s="15"/>
      <c r="CQ125" s="15"/>
      <c r="CR125" s="15"/>
      <c r="CS125" s="15"/>
      <c r="CT125" s="15"/>
      <c r="CU125" s="15"/>
      <c r="CV125" s="15"/>
      <c r="CW125" s="15"/>
      <c r="CX125" s="15"/>
      <c r="CY125" s="15"/>
      <c r="CZ125" s="15"/>
      <c r="DA125" s="15"/>
      <c r="DB125" s="15"/>
      <c r="DC125" s="15"/>
      <c r="DD125" s="15"/>
      <c r="DE125" s="15"/>
      <c r="DF125" s="15"/>
      <c r="DG125" s="15"/>
      <c r="DH125" s="15"/>
      <c r="DI125" s="15"/>
      <c r="DJ125" s="15"/>
      <c r="DK125" s="15"/>
      <c r="DL125" s="15"/>
      <c r="DM125" s="15"/>
      <c r="DN125" s="15"/>
      <c r="DO125" s="15"/>
      <c r="DP125" s="15"/>
      <c r="DQ125" s="15"/>
      <c r="DR125" s="15"/>
      <c r="DS125" s="15"/>
      <c r="DT125" s="15"/>
      <c r="DU125" s="15"/>
      <c r="DV125" s="15"/>
      <c r="DW125" s="15"/>
      <c r="DX125" s="15"/>
      <c r="DY125" s="15"/>
      <c r="DZ125" s="15"/>
      <c r="EA125" s="15"/>
      <c r="EB125" s="15"/>
      <c r="EC125" s="15"/>
      <c r="ED125" s="15"/>
      <c r="EE125" s="15"/>
      <c r="EF125" s="15"/>
      <c r="EG125" s="15"/>
      <c r="EH125" s="15"/>
      <c r="EI125" s="15"/>
      <c r="EJ125" s="15"/>
      <c r="EK125" s="15"/>
      <c r="EL125" s="15"/>
      <c r="EM125" s="15"/>
      <c r="EN125" s="15"/>
      <c r="EO125" s="15"/>
      <c r="EP125" s="15"/>
      <c r="EQ125" s="15"/>
      <c r="ER125" s="15"/>
      <c r="ES125" s="15"/>
      <c r="ET125" s="15"/>
      <c r="EU125" s="15"/>
      <c r="EV125" s="15"/>
      <c r="EW125" s="15"/>
      <c r="EX125" s="15"/>
      <c r="EY125" s="15"/>
      <c r="EZ125" s="15"/>
      <c r="FA125" s="15"/>
      <c r="FB125" s="15"/>
      <c r="FC125" s="15"/>
      <c r="FD125" s="15"/>
      <c r="FE125" s="15"/>
      <c r="FF125" s="15"/>
      <c r="FG125" s="15"/>
      <c r="FH125" s="15"/>
      <c r="FI125" s="15"/>
      <c r="FJ125" s="15"/>
      <c r="FK125" s="15"/>
      <c r="FL125" s="15"/>
      <c r="FM125" s="15"/>
      <c r="FN125" s="15"/>
      <c r="FO125" s="15"/>
      <c r="FP125" s="15"/>
      <c r="FQ125" s="15"/>
      <c r="FR125" s="15"/>
      <c r="FS125" s="15"/>
      <c r="FT125" s="15"/>
      <c r="FU125" s="15"/>
      <c r="FV125" s="15"/>
      <c r="FW125" s="15"/>
      <c r="FX125" s="15"/>
      <c r="FY125" s="15"/>
      <c r="FZ125" s="15"/>
      <c r="GA125" s="15"/>
      <c r="GB125" s="15"/>
      <c r="GC125" s="15"/>
      <c r="GD125" s="15"/>
      <c r="GE125" s="15"/>
      <c r="GF125" s="15"/>
      <c r="GG125" s="15"/>
      <c r="GH125" s="15"/>
      <c r="GI125" s="15"/>
      <c r="GJ125" s="15"/>
      <c r="GK125" s="15"/>
      <c r="GL125" s="15"/>
      <c r="GM125" s="15"/>
      <c r="GN125" s="15"/>
      <c r="GO125" s="15"/>
      <c r="GP125" s="15"/>
      <c r="GQ125" s="15"/>
      <c r="GR125" s="15"/>
      <c r="GS125" s="15"/>
      <c r="GT125" s="15"/>
      <c r="GU125" s="15"/>
      <c r="GV125" s="15"/>
      <c r="GW125" s="15"/>
      <c r="GX125" s="15"/>
      <c r="GY125" s="15"/>
      <c r="GZ125" s="15"/>
      <c r="HA125" s="15"/>
      <c r="HB125" s="15"/>
      <c r="HC125" s="15"/>
      <c r="HD125" s="15"/>
      <c r="HE125" s="15"/>
      <c r="HF125" s="15"/>
      <c r="HG125" s="15"/>
      <c r="HH125" s="15"/>
      <c r="HI125" s="15"/>
      <c r="HJ125" s="15"/>
      <c r="HK125" s="15"/>
      <c r="HL125" s="15"/>
      <c r="HM125" s="15"/>
      <c r="HN125" s="15"/>
      <c r="HO125" s="15"/>
      <c r="HP125" s="15"/>
      <c r="HQ125" s="15"/>
      <c r="HR125" s="15"/>
      <c r="HS125" s="15"/>
      <c r="HT125" s="15"/>
      <c r="HU125" s="15"/>
      <c r="HV125" s="15"/>
      <c r="HW125" s="15"/>
      <c r="HX125" s="15"/>
      <c r="HY125" s="15"/>
      <c r="HZ125" s="15"/>
      <c r="IA125" s="15"/>
      <c r="IB125" s="15"/>
      <c r="IC125" s="15"/>
      <c r="ID125" s="15"/>
      <c r="IE125" s="15"/>
      <c r="IF125" s="15"/>
      <c r="IG125" s="15"/>
      <c r="IH125" s="15"/>
      <c r="II125" s="15"/>
      <c r="IJ125" s="15"/>
      <c r="IK125" s="15"/>
      <c r="IL125" s="15"/>
      <c r="IM125" s="15"/>
      <c r="IN125" s="15"/>
      <c r="IO125" s="15"/>
      <c r="IP125" s="15"/>
      <c r="IQ125" s="15"/>
      <c r="IR125" s="15"/>
      <c r="IS125" s="15"/>
      <c r="IT125" s="15"/>
      <c r="IU125" s="15"/>
      <c r="IV125" s="15"/>
    </row>
    <row r="126" spans="1:256" ht="29.25" customHeight="1">
      <c r="A126" s="48" t="s">
        <v>16</v>
      </c>
      <c r="B126" s="12" t="s">
        <v>460</v>
      </c>
      <c r="C126" s="12"/>
      <c r="D126" s="12"/>
      <c r="E126" s="12"/>
      <c r="F126" s="12"/>
      <c r="G126" s="12"/>
      <c r="H126" s="12"/>
      <c r="I126" s="55">
        <f>ROUND(((($I$68/30)*7)/$H$11)*1,2)</f>
        <v>30.33</v>
      </c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15"/>
      <c r="BN126" s="15"/>
      <c r="BO126" s="15"/>
      <c r="BP126" s="15"/>
      <c r="BQ126" s="15"/>
      <c r="BR126" s="15"/>
      <c r="BS126" s="15"/>
      <c r="BT126" s="15"/>
      <c r="BU126" s="15"/>
      <c r="BV126" s="15"/>
      <c r="BW126" s="15"/>
      <c r="BX126" s="15"/>
      <c r="BY126" s="15"/>
      <c r="BZ126" s="15"/>
      <c r="CA126" s="15"/>
      <c r="CB126" s="15"/>
      <c r="CC126" s="15"/>
      <c r="CD126" s="15"/>
      <c r="CE126" s="15"/>
      <c r="CF126" s="15"/>
      <c r="CG126" s="15"/>
      <c r="CH126" s="15"/>
      <c r="CI126" s="15"/>
      <c r="CJ126" s="15"/>
      <c r="CK126" s="15"/>
      <c r="CL126" s="15"/>
      <c r="CM126" s="15"/>
      <c r="CN126" s="15"/>
      <c r="CO126" s="15"/>
      <c r="CP126" s="15"/>
      <c r="CQ126" s="15"/>
      <c r="CR126" s="15"/>
      <c r="CS126" s="15"/>
      <c r="CT126" s="15"/>
      <c r="CU126" s="15"/>
      <c r="CV126" s="15"/>
      <c r="CW126" s="15"/>
      <c r="CX126" s="15"/>
      <c r="CY126" s="15"/>
      <c r="CZ126" s="15"/>
      <c r="DA126" s="15"/>
      <c r="DB126" s="15"/>
      <c r="DC126" s="15"/>
      <c r="DD126" s="15"/>
      <c r="DE126" s="15"/>
      <c r="DF126" s="15"/>
      <c r="DG126" s="15"/>
      <c r="DH126" s="15"/>
      <c r="DI126" s="15"/>
      <c r="DJ126" s="15"/>
      <c r="DK126" s="15"/>
      <c r="DL126" s="15"/>
      <c r="DM126" s="15"/>
      <c r="DN126" s="15"/>
      <c r="DO126" s="15"/>
      <c r="DP126" s="15"/>
      <c r="DQ126" s="15"/>
      <c r="DR126" s="15"/>
      <c r="DS126" s="15"/>
      <c r="DT126" s="15"/>
      <c r="DU126" s="15"/>
      <c r="DV126" s="15"/>
      <c r="DW126" s="15"/>
      <c r="DX126" s="15"/>
      <c r="DY126" s="15"/>
      <c r="DZ126" s="15"/>
      <c r="EA126" s="15"/>
      <c r="EB126" s="15"/>
      <c r="EC126" s="15"/>
      <c r="ED126" s="15"/>
      <c r="EE126" s="15"/>
      <c r="EF126" s="15"/>
      <c r="EG126" s="15"/>
      <c r="EH126" s="15"/>
      <c r="EI126" s="15"/>
      <c r="EJ126" s="15"/>
      <c r="EK126" s="15"/>
      <c r="EL126" s="15"/>
      <c r="EM126" s="15"/>
      <c r="EN126" s="15"/>
      <c r="EO126" s="15"/>
      <c r="EP126" s="15"/>
      <c r="EQ126" s="15"/>
      <c r="ER126" s="15"/>
      <c r="ES126" s="15"/>
      <c r="ET126" s="15"/>
      <c r="EU126" s="15"/>
      <c r="EV126" s="15"/>
      <c r="EW126" s="15"/>
      <c r="EX126" s="15"/>
      <c r="EY126" s="15"/>
      <c r="EZ126" s="15"/>
      <c r="FA126" s="15"/>
      <c r="FB126" s="15"/>
      <c r="FC126" s="15"/>
      <c r="FD126" s="15"/>
      <c r="FE126" s="15"/>
      <c r="FF126" s="15"/>
      <c r="FG126" s="15"/>
      <c r="FH126" s="15"/>
      <c r="FI126" s="15"/>
      <c r="FJ126" s="15"/>
      <c r="FK126" s="15"/>
      <c r="FL126" s="15"/>
      <c r="FM126" s="15"/>
      <c r="FN126" s="15"/>
      <c r="FO126" s="15"/>
      <c r="FP126" s="15"/>
      <c r="FQ126" s="15"/>
      <c r="FR126" s="15"/>
      <c r="FS126" s="15"/>
      <c r="FT126" s="15"/>
      <c r="FU126" s="15"/>
      <c r="FV126" s="15"/>
      <c r="FW126" s="15"/>
      <c r="FX126" s="15"/>
      <c r="FY126" s="15"/>
      <c r="FZ126" s="15"/>
      <c r="GA126" s="15"/>
      <c r="GB126" s="15"/>
      <c r="GC126" s="15"/>
      <c r="GD126" s="15"/>
      <c r="GE126" s="15"/>
      <c r="GF126" s="15"/>
      <c r="GG126" s="15"/>
      <c r="GH126" s="15"/>
      <c r="GI126" s="15"/>
      <c r="GJ126" s="15"/>
      <c r="GK126" s="15"/>
      <c r="GL126" s="15"/>
      <c r="GM126" s="15"/>
      <c r="GN126" s="15"/>
      <c r="GO126" s="15"/>
      <c r="GP126" s="15"/>
      <c r="GQ126" s="15"/>
      <c r="GR126" s="15"/>
      <c r="GS126" s="15"/>
      <c r="GT126" s="15"/>
      <c r="GU126" s="15"/>
      <c r="GV126" s="15"/>
      <c r="GW126" s="15"/>
      <c r="GX126" s="15"/>
      <c r="GY126" s="15"/>
      <c r="GZ126" s="15"/>
      <c r="HA126" s="15"/>
      <c r="HB126" s="15"/>
      <c r="HC126" s="15"/>
      <c r="HD126" s="15"/>
      <c r="HE126" s="15"/>
      <c r="HF126" s="15"/>
      <c r="HG126" s="15"/>
      <c r="HH126" s="15"/>
      <c r="HI126" s="15"/>
      <c r="HJ126" s="15"/>
      <c r="HK126" s="15"/>
      <c r="HL126" s="15"/>
      <c r="HM126" s="15"/>
      <c r="HN126" s="15"/>
      <c r="HO126" s="15"/>
      <c r="HP126" s="15"/>
      <c r="HQ126" s="15"/>
      <c r="HR126" s="15"/>
      <c r="HS126" s="15"/>
      <c r="HT126" s="15"/>
      <c r="HU126" s="15"/>
      <c r="HV126" s="15"/>
      <c r="HW126" s="15"/>
      <c r="HX126" s="15"/>
      <c r="HY126" s="15"/>
      <c r="HZ126" s="15"/>
      <c r="IA126" s="15"/>
      <c r="IB126" s="15"/>
      <c r="IC126" s="15"/>
      <c r="ID126" s="15"/>
      <c r="IE126" s="15"/>
      <c r="IF126" s="15"/>
      <c r="IG126" s="15"/>
      <c r="IH126" s="15"/>
      <c r="II126" s="15"/>
      <c r="IJ126" s="15"/>
      <c r="IK126" s="15"/>
      <c r="IL126" s="15"/>
      <c r="IM126" s="15"/>
      <c r="IN126" s="15"/>
      <c r="IO126" s="15"/>
      <c r="IP126" s="15"/>
      <c r="IQ126" s="15"/>
      <c r="IR126" s="15"/>
      <c r="IS126" s="15"/>
      <c r="IT126" s="15"/>
      <c r="IU126" s="15"/>
      <c r="IV126" s="15"/>
    </row>
    <row r="127" spans="1:256" ht="15.75" customHeight="1">
      <c r="A127" s="48" t="s">
        <v>69</v>
      </c>
      <c r="B127" s="509" t="s">
        <v>131</v>
      </c>
      <c r="C127" s="509"/>
      <c r="D127" s="509"/>
      <c r="E127" s="509"/>
      <c r="F127" s="509"/>
      <c r="G127" s="509"/>
      <c r="H127" s="509"/>
      <c r="I127" s="55">
        <f>ROUND($H$91*I126,2)</f>
        <v>5.0999999999999996</v>
      </c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  <c r="BO127" s="15"/>
      <c r="BP127" s="15"/>
      <c r="BQ127" s="15"/>
      <c r="BR127" s="15"/>
      <c r="BS127" s="15"/>
      <c r="BT127" s="15"/>
      <c r="BU127" s="15"/>
      <c r="BV127" s="15"/>
      <c r="BW127" s="15"/>
      <c r="BX127" s="15"/>
      <c r="BY127" s="15"/>
      <c r="BZ127" s="15"/>
      <c r="CA127" s="15"/>
      <c r="CB127" s="15"/>
      <c r="CC127" s="15"/>
      <c r="CD127" s="15"/>
      <c r="CE127" s="15"/>
      <c r="CF127" s="15"/>
      <c r="CG127" s="15"/>
      <c r="CH127" s="15"/>
      <c r="CI127" s="15"/>
      <c r="CJ127" s="15"/>
      <c r="CK127" s="15"/>
      <c r="CL127" s="15"/>
      <c r="CM127" s="15"/>
      <c r="CN127" s="15"/>
      <c r="CO127" s="15"/>
      <c r="CP127" s="15"/>
      <c r="CQ127" s="15"/>
      <c r="CR127" s="15"/>
      <c r="CS127" s="15"/>
      <c r="CT127" s="15"/>
      <c r="CU127" s="15"/>
      <c r="CV127" s="15"/>
      <c r="CW127" s="15"/>
      <c r="CX127" s="15"/>
      <c r="CY127" s="15"/>
      <c r="CZ127" s="15"/>
      <c r="DA127" s="15"/>
      <c r="DB127" s="15"/>
      <c r="DC127" s="15"/>
      <c r="DD127" s="15"/>
      <c r="DE127" s="15"/>
      <c r="DF127" s="15"/>
      <c r="DG127" s="15"/>
      <c r="DH127" s="15"/>
      <c r="DI127" s="15"/>
      <c r="DJ127" s="15"/>
      <c r="DK127" s="15"/>
      <c r="DL127" s="15"/>
      <c r="DM127" s="15"/>
      <c r="DN127" s="15"/>
      <c r="DO127" s="15"/>
      <c r="DP127" s="15"/>
      <c r="DQ127" s="15"/>
      <c r="DR127" s="15"/>
      <c r="DS127" s="15"/>
      <c r="DT127" s="15"/>
      <c r="DU127" s="15"/>
      <c r="DV127" s="15"/>
      <c r="DW127" s="15"/>
      <c r="DX127" s="15"/>
      <c r="DY127" s="15"/>
      <c r="DZ127" s="15"/>
      <c r="EA127" s="15"/>
      <c r="EB127" s="15"/>
      <c r="EC127" s="15"/>
      <c r="ED127" s="15"/>
      <c r="EE127" s="15"/>
      <c r="EF127" s="15"/>
      <c r="EG127" s="15"/>
      <c r="EH127" s="15"/>
      <c r="EI127" s="15"/>
      <c r="EJ127" s="15"/>
      <c r="EK127" s="15"/>
      <c r="EL127" s="15"/>
      <c r="EM127" s="15"/>
      <c r="EN127" s="15"/>
      <c r="EO127" s="15"/>
      <c r="EP127" s="15"/>
      <c r="EQ127" s="15"/>
      <c r="ER127" s="15"/>
      <c r="ES127" s="15"/>
      <c r="ET127" s="15"/>
      <c r="EU127" s="15"/>
      <c r="EV127" s="15"/>
      <c r="EW127" s="15"/>
      <c r="EX127" s="15"/>
      <c r="EY127" s="15"/>
      <c r="EZ127" s="15"/>
      <c r="FA127" s="15"/>
      <c r="FB127" s="15"/>
      <c r="FC127" s="15"/>
      <c r="FD127" s="15"/>
      <c r="FE127" s="15"/>
      <c r="FF127" s="15"/>
      <c r="FG127" s="15"/>
      <c r="FH127" s="15"/>
      <c r="FI127" s="15"/>
      <c r="FJ127" s="15"/>
      <c r="FK127" s="15"/>
      <c r="FL127" s="15"/>
      <c r="FM127" s="15"/>
      <c r="FN127" s="15"/>
      <c r="FO127" s="15"/>
      <c r="FP127" s="15"/>
      <c r="FQ127" s="15"/>
      <c r="FR127" s="15"/>
      <c r="FS127" s="15"/>
      <c r="FT127" s="15"/>
      <c r="FU127" s="15"/>
      <c r="FV127" s="15"/>
      <c r="FW127" s="15"/>
      <c r="FX127" s="15"/>
      <c r="FY127" s="15"/>
      <c r="FZ127" s="15"/>
      <c r="GA127" s="15"/>
      <c r="GB127" s="15"/>
      <c r="GC127" s="15"/>
      <c r="GD127" s="15"/>
      <c r="GE127" s="15"/>
      <c r="GF127" s="15"/>
      <c r="GG127" s="15"/>
      <c r="GH127" s="15"/>
      <c r="GI127" s="15"/>
      <c r="GJ127" s="15"/>
      <c r="GK127" s="15"/>
      <c r="GL127" s="15"/>
      <c r="GM127" s="15"/>
      <c r="GN127" s="15"/>
      <c r="GO127" s="15"/>
      <c r="GP127" s="15"/>
      <c r="GQ127" s="15"/>
      <c r="GR127" s="15"/>
      <c r="GS127" s="15"/>
      <c r="GT127" s="15"/>
      <c r="GU127" s="15"/>
      <c r="GV127" s="15"/>
      <c r="GW127" s="15"/>
      <c r="GX127" s="15"/>
      <c r="GY127" s="15"/>
      <c r="GZ127" s="15"/>
      <c r="HA127" s="15"/>
      <c r="HB127" s="15"/>
      <c r="HC127" s="15"/>
      <c r="HD127" s="15"/>
      <c r="HE127" s="15"/>
      <c r="HF127" s="15"/>
      <c r="HG127" s="15"/>
      <c r="HH127" s="15"/>
      <c r="HI127" s="15"/>
      <c r="HJ127" s="15"/>
      <c r="HK127" s="15"/>
      <c r="HL127" s="15"/>
      <c r="HM127" s="15"/>
      <c r="HN127" s="15"/>
      <c r="HO127" s="15"/>
      <c r="HP127" s="15"/>
      <c r="HQ127" s="15"/>
      <c r="HR127" s="15"/>
      <c r="HS127" s="15"/>
      <c r="HT127" s="15"/>
      <c r="HU127" s="15"/>
      <c r="HV127" s="15"/>
      <c r="HW127" s="15"/>
      <c r="HX127" s="15"/>
      <c r="HY127" s="15"/>
      <c r="HZ127" s="15"/>
      <c r="IA127" s="15"/>
      <c r="IB127" s="15"/>
      <c r="IC127" s="15"/>
      <c r="ID127" s="15"/>
      <c r="IE127" s="15"/>
      <c r="IF127" s="15"/>
      <c r="IG127" s="15"/>
      <c r="IH127" s="15"/>
      <c r="II127" s="15"/>
      <c r="IJ127" s="15"/>
      <c r="IK127" s="15"/>
      <c r="IL127" s="15"/>
      <c r="IM127" s="15"/>
      <c r="IN127" s="15"/>
      <c r="IO127" s="15"/>
      <c r="IP127" s="15"/>
      <c r="IQ127" s="15"/>
      <c r="IR127" s="15"/>
      <c r="IS127" s="15"/>
      <c r="IT127" s="15"/>
      <c r="IU127" s="15"/>
      <c r="IV127" s="15"/>
    </row>
    <row r="128" spans="1:256" ht="27.75" customHeight="1">
      <c r="A128" s="48" t="s">
        <v>71</v>
      </c>
      <c r="B128" s="12" t="s">
        <v>132</v>
      </c>
      <c r="C128" s="12"/>
      <c r="D128" s="12"/>
      <c r="E128" s="12"/>
      <c r="F128" s="12"/>
      <c r="G128" s="12"/>
      <c r="H128" s="12"/>
      <c r="I128" s="55">
        <f>ROUND(0.08*0.4*($I$68+$I$75+$I$76)*1,2)</f>
        <v>59.63</v>
      </c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  <c r="BO128" s="15"/>
      <c r="BP128" s="15"/>
      <c r="BQ128" s="15"/>
      <c r="BR128" s="15"/>
      <c r="BS128" s="15"/>
      <c r="BT128" s="15"/>
      <c r="BU128" s="15"/>
      <c r="BV128" s="15"/>
      <c r="BW128" s="15"/>
      <c r="BX128" s="15"/>
      <c r="BY128" s="15"/>
      <c r="BZ128" s="15"/>
      <c r="CA128" s="15"/>
      <c r="CB128" s="15"/>
      <c r="CC128" s="15"/>
      <c r="CD128" s="15"/>
      <c r="CE128" s="15"/>
      <c r="CF128" s="15"/>
      <c r="CG128" s="15"/>
      <c r="CH128" s="15"/>
      <c r="CI128" s="15"/>
      <c r="CJ128" s="15"/>
      <c r="CK128" s="15"/>
      <c r="CL128" s="15"/>
      <c r="CM128" s="15"/>
      <c r="CN128" s="15"/>
      <c r="CO128" s="15"/>
      <c r="CP128" s="15"/>
      <c r="CQ128" s="15"/>
      <c r="CR128" s="15"/>
      <c r="CS128" s="15"/>
      <c r="CT128" s="15"/>
      <c r="CU128" s="15"/>
      <c r="CV128" s="15"/>
      <c r="CW128" s="15"/>
      <c r="CX128" s="15"/>
      <c r="CY128" s="15"/>
      <c r="CZ128" s="15"/>
      <c r="DA128" s="15"/>
      <c r="DB128" s="15"/>
      <c r="DC128" s="15"/>
      <c r="DD128" s="15"/>
      <c r="DE128" s="15"/>
      <c r="DF128" s="15"/>
      <c r="DG128" s="15"/>
      <c r="DH128" s="15"/>
      <c r="DI128" s="15"/>
      <c r="DJ128" s="15"/>
      <c r="DK128" s="15"/>
      <c r="DL128" s="15"/>
      <c r="DM128" s="15"/>
      <c r="DN128" s="15"/>
      <c r="DO128" s="15"/>
      <c r="DP128" s="15"/>
      <c r="DQ128" s="15"/>
      <c r="DR128" s="15"/>
      <c r="DS128" s="15"/>
      <c r="DT128" s="15"/>
      <c r="DU128" s="15"/>
      <c r="DV128" s="15"/>
      <c r="DW128" s="15"/>
      <c r="DX128" s="15"/>
      <c r="DY128" s="15"/>
      <c r="DZ128" s="15"/>
      <c r="EA128" s="15"/>
      <c r="EB128" s="15"/>
      <c r="EC128" s="15"/>
      <c r="ED128" s="15"/>
      <c r="EE128" s="15"/>
      <c r="EF128" s="15"/>
      <c r="EG128" s="15"/>
      <c r="EH128" s="15"/>
      <c r="EI128" s="15"/>
      <c r="EJ128" s="15"/>
      <c r="EK128" s="15"/>
      <c r="EL128" s="15"/>
      <c r="EM128" s="15"/>
      <c r="EN128" s="15"/>
      <c r="EO128" s="15"/>
      <c r="EP128" s="15"/>
      <c r="EQ128" s="15"/>
      <c r="ER128" s="15"/>
      <c r="ES128" s="15"/>
      <c r="ET128" s="15"/>
      <c r="EU128" s="15"/>
      <c r="EV128" s="15"/>
      <c r="EW128" s="15"/>
      <c r="EX128" s="15"/>
      <c r="EY128" s="15"/>
      <c r="EZ128" s="15"/>
      <c r="FA128" s="15"/>
      <c r="FB128" s="15"/>
      <c r="FC128" s="15"/>
      <c r="FD128" s="15"/>
      <c r="FE128" s="15"/>
      <c r="FF128" s="15"/>
      <c r="FG128" s="15"/>
      <c r="FH128" s="15"/>
      <c r="FI128" s="15"/>
      <c r="FJ128" s="15"/>
      <c r="FK128" s="15"/>
      <c r="FL128" s="15"/>
      <c r="FM128" s="15"/>
      <c r="FN128" s="15"/>
      <c r="FO128" s="15"/>
      <c r="FP128" s="15"/>
      <c r="FQ128" s="15"/>
      <c r="FR128" s="15"/>
      <c r="FS128" s="15"/>
      <c r="FT128" s="15"/>
      <c r="FU128" s="15"/>
      <c r="FV128" s="15"/>
      <c r="FW128" s="15"/>
      <c r="FX128" s="15"/>
      <c r="FY128" s="15"/>
      <c r="FZ128" s="15"/>
      <c r="GA128" s="15"/>
      <c r="GB128" s="15"/>
      <c r="GC128" s="15"/>
      <c r="GD128" s="15"/>
      <c r="GE128" s="15"/>
      <c r="GF128" s="15"/>
      <c r="GG128" s="15"/>
      <c r="GH128" s="15"/>
      <c r="GI128" s="15"/>
      <c r="GJ128" s="15"/>
      <c r="GK128" s="15"/>
      <c r="GL128" s="15"/>
      <c r="GM128" s="15"/>
      <c r="GN128" s="15"/>
      <c r="GO128" s="15"/>
      <c r="GP128" s="15"/>
      <c r="GQ128" s="15"/>
      <c r="GR128" s="15"/>
      <c r="GS128" s="15"/>
      <c r="GT128" s="15"/>
      <c r="GU128" s="15"/>
      <c r="GV128" s="15"/>
      <c r="GW128" s="15"/>
      <c r="GX128" s="15"/>
      <c r="GY128" s="15"/>
      <c r="GZ128" s="15"/>
      <c r="HA128" s="15"/>
      <c r="HB128" s="15"/>
      <c r="HC128" s="15"/>
      <c r="HD128" s="15"/>
      <c r="HE128" s="15"/>
      <c r="HF128" s="15"/>
      <c r="HG128" s="15"/>
      <c r="HH128" s="15"/>
      <c r="HI128" s="15"/>
      <c r="HJ128" s="15"/>
      <c r="HK128" s="15"/>
      <c r="HL128" s="15"/>
      <c r="HM128" s="15"/>
      <c r="HN128" s="15"/>
      <c r="HO128" s="15"/>
      <c r="HP128" s="15"/>
      <c r="HQ128" s="15"/>
      <c r="HR128" s="15"/>
      <c r="HS128" s="15"/>
      <c r="HT128" s="15"/>
      <c r="HU128" s="15"/>
      <c r="HV128" s="15"/>
      <c r="HW128" s="15"/>
      <c r="HX128" s="15"/>
      <c r="HY128" s="15"/>
      <c r="HZ128" s="15"/>
      <c r="IA128" s="15"/>
      <c r="IB128" s="15"/>
      <c r="IC128" s="15"/>
      <c r="ID128" s="15"/>
      <c r="IE128" s="15"/>
      <c r="IF128" s="15"/>
      <c r="IG128" s="15"/>
      <c r="IH128" s="15"/>
      <c r="II128" s="15"/>
      <c r="IJ128" s="15"/>
      <c r="IK128" s="15"/>
      <c r="IL128" s="15"/>
      <c r="IM128" s="15"/>
      <c r="IN128" s="15"/>
      <c r="IO128" s="15"/>
      <c r="IP128" s="15"/>
      <c r="IQ128" s="15"/>
      <c r="IR128" s="15"/>
      <c r="IS128" s="15"/>
      <c r="IT128" s="15"/>
      <c r="IU128" s="15"/>
      <c r="IV128" s="15"/>
    </row>
    <row r="129" spans="1:256" ht="15.75" customHeight="1">
      <c r="A129" s="510" t="s">
        <v>82</v>
      </c>
      <c r="B129" s="510"/>
      <c r="C129" s="510"/>
      <c r="D129" s="510"/>
      <c r="E129" s="510"/>
      <c r="F129" s="510"/>
      <c r="G129" s="510"/>
      <c r="H129" s="510"/>
      <c r="I129" s="61">
        <f>SUM(I123:I128)</f>
        <v>106.42</v>
      </c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  <c r="CS129" s="15"/>
      <c r="CT129" s="15"/>
      <c r="CU129" s="15"/>
      <c r="CV129" s="15"/>
      <c r="CW129" s="15"/>
      <c r="CX129" s="15"/>
      <c r="CY129" s="15"/>
      <c r="CZ129" s="15"/>
      <c r="DA129" s="15"/>
      <c r="DB129" s="15"/>
      <c r="DC129" s="15"/>
      <c r="DD129" s="15"/>
      <c r="DE129" s="15"/>
      <c r="DF129" s="15"/>
      <c r="DG129" s="15"/>
      <c r="DH129" s="15"/>
      <c r="DI129" s="15"/>
      <c r="DJ129" s="15"/>
      <c r="DK129" s="15"/>
      <c r="DL129" s="15"/>
      <c r="DM129" s="15"/>
      <c r="DN129" s="15"/>
      <c r="DO129" s="15"/>
      <c r="DP129" s="15"/>
      <c r="DQ129" s="15"/>
      <c r="DR129" s="15"/>
      <c r="DS129" s="15"/>
      <c r="DT129" s="15"/>
      <c r="DU129" s="15"/>
      <c r="DV129" s="15"/>
      <c r="DW129" s="15"/>
      <c r="DX129" s="15"/>
      <c r="DY129" s="15"/>
      <c r="DZ129" s="15"/>
      <c r="EA129" s="15"/>
      <c r="EB129" s="15"/>
      <c r="EC129" s="15"/>
      <c r="ED129" s="15"/>
      <c r="EE129" s="15"/>
      <c r="EF129" s="15"/>
      <c r="EG129" s="15"/>
      <c r="EH129" s="15"/>
      <c r="EI129" s="15"/>
      <c r="EJ129" s="15"/>
      <c r="EK129" s="15"/>
      <c r="EL129" s="15"/>
      <c r="EM129" s="15"/>
      <c r="EN129" s="15"/>
      <c r="EO129" s="15"/>
      <c r="EP129" s="15"/>
      <c r="EQ129" s="15"/>
      <c r="ER129" s="15"/>
      <c r="ES129" s="15"/>
      <c r="ET129" s="15"/>
      <c r="EU129" s="15"/>
      <c r="EV129" s="15"/>
      <c r="EW129" s="15"/>
      <c r="EX129" s="15"/>
      <c r="EY129" s="15"/>
      <c r="EZ129" s="15"/>
      <c r="FA129" s="15"/>
      <c r="FB129" s="15"/>
      <c r="FC129" s="15"/>
      <c r="FD129" s="15"/>
      <c r="FE129" s="15"/>
      <c r="FF129" s="15"/>
      <c r="FG129" s="15"/>
      <c r="FH129" s="15"/>
      <c r="FI129" s="15"/>
      <c r="FJ129" s="15"/>
      <c r="FK129" s="15"/>
      <c r="FL129" s="15"/>
      <c r="FM129" s="15"/>
      <c r="FN129" s="15"/>
      <c r="FO129" s="15"/>
      <c r="FP129" s="15"/>
      <c r="FQ129" s="15"/>
      <c r="FR129" s="15"/>
      <c r="FS129" s="15"/>
      <c r="FT129" s="15"/>
      <c r="FU129" s="15"/>
      <c r="FV129" s="15"/>
      <c r="FW129" s="15"/>
      <c r="FX129" s="15"/>
      <c r="FY129" s="15"/>
      <c r="FZ129" s="15"/>
      <c r="GA129" s="15"/>
      <c r="GB129" s="15"/>
      <c r="GC129" s="15"/>
      <c r="GD129" s="15"/>
      <c r="GE129" s="15"/>
      <c r="GF129" s="15"/>
      <c r="GG129" s="15"/>
      <c r="GH129" s="15"/>
      <c r="GI129" s="15"/>
      <c r="GJ129" s="15"/>
      <c r="GK129" s="15"/>
      <c r="GL129" s="15"/>
      <c r="GM129" s="15"/>
      <c r="GN129" s="15"/>
      <c r="GO129" s="15"/>
      <c r="GP129" s="15"/>
      <c r="GQ129" s="15"/>
      <c r="GR129" s="15"/>
      <c r="GS129" s="15"/>
      <c r="GT129" s="15"/>
      <c r="GU129" s="15"/>
      <c r="GV129" s="15"/>
      <c r="GW129" s="15"/>
      <c r="GX129" s="15"/>
      <c r="GY129" s="15"/>
      <c r="GZ129" s="15"/>
      <c r="HA129" s="15"/>
      <c r="HB129" s="15"/>
      <c r="HC129" s="15"/>
      <c r="HD129" s="15"/>
      <c r="HE129" s="15"/>
      <c r="HF129" s="15"/>
      <c r="HG129" s="15"/>
      <c r="HH129" s="15"/>
      <c r="HI129" s="15"/>
      <c r="HJ129" s="15"/>
      <c r="HK129" s="15"/>
      <c r="HL129" s="15"/>
      <c r="HM129" s="15"/>
      <c r="HN129" s="15"/>
      <c r="HO129" s="15"/>
      <c r="HP129" s="15"/>
      <c r="HQ129" s="15"/>
      <c r="HR129" s="15"/>
      <c r="HS129" s="15"/>
      <c r="HT129" s="15"/>
      <c r="HU129" s="15"/>
      <c r="HV129" s="15"/>
      <c r="HW129" s="15"/>
      <c r="HX129" s="15"/>
      <c r="HY129" s="15"/>
      <c r="HZ129" s="15"/>
      <c r="IA129" s="15"/>
      <c r="IB129" s="15"/>
      <c r="IC129" s="15"/>
      <c r="ID129" s="15"/>
      <c r="IE129" s="15"/>
      <c r="IF129" s="15"/>
      <c r="IG129" s="15"/>
      <c r="IH129" s="15"/>
      <c r="II129" s="15"/>
      <c r="IJ129" s="15"/>
      <c r="IK129" s="15"/>
      <c r="IL129" s="15"/>
      <c r="IM129" s="15"/>
      <c r="IN129" s="15"/>
      <c r="IO129" s="15"/>
      <c r="IP129" s="15"/>
      <c r="IQ129" s="15"/>
      <c r="IR129" s="15"/>
      <c r="IS129" s="15"/>
      <c r="IT129" s="15"/>
      <c r="IU129" s="15"/>
      <c r="IV129" s="15"/>
    </row>
    <row r="130" spans="1:256" ht="10.5" customHeight="1">
      <c r="A130" s="484"/>
      <c r="B130" s="484"/>
      <c r="C130" s="484"/>
      <c r="D130" s="484"/>
      <c r="E130" s="484"/>
      <c r="F130" s="484"/>
      <c r="G130" s="484"/>
      <c r="H130" s="484"/>
      <c r="I130" s="484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5"/>
      <c r="BR130" s="15"/>
      <c r="BS130" s="15"/>
      <c r="BT130" s="15"/>
      <c r="BU130" s="15"/>
      <c r="BV130" s="15"/>
      <c r="BW130" s="15"/>
      <c r="BX130" s="15"/>
      <c r="BY130" s="15"/>
      <c r="BZ130" s="15"/>
      <c r="CA130" s="15"/>
      <c r="CB130" s="15"/>
      <c r="CC130" s="15"/>
      <c r="CD130" s="15"/>
      <c r="CE130" s="15"/>
      <c r="CF130" s="15"/>
      <c r="CG130" s="15"/>
      <c r="CH130" s="15"/>
      <c r="CI130" s="15"/>
      <c r="CJ130" s="15"/>
      <c r="CK130" s="15"/>
      <c r="CL130" s="15"/>
      <c r="CM130" s="15"/>
      <c r="CN130" s="15"/>
      <c r="CO130" s="15"/>
      <c r="CP130" s="15"/>
      <c r="CQ130" s="15"/>
      <c r="CR130" s="15"/>
      <c r="CS130" s="15"/>
      <c r="CT130" s="15"/>
      <c r="CU130" s="15"/>
      <c r="CV130" s="15"/>
      <c r="CW130" s="15"/>
      <c r="CX130" s="15"/>
      <c r="CY130" s="15"/>
      <c r="CZ130" s="15"/>
      <c r="DA130" s="15"/>
      <c r="DB130" s="15"/>
      <c r="DC130" s="15"/>
      <c r="DD130" s="15"/>
      <c r="DE130" s="15"/>
      <c r="DF130" s="15"/>
      <c r="DG130" s="15"/>
      <c r="DH130" s="15"/>
      <c r="DI130" s="15"/>
      <c r="DJ130" s="15"/>
      <c r="DK130" s="15"/>
      <c r="DL130" s="15"/>
      <c r="DM130" s="15"/>
      <c r="DN130" s="15"/>
      <c r="DO130" s="15"/>
      <c r="DP130" s="15"/>
      <c r="DQ130" s="15"/>
      <c r="DR130" s="15"/>
      <c r="DS130" s="15"/>
      <c r="DT130" s="15"/>
      <c r="DU130" s="15"/>
      <c r="DV130" s="15"/>
      <c r="DW130" s="15"/>
      <c r="DX130" s="15"/>
      <c r="DY130" s="15"/>
      <c r="DZ130" s="15"/>
      <c r="EA130" s="15"/>
      <c r="EB130" s="15"/>
      <c r="EC130" s="15"/>
      <c r="ED130" s="15"/>
      <c r="EE130" s="15"/>
      <c r="EF130" s="15"/>
      <c r="EG130" s="15"/>
      <c r="EH130" s="15"/>
      <c r="EI130" s="15"/>
      <c r="EJ130" s="15"/>
      <c r="EK130" s="15"/>
      <c r="EL130" s="15"/>
      <c r="EM130" s="15"/>
      <c r="EN130" s="15"/>
      <c r="EO130" s="15"/>
      <c r="EP130" s="15"/>
      <c r="EQ130" s="15"/>
      <c r="ER130" s="15"/>
      <c r="ES130" s="15"/>
      <c r="ET130" s="15"/>
      <c r="EU130" s="15"/>
      <c r="EV130" s="15"/>
      <c r="EW130" s="15"/>
      <c r="EX130" s="15"/>
      <c r="EY130" s="15"/>
      <c r="EZ130" s="15"/>
      <c r="FA130" s="15"/>
      <c r="FB130" s="15"/>
      <c r="FC130" s="15"/>
      <c r="FD130" s="15"/>
      <c r="FE130" s="15"/>
      <c r="FF130" s="15"/>
      <c r="FG130" s="15"/>
      <c r="FH130" s="15"/>
      <c r="FI130" s="15"/>
      <c r="FJ130" s="15"/>
      <c r="FK130" s="15"/>
      <c r="FL130" s="15"/>
      <c r="FM130" s="15"/>
      <c r="FN130" s="15"/>
      <c r="FO130" s="15"/>
      <c r="FP130" s="15"/>
      <c r="FQ130" s="15"/>
      <c r="FR130" s="15"/>
      <c r="FS130" s="15"/>
      <c r="FT130" s="15"/>
      <c r="FU130" s="15"/>
      <c r="FV130" s="15"/>
      <c r="FW130" s="15"/>
      <c r="FX130" s="15"/>
      <c r="FY130" s="15"/>
      <c r="FZ130" s="15"/>
      <c r="GA130" s="15"/>
      <c r="GB130" s="15"/>
      <c r="GC130" s="15"/>
      <c r="GD130" s="15"/>
      <c r="GE130" s="15"/>
      <c r="GF130" s="15"/>
      <c r="GG130" s="15"/>
      <c r="GH130" s="15"/>
      <c r="GI130" s="15"/>
      <c r="GJ130" s="15"/>
      <c r="GK130" s="15"/>
      <c r="GL130" s="15"/>
      <c r="GM130" s="15"/>
      <c r="GN130" s="15"/>
      <c r="GO130" s="15"/>
      <c r="GP130" s="15"/>
      <c r="GQ130" s="15"/>
      <c r="GR130" s="15"/>
      <c r="GS130" s="15"/>
      <c r="GT130" s="15"/>
      <c r="GU130" s="15"/>
      <c r="GV130" s="15"/>
      <c r="GW130" s="15"/>
      <c r="GX130" s="15"/>
      <c r="GY130" s="15"/>
      <c r="GZ130" s="15"/>
      <c r="HA130" s="15"/>
      <c r="HB130" s="15"/>
      <c r="HC130" s="15"/>
      <c r="HD130" s="15"/>
      <c r="HE130" s="15"/>
      <c r="HF130" s="15"/>
      <c r="HG130" s="15"/>
      <c r="HH130" s="15"/>
      <c r="HI130" s="15"/>
      <c r="HJ130" s="15"/>
      <c r="HK130" s="15"/>
      <c r="HL130" s="15"/>
      <c r="HM130" s="15"/>
      <c r="HN130" s="15"/>
      <c r="HO130" s="15"/>
      <c r="HP130" s="15"/>
      <c r="HQ130" s="15"/>
      <c r="HR130" s="15"/>
      <c r="HS130" s="15"/>
      <c r="HT130" s="15"/>
      <c r="HU130" s="15"/>
      <c r="HV130" s="15"/>
      <c r="HW130" s="15"/>
      <c r="HX130" s="15"/>
      <c r="HY130" s="15"/>
      <c r="HZ130" s="15"/>
      <c r="IA130" s="15"/>
      <c r="IB130" s="15"/>
      <c r="IC130" s="15"/>
      <c r="ID130" s="15"/>
      <c r="IE130" s="15"/>
      <c r="IF130" s="15"/>
      <c r="IG130" s="15"/>
      <c r="IH130" s="15"/>
      <c r="II130" s="15"/>
      <c r="IJ130" s="15"/>
      <c r="IK130" s="15"/>
      <c r="IL130" s="15"/>
      <c r="IM130" s="15"/>
      <c r="IN130" s="15"/>
      <c r="IO130" s="15"/>
      <c r="IP130" s="15"/>
      <c r="IQ130" s="15"/>
      <c r="IR130" s="15"/>
      <c r="IS130" s="15"/>
      <c r="IT130" s="15"/>
      <c r="IU130" s="15"/>
      <c r="IV130" s="15"/>
    </row>
    <row r="131" spans="1:256" ht="24" customHeight="1">
      <c r="A131" s="500" t="s">
        <v>133</v>
      </c>
      <c r="B131" s="500"/>
      <c r="C131" s="500"/>
      <c r="D131" s="500"/>
      <c r="E131" s="500"/>
      <c r="F131" s="500"/>
      <c r="G131" s="500"/>
      <c r="H131" s="500"/>
      <c r="I131" s="500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5"/>
      <c r="BR131" s="15"/>
      <c r="BS131" s="15"/>
      <c r="BT131" s="15"/>
      <c r="BU131" s="15"/>
      <c r="BV131" s="15"/>
      <c r="BW131" s="15"/>
      <c r="BX131" s="15"/>
      <c r="BY131" s="15"/>
      <c r="BZ131" s="15"/>
      <c r="CA131" s="15"/>
      <c r="CB131" s="15"/>
      <c r="CC131" s="15"/>
      <c r="CD131" s="15"/>
      <c r="CE131" s="15"/>
      <c r="CF131" s="15"/>
      <c r="CG131" s="15"/>
      <c r="CH131" s="15"/>
      <c r="CI131" s="15"/>
      <c r="CJ131" s="15"/>
      <c r="CK131" s="15"/>
      <c r="CL131" s="15"/>
      <c r="CM131" s="15"/>
      <c r="CN131" s="15"/>
      <c r="CO131" s="15"/>
      <c r="CP131" s="15"/>
      <c r="CQ131" s="15"/>
      <c r="CR131" s="15"/>
      <c r="CS131" s="15"/>
      <c r="CT131" s="15"/>
      <c r="CU131" s="15"/>
      <c r="CV131" s="15"/>
      <c r="CW131" s="15"/>
      <c r="CX131" s="15"/>
      <c r="CY131" s="15"/>
      <c r="CZ131" s="15"/>
      <c r="DA131" s="15"/>
      <c r="DB131" s="15"/>
      <c r="DC131" s="15"/>
      <c r="DD131" s="15"/>
      <c r="DE131" s="15"/>
      <c r="DF131" s="15"/>
      <c r="DG131" s="15"/>
      <c r="DH131" s="15"/>
      <c r="DI131" s="15"/>
      <c r="DJ131" s="15"/>
      <c r="DK131" s="15"/>
      <c r="DL131" s="15"/>
      <c r="DM131" s="15"/>
      <c r="DN131" s="15"/>
      <c r="DO131" s="15"/>
      <c r="DP131" s="15"/>
      <c r="DQ131" s="15"/>
      <c r="DR131" s="15"/>
      <c r="DS131" s="15"/>
      <c r="DT131" s="15"/>
      <c r="DU131" s="15"/>
      <c r="DV131" s="15"/>
      <c r="DW131" s="15"/>
      <c r="DX131" s="15"/>
      <c r="DY131" s="15"/>
      <c r="DZ131" s="15"/>
      <c r="EA131" s="15"/>
      <c r="EB131" s="15"/>
      <c r="EC131" s="15"/>
      <c r="ED131" s="15"/>
      <c r="EE131" s="15"/>
      <c r="EF131" s="15"/>
      <c r="EG131" s="15"/>
      <c r="EH131" s="15"/>
      <c r="EI131" s="15"/>
      <c r="EJ131" s="15"/>
      <c r="EK131" s="15"/>
      <c r="EL131" s="15"/>
      <c r="EM131" s="15"/>
      <c r="EN131" s="15"/>
      <c r="EO131" s="15"/>
      <c r="EP131" s="15"/>
      <c r="EQ131" s="15"/>
      <c r="ER131" s="15"/>
      <c r="ES131" s="15"/>
      <c r="ET131" s="15"/>
      <c r="EU131" s="15"/>
      <c r="EV131" s="15"/>
      <c r="EW131" s="15"/>
      <c r="EX131" s="15"/>
      <c r="EY131" s="15"/>
      <c r="EZ131" s="15"/>
      <c r="FA131" s="15"/>
      <c r="FB131" s="15"/>
      <c r="FC131" s="15"/>
      <c r="FD131" s="15"/>
      <c r="FE131" s="15"/>
      <c r="FF131" s="15"/>
      <c r="FG131" s="15"/>
      <c r="FH131" s="15"/>
      <c r="FI131" s="15"/>
      <c r="FJ131" s="15"/>
      <c r="FK131" s="15"/>
      <c r="FL131" s="15"/>
      <c r="FM131" s="15"/>
      <c r="FN131" s="15"/>
      <c r="FO131" s="15"/>
      <c r="FP131" s="15"/>
      <c r="FQ131" s="15"/>
      <c r="FR131" s="15"/>
      <c r="FS131" s="15"/>
      <c r="FT131" s="15"/>
      <c r="FU131" s="15"/>
      <c r="FV131" s="15"/>
      <c r="FW131" s="15"/>
      <c r="FX131" s="15"/>
      <c r="FY131" s="15"/>
      <c r="FZ131" s="15"/>
      <c r="GA131" s="15"/>
      <c r="GB131" s="15"/>
      <c r="GC131" s="15"/>
      <c r="GD131" s="15"/>
      <c r="GE131" s="15"/>
      <c r="GF131" s="15"/>
      <c r="GG131" s="15"/>
      <c r="GH131" s="15"/>
      <c r="GI131" s="15"/>
      <c r="GJ131" s="15"/>
      <c r="GK131" s="15"/>
      <c r="GL131" s="15"/>
      <c r="GM131" s="15"/>
      <c r="GN131" s="15"/>
      <c r="GO131" s="15"/>
      <c r="GP131" s="15"/>
      <c r="GQ131" s="15"/>
      <c r="GR131" s="15"/>
      <c r="GS131" s="15"/>
      <c r="GT131" s="15"/>
      <c r="GU131" s="15"/>
      <c r="GV131" s="15"/>
      <c r="GW131" s="15"/>
      <c r="GX131" s="15"/>
      <c r="GY131" s="15"/>
      <c r="GZ131" s="15"/>
      <c r="HA131" s="15"/>
      <c r="HB131" s="15"/>
      <c r="HC131" s="15"/>
      <c r="HD131" s="15"/>
      <c r="HE131" s="15"/>
      <c r="HF131" s="15"/>
      <c r="HG131" s="15"/>
      <c r="HH131" s="15"/>
      <c r="HI131" s="15"/>
      <c r="HJ131" s="15"/>
      <c r="HK131" s="15"/>
      <c r="HL131" s="15"/>
      <c r="HM131" s="15"/>
      <c r="HN131" s="15"/>
      <c r="HO131" s="15"/>
      <c r="HP131" s="15"/>
      <c r="HQ131" s="15"/>
      <c r="HR131" s="15"/>
      <c r="HS131" s="15"/>
      <c r="HT131" s="15"/>
      <c r="HU131" s="15"/>
      <c r="HV131" s="15"/>
      <c r="HW131" s="15"/>
      <c r="HX131" s="15"/>
      <c r="HY131" s="15"/>
      <c r="HZ131" s="15"/>
      <c r="IA131" s="15"/>
      <c r="IB131" s="15"/>
      <c r="IC131" s="15"/>
      <c r="ID131" s="15"/>
      <c r="IE131" s="15"/>
      <c r="IF131" s="15"/>
      <c r="IG131" s="15"/>
      <c r="IH131" s="15"/>
      <c r="II131" s="15"/>
      <c r="IJ131" s="15"/>
      <c r="IK131" s="15"/>
      <c r="IL131" s="15"/>
      <c r="IM131" s="15"/>
      <c r="IN131" s="15"/>
      <c r="IO131" s="15"/>
      <c r="IP131" s="15"/>
      <c r="IQ131" s="15"/>
      <c r="IR131" s="15"/>
      <c r="IS131" s="15"/>
      <c r="IT131" s="15"/>
      <c r="IU131" s="15"/>
      <c r="IV131" s="15"/>
    </row>
    <row r="132" spans="1:256" ht="27.75" customHeight="1">
      <c r="A132" s="492" t="s">
        <v>134</v>
      </c>
      <c r="B132" s="492"/>
      <c r="C132" s="492"/>
      <c r="D132" s="492"/>
      <c r="E132" s="492"/>
      <c r="F132" s="492"/>
      <c r="G132" s="492"/>
      <c r="H132" s="492"/>
      <c r="I132" s="492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5"/>
      <c r="BR132" s="15"/>
      <c r="BS132" s="15"/>
      <c r="BT132" s="15"/>
      <c r="BU132" s="15"/>
      <c r="BV132" s="15"/>
      <c r="BW132" s="15"/>
      <c r="BX132" s="15"/>
      <c r="BY132" s="15"/>
      <c r="BZ132" s="15"/>
      <c r="CA132" s="15"/>
      <c r="CB132" s="15"/>
      <c r="CC132" s="15"/>
      <c r="CD132" s="15"/>
      <c r="CE132" s="15"/>
      <c r="CF132" s="15"/>
      <c r="CG132" s="15"/>
      <c r="CH132" s="15"/>
      <c r="CI132" s="15"/>
      <c r="CJ132" s="15"/>
      <c r="CK132" s="15"/>
      <c r="CL132" s="15"/>
      <c r="CM132" s="15"/>
      <c r="CN132" s="15"/>
      <c r="CO132" s="15"/>
      <c r="CP132" s="15"/>
      <c r="CQ132" s="15"/>
      <c r="CR132" s="15"/>
      <c r="CS132" s="15"/>
      <c r="CT132" s="15"/>
      <c r="CU132" s="15"/>
      <c r="CV132" s="15"/>
      <c r="CW132" s="15"/>
      <c r="CX132" s="15"/>
      <c r="CY132" s="15"/>
      <c r="CZ132" s="15"/>
      <c r="DA132" s="15"/>
      <c r="DB132" s="15"/>
      <c r="DC132" s="15"/>
      <c r="DD132" s="15"/>
      <c r="DE132" s="15"/>
      <c r="DF132" s="15"/>
      <c r="DG132" s="15"/>
      <c r="DH132" s="15"/>
      <c r="DI132" s="15"/>
      <c r="DJ132" s="15"/>
      <c r="DK132" s="15"/>
      <c r="DL132" s="15"/>
      <c r="DM132" s="15"/>
      <c r="DN132" s="15"/>
      <c r="DO132" s="15"/>
      <c r="DP132" s="15"/>
      <c r="DQ132" s="15"/>
      <c r="DR132" s="15"/>
      <c r="DS132" s="15"/>
      <c r="DT132" s="15"/>
      <c r="DU132" s="15"/>
      <c r="DV132" s="15"/>
      <c r="DW132" s="15"/>
      <c r="DX132" s="15"/>
      <c r="DY132" s="15"/>
      <c r="DZ132" s="15"/>
      <c r="EA132" s="15"/>
      <c r="EB132" s="15"/>
      <c r="EC132" s="15"/>
      <c r="ED132" s="15"/>
      <c r="EE132" s="15"/>
      <c r="EF132" s="15"/>
      <c r="EG132" s="15"/>
      <c r="EH132" s="15"/>
      <c r="EI132" s="15"/>
      <c r="EJ132" s="15"/>
      <c r="EK132" s="15"/>
      <c r="EL132" s="15"/>
      <c r="EM132" s="15"/>
      <c r="EN132" s="15"/>
      <c r="EO132" s="15"/>
      <c r="EP132" s="15"/>
      <c r="EQ132" s="15"/>
      <c r="ER132" s="15"/>
      <c r="ES132" s="15"/>
      <c r="ET132" s="15"/>
      <c r="EU132" s="15"/>
      <c r="EV132" s="15"/>
      <c r="EW132" s="15"/>
      <c r="EX132" s="15"/>
      <c r="EY132" s="15"/>
      <c r="EZ132" s="15"/>
      <c r="FA132" s="15"/>
      <c r="FB132" s="15"/>
      <c r="FC132" s="15"/>
      <c r="FD132" s="15"/>
      <c r="FE132" s="15"/>
      <c r="FF132" s="15"/>
      <c r="FG132" s="15"/>
      <c r="FH132" s="15"/>
      <c r="FI132" s="15"/>
      <c r="FJ132" s="15"/>
      <c r="FK132" s="15"/>
      <c r="FL132" s="15"/>
      <c r="FM132" s="15"/>
      <c r="FN132" s="15"/>
      <c r="FO132" s="15"/>
      <c r="FP132" s="15"/>
      <c r="FQ132" s="15"/>
      <c r="FR132" s="15"/>
      <c r="FS132" s="15"/>
      <c r="FT132" s="15"/>
      <c r="FU132" s="15"/>
      <c r="FV132" s="15"/>
      <c r="FW132" s="15"/>
      <c r="FX132" s="15"/>
      <c r="FY132" s="15"/>
      <c r="FZ132" s="15"/>
      <c r="GA132" s="15"/>
      <c r="GB132" s="15"/>
      <c r="GC132" s="15"/>
      <c r="GD132" s="15"/>
      <c r="GE132" s="15"/>
      <c r="GF132" s="15"/>
      <c r="GG132" s="15"/>
      <c r="GH132" s="15"/>
      <c r="GI132" s="15"/>
      <c r="GJ132" s="15"/>
      <c r="GK132" s="15"/>
      <c r="GL132" s="15"/>
      <c r="GM132" s="15"/>
      <c r="GN132" s="15"/>
      <c r="GO132" s="15"/>
      <c r="GP132" s="15"/>
      <c r="GQ132" s="15"/>
      <c r="GR132" s="15"/>
      <c r="GS132" s="15"/>
      <c r="GT132" s="15"/>
      <c r="GU132" s="15"/>
      <c r="GV132" s="15"/>
      <c r="GW132" s="15"/>
      <c r="GX132" s="15"/>
      <c r="GY132" s="15"/>
      <c r="GZ132" s="15"/>
      <c r="HA132" s="15"/>
      <c r="HB132" s="15"/>
      <c r="HC132" s="15"/>
      <c r="HD132" s="15"/>
      <c r="HE132" s="15"/>
      <c r="HF132" s="15"/>
      <c r="HG132" s="15"/>
      <c r="HH132" s="15"/>
      <c r="HI132" s="15"/>
      <c r="HJ132" s="15"/>
      <c r="HK132" s="15"/>
      <c r="HL132" s="15"/>
      <c r="HM132" s="15"/>
      <c r="HN132" s="15"/>
      <c r="HO132" s="15"/>
      <c r="HP132" s="15"/>
      <c r="HQ132" s="15"/>
      <c r="HR132" s="15"/>
      <c r="HS132" s="15"/>
      <c r="HT132" s="15"/>
      <c r="HU132" s="15"/>
      <c r="HV132" s="15"/>
      <c r="HW132" s="15"/>
      <c r="HX132" s="15"/>
      <c r="HY132" s="15"/>
      <c r="HZ132" s="15"/>
      <c r="IA132" s="15"/>
      <c r="IB132" s="15"/>
      <c r="IC132" s="15"/>
      <c r="ID132" s="15"/>
      <c r="IE132" s="15"/>
      <c r="IF132" s="15"/>
      <c r="IG132" s="15"/>
      <c r="IH132" s="15"/>
      <c r="II132" s="15"/>
      <c r="IJ132" s="15"/>
      <c r="IK132" s="15"/>
      <c r="IL132" s="15"/>
      <c r="IM132" s="15"/>
      <c r="IN132" s="15"/>
      <c r="IO132" s="15"/>
      <c r="IP132" s="15"/>
      <c r="IQ132" s="15"/>
      <c r="IR132" s="15"/>
      <c r="IS132" s="15"/>
      <c r="IT132" s="15"/>
      <c r="IU132" s="15"/>
      <c r="IV132" s="15"/>
    </row>
    <row r="133" spans="1:256" ht="39" customHeight="1">
      <c r="A133" s="513" t="s">
        <v>344</v>
      </c>
      <c r="B133" s="513"/>
      <c r="C133" s="513"/>
      <c r="D133" s="513"/>
      <c r="E133" s="513"/>
      <c r="F133" s="513"/>
      <c r="G133" s="513"/>
      <c r="H133" s="513"/>
      <c r="I133" s="513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5"/>
      <c r="BR133" s="15"/>
      <c r="BS133" s="15"/>
      <c r="BT133" s="15"/>
      <c r="BU133" s="15"/>
      <c r="BV133" s="15"/>
      <c r="BW133" s="15"/>
      <c r="BX133" s="15"/>
      <c r="BY133" s="15"/>
      <c r="BZ133" s="15"/>
      <c r="CA133" s="15"/>
      <c r="CB133" s="15"/>
      <c r="CC133" s="15"/>
      <c r="CD133" s="15"/>
      <c r="CE133" s="15"/>
      <c r="CF133" s="15"/>
      <c r="CG133" s="15"/>
      <c r="CH133" s="15"/>
      <c r="CI133" s="15"/>
      <c r="CJ133" s="15"/>
      <c r="CK133" s="15"/>
      <c r="CL133" s="15"/>
      <c r="CM133" s="15"/>
      <c r="CN133" s="15"/>
      <c r="CO133" s="15"/>
      <c r="CP133" s="15"/>
      <c r="CQ133" s="15"/>
      <c r="CR133" s="15"/>
      <c r="CS133" s="15"/>
      <c r="CT133" s="15"/>
      <c r="CU133" s="15"/>
      <c r="CV133" s="15"/>
      <c r="CW133" s="15"/>
      <c r="CX133" s="15"/>
      <c r="CY133" s="15"/>
      <c r="CZ133" s="15"/>
      <c r="DA133" s="15"/>
      <c r="DB133" s="15"/>
      <c r="DC133" s="15"/>
      <c r="DD133" s="15"/>
      <c r="DE133" s="15"/>
      <c r="DF133" s="15"/>
      <c r="DG133" s="15"/>
      <c r="DH133" s="15"/>
      <c r="DI133" s="15"/>
      <c r="DJ133" s="15"/>
      <c r="DK133" s="15"/>
      <c r="DL133" s="15"/>
      <c r="DM133" s="15"/>
      <c r="DN133" s="15"/>
      <c r="DO133" s="15"/>
      <c r="DP133" s="15"/>
      <c r="DQ133" s="15"/>
      <c r="DR133" s="15"/>
      <c r="DS133" s="15"/>
      <c r="DT133" s="15"/>
      <c r="DU133" s="15"/>
      <c r="DV133" s="15"/>
      <c r="DW133" s="15"/>
      <c r="DX133" s="15"/>
      <c r="DY133" s="15"/>
      <c r="DZ133" s="15"/>
      <c r="EA133" s="15"/>
      <c r="EB133" s="15"/>
      <c r="EC133" s="15"/>
      <c r="ED133" s="15"/>
      <c r="EE133" s="15"/>
      <c r="EF133" s="15"/>
      <c r="EG133" s="15"/>
      <c r="EH133" s="15"/>
      <c r="EI133" s="15"/>
      <c r="EJ133" s="15"/>
      <c r="EK133" s="15"/>
      <c r="EL133" s="15"/>
      <c r="EM133" s="15"/>
      <c r="EN133" s="15"/>
      <c r="EO133" s="15"/>
      <c r="EP133" s="15"/>
      <c r="EQ133" s="15"/>
      <c r="ER133" s="15"/>
      <c r="ES133" s="15"/>
      <c r="ET133" s="15"/>
      <c r="EU133" s="15"/>
      <c r="EV133" s="15"/>
      <c r="EW133" s="15"/>
      <c r="EX133" s="15"/>
      <c r="EY133" s="15"/>
      <c r="EZ133" s="15"/>
      <c r="FA133" s="15"/>
      <c r="FB133" s="15"/>
      <c r="FC133" s="15"/>
      <c r="FD133" s="15"/>
      <c r="FE133" s="15"/>
      <c r="FF133" s="15"/>
      <c r="FG133" s="15"/>
      <c r="FH133" s="15"/>
      <c r="FI133" s="15"/>
      <c r="FJ133" s="15"/>
      <c r="FK133" s="15"/>
      <c r="FL133" s="15"/>
      <c r="FM133" s="15"/>
      <c r="FN133" s="15"/>
      <c r="FO133" s="15"/>
      <c r="FP133" s="15"/>
      <c r="FQ133" s="15"/>
      <c r="FR133" s="15"/>
      <c r="FS133" s="15"/>
      <c r="FT133" s="15"/>
      <c r="FU133" s="15"/>
      <c r="FV133" s="15"/>
      <c r="FW133" s="15"/>
      <c r="FX133" s="15"/>
      <c r="FY133" s="15"/>
      <c r="FZ133" s="15"/>
      <c r="GA133" s="15"/>
      <c r="GB133" s="15"/>
      <c r="GC133" s="15"/>
      <c r="GD133" s="15"/>
      <c r="GE133" s="15"/>
      <c r="GF133" s="15"/>
      <c r="GG133" s="15"/>
      <c r="GH133" s="15"/>
      <c r="GI133" s="15"/>
      <c r="GJ133" s="15"/>
      <c r="GK133" s="15"/>
      <c r="GL133" s="15"/>
      <c r="GM133" s="15"/>
      <c r="GN133" s="15"/>
      <c r="GO133" s="15"/>
      <c r="GP133" s="15"/>
      <c r="GQ133" s="15"/>
      <c r="GR133" s="15"/>
      <c r="GS133" s="15"/>
      <c r="GT133" s="15"/>
      <c r="GU133" s="15"/>
      <c r="GV133" s="15"/>
      <c r="GW133" s="15"/>
      <c r="GX133" s="15"/>
      <c r="GY133" s="15"/>
      <c r="GZ133" s="15"/>
      <c r="HA133" s="15"/>
      <c r="HB133" s="15"/>
      <c r="HC133" s="15"/>
      <c r="HD133" s="15"/>
      <c r="HE133" s="15"/>
      <c r="HF133" s="15"/>
      <c r="HG133" s="15"/>
      <c r="HH133" s="15"/>
      <c r="HI133" s="15"/>
      <c r="HJ133" s="15"/>
      <c r="HK133" s="15"/>
      <c r="HL133" s="15"/>
      <c r="HM133" s="15"/>
      <c r="HN133" s="15"/>
      <c r="HO133" s="15"/>
      <c r="HP133" s="15"/>
      <c r="HQ133" s="15"/>
      <c r="HR133" s="15"/>
      <c r="HS133" s="15"/>
      <c r="HT133" s="15"/>
      <c r="HU133" s="15"/>
      <c r="HV133" s="15"/>
      <c r="HW133" s="15"/>
      <c r="HX133" s="15"/>
      <c r="HY133" s="15"/>
      <c r="HZ133" s="15"/>
      <c r="IA133" s="15"/>
      <c r="IB133" s="15"/>
      <c r="IC133" s="15"/>
      <c r="ID133" s="15"/>
      <c r="IE133" s="15"/>
      <c r="IF133" s="15"/>
      <c r="IG133" s="15"/>
      <c r="IH133" s="15"/>
      <c r="II133" s="15"/>
      <c r="IJ133" s="15"/>
      <c r="IK133" s="15"/>
      <c r="IL133" s="15"/>
      <c r="IM133" s="15"/>
      <c r="IN133" s="15"/>
      <c r="IO133" s="15"/>
      <c r="IP133" s="15"/>
      <c r="IQ133" s="15"/>
      <c r="IR133" s="15"/>
      <c r="IS133" s="15"/>
      <c r="IT133" s="15"/>
      <c r="IU133" s="15"/>
      <c r="IV133" s="15"/>
    </row>
    <row r="134" spans="1:256" ht="8.25" customHeight="1">
      <c r="A134" s="525"/>
      <c r="B134" s="525"/>
      <c r="C134" s="525"/>
      <c r="D134" s="525"/>
      <c r="E134" s="525"/>
      <c r="F134" s="525"/>
      <c r="G134" s="525"/>
      <c r="H134" s="525"/>
      <c r="I134" s="52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  <c r="CR134" s="15"/>
      <c r="CS134" s="15"/>
      <c r="CT134" s="15"/>
      <c r="CU134" s="15"/>
      <c r="CV134" s="15"/>
      <c r="CW134" s="15"/>
      <c r="CX134" s="15"/>
      <c r="CY134" s="15"/>
      <c r="CZ134" s="15"/>
      <c r="DA134" s="15"/>
      <c r="DB134" s="15"/>
      <c r="DC134" s="15"/>
      <c r="DD134" s="15"/>
      <c r="DE134" s="15"/>
      <c r="DF134" s="15"/>
      <c r="DG134" s="15"/>
      <c r="DH134" s="15"/>
      <c r="DI134" s="15"/>
      <c r="DJ134" s="15"/>
      <c r="DK134" s="15"/>
      <c r="DL134" s="15"/>
      <c r="DM134" s="15"/>
      <c r="DN134" s="15"/>
      <c r="DO134" s="15"/>
      <c r="DP134" s="15"/>
      <c r="DQ134" s="15"/>
      <c r="DR134" s="15"/>
      <c r="DS134" s="15"/>
      <c r="DT134" s="15"/>
      <c r="DU134" s="15"/>
      <c r="DV134" s="15"/>
      <c r="DW134" s="15"/>
      <c r="DX134" s="15"/>
      <c r="DY134" s="15"/>
      <c r="DZ134" s="15"/>
      <c r="EA134" s="15"/>
      <c r="EB134" s="15"/>
      <c r="EC134" s="15"/>
      <c r="ED134" s="15"/>
      <c r="EE134" s="15"/>
      <c r="EF134" s="15"/>
      <c r="EG134" s="15"/>
      <c r="EH134" s="15"/>
      <c r="EI134" s="15"/>
      <c r="EJ134" s="15"/>
      <c r="EK134" s="15"/>
      <c r="EL134" s="15"/>
      <c r="EM134" s="15"/>
      <c r="EN134" s="15"/>
      <c r="EO134" s="15"/>
      <c r="EP134" s="15"/>
      <c r="EQ134" s="15"/>
      <c r="ER134" s="15"/>
      <c r="ES134" s="15"/>
      <c r="ET134" s="15"/>
      <c r="EU134" s="15"/>
      <c r="EV134" s="15"/>
      <c r="EW134" s="15"/>
      <c r="EX134" s="15"/>
      <c r="EY134" s="15"/>
      <c r="EZ134" s="15"/>
      <c r="FA134" s="15"/>
      <c r="FB134" s="15"/>
      <c r="FC134" s="15"/>
      <c r="FD134" s="15"/>
      <c r="FE134" s="15"/>
      <c r="FF134" s="15"/>
      <c r="FG134" s="15"/>
      <c r="FH134" s="15"/>
      <c r="FI134" s="15"/>
      <c r="FJ134" s="15"/>
      <c r="FK134" s="15"/>
      <c r="FL134" s="15"/>
      <c r="FM134" s="15"/>
      <c r="FN134" s="15"/>
      <c r="FO134" s="15"/>
      <c r="FP134" s="15"/>
      <c r="FQ134" s="15"/>
      <c r="FR134" s="15"/>
      <c r="FS134" s="15"/>
      <c r="FT134" s="15"/>
      <c r="FU134" s="15"/>
      <c r="FV134" s="15"/>
      <c r="FW134" s="15"/>
      <c r="FX134" s="15"/>
      <c r="FY134" s="15"/>
      <c r="FZ134" s="15"/>
      <c r="GA134" s="15"/>
      <c r="GB134" s="15"/>
      <c r="GC134" s="15"/>
      <c r="GD134" s="15"/>
      <c r="GE134" s="15"/>
      <c r="GF134" s="15"/>
      <c r="GG134" s="15"/>
      <c r="GH134" s="15"/>
      <c r="GI134" s="15"/>
      <c r="GJ134" s="15"/>
      <c r="GK134" s="15"/>
      <c r="GL134" s="15"/>
      <c r="GM134" s="15"/>
      <c r="GN134" s="15"/>
      <c r="GO134" s="15"/>
      <c r="GP134" s="15"/>
      <c r="GQ134" s="15"/>
      <c r="GR134" s="15"/>
      <c r="GS134" s="15"/>
      <c r="GT134" s="15"/>
      <c r="GU134" s="15"/>
      <c r="GV134" s="15"/>
      <c r="GW134" s="15"/>
      <c r="GX134" s="15"/>
      <c r="GY134" s="15"/>
      <c r="GZ134" s="15"/>
      <c r="HA134" s="15"/>
      <c r="HB134" s="15"/>
      <c r="HC134" s="15"/>
      <c r="HD134" s="15"/>
      <c r="HE134" s="15"/>
      <c r="HF134" s="15"/>
      <c r="HG134" s="15"/>
      <c r="HH134" s="15"/>
      <c r="HI134" s="15"/>
      <c r="HJ134" s="15"/>
      <c r="HK134" s="15"/>
      <c r="HL134" s="15"/>
      <c r="HM134" s="15"/>
      <c r="HN134" s="15"/>
      <c r="HO134" s="15"/>
      <c r="HP134" s="15"/>
      <c r="HQ134" s="15"/>
      <c r="HR134" s="15"/>
      <c r="HS134" s="15"/>
      <c r="HT134" s="15"/>
      <c r="HU134" s="15"/>
      <c r="HV134" s="15"/>
      <c r="HW134" s="15"/>
      <c r="HX134" s="15"/>
      <c r="HY134" s="15"/>
      <c r="HZ134" s="15"/>
      <c r="IA134" s="15"/>
      <c r="IB134" s="15"/>
      <c r="IC134" s="15"/>
      <c r="ID134" s="15"/>
      <c r="IE134" s="15"/>
      <c r="IF134" s="15"/>
      <c r="IG134" s="15"/>
      <c r="IH134" s="15"/>
      <c r="II134" s="15"/>
      <c r="IJ134" s="15"/>
      <c r="IK134" s="15"/>
      <c r="IL134" s="15"/>
      <c r="IM134" s="15"/>
      <c r="IN134" s="15"/>
      <c r="IO134" s="15"/>
      <c r="IP134" s="15"/>
      <c r="IQ134" s="15"/>
      <c r="IR134" s="15"/>
      <c r="IS134" s="15"/>
      <c r="IT134" s="15"/>
      <c r="IU134" s="15"/>
      <c r="IV134" s="15"/>
    </row>
    <row r="135" spans="1:256" ht="30" customHeight="1">
      <c r="A135" s="79" t="s">
        <v>136</v>
      </c>
      <c r="B135" s="80">
        <f>I68</f>
        <v>1560</v>
      </c>
      <c r="C135" s="81"/>
      <c r="D135" s="79" t="s">
        <v>137</v>
      </c>
      <c r="E135" s="80">
        <f>I119</f>
        <v>1160.1100000000001</v>
      </c>
      <c r="F135" s="82"/>
      <c r="G135" s="79" t="s">
        <v>138</v>
      </c>
      <c r="H135" s="80">
        <f>I129</f>
        <v>106.42</v>
      </c>
      <c r="I135" s="83">
        <f>B135+E135+H135</f>
        <v>2826.53</v>
      </c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5"/>
      <c r="BR135" s="15"/>
      <c r="BS135" s="15"/>
      <c r="BT135" s="15"/>
      <c r="BU135" s="15"/>
      <c r="BV135" s="15"/>
      <c r="BW135" s="15"/>
      <c r="BX135" s="15"/>
      <c r="BY135" s="15"/>
      <c r="BZ135" s="15"/>
      <c r="CA135" s="15"/>
      <c r="CB135" s="15"/>
      <c r="CC135" s="15"/>
      <c r="CD135" s="15"/>
      <c r="CE135" s="15"/>
      <c r="CF135" s="15"/>
      <c r="CG135" s="15"/>
      <c r="CH135" s="15"/>
      <c r="CI135" s="15"/>
      <c r="CJ135" s="15"/>
      <c r="CK135" s="15"/>
      <c r="CL135" s="15"/>
      <c r="CM135" s="15"/>
      <c r="CN135" s="15"/>
      <c r="CO135" s="15"/>
      <c r="CP135" s="15"/>
      <c r="CQ135" s="15"/>
      <c r="CR135" s="15"/>
      <c r="CS135" s="15"/>
      <c r="CT135" s="15"/>
      <c r="CU135" s="15"/>
      <c r="CV135" s="15"/>
      <c r="CW135" s="15"/>
      <c r="CX135" s="15"/>
      <c r="CY135" s="15"/>
      <c r="CZ135" s="15"/>
      <c r="DA135" s="15"/>
      <c r="DB135" s="15"/>
      <c r="DC135" s="15"/>
      <c r="DD135" s="15"/>
      <c r="DE135" s="15"/>
      <c r="DF135" s="15"/>
      <c r="DG135" s="15"/>
      <c r="DH135" s="15"/>
      <c r="DI135" s="15"/>
      <c r="DJ135" s="15"/>
      <c r="DK135" s="15"/>
      <c r="DL135" s="15"/>
      <c r="DM135" s="15"/>
      <c r="DN135" s="15"/>
      <c r="DO135" s="15"/>
      <c r="DP135" s="15"/>
      <c r="DQ135" s="15"/>
      <c r="DR135" s="15"/>
      <c r="DS135" s="15"/>
      <c r="DT135" s="15"/>
      <c r="DU135" s="15"/>
      <c r="DV135" s="15"/>
      <c r="DW135" s="15"/>
      <c r="DX135" s="15"/>
      <c r="DY135" s="15"/>
      <c r="DZ135" s="15"/>
      <c r="EA135" s="15"/>
      <c r="EB135" s="15"/>
      <c r="EC135" s="15"/>
      <c r="ED135" s="15"/>
      <c r="EE135" s="15"/>
      <c r="EF135" s="15"/>
      <c r="EG135" s="15"/>
      <c r="EH135" s="15"/>
      <c r="EI135" s="15"/>
      <c r="EJ135" s="15"/>
      <c r="EK135" s="15"/>
      <c r="EL135" s="15"/>
      <c r="EM135" s="15"/>
      <c r="EN135" s="15"/>
      <c r="EO135" s="15"/>
      <c r="EP135" s="15"/>
      <c r="EQ135" s="15"/>
      <c r="ER135" s="15"/>
      <c r="ES135" s="15"/>
      <c r="ET135" s="15"/>
      <c r="EU135" s="15"/>
      <c r="EV135" s="15"/>
      <c r="EW135" s="15"/>
      <c r="EX135" s="15"/>
      <c r="EY135" s="15"/>
      <c r="EZ135" s="15"/>
      <c r="FA135" s="15"/>
      <c r="FB135" s="15"/>
      <c r="FC135" s="15"/>
      <c r="FD135" s="15"/>
      <c r="FE135" s="15"/>
      <c r="FF135" s="15"/>
      <c r="FG135" s="15"/>
      <c r="FH135" s="15"/>
      <c r="FI135" s="15"/>
      <c r="FJ135" s="15"/>
      <c r="FK135" s="15"/>
      <c r="FL135" s="15"/>
      <c r="FM135" s="15"/>
      <c r="FN135" s="15"/>
      <c r="FO135" s="15"/>
      <c r="FP135" s="15"/>
      <c r="FQ135" s="15"/>
      <c r="FR135" s="15"/>
      <c r="FS135" s="15"/>
      <c r="FT135" s="15"/>
      <c r="FU135" s="15"/>
      <c r="FV135" s="15"/>
      <c r="FW135" s="15"/>
      <c r="FX135" s="15"/>
      <c r="FY135" s="15"/>
      <c r="FZ135" s="15"/>
      <c r="GA135" s="15"/>
      <c r="GB135" s="15"/>
      <c r="GC135" s="15"/>
      <c r="GD135" s="15"/>
      <c r="GE135" s="15"/>
      <c r="GF135" s="15"/>
      <c r="GG135" s="15"/>
      <c r="GH135" s="15"/>
      <c r="GI135" s="15"/>
      <c r="GJ135" s="15"/>
      <c r="GK135" s="15"/>
      <c r="GL135" s="15"/>
      <c r="GM135" s="15"/>
      <c r="GN135" s="15"/>
      <c r="GO135" s="15"/>
      <c r="GP135" s="15"/>
      <c r="GQ135" s="15"/>
      <c r="GR135" s="15"/>
      <c r="GS135" s="15"/>
      <c r="GT135" s="15"/>
      <c r="GU135" s="15"/>
      <c r="GV135" s="15"/>
      <c r="GW135" s="15"/>
      <c r="GX135" s="15"/>
      <c r="GY135" s="15"/>
      <c r="GZ135" s="15"/>
      <c r="HA135" s="15"/>
      <c r="HB135" s="15"/>
      <c r="HC135" s="15"/>
      <c r="HD135" s="15"/>
      <c r="HE135" s="15"/>
      <c r="HF135" s="15"/>
      <c r="HG135" s="15"/>
      <c r="HH135" s="15"/>
      <c r="HI135" s="15"/>
      <c r="HJ135" s="15"/>
      <c r="HK135" s="15"/>
      <c r="HL135" s="15"/>
      <c r="HM135" s="15"/>
      <c r="HN135" s="15"/>
      <c r="HO135" s="15"/>
      <c r="HP135" s="15"/>
      <c r="HQ135" s="15"/>
      <c r="HR135" s="15"/>
      <c r="HS135" s="15"/>
      <c r="HT135" s="15"/>
      <c r="HU135" s="15"/>
      <c r="HV135" s="15"/>
      <c r="HW135" s="15"/>
      <c r="HX135" s="15"/>
      <c r="HY135" s="15"/>
      <c r="HZ135" s="15"/>
      <c r="IA135" s="15"/>
      <c r="IB135" s="15"/>
      <c r="IC135" s="15"/>
      <c r="ID135" s="15"/>
      <c r="IE135" s="15"/>
      <c r="IF135" s="15"/>
      <c r="IG135" s="15"/>
      <c r="IH135" s="15"/>
      <c r="II135" s="15"/>
      <c r="IJ135" s="15"/>
      <c r="IK135" s="15"/>
      <c r="IL135" s="15"/>
      <c r="IM135" s="15"/>
      <c r="IN135" s="15"/>
      <c r="IO135" s="15"/>
      <c r="IP135" s="15"/>
      <c r="IQ135" s="15"/>
      <c r="IR135" s="15"/>
      <c r="IS135" s="15"/>
      <c r="IT135" s="15"/>
      <c r="IU135" s="15"/>
      <c r="IV135" s="15"/>
    </row>
    <row r="136" spans="1:256" ht="7.5" customHeight="1">
      <c r="A136" s="526"/>
      <c r="B136" s="526"/>
      <c r="C136" s="526"/>
      <c r="D136" s="526"/>
      <c r="E136" s="526"/>
      <c r="F136" s="526"/>
      <c r="G136" s="526"/>
      <c r="H136" s="526"/>
      <c r="I136" s="526"/>
      <c r="J136" s="15" t="s">
        <v>139</v>
      </c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  <c r="CS136" s="15"/>
      <c r="CT136" s="15"/>
      <c r="CU136" s="15"/>
      <c r="CV136" s="15"/>
      <c r="CW136" s="15"/>
      <c r="CX136" s="15"/>
      <c r="CY136" s="15"/>
      <c r="CZ136" s="15"/>
      <c r="DA136" s="15"/>
      <c r="DB136" s="15"/>
      <c r="DC136" s="15"/>
      <c r="DD136" s="15"/>
      <c r="DE136" s="15"/>
      <c r="DF136" s="15"/>
      <c r="DG136" s="15"/>
      <c r="DH136" s="15"/>
      <c r="DI136" s="15"/>
      <c r="DJ136" s="15"/>
      <c r="DK136" s="15"/>
      <c r="DL136" s="15"/>
      <c r="DM136" s="15"/>
      <c r="DN136" s="15"/>
      <c r="DO136" s="15"/>
      <c r="DP136" s="15"/>
      <c r="DQ136" s="15"/>
      <c r="DR136" s="15"/>
      <c r="DS136" s="15"/>
      <c r="DT136" s="15"/>
      <c r="DU136" s="15"/>
      <c r="DV136" s="15"/>
      <c r="DW136" s="15"/>
      <c r="DX136" s="15"/>
      <c r="DY136" s="15"/>
      <c r="DZ136" s="15"/>
      <c r="EA136" s="15"/>
      <c r="EB136" s="15"/>
      <c r="EC136" s="15"/>
      <c r="ED136" s="15"/>
      <c r="EE136" s="15"/>
      <c r="EF136" s="15"/>
      <c r="EG136" s="15"/>
      <c r="EH136" s="15"/>
      <c r="EI136" s="15"/>
      <c r="EJ136" s="15"/>
      <c r="EK136" s="15"/>
      <c r="EL136" s="15"/>
      <c r="EM136" s="15"/>
      <c r="EN136" s="15"/>
      <c r="EO136" s="15"/>
      <c r="EP136" s="15"/>
      <c r="EQ136" s="15"/>
      <c r="ER136" s="15"/>
      <c r="ES136" s="15"/>
      <c r="ET136" s="15"/>
      <c r="EU136" s="15"/>
      <c r="EV136" s="15"/>
      <c r="EW136" s="15"/>
      <c r="EX136" s="15"/>
      <c r="EY136" s="15"/>
      <c r="EZ136" s="15"/>
      <c r="FA136" s="15"/>
      <c r="FB136" s="15"/>
      <c r="FC136" s="15"/>
      <c r="FD136" s="15"/>
      <c r="FE136" s="15"/>
      <c r="FF136" s="15"/>
      <c r="FG136" s="15"/>
      <c r="FH136" s="15"/>
      <c r="FI136" s="15"/>
      <c r="FJ136" s="15"/>
      <c r="FK136" s="15"/>
      <c r="FL136" s="15"/>
      <c r="FM136" s="15"/>
      <c r="FN136" s="15"/>
      <c r="FO136" s="15"/>
      <c r="FP136" s="15"/>
      <c r="FQ136" s="15"/>
      <c r="FR136" s="15"/>
      <c r="FS136" s="15"/>
      <c r="FT136" s="15"/>
      <c r="FU136" s="15"/>
      <c r="FV136" s="15"/>
      <c r="FW136" s="15"/>
      <c r="FX136" s="15"/>
      <c r="FY136" s="15"/>
      <c r="FZ136" s="15"/>
      <c r="GA136" s="15"/>
      <c r="GB136" s="15"/>
      <c r="GC136" s="15"/>
      <c r="GD136" s="15"/>
      <c r="GE136" s="15"/>
      <c r="GF136" s="15"/>
      <c r="GG136" s="15"/>
      <c r="GH136" s="15"/>
      <c r="GI136" s="15"/>
      <c r="GJ136" s="15"/>
      <c r="GK136" s="15"/>
      <c r="GL136" s="15"/>
      <c r="GM136" s="15"/>
      <c r="GN136" s="15"/>
      <c r="GO136" s="15"/>
      <c r="GP136" s="15"/>
      <c r="GQ136" s="15"/>
      <c r="GR136" s="15"/>
      <c r="GS136" s="15"/>
      <c r="GT136" s="15"/>
      <c r="GU136" s="15"/>
      <c r="GV136" s="15"/>
      <c r="GW136" s="15"/>
      <c r="GX136" s="15"/>
      <c r="GY136" s="15"/>
      <c r="GZ136" s="15"/>
      <c r="HA136" s="15"/>
      <c r="HB136" s="15"/>
      <c r="HC136" s="15"/>
      <c r="HD136" s="15"/>
      <c r="HE136" s="15"/>
      <c r="HF136" s="15"/>
      <c r="HG136" s="15"/>
      <c r="HH136" s="15"/>
      <c r="HI136" s="15"/>
      <c r="HJ136" s="15"/>
      <c r="HK136" s="15"/>
      <c r="HL136" s="15"/>
      <c r="HM136" s="15"/>
      <c r="HN136" s="15"/>
      <c r="HO136" s="15"/>
      <c r="HP136" s="15"/>
      <c r="HQ136" s="15"/>
      <c r="HR136" s="15"/>
      <c r="HS136" s="15"/>
      <c r="HT136" s="15"/>
      <c r="HU136" s="15"/>
      <c r="HV136" s="15"/>
      <c r="HW136" s="15"/>
      <c r="HX136" s="15"/>
      <c r="HY136" s="15"/>
      <c r="HZ136" s="15"/>
      <c r="IA136" s="15"/>
      <c r="IB136" s="15"/>
      <c r="IC136" s="15"/>
      <c r="ID136" s="15"/>
      <c r="IE136" s="15"/>
      <c r="IF136" s="15"/>
      <c r="IG136" s="15"/>
      <c r="IH136" s="15"/>
      <c r="II136" s="15"/>
      <c r="IJ136" s="15"/>
      <c r="IK136" s="15"/>
      <c r="IL136" s="15"/>
      <c r="IM136" s="15"/>
      <c r="IN136" s="15"/>
      <c r="IO136" s="15"/>
      <c r="IP136" s="15"/>
      <c r="IQ136" s="15"/>
      <c r="IR136" s="15"/>
      <c r="IS136" s="15"/>
      <c r="IT136" s="15"/>
      <c r="IU136" s="15"/>
      <c r="IV136" s="15"/>
    </row>
    <row r="137" spans="1:256" ht="42" customHeight="1">
      <c r="A137" s="8" t="s">
        <v>140</v>
      </c>
      <c r="B137" s="8"/>
      <c r="C137" s="8"/>
      <c r="D137" s="8"/>
      <c r="E137" s="8"/>
      <c r="F137" s="8"/>
      <c r="G137" s="637" t="s">
        <v>141</v>
      </c>
      <c r="H137" s="637"/>
      <c r="I137" s="84">
        <f>ROUND(I135/30,2)</f>
        <v>94.22</v>
      </c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5"/>
      <c r="BO137" s="15"/>
      <c r="BP137" s="15"/>
      <c r="BQ137" s="15"/>
      <c r="BR137" s="15"/>
      <c r="BS137" s="15"/>
      <c r="BT137" s="15"/>
      <c r="BU137" s="15"/>
      <c r="BV137" s="15"/>
      <c r="BW137" s="15"/>
      <c r="BX137" s="15"/>
      <c r="BY137" s="15"/>
      <c r="BZ137" s="15"/>
      <c r="CA137" s="15"/>
      <c r="CB137" s="15"/>
      <c r="CC137" s="15"/>
      <c r="CD137" s="15"/>
      <c r="CE137" s="15"/>
      <c r="CF137" s="15"/>
      <c r="CG137" s="15"/>
      <c r="CH137" s="15"/>
      <c r="CI137" s="15"/>
      <c r="CJ137" s="15"/>
      <c r="CK137" s="15"/>
      <c r="CL137" s="15"/>
      <c r="CM137" s="15"/>
      <c r="CN137" s="15"/>
      <c r="CO137" s="15"/>
      <c r="CP137" s="15"/>
      <c r="CQ137" s="15"/>
      <c r="CR137" s="15"/>
      <c r="CS137" s="15"/>
      <c r="CT137" s="15"/>
      <c r="CU137" s="15"/>
      <c r="CV137" s="15"/>
      <c r="CW137" s="15"/>
      <c r="CX137" s="15"/>
      <c r="CY137" s="15"/>
      <c r="CZ137" s="15"/>
      <c r="DA137" s="15"/>
      <c r="DB137" s="15"/>
      <c r="DC137" s="15"/>
      <c r="DD137" s="15"/>
      <c r="DE137" s="15"/>
      <c r="DF137" s="15"/>
      <c r="DG137" s="15"/>
      <c r="DH137" s="15"/>
      <c r="DI137" s="15"/>
      <c r="DJ137" s="15"/>
      <c r="DK137" s="15"/>
      <c r="DL137" s="15"/>
      <c r="DM137" s="15"/>
      <c r="DN137" s="15"/>
      <c r="DO137" s="15"/>
      <c r="DP137" s="15"/>
      <c r="DQ137" s="15"/>
      <c r="DR137" s="15"/>
      <c r="DS137" s="15"/>
      <c r="DT137" s="15"/>
      <c r="DU137" s="15"/>
      <c r="DV137" s="15"/>
      <c r="DW137" s="15"/>
      <c r="DX137" s="15"/>
      <c r="DY137" s="15"/>
      <c r="DZ137" s="15"/>
      <c r="EA137" s="15"/>
      <c r="EB137" s="15"/>
      <c r="EC137" s="15"/>
      <c r="ED137" s="15"/>
      <c r="EE137" s="15"/>
      <c r="EF137" s="15"/>
      <c r="EG137" s="15"/>
      <c r="EH137" s="15"/>
      <c r="EI137" s="15"/>
      <c r="EJ137" s="15"/>
      <c r="EK137" s="15"/>
      <c r="EL137" s="15"/>
      <c r="EM137" s="15"/>
      <c r="EN137" s="15"/>
      <c r="EO137" s="15"/>
      <c r="EP137" s="15"/>
      <c r="EQ137" s="15"/>
      <c r="ER137" s="15"/>
      <c r="ES137" s="15"/>
      <c r="ET137" s="15"/>
      <c r="EU137" s="15"/>
      <c r="EV137" s="15"/>
      <c r="EW137" s="15"/>
      <c r="EX137" s="15"/>
      <c r="EY137" s="15"/>
      <c r="EZ137" s="15"/>
      <c r="FA137" s="15"/>
      <c r="FB137" s="15"/>
      <c r="FC137" s="15"/>
      <c r="FD137" s="15"/>
      <c r="FE137" s="15"/>
      <c r="FF137" s="15"/>
      <c r="FG137" s="15"/>
      <c r="FH137" s="15"/>
      <c r="FI137" s="15"/>
      <c r="FJ137" s="15"/>
      <c r="FK137" s="15"/>
      <c r="FL137" s="15"/>
      <c r="FM137" s="15"/>
      <c r="FN137" s="15"/>
      <c r="FO137" s="15"/>
      <c r="FP137" s="15"/>
      <c r="FQ137" s="15"/>
      <c r="FR137" s="15"/>
      <c r="FS137" s="15"/>
      <c r="FT137" s="15"/>
      <c r="FU137" s="15"/>
      <c r="FV137" s="15"/>
      <c r="FW137" s="15"/>
      <c r="FX137" s="15"/>
      <c r="FY137" s="15"/>
      <c r="FZ137" s="15"/>
      <c r="GA137" s="15"/>
      <c r="GB137" s="15"/>
      <c r="GC137" s="15"/>
      <c r="GD137" s="15"/>
      <c r="GE137" s="15"/>
      <c r="GF137" s="15"/>
      <c r="GG137" s="15"/>
      <c r="GH137" s="15"/>
      <c r="GI137" s="15"/>
      <c r="GJ137" s="15"/>
      <c r="GK137" s="15"/>
      <c r="GL137" s="15"/>
      <c r="GM137" s="15"/>
      <c r="GN137" s="15"/>
      <c r="GO137" s="15"/>
      <c r="GP137" s="15"/>
      <c r="GQ137" s="15"/>
      <c r="GR137" s="15"/>
      <c r="GS137" s="15"/>
      <c r="GT137" s="15"/>
      <c r="GU137" s="15"/>
      <c r="GV137" s="15"/>
      <c r="GW137" s="15"/>
      <c r="GX137" s="15"/>
      <c r="GY137" s="15"/>
      <c r="GZ137" s="15"/>
      <c r="HA137" s="15"/>
      <c r="HB137" s="15"/>
      <c r="HC137" s="15"/>
      <c r="HD137" s="15"/>
      <c r="HE137" s="15"/>
      <c r="HF137" s="15"/>
      <c r="HG137" s="15"/>
      <c r="HH137" s="15"/>
      <c r="HI137" s="15"/>
      <c r="HJ137" s="15"/>
      <c r="HK137" s="15"/>
      <c r="HL137" s="15"/>
      <c r="HM137" s="15"/>
      <c r="HN137" s="15"/>
      <c r="HO137" s="15"/>
      <c r="HP137" s="15"/>
      <c r="HQ137" s="15"/>
      <c r="HR137" s="15"/>
      <c r="HS137" s="15"/>
      <c r="HT137" s="15"/>
      <c r="HU137" s="15"/>
      <c r="HV137" s="15"/>
      <c r="HW137" s="15"/>
      <c r="HX137" s="15"/>
      <c r="HY137" s="15"/>
      <c r="HZ137" s="15"/>
      <c r="IA137" s="15"/>
      <c r="IB137" s="15"/>
      <c r="IC137" s="15"/>
      <c r="ID137" s="15"/>
      <c r="IE137" s="15"/>
      <c r="IF137" s="15"/>
      <c r="IG137" s="15"/>
      <c r="IH137" s="15"/>
      <c r="II137" s="15"/>
      <c r="IJ137" s="15"/>
      <c r="IK137" s="15"/>
      <c r="IL137" s="15"/>
      <c r="IM137" s="15"/>
      <c r="IN137" s="15"/>
      <c r="IO137" s="15"/>
      <c r="IP137" s="15"/>
      <c r="IQ137" s="15"/>
      <c r="IR137" s="15"/>
      <c r="IS137" s="15"/>
      <c r="IT137" s="15"/>
      <c r="IU137" s="15"/>
      <c r="IV137" s="15"/>
    </row>
    <row r="138" spans="1:256" ht="15.75" customHeight="1">
      <c r="A138" s="85" t="s">
        <v>142</v>
      </c>
      <c r="B138" s="528" t="s">
        <v>143</v>
      </c>
      <c r="C138" s="528"/>
      <c r="D138" s="528"/>
      <c r="E138" s="528"/>
      <c r="F138" s="528"/>
      <c r="G138" s="528"/>
      <c r="H138" s="528"/>
      <c r="I138" s="86" t="s">
        <v>79</v>
      </c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  <c r="CS138" s="15"/>
      <c r="CT138" s="15"/>
      <c r="CU138" s="15"/>
      <c r="CV138" s="15"/>
      <c r="CW138" s="15"/>
      <c r="CX138" s="15"/>
      <c r="CY138" s="15"/>
      <c r="CZ138" s="15"/>
      <c r="DA138" s="15"/>
      <c r="DB138" s="15"/>
      <c r="DC138" s="15"/>
      <c r="DD138" s="15"/>
      <c r="DE138" s="15"/>
      <c r="DF138" s="15"/>
      <c r="DG138" s="15"/>
      <c r="DH138" s="15"/>
      <c r="DI138" s="15"/>
      <c r="DJ138" s="15"/>
      <c r="DK138" s="15"/>
      <c r="DL138" s="15"/>
      <c r="DM138" s="15"/>
      <c r="DN138" s="15"/>
      <c r="DO138" s="15"/>
      <c r="DP138" s="15"/>
      <c r="DQ138" s="15"/>
      <c r="DR138" s="15"/>
      <c r="DS138" s="15"/>
      <c r="DT138" s="15"/>
      <c r="DU138" s="15"/>
      <c r="DV138" s="15"/>
      <c r="DW138" s="15"/>
      <c r="DX138" s="15"/>
      <c r="DY138" s="15"/>
      <c r="DZ138" s="15"/>
      <c r="EA138" s="15"/>
      <c r="EB138" s="15"/>
      <c r="EC138" s="15"/>
      <c r="ED138" s="15"/>
      <c r="EE138" s="15"/>
      <c r="EF138" s="15"/>
      <c r="EG138" s="15"/>
      <c r="EH138" s="15"/>
      <c r="EI138" s="15"/>
      <c r="EJ138" s="15"/>
      <c r="EK138" s="15"/>
      <c r="EL138" s="15"/>
      <c r="EM138" s="15"/>
      <c r="EN138" s="15"/>
      <c r="EO138" s="15"/>
      <c r="EP138" s="15"/>
      <c r="EQ138" s="15"/>
      <c r="ER138" s="15"/>
      <c r="ES138" s="15"/>
      <c r="ET138" s="15"/>
      <c r="EU138" s="15"/>
      <c r="EV138" s="15"/>
      <c r="EW138" s="15"/>
      <c r="EX138" s="15"/>
      <c r="EY138" s="15"/>
      <c r="EZ138" s="15"/>
      <c r="FA138" s="15"/>
      <c r="FB138" s="15"/>
      <c r="FC138" s="15"/>
      <c r="FD138" s="15"/>
      <c r="FE138" s="15"/>
      <c r="FF138" s="15"/>
      <c r="FG138" s="15"/>
      <c r="FH138" s="15"/>
      <c r="FI138" s="15"/>
      <c r="FJ138" s="15"/>
      <c r="FK138" s="15"/>
      <c r="FL138" s="15"/>
      <c r="FM138" s="15"/>
      <c r="FN138" s="15"/>
      <c r="FO138" s="15"/>
      <c r="FP138" s="15"/>
      <c r="FQ138" s="15"/>
      <c r="FR138" s="15"/>
      <c r="FS138" s="15"/>
      <c r="FT138" s="15"/>
      <c r="FU138" s="15"/>
      <c r="FV138" s="15"/>
      <c r="FW138" s="15"/>
      <c r="FX138" s="15"/>
      <c r="FY138" s="15"/>
      <c r="FZ138" s="15"/>
      <c r="GA138" s="15"/>
      <c r="GB138" s="15"/>
      <c r="GC138" s="15"/>
      <c r="GD138" s="15"/>
      <c r="GE138" s="15"/>
      <c r="GF138" s="15"/>
      <c r="GG138" s="15"/>
      <c r="GH138" s="15"/>
      <c r="GI138" s="15"/>
      <c r="GJ138" s="15"/>
      <c r="GK138" s="15"/>
      <c r="GL138" s="15"/>
      <c r="GM138" s="15"/>
      <c r="GN138" s="15"/>
      <c r="GO138" s="15"/>
      <c r="GP138" s="15"/>
      <c r="GQ138" s="15"/>
      <c r="GR138" s="15"/>
      <c r="GS138" s="15"/>
      <c r="GT138" s="15"/>
      <c r="GU138" s="15"/>
      <c r="GV138" s="15"/>
      <c r="GW138" s="15"/>
      <c r="GX138" s="15"/>
      <c r="GY138" s="15"/>
      <c r="GZ138" s="15"/>
      <c r="HA138" s="15"/>
      <c r="HB138" s="15"/>
      <c r="HC138" s="15"/>
      <c r="HD138" s="15"/>
      <c r="HE138" s="15"/>
      <c r="HF138" s="15"/>
      <c r="HG138" s="15"/>
      <c r="HH138" s="15"/>
      <c r="HI138" s="15"/>
      <c r="HJ138" s="15"/>
      <c r="HK138" s="15"/>
      <c r="HL138" s="15"/>
      <c r="HM138" s="15"/>
      <c r="HN138" s="15"/>
      <c r="HO138" s="15"/>
      <c r="HP138" s="15"/>
      <c r="HQ138" s="15"/>
      <c r="HR138" s="15"/>
      <c r="HS138" s="15"/>
      <c r="HT138" s="15"/>
      <c r="HU138" s="15"/>
      <c r="HV138" s="15"/>
      <c r="HW138" s="15"/>
      <c r="HX138" s="15"/>
      <c r="HY138" s="15"/>
      <c r="HZ138" s="15"/>
      <c r="IA138" s="15"/>
      <c r="IB138" s="15"/>
      <c r="IC138" s="15"/>
      <c r="ID138" s="15"/>
      <c r="IE138" s="15"/>
      <c r="IF138" s="15"/>
      <c r="IG138" s="15"/>
      <c r="IH138" s="15"/>
      <c r="II138" s="15"/>
      <c r="IJ138" s="15"/>
      <c r="IK138" s="15"/>
      <c r="IL138" s="15"/>
      <c r="IM138" s="15"/>
      <c r="IN138" s="15"/>
      <c r="IO138" s="15"/>
      <c r="IP138" s="15"/>
      <c r="IQ138" s="15"/>
      <c r="IR138" s="15"/>
      <c r="IS138" s="15"/>
      <c r="IT138" s="15"/>
      <c r="IU138" s="15"/>
      <c r="IV138" s="15"/>
    </row>
    <row r="139" spans="1:256" ht="54" customHeight="1">
      <c r="A139" s="48" t="s">
        <v>8</v>
      </c>
      <c r="B139" s="500" t="s">
        <v>144</v>
      </c>
      <c r="C139" s="500"/>
      <c r="D139" s="500"/>
      <c r="E139" s="500"/>
      <c r="F139" s="500"/>
      <c r="G139" s="500"/>
      <c r="H139" s="500"/>
      <c r="I139" s="55">
        <f>ROUND(($I$135/12),2)</f>
        <v>235.54</v>
      </c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  <c r="CL139" s="15"/>
      <c r="CM139" s="15"/>
      <c r="CN139" s="15"/>
      <c r="CO139" s="15"/>
      <c r="CP139" s="15"/>
      <c r="CQ139" s="15"/>
      <c r="CR139" s="15"/>
      <c r="CS139" s="15"/>
      <c r="CT139" s="15"/>
      <c r="CU139" s="15"/>
      <c r="CV139" s="15"/>
      <c r="CW139" s="15"/>
      <c r="CX139" s="15"/>
      <c r="CY139" s="15"/>
      <c r="CZ139" s="15"/>
      <c r="DA139" s="15"/>
      <c r="DB139" s="15"/>
      <c r="DC139" s="15"/>
      <c r="DD139" s="15"/>
      <c r="DE139" s="15"/>
      <c r="DF139" s="15"/>
      <c r="DG139" s="15"/>
      <c r="DH139" s="15"/>
      <c r="DI139" s="15"/>
      <c r="DJ139" s="15"/>
      <c r="DK139" s="15"/>
      <c r="DL139" s="15"/>
      <c r="DM139" s="15"/>
      <c r="DN139" s="15"/>
      <c r="DO139" s="15"/>
      <c r="DP139" s="15"/>
      <c r="DQ139" s="15"/>
      <c r="DR139" s="15"/>
      <c r="DS139" s="15"/>
      <c r="DT139" s="15"/>
      <c r="DU139" s="15"/>
      <c r="DV139" s="15"/>
      <c r="DW139" s="15"/>
      <c r="DX139" s="15"/>
      <c r="DY139" s="15"/>
      <c r="DZ139" s="15"/>
      <c r="EA139" s="15"/>
      <c r="EB139" s="15"/>
      <c r="EC139" s="15"/>
      <c r="ED139" s="15"/>
      <c r="EE139" s="15"/>
      <c r="EF139" s="15"/>
      <c r="EG139" s="15"/>
      <c r="EH139" s="15"/>
      <c r="EI139" s="15"/>
      <c r="EJ139" s="15"/>
      <c r="EK139" s="15"/>
      <c r="EL139" s="15"/>
      <c r="EM139" s="15"/>
      <c r="EN139" s="15"/>
      <c r="EO139" s="15"/>
      <c r="EP139" s="15"/>
      <c r="EQ139" s="15"/>
      <c r="ER139" s="15"/>
      <c r="ES139" s="15"/>
      <c r="ET139" s="15"/>
      <c r="EU139" s="15"/>
      <c r="EV139" s="15"/>
      <c r="EW139" s="15"/>
      <c r="EX139" s="15"/>
      <c r="EY139" s="15"/>
      <c r="EZ139" s="15"/>
      <c r="FA139" s="15"/>
      <c r="FB139" s="15"/>
      <c r="FC139" s="15"/>
      <c r="FD139" s="15"/>
      <c r="FE139" s="15"/>
      <c r="FF139" s="15"/>
      <c r="FG139" s="15"/>
      <c r="FH139" s="15"/>
      <c r="FI139" s="15"/>
      <c r="FJ139" s="15"/>
      <c r="FK139" s="15"/>
      <c r="FL139" s="15"/>
      <c r="FM139" s="15"/>
      <c r="FN139" s="15"/>
      <c r="FO139" s="15"/>
      <c r="FP139" s="15"/>
      <c r="FQ139" s="15"/>
      <c r="FR139" s="15"/>
      <c r="FS139" s="15"/>
      <c r="FT139" s="15"/>
      <c r="FU139" s="15"/>
      <c r="FV139" s="15"/>
      <c r="FW139" s="15"/>
      <c r="FX139" s="15"/>
      <c r="FY139" s="15"/>
      <c r="FZ139" s="15"/>
      <c r="GA139" s="15"/>
      <c r="GB139" s="15"/>
      <c r="GC139" s="15"/>
      <c r="GD139" s="15"/>
      <c r="GE139" s="15"/>
      <c r="GF139" s="15"/>
      <c r="GG139" s="15"/>
      <c r="GH139" s="15"/>
      <c r="GI139" s="15"/>
      <c r="GJ139" s="15"/>
      <c r="GK139" s="15"/>
      <c r="GL139" s="15"/>
      <c r="GM139" s="15"/>
      <c r="GN139" s="15"/>
      <c r="GO139" s="15"/>
      <c r="GP139" s="15"/>
      <c r="GQ139" s="15"/>
      <c r="GR139" s="15"/>
      <c r="GS139" s="15"/>
      <c r="GT139" s="15"/>
      <c r="GU139" s="15"/>
      <c r="GV139" s="15"/>
      <c r="GW139" s="15"/>
      <c r="GX139" s="15"/>
      <c r="GY139" s="15"/>
      <c r="GZ139" s="15"/>
      <c r="HA139" s="15"/>
      <c r="HB139" s="15"/>
      <c r="HC139" s="15"/>
      <c r="HD139" s="15"/>
      <c r="HE139" s="15"/>
      <c r="HF139" s="15"/>
      <c r="HG139" s="15"/>
      <c r="HH139" s="15"/>
      <c r="HI139" s="15"/>
      <c r="HJ139" s="15"/>
      <c r="HK139" s="15"/>
      <c r="HL139" s="15"/>
      <c r="HM139" s="15"/>
      <c r="HN139" s="15"/>
      <c r="HO139" s="15"/>
      <c r="HP139" s="15"/>
      <c r="HQ139" s="15"/>
      <c r="HR139" s="15"/>
      <c r="HS139" s="15"/>
      <c r="HT139" s="15"/>
      <c r="HU139" s="15"/>
      <c r="HV139" s="15"/>
      <c r="HW139" s="15"/>
      <c r="HX139" s="15"/>
      <c r="HY139" s="15"/>
      <c r="HZ139" s="15"/>
      <c r="IA139" s="15"/>
      <c r="IB139" s="15"/>
      <c r="IC139" s="15"/>
      <c r="ID139" s="15"/>
      <c r="IE139" s="15"/>
      <c r="IF139" s="15"/>
      <c r="IG139" s="15"/>
      <c r="IH139" s="15"/>
      <c r="II139" s="15"/>
      <c r="IJ139" s="15"/>
      <c r="IK139" s="15"/>
      <c r="IL139" s="15"/>
      <c r="IM139" s="15"/>
      <c r="IN139" s="15"/>
      <c r="IO139" s="15"/>
      <c r="IP139" s="15"/>
      <c r="IQ139" s="15"/>
      <c r="IR139" s="15"/>
      <c r="IS139" s="15"/>
      <c r="IT139" s="15"/>
      <c r="IU139" s="15"/>
      <c r="IV139" s="15"/>
    </row>
    <row r="140" spans="1:256" ht="31.5" customHeight="1">
      <c r="A140" s="48" t="s">
        <v>10</v>
      </c>
      <c r="B140" s="500" t="s">
        <v>145</v>
      </c>
      <c r="C140" s="500"/>
      <c r="D140" s="500"/>
      <c r="E140" s="500"/>
      <c r="F140" s="500"/>
      <c r="G140" s="500"/>
      <c r="H140" s="500"/>
      <c r="I140" s="55">
        <f>ROUND((($I$135/30)*1)/12,2)</f>
        <v>7.85</v>
      </c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  <c r="BO140" s="15"/>
      <c r="BP140" s="15"/>
      <c r="BQ140" s="15"/>
      <c r="BR140" s="15"/>
      <c r="BS140" s="15"/>
      <c r="BT140" s="15"/>
      <c r="BU140" s="15"/>
      <c r="BV140" s="15"/>
      <c r="BW140" s="15"/>
      <c r="BX140" s="15"/>
      <c r="BY140" s="15"/>
      <c r="BZ140" s="15"/>
      <c r="CA140" s="15"/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  <c r="CP140" s="15"/>
      <c r="CQ140" s="15"/>
      <c r="CR140" s="15"/>
      <c r="CS140" s="15"/>
      <c r="CT140" s="15"/>
      <c r="CU140" s="15"/>
      <c r="CV140" s="15"/>
      <c r="CW140" s="15"/>
      <c r="CX140" s="15"/>
      <c r="CY140" s="15"/>
      <c r="CZ140" s="15"/>
      <c r="DA140" s="15"/>
      <c r="DB140" s="15"/>
      <c r="DC140" s="15"/>
      <c r="DD140" s="15"/>
      <c r="DE140" s="15"/>
      <c r="DF140" s="15"/>
      <c r="DG140" s="15"/>
      <c r="DH140" s="15"/>
      <c r="DI140" s="15"/>
      <c r="DJ140" s="15"/>
      <c r="DK140" s="15"/>
      <c r="DL140" s="15"/>
      <c r="DM140" s="15"/>
      <c r="DN140" s="15"/>
      <c r="DO140" s="15"/>
      <c r="DP140" s="15"/>
      <c r="DQ140" s="15"/>
      <c r="DR140" s="15"/>
      <c r="DS140" s="15"/>
      <c r="DT140" s="15"/>
      <c r="DU140" s="15"/>
      <c r="DV140" s="15"/>
      <c r="DW140" s="15"/>
      <c r="DX140" s="15"/>
      <c r="DY140" s="15"/>
      <c r="DZ140" s="15"/>
      <c r="EA140" s="15"/>
      <c r="EB140" s="15"/>
      <c r="EC140" s="15"/>
      <c r="ED140" s="15"/>
      <c r="EE140" s="15"/>
      <c r="EF140" s="15"/>
      <c r="EG140" s="15"/>
      <c r="EH140" s="15"/>
      <c r="EI140" s="15"/>
      <c r="EJ140" s="15"/>
      <c r="EK140" s="15"/>
      <c r="EL140" s="15"/>
      <c r="EM140" s="15"/>
      <c r="EN140" s="15"/>
      <c r="EO140" s="15"/>
      <c r="EP140" s="15"/>
      <c r="EQ140" s="15"/>
      <c r="ER140" s="15"/>
      <c r="ES140" s="15"/>
      <c r="ET140" s="15"/>
      <c r="EU140" s="15"/>
      <c r="EV140" s="15"/>
      <c r="EW140" s="15"/>
      <c r="EX140" s="15"/>
      <c r="EY140" s="15"/>
      <c r="EZ140" s="15"/>
      <c r="FA140" s="15"/>
      <c r="FB140" s="15"/>
      <c r="FC140" s="15"/>
      <c r="FD140" s="15"/>
      <c r="FE140" s="15"/>
      <c r="FF140" s="15"/>
      <c r="FG140" s="15"/>
      <c r="FH140" s="15"/>
      <c r="FI140" s="15"/>
      <c r="FJ140" s="15"/>
      <c r="FK140" s="15"/>
      <c r="FL140" s="15"/>
      <c r="FM140" s="15"/>
      <c r="FN140" s="15"/>
      <c r="FO140" s="15"/>
      <c r="FP140" s="15"/>
      <c r="FQ140" s="15"/>
      <c r="FR140" s="15"/>
      <c r="FS140" s="15"/>
      <c r="FT140" s="15"/>
      <c r="FU140" s="15"/>
      <c r="FV140" s="15"/>
      <c r="FW140" s="15"/>
      <c r="FX140" s="15"/>
      <c r="FY140" s="15"/>
      <c r="FZ140" s="15"/>
      <c r="GA140" s="15"/>
      <c r="GB140" s="15"/>
      <c r="GC140" s="15"/>
      <c r="GD140" s="15"/>
      <c r="GE140" s="15"/>
      <c r="GF140" s="15"/>
      <c r="GG140" s="15"/>
      <c r="GH140" s="15"/>
      <c r="GI140" s="15"/>
      <c r="GJ140" s="15"/>
      <c r="GK140" s="15"/>
      <c r="GL140" s="15"/>
      <c r="GM140" s="15"/>
      <c r="GN140" s="15"/>
      <c r="GO140" s="15"/>
      <c r="GP140" s="15"/>
      <c r="GQ140" s="15"/>
      <c r="GR140" s="15"/>
      <c r="GS140" s="15"/>
      <c r="GT140" s="15"/>
      <c r="GU140" s="15"/>
      <c r="GV140" s="15"/>
      <c r="GW140" s="15"/>
      <c r="GX140" s="15"/>
      <c r="GY140" s="15"/>
      <c r="GZ140" s="15"/>
      <c r="HA140" s="15"/>
      <c r="HB140" s="15"/>
      <c r="HC140" s="15"/>
      <c r="HD140" s="15"/>
      <c r="HE140" s="15"/>
      <c r="HF140" s="15"/>
      <c r="HG140" s="15"/>
      <c r="HH140" s="15"/>
      <c r="HI140" s="15"/>
      <c r="HJ140" s="15"/>
      <c r="HK140" s="15"/>
      <c r="HL140" s="15"/>
      <c r="HM140" s="15"/>
      <c r="HN140" s="15"/>
      <c r="HO140" s="15"/>
      <c r="HP140" s="15"/>
      <c r="HQ140" s="15"/>
      <c r="HR140" s="15"/>
      <c r="HS140" s="15"/>
      <c r="HT140" s="15"/>
      <c r="HU140" s="15"/>
      <c r="HV140" s="15"/>
      <c r="HW140" s="15"/>
      <c r="HX140" s="15"/>
      <c r="HY140" s="15"/>
      <c r="HZ140" s="15"/>
      <c r="IA140" s="15"/>
      <c r="IB140" s="15"/>
      <c r="IC140" s="15"/>
      <c r="ID140" s="15"/>
      <c r="IE140" s="15"/>
      <c r="IF140" s="15"/>
      <c r="IG140" s="15"/>
      <c r="IH140" s="15"/>
      <c r="II140" s="15"/>
      <c r="IJ140" s="15"/>
      <c r="IK140" s="15"/>
      <c r="IL140" s="15"/>
      <c r="IM140" s="15"/>
      <c r="IN140" s="15"/>
      <c r="IO140" s="15"/>
      <c r="IP140" s="15"/>
      <c r="IQ140" s="15"/>
      <c r="IR140" s="15"/>
      <c r="IS140" s="15"/>
      <c r="IT140" s="15"/>
      <c r="IU140" s="15"/>
      <c r="IV140" s="15"/>
    </row>
    <row r="141" spans="1:256" ht="31.5" customHeight="1">
      <c r="A141" s="48" t="s">
        <v>13</v>
      </c>
      <c r="B141" s="500" t="s">
        <v>146</v>
      </c>
      <c r="C141" s="500"/>
      <c r="D141" s="500"/>
      <c r="E141" s="500"/>
      <c r="F141" s="500"/>
      <c r="G141" s="500"/>
      <c r="H141" s="500"/>
      <c r="I141" s="55">
        <f>ROUND(((($I$135/30)*5)/12)*0.015,2)</f>
        <v>0.59</v>
      </c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  <c r="BX141" s="15"/>
      <c r="BY141" s="15"/>
      <c r="BZ141" s="15"/>
      <c r="CA141" s="15"/>
      <c r="CB141" s="15"/>
      <c r="CC141" s="15"/>
      <c r="CD141" s="15"/>
      <c r="CE141" s="15"/>
      <c r="CF141" s="15"/>
      <c r="CG141" s="15"/>
      <c r="CH141" s="15"/>
      <c r="CI141" s="15"/>
      <c r="CJ141" s="15"/>
      <c r="CK141" s="15"/>
      <c r="CL141" s="15"/>
      <c r="CM141" s="15"/>
      <c r="CN141" s="15"/>
      <c r="CO141" s="15"/>
      <c r="CP141" s="15"/>
      <c r="CQ141" s="15"/>
      <c r="CR141" s="15"/>
      <c r="CS141" s="15"/>
      <c r="CT141" s="15"/>
      <c r="CU141" s="15"/>
      <c r="CV141" s="15"/>
      <c r="CW141" s="15"/>
      <c r="CX141" s="15"/>
      <c r="CY141" s="15"/>
      <c r="CZ141" s="15"/>
      <c r="DA141" s="15"/>
      <c r="DB141" s="15"/>
      <c r="DC141" s="15"/>
      <c r="DD141" s="15"/>
      <c r="DE141" s="15"/>
      <c r="DF141" s="15"/>
      <c r="DG141" s="15"/>
      <c r="DH141" s="15"/>
      <c r="DI141" s="15"/>
      <c r="DJ141" s="15"/>
      <c r="DK141" s="15"/>
      <c r="DL141" s="15"/>
      <c r="DM141" s="15"/>
      <c r="DN141" s="15"/>
      <c r="DO141" s="15"/>
      <c r="DP141" s="15"/>
      <c r="DQ141" s="15"/>
      <c r="DR141" s="15"/>
      <c r="DS141" s="15"/>
      <c r="DT141" s="15"/>
      <c r="DU141" s="15"/>
      <c r="DV141" s="15"/>
      <c r="DW141" s="15"/>
      <c r="DX141" s="15"/>
      <c r="DY141" s="15"/>
      <c r="DZ141" s="15"/>
      <c r="EA141" s="15"/>
      <c r="EB141" s="15"/>
      <c r="EC141" s="15"/>
      <c r="ED141" s="15"/>
      <c r="EE141" s="15"/>
      <c r="EF141" s="15"/>
      <c r="EG141" s="15"/>
      <c r="EH141" s="15"/>
      <c r="EI141" s="15"/>
      <c r="EJ141" s="15"/>
      <c r="EK141" s="15"/>
      <c r="EL141" s="15"/>
      <c r="EM141" s="15"/>
      <c r="EN141" s="15"/>
      <c r="EO141" s="15"/>
      <c r="EP141" s="15"/>
      <c r="EQ141" s="15"/>
      <c r="ER141" s="15"/>
      <c r="ES141" s="15"/>
      <c r="ET141" s="15"/>
      <c r="EU141" s="15"/>
      <c r="EV141" s="15"/>
      <c r="EW141" s="15"/>
      <c r="EX141" s="15"/>
      <c r="EY141" s="15"/>
      <c r="EZ141" s="15"/>
      <c r="FA141" s="15"/>
      <c r="FB141" s="15"/>
      <c r="FC141" s="15"/>
      <c r="FD141" s="15"/>
      <c r="FE141" s="15"/>
      <c r="FF141" s="15"/>
      <c r="FG141" s="15"/>
      <c r="FH141" s="15"/>
      <c r="FI141" s="15"/>
      <c r="FJ141" s="15"/>
      <c r="FK141" s="15"/>
      <c r="FL141" s="15"/>
      <c r="FM141" s="15"/>
      <c r="FN141" s="15"/>
      <c r="FO141" s="15"/>
      <c r="FP141" s="15"/>
      <c r="FQ141" s="15"/>
      <c r="FR141" s="15"/>
      <c r="FS141" s="15"/>
      <c r="FT141" s="15"/>
      <c r="FU141" s="15"/>
      <c r="FV141" s="15"/>
      <c r="FW141" s="15"/>
      <c r="FX141" s="15"/>
      <c r="FY141" s="15"/>
      <c r="FZ141" s="15"/>
      <c r="GA141" s="15"/>
      <c r="GB141" s="15"/>
      <c r="GC141" s="15"/>
      <c r="GD141" s="15"/>
      <c r="GE141" s="15"/>
      <c r="GF141" s="15"/>
      <c r="GG141" s="15"/>
      <c r="GH141" s="15"/>
      <c r="GI141" s="15"/>
      <c r="GJ141" s="15"/>
      <c r="GK141" s="15"/>
      <c r="GL141" s="15"/>
      <c r="GM141" s="15"/>
      <c r="GN141" s="15"/>
      <c r="GO141" s="15"/>
      <c r="GP141" s="15"/>
      <c r="GQ141" s="15"/>
      <c r="GR141" s="15"/>
      <c r="GS141" s="15"/>
      <c r="GT141" s="15"/>
      <c r="GU141" s="15"/>
      <c r="GV141" s="15"/>
      <c r="GW141" s="15"/>
      <c r="GX141" s="15"/>
      <c r="GY141" s="15"/>
      <c r="GZ141" s="15"/>
      <c r="HA141" s="15"/>
      <c r="HB141" s="15"/>
      <c r="HC141" s="15"/>
      <c r="HD141" s="15"/>
      <c r="HE141" s="15"/>
      <c r="HF141" s="15"/>
      <c r="HG141" s="15"/>
      <c r="HH141" s="15"/>
      <c r="HI141" s="15"/>
      <c r="HJ141" s="15"/>
      <c r="HK141" s="15"/>
      <c r="HL141" s="15"/>
      <c r="HM141" s="15"/>
      <c r="HN141" s="15"/>
      <c r="HO141" s="15"/>
      <c r="HP141" s="15"/>
      <c r="HQ141" s="15"/>
      <c r="HR141" s="15"/>
      <c r="HS141" s="15"/>
      <c r="HT141" s="15"/>
      <c r="HU141" s="15"/>
      <c r="HV141" s="15"/>
      <c r="HW141" s="15"/>
      <c r="HX141" s="15"/>
      <c r="HY141" s="15"/>
      <c r="HZ141" s="15"/>
      <c r="IA141" s="15"/>
      <c r="IB141" s="15"/>
      <c r="IC141" s="15"/>
      <c r="ID141" s="15"/>
      <c r="IE141" s="15"/>
      <c r="IF141" s="15"/>
      <c r="IG141" s="15"/>
      <c r="IH141" s="15"/>
      <c r="II141" s="15"/>
      <c r="IJ141" s="15"/>
      <c r="IK141" s="15"/>
      <c r="IL141" s="15"/>
      <c r="IM141" s="15"/>
      <c r="IN141" s="15"/>
      <c r="IO141" s="15"/>
      <c r="IP141" s="15"/>
      <c r="IQ141" s="15"/>
      <c r="IR141" s="15"/>
      <c r="IS141" s="15"/>
      <c r="IT141" s="15"/>
      <c r="IU141" s="15"/>
      <c r="IV141" s="15"/>
    </row>
    <row r="142" spans="1:256" ht="27" customHeight="1">
      <c r="A142" s="48" t="s">
        <v>16</v>
      </c>
      <c r="B142" s="500" t="s">
        <v>482</v>
      </c>
      <c r="C142" s="500"/>
      <c r="D142" s="500"/>
      <c r="E142" s="500"/>
      <c r="F142" s="500"/>
      <c r="G142" s="500"/>
      <c r="H142" s="500"/>
      <c r="I142" s="55">
        <v>7.62</v>
      </c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  <c r="BX142" s="15"/>
      <c r="BY142" s="15"/>
      <c r="BZ142" s="15"/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  <c r="CR142" s="15"/>
      <c r="CS142" s="15"/>
      <c r="CT142" s="15"/>
      <c r="CU142" s="15"/>
      <c r="CV142" s="15"/>
      <c r="CW142" s="15"/>
      <c r="CX142" s="15"/>
      <c r="CY142" s="15"/>
      <c r="CZ142" s="15"/>
      <c r="DA142" s="15"/>
      <c r="DB142" s="15"/>
      <c r="DC142" s="15"/>
      <c r="DD142" s="15"/>
      <c r="DE142" s="15"/>
      <c r="DF142" s="15"/>
      <c r="DG142" s="15"/>
      <c r="DH142" s="15"/>
      <c r="DI142" s="15"/>
      <c r="DJ142" s="15"/>
      <c r="DK142" s="15"/>
      <c r="DL142" s="15"/>
      <c r="DM142" s="15"/>
      <c r="DN142" s="15"/>
      <c r="DO142" s="15"/>
      <c r="DP142" s="15"/>
      <c r="DQ142" s="15"/>
      <c r="DR142" s="15"/>
      <c r="DS142" s="15"/>
      <c r="DT142" s="15"/>
      <c r="DU142" s="15"/>
      <c r="DV142" s="15"/>
      <c r="DW142" s="15"/>
      <c r="DX142" s="15"/>
      <c r="DY142" s="15"/>
      <c r="DZ142" s="15"/>
      <c r="EA142" s="15"/>
      <c r="EB142" s="15"/>
      <c r="EC142" s="15"/>
      <c r="ED142" s="15"/>
      <c r="EE142" s="15"/>
      <c r="EF142" s="15"/>
      <c r="EG142" s="15"/>
      <c r="EH142" s="15"/>
      <c r="EI142" s="15"/>
      <c r="EJ142" s="15"/>
      <c r="EK142" s="15"/>
      <c r="EL142" s="15"/>
      <c r="EM142" s="15"/>
      <c r="EN142" s="15"/>
      <c r="EO142" s="15"/>
      <c r="EP142" s="15"/>
      <c r="EQ142" s="15"/>
      <c r="ER142" s="15"/>
      <c r="ES142" s="15"/>
      <c r="ET142" s="15"/>
      <c r="EU142" s="15"/>
      <c r="EV142" s="15"/>
      <c r="EW142" s="15"/>
      <c r="EX142" s="15"/>
      <c r="EY142" s="15"/>
      <c r="EZ142" s="15"/>
      <c r="FA142" s="15"/>
      <c r="FB142" s="15"/>
      <c r="FC142" s="15"/>
      <c r="FD142" s="15"/>
      <c r="FE142" s="15"/>
      <c r="FF142" s="15"/>
      <c r="FG142" s="15"/>
      <c r="FH142" s="15"/>
      <c r="FI142" s="15"/>
      <c r="FJ142" s="15"/>
      <c r="FK142" s="15"/>
      <c r="FL142" s="15"/>
      <c r="FM142" s="15"/>
      <c r="FN142" s="15"/>
      <c r="FO142" s="15"/>
      <c r="FP142" s="15"/>
      <c r="FQ142" s="15"/>
      <c r="FR142" s="15"/>
      <c r="FS142" s="15"/>
      <c r="FT142" s="15"/>
      <c r="FU142" s="15"/>
      <c r="FV142" s="15"/>
      <c r="FW142" s="15"/>
      <c r="FX142" s="15"/>
      <c r="FY142" s="15"/>
      <c r="FZ142" s="15"/>
      <c r="GA142" s="15"/>
      <c r="GB142" s="15"/>
      <c r="GC142" s="15"/>
      <c r="GD142" s="15"/>
      <c r="GE142" s="15"/>
      <c r="GF142" s="15"/>
      <c r="GG142" s="15"/>
      <c r="GH142" s="15"/>
      <c r="GI142" s="15"/>
      <c r="GJ142" s="15"/>
      <c r="GK142" s="15"/>
      <c r="GL142" s="15"/>
      <c r="GM142" s="15"/>
      <c r="GN142" s="15"/>
      <c r="GO142" s="15"/>
      <c r="GP142" s="15"/>
      <c r="GQ142" s="15"/>
      <c r="GR142" s="15"/>
      <c r="GS142" s="15"/>
      <c r="GT142" s="15"/>
      <c r="GU142" s="15"/>
      <c r="GV142" s="15"/>
      <c r="GW142" s="15"/>
      <c r="GX142" s="15"/>
      <c r="GY142" s="15"/>
      <c r="GZ142" s="15"/>
      <c r="HA142" s="15"/>
      <c r="HB142" s="15"/>
      <c r="HC142" s="15"/>
      <c r="HD142" s="15"/>
      <c r="HE142" s="15"/>
      <c r="HF142" s="15"/>
      <c r="HG142" s="15"/>
      <c r="HH142" s="15"/>
      <c r="HI142" s="15"/>
      <c r="HJ142" s="15"/>
      <c r="HK142" s="15"/>
      <c r="HL142" s="15"/>
      <c r="HM142" s="15"/>
      <c r="HN142" s="15"/>
      <c r="HO142" s="15"/>
      <c r="HP142" s="15"/>
      <c r="HQ142" s="15"/>
      <c r="HR142" s="15"/>
      <c r="HS142" s="15"/>
      <c r="HT142" s="15"/>
      <c r="HU142" s="15"/>
      <c r="HV142" s="15"/>
      <c r="HW142" s="15"/>
      <c r="HX142" s="15"/>
      <c r="HY142" s="15"/>
      <c r="HZ142" s="15"/>
      <c r="IA142" s="15"/>
      <c r="IB142" s="15"/>
      <c r="IC142" s="15"/>
      <c r="ID142" s="15"/>
      <c r="IE142" s="15"/>
      <c r="IF142" s="15"/>
      <c r="IG142" s="15"/>
      <c r="IH142" s="15"/>
      <c r="II142" s="15"/>
      <c r="IJ142" s="15"/>
      <c r="IK142" s="15"/>
      <c r="IL142" s="15"/>
      <c r="IM142" s="15"/>
      <c r="IN142" s="15"/>
      <c r="IO142" s="15"/>
      <c r="IP142" s="15"/>
      <c r="IQ142" s="15"/>
      <c r="IR142" s="15"/>
      <c r="IS142" s="15"/>
      <c r="IT142" s="15"/>
      <c r="IU142" s="15"/>
      <c r="IV142" s="15"/>
    </row>
    <row r="143" spans="1:256" ht="51" customHeight="1">
      <c r="A143" s="87" t="s">
        <v>69</v>
      </c>
      <c r="B143" s="529" t="s">
        <v>148</v>
      </c>
      <c r="C143" s="529"/>
      <c r="D143" s="529"/>
      <c r="E143" s="529"/>
      <c r="F143" s="529"/>
      <c r="G143" s="529"/>
      <c r="H143" s="529"/>
      <c r="I143" s="88">
        <f>ROUND(($I$135)*(4/12)*0.02,2)</f>
        <v>18.84</v>
      </c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  <c r="BX143" s="15"/>
      <c r="BY143" s="15"/>
      <c r="BZ143" s="15"/>
      <c r="CA143" s="15"/>
      <c r="CB143" s="15"/>
      <c r="CC143" s="15"/>
      <c r="CD143" s="15"/>
      <c r="CE143" s="15"/>
      <c r="CF143" s="15"/>
      <c r="CG143" s="15"/>
      <c r="CH143" s="15"/>
      <c r="CI143" s="15"/>
      <c r="CJ143" s="15"/>
      <c r="CK143" s="15"/>
      <c r="CL143" s="15"/>
      <c r="CM143" s="15"/>
      <c r="CN143" s="15"/>
      <c r="CO143" s="15"/>
      <c r="CP143" s="15"/>
      <c r="CQ143" s="15"/>
      <c r="CR143" s="15"/>
      <c r="CS143" s="15"/>
      <c r="CT143" s="15"/>
      <c r="CU143" s="15"/>
      <c r="CV143" s="15"/>
      <c r="CW143" s="15"/>
      <c r="CX143" s="15"/>
      <c r="CY143" s="15"/>
      <c r="CZ143" s="15"/>
      <c r="DA143" s="15"/>
      <c r="DB143" s="15"/>
      <c r="DC143" s="15"/>
      <c r="DD143" s="15"/>
      <c r="DE143" s="15"/>
      <c r="DF143" s="15"/>
      <c r="DG143" s="15"/>
      <c r="DH143" s="15"/>
      <c r="DI143" s="15"/>
      <c r="DJ143" s="15"/>
      <c r="DK143" s="15"/>
      <c r="DL143" s="15"/>
      <c r="DM143" s="15"/>
      <c r="DN143" s="15"/>
      <c r="DO143" s="15"/>
      <c r="DP143" s="15"/>
      <c r="DQ143" s="15"/>
      <c r="DR143" s="15"/>
      <c r="DS143" s="15"/>
      <c r="DT143" s="15"/>
      <c r="DU143" s="15"/>
      <c r="DV143" s="15"/>
      <c r="DW143" s="15"/>
      <c r="DX143" s="15"/>
      <c r="DY143" s="15"/>
      <c r="DZ143" s="15"/>
      <c r="EA143" s="15"/>
      <c r="EB143" s="15"/>
      <c r="EC143" s="15"/>
      <c r="ED143" s="15"/>
      <c r="EE143" s="15"/>
      <c r="EF143" s="15"/>
      <c r="EG143" s="15"/>
      <c r="EH143" s="15"/>
      <c r="EI143" s="15"/>
      <c r="EJ143" s="15"/>
      <c r="EK143" s="15"/>
      <c r="EL143" s="15"/>
      <c r="EM143" s="15"/>
      <c r="EN143" s="15"/>
      <c r="EO143" s="15"/>
      <c r="EP143" s="15"/>
      <c r="EQ143" s="15"/>
      <c r="ER143" s="15"/>
      <c r="ES143" s="15"/>
      <c r="ET143" s="15"/>
      <c r="EU143" s="15"/>
      <c r="EV143" s="15"/>
      <c r="EW143" s="15"/>
      <c r="EX143" s="15"/>
      <c r="EY143" s="15"/>
      <c r="EZ143" s="15"/>
      <c r="FA143" s="15"/>
      <c r="FB143" s="15"/>
      <c r="FC143" s="15"/>
      <c r="FD143" s="15"/>
      <c r="FE143" s="15"/>
      <c r="FF143" s="15"/>
      <c r="FG143" s="15"/>
      <c r="FH143" s="15"/>
      <c r="FI143" s="15"/>
      <c r="FJ143" s="15"/>
      <c r="FK143" s="15"/>
      <c r="FL143" s="15"/>
      <c r="FM143" s="15"/>
      <c r="FN143" s="15"/>
      <c r="FO143" s="15"/>
      <c r="FP143" s="15"/>
      <c r="FQ143" s="15"/>
      <c r="FR143" s="15"/>
      <c r="FS143" s="15"/>
      <c r="FT143" s="15"/>
      <c r="FU143" s="15"/>
      <c r="FV143" s="15"/>
      <c r="FW143" s="15"/>
      <c r="FX143" s="15"/>
      <c r="FY143" s="15"/>
      <c r="FZ143" s="15"/>
      <c r="GA143" s="15"/>
      <c r="GB143" s="15"/>
      <c r="GC143" s="15"/>
      <c r="GD143" s="15"/>
      <c r="GE143" s="15"/>
      <c r="GF143" s="15"/>
      <c r="GG143" s="15"/>
      <c r="GH143" s="15"/>
      <c r="GI143" s="15"/>
      <c r="GJ143" s="15"/>
      <c r="GK143" s="15"/>
      <c r="GL143" s="15"/>
      <c r="GM143" s="15"/>
      <c r="GN143" s="15"/>
      <c r="GO143" s="15"/>
      <c r="GP143" s="15"/>
      <c r="GQ143" s="15"/>
      <c r="GR143" s="15"/>
      <c r="GS143" s="15"/>
      <c r="GT143" s="15"/>
      <c r="GU143" s="15"/>
      <c r="GV143" s="15"/>
      <c r="GW143" s="15"/>
      <c r="GX143" s="15"/>
      <c r="GY143" s="15"/>
      <c r="GZ143" s="15"/>
      <c r="HA143" s="15"/>
      <c r="HB143" s="15"/>
      <c r="HC143" s="15"/>
      <c r="HD143" s="15"/>
      <c r="HE143" s="15"/>
      <c r="HF143" s="15"/>
      <c r="HG143" s="15"/>
      <c r="HH143" s="15"/>
      <c r="HI143" s="15"/>
      <c r="HJ143" s="15"/>
      <c r="HK143" s="15"/>
      <c r="HL143" s="15"/>
      <c r="HM143" s="15"/>
      <c r="HN143" s="15"/>
      <c r="HO143" s="15"/>
      <c r="HP143" s="15"/>
      <c r="HQ143" s="15"/>
      <c r="HR143" s="15"/>
      <c r="HS143" s="15"/>
      <c r="HT143" s="15"/>
      <c r="HU143" s="15"/>
      <c r="HV143" s="15"/>
      <c r="HW143" s="15"/>
      <c r="HX143" s="15"/>
      <c r="HY143" s="15"/>
      <c r="HZ143" s="15"/>
      <c r="IA143" s="15"/>
      <c r="IB143" s="15"/>
      <c r="IC143" s="15"/>
      <c r="ID143" s="15"/>
      <c r="IE143" s="15"/>
      <c r="IF143" s="15"/>
      <c r="IG143" s="15"/>
      <c r="IH143" s="15"/>
      <c r="II143" s="15"/>
      <c r="IJ143" s="15"/>
      <c r="IK143" s="15"/>
      <c r="IL143" s="15"/>
      <c r="IM143" s="15"/>
      <c r="IN143" s="15"/>
      <c r="IO143" s="15"/>
      <c r="IP143" s="15"/>
      <c r="IQ143" s="15"/>
      <c r="IR143" s="15"/>
      <c r="IS143" s="15"/>
      <c r="IT143" s="15"/>
      <c r="IU143" s="15"/>
      <c r="IV143" s="15"/>
    </row>
    <row r="144" spans="1:256" ht="37.5" customHeight="1">
      <c r="A144" s="48" t="s">
        <v>71</v>
      </c>
      <c r="B144" s="12" t="s">
        <v>149</v>
      </c>
      <c r="C144" s="12"/>
      <c r="D144" s="12"/>
      <c r="E144" s="12"/>
      <c r="F144" s="12"/>
      <c r="G144" s="12"/>
      <c r="H144" s="12"/>
      <c r="I144" s="55">
        <f>ROUND((((($I$135)/30)*3)/12),2)</f>
        <v>23.55</v>
      </c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5"/>
      <c r="BR144" s="15"/>
      <c r="BS144" s="15"/>
      <c r="BT144" s="15"/>
      <c r="BU144" s="15"/>
      <c r="BV144" s="15"/>
      <c r="BW144" s="15"/>
      <c r="BX144" s="15"/>
      <c r="BY144" s="15"/>
      <c r="BZ144" s="15"/>
      <c r="CA144" s="15"/>
      <c r="CB144" s="15"/>
      <c r="CC144" s="15"/>
      <c r="CD144" s="15"/>
      <c r="CE144" s="15"/>
      <c r="CF144" s="15"/>
      <c r="CG144" s="15"/>
      <c r="CH144" s="15"/>
      <c r="CI144" s="15"/>
      <c r="CJ144" s="15"/>
      <c r="CK144" s="15"/>
      <c r="CL144" s="15"/>
      <c r="CM144" s="15"/>
      <c r="CN144" s="15"/>
      <c r="CO144" s="15"/>
      <c r="CP144" s="15"/>
      <c r="CQ144" s="15"/>
      <c r="CR144" s="15"/>
      <c r="CS144" s="15"/>
      <c r="CT144" s="15"/>
      <c r="CU144" s="15"/>
      <c r="CV144" s="15"/>
      <c r="CW144" s="15"/>
      <c r="CX144" s="15"/>
      <c r="CY144" s="15"/>
      <c r="CZ144" s="15"/>
      <c r="DA144" s="15"/>
      <c r="DB144" s="15"/>
      <c r="DC144" s="15"/>
      <c r="DD144" s="15"/>
      <c r="DE144" s="15"/>
      <c r="DF144" s="15"/>
      <c r="DG144" s="15"/>
      <c r="DH144" s="15"/>
      <c r="DI144" s="15"/>
      <c r="DJ144" s="15"/>
      <c r="DK144" s="15"/>
      <c r="DL144" s="15"/>
      <c r="DM144" s="15"/>
      <c r="DN144" s="15"/>
      <c r="DO144" s="15"/>
      <c r="DP144" s="15"/>
      <c r="DQ144" s="15"/>
      <c r="DR144" s="15"/>
      <c r="DS144" s="15"/>
      <c r="DT144" s="15"/>
      <c r="DU144" s="15"/>
      <c r="DV144" s="15"/>
      <c r="DW144" s="15"/>
      <c r="DX144" s="15"/>
      <c r="DY144" s="15"/>
      <c r="DZ144" s="15"/>
      <c r="EA144" s="15"/>
      <c r="EB144" s="15"/>
      <c r="EC144" s="15"/>
      <c r="ED144" s="15"/>
      <c r="EE144" s="15"/>
      <c r="EF144" s="15"/>
      <c r="EG144" s="15"/>
      <c r="EH144" s="15"/>
      <c r="EI144" s="15"/>
      <c r="EJ144" s="15"/>
      <c r="EK144" s="15"/>
      <c r="EL144" s="15"/>
      <c r="EM144" s="15"/>
      <c r="EN144" s="15"/>
      <c r="EO144" s="15"/>
      <c r="EP144" s="15"/>
      <c r="EQ144" s="15"/>
      <c r="ER144" s="15"/>
      <c r="ES144" s="15"/>
      <c r="ET144" s="15"/>
      <c r="EU144" s="15"/>
      <c r="EV144" s="15"/>
      <c r="EW144" s="15"/>
      <c r="EX144" s="15"/>
      <c r="EY144" s="15"/>
      <c r="EZ144" s="15"/>
      <c r="FA144" s="15"/>
      <c r="FB144" s="15"/>
      <c r="FC144" s="15"/>
      <c r="FD144" s="15"/>
      <c r="FE144" s="15"/>
      <c r="FF144" s="15"/>
      <c r="FG144" s="15"/>
      <c r="FH144" s="15"/>
      <c r="FI144" s="15"/>
      <c r="FJ144" s="15"/>
      <c r="FK144" s="15"/>
      <c r="FL144" s="15"/>
      <c r="FM144" s="15"/>
      <c r="FN144" s="15"/>
      <c r="FO144" s="15"/>
      <c r="FP144" s="15"/>
      <c r="FQ144" s="15"/>
      <c r="FR144" s="15"/>
      <c r="FS144" s="15"/>
      <c r="FT144" s="15"/>
      <c r="FU144" s="15"/>
      <c r="FV144" s="15"/>
      <c r="FW144" s="15"/>
      <c r="FX144" s="15"/>
      <c r="FY144" s="15"/>
      <c r="FZ144" s="15"/>
      <c r="GA144" s="15"/>
      <c r="GB144" s="15"/>
      <c r="GC144" s="15"/>
      <c r="GD144" s="15"/>
      <c r="GE144" s="15"/>
      <c r="GF144" s="15"/>
      <c r="GG144" s="15"/>
      <c r="GH144" s="15"/>
      <c r="GI144" s="15"/>
      <c r="GJ144" s="15"/>
      <c r="GK144" s="15"/>
      <c r="GL144" s="15"/>
      <c r="GM144" s="15"/>
      <c r="GN144" s="15"/>
      <c r="GO144" s="15"/>
      <c r="GP144" s="15"/>
      <c r="GQ144" s="15"/>
      <c r="GR144" s="15"/>
      <c r="GS144" s="15"/>
      <c r="GT144" s="15"/>
      <c r="GU144" s="15"/>
      <c r="GV144" s="15"/>
      <c r="GW144" s="15"/>
      <c r="GX144" s="15"/>
      <c r="GY144" s="15"/>
      <c r="GZ144" s="15"/>
      <c r="HA144" s="15"/>
      <c r="HB144" s="15"/>
      <c r="HC144" s="15"/>
      <c r="HD144" s="15"/>
      <c r="HE144" s="15"/>
      <c r="HF144" s="15"/>
      <c r="HG144" s="15"/>
      <c r="HH144" s="15"/>
      <c r="HI144" s="15"/>
      <c r="HJ144" s="15"/>
      <c r="HK144" s="15"/>
      <c r="HL144" s="15"/>
      <c r="HM144" s="15"/>
      <c r="HN144" s="15"/>
      <c r="HO144" s="15"/>
      <c r="HP144" s="15"/>
      <c r="HQ144" s="15"/>
      <c r="HR144" s="15"/>
      <c r="HS144" s="15"/>
      <c r="HT144" s="15"/>
      <c r="HU144" s="15"/>
      <c r="HV144" s="15"/>
      <c r="HW144" s="15"/>
      <c r="HX144" s="15"/>
      <c r="HY144" s="15"/>
      <c r="HZ144" s="15"/>
      <c r="IA144" s="15"/>
      <c r="IB144" s="15"/>
      <c r="IC144" s="15"/>
      <c r="ID144" s="15"/>
      <c r="IE144" s="15"/>
      <c r="IF144" s="15"/>
      <c r="IG144" s="15"/>
      <c r="IH144" s="15"/>
      <c r="II144" s="15"/>
      <c r="IJ144" s="15"/>
      <c r="IK144" s="15"/>
      <c r="IL144" s="15"/>
      <c r="IM144" s="15"/>
      <c r="IN144" s="15"/>
      <c r="IO144" s="15"/>
      <c r="IP144" s="15"/>
      <c r="IQ144" s="15"/>
      <c r="IR144" s="15"/>
      <c r="IS144" s="15"/>
      <c r="IT144" s="15"/>
      <c r="IU144" s="15"/>
      <c r="IV144" s="15"/>
    </row>
    <row r="145" spans="1:256" ht="15.75" customHeight="1">
      <c r="A145" s="510" t="s">
        <v>82</v>
      </c>
      <c r="B145" s="510"/>
      <c r="C145" s="510"/>
      <c r="D145" s="510"/>
      <c r="E145" s="510"/>
      <c r="F145" s="510"/>
      <c r="G145" s="510"/>
      <c r="H145" s="510"/>
      <c r="I145" s="89">
        <f>SUM(I139:I144)</f>
        <v>293.99</v>
      </c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15"/>
      <c r="BS145" s="15"/>
      <c r="BT145" s="15"/>
      <c r="BU145" s="15"/>
      <c r="BV145" s="15"/>
      <c r="BW145" s="15"/>
      <c r="BX145" s="15"/>
      <c r="BY145" s="15"/>
      <c r="BZ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  <c r="CQ145" s="15"/>
      <c r="CR145" s="15"/>
      <c r="CS145" s="15"/>
      <c r="CT145" s="15"/>
      <c r="CU145" s="15"/>
      <c r="CV145" s="15"/>
      <c r="CW145" s="15"/>
      <c r="CX145" s="15"/>
      <c r="CY145" s="15"/>
      <c r="CZ145" s="15"/>
      <c r="DA145" s="15"/>
      <c r="DB145" s="15"/>
      <c r="DC145" s="15"/>
      <c r="DD145" s="15"/>
      <c r="DE145" s="15"/>
      <c r="DF145" s="15"/>
      <c r="DG145" s="15"/>
      <c r="DH145" s="15"/>
      <c r="DI145" s="15"/>
      <c r="DJ145" s="15"/>
      <c r="DK145" s="15"/>
      <c r="DL145" s="15"/>
      <c r="DM145" s="15"/>
      <c r="DN145" s="15"/>
      <c r="DO145" s="15"/>
      <c r="DP145" s="15"/>
      <c r="DQ145" s="15"/>
      <c r="DR145" s="15"/>
      <c r="DS145" s="15"/>
      <c r="DT145" s="15"/>
      <c r="DU145" s="15"/>
      <c r="DV145" s="15"/>
      <c r="DW145" s="15"/>
      <c r="DX145" s="15"/>
      <c r="DY145" s="15"/>
      <c r="DZ145" s="15"/>
      <c r="EA145" s="15"/>
      <c r="EB145" s="15"/>
      <c r="EC145" s="15"/>
      <c r="ED145" s="15"/>
      <c r="EE145" s="15"/>
      <c r="EF145" s="15"/>
      <c r="EG145" s="15"/>
      <c r="EH145" s="15"/>
      <c r="EI145" s="15"/>
      <c r="EJ145" s="15"/>
      <c r="EK145" s="15"/>
      <c r="EL145" s="15"/>
      <c r="EM145" s="15"/>
      <c r="EN145" s="15"/>
      <c r="EO145" s="15"/>
      <c r="EP145" s="15"/>
      <c r="EQ145" s="15"/>
      <c r="ER145" s="15"/>
      <c r="ES145" s="15"/>
      <c r="ET145" s="15"/>
      <c r="EU145" s="15"/>
      <c r="EV145" s="15"/>
      <c r="EW145" s="15"/>
      <c r="EX145" s="15"/>
      <c r="EY145" s="15"/>
      <c r="EZ145" s="15"/>
      <c r="FA145" s="15"/>
      <c r="FB145" s="15"/>
      <c r="FC145" s="15"/>
      <c r="FD145" s="15"/>
      <c r="FE145" s="15"/>
      <c r="FF145" s="15"/>
      <c r="FG145" s="15"/>
      <c r="FH145" s="15"/>
      <c r="FI145" s="15"/>
      <c r="FJ145" s="15"/>
      <c r="FK145" s="15"/>
      <c r="FL145" s="15"/>
      <c r="FM145" s="15"/>
      <c r="FN145" s="15"/>
      <c r="FO145" s="15"/>
      <c r="FP145" s="15"/>
      <c r="FQ145" s="15"/>
      <c r="FR145" s="15"/>
      <c r="FS145" s="15"/>
      <c r="FT145" s="15"/>
      <c r="FU145" s="15"/>
      <c r="FV145" s="15"/>
      <c r="FW145" s="15"/>
      <c r="FX145" s="15"/>
      <c r="FY145" s="15"/>
      <c r="FZ145" s="15"/>
      <c r="GA145" s="15"/>
      <c r="GB145" s="15"/>
      <c r="GC145" s="15"/>
      <c r="GD145" s="15"/>
      <c r="GE145" s="15"/>
      <c r="GF145" s="15"/>
      <c r="GG145" s="15"/>
      <c r="GH145" s="15"/>
      <c r="GI145" s="15"/>
      <c r="GJ145" s="15"/>
      <c r="GK145" s="15"/>
      <c r="GL145" s="15"/>
      <c r="GM145" s="15"/>
      <c r="GN145" s="15"/>
      <c r="GO145" s="15"/>
      <c r="GP145" s="15"/>
      <c r="GQ145" s="15"/>
      <c r="GR145" s="15"/>
      <c r="GS145" s="15"/>
      <c r="GT145" s="15"/>
      <c r="GU145" s="15"/>
      <c r="GV145" s="15"/>
      <c r="GW145" s="15"/>
      <c r="GX145" s="15"/>
      <c r="GY145" s="15"/>
      <c r="GZ145" s="15"/>
      <c r="HA145" s="15"/>
      <c r="HB145" s="15"/>
      <c r="HC145" s="15"/>
      <c r="HD145" s="15"/>
      <c r="HE145" s="15"/>
      <c r="HF145" s="15"/>
      <c r="HG145" s="15"/>
      <c r="HH145" s="15"/>
      <c r="HI145" s="15"/>
      <c r="HJ145" s="15"/>
      <c r="HK145" s="15"/>
      <c r="HL145" s="15"/>
      <c r="HM145" s="15"/>
      <c r="HN145" s="15"/>
      <c r="HO145" s="15"/>
      <c r="HP145" s="15"/>
      <c r="HQ145" s="15"/>
      <c r="HR145" s="15"/>
      <c r="HS145" s="15"/>
      <c r="HT145" s="15"/>
      <c r="HU145" s="15"/>
      <c r="HV145" s="15"/>
      <c r="HW145" s="15"/>
      <c r="HX145" s="15"/>
      <c r="HY145" s="15"/>
      <c r="HZ145" s="15"/>
      <c r="IA145" s="15"/>
      <c r="IB145" s="15"/>
      <c r="IC145" s="15"/>
      <c r="ID145" s="15"/>
      <c r="IE145" s="15"/>
      <c r="IF145" s="15"/>
      <c r="IG145" s="15"/>
      <c r="IH145" s="15"/>
      <c r="II145" s="15"/>
      <c r="IJ145" s="15"/>
      <c r="IK145" s="15"/>
      <c r="IL145" s="15"/>
      <c r="IM145" s="15"/>
      <c r="IN145" s="15"/>
      <c r="IO145" s="15"/>
      <c r="IP145" s="15"/>
      <c r="IQ145" s="15"/>
      <c r="IR145" s="15"/>
      <c r="IS145" s="15"/>
      <c r="IT145" s="15"/>
      <c r="IU145" s="15"/>
      <c r="IV145" s="15"/>
    </row>
    <row r="146" spans="1:256" ht="9" customHeight="1">
      <c r="A146" s="491"/>
      <c r="B146" s="491"/>
      <c r="C146" s="491"/>
      <c r="D146" s="491"/>
      <c r="E146" s="491"/>
      <c r="F146" s="491"/>
      <c r="G146" s="491"/>
      <c r="H146" s="491"/>
      <c r="I146" s="491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5"/>
      <c r="BR146" s="15"/>
      <c r="BS146" s="15"/>
      <c r="BT146" s="15"/>
      <c r="BU146" s="15"/>
      <c r="BV146" s="15"/>
      <c r="BW146" s="15"/>
      <c r="BX146" s="15"/>
      <c r="BY146" s="15"/>
      <c r="BZ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15"/>
      <c r="CR146" s="15"/>
      <c r="CS146" s="15"/>
      <c r="CT146" s="15"/>
      <c r="CU146" s="15"/>
      <c r="CV146" s="15"/>
      <c r="CW146" s="15"/>
      <c r="CX146" s="15"/>
      <c r="CY146" s="15"/>
      <c r="CZ146" s="15"/>
      <c r="DA146" s="15"/>
      <c r="DB146" s="15"/>
      <c r="DC146" s="15"/>
      <c r="DD146" s="15"/>
      <c r="DE146" s="15"/>
      <c r="DF146" s="15"/>
      <c r="DG146" s="15"/>
      <c r="DH146" s="15"/>
      <c r="DI146" s="15"/>
      <c r="DJ146" s="15"/>
      <c r="DK146" s="15"/>
      <c r="DL146" s="15"/>
      <c r="DM146" s="15"/>
      <c r="DN146" s="15"/>
      <c r="DO146" s="15"/>
      <c r="DP146" s="15"/>
      <c r="DQ146" s="15"/>
      <c r="DR146" s="15"/>
      <c r="DS146" s="15"/>
      <c r="DT146" s="15"/>
      <c r="DU146" s="15"/>
      <c r="DV146" s="15"/>
      <c r="DW146" s="15"/>
      <c r="DX146" s="15"/>
      <c r="DY146" s="15"/>
      <c r="DZ146" s="15"/>
      <c r="EA146" s="15"/>
      <c r="EB146" s="15"/>
      <c r="EC146" s="15"/>
      <c r="ED146" s="15"/>
      <c r="EE146" s="15"/>
      <c r="EF146" s="15"/>
      <c r="EG146" s="15"/>
      <c r="EH146" s="15"/>
      <c r="EI146" s="15"/>
      <c r="EJ146" s="15"/>
      <c r="EK146" s="15"/>
      <c r="EL146" s="15"/>
      <c r="EM146" s="15"/>
      <c r="EN146" s="15"/>
      <c r="EO146" s="15"/>
      <c r="EP146" s="15"/>
      <c r="EQ146" s="15"/>
      <c r="ER146" s="15"/>
      <c r="ES146" s="15"/>
      <c r="ET146" s="15"/>
      <c r="EU146" s="15"/>
      <c r="EV146" s="15"/>
      <c r="EW146" s="15"/>
      <c r="EX146" s="15"/>
      <c r="EY146" s="15"/>
      <c r="EZ146" s="15"/>
      <c r="FA146" s="15"/>
      <c r="FB146" s="15"/>
      <c r="FC146" s="15"/>
      <c r="FD146" s="15"/>
      <c r="FE146" s="15"/>
      <c r="FF146" s="15"/>
      <c r="FG146" s="15"/>
      <c r="FH146" s="15"/>
      <c r="FI146" s="15"/>
      <c r="FJ146" s="15"/>
      <c r="FK146" s="15"/>
      <c r="FL146" s="15"/>
      <c r="FM146" s="15"/>
      <c r="FN146" s="15"/>
      <c r="FO146" s="15"/>
      <c r="FP146" s="15"/>
      <c r="FQ146" s="15"/>
      <c r="FR146" s="15"/>
      <c r="FS146" s="15"/>
      <c r="FT146" s="15"/>
      <c r="FU146" s="15"/>
      <c r="FV146" s="15"/>
      <c r="FW146" s="15"/>
      <c r="FX146" s="15"/>
      <c r="FY146" s="15"/>
      <c r="FZ146" s="15"/>
      <c r="GA146" s="15"/>
      <c r="GB146" s="15"/>
      <c r="GC146" s="15"/>
      <c r="GD146" s="15"/>
      <c r="GE146" s="15"/>
      <c r="GF146" s="15"/>
      <c r="GG146" s="15"/>
      <c r="GH146" s="15"/>
      <c r="GI146" s="15"/>
      <c r="GJ146" s="15"/>
      <c r="GK146" s="15"/>
      <c r="GL146" s="15"/>
      <c r="GM146" s="15"/>
      <c r="GN146" s="15"/>
      <c r="GO146" s="15"/>
      <c r="GP146" s="15"/>
      <c r="GQ146" s="15"/>
      <c r="GR146" s="15"/>
      <c r="GS146" s="15"/>
      <c r="GT146" s="15"/>
      <c r="GU146" s="15"/>
      <c r="GV146" s="15"/>
      <c r="GW146" s="15"/>
      <c r="GX146" s="15"/>
      <c r="GY146" s="15"/>
      <c r="GZ146" s="15"/>
      <c r="HA146" s="15"/>
      <c r="HB146" s="15"/>
      <c r="HC146" s="15"/>
      <c r="HD146" s="15"/>
      <c r="HE146" s="15"/>
      <c r="HF146" s="15"/>
      <c r="HG146" s="15"/>
      <c r="HH146" s="15"/>
      <c r="HI146" s="15"/>
      <c r="HJ146" s="15"/>
      <c r="HK146" s="15"/>
      <c r="HL146" s="15"/>
      <c r="HM146" s="15"/>
      <c r="HN146" s="15"/>
      <c r="HO146" s="15"/>
      <c r="HP146" s="15"/>
      <c r="HQ146" s="15"/>
      <c r="HR146" s="15"/>
      <c r="HS146" s="15"/>
      <c r="HT146" s="15"/>
      <c r="HU146" s="15"/>
      <c r="HV146" s="15"/>
      <c r="HW146" s="15"/>
      <c r="HX146" s="15"/>
      <c r="HY146" s="15"/>
      <c r="HZ146" s="15"/>
      <c r="IA146" s="15"/>
      <c r="IB146" s="15"/>
      <c r="IC146" s="15"/>
      <c r="ID146" s="15"/>
      <c r="IE146" s="15"/>
      <c r="IF146" s="15"/>
      <c r="IG146" s="15"/>
      <c r="IH146" s="15"/>
      <c r="II146" s="15"/>
      <c r="IJ146" s="15"/>
      <c r="IK146" s="15"/>
      <c r="IL146" s="15"/>
      <c r="IM146" s="15"/>
      <c r="IN146" s="15"/>
      <c r="IO146" s="15"/>
      <c r="IP146" s="15"/>
      <c r="IQ146" s="15"/>
      <c r="IR146" s="15"/>
      <c r="IS146" s="15"/>
      <c r="IT146" s="15"/>
      <c r="IU146" s="15"/>
      <c r="IV146" s="15"/>
    </row>
    <row r="147" spans="1:256" ht="34.5" customHeight="1">
      <c r="A147" s="530" t="s">
        <v>150</v>
      </c>
      <c r="B147" s="530"/>
      <c r="C147" s="530"/>
      <c r="D147" s="530"/>
      <c r="E147" s="530"/>
      <c r="F147" s="530"/>
      <c r="G147" s="530"/>
      <c r="H147" s="530"/>
      <c r="I147" s="92">
        <f>ROUND((12*I145)/I137,2)</f>
        <v>37.44</v>
      </c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5"/>
      <c r="BR147" s="15"/>
      <c r="BS147" s="15"/>
      <c r="BT147" s="15"/>
      <c r="BU147" s="15"/>
      <c r="BV147" s="15"/>
      <c r="BW147" s="15"/>
      <c r="BX147" s="15"/>
      <c r="BY147" s="15"/>
      <c r="BZ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5"/>
      <c r="CQ147" s="15"/>
      <c r="CR147" s="15"/>
      <c r="CS147" s="15"/>
      <c r="CT147" s="15"/>
      <c r="CU147" s="15"/>
      <c r="CV147" s="15"/>
      <c r="CW147" s="15"/>
      <c r="CX147" s="15"/>
      <c r="CY147" s="15"/>
      <c r="CZ147" s="15"/>
      <c r="DA147" s="15"/>
      <c r="DB147" s="15"/>
      <c r="DC147" s="15"/>
      <c r="DD147" s="15"/>
      <c r="DE147" s="15"/>
      <c r="DF147" s="15"/>
      <c r="DG147" s="15"/>
      <c r="DH147" s="15"/>
      <c r="DI147" s="15"/>
      <c r="DJ147" s="15"/>
      <c r="DK147" s="15"/>
      <c r="DL147" s="15"/>
      <c r="DM147" s="15"/>
      <c r="DN147" s="15"/>
      <c r="DO147" s="15"/>
      <c r="DP147" s="15"/>
      <c r="DQ147" s="15"/>
      <c r="DR147" s="15"/>
      <c r="DS147" s="15"/>
      <c r="DT147" s="15"/>
      <c r="DU147" s="15"/>
      <c r="DV147" s="15"/>
      <c r="DW147" s="15"/>
      <c r="DX147" s="15"/>
      <c r="DY147" s="15"/>
      <c r="DZ147" s="15"/>
      <c r="EA147" s="15"/>
      <c r="EB147" s="15"/>
      <c r="EC147" s="15"/>
      <c r="ED147" s="15"/>
      <c r="EE147" s="15"/>
      <c r="EF147" s="15"/>
      <c r="EG147" s="15"/>
      <c r="EH147" s="15"/>
      <c r="EI147" s="15"/>
      <c r="EJ147" s="15"/>
      <c r="EK147" s="15"/>
      <c r="EL147" s="15"/>
      <c r="EM147" s="15"/>
      <c r="EN147" s="15"/>
      <c r="EO147" s="15"/>
      <c r="EP147" s="15"/>
      <c r="EQ147" s="15"/>
      <c r="ER147" s="15"/>
      <c r="ES147" s="15"/>
      <c r="ET147" s="15"/>
      <c r="EU147" s="15"/>
      <c r="EV147" s="15"/>
      <c r="EW147" s="15"/>
      <c r="EX147" s="15"/>
      <c r="EY147" s="15"/>
      <c r="EZ147" s="15"/>
      <c r="FA147" s="15"/>
      <c r="FB147" s="15"/>
      <c r="FC147" s="15"/>
      <c r="FD147" s="15"/>
      <c r="FE147" s="15"/>
      <c r="FF147" s="15"/>
      <c r="FG147" s="15"/>
      <c r="FH147" s="15"/>
      <c r="FI147" s="15"/>
      <c r="FJ147" s="15"/>
      <c r="FK147" s="15"/>
      <c r="FL147" s="15"/>
      <c r="FM147" s="15"/>
      <c r="FN147" s="15"/>
      <c r="FO147" s="15"/>
      <c r="FP147" s="15"/>
      <c r="FQ147" s="15"/>
      <c r="FR147" s="15"/>
      <c r="FS147" s="15"/>
      <c r="FT147" s="15"/>
      <c r="FU147" s="15"/>
      <c r="FV147" s="15"/>
      <c r="FW147" s="15"/>
      <c r="FX147" s="15"/>
      <c r="FY147" s="15"/>
      <c r="FZ147" s="15"/>
      <c r="GA147" s="15"/>
      <c r="GB147" s="15"/>
      <c r="GC147" s="15"/>
      <c r="GD147" s="15"/>
      <c r="GE147" s="15"/>
      <c r="GF147" s="15"/>
      <c r="GG147" s="15"/>
      <c r="GH147" s="15"/>
      <c r="GI147" s="15"/>
      <c r="GJ147" s="15"/>
      <c r="GK147" s="15"/>
      <c r="GL147" s="15"/>
      <c r="GM147" s="15"/>
      <c r="GN147" s="15"/>
      <c r="GO147" s="15"/>
      <c r="GP147" s="15"/>
      <c r="GQ147" s="15"/>
      <c r="GR147" s="15"/>
      <c r="GS147" s="15"/>
      <c r="GT147" s="15"/>
      <c r="GU147" s="15"/>
      <c r="GV147" s="15"/>
      <c r="GW147" s="15"/>
      <c r="GX147" s="15"/>
      <c r="GY147" s="15"/>
      <c r="GZ147" s="15"/>
      <c r="HA147" s="15"/>
      <c r="HB147" s="15"/>
      <c r="HC147" s="15"/>
      <c r="HD147" s="15"/>
      <c r="HE147" s="15"/>
      <c r="HF147" s="15"/>
      <c r="HG147" s="15"/>
      <c r="HH147" s="15"/>
      <c r="HI147" s="15"/>
      <c r="HJ147" s="15"/>
      <c r="HK147" s="15"/>
      <c r="HL147" s="15"/>
      <c r="HM147" s="15"/>
      <c r="HN147" s="15"/>
      <c r="HO147" s="15"/>
      <c r="HP147" s="15"/>
      <c r="HQ147" s="15"/>
      <c r="HR147" s="15"/>
      <c r="HS147" s="15"/>
      <c r="HT147" s="15"/>
      <c r="HU147" s="15"/>
      <c r="HV147" s="15"/>
      <c r="HW147" s="15"/>
      <c r="HX147" s="15"/>
      <c r="HY147" s="15"/>
      <c r="HZ147" s="15"/>
      <c r="IA147" s="15"/>
      <c r="IB147" s="15"/>
      <c r="IC147" s="15"/>
      <c r="ID147" s="15"/>
      <c r="IE147" s="15"/>
      <c r="IF147" s="15"/>
      <c r="IG147" s="15"/>
      <c r="IH147" s="15"/>
      <c r="II147" s="15"/>
      <c r="IJ147" s="15"/>
      <c r="IK147" s="15"/>
      <c r="IL147" s="15"/>
      <c r="IM147" s="15"/>
      <c r="IN147" s="15"/>
      <c r="IO147" s="15"/>
      <c r="IP147" s="15"/>
      <c r="IQ147" s="15"/>
      <c r="IR147" s="15"/>
      <c r="IS147" s="15"/>
      <c r="IT147" s="15"/>
      <c r="IU147" s="15"/>
      <c r="IV147" s="15"/>
    </row>
    <row r="148" spans="1:256" ht="9.75" customHeight="1">
      <c r="A148" s="531"/>
      <c r="B148" s="531"/>
      <c r="C148" s="531"/>
      <c r="D148" s="531"/>
      <c r="E148" s="531"/>
      <c r="F148" s="531"/>
      <c r="G148" s="531"/>
      <c r="H148" s="531"/>
      <c r="I148" s="531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  <c r="BM148" s="15"/>
      <c r="BN148" s="15"/>
      <c r="BO148" s="15"/>
      <c r="BP148" s="15"/>
      <c r="BQ148" s="15"/>
      <c r="BR148" s="15"/>
      <c r="BS148" s="15"/>
      <c r="BT148" s="15"/>
      <c r="BU148" s="15"/>
      <c r="BV148" s="15"/>
      <c r="BW148" s="15"/>
      <c r="BX148" s="15"/>
      <c r="BY148" s="15"/>
      <c r="BZ148" s="15"/>
      <c r="CA148" s="15"/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15"/>
      <c r="CR148" s="15"/>
      <c r="CS148" s="15"/>
      <c r="CT148" s="15"/>
      <c r="CU148" s="15"/>
      <c r="CV148" s="15"/>
      <c r="CW148" s="15"/>
      <c r="CX148" s="15"/>
      <c r="CY148" s="15"/>
      <c r="CZ148" s="15"/>
      <c r="DA148" s="15"/>
      <c r="DB148" s="15"/>
      <c r="DC148" s="15"/>
      <c r="DD148" s="15"/>
      <c r="DE148" s="15"/>
      <c r="DF148" s="15"/>
      <c r="DG148" s="15"/>
      <c r="DH148" s="15"/>
      <c r="DI148" s="15"/>
      <c r="DJ148" s="15"/>
      <c r="DK148" s="15"/>
      <c r="DL148" s="15"/>
      <c r="DM148" s="15"/>
      <c r="DN148" s="15"/>
      <c r="DO148" s="15"/>
      <c r="DP148" s="15"/>
      <c r="DQ148" s="15"/>
      <c r="DR148" s="15"/>
      <c r="DS148" s="15"/>
      <c r="DT148" s="15"/>
      <c r="DU148" s="15"/>
      <c r="DV148" s="15"/>
      <c r="DW148" s="15"/>
      <c r="DX148" s="15"/>
      <c r="DY148" s="15"/>
      <c r="DZ148" s="15"/>
      <c r="EA148" s="15"/>
      <c r="EB148" s="15"/>
      <c r="EC148" s="15"/>
      <c r="ED148" s="15"/>
      <c r="EE148" s="15"/>
      <c r="EF148" s="15"/>
      <c r="EG148" s="15"/>
      <c r="EH148" s="15"/>
      <c r="EI148" s="15"/>
      <c r="EJ148" s="15"/>
      <c r="EK148" s="15"/>
      <c r="EL148" s="15"/>
      <c r="EM148" s="15"/>
      <c r="EN148" s="15"/>
      <c r="EO148" s="15"/>
      <c r="EP148" s="15"/>
      <c r="EQ148" s="15"/>
      <c r="ER148" s="15"/>
      <c r="ES148" s="15"/>
      <c r="ET148" s="15"/>
      <c r="EU148" s="15"/>
      <c r="EV148" s="15"/>
      <c r="EW148" s="15"/>
      <c r="EX148" s="15"/>
      <c r="EY148" s="15"/>
      <c r="EZ148" s="15"/>
      <c r="FA148" s="15"/>
      <c r="FB148" s="15"/>
      <c r="FC148" s="15"/>
      <c r="FD148" s="15"/>
      <c r="FE148" s="15"/>
      <c r="FF148" s="15"/>
      <c r="FG148" s="15"/>
      <c r="FH148" s="15"/>
      <c r="FI148" s="15"/>
      <c r="FJ148" s="15"/>
      <c r="FK148" s="15"/>
      <c r="FL148" s="15"/>
      <c r="FM148" s="15"/>
      <c r="FN148" s="15"/>
      <c r="FO148" s="15"/>
      <c r="FP148" s="15"/>
      <c r="FQ148" s="15"/>
      <c r="FR148" s="15"/>
      <c r="FS148" s="15"/>
      <c r="FT148" s="15"/>
      <c r="FU148" s="15"/>
      <c r="FV148" s="15"/>
      <c r="FW148" s="15"/>
      <c r="FX148" s="15"/>
      <c r="FY148" s="15"/>
      <c r="FZ148" s="15"/>
      <c r="GA148" s="15"/>
      <c r="GB148" s="15"/>
      <c r="GC148" s="15"/>
      <c r="GD148" s="15"/>
      <c r="GE148" s="15"/>
      <c r="GF148" s="15"/>
      <c r="GG148" s="15"/>
      <c r="GH148" s="15"/>
      <c r="GI148" s="15"/>
      <c r="GJ148" s="15"/>
      <c r="GK148" s="15"/>
      <c r="GL148" s="15"/>
      <c r="GM148" s="15"/>
      <c r="GN148" s="15"/>
      <c r="GO148" s="15"/>
      <c r="GP148" s="15"/>
      <c r="GQ148" s="15"/>
      <c r="GR148" s="15"/>
      <c r="GS148" s="15"/>
      <c r="GT148" s="15"/>
      <c r="GU148" s="15"/>
      <c r="GV148" s="15"/>
      <c r="GW148" s="15"/>
      <c r="GX148" s="15"/>
      <c r="GY148" s="15"/>
      <c r="GZ148" s="15"/>
      <c r="HA148" s="15"/>
      <c r="HB148" s="15"/>
      <c r="HC148" s="15"/>
      <c r="HD148" s="15"/>
      <c r="HE148" s="15"/>
      <c r="HF148" s="15"/>
      <c r="HG148" s="15"/>
      <c r="HH148" s="15"/>
      <c r="HI148" s="15"/>
      <c r="HJ148" s="15"/>
      <c r="HK148" s="15"/>
      <c r="HL148" s="15"/>
      <c r="HM148" s="15"/>
      <c r="HN148" s="15"/>
      <c r="HO148" s="15"/>
      <c r="HP148" s="15"/>
      <c r="HQ148" s="15"/>
      <c r="HR148" s="15"/>
      <c r="HS148" s="15"/>
      <c r="HT148" s="15"/>
      <c r="HU148" s="15"/>
      <c r="HV148" s="15"/>
      <c r="HW148" s="15"/>
      <c r="HX148" s="15"/>
      <c r="HY148" s="15"/>
      <c r="HZ148" s="15"/>
      <c r="IA148" s="15"/>
      <c r="IB148" s="15"/>
      <c r="IC148" s="15"/>
      <c r="ID148" s="15"/>
      <c r="IE148" s="15"/>
      <c r="IF148" s="15"/>
      <c r="IG148" s="15"/>
      <c r="IH148" s="15"/>
      <c r="II148" s="15"/>
      <c r="IJ148" s="15"/>
      <c r="IK148" s="15"/>
      <c r="IL148" s="15"/>
      <c r="IM148" s="15"/>
      <c r="IN148" s="15"/>
      <c r="IO148" s="15"/>
      <c r="IP148" s="15"/>
      <c r="IQ148" s="15"/>
      <c r="IR148" s="15"/>
      <c r="IS148" s="15"/>
      <c r="IT148" s="15"/>
      <c r="IU148" s="15"/>
      <c r="IV148" s="15"/>
    </row>
    <row r="149" spans="1:256" ht="20.25" customHeight="1">
      <c r="A149" s="514" t="s">
        <v>151</v>
      </c>
      <c r="B149" s="514"/>
      <c r="C149" s="514"/>
      <c r="D149" s="514"/>
      <c r="E149" s="514"/>
      <c r="F149" s="514"/>
      <c r="G149" s="514"/>
      <c r="H149" s="514"/>
      <c r="I149" s="514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  <c r="BM149" s="15"/>
      <c r="BN149" s="15"/>
      <c r="BO149" s="15"/>
      <c r="BP149" s="15"/>
      <c r="BQ149" s="15"/>
      <c r="BR149" s="15"/>
      <c r="BS149" s="15"/>
      <c r="BT149" s="15"/>
      <c r="BU149" s="15"/>
      <c r="BV149" s="15"/>
      <c r="BW149" s="15"/>
      <c r="BX149" s="15"/>
      <c r="BY149" s="15"/>
      <c r="BZ149" s="15"/>
      <c r="CA149" s="15"/>
      <c r="CB149" s="15"/>
      <c r="CC149" s="15"/>
      <c r="CD149" s="15"/>
      <c r="CE149" s="15"/>
      <c r="CF149" s="15"/>
      <c r="CG149" s="15"/>
      <c r="CH149" s="15"/>
      <c r="CI149" s="15"/>
      <c r="CJ149" s="15"/>
      <c r="CK149" s="15"/>
      <c r="CL149" s="15"/>
      <c r="CM149" s="15"/>
      <c r="CN149" s="15"/>
      <c r="CO149" s="15"/>
      <c r="CP149" s="15"/>
      <c r="CQ149" s="15"/>
      <c r="CR149" s="15"/>
      <c r="CS149" s="15"/>
      <c r="CT149" s="15"/>
      <c r="CU149" s="15"/>
      <c r="CV149" s="15"/>
      <c r="CW149" s="15"/>
      <c r="CX149" s="15"/>
      <c r="CY149" s="15"/>
      <c r="CZ149" s="15"/>
      <c r="DA149" s="15"/>
      <c r="DB149" s="15"/>
      <c r="DC149" s="15"/>
      <c r="DD149" s="15"/>
      <c r="DE149" s="15"/>
      <c r="DF149" s="15"/>
      <c r="DG149" s="15"/>
      <c r="DH149" s="15"/>
      <c r="DI149" s="15"/>
      <c r="DJ149" s="15"/>
      <c r="DK149" s="15"/>
      <c r="DL149" s="15"/>
      <c r="DM149" s="15"/>
      <c r="DN149" s="15"/>
      <c r="DO149" s="15"/>
      <c r="DP149" s="15"/>
      <c r="DQ149" s="15"/>
      <c r="DR149" s="15"/>
      <c r="DS149" s="15"/>
      <c r="DT149" s="15"/>
      <c r="DU149" s="15"/>
      <c r="DV149" s="15"/>
      <c r="DW149" s="15"/>
      <c r="DX149" s="15"/>
      <c r="DY149" s="15"/>
      <c r="DZ149" s="15"/>
      <c r="EA149" s="15"/>
      <c r="EB149" s="15"/>
      <c r="EC149" s="15"/>
      <c r="ED149" s="15"/>
      <c r="EE149" s="15"/>
      <c r="EF149" s="15"/>
      <c r="EG149" s="15"/>
      <c r="EH149" s="15"/>
      <c r="EI149" s="15"/>
      <c r="EJ149" s="15"/>
      <c r="EK149" s="15"/>
      <c r="EL149" s="15"/>
      <c r="EM149" s="15"/>
      <c r="EN149" s="15"/>
      <c r="EO149" s="15"/>
      <c r="EP149" s="15"/>
      <c r="EQ149" s="15"/>
      <c r="ER149" s="15"/>
      <c r="ES149" s="15"/>
      <c r="ET149" s="15"/>
      <c r="EU149" s="15"/>
      <c r="EV149" s="15"/>
      <c r="EW149" s="15"/>
      <c r="EX149" s="15"/>
      <c r="EY149" s="15"/>
      <c r="EZ149" s="15"/>
      <c r="FA149" s="15"/>
      <c r="FB149" s="15"/>
      <c r="FC149" s="15"/>
      <c r="FD149" s="15"/>
      <c r="FE149" s="15"/>
      <c r="FF149" s="15"/>
      <c r="FG149" s="15"/>
      <c r="FH149" s="15"/>
      <c r="FI149" s="15"/>
      <c r="FJ149" s="15"/>
      <c r="FK149" s="15"/>
      <c r="FL149" s="15"/>
      <c r="FM149" s="15"/>
      <c r="FN149" s="15"/>
      <c r="FO149" s="15"/>
      <c r="FP149" s="15"/>
      <c r="FQ149" s="15"/>
      <c r="FR149" s="15"/>
      <c r="FS149" s="15"/>
      <c r="FT149" s="15"/>
      <c r="FU149" s="15"/>
      <c r="FV149" s="15"/>
      <c r="FW149" s="15"/>
      <c r="FX149" s="15"/>
      <c r="FY149" s="15"/>
      <c r="FZ149" s="15"/>
      <c r="GA149" s="15"/>
      <c r="GB149" s="15"/>
      <c r="GC149" s="15"/>
      <c r="GD149" s="15"/>
      <c r="GE149" s="15"/>
      <c r="GF149" s="15"/>
      <c r="GG149" s="15"/>
      <c r="GH149" s="15"/>
      <c r="GI149" s="15"/>
      <c r="GJ149" s="15"/>
      <c r="GK149" s="15"/>
      <c r="GL149" s="15"/>
      <c r="GM149" s="15"/>
      <c r="GN149" s="15"/>
      <c r="GO149" s="15"/>
      <c r="GP149" s="15"/>
      <c r="GQ149" s="15"/>
      <c r="GR149" s="15"/>
      <c r="GS149" s="15"/>
      <c r="GT149" s="15"/>
      <c r="GU149" s="15"/>
      <c r="GV149" s="15"/>
      <c r="GW149" s="15"/>
      <c r="GX149" s="15"/>
      <c r="GY149" s="15"/>
      <c r="GZ149" s="15"/>
      <c r="HA149" s="15"/>
      <c r="HB149" s="15"/>
      <c r="HC149" s="15"/>
      <c r="HD149" s="15"/>
      <c r="HE149" s="15"/>
      <c r="HF149" s="15"/>
      <c r="HG149" s="15"/>
      <c r="HH149" s="15"/>
      <c r="HI149" s="15"/>
      <c r="HJ149" s="15"/>
      <c r="HK149" s="15"/>
      <c r="HL149" s="15"/>
      <c r="HM149" s="15"/>
      <c r="HN149" s="15"/>
      <c r="HO149" s="15"/>
      <c r="HP149" s="15"/>
      <c r="HQ149" s="15"/>
      <c r="HR149" s="15"/>
      <c r="HS149" s="15"/>
      <c r="HT149" s="15"/>
      <c r="HU149" s="15"/>
      <c r="HV149" s="15"/>
      <c r="HW149" s="15"/>
      <c r="HX149" s="15"/>
      <c r="HY149" s="15"/>
      <c r="HZ149" s="15"/>
      <c r="IA149" s="15"/>
      <c r="IB149" s="15"/>
      <c r="IC149" s="15"/>
      <c r="ID149" s="15"/>
      <c r="IE149" s="15"/>
      <c r="IF149" s="15"/>
      <c r="IG149" s="15"/>
      <c r="IH149" s="15"/>
      <c r="II149" s="15"/>
      <c r="IJ149" s="15"/>
      <c r="IK149" s="15"/>
      <c r="IL149" s="15"/>
      <c r="IM149" s="15"/>
      <c r="IN149" s="15"/>
      <c r="IO149" s="15"/>
      <c r="IP149" s="15"/>
      <c r="IQ149" s="15"/>
      <c r="IR149" s="15"/>
      <c r="IS149" s="15"/>
      <c r="IT149" s="15"/>
      <c r="IU149" s="15"/>
      <c r="IV149" s="15"/>
    </row>
    <row r="150" spans="1:256" ht="25.5" customHeight="1">
      <c r="A150" s="66" t="s">
        <v>152</v>
      </c>
      <c r="B150" s="524" t="s">
        <v>153</v>
      </c>
      <c r="C150" s="524"/>
      <c r="D150" s="524"/>
      <c r="E150" s="524"/>
      <c r="F150" s="524"/>
      <c r="G150" s="524"/>
      <c r="H150" s="524"/>
      <c r="I150" s="93" t="s">
        <v>79</v>
      </c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  <c r="BM150" s="15"/>
      <c r="BN150" s="15"/>
      <c r="BO150" s="15"/>
      <c r="BP150" s="15"/>
      <c r="BQ150" s="15"/>
      <c r="BR150" s="15"/>
      <c r="BS150" s="15"/>
      <c r="BT150" s="15"/>
      <c r="BU150" s="15"/>
      <c r="BV150" s="15"/>
      <c r="BW150" s="15"/>
      <c r="BX150" s="15"/>
      <c r="BY150" s="15"/>
      <c r="BZ150" s="15"/>
      <c r="CA150" s="15"/>
      <c r="CB150" s="15"/>
      <c r="CC150" s="1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15"/>
      <c r="CR150" s="15"/>
      <c r="CS150" s="15"/>
      <c r="CT150" s="15"/>
      <c r="CU150" s="15"/>
      <c r="CV150" s="15"/>
      <c r="CW150" s="15"/>
      <c r="CX150" s="15"/>
      <c r="CY150" s="15"/>
      <c r="CZ150" s="15"/>
      <c r="DA150" s="15"/>
      <c r="DB150" s="15"/>
      <c r="DC150" s="15"/>
      <c r="DD150" s="15"/>
      <c r="DE150" s="15"/>
      <c r="DF150" s="15"/>
      <c r="DG150" s="15"/>
      <c r="DH150" s="15"/>
      <c r="DI150" s="15"/>
      <c r="DJ150" s="15"/>
      <c r="DK150" s="15"/>
      <c r="DL150" s="15"/>
      <c r="DM150" s="15"/>
      <c r="DN150" s="15"/>
      <c r="DO150" s="15"/>
      <c r="DP150" s="15"/>
      <c r="DQ150" s="15"/>
      <c r="DR150" s="15"/>
      <c r="DS150" s="15"/>
      <c r="DT150" s="15"/>
      <c r="DU150" s="15"/>
      <c r="DV150" s="15"/>
      <c r="DW150" s="15"/>
      <c r="DX150" s="15"/>
      <c r="DY150" s="15"/>
      <c r="DZ150" s="15"/>
      <c r="EA150" s="15"/>
      <c r="EB150" s="15"/>
      <c r="EC150" s="15"/>
      <c r="ED150" s="15"/>
      <c r="EE150" s="15"/>
      <c r="EF150" s="15"/>
      <c r="EG150" s="15"/>
      <c r="EH150" s="15"/>
      <c r="EI150" s="15"/>
      <c r="EJ150" s="15"/>
      <c r="EK150" s="15"/>
      <c r="EL150" s="15"/>
      <c r="EM150" s="15"/>
      <c r="EN150" s="15"/>
      <c r="EO150" s="15"/>
      <c r="EP150" s="15"/>
      <c r="EQ150" s="15"/>
      <c r="ER150" s="15"/>
      <c r="ES150" s="15"/>
      <c r="ET150" s="15"/>
      <c r="EU150" s="15"/>
      <c r="EV150" s="15"/>
      <c r="EW150" s="15"/>
      <c r="EX150" s="15"/>
      <c r="EY150" s="15"/>
      <c r="EZ150" s="15"/>
      <c r="FA150" s="15"/>
      <c r="FB150" s="15"/>
      <c r="FC150" s="15"/>
      <c r="FD150" s="15"/>
      <c r="FE150" s="15"/>
      <c r="FF150" s="15"/>
      <c r="FG150" s="15"/>
      <c r="FH150" s="15"/>
      <c r="FI150" s="15"/>
      <c r="FJ150" s="15"/>
      <c r="FK150" s="15"/>
      <c r="FL150" s="15"/>
      <c r="FM150" s="15"/>
      <c r="FN150" s="15"/>
      <c r="FO150" s="15"/>
      <c r="FP150" s="15"/>
      <c r="FQ150" s="15"/>
      <c r="FR150" s="15"/>
      <c r="FS150" s="15"/>
      <c r="FT150" s="15"/>
      <c r="FU150" s="15"/>
      <c r="FV150" s="15"/>
      <c r="FW150" s="15"/>
      <c r="FX150" s="15"/>
      <c r="FY150" s="15"/>
      <c r="FZ150" s="15"/>
      <c r="GA150" s="15"/>
      <c r="GB150" s="15"/>
      <c r="GC150" s="15"/>
      <c r="GD150" s="15"/>
      <c r="GE150" s="15"/>
      <c r="GF150" s="15"/>
      <c r="GG150" s="15"/>
      <c r="GH150" s="15"/>
      <c r="GI150" s="15"/>
      <c r="GJ150" s="15"/>
      <c r="GK150" s="15"/>
      <c r="GL150" s="15"/>
      <c r="GM150" s="15"/>
      <c r="GN150" s="15"/>
      <c r="GO150" s="15"/>
      <c r="GP150" s="15"/>
      <c r="GQ150" s="15"/>
      <c r="GR150" s="15"/>
      <c r="GS150" s="15"/>
      <c r="GT150" s="15"/>
      <c r="GU150" s="15"/>
      <c r="GV150" s="15"/>
      <c r="GW150" s="15"/>
      <c r="GX150" s="15"/>
      <c r="GY150" s="15"/>
      <c r="GZ150" s="15"/>
      <c r="HA150" s="15"/>
      <c r="HB150" s="15"/>
      <c r="HC150" s="15"/>
      <c r="HD150" s="15"/>
      <c r="HE150" s="15"/>
      <c r="HF150" s="15"/>
      <c r="HG150" s="15"/>
      <c r="HH150" s="15"/>
      <c r="HI150" s="15"/>
      <c r="HJ150" s="15"/>
      <c r="HK150" s="15"/>
      <c r="HL150" s="15"/>
      <c r="HM150" s="15"/>
      <c r="HN150" s="15"/>
      <c r="HO150" s="15"/>
      <c r="HP150" s="15"/>
      <c r="HQ150" s="15"/>
      <c r="HR150" s="15"/>
      <c r="HS150" s="15"/>
      <c r="HT150" s="15"/>
      <c r="HU150" s="15"/>
      <c r="HV150" s="15"/>
      <c r="HW150" s="15"/>
      <c r="HX150" s="15"/>
      <c r="HY150" s="15"/>
      <c r="HZ150" s="15"/>
      <c r="IA150" s="15"/>
      <c r="IB150" s="15"/>
      <c r="IC150" s="15"/>
      <c r="ID150" s="15"/>
      <c r="IE150" s="15"/>
      <c r="IF150" s="15"/>
      <c r="IG150" s="15"/>
      <c r="IH150" s="15"/>
      <c r="II150" s="15"/>
      <c r="IJ150" s="15"/>
      <c r="IK150" s="15"/>
      <c r="IL150" s="15"/>
      <c r="IM150" s="15"/>
      <c r="IN150" s="15"/>
      <c r="IO150" s="15"/>
      <c r="IP150" s="15"/>
      <c r="IQ150" s="15"/>
      <c r="IR150" s="15"/>
      <c r="IS150" s="15"/>
      <c r="IT150" s="15"/>
      <c r="IU150" s="15"/>
      <c r="IV150" s="15"/>
    </row>
    <row r="151" spans="1:256" ht="13.5" customHeight="1">
      <c r="A151" s="48" t="s">
        <v>8</v>
      </c>
      <c r="B151" s="509" t="s">
        <v>154</v>
      </c>
      <c r="C151" s="509"/>
      <c r="D151" s="509"/>
      <c r="E151" s="509"/>
      <c r="F151" s="509"/>
      <c r="G151" s="509"/>
      <c r="H151" s="509"/>
      <c r="I151" s="55">
        <v>0</v>
      </c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  <c r="BM151" s="15"/>
      <c r="BN151" s="15"/>
      <c r="BO151" s="15"/>
      <c r="BP151" s="15"/>
      <c r="BQ151" s="15"/>
      <c r="BR151" s="15"/>
      <c r="BS151" s="15"/>
      <c r="BT151" s="15"/>
      <c r="BU151" s="15"/>
      <c r="BV151" s="15"/>
      <c r="BW151" s="15"/>
      <c r="BX151" s="15"/>
      <c r="BY151" s="15"/>
      <c r="BZ151" s="15"/>
      <c r="CA151" s="15"/>
      <c r="CB151" s="15"/>
      <c r="CC151" s="15"/>
      <c r="CD151" s="15"/>
      <c r="CE151" s="15"/>
      <c r="CF151" s="15"/>
      <c r="CG151" s="15"/>
      <c r="CH151" s="15"/>
      <c r="CI151" s="15"/>
      <c r="CJ151" s="15"/>
      <c r="CK151" s="15"/>
      <c r="CL151" s="15"/>
      <c r="CM151" s="15"/>
      <c r="CN151" s="15"/>
      <c r="CO151" s="15"/>
      <c r="CP151" s="15"/>
      <c r="CQ151" s="15"/>
      <c r="CR151" s="15"/>
      <c r="CS151" s="15"/>
      <c r="CT151" s="15"/>
      <c r="CU151" s="15"/>
      <c r="CV151" s="15"/>
      <c r="CW151" s="15"/>
      <c r="CX151" s="15"/>
      <c r="CY151" s="15"/>
      <c r="CZ151" s="15"/>
      <c r="DA151" s="15"/>
      <c r="DB151" s="15"/>
      <c r="DC151" s="15"/>
      <c r="DD151" s="15"/>
      <c r="DE151" s="15"/>
      <c r="DF151" s="15"/>
      <c r="DG151" s="15"/>
      <c r="DH151" s="15"/>
      <c r="DI151" s="15"/>
      <c r="DJ151" s="15"/>
      <c r="DK151" s="15"/>
      <c r="DL151" s="15"/>
      <c r="DM151" s="15"/>
      <c r="DN151" s="15"/>
      <c r="DO151" s="15"/>
      <c r="DP151" s="15"/>
      <c r="DQ151" s="15"/>
      <c r="DR151" s="15"/>
      <c r="DS151" s="15"/>
      <c r="DT151" s="15"/>
      <c r="DU151" s="15"/>
      <c r="DV151" s="15"/>
      <c r="DW151" s="15"/>
      <c r="DX151" s="15"/>
      <c r="DY151" s="15"/>
      <c r="DZ151" s="15"/>
      <c r="EA151" s="15"/>
      <c r="EB151" s="15"/>
      <c r="EC151" s="15"/>
      <c r="ED151" s="15"/>
      <c r="EE151" s="15"/>
      <c r="EF151" s="15"/>
      <c r="EG151" s="15"/>
      <c r="EH151" s="15"/>
      <c r="EI151" s="15"/>
      <c r="EJ151" s="15"/>
      <c r="EK151" s="15"/>
      <c r="EL151" s="15"/>
      <c r="EM151" s="15"/>
      <c r="EN151" s="15"/>
      <c r="EO151" s="15"/>
      <c r="EP151" s="15"/>
      <c r="EQ151" s="15"/>
      <c r="ER151" s="15"/>
      <c r="ES151" s="15"/>
      <c r="ET151" s="15"/>
      <c r="EU151" s="15"/>
      <c r="EV151" s="15"/>
      <c r="EW151" s="15"/>
      <c r="EX151" s="15"/>
      <c r="EY151" s="15"/>
      <c r="EZ151" s="15"/>
      <c r="FA151" s="15"/>
      <c r="FB151" s="15"/>
      <c r="FC151" s="15"/>
      <c r="FD151" s="15"/>
      <c r="FE151" s="15"/>
      <c r="FF151" s="15"/>
      <c r="FG151" s="15"/>
      <c r="FH151" s="15"/>
      <c r="FI151" s="15"/>
      <c r="FJ151" s="15"/>
      <c r="FK151" s="15"/>
      <c r="FL151" s="15"/>
      <c r="FM151" s="15"/>
      <c r="FN151" s="15"/>
      <c r="FO151" s="15"/>
      <c r="FP151" s="15"/>
      <c r="FQ151" s="15"/>
      <c r="FR151" s="15"/>
      <c r="FS151" s="15"/>
      <c r="FT151" s="15"/>
      <c r="FU151" s="15"/>
      <c r="FV151" s="15"/>
      <c r="FW151" s="15"/>
      <c r="FX151" s="15"/>
      <c r="FY151" s="15"/>
      <c r="FZ151" s="15"/>
      <c r="GA151" s="15"/>
      <c r="GB151" s="15"/>
      <c r="GC151" s="15"/>
      <c r="GD151" s="15"/>
      <c r="GE151" s="15"/>
      <c r="GF151" s="15"/>
      <c r="GG151" s="15"/>
      <c r="GH151" s="15"/>
      <c r="GI151" s="15"/>
      <c r="GJ151" s="15"/>
      <c r="GK151" s="15"/>
      <c r="GL151" s="15"/>
      <c r="GM151" s="15"/>
      <c r="GN151" s="15"/>
      <c r="GO151" s="15"/>
      <c r="GP151" s="15"/>
      <c r="GQ151" s="15"/>
      <c r="GR151" s="15"/>
      <c r="GS151" s="15"/>
      <c r="GT151" s="15"/>
      <c r="GU151" s="15"/>
      <c r="GV151" s="15"/>
      <c r="GW151" s="15"/>
      <c r="GX151" s="15"/>
      <c r="GY151" s="15"/>
      <c r="GZ151" s="15"/>
      <c r="HA151" s="15"/>
      <c r="HB151" s="15"/>
      <c r="HC151" s="15"/>
      <c r="HD151" s="15"/>
      <c r="HE151" s="15"/>
      <c r="HF151" s="15"/>
      <c r="HG151" s="15"/>
      <c r="HH151" s="15"/>
      <c r="HI151" s="15"/>
      <c r="HJ151" s="15"/>
      <c r="HK151" s="15"/>
      <c r="HL151" s="15"/>
      <c r="HM151" s="15"/>
      <c r="HN151" s="15"/>
      <c r="HO151" s="15"/>
      <c r="HP151" s="15"/>
      <c r="HQ151" s="15"/>
      <c r="HR151" s="15"/>
      <c r="HS151" s="15"/>
      <c r="HT151" s="15"/>
      <c r="HU151" s="15"/>
      <c r="HV151" s="15"/>
      <c r="HW151" s="15"/>
      <c r="HX151" s="15"/>
      <c r="HY151" s="15"/>
      <c r="HZ151" s="15"/>
      <c r="IA151" s="15"/>
      <c r="IB151" s="15"/>
      <c r="IC151" s="15"/>
      <c r="ID151" s="15"/>
      <c r="IE151" s="15"/>
      <c r="IF151" s="15"/>
      <c r="IG151" s="15"/>
      <c r="IH151" s="15"/>
      <c r="II151" s="15"/>
      <c r="IJ151" s="15"/>
      <c r="IK151" s="15"/>
      <c r="IL151" s="15"/>
      <c r="IM151" s="15"/>
      <c r="IN151" s="15"/>
      <c r="IO151" s="15"/>
      <c r="IP151" s="15"/>
      <c r="IQ151" s="15"/>
      <c r="IR151" s="15"/>
      <c r="IS151" s="15"/>
      <c r="IT151" s="15"/>
      <c r="IU151" s="15"/>
      <c r="IV151" s="15"/>
    </row>
    <row r="152" spans="1:256" ht="15.75" customHeight="1">
      <c r="A152" s="532" t="s">
        <v>82</v>
      </c>
      <c r="B152" s="532"/>
      <c r="C152" s="532"/>
      <c r="D152" s="532"/>
      <c r="E152" s="532"/>
      <c r="F152" s="532"/>
      <c r="G152" s="532"/>
      <c r="H152" s="532"/>
      <c r="I152" s="55">
        <v>0</v>
      </c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5"/>
      <c r="BR152" s="15"/>
      <c r="BS152" s="15"/>
      <c r="BT152" s="15"/>
      <c r="BU152" s="15"/>
      <c r="BV152" s="15"/>
      <c r="BW152" s="15"/>
      <c r="BX152" s="15"/>
      <c r="BY152" s="15"/>
      <c r="BZ152" s="15"/>
      <c r="CA152" s="15"/>
      <c r="CB152" s="15"/>
      <c r="CC152" s="1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15"/>
      <c r="CR152" s="15"/>
      <c r="CS152" s="15"/>
      <c r="CT152" s="15"/>
      <c r="CU152" s="15"/>
      <c r="CV152" s="15"/>
      <c r="CW152" s="15"/>
      <c r="CX152" s="15"/>
      <c r="CY152" s="15"/>
      <c r="CZ152" s="15"/>
      <c r="DA152" s="15"/>
      <c r="DB152" s="15"/>
      <c r="DC152" s="15"/>
      <c r="DD152" s="15"/>
      <c r="DE152" s="15"/>
      <c r="DF152" s="15"/>
      <c r="DG152" s="15"/>
      <c r="DH152" s="15"/>
      <c r="DI152" s="15"/>
      <c r="DJ152" s="15"/>
      <c r="DK152" s="15"/>
      <c r="DL152" s="15"/>
      <c r="DM152" s="15"/>
      <c r="DN152" s="15"/>
      <c r="DO152" s="15"/>
      <c r="DP152" s="15"/>
      <c r="DQ152" s="15"/>
      <c r="DR152" s="15"/>
      <c r="DS152" s="15"/>
      <c r="DT152" s="15"/>
      <c r="DU152" s="15"/>
      <c r="DV152" s="15"/>
      <c r="DW152" s="15"/>
      <c r="DX152" s="15"/>
      <c r="DY152" s="15"/>
      <c r="DZ152" s="15"/>
      <c r="EA152" s="15"/>
      <c r="EB152" s="15"/>
      <c r="EC152" s="15"/>
      <c r="ED152" s="15"/>
      <c r="EE152" s="15"/>
      <c r="EF152" s="15"/>
      <c r="EG152" s="15"/>
      <c r="EH152" s="15"/>
      <c r="EI152" s="15"/>
      <c r="EJ152" s="15"/>
      <c r="EK152" s="15"/>
      <c r="EL152" s="15"/>
      <c r="EM152" s="15"/>
      <c r="EN152" s="15"/>
      <c r="EO152" s="15"/>
      <c r="EP152" s="15"/>
      <c r="EQ152" s="15"/>
      <c r="ER152" s="15"/>
      <c r="ES152" s="15"/>
      <c r="ET152" s="15"/>
      <c r="EU152" s="15"/>
      <c r="EV152" s="15"/>
      <c r="EW152" s="15"/>
      <c r="EX152" s="15"/>
      <c r="EY152" s="15"/>
      <c r="EZ152" s="15"/>
      <c r="FA152" s="15"/>
      <c r="FB152" s="15"/>
      <c r="FC152" s="15"/>
      <c r="FD152" s="15"/>
      <c r="FE152" s="15"/>
      <c r="FF152" s="15"/>
      <c r="FG152" s="15"/>
      <c r="FH152" s="15"/>
      <c r="FI152" s="15"/>
      <c r="FJ152" s="15"/>
      <c r="FK152" s="15"/>
      <c r="FL152" s="15"/>
      <c r="FM152" s="15"/>
      <c r="FN152" s="15"/>
      <c r="FO152" s="15"/>
      <c r="FP152" s="15"/>
      <c r="FQ152" s="15"/>
      <c r="FR152" s="15"/>
      <c r="FS152" s="15"/>
      <c r="FT152" s="15"/>
      <c r="FU152" s="15"/>
      <c r="FV152" s="15"/>
      <c r="FW152" s="15"/>
      <c r="FX152" s="15"/>
      <c r="FY152" s="15"/>
      <c r="FZ152" s="15"/>
      <c r="GA152" s="15"/>
      <c r="GB152" s="15"/>
      <c r="GC152" s="15"/>
      <c r="GD152" s="15"/>
      <c r="GE152" s="15"/>
      <c r="GF152" s="15"/>
      <c r="GG152" s="15"/>
      <c r="GH152" s="15"/>
      <c r="GI152" s="15"/>
      <c r="GJ152" s="15"/>
      <c r="GK152" s="15"/>
      <c r="GL152" s="15"/>
      <c r="GM152" s="15"/>
      <c r="GN152" s="15"/>
      <c r="GO152" s="15"/>
      <c r="GP152" s="15"/>
      <c r="GQ152" s="15"/>
      <c r="GR152" s="15"/>
      <c r="GS152" s="15"/>
      <c r="GT152" s="15"/>
      <c r="GU152" s="15"/>
      <c r="GV152" s="15"/>
      <c r="GW152" s="15"/>
      <c r="GX152" s="15"/>
      <c r="GY152" s="15"/>
      <c r="GZ152" s="15"/>
      <c r="HA152" s="15"/>
      <c r="HB152" s="15"/>
      <c r="HC152" s="15"/>
      <c r="HD152" s="15"/>
      <c r="HE152" s="15"/>
      <c r="HF152" s="15"/>
      <c r="HG152" s="15"/>
      <c r="HH152" s="15"/>
      <c r="HI152" s="15"/>
      <c r="HJ152" s="15"/>
      <c r="HK152" s="15"/>
      <c r="HL152" s="15"/>
      <c r="HM152" s="15"/>
      <c r="HN152" s="15"/>
      <c r="HO152" s="15"/>
      <c r="HP152" s="15"/>
      <c r="HQ152" s="15"/>
      <c r="HR152" s="15"/>
      <c r="HS152" s="15"/>
      <c r="HT152" s="15"/>
      <c r="HU152" s="15"/>
      <c r="HV152" s="15"/>
      <c r="HW152" s="15"/>
      <c r="HX152" s="15"/>
      <c r="HY152" s="15"/>
      <c r="HZ152" s="15"/>
      <c r="IA152" s="15"/>
      <c r="IB152" s="15"/>
      <c r="IC152" s="15"/>
      <c r="ID152" s="15"/>
      <c r="IE152" s="15"/>
      <c r="IF152" s="15"/>
      <c r="IG152" s="15"/>
      <c r="IH152" s="15"/>
      <c r="II152" s="15"/>
      <c r="IJ152" s="15"/>
      <c r="IK152" s="15"/>
      <c r="IL152" s="15"/>
      <c r="IM152" s="15"/>
      <c r="IN152" s="15"/>
      <c r="IO152" s="15"/>
      <c r="IP152" s="15"/>
      <c r="IQ152" s="15"/>
      <c r="IR152" s="15"/>
      <c r="IS152" s="15"/>
      <c r="IT152" s="15"/>
      <c r="IU152" s="15"/>
      <c r="IV152" s="15"/>
    </row>
    <row r="153" spans="1:256" ht="7.5" customHeight="1">
      <c r="A153" s="533"/>
      <c r="B153" s="533"/>
      <c r="C153" s="533"/>
      <c r="D153" s="533"/>
      <c r="E153" s="533"/>
      <c r="F153" s="533"/>
      <c r="G153" s="533"/>
      <c r="H153" s="533"/>
      <c r="I153" s="533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5"/>
      <c r="BR153" s="15"/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  <c r="DA153" s="15"/>
      <c r="DB153" s="15"/>
      <c r="DC153" s="15"/>
      <c r="DD153" s="15"/>
      <c r="DE153" s="15"/>
      <c r="DF153" s="15"/>
      <c r="DG153" s="15"/>
      <c r="DH153" s="15"/>
      <c r="DI153" s="15"/>
      <c r="DJ153" s="15"/>
      <c r="DK153" s="15"/>
      <c r="DL153" s="15"/>
      <c r="DM153" s="15"/>
      <c r="DN153" s="15"/>
      <c r="DO153" s="15"/>
      <c r="DP153" s="15"/>
      <c r="DQ153" s="15"/>
      <c r="DR153" s="15"/>
      <c r="DS153" s="15"/>
      <c r="DT153" s="15"/>
      <c r="DU153" s="15"/>
      <c r="DV153" s="15"/>
      <c r="DW153" s="15"/>
      <c r="DX153" s="15"/>
      <c r="DY153" s="15"/>
      <c r="DZ153" s="15"/>
      <c r="EA153" s="15"/>
      <c r="EB153" s="15"/>
      <c r="EC153" s="15"/>
      <c r="ED153" s="15"/>
      <c r="EE153" s="15"/>
      <c r="EF153" s="15"/>
      <c r="EG153" s="15"/>
      <c r="EH153" s="15"/>
      <c r="EI153" s="15"/>
      <c r="EJ153" s="15"/>
      <c r="EK153" s="15"/>
      <c r="EL153" s="15"/>
      <c r="EM153" s="15"/>
      <c r="EN153" s="15"/>
      <c r="EO153" s="15"/>
      <c r="EP153" s="15"/>
      <c r="EQ153" s="15"/>
      <c r="ER153" s="15"/>
      <c r="ES153" s="15"/>
      <c r="ET153" s="15"/>
      <c r="EU153" s="15"/>
      <c r="EV153" s="15"/>
      <c r="EW153" s="15"/>
      <c r="EX153" s="15"/>
      <c r="EY153" s="15"/>
      <c r="EZ153" s="15"/>
      <c r="FA153" s="15"/>
      <c r="FB153" s="15"/>
      <c r="FC153" s="15"/>
      <c r="FD153" s="15"/>
      <c r="FE153" s="15"/>
      <c r="FF153" s="15"/>
      <c r="FG153" s="15"/>
      <c r="FH153" s="15"/>
      <c r="FI153" s="15"/>
      <c r="FJ153" s="15"/>
      <c r="FK153" s="15"/>
      <c r="FL153" s="15"/>
      <c r="FM153" s="15"/>
      <c r="FN153" s="15"/>
      <c r="FO153" s="15"/>
      <c r="FP153" s="15"/>
      <c r="FQ153" s="15"/>
      <c r="FR153" s="15"/>
      <c r="FS153" s="15"/>
      <c r="FT153" s="15"/>
      <c r="FU153" s="15"/>
      <c r="FV153" s="15"/>
      <c r="FW153" s="15"/>
      <c r="FX153" s="15"/>
      <c r="FY153" s="15"/>
      <c r="FZ153" s="15"/>
      <c r="GA153" s="15"/>
      <c r="GB153" s="15"/>
      <c r="GC153" s="15"/>
      <c r="GD153" s="15"/>
      <c r="GE153" s="15"/>
      <c r="GF153" s="15"/>
      <c r="GG153" s="15"/>
      <c r="GH153" s="15"/>
      <c r="GI153" s="15"/>
      <c r="GJ153" s="15"/>
      <c r="GK153" s="15"/>
      <c r="GL153" s="15"/>
      <c r="GM153" s="15"/>
      <c r="GN153" s="15"/>
      <c r="GO153" s="15"/>
      <c r="GP153" s="15"/>
      <c r="GQ153" s="15"/>
      <c r="GR153" s="15"/>
      <c r="GS153" s="15"/>
      <c r="GT153" s="15"/>
      <c r="GU153" s="15"/>
      <c r="GV153" s="15"/>
      <c r="GW153" s="15"/>
      <c r="GX153" s="15"/>
      <c r="GY153" s="15"/>
      <c r="GZ153" s="15"/>
      <c r="HA153" s="15"/>
      <c r="HB153" s="15"/>
      <c r="HC153" s="15"/>
      <c r="HD153" s="15"/>
      <c r="HE153" s="15"/>
      <c r="HF153" s="15"/>
      <c r="HG153" s="15"/>
      <c r="HH153" s="15"/>
      <c r="HI153" s="15"/>
      <c r="HJ153" s="15"/>
      <c r="HK153" s="15"/>
      <c r="HL153" s="15"/>
      <c r="HM153" s="15"/>
      <c r="HN153" s="15"/>
      <c r="HO153" s="15"/>
      <c r="HP153" s="15"/>
      <c r="HQ153" s="15"/>
      <c r="HR153" s="15"/>
      <c r="HS153" s="15"/>
      <c r="HT153" s="15"/>
      <c r="HU153" s="15"/>
      <c r="HV153" s="15"/>
      <c r="HW153" s="15"/>
      <c r="HX153" s="15"/>
      <c r="HY153" s="15"/>
      <c r="HZ153" s="15"/>
      <c r="IA153" s="15"/>
      <c r="IB153" s="15"/>
      <c r="IC153" s="15"/>
      <c r="ID153" s="15"/>
      <c r="IE153" s="15"/>
      <c r="IF153" s="15"/>
      <c r="IG153" s="15"/>
      <c r="IH153" s="15"/>
      <c r="II153" s="15"/>
      <c r="IJ153" s="15"/>
      <c r="IK153" s="15"/>
      <c r="IL153" s="15"/>
      <c r="IM153" s="15"/>
      <c r="IN153" s="15"/>
      <c r="IO153" s="15"/>
      <c r="IP153" s="15"/>
      <c r="IQ153" s="15"/>
      <c r="IR153" s="15"/>
      <c r="IS153" s="15"/>
      <c r="IT153" s="15"/>
      <c r="IU153" s="15"/>
      <c r="IV153" s="15"/>
    </row>
    <row r="154" spans="1:256" ht="23.25" customHeight="1">
      <c r="A154" s="500" t="s">
        <v>155</v>
      </c>
      <c r="B154" s="500"/>
      <c r="C154" s="500"/>
      <c r="D154" s="500"/>
      <c r="E154" s="500"/>
      <c r="F154" s="500"/>
      <c r="G154" s="500"/>
      <c r="H154" s="500"/>
      <c r="I154" s="500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5"/>
      <c r="BR154" s="15"/>
      <c r="BS154" s="15"/>
      <c r="BT154" s="15"/>
      <c r="BU154" s="15"/>
      <c r="BV154" s="15"/>
      <c r="BW154" s="15"/>
      <c r="BX154" s="15"/>
      <c r="BY154" s="15"/>
      <c r="BZ154" s="15"/>
      <c r="CA154" s="15"/>
      <c r="CB154" s="15"/>
      <c r="CC154" s="1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  <c r="CQ154" s="15"/>
      <c r="CR154" s="15"/>
      <c r="CS154" s="15"/>
      <c r="CT154" s="15"/>
      <c r="CU154" s="15"/>
      <c r="CV154" s="15"/>
      <c r="CW154" s="15"/>
      <c r="CX154" s="15"/>
      <c r="CY154" s="15"/>
      <c r="CZ154" s="15"/>
      <c r="DA154" s="15"/>
      <c r="DB154" s="15"/>
      <c r="DC154" s="15"/>
      <c r="DD154" s="15"/>
      <c r="DE154" s="15"/>
      <c r="DF154" s="15"/>
      <c r="DG154" s="15"/>
      <c r="DH154" s="15"/>
      <c r="DI154" s="15"/>
      <c r="DJ154" s="15"/>
      <c r="DK154" s="15"/>
      <c r="DL154" s="15"/>
      <c r="DM154" s="15"/>
      <c r="DN154" s="15"/>
      <c r="DO154" s="15"/>
      <c r="DP154" s="15"/>
      <c r="DQ154" s="15"/>
      <c r="DR154" s="15"/>
      <c r="DS154" s="15"/>
      <c r="DT154" s="15"/>
      <c r="DU154" s="15"/>
      <c r="DV154" s="15"/>
      <c r="DW154" s="15"/>
      <c r="DX154" s="15"/>
      <c r="DY154" s="15"/>
      <c r="DZ154" s="15"/>
      <c r="EA154" s="15"/>
      <c r="EB154" s="15"/>
      <c r="EC154" s="15"/>
      <c r="ED154" s="15"/>
      <c r="EE154" s="15"/>
      <c r="EF154" s="15"/>
      <c r="EG154" s="15"/>
      <c r="EH154" s="15"/>
      <c r="EI154" s="15"/>
      <c r="EJ154" s="15"/>
      <c r="EK154" s="15"/>
      <c r="EL154" s="15"/>
      <c r="EM154" s="15"/>
      <c r="EN154" s="15"/>
      <c r="EO154" s="15"/>
      <c r="EP154" s="15"/>
      <c r="EQ154" s="15"/>
      <c r="ER154" s="15"/>
      <c r="ES154" s="15"/>
      <c r="ET154" s="15"/>
      <c r="EU154" s="15"/>
      <c r="EV154" s="15"/>
      <c r="EW154" s="15"/>
      <c r="EX154" s="15"/>
      <c r="EY154" s="15"/>
      <c r="EZ154" s="15"/>
      <c r="FA154" s="15"/>
      <c r="FB154" s="15"/>
      <c r="FC154" s="15"/>
      <c r="FD154" s="15"/>
      <c r="FE154" s="15"/>
      <c r="FF154" s="15"/>
      <c r="FG154" s="15"/>
      <c r="FH154" s="15"/>
      <c r="FI154" s="15"/>
      <c r="FJ154" s="15"/>
      <c r="FK154" s="15"/>
      <c r="FL154" s="15"/>
      <c r="FM154" s="15"/>
      <c r="FN154" s="15"/>
      <c r="FO154" s="15"/>
      <c r="FP154" s="15"/>
      <c r="FQ154" s="15"/>
      <c r="FR154" s="15"/>
      <c r="FS154" s="15"/>
      <c r="FT154" s="15"/>
      <c r="FU154" s="15"/>
      <c r="FV154" s="15"/>
      <c r="FW154" s="15"/>
      <c r="FX154" s="15"/>
      <c r="FY154" s="15"/>
      <c r="FZ154" s="15"/>
      <c r="GA154" s="15"/>
      <c r="GB154" s="15"/>
      <c r="GC154" s="15"/>
      <c r="GD154" s="15"/>
      <c r="GE154" s="15"/>
      <c r="GF154" s="15"/>
      <c r="GG154" s="15"/>
      <c r="GH154" s="15"/>
      <c r="GI154" s="15"/>
      <c r="GJ154" s="15"/>
      <c r="GK154" s="15"/>
      <c r="GL154" s="15"/>
      <c r="GM154" s="15"/>
      <c r="GN154" s="15"/>
      <c r="GO154" s="15"/>
      <c r="GP154" s="15"/>
      <c r="GQ154" s="15"/>
      <c r="GR154" s="15"/>
      <c r="GS154" s="15"/>
      <c r="GT154" s="15"/>
      <c r="GU154" s="15"/>
      <c r="GV154" s="15"/>
      <c r="GW154" s="15"/>
      <c r="GX154" s="15"/>
      <c r="GY154" s="15"/>
      <c r="GZ154" s="15"/>
      <c r="HA154" s="15"/>
      <c r="HB154" s="15"/>
      <c r="HC154" s="15"/>
      <c r="HD154" s="15"/>
      <c r="HE154" s="15"/>
      <c r="HF154" s="15"/>
      <c r="HG154" s="15"/>
      <c r="HH154" s="15"/>
      <c r="HI154" s="15"/>
      <c r="HJ154" s="15"/>
      <c r="HK154" s="15"/>
      <c r="HL154" s="15"/>
      <c r="HM154" s="15"/>
      <c r="HN154" s="15"/>
      <c r="HO154" s="15"/>
      <c r="HP154" s="15"/>
      <c r="HQ154" s="15"/>
      <c r="HR154" s="15"/>
      <c r="HS154" s="15"/>
      <c r="HT154" s="15"/>
      <c r="HU154" s="15"/>
      <c r="HV154" s="15"/>
      <c r="HW154" s="15"/>
      <c r="HX154" s="15"/>
      <c r="HY154" s="15"/>
      <c r="HZ154" s="15"/>
      <c r="IA154" s="15"/>
      <c r="IB154" s="15"/>
      <c r="IC154" s="15"/>
      <c r="ID154" s="15"/>
      <c r="IE154" s="15"/>
      <c r="IF154" s="15"/>
      <c r="IG154" s="15"/>
      <c r="IH154" s="15"/>
      <c r="II154" s="15"/>
      <c r="IJ154" s="15"/>
      <c r="IK154" s="15"/>
      <c r="IL154" s="15"/>
      <c r="IM154" s="15"/>
      <c r="IN154" s="15"/>
      <c r="IO154" s="15"/>
      <c r="IP154" s="15"/>
      <c r="IQ154" s="15"/>
      <c r="IR154" s="15"/>
      <c r="IS154" s="15"/>
      <c r="IT154" s="15"/>
      <c r="IU154" s="15"/>
      <c r="IV154" s="15"/>
    </row>
    <row r="155" spans="1:256" ht="27.75" customHeight="1">
      <c r="A155" s="40">
        <v>4</v>
      </c>
      <c r="B155" s="524" t="s">
        <v>156</v>
      </c>
      <c r="C155" s="524"/>
      <c r="D155" s="524"/>
      <c r="E155" s="524"/>
      <c r="F155" s="524"/>
      <c r="G155" s="524"/>
      <c r="H155" s="524"/>
      <c r="I155" s="93" t="s">
        <v>79</v>
      </c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5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15"/>
      <c r="CR155" s="15"/>
      <c r="CS155" s="15"/>
      <c r="CT155" s="15"/>
      <c r="CU155" s="15"/>
      <c r="CV155" s="15"/>
      <c r="CW155" s="15"/>
      <c r="CX155" s="15"/>
      <c r="CY155" s="15"/>
      <c r="CZ155" s="15"/>
      <c r="DA155" s="15"/>
      <c r="DB155" s="15"/>
      <c r="DC155" s="15"/>
      <c r="DD155" s="15"/>
      <c r="DE155" s="15"/>
      <c r="DF155" s="15"/>
      <c r="DG155" s="15"/>
      <c r="DH155" s="15"/>
      <c r="DI155" s="15"/>
      <c r="DJ155" s="15"/>
      <c r="DK155" s="15"/>
      <c r="DL155" s="15"/>
      <c r="DM155" s="15"/>
      <c r="DN155" s="15"/>
      <c r="DO155" s="15"/>
      <c r="DP155" s="15"/>
      <c r="DQ155" s="15"/>
      <c r="DR155" s="15"/>
      <c r="DS155" s="15"/>
      <c r="DT155" s="15"/>
      <c r="DU155" s="15"/>
      <c r="DV155" s="15"/>
      <c r="DW155" s="15"/>
      <c r="DX155" s="15"/>
      <c r="DY155" s="15"/>
      <c r="DZ155" s="15"/>
      <c r="EA155" s="15"/>
      <c r="EB155" s="15"/>
      <c r="EC155" s="15"/>
      <c r="ED155" s="15"/>
      <c r="EE155" s="15"/>
      <c r="EF155" s="15"/>
      <c r="EG155" s="15"/>
      <c r="EH155" s="15"/>
      <c r="EI155" s="15"/>
      <c r="EJ155" s="15"/>
      <c r="EK155" s="15"/>
      <c r="EL155" s="15"/>
      <c r="EM155" s="15"/>
      <c r="EN155" s="15"/>
      <c r="EO155" s="15"/>
      <c r="EP155" s="15"/>
      <c r="EQ155" s="15"/>
      <c r="ER155" s="15"/>
      <c r="ES155" s="15"/>
      <c r="ET155" s="15"/>
      <c r="EU155" s="15"/>
      <c r="EV155" s="15"/>
      <c r="EW155" s="15"/>
      <c r="EX155" s="15"/>
      <c r="EY155" s="15"/>
      <c r="EZ155" s="15"/>
      <c r="FA155" s="15"/>
      <c r="FB155" s="15"/>
      <c r="FC155" s="15"/>
      <c r="FD155" s="15"/>
      <c r="FE155" s="15"/>
      <c r="FF155" s="15"/>
      <c r="FG155" s="15"/>
      <c r="FH155" s="15"/>
      <c r="FI155" s="15"/>
      <c r="FJ155" s="15"/>
      <c r="FK155" s="15"/>
      <c r="FL155" s="15"/>
      <c r="FM155" s="15"/>
      <c r="FN155" s="15"/>
      <c r="FO155" s="15"/>
      <c r="FP155" s="15"/>
      <c r="FQ155" s="15"/>
      <c r="FR155" s="15"/>
      <c r="FS155" s="15"/>
      <c r="FT155" s="15"/>
      <c r="FU155" s="15"/>
      <c r="FV155" s="15"/>
      <c r="FW155" s="15"/>
      <c r="FX155" s="15"/>
      <c r="FY155" s="15"/>
      <c r="FZ155" s="15"/>
      <c r="GA155" s="15"/>
      <c r="GB155" s="15"/>
      <c r="GC155" s="15"/>
      <c r="GD155" s="15"/>
      <c r="GE155" s="15"/>
      <c r="GF155" s="15"/>
      <c r="GG155" s="15"/>
      <c r="GH155" s="15"/>
      <c r="GI155" s="15"/>
      <c r="GJ155" s="15"/>
      <c r="GK155" s="15"/>
      <c r="GL155" s="15"/>
      <c r="GM155" s="15"/>
      <c r="GN155" s="15"/>
      <c r="GO155" s="15"/>
      <c r="GP155" s="15"/>
      <c r="GQ155" s="15"/>
      <c r="GR155" s="15"/>
      <c r="GS155" s="15"/>
      <c r="GT155" s="15"/>
      <c r="GU155" s="15"/>
      <c r="GV155" s="15"/>
      <c r="GW155" s="15"/>
      <c r="GX155" s="15"/>
      <c r="GY155" s="15"/>
      <c r="GZ155" s="15"/>
      <c r="HA155" s="15"/>
      <c r="HB155" s="15"/>
      <c r="HC155" s="15"/>
      <c r="HD155" s="15"/>
      <c r="HE155" s="15"/>
      <c r="HF155" s="15"/>
      <c r="HG155" s="15"/>
      <c r="HH155" s="15"/>
      <c r="HI155" s="15"/>
      <c r="HJ155" s="15"/>
      <c r="HK155" s="15"/>
      <c r="HL155" s="15"/>
      <c r="HM155" s="15"/>
      <c r="HN155" s="15"/>
      <c r="HO155" s="15"/>
      <c r="HP155" s="15"/>
      <c r="HQ155" s="15"/>
      <c r="HR155" s="15"/>
      <c r="HS155" s="15"/>
      <c r="HT155" s="15"/>
      <c r="HU155" s="15"/>
      <c r="HV155" s="15"/>
      <c r="HW155" s="15"/>
      <c r="HX155" s="15"/>
      <c r="HY155" s="15"/>
      <c r="HZ155" s="15"/>
      <c r="IA155" s="15"/>
      <c r="IB155" s="15"/>
      <c r="IC155" s="15"/>
      <c r="ID155" s="15"/>
      <c r="IE155" s="15"/>
      <c r="IF155" s="15"/>
      <c r="IG155" s="15"/>
      <c r="IH155" s="15"/>
      <c r="II155" s="15"/>
      <c r="IJ155" s="15"/>
      <c r="IK155" s="15"/>
      <c r="IL155" s="15"/>
      <c r="IM155" s="15"/>
      <c r="IN155" s="15"/>
      <c r="IO155" s="15"/>
      <c r="IP155" s="15"/>
      <c r="IQ155" s="15"/>
      <c r="IR155" s="15"/>
      <c r="IS155" s="15"/>
      <c r="IT155" s="15"/>
      <c r="IU155" s="15"/>
      <c r="IV155" s="15"/>
    </row>
    <row r="156" spans="1:256" ht="19.5" customHeight="1">
      <c r="A156" s="17" t="s">
        <v>142</v>
      </c>
      <c r="B156" s="509" t="s">
        <v>143</v>
      </c>
      <c r="C156" s="509"/>
      <c r="D156" s="509"/>
      <c r="E156" s="509"/>
      <c r="F156" s="509"/>
      <c r="G156" s="509"/>
      <c r="H156" s="509"/>
      <c r="I156" s="55">
        <f>I145</f>
        <v>293.99</v>
      </c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5"/>
      <c r="BR156" s="15"/>
      <c r="BS156" s="15"/>
      <c r="BT156" s="15"/>
      <c r="BU156" s="15"/>
      <c r="BV156" s="15"/>
      <c r="BW156" s="15"/>
      <c r="BX156" s="15"/>
      <c r="BY156" s="15"/>
      <c r="BZ156" s="15"/>
      <c r="CA156" s="15"/>
      <c r="CB156" s="15"/>
      <c r="CC156" s="1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  <c r="CQ156" s="15"/>
      <c r="CR156" s="15"/>
      <c r="CS156" s="15"/>
      <c r="CT156" s="15"/>
      <c r="CU156" s="15"/>
      <c r="CV156" s="15"/>
      <c r="CW156" s="15"/>
      <c r="CX156" s="15"/>
      <c r="CY156" s="15"/>
      <c r="CZ156" s="15"/>
      <c r="DA156" s="15"/>
      <c r="DB156" s="15"/>
      <c r="DC156" s="15"/>
      <c r="DD156" s="15"/>
      <c r="DE156" s="15"/>
      <c r="DF156" s="15"/>
      <c r="DG156" s="15"/>
      <c r="DH156" s="15"/>
      <c r="DI156" s="15"/>
      <c r="DJ156" s="15"/>
      <c r="DK156" s="15"/>
      <c r="DL156" s="15"/>
      <c r="DM156" s="15"/>
      <c r="DN156" s="15"/>
      <c r="DO156" s="15"/>
      <c r="DP156" s="15"/>
      <c r="DQ156" s="15"/>
      <c r="DR156" s="15"/>
      <c r="DS156" s="15"/>
      <c r="DT156" s="15"/>
      <c r="DU156" s="15"/>
      <c r="DV156" s="15"/>
      <c r="DW156" s="15"/>
      <c r="DX156" s="15"/>
      <c r="DY156" s="15"/>
      <c r="DZ156" s="15"/>
      <c r="EA156" s="15"/>
      <c r="EB156" s="15"/>
      <c r="EC156" s="15"/>
      <c r="ED156" s="15"/>
      <c r="EE156" s="15"/>
      <c r="EF156" s="15"/>
      <c r="EG156" s="15"/>
      <c r="EH156" s="15"/>
      <c r="EI156" s="15"/>
      <c r="EJ156" s="15"/>
      <c r="EK156" s="15"/>
      <c r="EL156" s="15"/>
      <c r="EM156" s="15"/>
      <c r="EN156" s="15"/>
      <c r="EO156" s="15"/>
      <c r="EP156" s="15"/>
      <c r="EQ156" s="15"/>
      <c r="ER156" s="15"/>
      <c r="ES156" s="15"/>
      <c r="ET156" s="15"/>
      <c r="EU156" s="15"/>
      <c r="EV156" s="15"/>
      <c r="EW156" s="15"/>
      <c r="EX156" s="15"/>
      <c r="EY156" s="15"/>
      <c r="EZ156" s="15"/>
      <c r="FA156" s="15"/>
      <c r="FB156" s="15"/>
      <c r="FC156" s="15"/>
      <c r="FD156" s="15"/>
      <c r="FE156" s="15"/>
      <c r="FF156" s="15"/>
      <c r="FG156" s="15"/>
      <c r="FH156" s="15"/>
      <c r="FI156" s="15"/>
      <c r="FJ156" s="15"/>
      <c r="FK156" s="15"/>
      <c r="FL156" s="15"/>
      <c r="FM156" s="15"/>
      <c r="FN156" s="15"/>
      <c r="FO156" s="15"/>
      <c r="FP156" s="15"/>
      <c r="FQ156" s="15"/>
      <c r="FR156" s="15"/>
      <c r="FS156" s="15"/>
      <c r="FT156" s="15"/>
      <c r="FU156" s="15"/>
      <c r="FV156" s="15"/>
      <c r="FW156" s="15"/>
      <c r="FX156" s="15"/>
      <c r="FY156" s="15"/>
      <c r="FZ156" s="15"/>
      <c r="GA156" s="15"/>
      <c r="GB156" s="15"/>
      <c r="GC156" s="15"/>
      <c r="GD156" s="15"/>
      <c r="GE156" s="15"/>
      <c r="GF156" s="15"/>
      <c r="GG156" s="15"/>
      <c r="GH156" s="15"/>
      <c r="GI156" s="15"/>
      <c r="GJ156" s="15"/>
      <c r="GK156" s="15"/>
      <c r="GL156" s="15"/>
      <c r="GM156" s="15"/>
      <c r="GN156" s="15"/>
      <c r="GO156" s="15"/>
      <c r="GP156" s="15"/>
      <c r="GQ156" s="15"/>
      <c r="GR156" s="15"/>
      <c r="GS156" s="15"/>
      <c r="GT156" s="15"/>
      <c r="GU156" s="15"/>
      <c r="GV156" s="15"/>
      <c r="GW156" s="15"/>
      <c r="GX156" s="15"/>
      <c r="GY156" s="15"/>
      <c r="GZ156" s="15"/>
      <c r="HA156" s="15"/>
      <c r="HB156" s="15"/>
      <c r="HC156" s="15"/>
      <c r="HD156" s="15"/>
      <c r="HE156" s="15"/>
      <c r="HF156" s="15"/>
      <c r="HG156" s="15"/>
      <c r="HH156" s="15"/>
      <c r="HI156" s="15"/>
      <c r="HJ156" s="15"/>
      <c r="HK156" s="15"/>
      <c r="HL156" s="15"/>
      <c r="HM156" s="15"/>
      <c r="HN156" s="15"/>
      <c r="HO156" s="15"/>
      <c r="HP156" s="15"/>
      <c r="HQ156" s="15"/>
      <c r="HR156" s="15"/>
      <c r="HS156" s="15"/>
      <c r="HT156" s="15"/>
      <c r="HU156" s="15"/>
      <c r="HV156" s="15"/>
      <c r="HW156" s="15"/>
      <c r="HX156" s="15"/>
      <c r="HY156" s="15"/>
      <c r="HZ156" s="15"/>
      <c r="IA156" s="15"/>
      <c r="IB156" s="15"/>
      <c r="IC156" s="15"/>
      <c r="ID156" s="15"/>
      <c r="IE156" s="15"/>
      <c r="IF156" s="15"/>
      <c r="IG156" s="15"/>
      <c r="IH156" s="15"/>
      <c r="II156" s="15"/>
      <c r="IJ156" s="15"/>
      <c r="IK156" s="15"/>
      <c r="IL156" s="15"/>
      <c r="IM156" s="15"/>
      <c r="IN156" s="15"/>
      <c r="IO156" s="15"/>
      <c r="IP156" s="15"/>
      <c r="IQ156" s="15"/>
      <c r="IR156" s="15"/>
      <c r="IS156" s="15"/>
      <c r="IT156" s="15"/>
      <c r="IU156" s="15"/>
      <c r="IV156" s="15"/>
    </row>
    <row r="157" spans="1:256" ht="19.5" customHeight="1">
      <c r="A157" s="17" t="s">
        <v>157</v>
      </c>
      <c r="B157" s="509" t="s">
        <v>153</v>
      </c>
      <c r="C157" s="509"/>
      <c r="D157" s="509"/>
      <c r="E157" s="509"/>
      <c r="F157" s="509"/>
      <c r="G157" s="509"/>
      <c r="H157" s="509"/>
      <c r="I157" s="55">
        <f>I152</f>
        <v>0</v>
      </c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5"/>
      <c r="BR157" s="15"/>
      <c r="BS157" s="15"/>
      <c r="BT157" s="15"/>
      <c r="BU157" s="15"/>
      <c r="BV157" s="15"/>
      <c r="BW157" s="15"/>
      <c r="BX157" s="15"/>
      <c r="BY157" s="15"/>
      <c r="BZ157" s="15"/>
      <c r="CA157" s="15"/>
      <c r="CB157" s="15"/>
      <c r="CC157" s="1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15"/>
      <c r="CR157" s="15"/>
      <c r="CS157" s="15"/>
      <c r="CT157" s="15"/>
      <c r="CU157" s="15"/>
      <c r="CV157" s="15"/>
      <c r="CW157" s="15"/>
      <c r="CX157" s="15"/>
      <c r="CY157" s="15"/>
      <c r="CZ157" s="15"/>
      <c r="DA157" s="15"/>
      <c r="DB157" s="15"/>
      <c r="DC157" s="15"/>
      <c r="DD157" s="15"/>
      <c r="DE157" s="15"/>
      <c r="DF157" s="15"/>
      <c r="DG157" s="15"/>
      <c r="DH157" s="15"/>
      <c r="DI157" s="15"/>
      <c r="DJ157" s="15"/>
      <c r="DK157" s="15"/>
      <c r="DL157" s="15"/>
      <c r="DM157" s="15"/>
      <c r="DN157" s="15"/>
      <c r="DO157" s="15"/>
      <c r="DP157" s="15"/>
      <c r="DQ157" s="15"/>
      <c r="DR157" s="15"/>
      <c r="DS157" s="15"/>
      <c r="DT157" s="15"/>
      <c r="DU157" s="15"/>
      <c r="DV157" s="15"/>
      <c r="DW157" s="15"/>
      <c r="DX157" s="15"/>
      <c r="DY157" s="15"/>
      <c r="DZ157" s="15"/>
      <c r="EA157" s="15"/>
      <c r="EB157" s="15"/>
      <c r="EC157" s="15"/>
      <c r="ED157" s="15"/>
      <c r="EE157" s="15"/>
      <c r="EF157" s="15"/>
      <c r="EG157" s="15"/>
      <c r="EH157" s="15"/>
      <c r="EI157" s="15"/>
      <c r="EJ157" s="15"/>
      <c r="EK157" s="15"/>
      <c r="EL157" s="15"/>
      <c r="EM157" s="15"/>
      <c r="EN157" s="15"/>
      <c r="EO157" s="15"/>
      <c r="EP157" s="15"/>
      <c r="EQ157" s="15"/>
      <c r="ER157" s="15"/>
      <c r="ES157" s="15"/>
      <c r="ET157" s="15"/>
      <c r="EU157" s="15"/>
      <c r="EV157" s="15"/>
      <c r="EW157" s="15"/>
      <c r="EX157" s="15"/>
      <c r="EY157" s="15"/>
      <c r="EZ157" s="15"/>
      <c r="FA157" s="15"/>
      <c r="FB157" s="15"/>
      <c r="FC157" s="15"/>
      <c r="FD157" s="15"/>
      <c r="FE157" s="15"/>
      <c r="FF157" s="15"/>
      <c r="FG157" s="15"/>
      <c r="FH157" s="15"/>
      <c r="FI157" s="15"/>
      <c r="FJ157" s="15"/>
      <c r="FK157" s="15"/>
      <c r="FL157" s="15"/>
      <c r="FM157" s="15"/>
      <c r="FN157" s="15"/>
      <c r="FO157" s="15"/>
      <c r="FP157" s="15"/>
      <c r="FQ157" s="15"/>
      <c r="FR157" s="15"/>
      <c r="FS157" s="15"/>
      <c r="FT157" s="15"/>
      <c r="FU157" s="15"/>
      <c r="FV157" s="15"/>
      <c r="FW157" s="15"/>
      <c r="FX157" s="15"/>
      <c r="FY157" s="15"/>
      <c r="FZ157" s="15"/>
      <c r="GA157" s="15"/>
      <c r="GB157" s="15"/>
      <c r="GC157" s="15"/>
      <c r="GD157" s="15"/>
      <c r="GE157" s="15"/>
      <c r="GF157" s="15"/>
      <c r="GG157" s="15"/>
      <c r="GH157" s="15"/>
      <c r="GI157" s="15"/>
      <c r="GJ157" s="15"/>
      <c r="GK157" s="15"/>
      <c r="GL157" s="15"/>
      <c r="GM157" s="15"/>
      <c r="GN157" s="15"/>
      <c r="GO157" s="15"/>
      <c r="GP157" s="15"/>
      <c r="GQ157" s="15"/>
      <c r="GR157" s="15"/>
      <c r="GS157" s="15"/>
      <c r="GT157" s="15"/>
      <c r="GU157" s="15"/>
      <c r="GV157" s="15"/>
      <c r="GW157" s="15"/>
      <c r="GX157" s="15"/>
      <c r="GY157" s="15"/>
      <c r="GZ157" s="15"/>
      <c r="HA157" s="15"/>
      <c r="HB157" s="15"/>
      <c r="HC157" s="15"/>
      <c r="HD157" s="15"/>
      <c r="HE157" s="15"/>
      <c r="HF157" s="15"/>
      <c r="HG157" s="15"/>
      <c r="HH157" s="15"/>
      <c r="HI157" s="15"/>
      <c r="HJ157" s="15"/>
      <c r="HK157" s="15"/>
      <c r="HL157" s="15"/>
      <c r="HM157" s="15"/>
      <c r="HN157" s="15"/>
      <c r="HO157" s="15"/>
      <c r="HP157" s="15"/>
      <c r="HQ157" s="15"/>
      <c r="HR157" s="15"/>
      <c r="HS157" s="15"/>
      <c r="HT157" s="15"/>
      <c r="HU157" s="15"/>
      <c r="HV157" s="15"/>
      <c r="HW157" s="15"/>
      <c r="HX157" s="15"/>
      <c r="HY157" s="15"/>
      <c r="HZ157" s="15"/>
      <c r="IA157" s="15"/>
      <c r="IB157" s="15"/>
      <c r="IC157" s="15"/>
      <c r="ID157" s="15"/>
      <c r="IE157" s="15"/>
      <c r="IF157" s="15"/>
      <c r="IG157" s="15"/>
      <c r="IH157" s="15"/>
      <c r="II157" s="15"/>
      <c r="IJ157" s="15"/>
      <c r="IK157" s="15"/>
      <c r="IL157" s="15"/>
      <c r="IM157" s="15"/>
      <c r="IN157" s="15"/>
      <c r="IO157" s="15"/>
      <c r="IP157" s="15"/>
      <c r="IQ157" s="15"/>
      <c r="IR157" s="15"/>
      <c r="IS157" s="15"/>
      <c r="IT157" s="15"/>
      <c r="IU157" s="15"/>
      <c r="IV157" s="15"/>
    </row>
    <row r="158" spans="1:256" ht="19.5" customHeight="1">
      <c r="A158" s="522" t="s">
        <v>82</v>
      </c>
      <c r="B158" s="522"/>
      <c r="C158" s="522"/>
      <c r="D158" s="522"/>
      <c r="E158" s="522"/>
      <c r="F158" s="522"/>
      <c r="G158" s="522"/>
      <c r="H158" s="522"/>
      <c r="I158" s="61">
        <f>SUM(I156+I157)</f>
        <v>293.99</v>
      </c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5"/>
      <c r="BR158" s="15"/>
      <c r="BS158" s="15"/>
      <c r="BT158" s="15"/>
      <c r="BU158" s="15"/>
      <c r="BV158" s="15"/>
      <c r="BW158" s="15"/>
      <c r="BX158" s="15"/>
      <c r="BY158" s="15"/>
      <c r="BZ158" s="15"/>
      <c r="CA158" s="15"/>
      <c r="CB158" s="15"/>
      <c r="CC158" s="1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  <c r="CQ158" s="15"/>
      <c r="CR158" s="15"/>
      <c r="CS158" s="15"/>
      <c r="CT158" s="15"/>
      <c r="CU158" s="15"/>
      <c r="CV158" s="15"/>
      <c r="CW158" s="15"/>
      <c r="CX158" s="15"/>
      <c r="CY158" s="15"/>
      <c r="CZ158" s="15"/>
      <c r="DA158" s="15"/>
      <c r="DB158" s="15"/>
      <c r="DC158" s="15"/>
      <c r="DD158" s="15"/>
      <c r="DE158" s="15"/>
      <c r="DF158" s="15"/>
      <c r="DG158" s="15"/>
      <c r="DH158" s="15"/>
      <c r="DI158" s="15"/>
      <c r="DJ158" s="15"/>
      <c r="DK158" s="15"/>
      <c r="DL158" s="15"/>
      <c r="DM158" s="15"/>
      <c r="DN158" s="15"/>
      <c r="DO158" s="15"/>
      <c r="DP158" s="15"/>
      <c r="DQ158" s="15"/>
      <c r="DR158" s="15"/>
      <c r="DS158" s="15"/>
      <c r="DT158" s="15"/>
      <c r="DU158" s="15"/>
      <c r="DV158" s="15"/>
      <c r="DW158" s="15"/>
      <c r="DX158" s="15"/>
      <c r="DY158" s="15"/>
      <c r="DZ158" s="15"/>
      <c r="EA158" s="15"/>
      <c r="EB158" s="15"/>
      <c r="EC158" s="15"/>
      <c r="ED158" s="15"/>
      <c r="EE158" s="15"/>
      <c r="EF158" s="15"/>
      <c r="EG158" s="15"/>
      <c r="EH158" s="15"/>
      <c r="EI158" s="15"/>
      <c r="EJ158" s="15"/>
      <c r="EK158" s="15"/>
      <c r="EL158" s="15"/>
      <c r="EM158" s="15"/>
      <c r="EN158" s="15"/>
      <c r="EO158" s="15"/>
      <c r="EP158" s="15"/>
      <c r="EQ158" s="15"/>
      <c r="ER158" s="15"/>
      <c r="ES158" s="15"/>
      <c r="ET158" s="15"/>
      <c r="EU158" s="15"/>
      <c r="EV158" s="15"/>
      <c r="EW158" s="15"/>
      <c r="EX158" s="15"/>
      <c r="EY158" s="15"/>
      <c r="EZ158" s="15"/>
      <c r="FA158" s="15"/>
      <c r="FB158" s="15"/>
      <c r="FC158" s="15"/>
      <c r="FD158" s="15"/>
      <c r="FE158" s="15"/>
      <c r="FF158" s="15"/>
      <c r="FG158" s="15"/>
      <c r="FH158" s="15"/>
      <c r="FI158" s="15"/>
      <c r="FJ158" s="15"/>
      <c r="FK158" s="15"/>
      <c r="FL158" s="15"/>
      <c r="FM158" s="15"/>
      <c r="FN158" s="15"/>
      <c r="FO158" s="15"/>
      <c r="FP158" s="15"/>
      <c r="FQ158" s="15"/>
      <c r="FR158" s="15"/>
      <c r="FS158" s="15"/>
      <c r="FT158" s="15"/>
      <c r="FU158" s="15"/>
      <c r="FV158" s="15"/>
      <c r="FW158" s="15"/>
      <c r="FX158" s="15"/>
      <c r="FY158" s="15"/>
      <c r="FZ158" s="15"/>
      <c r="GA158" s="15"/>
      <c r="GB158" s="15"/>
      <c r="GC158" s="15"/>
      <c r="GD158" s="15"/>
      <c r="GE158" s="15"/>
      <c r="GF158" s="15"/>
      <c r="GG158" s="15"/>
      <c r="GH158" s="15"/>
      <c r="GI158" s="15"/>
      <c r="GJ158" s="15"/>
      <c r="GK158" s="15"/>
      <c r="GL158" s="15"/>
      <c r="GM158" s="15"/>
      <c r="GN158" s="15"/>
      <c r="GO158" s="15"/>
      <c r="GP158" s="15"/>
      <c r="GQ158" s="15"/>
      <c r="GR158" s="15"/>
      <c r="GS158" s="15"/>
      <c r="GT158" s="15"/>
      <c r="GU158" s="15"/>
      <c r="GV158" s="15"/>
      <c r="GW158" s="15"/>
      <c r="GX158" s="15"/>
      <c r="GY158" s="15"/>
      <c r="GZ158" s="15"/>
      <c r="HA158" s="15"/>
      <c r="HB158" s="15"/>
      <c r="HC158" s="15"/>
      <c r="HD158" s="15"/>
      <c r="HE158" s="15"/>
      <c r="HF158" s="15"/>
      <c r="HG158" s="15"/>
      <c r="HH158" s="15"/>
      <c r="HI158" s="15"/>
      <c r="HJ158" s="15"/>
      <c r="HK158" s="15"/>
      <c r="HL158" s="15"/>
      <c r="HM158" s="15"/>
      <c r="HN158" s="15"/>
      <c r="HO158" s="15"/>
      <c r="HP158" s="15"/>
      <c r="HQ158" s="15"/>
      <c r="HR158" s="15"/>
      <c r="HS158" s="15"/>
      <c r="HT158" s="15"/>
      <c r="HU158" s="15"/>
      <c r="HV158" s="15"/>
      <c r="HW158" s="15"/>
      <c r="HX158" s="15"/>
      <c r="HY158" s="15"/>
      <c r="HZ158" s="15"/>
      <c r="IA158" s="15"/>
      <c r="IB158" s="15"/>
      <c r="IC158" s="15"/>
      <c r="ID158" s="15"/>
      <c r="IE158" s="15"/>
      <c r="IF158" s="15"/>
      <c r="IG158" s="15"/>
      <c r="IH158" s="15"/>
      <c r="II158" s="15"/>
      <c r="IJ158" s="15"/>
      <c r="IK158" s="15"/>
      <c r="IL158" s="15"/>
      <c r="IM158" s="15"/>
      <c r="IN158" s="15"/>
      <c r="IO158" s="15"/>
      <c r="IP158" s="15"/>
      <c r="IQ158" s="15"/>
      <c r="IR158" s="15"/>
      <c r="IS158" s="15"/>
      <c r="IT158" s="15"/>
      <c r="IU158" s="15"/>
      <c r="IV158" s="15"/>
    </row>
    <row r="159" spans="1:256" ht="9" customHeight="1">
      <c r="A159" s="531"/>
      <c r="B159" s="531"/>
      <c r="C159" s="531"/>
      <c r="D159" s="531"/>
      <c r="E159" s="531"/>
      <c r="F159" s="531"/>
      <c r="G159" s="531"/>
      <c r="H159" s="531"/>
      <c r="I159" s="531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  <c r="BM159" s="15"/>
      <c r="BN159" s="15"/>
      <c r="BO159" s="15"/>
      <c r="BP159" s="15"/>
      <c r="BQ159" s="15"/>
      <c r="BR159" s="15"/>
      <c r="BS159" s="15"/>
      <c r="BT159" s="15"/>
      <c r="BU159" s="15"/>
      <c r="BV159" s="15"/>
      <c r="BW159" s="15"/>
      <c r="BX159" s="15"/>
      <c r="BY159" s="15"/>
      <c r="BZ159" s="15"/>
      <c r="CA159" s="15"/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15"/>
      <c r="CR159" s="15"/>
      <c r="CS159" s="15"/>
      <c r="CT159" s="15"/>
      <c r="CU159" s="15"/>
      <c r="CV159" s="15"/>
      <c r="CW159" s="15"/>
      <c r="CX159" s="15"/>
      <c r="CY159" s="15"/>
      <c r="CZ159" s="15"/>
      <c r="DA159" s="15"/>
      <c r="DB159" s="15"/>
      <c r="DC159" s="15"/>
      <c r="DD159" s="15"/>
      <c r="DE159" s="15"/>
      <c r="DF159" s="15"/>
      <c r="DG159" s="15"/>
      <c r="DH159" s="15"/>
      <c r="DI159" s="15"/>
      <c r="DJ159" s="15"/>
      <c r="DK159" s="15"/>
      <c r="DL159" s="15"/>
      <c r="DM159" s="15"/>
      <c r="DN159" s="15"/>
      <c r="DO159" s="15"/>
      <c r="DP159" s="15"/>
      <c r="DQ159" s="15"/>
      <c r="DR159" s="15"/>
      <c r="DS159" s="15"/>
      <c r="DT159" s="15"/>
      <c r="DU159" s="15"/>
      <c r="DV159" s="15"/>
      <c r="DW159" s="15"/>
      <c r="DX159" s="15"/>
      <c r="DY159" s="15"/>
      <c r="DZ159" s="15"/>
      <c r="EA159" s="15"/>
      <c r="EB159" s="15"/>
      <c r="EC159" s="15"/>
      <c r="ED159" s="15"/>
      <c r="EE159" s="15"/>
      <c r="EF159" s="15"/>
      <c r="EG159" s="15"/>
      <c r="EH159" s="15"/>
      <c r="EI159" s="15"/>
      <c r="EJ159" s="15"/>
      <c r="EK159" s="15"/>
      <c r="EL159" s="15"/>
      <c r="EM159" s="15"/>
      <c r="EN159" s="15"/>
      <c r="EO159" s="15"/>
      <c r="EP159" s="15"/>
      <c r="EQ159" s="15"/>
      <c r="ER159" s="15"/>
      <c r="ES159" s="15"/>
      <c r="ET159" s="15"/>
      <c r="EU159" s="15"/>
      <c r="EV159" s="15"/>
      <c r="EW159" s="15"/>
      <c r="EX159" s="15"/>
      <c r="EY159" s="15"/>
      <c r="EZ159" s="15"/>
      <c r="FA159" s="15"/>
      <c r="FB159" s="15"/>
      <c r="FC159" s="15"/>
      <c r="FD159" s="15"/>
      <c r="FE159" s="15"/>
      <c r="FF159" s="15"/>
      <c r="FG159" s="15"/>
      <c r="FH159" s="15"/>
      <c r="FI159" s="15"/>
      <c r="FJ159" s="15"/>
      <c r="FK159" s="15"/>
      <c r="FL159" s="15"/>
      <c r="FM159" s="15"/>
      <c r="FN159" s="15"/>
      <c r="FO159" s="15"/>
      <c r="FP159" s="15"/>
      <c r="FQ159" s="15"/>
      <c r="FR159" s="15"/>
      <c r="FS159" s="15"/>
      <c r="FT159" s="15"/>
      <c r="FU159" s="15"/>
      <c r="FV159" s="15"/>
      <c r="FW159" s="15"/>
      <c r="FX159" s="15"/>
      <c r="FY159" s="15"/>
      <c r="FZ159" s="15"/>
      <c r="GA159" s="15"/>
      <c r="GB159" s="15"/>
      <c r="GC159" s="15"/>
      <c r="GD159" s="15"/>
      <c r="GE159" s="15"/>
      <c r="GF159" s="15"/>
      <c r="GG159" s="15"/>
      <c r="GH159" s="15"/>
      <c r="GI159" s="15"/>
      <c r="GJ159" s="15"/>
      <c r="GK159" s="15"/>
      <c r="GL159" s="15"/>
      <c r="GM159" s="15"/>
      <c r="GN159" s="15"/>
      <c r="GO159" s="15"/>
      <c r="GP159" s="15"/>
      <c r="GQ159" s="15"/>
      <c r="GR159" s="15"/>
      <c r="GS159" s="15"/>
      <c r="GT159" s="15"/>
      <c r="GU159" s="15"/>
      <c r="GV159" s="15"/>
      <c r="GW159" s="15"/>
      <c r="GX159" s="15"/>
      <c r="GY159" s="15"/>
      <c r="GZ159" s="15"/>
      <c r="HA159" s="15"/>
      <c r="HB159" s="15"/>
      <c r="HC159" s="15"/>
      <c r="HD159" s="15"/>
      <c r="HE159" s="15"/>
      <c r="HF159" s="15"/>
      <c r="HG159" s="15"/>
      <c r="HH159" s="15"/>
      <c r="HI159" s="15"/>
      <c r="HJ159" s="15"/>
      <c r="HK159" s="15"/>
      <c r="HL159" s="15"/>
      <c r="HM159" s="15"/>
      <c r="HN159" s="15"/>
      <c r="HO159" s="15"/>
      <c r="HP159" s="15"/>
      <c r="HQ159" s="15"/>
      <c r="HR159" s="15"/>
      <c r="HS159" s="15"/>
      <c r="HT159" s="15"/>
      <c r="HU159" s="15"/>
      <c r="HV159" s="15"/>
      <c r="HW159" s="15"/>
      <c r="HX159" s="15"/>
      <c r="HY159" s="15"/>
      <c r="HZ159" s="15"/>
      <c r="IA159" s="15"/>
      <c r="IB159" s="15"/>
      <c r="IC159" s="15"/>
      <c r="ID159" s="15"/>
      <c r="IE159" s="15"/>
      <c r="IF159" s="15"/>
      <c r="IG159" s="15"/>
      <c r="IH159" s="15"/>
      <c r="II159" s="15"/>
      <c r="IJ159" s="15"/>
      <c r="IK159" s="15"/>
      <c r="IL159" s="15"/>
      <c r="IM159" s="15"/>
      <c r="IN159" s="15"/>
      <c r="IO159" s="15"/>
      <c r="IP159" s="15"/>
      <c r="IQ159" s="15"/>
      <c r="IR159" s="15"/>
      <c r="IS159" s="15"/>
      <c r="IT159" s="15"/>
      <c r="IU159" s="15"/>
      <c r="IV159" s="15"/>
    </row>
    <row r="160" spans="1:256" ht="30" customHeight="1">
      <c r="A160" s="500" t="s">
        <v>158</v>
      </c>
      <c r="B160" s="500"/>
      <c r="C160" s="500"/>
      <c r="D160" s="500"/>
      <c r="E160" s="500"/>
      <c r="F160" s="500"/>
      <c r="G160" s="500"/>
      <c r="H160" s="500"/>
      <c r="I160" s="500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  <c r="BM160" s="15"/>
      <c r="BN160" s="15"/>
      <c r="BO160" s="15"/>
      <c r="BP160" s="15"/>
      <c r="BQ160" s="15"/>
      <c r="BR160" s="15"/>
      <c r="BS160" s="15"/>
      <c r="BT160" s="15"/>
      <c r="BU160" s="15"/>
      <c r="BV160" s="15"/>
      <c r="BW160" s="15"/>
      <c r="BX160" s="15"/>
      <c r="BY160" s="15"/>
      <c r="BZ160" s="15"/>
      <c r="CA160" s="15"/>
      <c r="CB160" s="15"/>
      <c r="CC160" s="1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  <c r="CQ160" s="15"/>
      <c r="CR160" s="15"/>
      <c r="CS160" s="15"/>
      <c r="CT160" s="15"/>
      <c r="CU160" s="15"/>
      <c r="CV160" s="15"/>
      <c r="CW160" s="15"/>
      <c r="CX160" s="15"/>
      <c r="CY160" s="15"/>
      <c r="CZ160" s="15"/>
      <c r="DA160" s="15"/>
      <c r="DB160" s="15"/>
      <c r="DC160" s="15"/>
      <c r="DD160" s="15"/>
      <c r="DE160" s="15"/>
      <c r="DF160" s="15"/>
      <c r="DG160" s="15"/>
      <c r="DH160" s="15"/>
      <c r="DI160" s="15"/>
      <c r="DJ160" s="15"/>
      <c r="DK160" s="15"/>
      <c r="DL160" s="15"/>
      <c r="DM160" s="15"/>
      <c r="DN160" s="15"/>
      <c r="DO160" s="15"/>
      <c r="DP160" s="15"/>
      <c r="DQ160" s="15"/>
      <c r="DR160" s="15"/>
      <c r="DS160" s="15"/>
      <c r="DT160" s="15"/>
      <c r="DU160" s="15"/>
      <c r="DV160" s="15"/>
      <c r="DW160" s="15"/>
      <c r="DX160" s="15"/>
      <c r="DY160" s="15"/>
      <c r="DZ160" s="15"/>
      <c r="EA160" s="15"/>
      <c r="EB160" s="15"/>
      <c r="EC160" s="15"/>
      <c r="ED160" s="15"/>
      <c r="EE160" s="15"/>
      <c r="EF160" s="15"/>
      <c r="EG160" s="15"/>
      <c r="EH160" s="15"/>
      <c r="EI160" s="15"/>
      <c r="EJ160" s="15"/>
      <c r="EK160" s="15"/>
      <c r="EL160" s="15"/>
      <c r="EM160" s="15"/>
      <c r="EN160" s="15"/>
      <c r="EO160" s="15"/>
      <c r="EP160" s="15"/>
      <c r="EQ160" s="15"/>
      <c r="ER160" s="15"/>
      <c r="ES160" s="15"/>
      <c r="ET160" s="15"/>
      <c r="EU160" s="15"/>
      <c r="EV160" s="15"/>
      <c r="EW160" s="15"/>
      <c r="EX160" s="15"/>
      <c r="EY160" s="15"/>
      <c r="EZ160" s="15"/>
      <c r="FA160" s="15"/>
      <c r="FB160" s="15"/>
      <c r="FC160" s="15"/>
      <c r="FD160" s="15"/>
      <c r="FE160" s="15"/>
      <c r="FF160" s="15"/>
      <c r="FG160" s="15"/>
      <c r="FH160" s="15"/>
      <c r="FI160" s="15"/>
      <c r="FJ160" s="15"/>
      <c r="FK160" s="15"/>
      <c r="FL160" s="15"/>
      <c r="FM160" s="15"/>
      <c r="FN160" s="15"/>
      <c r="FO160" s="15"/>
      <c r="FP160" s="15"/>
      <c r="FQ160" s="15"/>
      <c r="FR160" s="15"/>
      <c r="FS160" s="15"/>
      <c r="FT160" s="15"/>
      <c r="FU160" s="15"/>
      <c r="FV160" s="15"/>
      <c r="FW160" s="15"/>
      <c r="FX160" s="15"/>
      <c r="FY160" s="15"/>
      <c r="FZ160" s="15"/>
      <c r="GA160" s="15"/>
      <c r="GB160" s="15"/>
      <c r="GC160" s="15"/>
      <c r="GD160" s="15"/>
      <c r="GE160" s="15"/>
      <c r="GF160" s="15"/>
      <c r="GG160" s="15"/>
      <c r="GH160" s="15"/>
      <c r="GI160" s="15"/>
      <c r="GJ160" s="15"/>
      <c r="GK160" s="15"/>
      <c r="GL160" s="15"/>
      <c r="GM160" s="15"/>
      <c r="GN160" s="15"/>
      <c r="GO160" s="15"/>
      <c r="GP160" s="15"/>
      <c r="GQ160" s="15"/>
      <c r="GR160" s="15"/>
      <c r="GS160" s="15"/>
      <c r="GT160" s="15"/>
      <c r="GU160" s="15"/>
      <c r="GV160" s="15"/>
      <c r="GW160" s="15"/>
      <c r="GX160" s="15"/>
      <c r="GY160" s="15"/>
      <c r="GZ160" s="15"/>
      <c r="HA160" s="15"/>
      <c r="HB160" s="15"/>
      <c r="HC160" s="15"/>
      <c r="HD160" s="15"/>
      <c r="HE160" s="15"/>
      <c r="HF160" s="15"/>
      <c r="HG160" s="15"/>
      <c r="HH160" s="15"/>
      <c r="HI160" s="15"/>
      <c r="HJ160" s="15"/>
      <c r="HK160" s="15"/>
      <c r="HL160" s="15"/>
      <c r="HM160" s="15"/>
      <c r="HN160" s="15"/>
      <c r="HO160" s="15"/>
      <c r="HP160" s="15"/>
      <c r="HQ160" s="15"/>
      <c r="HR160" s="15"/>
      <c r="HS160" s="15"/>
      <c r="HT160" s="15"/>
      <c r="HU160" s="15"/>
      <c r="HV160" s="15"/>
      <c r="HW160" s="15"/>
      <c r="HX160" s="15"/>
      <c r="HY160" s="15"/>
      <c r="HZ160" s="15"/>
      <c r="IA160" s="15"/>
      <c r="IB160" s="15"/>
      <c r="IC160" s="15"/>
      <c r="ID160" s="15"/>
      <c r="IE160" s="15"/>
      <c r="IF160" s="15"/>
      <c r="IG160" s="15"/>
      <c r="IH160" s="15"/>
      <c r="II160" s="15"/>
      <c r="IJ160" s="15"/>
      <c r="IK160" s="15"/>
      <c r="IL160" s="15"/>
      <c r="IM160" s="15"/>
      <c r="IN160" s="15"/>
      <c r="IO160" s="15"/>
      <c r="IP160" s="15"/>
      <c r="IQ160" s="15"/>
      <c r="IR160" s="15"/>
      <c r="IS160" s="15"/>
      <c r="IT160" s="15"/>
      <c r="IU160" s="15"/>
      <c r="IV160" s="15"/>
    </row>
    <row r="161" spans="1:256" ht="25.5" customHeight="1">
      <c r="A161" s="66">
        <v>5</v>
      </c>
      <c r="B161" s="501" t="s">
        <v>159</v>
      </c>
      <c r="C161" s="501"/>
      <c r="D161" s="501"/>
      <c r="E161" s="501"/>
      <c r="F161" s="501"/>
      <c r="G161" s="501"/>
      <c r="H161" s="501"/>
      <c r="I161" s="66" t="s">
        <v>79</v>
      </c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15"/>
      <c r="BS161" s="15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/>
      <c r="CG161" s="15"/>
      <c r="CH161" s="15"/>
      <c r="CI161" s="15"/>
      <c r="CJ161" s="15"/>
      <c r="CK161" s="15"/>
      <c r="CL161" s="15"/>
      <c r="CM161" s="15"/>
      <c r="CN161" s="15"/>
      <c r="CO161" s="15"/>
      <c r="CP161" s="15"/>
      <c r="CQ161" s="15"/>
      <c r="CR161" s="15"/>
      <c r="CS161" s="15"/>
      <c r="CT161" s="15"/>
      <c r="CU161" s="15"/>
      <c r="CV161" s="15"/>
      <c r="CW161" s="15"/>
      <c r="CX161" s="15"/>
      <c r="CY161" s="15"/>
      <c r="CZ161" s="15"/>
      <c r="DA161" s="15"/>
      <c r="DB161" s="15"/>
      <c r="DC161" s="15"/>
      <c r="DD161" s="15"/>
      <c r="DE161" s="15"/>
      <c r="DF161" s="15"/>
      <c r="DG161" s="15"/>
      <c r="DH161" s="15"/>
      <c r="DI161" s="15"/>
      <c r="DJ161" s="15"/>
      <c r="DK161" s="15"/>
      <c r="DL161" s="15"/>
      <c r="DM161" s="15"/>
      <c r="DN161" s="15"/>
      <c r="DO161" s="15"/>
      <c r="DP161" s="15"/>
      <c r="DQ161" s="15"/>
      <c r="DR161" s="15"/>
      <c r="DS161" s="15"/>
      <c r="DT161" s="15"/>
      <c r="DU161" s="15"/>
      <c r="DV161" s="15"/>
      <c r="DW161" s="15"/>
      <c r="DX161" s="15"/>
      <c r="DY161" s="15"/>
      <c r="DZ161" s="15"/>
      <c r="EA161" s="15"/>
      <c r="EB161" s="15"/>
      <c r="EC161" s="15"/>
      <c r="ED161" s="15"/>
      <c r="EE161" s="15"/>
      <c r="EF161" s="15"/>
      <c r="EG161" s="15"/>
      <c r="EH161" s="15"/>
      <c r="EI161" s="15"/>
      <c r="EJ161" s="15"/>
      <c r="EK161" s="15"/>
      <c r="EL161" s="15"/>
      <c r="EM161" s="15"/>
      <c r="EN161" s="15"/>
      <c r="EO161" s="15"/>
      <c r="EP161" s="15"/>
      <c r="EQ161" s="15"/>
      <c r="ER161" s="15"/>
      <c r="ES161" s="15"/>
      <c r="ET161" s="15"/>
      <c r="EU161" s="15"/>
      <c r="EV161" s="15"/>
      <c r="EW161" s="15"/>
      <c r="EX161" s="15"/>
      <c r="EY161" s="15"/>
      <c r="EZ161" s="15"/>
      <c r="FA161" s="15"/>
      <c r="FB161" s="15"/>
      <c r="FC161" s="15"/>
      <c r="FD161" s="15"/>
      <c r="FE161" s="15"/>
      <c r="FF161" s="15"/>
      <c r="FG161" s="15"/>
      <c r="FH161" s="15"/>
      <c r="FI161" s="15"/>
      <c r="FJ161" s="15"/>
      <c r="FK161" s="15"/>
      <c r="FL161" s="15"/>
      <c r="FM161" s="15"/>
      <c r="FN161" s="15"/>
      <c r="FO161" s="15"/>
      <c r="FP161" s="15"/>
      <c r="FQ161" s="15"/>
      <c r="FR161" s="15"/>
      <c r="FS161" s="15"/>
      <c r="FT161" s="15"/>
      <c r="FU161" s="15"/>
      <c r="FV161" s="15"/>
      <c r="FW161" s="15"/>
      <c r="FX161" s="15"/>
      <c r="FY161" s="15"/>
      <c r="FZ161" s="15"/>
      <c r="GA161" s="15"/>
      <c r="GB161" s="15"/>
      <c r="GC161" s="15"/>
      <c r="GD161" s="15"/>
      <c r="GE161" s="15"/>
      <c r="GF161" s="15"/>
      <c r="GG161" s="15"/>
      <c r="GH161" s="15"/>
      <c r="GI161" s="15"/>
      <c r="GJ161" s="15"/>
      <c r="GK161" s="15"/>
      <c r="GL161" s="15"/>
      <c r="GM161" s="15"/>
      <c r="GN161" s="15"/>
      <c r="GO161" s="15"/>
      <c r="GP161" s="15"/>
      <c r="GQ161" s="15"/>
      <c r="GR161" s="15"/>
      <c r="GS161" s="15"/>
      <c r="GT161" s="15"/>
      <c r="GU161" s="15"/>
      <c r="GV161" s="15"/>
      <c r="GW161" s="15"/>
      <c r="GX161" s="15"/>
      <c r="GY161" s="15"/>
      <c r="GZ161" s="15"/>
      <c r="HA161" s="15"/>
      <c r="HB161" s="15"/>
      <c r="HC161" s="15"/>
      <c r="HD161" s="15"/>
      <c r="HE161" s="15"/>
      <c r="HF161" s="15"/>
      <c r="HG161" s="15"/>
      <c r="HH161" s="15"/>
      <c r="HI161" s="15"/>
      <c r="HJ161" s="15"/>
      <c r="HK161" s="15"/>
      <c r="HL161" s="15"/>
      <c r="HM161" s="15"/>
      <c r="HN161" s="15"/>
      <c r="HO161" s="15"/>
      <c r="HP161" s="15"/>
      <c r="HQ161" s="15"/>
      <c r="HR161" s="15"/>
      <c r="HS161" s="15"/>
      <c r="HT161" s="15"/>
      <c r="HU161" s="15"/>
      <c r="HV161" s="15"/>
      <c r="HW161" s="15"/>
      <c r="HX161" s="15"/>
      <c r="HY161" s="15"/>
      <c r="HZ161" s="15"/>
      <c r="IA161" s="15"/>
      <c r="IB161" s="15"/>
      <c r="IC161" s="15"/>
      <c r="ID161" s="15"/>
      <c r="IE161" s="15"/>
      <c r="IF161" s="15"/>
      <c r="IG161" s="15"/>
      <c r="IH161" s="15"/>
      <c r="II161" s="15"/>
      <c r="IJ161" s="15"/>
      <c r="IK161" s="15"/>
      <c r="IL161" s="15"/>
      <c r="IM161" s="15"/>
      <c r="IN161" s="15"/>
      <c r="IO161" s="15"/>
      <c r="IP161" s="15"/>
      <c r="IQ161" s="15"/>
      <c r="IR161" s="15"/>
      <c r="IS161" s="15"/>
      <c r="IT161" s="15"/>
      <c r="IU161" s="15"/>
      <c r="IV161" s="15"/>
    </row>
    <row r="162" spans="1:256" ht="17.25" customHeight="1">
      <c r="A162" s="48" t="s">
        <v>8</v>
      </c>
      <c r="B162" s="12" t="s">
        <v>160</v>
      </c>
      <c r="C162" s="12"/>
      <c r="D162" s="12"/>
      <c r="E162" s="12"/>
      <c r="F162" s="12"/>
      <c r="G162" s="12"/>
      <c r="H162" s="12"/>
      <c r="I162" s="55">
        <v>56</v>
      </c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5"/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15"/>
      <c r="CR162" s="15"/>
      <c r="CS162" s="15"/>
      <c r="CT162" s="15"/>
      <c r="CU162" s="15"/>
      <c r="CV162" s="15"/>
      <c r="CW162" s="15"/>
      <c r="CX162" s="15"/>
      <c r="CY162" s="15"/>
      <c r="CZ162" s="15"/>
      <c r="DA162" s="15"/>
      <c r="DB162" s="15"/>
      <c r="DC162" s="15"/>
      <c r="DD162" s="15"/>
      <c r="DE162" s="15"/>
      <c r="DF162" s="15"/>
      <c r="DG162" s="15"/>
      <c r="DH162" s="15"/>
      <c r="DI162" s="15"/>
      <c r="DJ162" s="15"/>
      <c r="DK162" s="15"/>
      <c r="DL162" s="15"/>
      <c r="DM162" s="15"/>
      <c r="DN162" s="15"/>
      <c r="DO162" s="15"/>
      <c r="DP162" s="15"/>
      <c r="DQ162" s="15"/>
      <c r="DR162" s="15"/>
      <c r="DS162" s="15"/>
      <c r="DT162" s="15"/>
      <c r="DU162" s="15"/>
      <c r="DV162" s="15"/>
      <c r="DW162" s="15"/>
      <c r="DX162" s="15"/>
      <c r="DY162" s="15"/>
      <c r="DZ162" s="15"/>
      <c r="EA162" s="15"/>
      <c r="EB162" s="15"/>
      <c r="EC162" s="15"/>
      <c r="ED162" s="15"/>
      <c r="EE162" s="15"/>
      <c r="EF162" s="15"/>
      <c r="EG162" s="15"/>
      <c r="EH162" s="15"/>
      <c r="EI162" s="15"/>
      <c r="EJ162" s="15"/>
      <c r="EK162" s="15"/>
      <c r="EL162" s="15"/>
      <c r="EM162" s="15"/>
      <c r="EN162" s="15"/>
      <c r="EO162" s="15"/>
      <c r="EP162" s="15"/>
      <c r="EQ162" s="15"/>
      <c r="ER162" s="15"/>
      <c r="ES162" s="15"/>
      <c r="ET162" s="15"/>
      <c r="EU162" s="15"/>
      <c r="EV162" s="15"/>
      <c r="EW162" s="15"/>
      <c r="EX162" s="15"/>
      <c r="EY162" s="15"/>
      <c r="EZ162" s="15"/>
      <c r="FA162" s="15"/>
      <c r="FB162" s="15"/>
      <c r="FC162" s="15"/>
      <c r="FD162" s="15"/>
      <c r="FE162" s="15"/>
      <c r="FF162" s="15"/>
      <c r="FG162" s="15"/>
      <c r="FH162" s="15"/>
      <c r="FI162" s="15"/>
      <c r="FJ162" s="15"/>
      <c r="FK162" s="15"/>
      <c r="FL162" s="15"/>
      <c r="FM162" s="15"/>
      <c r="FN162" s="15"/>
      <c r="FO162" s="15"/>
      <c r="FP162" s="15"/>
      <c r="FQ162" s="15"/>
      <c r="FR162" s="15"/>
      <c r="FS162" s="15"/>
      <c r="FT162" s="15"/>
      <c r="FU162" s="15"/>
      <c r="FV162" s="15"/>
      <c r="FW162" s="15"/>
      <c r="FX162" s="15"/>
      <c r="FY162" s="15"/>
      <c r="FZ162" s="15"/>
      <c r="GA162" s="15"/>
      <c r="GB162" s="15"/>
      <c r="GC162" s="15"/>
      <c r="GD162" s="15"/>
      <c r="GE162" s="15"/>
      <c r="GF162" s="15"/>
      <c r="GG162" s="15"/>
      <c r="GH162" s="15"/>
      <c r="GI162" s="15"/>
      <c r="GJ162" s="15"/>
      <c r="GK162" s="15"/>
      <c r="GL162" s="15"/>
      <c r="GM162" s="15"/>
      <c r="GN162" s="15"/>
      <c r="GO162" s="15"/>
      <c r="GP162" s="15"/>
      <c r="GQ162" s="15"/>
      <c r="GR162" s="15"/>
      <c r="GS162" s="15"/>
      <c r="GT162" s="15"/>
      <c r="GU162" s="15"/>
      <c r="GV162" s="15"/>
      <c r="GW162" s="15"/>
      <c r="GX162" s="15"/>
      <c r="GY162" s="15"/>
      <c r="GZ162" s="15"/>
      <c r="HA162" s="15"/>
      <c r="HB162" s="15"/>
      <c r="HC162" s="15"/>
      <c r="HD162" s="15"/>
      <c r="HE162" s="15"/>
      <c r="HF162" s="15"/>
      <c r="HG162" s="15"/>
      <c r="HH162" s="15"/>
      <c r="HI162" s="15"/>
      <c r="HJ162" s="15"/>
      <c r="HK162" s="15"/>
      <c r="HL162" s="15"/>
      <c r="HM162" s="15"/>
      <c r="HN162" s="15"/>
      <c r="HO162" s="15"/>
      <c r="HP162" s="15"/>
      <c r="HQ162" s="15"/>
      <c r="HR162" s="15"/>
      <c r="HS162" s="15"/>
      <c r="HT162" s="15"/>
      <c r="HU162" s="15"/>
      <c r="HV162" s="15"/>
      <c r="HW162" s="15"/>
      <c r="HX162" s="15"/>
      <c r="HY162" s="15"/>
      <c r="HZ162" s="15"/>
      <c r="IA162" s="15"/>
      <c r="IB162" s="15"/>
      <c r="IC162" s="15"/>
      <c r="ID162" s="15"/>
      <c r="IE162" s="15"/>
      <c r="IF162" s="15"/>
      <c r="IG162" s="15"/>
      <c r="IH162" s="15"/>
      <c r="II162" s="15"/>
      <c r="IJ162" s="15"/>
      <c r="IK162" s="15"/>
      <c r="IL162" s="15"/>
      <c r="IM162" s="15"/>
      <c r="IN162" s="15"/>
      <c r="IO162" s="15"/>
      <c r="IP162" s="15"/>
      <c r="IQ162" s="15"/>
      <c r="IR162" s="15"/>
      <c r="IS162" s="15"/>
      <c r="IT162" s="15"/>
      <c r="IU162" s="15"/>
      <c r="IV162" s="15"/>
    </row>
    <row r="163" spans="1:256" ht="15.75" customHeight="1">
      <c r="A163" s="48" t="s">
        <v>10</v>
      </c>
      <c r="B163" s="12" t="s">
        <v>161</v>
      </c>
      <c r="C163" s="12"/>
      <c r="D163" s="12"/>
      <c r="E163" s="12"/>
      <c r="F163" s="12"/>
      <c r="G163" s="12"/>
      <c r="H163" s="12"/>
      <c r="I163" s="23">
        <v>400</v>
      </c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  <c r="CR163" s="15"/>
      <c r="CS163" s="15"/>
      <c r="CT163" s="15"/>
      <c r="CU163" s="15"/>
      <c r="CV163" s="15"/>
      <c r="CW163" s="15"/>
      <c r="CX163" s="15"/>
      <c r="CY163" s="15"/>
      <c r="CZ163" s="15"/>
      <c r="DA163" s="15"/>
      <c r="DB163" s="15"/>
      <c r="DC163" s="15"/>
      <c r="DD163" s="15"/>
      <c r="DE163" s="15"/>
      <c r="DF163" s="15"/>
      <c r="DG163" s="15"/>
      <c r="DH163" s="15"/>
      <c r="DI163" s="15"/>
      <c r="DJ163" s="15"/>
      <c r="DK163" s="15"/>
      <c r="DL163" s="15"/>
      <c r="DM163" s="15"/>
      <c r="DN163" s="15"/>
      <c r="DO163" s="15"/>
      <c r="DP163" s="15"/>
      <c r="DQ163" s="15"/>
      <c r="DR163" s="15"/>
      <c r="DS163" s="15"/>
      <c r="DT163" s="15"/>
      <c r="DU163" s="15"/>
      <c r="DV163" s="15"/>
      <c r="DW163" s="15"/>
      <c r="DX163" s="15"/>
      <c r="DY163" s="15"/>
      <c r="DZ163" s="15"/>
      <c r="EA163" s="15"/>
      <c r="EB163" s="15"/>
      <c r="EC163" s="15"/>
      <c r="ED163" s="15"/>
      <c r="EE163" s="15"/>
      <c r="EF163" s="15"/>
      <c r="EG163" s="15"/>
      <c r="EH163" s="15"/>
      <c r="EI163" s="15"/>
      <c r="EJ163" s="15"/>
      <c r="EK163" s="15"/>
      <c r="EL163" s="15"/>
      <c r="EM163" s="15"/>
      <c r="EN163" s="15"/>
      <c r="EO163" s="15"/>
      <c r="EP163" s="15"/>
      <c r="EQ163" s="15"/>
      <c r="ER163" s="15"/>
      <c r="ES163" s="15"/>
      <c r="ET163" s="15"/>
      <c r="EU163" s="15"/>
      <c r="EV163" s="15"/>
      <c r="EW163" s="15"/>
      <c r="EX163" s="15"/>
      <c r="EY163" s="15"/>
      <c r="EZ163" s="15"/>
      <c r="FA163" s="15"/>
      <c r="FB163" s="15"/>
      <c r="FC163" s="15"/>
      <c r="FD163" s="15"/>
      <c r="FE163" s="15"/>
      <c r="FF163" s="15"/>
      <c r="FG163" s="15"/>
      <c r="FH163" s="15"/>
      <c r="FI163" s="15"/>
      <c r="FJ163" s="15"/>
      <c r="FK163" s="15"/>
      <c r="FL163" s="15"/>
      <c r="FM163" s="15"/>
      <c r="FN163" s="15"/>
      <c r="FO163" s="15"/>
      <c r="FP163" s="15"/>
      <c r="FQ163" s="15"/>
      <c r="FR163" s="15"/>
      <c r="FS163" s="15"/>
      <c r="FT163" s="15"/>
      <c r="FU163" s="15"/>
      <c r="FV163" s="15"/>
      <c r="FW163" s="15"/>
      <c r="FX163" s="15"/>
      <c r="FY163" s="15"/>
      <c r="FZ163" s="15"/>
      <c r="GA163" s="15"/>
      <c r="GB163" s="15"/>
      <c r="GC163" s="15"/>
      <c r="GD163" s="15"/>
      <c r="GE163" s="15"/>
      <c r="GF163" s="15"/>
      <c r="GG163" s="15"/>
      <c r="GH163" s="15"/>
      <c r="GI163" s="15"/>
      <c r="GJ163" s="15"/>
      <c r="GK163" s="15"/>
      <c r="GL163" s="15"/>
      <c r="GM163" s="15"/>
      <c r="GN163" s="15"/>
      <c r="GO163" s="15"/>
      <c r="GP163" s="15"/>
      <c r="GQ163" s="15"/>
      <c r="GR163" s="15"/>
      <c r="GS163" s="15"/>
      <c r="GT163" s="15"/>
      <c r="GU163" s="15"/>
      <c r="GV163" s="15"/>
      <c r="GW163" s="15"/>
      <c r="GX163" s="15"/>
      <c r="GY163" s="15"/>
      <c r="GZ163" s="15"/>
      <c r="HA163" s="15"/>
      <c r="HB163" s="15"/>
      <c r="HC163" s="15"/>
      <c r="HD163" s="15"/>
      <c r="HE163" s="15"/>
      <c r="HF163" s="15"/>
      <c r="HG163" s="15"/>
      <c r="HH163" s="15"/>
      <c r="HI163" s="15"/>
      <c r="HJ163" s="15"/>
      <c r="HK163" s="15"/>
      <c r="HL163" s="15"/>
      <c r="HM163" s="15"/>
      <c r="HN163" s="15"/>
      <c r="HO163" s="15"/>
      <c r="HP163" s="15"/>
      <c r="HQ163" s="15"/>
      <c r="HR163" s="15"/>
      <c r="HS163" s="15"/>
      <c r="HT163" s="15"/>
      <c r="HU163" s="15"/>
      <c r="HV163" s="15"/>
      <c r="HW163" s="15"/>
      <c r="HX163" s="15"/>
      <c r="HY163" s="15"/>
      <c r="HZ163" s="15"/>
      <c r="IA163" s="15"/>
      <c r="IB163" s="15"/>
      <c r="IC163" s="15"/>
      <c r="ID163" s="15"/>
      <c r="IE163" s="15"/>
      <c r="IF163" s="15"/>
      <c r="IG163" s="15"/>
      <c r="IH163" s="15"/>
      <c r="II163" s="15"/>
      <c r="IJ163" s="15"/>
      <c r="IK163" s="15"/>
      <c r="IL163" s="15"/>
      <c r="IM163" s="15"/>
      <c r="IN163" s="15"/>
      <c r="IO163" s="15"/>
      <c r="IP163" s="15"/>
      <c r="IQ163" s="15"/>
      <c r="IR163" s="15"/>
      <c r="IS163" s="15"/>
      <c r="IT163" s="15"/>
      <c r="IU163" s="15"/>
      <c r="IV163" s="15"/>
    </row>
    <row r="164" spans="1:256" ht="15.75" customHeight="1">
      <c r="A164" s="48" t="s">
        <v>13</v>
      </c>
      <c r="B164" s="509" t="s">
        <v>162</v>
      </c>
      <c r="C164" s="509"/>
      <c r="D164" s="509"/>
      <c r="E164" s="509"/>
      <c r="F164" s="509"/>
      <c r="G164" s="509"/>
      <c r="H164" s="509"/>
      <c r="I164" s="23">
        <v>74</v>
      </c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15"/>
      <c r="CR164" s="15"/>
      <c r="CS164" s="15"/>
      <c r="CT164" s="15"/>
      <c r="CU164" s="15"/>
      <c r="CV164" s="15"/>
      <c r="CW164" s="15"/>
      <c r="CX164" s="15"/>
      <c r="CY164" s="15"/>
      <c r="CZ164" s="15"/>
      <c r="DA164" s="15"/>
      <c r="DB164" s="15"/>
      <c r="DC164" s="15"/>
      <c r="DD164" s="15"/>
      <c r="DE164" s="15"/>
      <c r="DF164" s="15"/>
      <c r="DG164" s="15"/>
      <c r="DH164" s="15"/>
      <c r="DI164" s="15"/>
      <c r="DJ164" s="15"/>
      <c r="DK164" s="15"/>
      <c r="DL164" s="15"/>
      <c r="DM164" s="15"/>
      <c r="DN164" s="15"/>
      <c r="DO164" s="15"/>
      <c r="DP164" s="15"/>
      <c r="DQ164" s="15"/>
      <c r="DR164" s="15"/>
      <c r="DS164" s="15"/>
      <c r="DT164" s="15"/>
      <c r="DU164" s="15"/>
      <c r="DV164" s="15"/>
      <c r="DW164" s="15"/>
      <c r="DX164" s="15"/>
      <c r="DY164" s="15"/>
      <c r="DZ164" s="15"/>
      <c r="EA164" s="15"/>
      <c r="EB164" s="15"/>
      <c r="EC164" s="15"/>
      <c r="ED164" s="15"/>
      <c r="EE164" s="15"/>
      <c r="EF164" s="15"/>
      <c r="EG164" s="15"/>
      <c r="EH164" s="15"/>
      <c r="EI164" s="15"/>
      <c r="EJ164" s="15"/>
      <c r="EK164" s="15"/>
      <c r="EL164" s="15"/>
      <c r="EM164" s="15"/>
      <c r="EN164" s="15"/>
      <c r="EO164" s="15"/>
      <c r="EP164" s="15"/>
      <c r="EQ164" s="15"/>
      <c r="ER164" s="15"/>
      <c r="ES164" s="15"/>
      <c r="ET164" s="15"/>
      <c r="EU164" s="15"/>
      <c r="EV164" s="15"/>
      <c r="EW164" s="15"/>
      <c r="EX164" s="15"/>
      <c r="EY164" s="15"/>
      <c r="EZ164" s="15"/>
      <c r="FA164" s="15"/>
      <c r="FB164" s="15"/>
      <c r="FC164" s="15"/>
      <c r="FD164" s="15"/>
      <c r="FE164" s="15"/>
      <c r="FF164" s="15"/>
      <c r="FG164" s="15"/>
      <c r="FH164" s="15"/>
      <c r="FI164" s="15"/>
      <c r="FJ164" s="15"/>
      <c r="FK164" s="15"/>
      <c r="FL164" s="15"/>
      <c r="FM164" s="15"/>
      <c r="FN164" s="15"/>
      <c r="FO164" s="15"/>
      <c r="FP164" s="15"/>
      <c r="FQ164" s="15"/>
      <c r="FR164" s="15"/>
      <c r="FS164" s="15"/>
      <c r="FT164" s="15"/>
      <c r="FU164" s="15"/>
      <c r="FV164" s="15"/>
      <c r="FW164" s="15"/>
      <c r="FX164" s="15"/>
      <c r="FY164" s="15"/>
      <c r="FZ164" s="15"/>
      <c r="GA164" s="15"/>
      <c r="GB164" s="15"/>
      <c r="GC164" s="15"/>
      <c r="GD164" s="15"/>
      <c r="GE164" s="15"/>
      <c r="GF164" s="15"/>
      <c r="GG164" s="15"/>
      <c r="GH164" s="15"/>
      <c r="GI164" s="15"/>
      <c r="GJ164" s="15"/>
      <c r="GK164" s="15"/>
      <c r="GL164" s="15"/>
      <c r="GM164" s="15"/>
      <c r="GN164" s="15"/>
      <c r="GO164" s="15"/>
      <c r="GP164" s="15"/>
      <c r="GQ164" s="15"/>
      <c r="GR164" s="15"/>
      <c r="GS164" s="15"/>
      <c r="GT164" s="15"/>
      <c r="GU164" s="15"/>
      <c r="GV164" s="15"/>
      <c r="GW164" s="15"/>
      <c r="GX164" s="15"/>
      <c r="GY164" s="15"/>
      <c r="GZ164" s="15"/>
      <c r="HA164" s="15"/>
      <c r="HB164" s="15"/>
      <c r="HC164" s="15"/>
      <c r="HD164" s="15"/>
      <c r="HE164" s="15"/>
      <c r="HF164" s="15"/>
      <c r="HG164" s="15"/>
      <c r="HH164" s="15"/>
      <c r="HI164" s="15"/>
      <c r="HJ164" s="15"/>
      <c r="HK164" s="15"/>
      <c r="HL164" s="15"/>
      <c r="HM164" s="15"/>
      <c r="HN164" s="15"/>
      <c r="HO164" s="15"/>
      <c r="HP164" s="15"/>
      <c r="HQ164" s="15"/>
      <c r="HR164" s="15"/>
      <c r="HS164" s="15"/>
      <c r="HT164" s="15"/>
      <c r="HU164" s="15"/>
      <c r="HV164" s="15"/>
      <c r="HW164" s="15"/>
      <c r="HX164" s="15"/>
      <c r="HY164" s="15"/>
      <c r="HZ164" s="15"/>
      <c r="IA164" s="15"/>
      <c r="IB164" s="15"/>
      <c r="IC164" s="15"/>
      <c r="ID164" s="15"/>
      <c r="IE164" s="15"/>
      <c r="IF164" s="15"/>
      <c r="IG164" s="15"/>
      <c r="IH164" s="15"/>
      <c r="II164" s="15"/>
      <c r="IJ164" s="15"/>
      <c r="IK164" s="15"/>
      <c r="IL164" s="15"/>
      <c r="IM164" s="15"/>
      <c r="IN164" s="15"/>
      <c r="IO164" s="15"/>
      <c r="IP164" s="15"/>
      <c r="IQ164" s="15"/>
      <c r="IR164" s="15"/>
      <c r="IS164" s="15"/>
      <c r="IT164" s="15"/>
      <c r="IU164" s="15"/>
      <c r="IV164" s="15"/>
    </row>
    <row r="165" spans="1:256" ht="15.75" customHeight="1">
      <c r="A165" s="48" t="s">
        <v>16</v>
      </c>
      <c r="B165" s="12" t="s">
        <v>163</v>
      </c>
      <c r="C165" s="12"/>
      <c r="D165" s="12"/>
      <c r="E165" s="12"/>
      <c r="F165" s="12"/>
      <c r="G165" s="12"/>
      <c r="H165" s="12"/>
      <c r="I165" s="23" t="s">
        <v>164</v>
      </c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5"/>
      <c r="BT165" s="15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15"/>
      <c r="CR165" s="15"/>
      <c r="CS165" s="15"/>
      <c r="CT165" s="15"/>
      <c r="CU165" s="15"/>
      <c r="CV165" s="15"/>
      <c r="CW165" s="15"/>
      <c r="CX165" s="15"/>
      <c r="CY165" s="15"/>
      <c r="CZ165" s="15"/>
      <c r="DA165" s="15"/>
      <c r="DB165" s="15"/>
      <c r="DC165" s="15"/>
      <c r="DD165" s="15"/>
      <c r="DE165" s="15"/>
      <c r="DF165" s="15"/>
      <c r="DG165" s="15"/>
      <c r="DH165" s="15"/>
      <c r="DI165" s="15"/>
      <c r="DJ165" s="15"/>
      <c r="DK165" s="15"/>
      <c r="DL165" s="15"/>
      <c r="DM165" s="15"/>
      <c r="DN165" s="15"/>
      <c r="DO165" s="15"/>
      <c r="DP165" s="15"/>
      <c r="DQ165" s="15"/>
      <c r="DR165" s="15"/>
      <c r="DS165" s="15"/>
      <c r="DT165" s="15"/>
      <c r="DU165" s="15"/>
      <c r="DV165" s="15"/>
      <c r="DW165" s="15"/>
      <c r="DX165" s="15"/>
      <c r="DY165" s="15"/>
      <c r="DZ165" s="15"/>
      <c r="EA165" s="15"/>
      <c r="EB165" s="15"/>
      <c r="EC165" s="15"/>
      <c r="ED165" s="15"/>
      <c r="EE165" s="15"/>
      <c r="EF165" s="15"/>
      <c r="EG165" s="15"/>
      <c r="EH165" s="15"/>
      <c r="EI165" s="15"/>
      <c r="EJ165" s="15"/>
      <c r="EK165" s="15"/>
      <c r="EL165" s="15"/>
      <c r="EM165" s="15"/>
      <c r="EN165" s="15"/>
      <c r="EO165" s="15"/>
      <c r="EP165" s="15"/>
      <c r="EQ165" s="15"/>
      <c r="ER165" s="15"/>
      <c r="ES165" s="15"/>
      <c r="ET165" s="15"/>
      <c r="EU165" s="15"/>
      <c r="EV165" s="15"/>
      <c r="EW165" s="15"/>
      <c r="EX165" s="15"/>
      <c r="EY165" s="15"/>
      <c r="EZ165" s="15"/>
      <c r="FA165" s="15"/>
      <c r="FB165" s="15"/>
      <c r="FC165" s="15"/>
      <c r="FD165" s="15"/>
      <c r="FE165" s="15"/>
      <c r="FF165" s="15"/>
      <c r="FG165" s="15"/>
      <c r="FH165" s="15"/>
      <c r="FI165" s="15"/>
      <c r="FJ165" s="15"/>
      <c r="FK165" s="15"/>
      <c r="FL165" s="15"/>
      <c r="FM165" s="15"/>
      <c r="FN165" s="15"/>
      <c r="FO165" s="15"/>
      <c r="FP165" s="15"/>
      <c r="FQ165" s="15"/>
      <c r="FR165" s="15"/>
      <c r="FS165" s="15"/>
      <c r="FT165" s="15"/>
      <c r="FU165" s="15"/>
      <c r="FV165" s="15"/>
      <c r="FW165" s="15"/>
      <c r="FX165" s="15"/>
      <c r="FY165" s="15"/>
      <c r="FZ165" s="15"/>
      <c r="GA165" s="15"/>
      <c r="GB165" s="15"/>
      <c r="GC165" s="15"/>
      <c r="GD165" s="15"/>
      <c r="GE165" s="15"/>
      <c r="GF165" s="15"/>
      <c r="GG165" s="15"/>
      <c r="GH165" s="15"/>
      <c r="GI165" s="15"/>
      <c r="GJ165" s="15"/>
      <c r="GK165" s="15"/>
      <c r="GL165" s="15"/>
      <c r="GM165" s="15"/>
      <c r="GN165" s="15"/>
      <c r="GO165" s="15"/>
      <c r="GP165" s="15"/>
      <c r="GQ165" s="15"/>
      <c r="GR165" s="15"/>
      <c r="GS165" s="15"/>
      <c r="GT165" s="15"/>
      <c r="GU165" s="15"/>
      <c r="GV165" s="15"/>
      <c r="GW165" s="15"/>
      <c r="GX165" s="15"/>
      <c r="GY165" s="15"/>
      <c r="GZ165" s="15"/>
      <c r="HA165" s="15"/>
      <c r="HB165" s="15"/>
      <c r="HC165" s="15"/>
      <c r="HD165" s="15"/>
      <c r="HE165" s="15"/>
      <c r="HF165" s="15"/>
      <c r="HG165" s="15"/>
      <c r="HH165" s="15"/>
      <c r="HI165" s="15"/>
      <c r="HJ165" s="15"/>
      <c r="HK165" s="15"/>
      <c r="HL165" s="15"/>
      <c r="HM165" s="15"/>
      <c r="HN165" s="15"/>
      <c r="HO165" s="15"/>
      <c r="HP165" s="15"/>
      <c r="HQ165" s="15"/>
      <c r="HR165" s="15"/>
      <c r="HS165" s="15"/>
      <c r="HT165" s="15"/>
      <c r="HU165" s="15"/>
      <c r="HV165" s="15"/>
      <c r="HW165" s="15"/>
      <c r="HX165" s="15"/>
      <c r="HY165" s="15"/>
      <c r="HZ165" s="15"/>
      <c r="IA165" s="15"/>
      <c r="IB165" s="15"/>
      <c r="IC165" s="15"/>
      <c r="ID165" s="15"/>
      <c r="IE165" s="15"/>
      <c r="IF165" s="15"/>
      <c r="IG165" s="15"/>
      <c r="IH165" s="15"/>
      <c r="II165" s="15"/>
      <c r="IJ165" s="15"/>
      <c r="IK165" s="15"/>
      <c r="IL165" s="15"/>
      <c r="IM165" s="15"/>
      <c r="IN165" s="15"/>
      <c r="IO165" s="15"/>
      <c r="IP165" s="15"/>
      <c r="IQ165" s="15"/>
      <c r="IR165" s="15"/>
      <c r="IS165" s="15"/>
      <c r="IT165" s="15"/>
      <c r="IU165" s="15"/>
      <c r="IV165" s="15"/>
    </row>
    <row r="166" spans="1:256" ht="15.75" customHeight="1">
      <c r="A166" s="510" t="s">
        <v>119</v>
      </c>
      <c r="B166" s="510"/>
      <c r="C166" s="510"/>
      <c r="D166" s="510"/>
      <c r="E166" s="510"/>
      <c r="F166" s="510"/>
      <c r="G166" s="510"/>
      <c r="H166" s="510"/>
      <c r="I166" s="78">
        <f>SUM(I162:I165)</f>
        <v>530</v>
      </c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5"/>
      <c r="BR166" s="15"/>
      <c r="BS166" s="15"/>
      <c r="BT166" s="15"/>
      <c r="BU166" s="15"/>
      <c r="BV166" s="15"/>
      <c r="BW166" s="15"/>
      <c r="BX166" s="15"/>
      <c r="BY166" s="15"/>
      <c r="BZ166" s="15"/>
      <c r="CA166" s="15"/>
      <c r="CB166" s="15"/>
      <c r="CC166" s="1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  <c r="CQ166" s="15"/>
      <c r="CR166" s="15"/>
      <c r="CS166" s="15"/>
      <c r="CT166" s="15"/>
      <c r="CU166" s="15"/>
      <c r="CV166" s="15"/>
      <c r="CW166" s="15"/>
      <c r="CX166" s="15"/>
      <c r="CY166" s="15"/>
      <c r="CZ166" s="15"/>
      <c r="DA166" s="15"/>
      <c r="DB166" s="15"/>
      <c r="DC166" s="15"/>
      <c r="DD166" s="15"/>
      <c r="DE166" s="15"/>
      <c r="DF166" s="15"/>
      <c r="DG166" s="15"/>
      <c r="DH166" s="15"/>
      <c r="DI166" s="15"/>
      <c r="DJ166" s="15"/>
      <c r="DK166" s="15"/>
      <c r="DL166" s="15"/>
      <c r="DM166" s="15"/>
      <c r="DN166" s="15"/>
      <c r="DO166" s="15"/>
      <c r="DP166" s="15"/>
      <c r="DQ166" s="15"/>
      <c r="DR166" s="15"/>
      <c r="DS166" s="15"/>
      <c r="DT166" s="15"/>
      <c r="DU166" s="15"/>
      <c r="DV166" s="15"/>
      <c r="DW166" s="15"/>
      <c r="DX166" s="15"/>
      <c r="DY166" s="15"/>
      <c r="DZ166" s="15"/>
      <c r="EA166" s="15"/>
      <c r="EB166" s="15"/>
      <c r="EC166" s="15"/>
      <c r="ED166" s="15"/>
      <c r="EE166" s="15"/>
      <c r="EF166" s="15"/>
      <c r="EG166" s="15"/>
      <c r="EH166" s="15"/>
      <c r="EI166" s="15"/>
      <c r="EJ166" s="15"/>
      <c r="EK166" s="15"/>
      <c r="EL166" s="15"/>
      <c r="EM166" s="15"/>
      <c r="EN166" s="15"/>
      <c r="EO166" s="15"/>
      <c r="EP166" s="15"/>
      <c r="EQ166" s="15"/>
      <c r="ER166" s="15"/>
      <c r="ES166" s="15"/>
      <c r="ET166" s="15"/>
      <c r="EU166" s="15"/>
      <c r="EV166" s="15"/>
      <c r="EW166" s="15"/>
      <c r="EX166" s="15"/>
      <c r="EY166" s="15"/>
      <c r="EZ166" s="15"/>
      <c r="FA166" s="15"/>
      <c r="FB166" s="15"/>
      <c r="FC166" s="15"/>
      <c r="FD166" s="15"/>
      <c r="FE166" s="15"/>
      <c r="FF166" s="15"/>
      <c r="FG166" s="15"/>
      <c r="FH166" s="15"/>
      <c r="FI166" s="15"/>
      <c r="FJ166" s="15"/>
      <c r="FK166" s="15"/>
      <c r="FL166" s="15"/>
      <c r="FM166" s="15"/>
      <c r="FN166" s="15"/>
      <c r="FO166" s="15"/>
      <c r="FP166" s="15"/>
      <c r="FQ166" s="15"/>
      <c r="FR166" s="15"/>
      <c r="FS166" s="15"/>
      <c r="FT166" s="15"/>
      <c r="FU166" s="15"/>
      <c r="FV166" s="15"/>
      <c r="FW166" s="15"/>
      <c r="FX166" s="15"/>
      <c r="FY166" s="15"/>
      <c r="FZ166" s="15"/>
      <c r="GA166" s="15"/>
      <c r="GB166" s="15"/>
      <c r="GC166" s="15"/>
      <c r="GD166" s="15"/>
      <c r="GE166" s="15"/>
      <c r="GF166" s="15"/>
      <c r="GG166" s="15"/>
      <c r="GH166" s="15"/>
      <c r="GI166" s="15"/>
      <c r="GJ166" s="15"/>
      <c r="GK166" s="15"/>
      <c r="GL166" s="15"/>
      <c r="GM166" s="15"/>
      <c r="GN166" s="15"/>
      <c r="GO166" s="15"/>
      <c r="GP166" s="15"/>
      <c r="GQ166" s="15"/>
      <c r="GR166" s="15"/>
      <c r="GS166" s="15"/>
      <c r="GT166" s="15"/>
      <c r="GU166" s="15"/>
      <c r="GV166" s="15"/>
      <c r="GW166" s="15"/>
      <c r="GX166" s="15"/>
      <c r="GY166" s="15"/>
      <c r="GZ166" s="15"/>
      <c r="HA166" s="15"/>
      <c r="HB166" s="15"/>
      <c r="HC166" s="15"/>
      <c r="HD166" s="15"/>
      <c r="HE166" s="15"/>
      <c r="HF166" s="15"/>
      <c r="HG166" s="15"/>
      <c r="HH166" s="15"/>
      <c r="HI166" s="15"/>
      <c r="HJ166" s="15"/>
      <c r="HK166" s="15"/>
      <c r="HL166" s="15"/>
      <c r="HM166" s="15"/>
      <c r="HN166" s="15"/>
      <c r="HO166" s="15"/>
      <c r="HP166" s="15"/>
      <c r="HQ166" s="15"/>
      <c r="HR166" s="15"/>
      <c r="HS166" s="15"/>
      <c r="HT166" s="15"/>
      <c r="HU166" s="15"/>
      <c r="HV166" s="15"/>
      <c r="HW166" s="15"/>
      <c r="HX166" s="15"/>
      <c r="HY166" s="15"/>
      <c r="HZ166" s="15"/>
      <c r="IA166" s="15"/>
      <c r="IB166" s="15"/>
      <c r="IC166" s="15"/>
      <c r="ID166" s="15"/>
      <c r="IE166" s="15"/>
      <c r="IF166" s="15"/>
      <c r="IG166" s="15"/>
      <c r="IH166" s="15"/>
      <c r="II166" s="15"/>
      <c r="IJ166" s="15"/>
      <c r="IK166" s="15"/>
      <c r="IL166" s="15"/>
      <c r="IM166" s="15"/>
      <c r="IN166" s="15"/>
      <c r="IO166" s="15"/>
      <c r="IP166" s="15"/>
      <c r="IQ166" s="15"/>
      <c r="IR166" s="15"/>
      <c r="IS166" s="15"/>
      <c r="IT166" s="15"/>
      <c r="IU166" s="15"/>
      <c r="IV166" s="15"/>
    </row>
    <row r="167" spans="1:256" ht="8.25" customHeight="1">
      <c r="A167" s="534"/>
      <c r="B167" s="534"/>
      <c r="C167" s="534"/>
      <c r="D167" s="534"/>
      <c r="E167" s="534"/>
      <c r="F167" s="534"/>
      <c r="G167" s="534"/>
      <c r="H167" s="534"/>
      <c r="I167" s="534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  <c r="CR167" s="15"/>
      <c r="CS167" s="15"/>
      <c r="CT167" s="15"/>
      <c r="CU167" s="15"/>
      <c r="CV167" s="15"/>
      <c r="CW167" s="15"/>
      <c r="CX167" s="15"/>
      <c r="CY167" s="15"/>
      <c r="CZ167" s="15"/>
      <c r="DA167" s="15"/>
      <c r="DB167" s="15"/>
      <c r="DC167" s="15"/>
      <c r="DD167" s="15"/>
      <c r="DE167" s="15"/>
      <c r="DF167" s="15"/>
      <c r="DG167" s="15"/>
      <c r="DH167" s="15"/>
      <c r="DI167" s="15"/>
      <c r="DJ167" s="15"/>
      <c r="DK167" s="15"/>
      <c r="DL167" s="15"/>
      <c r="DM167" s="15"/>
      <c r="DN167" s="15"/>
      <c r="DO167" s="15"/>
      <c r="DP167" s="15"/>
      <c r="DQ167" s="15"/>
      <c r="DR167" s="15"/>
      <c r="DS167" s="15"/>
      <c r="DT167" s="15"/>
      <c r="DU167" s="15"/>
      <c r="DV167" s="15"/>
      <c r="DW167" s="15"/>
      <c r="DX167" s="15"/>
      <c r="DY167" s="15"/>
      <c r="DZ167" s="15"/>
      <c r="EA167" s="15"/>
      <c r="EB167" s="15"/>
      <c r="EC167" s="15"/>
      <c r="ED167" s="15"/>
      <c r="EE167" s="15"/>
      <c r="EF167" s="15"/>
      <c r="EG167" s="15"/>
      <c r="EH167" s="15"/>
      <c r="EI167" s="15"/>
      <c r="EJ167" s="15"/>
      <c r="EK167" s="15"/>
      <c r="EL167" s="15"/>
      <c r="EM167" s="15"/>
      <c r="EN167" s="15"/>
      <c r="EO167" s="15"/>
      <c r="EP167" s="15"/>
      <c r="EQ167" s="15"/>
      <c r="ER167" s="15"/>
      <c r="ES167" s="15"/>
      <c r="ET167" s="15"/>
      <c r="EU167" s="15"/>
      <c r="EV167" s="15"/>
      <c r="EW167" s="15"/>
      <c r="EX167" s="15"/>
      <c r="EY167" s="15"/>
      <c r="EZ167" s="15"/>
      <c r="FA167" s="15"/>
      <c r="FB167" s="15"/>
      <c r="FC167" s="15"/>
      <c r="FD167" s="15"/>
      <c r="FE167" s="15"/>
      <c r="FF167" s="15"/>
      <c r="FG167" s="15"/>
      <c r="FH167" s="15"/>
      <c r="FI167" s="15"/>
      <c r="FJ167" s="15"/>
      <c r="FK167" s="15"/>
      <c r="FL167" s="15"/>
      <c r="FM167" s="15"/>
      <c r="FN167" s="15"/>
      <c r="FO167" s="15"/>
      <c r="FP167" s="15"/>
      <c r="FQ167" s="15"/>
      <c r="FR167" s="15"/>
      <c r="FS167" s="15"/>
      <c r="FT167" s="15"/>
      <c r="FU167" s="15"/>
      <c r="FV167" s="15"/>
      <c r="FW167" s="15"/>
      <c r="FX167" s="15"/>
      <c r="FY167" s="15"/>
      <c r="FZ167" s="15"/>
      <c r="GA167" s="15"/>
      <c r="GB167" s="15"/>
      <c r="GC167" s="15"/>
      <c r="GD167" s="15"/>
      <c r="GE167" s="15"/>
      <c r="GF167" s="15"/>
      <c r="GG167" s="15"/>
      <c r="GH167" s="15"/>
      <c r="GI167" s="15"/>
      <c r="GJ167" s="15"/>
      <c r="GK167" s="15"/>
      <c r="GL167" s="15"/>
      <c r="GM167" s="15"/>
      <c r="GN167" s="15"/>
      <c r="GO167" s="15"/>
      <c r="GP167" s="15"/>
      <c r="GQ167" s="15"/>
      <c r="GR167" s="15"/>
      <c r="GS167" s="15"/>
      <c r="GT167" s="15"/>
      <c r="GU167" s="15"/>
      <c r="GV167" s="15"/>
      <c r="GW167" s="15"/>
      <c r="GX167" s="15"/>
      <c r="GY167" s="15"/>
      <c r="GZ167" s="15"/>
      <c r="HA167" s="15"/>
      <c r="HB167" s="15"/>
      <c r="HC167" s="15"/>
      <c r="HD167" s="15"/>
      <c r="HE167" s="15"/>
      <c r="HF167" s="15"/>
      <c r="HG167" s="15"/>
      <c r="HH167" s="15"/>
      <c r="HI167" s="15"/>
      <c r="HJ167" s="15"/>
      <c r="HK167" s="15"/>
      <c r="HL167" s="15"/>
      <c r="HM167" s="15"/>
      <c r="HN167" s="15"/>
      <c r="HO167" s="15"/>
      <c r="HP167" s="15"/>
      <c r="HQ167" s="15"/>
      <c r="HR167" s="15"/>
      <c r="HS167" s="15"/>
      <c r="HT167" s="15"/>
      <c r="HU167" s="15"/>
      <c r="HV167" s="15"/>
      <c r="HW167" s="15"/>
      <c r="HX167" s="15"/>
      <c r="HY167" s="15"/>
      <c r="HZ167" s="15"/>
      <c r="IA167" s="15"/>
      <c r="IB167" s="15"/>
      <c r="IC167" s="15"/>
      <c r="ID167" s="15"/>
      <c r="IE167" s="15"/>
      <c r="IF167" s="15"/>
      <c r="IG167" s="15"/>
      <c r="IH167" s="15"/>
      <c r="II167" s="15"/>
      <c r="IJ167" s="15"/>
      <c r="IK167" s="15"/>
      <c r="IL167" s="15"/>
      <c r="IM167" s="15"/>
      <c r="IN167" s="15"/>
      <c r="IO167" s="15"/>
      <c r="IP167" s="15"/>
      <c r="IQ167" s="15"/>
      <c r="IR167" s="15"/>
      <c r="IS167" s="15"/>
      <c r="IT167" s="15"/>
      <c r="IU167" s="15"/>
      <c r="IV167" s="15"/>
    </row>
    <row r="168" spans="1:256" ht="14.25" customHeight="1">
      <c r="A168" s="535" t="s">
        <v>165</v>
      </c>
      <c r="B168" s="535"/>
      <c r="C168" s="535"/>
      <c r="D168" s="535"/>
      <c r="E168" s="535"/>
      <c r="F168" s="535"/>
      <c r="G168" s="535"/>
      <c r="H168" s="535"/>
      <c r="I168" s="53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5"/>
      <c r="BT168" s="15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15"/>
      <c r="CR168" s="15"/>
      <c r="CS168" s="15"/>
      <c r="CT168" s="15"/>
      <c r="CU168" s="15"/>
      <c r="CV168" s="15"/>
      <c r="CW168" s="15"/>
      <c r="CX168" s="15"/>
      <c r="CY168" s="15"/>
      <c r="CZ168" s="15"/>
      <c r="DA168" s="15"/>
      <c r="DB168" s="15"/>
      <c r="DC168" s="15"/>
      <c r="DD168" s="15"/>
      <c r="DE168" s="15"/>
      <c r="DF168" s="15"/>
      <c r="DG168" s="15"/>
      <c r="DH168" s="15"/>
      <c r="DI168" s="15"/>
      <c r="DJ168" s="15"/>
      <c r="DK168" s="15"/>
      <c r="DL168" s="15"/>
      <c r="DM168" s="15"/>
      <c r="DN168" s="15"/>
      <c r="DO168" s="15"/>
      <c r="DP168" s="15"/>
      <c r="DQ168" s="15"/>
      <c r="DR168" s="15"/>
      <c r="DS168" s="15"/>
      <c r="DT168" s="15"/>
      <c r="DU168" s="15"/>
      <c r="DV168" s="15"/>
      <c r="DW168" s="15"/>
      <c r="DX168" s="15"/>
      <c r="DY168" s="15"/>
      <c r="DZ168" s="15"/>
      <c r="EA168" s="15"/>
      <c r="EB168" s="15"/>
      <c r="EC168" s="15"/>
      <c r="ED168" s="15"/>
      <c r="EE168" s="15"/>
      <c r="EF168" s="15"/>
      <c r="EG168" s="15"/>
      <c r="EH168" s="15"/>
      <c r="EI168" s="15"/>
      <c r="EJ168" s="15"/>
      <c r="EK168" s="15"/>
      <c r="EL168" s="15"/>
      <c r="EM168" s="15"/>
      <c r="EN168" s="15"/>
      <c r="EO168" s="15"/>
      <c r="EP168" s="15"/>
      <c r="EQ168" s="15"/>
      <c r="ER168" s="15"/>
      <c r="ES168" s="15"/>
      <c r="ET168" s="15"/>
      <c r="EU168" s="15"/>
      <c r="EV168" s="15"/>
      <c r="EW168" s="15"/>
      <c r="EX168" s="15"/>
      <c r="EY168" s="15"/>
      <c r="EZ168" s="15"/>
      <c r="FA168" s="15"/>
      <c r="FB168" s="15"/>
      <c r="FC168" s="15"/>
      <c r="FD168" s="15"/>
      <c r="FE168" s="15"/>
      <c r="FF168" s="15"/>
      <c r="FG168" s="15"/>
      <c r="FH168" s="15"/>
      <c r="FI168" s="15"/>
      <c r="FJ168" s="15"/>
      <c r="FK168" s="15"/>
      <c r="FL168" s="15"/>
      <c r="FM168" s="15"/>
      <c r="FN168" s="15"/>
      <c r="FO168" s="15"/>
      <c r="FP168" s="15"/>
      <c r="FQ168" s="15"/>
      <c r="FR168" s="15"/>
      <c r="FS168" s="15"/>
      <c r="FT168" s="15"/>
      <c r="FU168" s="15"/>
      <c r="FV168" s="15"/>
      <c r="FW168" s="15"/>
      <c r="FX168" s="15"/>
      <c r="FY168" s="15"/>
      <c r="FZ168" s="15"/>
      <c r="GA168" s="15"/>
      <c r="GB168" s="15"/>
      <c r="GC168" s="15"/>
      <c r="GD168" s="15"/>
      <c r="GE168" s="15"/>
      <c r="GF168" s="15"/>
      <c r="GG168" s="15"/>
      <c r="GH168" s="15"/>
      <c r="GI168" s="15"/>
      <c r="GJ168" s="15"/>
      <c r="GK168" s="15"/>
      <c r="GL168" s="15"/>
      <c r="GM168" s="15"/>
      <c r="GN168" s="15"/>
      <c r="GO168" s="15"/>
      <c r="GP168" s="15"/>
      <c r="GQ168" s="15"/>
      <c r="GR168" s="15"/>
      <c r="GS168" s="15"/>
      <c r="GT168" s="15"/>
      <c r="GU168" s="15"/>
      <c r="GV168" s="15"/>
      <c r="GW168" s="15"/>
      <c r="GX168" s="15"/>
      <c r="GY168" s="15"/>
      <c r="GZ168" s="15"/>
      <c r="HA168" s="15"/>
      <c r="HB168" s="15"/>
      <c r="HC168" s="15"/>
      <c r="HD168" s="15"/>
      <c r="HE168" s="15"/>
      <c r="HF168" s="15"/>
      <c r="HG168" s="15"/>
      <c r="HH168" s="15"/>
      <c r="HI168" s="15"/>
      <c r="HJ168" s="15"/>
      <c r="HK168" s="15"/>
      <c r="HL168" s="15"/>
      <c r="HM168" s="15"/>
      <c r="HN168" s="15"/>
      <c r="HO168" s="15"/>
      <c r="HP168" s="15"/>
      <c r="HQ168" s="15"/>
      <c r="HR168" s="15"/>
      <c r="HS168" s="15"/>
      <c r="HT168" s="15"/>
      <c r="HU168" s="15"/>
      <c r="HV168" s="15"/>
      <c r="HW168" s="15"/>
      <c r="HX168" s="15"/>
      <c r="HY168" s="15"/>
      <c r="HZ168" s="15"/>
      <c r="IA168" s="15"/>
      <c r="IB168" s="15"/>
      <c r="IC168" s="15"/>
      <c r="ID168" s="15"/>
      <c r="IE168" s="15"/>
      <c r="IF168" s="15"/>
      <c r="IG168" s="15"/>
      <c r="IH168" s="15"/>
      <c r="II168" s="15"/>
      <c r="IJ168" s="15"/>
      <c r="IK168" s="15"/>
      <c r="IL168" s="15"/>
      <c r="IM168" s="15"/>
      <c r="IN168" s="15"/>
      <c r="IO168" s="15"/>
      <c r="IP168" s="15"/>
      <c r="IQ168" s="15"/>
      <c r="IR168" s="15"/>
      <c r="IS168" s="15"/>
      <c r="IT168" s="15"/>
      <c r="IU168" s="15"/>
      <c r="IV168" s="15"/>
    </row>
    <row r="169" spans="1:256" ht="8.25" customHeight="1">
      <c r="A169" s="94"/>
      <c r="B169" s="95"/>
      <c r="C169" s="95"/>
      <c r="D169" s="95"/>
      <c r="E169" s="95"/>
      <c r="F169" s="95"/>
      <c r="G169" s="95"/>
      <c r="H169" s="95"/>
      <c r="I169" s="96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5"/>
      <c r="BS169" s="15"/>
      <c r="BT169" s="15"/>
      <c r="BU169" s="15"/>
      <c r="BV169" s="15"/>
      <c r="BW169" s="15"/>
      <c r="BX169" s="15"/>
      <c r="BY169" s="15"/>
      <c r="BZ169" s="15"/>
      <c r="CA169" s="15"/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15"/>
      <c r="CR169" s="15"/>
      <c r="CS169" s="15"/>
      <c r="CT169" s="15"/>
      <c r="CU169" s="15"/>
      <c r="CV169" s="15"/>
      <c r="CW169" s="15"/>
      <c r="CX169" s="15"/>
      <c r="CY169" s="15"/>
      <c r="CZ169" s="15"/>
      <c r="DA169" s="15"/>
      <c r="DB169" s="15"/>
      <c r="DC169" s="15"/>
      <c r="DD169" s="15"/>
      <c r="DE169" s="15"/>
      <c r="DF169" s="15"/>
      <c r="DG169" s="15"/>
      <c r="DH169" s="15"/>
      <c r="DI169" s="15"/>
      <c r="DJ169" s="15"/>
      <c r="DK169" s="15"/>
      <c r="DL169" s="15"/>
      <c r="DM169" s="15"/>
      <c r="DN169" s="15"/>
      <c r="DO169" s="15"/>
      <c r="DP169" s="15"/>
      <c r="DQ169" s="15"/>
      <c r="DR169" s="15"/>
      <c r="DS169" s="15"/>
      <c r="DT169" s="15"/>
      <c r="DU169" s="15"/>
      <c r="DV169" s="15"/>
      <c r="DW169" s="15"/>
      <c r="DX169" s="15"/>
      <c r="DY169" s="15"/>
      <c r="DZ169" s="15"/>
      <c r="EA169" s="15"/>
      <c r="EB169" s="15"/>
      <c r="EC169" s="15"/>
      <c r="ED169" s="15"/>
      <c r="EE169" s="15"/>
      <c r="EF169" s="15"/>
      <c r="EG169" s="15"/>
      <c r="EH169" s="15"/>
      <c r="EI169" s="15"/>
      <c r="EJ169" s="15"/>
      <c r="EK169" s="15"/>
      <c r="EL169" s="15"/>
      <c r="EM169" s="15"/>
      <c r="EN169" s="15"/>
      <c r="EO169" s="15"/>
      <c r="EP169" s="15"/>
      <c r="EQ169" s="15"/>
      <c r="ER169" s="15"/>
      <c r="ES169" s="15"/>
      <c r="ET169" s="15"/>
      <c r="EU169" s="15"/>
      <c r="EV169" s="15"/>
      <c r="EW169" s="15"/>
      <c r="EX169" s="15"/>
      <c r="EY169" s="15"/>
      <c r="EZ169" s="15"/>
      <c r="FA169" s="15"/>
      <c r="FB169" s="15"/>
      <c r="FC169" s="15"/>
      <c r="FD169" s="15"/>
      <c r="FE169" s="15"/>
      <c r="FF169" s="15"/>
      <c r="FG169" s="15"/>
      <c r="FH169" s="15"/>
      <c r="FI169" s="15"/>
      <c r="FJ169" s="15"/>
      <c r="FK169" s="15"/>
      <c r="FL169" s="15"/>
      <c r="FM169" s="15"/>
      <c r="FN169" s="15"/>
      <c r="FO169" s="15"/>
      <c r="FP169" s="15"/>
      <c r="FQ169" s="15"/>
      <c r="FR169" s="15"/>
      <c r="FS169" s="15"/>
      <c r="FT169" s="15"/>
      <c r="FU169" s="15"/>
      <c r="FV169" s="15"/>
      <c r="FW169" s="15"/>
      <c r="FX169" s="15"/>
      <c r="FY169" s="15"/>
      <c r="FZ169" s="15"/>
      <c r="GA169" s="15"/>
      <c r="GB169" s="15"/>
      <c r="GC169" s="15"/>
      <c r="GD169" s="15"/>
      <c r="GE169" s="15"/>
      <c r="GF169" s="15"/>
      <c r="GG169" s="15"/>
      <c r="GH169" s="15"/>
      <c r="GI169" s="15"/>
      <c r="GJ169" s="15"/>
      <c r="GK169" s="15"/>
      <c r="GL169" s="15"/>
      <c r="GM169" s="15"/>
      <c r="GN169" s="15"/>
      <c r="GO169" s="15"/>
      <c r="GP169" s="15"/>
      <c r="GQ169" s="15"/>
      <c r="GR169" s="15"/>
      <c r="GS169" s="15"/>
      <c r="GT169" s="15"/>
      <c r="GU169" s="15"/>
      <c r="GV169" s="15"/>
      <c r="GW169" s="15"/>
      <c r="GX169" s="15"/>
      <c r="GY169" s="15"/>
      <c r="GZ169" s="15"/>
      <c r="HA169" s="15"/>
      <c r="HB169" s="15"/>
      <c r="HC169" s="15"/>
      <c r="HD169" s="15"/>
      <c r="HE169" s="15"/>
      <c r="HF169" s="15"/>
      <c r="HG169" s="15"/>
      <c r="HH169" s="15"/>
      <c r="HI169" s="15"/>
      <c r="HJ169" s="15"/>
      <c r="HK169" s="15"/>
      <c r="HL169" s="15"/>
      <c r="HM169" s="15"/>
      <c r="HN169" s="15"/>
      <c r="HO169" s="15"/>
      <c r="HP169" s="15"/>
      <c r="HQ169" s="15"/>
      <c r="HR169" s="15"/>
      <c r="HS169" s="15"/>
      <c r="HT169" s="15"/>
      <c r="HU169" s="15"/>
      <c r="HV169" s="15"/>
      <c r="HW169" s="15"/>
      <c r="HX169" s="15"/>
      <c r="HY169" s="15"/>
      <c r="HZ169" s="15"/>
      <c r="IA169" s="15"/>
      <c r="IB169" s="15"/>
      <c r="IC169" s="15"/>
      <c r="ID169" s="15"/>
      <c r="IE169" s="15"/>
      <c r="IF169" s="15"/>
      <c r="IG169" s="15"/>
      <c r="IH169" s="15"/>
      <c r="II169" s="15"/>
      <c r="IJ169" s="15"/>
      <c r="IK169" s="15"/>
      <c r="IL169" s="15"/>
      <c r="IM169" s="15"/>
      <c r="IN169" s="15"/>
      <c r="IO169" s="15"/>
      <c r="IP169" s="15"/>
      <c r="IQ169" s="15"/>
      <c r="IR169" s="15"/>
      <c r="IS169" s="15"/>
      <c r="IT169" s="15"/>
      <c r="IU169" s="15"/>
      <c r="IV169" s="15"/>
    </row>
    <row r="170" spans="1:256" ht="29.25" customHeight="1">
      <c r="A170" s="506" t="s">
        <v>166</v>
      </c>
      <c r="B170" s="506"/>
      <c r="C170" s="506"/>
      <c r="D170" s="506"/>
      <c r="E170" s="506"/>
      <c r="F170" s="506"/>
      <c r="G170" s="506"/>
      <c r="H170" s="506"/>
      <c r="I170" s="506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15"/>
      <c r="BN170" s="15"/>
      <c r="BO170" s="15"/>
      <c r="BP170" s="15"/>
      <c r="BQ170" s="15"/>
      <c r="BR170" s="15"/>
      <c r="BS170" s="15"/>
      <c r="BT170" s="15"/>
      <c r="BU170" s="15"/>
      <c r="BV170" s="15"/>
      <c r="BW170" s="15"/>
      <c r="BX170" s="15"/>
      <c r="BY170" s="15"/>
      <c r="BZ170" s="15"/>
      <c r="CA170" s="15"/>
      <c r="CB170" s="15"/>
      <c r="CC170" s="1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15"/>
      <c r="CR170" s="15"/>
      <c r="CS170" s="15"/>
      <c r="CT170" s="15"/>
      <c r="CU170" s="15"/>
      <c r="CV170" s="15"/>
      <c r="CW170" s="15"/>
      <c r="CX170" s="15"/>
      <c r="CY170" s="15"/>
      <c r="CZ170" s="15"/>
      <c r="DA170" s="15"/>
      <c r="DB170" s="15"/>
      <c r="DC170" s="15"/>
      <c r="DD170" s="15"/>
      <c r="DE170" s="15"/>
      <c r="DF170" s="15"/>
      <c r="DG170" s="15"/>
      <c r="DH170" s="15"/>
      <c r="DI170" s="15"/>
      <c r="DJ170" s="15"/>
      <c r="DK170" s="15"/>
      <c r="DL170" s="15"/>
      <c r="DM170" s="15"/>
      <c r="DN170" s="15"/>
      <c r="DO170" s="15"/>
      <c r="DP170" s="15"/>
      <c r="DQ170" s="15"/>
      <c r="DR170" s="15"/>
      <c r="DS170" s="15"/>
      <c r="DT170" s="15"/>
      <c r="DU170" s="15"/>
      <c r="DV170" s="15"/>
      <c r="DW170" s="15"/>
      <c r="DX170" s="15"/>
      <c r="DY170" s="15"/>
      <c r="DZ170" s="15"/>
      <c r="EA170" s="15"/>
      <c r="EB170" s="15"/>
      <c r="EC170" s="15"/>
      <c r="ED170" s="15"/>
      <c r="EE170" s="15"/>
      <c r="EF170" s="15"/>
      <c r="EG170" s="15"/>
      <c r="EH170" s="15"/>
      <c r="EI170" s="15"/>
      <c r="EJ170" s="15"/>
      <c r="EK170" s="15"/>
      <c r="EL170" s="15"/>
      <c r="EM170" s="15"/>
      <c r="EN170" s="15"/>
      <c r="EO170" s="15"/>
      <c r="EP170" s="15"/>
      <c r="EQ170" s="15"/>
      <c r="ER170" s="15"/>
      <c r="ES170" s="15"/>
      <c r="ET170" s="15"/>
      <c r="EU170" s="15"/>
      <c r="EV170" s="15"/>
      <c r="EW170" s="15"/>
      <c r="EX170" s="15"/>
      <c r="EY170" s="15"/>
      <c r="EZ170" s="15"/>
      <c r="FA170" s="15"/>
      <c r="FB170" s="15"/>
      <c r="FC170" s="15"/>
      <c r="FD170" s="15"/>
      <c r="FE170" s="15"/>
      <c r="FF170" s="15"/>
      <c r="FG170" s="15"/>
      <c r="FH170" s="15"/>
      <c r="FI170" s="15"/>
      <c r="FJ170" s="15"/>
      <c r="FK170" s="15"/>
      <c r="FL170" s="15"/>
      <c r="FM170" s="15"/>
      <c r="FN170" s="15"/>
      <c r="FO170" s="15"/>
      <c r="FP170" s="15"/>
      <c r="FQ170" s="15"/>
      <c r="FR170" s="15"/>
      <c r="FS170" s="15"/>
      <c r="FT170" s="15"/>
      <c r="FU170" s="15"/>
      <c r="FV170" s="15"/>
      <c r="FW170" s="15"/>
      <c r="FX170" s="15"/>
      <c r="FY170" s="15"/>
      <c r="FZ170" s="15"/>
      <c r="GA170" s="15"/>
      <c r="GB170" s="15"/>
      <c r="GC170" s="15"/>
      <c r="GD170" s="15"/>
      <c r="GE170" s="15"/>
      <c r="GF170" s="15"/>
      <c r="GG170" s="15"/>
      <c r="GH170" s="15"/>
      <c r="GI170" s="15"/>
      <c r="GJ170" s="15"/>
      <c r="GK170" s="15"/>
      <c r="GL170" s="15"/>
      <c r="GM170" s="15"/>
      <c r="GN170" s="15"/>
      <c r="GO170" s="15"/>
      <c r="GP170" s="15"/>
      <c r="GQ170" s="15"/>
      <c r="GR170" s="15"/>
      <c r="GS170" s="15"/>
      <c r="GT170" s="15"/>
      <c r="GU170" s="15"/>
      <c r="GV170" s="15"/>
      <c r="GW170" s="15"/>
      <c r="GX170" s="15"/>
      <c r="GY170" s="15"/>
      <c r="GZ170" s="15"/>
      <c r="HA170" s="15"/>
      <c r="HB170" s="15"/>
      <c r="HC170" s="15"/>
      <c r="HD170" s="15"/>
      <c r="HE170" s="15"/>
      <c r="HF170" s="15"/>
      <c r="HG170" s="15"/>
      <c r="HH170" s="15"/>
      <c r="HI170" s="15"/>
      <c r="HJ170" s="15"/>
      <c r="HK170" s="15"/>
      <c r="HL170" s="15"/>
      <c r="HM170" s="15"/>
      <c r="HN170" s="15"/>
      <c r="HO170" s="15"/>
      <c r="HP170" s="15"/>
      <c r="HQ170" s="15"/>
      <c r="HR170" s="15"/>
      <c r="HS170" s="15"/>
      <c r="HT170" s="15"/>
      <c r="HU170" s="15"/>
      <c r="HV170" s="15"/>
      <c r="HW170" s="15"/>
      <c r="HX170" s="15"/>
      <c r="HY170" s="15"/>
      <c r="HZ170" s="15"/>
      <c r="IA170" s="15"/>
      <c r="IB170" s="15"/>
      <c r="IC170" s="15"/>
      <c r="ID170" s="15"/>
      <c r="IE170" s="15"/>
      <c r="IF170" s="15"/>
      <c r="IG170" s="15"/>
      <c r="IH170" s="15"/>
      <c r="II170" s="15"/>
      <c r="IJ170" s="15"/>
      <c r="IK170" s="15"/>
      <c r="IL170" s="15"/>
      <c r="IM170" s="15"/>
      <c r="IN170" s="15"/>
      <c r="IO170" s="15"/>
      <c r="IP170" s="15"/>
      <c r="IQ170" s="15"/>
      <c r="IR170" s="15"/>
      <c r="IS170" s="15"/>
      <c r="IT170" s="15"/>
      <c r="IU170" s="15"/>
      <c r="IV170" s="15"/>
    </row>
    <row r="171" spans="1:256" ht="32.25" customHeight="1">
      <c r="A171" s="66">
        <v>6</v>
      </c>
      <c r="B171" s="524" t="s">
        <v>167</v>
      </c>
      <c r="C171" s="524"/>
      <c r="D171" s="524"/>
      <c r="E171" s="524"/>
      <c r="F171" s="524"/>
      <c r="G171" s="524"/>
      <c r="H171" s="40" t="s">
        <v>87</v>
      </c>
      <c r="I171" s="97" t="s">
        <v>168</v>
      </c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15"/>
      <c r="BS171" s="15"/>
      <c r="BT171" s="15"/>
      <c r="BU171" s="15"/>
      <c r="BV171" s="15"/>
      <c r="BW171" s="15"/>
      <c r="BX171" s="15"/>
      <c r="BY171" s="15"/>
      <c r="BZ171" s="15"/>
      <c r="CA171" s="15"/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15"/>
      <c r="CR171" s="15"/>
      <c r="CS171" s="15"/>
      <c r="CT171" s="15"/>
      <c r="CU171" s="15"/>
      <c r="CV171" s="15"/>
      <c r="CW171" s="15"/>
      <c r="CX171" s="15"/>
      <c r="CY171" s="15"/>
      <c r="CZ171" s="15"/>
      <c r="DA171" s="15"/>
      <c r="DB171" s="15"/>
      <c r="DC171" s="15"/>
      <c r="DD171" s="15"/>
      <c r="DE171" s="15"/>
      <c r="DF171" s="15"/>
      <c r="DG171" s="15"/>
      <c r="DH171" s="15"/>
      <c r="DI171" s="15"/>
      <c r="DJ171" s="15"/>
      <c r="DK171" s="15"/>
      <c r="DL171" s="15"/>
      <c r="DM171" s="15"/>
      <c r="DN171" s="15"/>
      <c r="DO171" s="15"/>
      <c r="DP171" s="15"/>
      <c r="DQ171" s="15"/>
      <c r="DR171" s="15"/>
      <c r="DS171" s="15"/>
      <c r="DT171" s="15"/>
      <c r="DU171" s="15"/>
      <c r="DV171" s="15"/>
      <c r="DW171" s="15"/>
      <c r="DX171" s="15"/>
      <c r="DY171" s="15"/>
      <c r="DZ171" s="15"/>
      <c r="EA171" s="15"/>
      <c r="EB171" s="15"/>
      <c r="EC171" s="15"/>
      <c r="ED171" s="15"/>
      <c r="EE171" s="15"/>
      <c r="EF171" s="15"/>
      <c r="EG171" s="15"/>
      <c r="EH171" s="15"/>
      <c r="EI171" s="15"/>
      <c r="EJ171" s="15"/>
      <c r="EK171" s="15"/>
      <c r="EL171" s="15"/>
      <c r="EM171" s="15"/>
      <c r="EN171" s="15"/>
      <c r="EO171" s="15"/>
      <c r="EP171" s="15"/>
      <c r="EQ171" s="15"/>
      <c r="ER171" s="15"/>
      <c r="ES171" s="15"/>
      <c r="ET171" s="15"/>
      <c r="EU171" s="15"/>
      <c r="EV171" s="15"/>
      <c r="EW171" s="15"/>
      <c r="EX171" s="15"/>
      <c r="EY171" s="15"/>
      <c r="EZ171" s="15"/>
      <c r="FA171" s="15"/>
      <c r="FB171" s="15"/>
      <c r="FC171" s="15"/>
      <c r="FD171" s="15"/>
      <c r="FE171" s="15"/>
      <c r="FF171" s="15"/>
      <c r="FG171" s="15"/>
      <c r="FH171" s="15"/>
      <c r="FI171" s="15"/>
      <c r="FJ171" s="15"/>
      <c r="FK171" s="15"/>
      <c r="FL171" s="15"/>
      <c r="FM171" s="15"/>
      <c r="FN171" s="15"/>
      <c r="FO171" s="15"/>
      <c r="FP171" s="15"/>
      <c r="FQ171" s="15"/>
      <c r="FR171" s="15"/>
      <c r="FS171" s="15"/>
      <c r="FT171" s="15"/>
      <c r="FU171" s="15"/>
      <c r="FV171" s="15"/>
      <c r="FW171" s="15"/>
      <c r="FX171" s="15"/>
      <c r="FY171" s="15"/>
      <c r="FZ171" s="15"/>
      <c r="GA171" s="15"/>
      <c r="GB171" s="15"/>
      <c r="GC171" s="15"/>
      <c r="GD171" s="15"/>
      <c r="GE171" s="15"/>
      <c r="GF171" s="15"/>
      <c r="GG171" s="15"/>
      <c r="GH171" s="15"/>
      <c r="GI171" s="15"/>
      <c r="GJ171" s="15"/>
      <c r="GK171" s="15"/>
      <c r="GL171" s="15"/>
      <c r="GM171" s="15"/>
      <c r="GN171" s="15"/>
      <c r="GO171" s="15"/>
      <c r="GP171" s="15"/>
      <c r="GQ171" s="15"/>
      <c r="GR171" s="15"/>
      <c r="GS171" s="15"/>
      <c r="GT171" s="15"/>
      <c r="GU171" s="15"/>
      <c r="GV171" s="15"/>
      <c r="GW171" s="15"/>
      <c r="GX171" s="15"/>
      <c r="GY171" s="15"/>
      <c r="GZ171" s="15"/>
      <c r="HA171" s="15"/>
      <c r="HB171" s="15"/>
      <c r="HC171" s="15"/>
      <c r="HD171" s="15"/>
      <c r="HE171" s="15"/>
      <c r="HF171" s="15"/>
      <c r="HG171" s="15"/>
      <c r="HH171" s="15"/>
      <c r="HI171" s="15"/>
      <c r="HJ171" s="15"/>
      <c r="HK171" s="15"/>
      <c r="HL171" s="15"/>
      <c r="HM171" s="15"/>
      <c r="HN171" s="15"/>
      <c r="HO171" s="15"/>
      <c r="HP171" s="15"/>
      <c r="HQ171" s="15"/>
      <c r="HR171" s="15"/>
      <c r="HS171" s="15"/>
      <c r="HT171" s="15"/>
      <c r="HU171" s="15"/>
      <c r="HV171" s="15"/>
      <c r="HW171" s="15"/>
      <c r="HX171" s="15"/>
      <c r="HY171" s="15"/>
      <c r="HZ171" s="15"/>
      <c r="IA171" s="15"/>
      <c r="IB171" s="15"/>
      <c r="IC171" s="15"/>
      <c r="ID171" s="15"/>
      <c r="IE171" s="15"/>
      <c r="IF171" s="15"/>
      <c r="IG171" s="15"/>
      <c r="IH171" s="15"/>
      <c r="II171" s="15"/>
      <c r="IJ171" s="15"/>
      <c r="IK171" s="15"/>
      <c r="IL171" s="15"/>
      <c r="IM171" s="15"/>
      <c r="IN171" s="15"/>
      <c r="IO171" s="15"/>
      <c r="IP171" s="15"/>
      <c r="IQ171" s="15"/>
      <c r="IR171" s="15"/>
      <c r="IS171" s="15"/>
      <c r="IT171" s="15"/>
      <c r="IU171" s="15"/>
      <c r="IV171" s="15"/>
    </row>
    <row r="172" spans="1:256" ht="49.5" customHeight="1">
      <c r="A172" s="536" t="s">
        <v>169</v>
      </c>
      <c r="B172" s="536"/>
      <c r="C172" s="536"/>
      <c r="D172" s="536"/>
      <c r="E172" s="536"/>
      <c r="F172" s="536"/>
      <c r="G172" s="536"/>
      <c r="H172" s="98" t="s">
        <v>106</v>
      </c>
      <c r="I172" s="35">
        <f>SUM(I68+I119+I129+I158+I166)</f>
        <v>3650.5200000000004</v>
      </c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15"/>
      <c r="BN172" s="15"/>
      <c r="BO172" s="15"/>
      <c r="BP172" s="15"/>
      <c r="BQ172" s="15"/>
      <c r="BR172" s="15"/>
      <c r="BS172" s="15"/>
      <c r="BT172" s="15"/>
      <c r="BU172" s="15"/>
      <c r="BV172" s="15"/>
      <c r="BW172" s="15"/>
      <c r="BX172" s="15"/>
      <c r="BY172" s="15"/>
      <c r="BZ172" s="15"/>
      <c r="CA172" s="15"/>
      <c r="CB172" s="15"/>
      <c r="CC172" s="1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15"/>
      <c r="CR172" s="15"/>
      <c r="CS172" s="15"/>
      <c r="CT172" s="15"/>
      <c r="CU172" s="15"/>
      <c r="CV172" s="15"/>
      <c r="CW172" s="15"/>
      <c r="CX172" s="15"/>
      <c r="CY172" s="15"/>
      <c r="CZ172" s="15"/>
      <c r="DA172" s="15"/>
      <c r="DB172" s="15"/>
      <c r="DC172" s="15"/>
      <c r="DD172" s="15"/>
      <c r="DE172" s="15"/>
      <c r="DF172" s="15"/>
      <c r="DG172" s="15"/>
      <c r="DH172" s="15"/>
      <c r="DI172" s="15"/>
      <c r="DJ172" s="15"/>
      <c r="DK172" s="15"/>
      <c r="DL172" s="15"/>
      <c r="DM172" s="15"/>
      <c r="DN172" s="15"/>
      <c r="DO172" s="15"/>
      <c r="DP172" s="15"/>
      <c r="DQ172" s="15"/>
      <c r="DR172" s="15"/>
      <c r="DS172" s="15"/>
      <c r="DT172" s="15"/>
      <c r="DU172" s="15"/>
      <c r="DV172" s="15"/>
      <c r="DW172" s="15"/>
      <c r="DX172" s="15"/>
      <c r="DY172" s="15"/>
      <c r="DZ172" s="15"/>
      <c r="EA172" s="15"/>
      <c r="EB172" s="15"/>
      <c r="EC172" s="15"/>
      <c r="ED172" s="15"/>
      <c r="EE172" s="15"/>
      <c r="EF172" s="15"/>
      <c r="EG172" s="15"/>
      <c r="EH172" s="15"/>
      <c r="EI172" s="15"/>
      <c r="EJ172" s="15"/>
      <c r="EK172" s="15"/>
      <c r="EL172" s="15"/>
      <c r="EM172" s="15"/>
      <c r="EN172" s="15"/>
      <c r="EO172" s="15"/>
      <c r="EP172" s="15"/>
      <c r="EQ172" s="15"/>
      <c r="ER172" s="15"/>
      <c r="ES172" s="15"/>
      <c r="ET172" s="15"/>
      <c r="EU172" s="15"/>
      <c r="EV172" s="15"/>
      <c r="EW172" s="15"/>
      <c r="EX172" s="15"/>
      <c r="EY172" s="15"/>
      <c r="EZ172" s="15"/>
      <c r="FA172" s="15"/>
      <c r="FB172" s="15"/>
      <c r="FC172" s="15"/>
      <c r="FD172" s="15"/>
      <c r="FE172" s="15"/>
      <c r="FF172" s="15"/>
      <c r="FG172" s="15"/>
      <c r="FH172" s="15"/>
      <c r="FI172" s="15"/>
      <c r="FJ172" s="15"/>
      <c r="FK172" s="15"/>
      <c r="FL172" s="15"/>
      <c r="FM172" s="15"/>
      <c r="FN172" s="15"/>
      <c r="FO172" s="15"/>
      <c r="FP172" s="15"/>
      <c r="FQ172" s="15"/>
      <c r="FR172" s="15"/>
      <c r="FS172" s="15"/>
      <c r="FT172" s="15"/>
      <c r="FU172" s="15"/>
      <c r="FV172" s="15"/>
      <c r="FW172" s="15"/>
      <c r="FX172" s="15"/>
      <c r="FY172" s="15"/>
      <c r="FZ172" s="15"/>
      <c r="GA172" s="15"/>
      <c r="GB172" s="15"/>
      <c r="GC172" s="15"/>
      <c r="GD172" s="15"/>
      <c r="GE172" s="15"/>
      <c r="GF172" s="15"/>
      <c r="GG172" s="15"/>
      <c r="GH172" s="15"/>
      <c r="GI172" s="15"/>
      <c r="GJ172" s="15"/>
      <c r="GK172" s="15"/>
      <c r="GL172" s="15"/>
      <c r="GM172" s="15"/>
      <c r="GN172" s="15"/>
      <c r="GO172" s="15"/>
      <c r="GP172" s="15"/>
      <c r="GQ172" s="15"/>
      <c r="GR172" s="15"/>
      <c r="GS172" s="15"/>
      <c r="GT172" s="15"/>
      <c r="GU172" s="15"/>
      <c r="GV172" s="15"/>
      <c r="GW172" s="15"/>
      <c r="GX172" s="15"/>
      <c r="GY172" s="15"/>
      <c r="GZ172" s="15"/>
      <c r="HA172" s="15"/>
      <c r="HB172" s="15"/>
      <c r="HC172" s="15"/>
      <c r="HD172" s="15"/>
      <c r="HE172" s="15"/>
      <c r="HF172" s="15"/>
      <c r="HG172" s="15"/>
      <c r="HH172" s="15"/>
      <c r="HI172" s="15"/>
      <c r="HJ172" s="15"/>
      <c r="HK172" s="15"/>
      <c r="HL172" s="15"/>
      <c r="HM172" s="15"/>
      <c r="HN172" s="15"/>
      <c r="HO172" s="15"/>
      <c r="HP172" s="15"/>
      <c r="HQ172" s="15"/>
      <c r="HR172" s="15"/>
      <c r="HS172" s="15"/>
      <c r="HT172" s="15"/>
      <c r="HU172" s="15"/>
      <c r="HV172" s="15"/>
      <c r="HW172" s="15"/>
      <c r="HX172" s="15"/>
      <c r="HY172" s="15"/>
      <c r="HZ172" s="15"/>
      <c r="IA172" s="15"/>
      <c r="IB172" s="15"/>
      <c r="IC172" s="15"/>
      <c r="ID172" s="15"/>
      <c r="IE172" s="15"/>
      <c r="IF172" s="15"/>
      <c r="IG172" s="15"/>
      <c r="IH172" s="15"/>
      <c r="II172" s="15"/>
      <c r="IJ172" s="15"/>
      <c r="IK172" s="15"/>
      <c r="IL172" s="15"/>
      <c r="IM172" s="15"/>
      <c r="IN172" s="15"/>
      <c r="IO172" s="15"/>
      <c r="IP172" s="15"/>
      <c r="IQ172" s="15"/>
      <c r="IR172" s="15"/>
      <c r="IS172" s="15"/>
      <c r="IT172" s="15"/>
      <c r="IU172" s="15"/>
      <c r="IV172" s="15"/>
    </row>
    <row r="173" spans="1:256" ht="15.75" customHeight="1">
      <c r="A173" s="99" t="s">
        <v>8</v>
      </c>
      <c r="B173" s="506" t="s">
        <v>170</v>
      </c>
      <c r="C173" s="506"/>
      <c r="D173" s="506"/>
      <c r="E173" s="506"/>
      <c r="F173" s="506"/>
      <c r="G173" s="506"/>
      <c r="H173" s="54">
        <v>0.03</v>
      </c>
      <c r="I173" s="55">
        <f>ROUND(H173*I172,2)</f>
        <v>109.52</v>
      </c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15"/>
      <c r="CR173" s="15"/>
      <c r="CS173" s="15"/>
      <c r="CT173" s="15"/>
      <c r="CU173" s="15"/>
      <c r="CV173" s="15"/>
      <c r="CW173" s="15"/>
      <c r="CX173" s="15"/>
      <c r="CY173" s="15"/>
      <c r="CZ173" s="15"/>
      <c r="DA173" s="15"/>
      <c r="DB173" s="15"/>
      <c r="DC173" s="15"/>
      <c r="DD173" s="15"/>
      <c r="DE173" s="15"/>
      <c r="DF173" s="15"/>
      <c r="DG173" s="15"/>
      <c r="DH173" s="15"/>
      <c r="DI173" s="15"/>
      <c r="DJ173" s="15"/>
      <c r="DK173" s="15"/>
      <c r="DL173" s="15"/>
      <c r="DM173" s="15"/>
      <c r="DN173" s="15"/>
      <c r="DO173" s="15"/>
      <c r="DP173" s="15"/>
      <c r="DQ173" s="15"/>
      <c r="DR173" s="15"/>
      <c r="DS173" s="15"/>
      <c r="DT173" s="15"/>
      <c r="DU173" s="15"/>
      <c r="DV173" s="15"/>
      <c r="DW173" s="15"/>
      <c r="DX173" s="15"/>
      <c r="DY173" s="15"/>
      <c r="DZ173" s="15"/>
      <c r="EA173" s="15"/>
      <c r="EB173" s="15"/>
      <c r="EC173" s="15"/>
      <c r="ED173" s="15"/>
      <c r="EE173" s="15"/>
      <c r="EF173" s="15"/>
      <c r="EG173" s="15"/>
      <c r="EH173" s="15"/>
      <c r="EI173" s="15"/>
      <c r="EJ173" s="15"/>
      <c r="EK173" s="15"/>
      <c r="EL173" s="15"/>
      <c r="EM173" s="15"/>
      <c r="EN173" s="15"/>
      <c r="EO173" s="15"/>
      <c r="EP173" s="15"/>
      <c r="EQ173" s="15"/>
      <c r="ER173" s="15"/>
      <c r="ES173" s="15"/>
      <c r="ET173" s="15"/>
      <c r="EU173" s="15"/>
      <c r="EV173" s="15"/>
      <c r="EW173" s="15"/>
      <c r="EX173" s="15"/>
      <c r="EY173" s="15"/>
      <c r="EZ173" s="15"/>
      <c r="FA173" s="15"/>
      <c r="FB173" s="15"/>
      <c r="FC173" s="15"/>
      <c r="FD173" s="15"/>
      <c r="FE173" s="15"/>
      <c r="FF173" s="15"/>
      <c r="FG173" s="15"/>
      <c r="FH173" s="15"/>
      <c r="FI173" s="15"/>
      <c r="FJ173" s="15"/>
      <c r="FK173" s="15"/>
      <c r="FL173" s="15"/>
      <c r="FM173" s="15"/>
      <c r="FN173" s="15"/>
      <c r="FO173" s="15"/>
      <c r="FP173" s="15"/>
      <c r="FQ173" s="15"/>
      <c r="FR173" s="15"/>
      <c r="FS173" s="15"/>
      <c r="FT173" s="15"/>
      <c r="FU173" s="15"/>
      <c r="FV173" s="15"/>
      <c r="FW173" s="15"/>
      <c r="FX173" s="15"/>
      <c r="FY173" s="15"/>
      <c r="FZ173" s="15"/>
      <c r="GA173" s="15"/>
      <c r="GB173" s="15"/>
      <c r="GC173" s="15"/>
      <c r="GD173" s="15"/>
      <c r="GE173" s="15"/>
      <c r="GF173" s="15"/>
      <c r="GG173" s="15"/>
      <c r="GH173" s="15"/>
      <c r="GI173" s="15"/>
      <c r="GJ173" s="15"/>
      <c r="GK173" s="15"/>
      <c r="GL173" s="15"/>
      <c r="GM173" s="15"/>
      <c r="GN173" s="15"/>
      <c r="GO173" s="15"/>
      <c r="GP173" s="15"/>
      <c r="GQ173" s="15"/>
      <c r="GR173" s="15"/>
      <c r="GS173" s="15"/>
      <c r="GT173" s="15"/>
      <c r="GU173" s="15"/>
      <c r="GV173" s="15"/>
      <c r="GW173" s="15"/>
      <c r="GX173" s="15"/>
      <c r="GY173" s="15"/>
      <c r="GZ173" s="15"/>
      <c r="HA173" s="15"/>
      <c r="HB173" s="15"/>
      <c r="HC173" s="15"/>
      <c r="HD173" s="15"/>
      <c r="HE173" s="15"/>
      <c r="HF173" s="15"/>
      <c r="HG173" s="15"/>
      <c r="HH173" s="15"/>
      <c r="HI173" s="15"/>
      <c r="HJ173" s="15"/>
      <c r="HK173" s="15"/>
      <c r="HL173" s="15"/>
      <c r="HM173" s="15"/>
      <c r="HN173" s="15"/>
      <c r="HO173" s="15"/>
      <c r="HP173" s="15"/>
      <c r="HQ173" s="15"/>
      <c r="HR173" s="15"/>
      <c r="HS173" s="15"/>
      <c r="HT173" s="15"/>
      <c r="HU173" s="15"/>
      <c r="HV173" s="15"/>
      <c r="HW173" s="15"/>
      <c r="HX173" s="15"/>
      <c r="HY173" s="15"/>
      <c r="HZ173" s="15"/>
      <c r="IA173" s="15"/>
      <c r="IB173" s="15"/>
      <c r="IC173" s="15"/>
      <c r="ID173" s="15"/>
      <c r="IE173" s="15"/>
      <c r="IF173" s="15"/>
      <c r="IG173" s="15"/>
      <c r="IH173" s="15"/>
      <c r="II173" s="15"/>
      <c r="IJ173" s="15"/>
      <c r="IK173" s="15"/>
      <c r="IL173" s="15"/>
      <c r="IM173" s="15"/>
      <c r="IN173" s="15"/>
      <c r="IO173" s="15"/>
      <c r="IP173" s="15"/>
      <c r="IQ173" s="15"/>
      <c r="IR173" s="15"/>
      <c r="IS173" s="15"/>
      <c r="IT173" s="15"/>
      <c r="IU173" s="15"/>
      <c r="IV173" s="15"/>
    </row>
    <row r="174" spans="1:256" ht="48" customHeight="1">
      <c r="A174" s="536" t="s">
        <v>483</v>
      </c>
      <c r="B174" s="536"/>
      <c r="C174" s="536"/>
      <c r="D174" s="536"/>
      <c r="E174" s="536"/>
      <c r="F174" s="536"/>
      <c r="G174" s="536"/>
      <c r="H174" s="100" t="s">
        <v>106</v>
      </c>
      <c r="I174" s="35">
        <f>SUM(I68+I119+I129+I158+I166+I173)</f>
        <v>3760.0400000000004</v>
      </c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5"/>
      <c r="BR174" s="15"/>
      <c r="BS174" s="15"/>
      <c r="BT174" s="15"/>
      <c r="BU174" s="15"/>
      <c r="BV174" s="15"/>
      <c r="BW174" s="15"/>
      <c r="BX174" s="15"/>
      <c r="BY174" s="15"/>
      <c r="BZ174" s="15"/>
      <c r="CA174" s="15"/>
      <c r="CB174" s="15"/>
      <c r="CC174" s="1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  <c r="CQ174" s="15"/>
      <c r="CR174" s="15"/>
      <c r="CS174" s="15"/>
      <c r="CT174" s="15"/>
      <c r="CU174" s="15"/>
      <c r="CV174" s="15"/>
      <c r="CW174" s="15"/>
      <c r="CX174" s="15"/>
      <c r="CY174" s="15"/>
      <c r="CZ174" s="15"/>
      <c r="DA174" s="15"/>
      <c r="DB174" s="15"/>
      <c r="DC174" s="15"/>
      <c r="DD174" s="15"/>
      <c r="DE174" s="15"/>
      <c r="DF174" s="15"/>
      <c r="DG174" s="15"/>
      <c r="DH174" s="15"/>
      <c r="DI174" s="15"/>
      <c r="DJ174" s="15"/>
      <c r="DK174" s="15"/>
      <c r="DL174" s="15"/>
      <c r="DM174" s="15"/>
      <c r="DN174" s="15"/>
      <c r="DO174" s="15"/>
      <c r="DP174" s="15"/>
      <c r="DQ174" s="15"/>
      <c r="DR174" s="15"/>
      <c r="DS174" s="15"/>
      <c r="DT174" s="15"/>
      <c r="DU174" s="15"/>
      <c r="DV174" s="15"/>
      <c r="DW174" s="15"/>
      <c r="DX174" s="15"/>
      <c r="DY174" s="15"/>
      <c r="DZ174" s="15"/>
      <c r="EA174" s="15"/>
      <c r="EB174" s="15"/>
      <c r="EC174" s="15"/>
      <c r="ED174" s="15"/>
      <c r="EE174" s="15"/>
      <c r="EF174" s="15"/>
      <c r="EG174" s="15"/>
      <c r="EH174" s="15"/>
      <c r="EI174" s="15"/>
      <c r="EJ174" s="15"/>
      <c r="EK174" s="15"/>
      <c r="EL174" s="15"/>
      <c r="EM174" s="15"/>
      <c r="EN174" s="15"/>
      <c r="EO174" s="15"/>
      <c r="EP174" s="15"/>
      <c r="EQ174" s="15"/>
      <c r="ER174" s="15"/>
      <c r="ES174" s="15"/>
      <c r="ET174" s="15"/>
      <c r="EU174" s="15"/>
      <c r="EV174" s="15"/>
      <c r="EW174" s="15"/>
      <c r="EX174" s="15"/>
      <c r="EY174" s="15"/>
      <c r="EZ174" s="15"/>
      <c r="FA174" s="15"/>
      <c r="FB174" s="15"/>
      <c r="FC174" s="15"/>
      <c r="FD174" s="15"/>
      <c r="FE174" s="15"/>
      <c r="FF174" s="15"/>
      <c r="FG174" s="15"/>
      <c r="FH174" s="15"/>
      <c r="FI174" s="15"/>
      <c r="FJ174" s="15"/>
      <c r="FK174" s="15"/>
      <c r="FL174" s="15"/>
      <c r="FM174" s="15"/>
      <c r="FN174" s="15"/>
      <c r="FO174" s="15"/>
      <c r="FP174" s="15"/>
      <c r="FQ174" s="15"/>
      <c r="FR174" s="15"/>
      <c r="FS174" s="15"/>
      <c r="FT174" s="15"/>
      <c r="FU174" s="15"/>
      <c r="FV174" s="15"/>
      <c r="FW174" s="15"/>
      <c r="FX174" s="15"/>
      <c r="FY174" s="15"/>
      <c r="FZ174" s="15"/>
      <c r="GA174" s="15"/>
      <c r="GB174" s="15"/>
      <c r="GC174" s="15"/>
      <c r="GD174" s="15"/>
      <c r="GE174" s="15"/>
      <c r="GF174" s="15"/>
      <c r="GG174" s="15"/>
      <c r="GH174" s="15"/>
      <c r="GI174" s="15"/>
      <c r="GJ174" s="15"/>
      <c r="GK174" s="15"/>
      <c r="GL174" s="15"/>
      <c r="GM174" s="15"/>
      <c r="GN174" s="15"/>
      <c r="GO174" s="15"/>
      <c r="GP174" s="15"/>
      <c r="GQ174" s="15"/>
      <c r="GR174" s="15"/>
      <c r="GS174" s="15"/>
      <c r="GT174" s="15"/>
      <c r="GU174" s="15"/>
      <c r="GV174" s="15"/>
      <c r="GW174" s="15"/>
      <c r="GX174" s="15"/>
      <c r="GY174" s="15"/>
      <c r="GZ174" s="15"/>
      <c r="HA174" s="15"/>
      <c r="HB174" s="15"/>
      <c r="HC174" s="15"/>
      <c r="HD174" s="15"/>
      <c r="HE174" s="15"/>
      <c r="HF174" s="15"/>
      <c r="HG174" s="15"/>
      <c r="HH174" s="15"/>
      <c r="HI174" s="15"/>
      <c r="HJ174" s="15"/>
      <c r="HK174" s="15"/>
      <c r="HL174" s="15"/>
      <c r="HM174" s="15"/>
      <c r="HN174" s="15"/>
      <c r="HO174" s="15"/>
      <c r="HP174" s="15"/>
      <c r="HQ174" s="15"/>
      <c r="HR174" s="15"/>
      <c r="HS174" s="15"/>
      <c r="HT174" s="15"/>
      <c r="HU174" s="15"/>
      <c r="HV174" s="15"/>
      <c r="HW174" s="15"/>
      <c r="HX174" s="15"/>
      <c r="HY174" s="15"/>
      <c r="HZ174" s="15"/>
      <c r="IA174" s="15"/>
      <c r="IB174" s="15"/>
      <c r="IC174" s="15"/>
      <c r="ID174" s="15"/>
      <c r="IE174" s="15"/>
      <c r="IF174" s="15"/>
      <c r="IG174" s="15"/>
      <c r="IH174" s="15"/>
      <c r="II174" s="15"/>
      <c r="IJ174" s="15"/>
      <c r="IK174" s="15"/>
      <c r="IL174" s="15"/>
      <c r="IM174" s="15"/>
      <c r="IN174" s="15"/>
      <c r="IO174" s="15"/>
      <c r="IP174" s="15"/>
      <c r="IQ174" s="15"/>
      <c r="IR174" s="15"/>
      <c r="IS174" s="15"/>
      <c r="IT174" s="15"/>
      <c r="IU174" s="15"/>
      <c r="IV174" s="15"/>
    </row>
    <row r="175" spans="1:256" ht="15.75" customHeight="1">
      <c r="A175" s="99" t="s">
        <v>10</v>
      </c>
      <c r="B175" s="506" t="s">
        <v>172</v>
      </c>
      <c r="C175" s="506"/>
      <c r="D175" s="506"/>
      <c r="E175" s="506"/>
      <c r="F175" s="506"/>
      <c r="G175" s="506"/>
      <c r="H175" s="54">
        <v>6.7900000000000002E-2</v>
      </c>
      <c r="I175" s="55">
        <f>ROUND(H175*I174,2)</f>
        <v>255.31</v>
      </c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5"/>
      <c r="BR175" s="15"/>
      <c r="BS175" s="15"/>
      <c r="BT175" s="15"/>
      <c r="BU175" s="15"/>
      <c r="BV175" s="15"/>
      <c r="BW175" s="15"/>
      <c r="BX175" s="15"/>
      <c r="BY175" s="15"/>
      <c r="BZ175" s="15"/>
      <c r="CA175" s="15"/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15"/>
      <c r="CR175" s="15"/>
      <c r="CS175" s="15"/>
      <c r="CT175" s="15"/>
      <c r="CU175" s="15"/>
      <c r="CV175" s="15"/>
      <c r="CW175" s="15"/>
      <c r="CX175" s="15"/>
      <c r="CY175" s="15"/>
      <c r="CZ175" s="15"/>
      <c r="DA175" s="15"/>
      <c r="DB175" s="15"/>
      <c r="DC175" s="15"/>
      <c r="DD175" s="15"/>
      <c r="DE175" s="15"/>
      <c r="DF175" s="15"/>
      <c r="DG175" s="15"/>
      <c r="DH175" s="15"/>
      <c r="DI175" s="15"/>
      <c r="DJ175" s="15"/>
      <c r="DK175" s="15"/>
      <c r="DL175" s="15"/>
      <c r="DM175" s="15"/>
      <c r="DN175" s="15"/>
      <c r="DO175" s="15"/>
      <c r="DP175" s="15"/>
      <c r="DQ175" s="15"/>
      <c r="DR175" s="15"/>
      <c r="DS175" s="15"/>
      <c r="DT175" s="15"/>
      <c r="DU175" s="15"/>
      <c r="DV175" s="15"/>
      <c r="DW175" s="15"/>
      <c r="DX175" s="15"/>
      <c r="DY175" s="15"/>
      <c r="DZ175" s="15"/>
      <c r="EA175" s="15"/>
      <c r="EB175" s="15"/>
      <c r="EC175" s="15"/>
      <c r="ED175" s="15"/>
      <c r="EE175" s="15"/>
      <c r="EF175" s="15"/>
      <c r="EG175" s="15"/>
      <c r="EH175" s="15"/>
      <c r="EI175" s="15"/>
      <c r="EJ175" s="15"/>
      <c r="EK175" s="15"/>
      <c r="EL175" s="15"/>
      <c r="EM175" s="15"/>
      <c r="EN175" s="15"/>
      <c r="EO175" s="15"/>
      <c r="EP175" s="15"/>
      <c r="EQ175" s="15"/>
      <c r="ER175" s="15"/>
      <c r="ES175" s="15"/>
      <c r="ET175" s="15"/>
      <c r="EU175" s="15"/>
      <c r="EV175" s="15"/>
      <c r="EW175" s="15"/>
      <c r="EX175" s="15"/>
      <c r="EY175" s="15"/>
      <c r="EZ175" s="15"/>
      <c r="FA175" s="15"/>
      <c r="FB175" s="15"/>
      <c r="FC175" s="15"/>
      <c r="FD175" s="15"/>
      <c r="FE175" s="15"/>
      <c r="FF175" s="15"/>
      <c r="FG175" s="15"/>
      <c r="FH175" s="15"/>
      <c r="FI175" s="15"/>
      <c r="FJ175" s="15"/>
      <c r="FK175" s="15"/>
      <c r="FL175" s="15"/>
      <c r="FM175" s="15"/>
      <c r="FN175" s="15"/>
      <c r="FO175" s="15"/>
      <c r="FP175" s="15"/>
      <c r="FQ175" s="15"/>
      <c r="FR175" s="15"/>
      <c r="FS175" s="15"/>
      <c r="FT175" s="15"/>
      <c r="FU175" s="15"/>
      <c r="FV175" s="15"/>
      <c r="FW175" s="15"/>
      <c r="FX175" s="15"/>
      <c r="FY175" s="15"/>
      <c r="FZ175" s="15"/>
      <c r="GA175" s="15"/>
      <c r="GB175" s="15"/>
      <c r="GC175" s="15"/>
      <c r="GD175" s="15"/>
      <c r="GE175" s="15"/>
      <c r="GF175" s="15"/>
      <c r="GG175" s="15"/>
      <c r="GH175" s="15"/>
      <c r="GI175" s="15"/>
      <c r="GJ175" s="15"/>
      <c r="GK175" s="15"/>
      <c r="GL175" s="15"/>
      <c r="GM175" s="15"/>
      <c r="GN175" s="15"/>
      <c r="GO175" s="15"/>
      <c r="GP175" s="15"/>
      <c r="GQ175" s="15"/>
      <c r="GR175" s="15"/>
      <c r="GS175" s="15"/>
      <c r="GT175" s="15"/>
      <c r="GU175" s="15"/>
      <c r="GV175" s="15"/>
      <c r="GW175" s="15"/>
      <c r="GX175" s="15"/>
      <c r="GY175" s="15"/>
      <c r="GZ175" s="15"/>
      <c r="HA175" s="15"/>
      <c r="HB175" s="15"/>
      <c r="HC175" s="15"/>
      <c r="HD175" s="15"/>
      <c r="HE175" s="15"/>
      <c r="HF175" s="15"/>
      <c r="HG175" s="15"/>
      <c r="HH175" s="15"/>
      <c r="HI175" s="15"/>
      <c r="HJ175" s="15"/>
      <c r="HK175" s="15"/>
      <c r="HL175" s="15"/>
      <c r="HM175" s="15"/>
      <c r="HN175" s="15"/>
      <c r="HO175" s="15"/>
      <c r="HP175" s="15"/>
      <c r="HQ175" s="15"/>
      <c r="HR175" s="15"/>
      <c r="HS175" s="15"/>
      <c r="HT175" s="15"/>
      <c r="HU175" s="15"/>
      <c r="HV175" s="15"/>
      <c r="HW175" s="15"/>
      <c r="HX175" s="15"/>
      <c r="HY175" s="15"/>
      <c r="HZ175" s="15"/>
      <c r="IA175" s="15"/>
      <c r="IB175" s="15"/>
      <c r="IC175" s="15"/>
      <c r="ID175" s="15"/>
      <c r="IE175" s="15"/>
      <c r="IF175" s="15"/>
      <c r="IG175" s="15"/>
      <c r="IH175" s="15"/>
      <c r="II175" s="15"/>
      <c r="IJ175" s="15"/>
      <c r="IK175" s="15"/>
      <c r="IL175" s="15"/>
      <c r="IM175" s="15"/>
      <c r="IN175" s="15"/>
      <c r="IO175" s="15"/>
      <c r="IP175" s="15"/>
      <c r="IQ175" s="15"/>
      <c r="IR175" s="15"/>
      <c r="IS175" s="15"/>
      <c r="IT175" s="15"/>
      <c r="IU175" s="15"/>
      <c r="IV175" s="15"/>
    </row>
    <row r="176" spans="1:256" ht="49.5" customHeight="1">
      <c r="A176" s="536" t="s">
        <v>173</v>
      </c>
      <c r="B176" s="536"/>
      <c r="C176" s="536"/>
      <c r="D176" s="536"/>
      <c r="E176" s="536"/>
      <c r="F176" s="536"/>
      <c r="G176" s="536"/>
      <c r="H176" s="100" t="s">
        <v>106</v>
      </c>
      <c r="I176" s="35">
        <f>SUM(I172+I173+I175)</f>
        <v>4015.3500000000004</v>
      </c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5"/>
      <c r="BR176" s="15"/>
      <c r="BS176" s="15"/>
      <c r="BT176" s="15"/>
      <c r="BU176" s="15"/>
      <c r="BV176" s="15"/>
      <c r="BW176" s="15"/>
      <c r="BX176" s="15"/>
      <c r="BY176" s="15"/>
      <c r="BZ176" s="15"/>
      <c r="CA176" s="15"/>
      <c r="CB176" s="15"/>
      <c r="CC176" s="1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  <c r="CQ176" s="15"/>
      <c r="CR176" s="15"/>
      <c r="CS176" s="15"/>
      <c r="CT176" s="15"/>
      <c r="CU176" s="15"/>
      <c r="CV176" s="15"/>
      <c r="CW176" s="15"/>
      <c r="CX176" s="15"/>
      <c r="CY176" s="15"/>
      <c r="CZ176" s="15"/>
      <c r="DA176" s="15"/>
      <c r="DB176" s="15"/>
      <c r="DC176" s="15"/>
      <c r="DD176" s="15"/>
      <c r="DE176" s="15"/>
      <c r="DF176" s="15"/>
      <c r="DG176" s="15"/>
      <c r="DH176" s="15"/>
      <c r="DI176" s="15"/>
      <c r="DJ176" s="15"/>
      <c r="DK176" s="15"/>
      <c r="DL176" s="15"/>
      <c r="DM176" s="15"/>
      <c r="DN176" s="15"/>
      <c r="DO176" s="15"/>
      <c r="DP176" s="15"/>
      <c r="DQ176" s="15"/>
      <c r="DR176" s="15"/>
      <c r="DS176" s="15"/>
      <c r="DT176" s="15"/>
      <c r="DU176" s="15"/>
      <c r="DV176" s="15"/>
      <c r="DW176" s="15"/>
      <c r="DX176" s="15"/>
      <c r="DY176" s="15"/>
      <c r="DZ176" s="15"/>
      <c r="EA176" s="15"/>
      <c r="EB176" s="15"/>
      <c r="EC176" s="15"/>
      <c r="ED176" s="15"/>
      <c r="EE176" s="15"/>
      <c r="EF176" s="15"/>
      <c r="EG176" s="15"/>
      <c r="EH176" s="15"/>
      <c r="EI176" s="15"/>
      <c r="EJ176" s="15"/>
      <c r="EK176" s="15"/>
      <c r="EL176" s="15"/>
      <c r="EM176" s="15"/>
      <c r="EN176" s="15"/>
      <c r="EO176" s="15"/>
      <c r="EP176" s="15"/>
      <c r="EQ176" s="15"/>
      <c r="ER176" s="15"/>
      <c r="ES176" s="15"/>
      <c r="ET176" s="15"/>
      <c r="EU176" s="15"/>
      <c r="EV176" s="15"/>
      <c r="EW176" s="15"/>
      <c r="EX176" s="15"/>
      <c r="EY176" s="15"/>
      <c r="EZ176" s="15"/>
      <c r="FA176" s="15"/>
      <c r="FB176" s="15"/>
      <c r="FC176" s="15"/>
      <c r="FD176" s="15"/>
      <c r="FE176" s="15"/>
      <c r="FF176" s="15"/>
      <c r="FG176" s="15"/>
      <c r="FH176" s="15"/>
      <c r="FI176" s="15"/>
      <c r="FJ176" s="15"/>
      <c r="FK176" s="15"/>
      <c r="FL176" s="15"/>
      <c r="FM176" s="15"/>
      <c r="FN176" s="15"/>
      <c r="FO176" s="15"/>
      <c r="FP176" s="15"/>
      <c r="FQ176" s="15"/>
      <c r="FR176" s="15"/>
      <c r="FS176" s="15"/>
      <c r="FT176" s="15"/>
      <c r="FU176" s="15"/>
      <c r="FV176" s="15"/>
      <c r="FW176" s="15"/>
      <c r="FX176" s="15"/>
      <c r="FY176" s="15"/>
      <c r="FZ176" s="15"/>
      <c r="GA176" s="15"/>
      <c r="GB176" s="15"/>
      <c r="GC176" s="15"/>
      <c r="GD176" s="15"/>
      <c r="GE176" s="15"/>
      <c r="GF176" s="15"/>
      <c r="GG176" s="15"/>
      <c r="GH176" s="15"/>
      <c r="GI176" s="15"/>
      <c r="GJ176" s="15"/>
      <c r="GK176" s="15"/>
      <c r="GL176" s="15"/>
      <c r="GM176" s="15"/>
      <c r="GN176" s="15"/>
      <c r="GO176" s="15"/>
      <c r="GP176" s="15"/>
      <c r="GQ176" s="15"/>
      <c r="GR176" s="15"/>
      <c r="GS176" s="15"/>
      <c r="GT176" s="15"/>
      <c r="GU176" s="15"/>
      <c r="GV176" s="15"/>
      <c r="GW176" s="15"/>
      <c r="GX176" s="15"/>
      <c r="GY176" s="15"/>
      <c r="GZ176" s="15"/>
      <c r="HA176" s="15"/>
      <c r="HB176" s="15"/>
      <c r="HC176" s="15"/>
      <c r="HD176" s="15"/>
      <c r="HE176" s="15"/>
      <c r="HF176" s="15"/>
      <c r="HG176" s="15"/>
      <c r="HH176" s="15"/>
      <c r="HI176" s="15"/>
      <c r="HJ176" s="15"/>
      <c r="HK176" s="15"/>
      <c r="HL176" s="15"/>
      <c r="HM176" s="15"/>
      <c r="HN176" s="15"/>
      <c r="HO176" s="15"/>
      <c r="HP176" s="15"/>
      <c r="HQ176" s="15"/>
      <c r="HR176" s="15"/>
      <c r="HS176" s="15"/>
      <c r="HT176" s="15"/>
      <c r="HU176" s="15"/>
      <c r="HV176" s="15"/>
      <c r="HW176" s="15"/>
      <c r="HX176" s="15"/>
      <c r="HY176" s="15"/>
      <c r="HZ176" s="15"/>
      <c r="IA176" s="15"/>
      <c r="IB176" s="15"/>
      <c r="IC176" s="15"/>
      <c r="ID176" s="15"/>
      <c r="IE176" s="15"/>
      <c r="IF176" s="15"/>
      <c r="IG176" s="15"/>
      <c r="IH176" s="15"/>
      <c r="II176" s="15"/>
      <c r="IJ176" s="15"/>
      <c r="IK176" s="15"/>
      <c r="IL176" s="15"/>
      <c r="IM176" s="15"/>
      <c r="IN176" s="15"/>
      <c r="IO176" s="15"/>
      <c r="IP176" s="15"/>
      <c r="IQ176" s="15"/>
      <c r="IR176" s="15"/>
      <c r="IS176" s="15"/>
      <c r="IT176" s="15"/>
      <c r="IU176" s="15"/>
      <c r="IV176" s="15"/>
    </row>
    <row r="177" spans="1:256" ht="15.75" customHeight="1">
      <c r="A177" s="99" t="s">
        <v>13</v>
      </c>
      <c r="B177" s="506" t="s">
        <v>174</v>
      </c>
      <c r="C177" s="506"/>
      <c r="D177" s="506"/>
      <c r="E177" s="506"/>
      <c r="F177" s="506"/>
      <c r="G177" s="506"/>
      <c r="H177" s="43" t="s">
        <v>106</v>
      </c>
      <c r="I177" s="68" t="s">
        <v>106</v>
      </c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5"/>
      <c r="BR177" s="15"/>
      <c r="BS177" s="15"/>
      <c r="BT177" s="15"/>
      <c r="BU177" s="15"/>
      <c r="BV177" s="15"/>
      <c r="BW177" s="15"/>
      <c r="BX177" s="15"/>
      <c r="BY177" s="15"/>
      <c r="BZ177" s="15"/>
      <c r="CA177" s="15"/>
      <c r="CB177" s="15"/>
      <c r="CC177" s="1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15"/>
      <c r="CR177" s="15"/>
      <c r="CS177" s="15"/>
      <c r="CT177" s="15"/>
      <c r="CU177" s="15"/>
      <c r="CV177" s="15"/>
      <c r="CW177" s="15"/>
      <c r="CX177" s="15"/>
      <c r="CY177" s="15"/>
      <c r="CZ177" s="15"/>
      <c r="DA177" s="15"/>
      <c r="DB177" s="15"/>
      <c r="DC177" s="15"/>
      <c r="DD177" s="15"/>
      <c r="DE177" s="15"/>
      <c r="DF177" s="15"/>
      <c r="DG177" s="15"/>
      <c r="DH177" s="15"/>
      <c r="DI177" s="15"/>
      <c r="DJ177" s="15"/>
      <c r="DK177" s="15"/>
      <c r="DL177" s="15"/>
      <c r="DM177" s="15"/>
      <c r="DN177" s="15"/>
      <c r="DO177" s="15"/>
      <c r="DP177" s="15"/>
      <c r="DQ177" s="15"/>
      <c r="DR177" s="15"/>
      <c r="DS177" s="15"/>
      <c r="DT177" s="15"/>
      <c r="DU177" s="15"/>
      <c r="DV177" s="15"/>
      <c r="DW177" s="15"/>
      <c r="DX177" s="15"/>
      <c r="DY177" s="15"/>
      <c r="DZ177" s="15"/>
      <c r="EA177" s="15"/>
      <c r="EB177" s="15"/>
      <c r="EC177" s="15"/>
      <c r="ED177" s="15"/>
      <c r="EE177" s="15"/>
      <c r="EF177" s="15"/>
      <c r="EG177" s="15"/>
      <c r="EH177" s="15"/>
      <c r="EI177" s="15"/>
      <c r="EJ177" s="15"/>
      <c r="EK177" s="15"/>
      <c r="EL177" s="15"/>
      <c r="EM177" s="15"/>
      <c r="EN177" s="15"/>
      <c r="EO177" s="15"/>
      <c r="EP177" s="15"/>
      <c r="EQ177" s="15"/>
      <c r="ER177" s="15"/>
      <c r="ES177" s="15"/>
      <c r="ET177" s="15"/>
      <c r="EU177" s="15"/>
      <c r="EV177" s="15"/>
      <c r="EW177" s="15"/>
      <c r="EX177" s="15"/>
      <c r="EY177" s="15"/>
      <c r="EZ177" s="15"/>
      <c r="FA177" s="15"/>
      <c r="FB177" s="15"/>
      <c r="FC177" s="15"/>
      <c r="FD177" s="15"/>
      <c r="FE177" s="15"/>
      <c r="FF177" s="15"/>
      <c r="FG177" s="15"/>
      <c r="FH177" s="15"/>
      <c r="FI177" s="15"/>
      <c r="FJ177" s="15"/>
      <c r="FK177" s="15"/>
      <c r="FL177" s="15"/>
      <c r="FM177" s="15"/>
      <c r="FN177" s="15"/>
      <c r="FO177" s="15"/>
      <c r="FP177" s="15"/>
      <c r="FQ177" s="15"/>
      <c r="FR177" s="15"/>
      <c r="FS177" s="15"/>
      <c r="FT177" s="15"/>
      <c r="FU177" s="15"/>
      <c r="FV177" s="15"/>
      <c r="FW177" s="15"/>
      <c r="FX177" s="15"/>
      <c r="FY177" s="15"/>
      <c r="FZ177" s="15"/>
      <c r="GA177" s="15"/>
      <c r="GB177" s="15"/>
      <c r="GC177" s="15"/>
      <c r="GD177" s="15"/>
      <c r="GE177" s="15"/>
      <c r="GF177" s="15"/>
      <c r="GG177" s="15"/>
      <c r="GH177" s="15"/>
      <c r="GI177" s="15"/>
      <c r="GJ177" s="15"/>
      <c r="GK177" s="15"/>
      <c r="GL177" s="15"/>
      <c r="GM177" s="15"/>
      <c r="GN177" s="15"/>
      <c r="GO177" s="15"/>
      <c r="GP177" s="15"/>
      <c r="GQ177" s="15"/>
      <c r="GR177" s="15"/>
      <c r="GS177" s="15"/>
      <c r="GT177" s="15"/>
      <c r="GU177" s="15"/>
      <c r="GV177" s="15"/>
      <c r="GW177" s="15"/>
      <c r="GX177" s="15"/>
      <c r="GY177" s="15"/>
      <c r="GZ177" s="15"/>
      <c r="HA177" s="15"/>
      <c r="HB177" s="15"/>
      <c r="HC177" s="15"/>
      <c r="HD177" s="15"/>
      <c r="HE177" s="15"/>
      <c r="HF177" s="15"/>
      <c r="HG177" s="15"/>
      <c r="HH177" s="15"/>
      <c r="HI177" s="15"/>
      <c r="HJ177" s="15"/>
      <c r="HK177" s="15"/>
      <c r="HL177" s="15"/>
      <c r="HM177" s="15"/>
      <c r="HN177" s="15"/>
      <c r="HO177" s="15"/>
      <c r="HP177" s="15"/>
      <c r="HQ177" s="15"/>
      <c r="HR177" s="15"/>
      <c r="HS177" s="15"/>
      <c r="HT177" s="15"/>
      <c r="HU177" s="15"/>
      <c r="HV177" s="15"/>
      <c r="HW177" s="15"/>
      <c r="HX177" s="15"/>
      <c r="HY177" s="15"/>
      <c r="HZ177" s="15"/>
      <c r="IA177" s="15"/>
      <c r="IB177" s="15"/>
      <c r="IC177" s="15"/>
      <c r="ID177" s="15"/>
      <c r="IE177" s="15"/>
      <c r="IF177" s="15"/>
      <c r="IG177" s="15"/>
      <c r="IH177" s="15"/>
      <c r="II177" s="15"/>
      <c r="IJ177" s="15"/>
      <c r="IK177" s="15"/>
      <c r="IL177" s="15"/>
      <c r="IM177" s="15"/>
      <c r="IN177" s="15"/>
      <c r="IO177" s="15"/>
      <c r="IP177" s="15"/>
      <c r="IQ177" s="15"/>
      <c r="IR177" s="15"/>
      <c r="IS177" s="15"/>
      <c r="IT177" s="15"/>
      <c r="IU177" s="15"/>
      <c r="IV177" s="15"/>
    </row>
    <row r="178" spans="1:256" ht="15.75" customHeight="1">
      <c r="A178" s="48"/>
      <c r="B178" s="506" t="s">
        <v>175</v>
      </c>
      <c r="C178" s="506"/>
      <c r="D178" s="506"/>
      <c r="E178" s="506"/>
      <c r="F178" s="506"/>
      <c r="G178" s="506"/>
      <c r="H178" s="43" t="s">
        <v>106</v>
      </c>
      <c r="I178" s="68" t="s">
        <v>106</v>
      </c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5"/>
      <c r="BR178" s="15"/>
      <c r="BS178" s="15"/>
      <c r="BT178" s="15"/>
      <c r="BU178" s="15"/>
      <c r="BV178" s="15"/>
      <c r="BW178" s="15"/>
      <c r="BX178" s="15"/>
      <c r="BY178" s="15"/>
      <c r="BZ178" s="15"/>
      <c r="CA178" s="15"/>
      <c r="CB178" s="15"/>
      <c r="CC178" s="1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  <c r="CQ178" s="15"/>
      <c r="CR178" s="15"/>
      <c r="CS178" s="15"/>
      <c r="CT178" s="15"/>
      <c r="CU178" s="15"/>
      <c r="CV178" s="15"/>
      <c r="CW178" s="15"/>
      <c r="CX178" s="15"/>
      <c r="CY178" s="15"/>
      <c r="CZ178" s="15"/>
      <c r="DA178" s="15"/>
      <c r="DB178" s="15"/>
      <c r="DC178" s="15"/>
      <c r="DD178" s="15"/>
      <c r="DE178" s="15"/>
      <c r="DF178" s="15"/>
      <c r="DG178" s="15"/>
      <c r="DH178" s="15"/>
      <c r="DI178" s="15"/>
      <c r="DJ178" s="15"/>
      <c r="DK178" s="15"/>
      <c r="DL178" s="15"/>
      <c r="DM178" s="15"/>
      <c r="DN178" s="15"/>
      <c r="DO178" s="15"/>
      <c r="DP178" s="15"/>
      <c r="DQ178" s="15"/>
      <c r="DR178" s="15"/>
      <c r="DS178" s="15"/>
      <c r="DT178" s="15"/>
      <c r="DU178" s="15"/>
      <c r="DV178" s="15"/>
      <c r="DW178" s="15"/>
      <c r="DX178" s="15"/>
      <c r="DY178" s="15"/>
      <c r="DZ178" s="15"/>
      <c r="EA178" s="15"/>
      <c r="EB178" s="15"/>
      <c r="EC178" s="15"/>
      <c r="ED178" s="15"/>
      <c r="EE178" s="15"/>
      <c r="EF178" s="15"/>
      <c r="EG178" s="15"/>
      <c r="EH178" s="15"/>
      <c r="EI178" s="15"/>
      <c r="EJ178" s="15"/>
      <c r="EK178" s="15"/>
      <c r="EL178" s="15"/>
      <c r="EM178" s="15"/>
      <c r="EN178" s="15"/>
      <c r="EO178" s="15"/>
      <c r="EP178" s="15"/>
      <c r="EQ178" s="15"/>
      <c r="ER178" s="15"/>
      <c r="ES178" s="15"/>
      <c r="ET178" s="15"/>
      <c r="EU178" s="15"/>
      <c r="EV178" s="15"/>
      <c r="EW178" s="15"/>
      <c r="EX178" s="15"/>
      <c r="EY178" s="15"/>
      <c r="EZ178" s="15"/>
      <c r="FA178" s="15"/>
      <c r="FB178" s="15"/>
      <c r="FC178" s="15"/>
      <c r="FD178" s="15"/>
      <c r="FE178" s="15"/>
      <c r="FF178" s="15"/>
      <c r="FG178" s="15"/>
      <c r="FH178" s="15"/>
      <c r="FI178" s="15"/>
      <c r="FJ178" s="15"/>
      <c r="FK178" s="15"/>
      <c r="FL178" s="15"/>
      <c r="FM178" s="15"/>
      <c r="FN178" s="15"/>
      <c r="FO178" s="15"/>
      <c r="FP178" s="15"/>
      <c r="FQ178" s="15"/>
      <c r="FR178" s="15"/>
      <c r="FS178" s="15"/>
      <c r="FT178" s="15"/>
      <c r="FU178" s="15"/>
      <c r="FV178" s="15"/>
      <c r="FW178" s="15"/>
      <c r="FX178" s="15"/>
      <c r="FY178" s="15"/>
      <c r="FZ178" s="15"/>
      <c r="GA178" s="15"/>
      <c r="GB178" s="15"/>
      <c r="GC178" s="15"/>
      <c r="GD178" s="15"/>
      <c r="GE178" s="15"/>
      <c r="GF178" s="15"/>
      <c r="GG178" s="15"/>
      <c r="GH178" s="15"/>
      <c r="GI178" s="15"/>
      <c r="GJ178" s="15"/>
      <c r="GK178" s="15"/>
      <c r="GL178" s="15"/>
      <c r="GM178" s="15"/>
      <c r="GN178" s="15"/>
      <c r="GO178" s="15"/>
      <c r="GP178" s="15"/>
      <c r="GQ178" s="15"/>
      <c r="GR178" s="15"/>
      <c r="GS178" s="15"/>
      <c r="GT178" s="15"/>
      <c r="GU178" s="15"/>
      <c r="GV178" s="15"/>
      <c r="GW178" s="15"/>
      <c r="GX178" s="15"/>
      <c r="GY178" s="15"/>
      <c r="GZ178" s="15"/>
      <c r="HA178" s="15"/>
      <c r="HB178" s="15"/>
      <c r="HC178" s="15"/>
      <c r="HD178" s="15"/>
      <c r="HE178" s="15"/>
      <c r="HF178" s="15"/>
      <c r="HG178" s="15"/>
      <c r="HH178" s="15"/>
      <c r="HI178" s="15"/>
      <c r="HJ178" s="15"/>
      <c r="HK178" s="15"/>
      <c r="HL178" s="15"/>
      <c r="HM178" s="15"/>
      <c r="HN178" s="15"/>
      <c r="HO178" s="15"/>
      <c r="HP178" s="15"/>
      <c r="HQ178" s="15"/>
      <c r="HR178" s="15"/>
      <c r="HS178" s="15"/>
      <c r="HT178" s="15"/>
      <c r="HU178" s="15"/>
      <c r="HV178" s="15"/>
      <c r="HW178" s="15"/>
      <c r="HX178" s="15"/>
      <c r="HY178" s="15"/>
      <c r="HZ178" s="15"/>
      <c r="IA178" s="15"/>
      <c r="IB178" s="15"/>
      <c r="IC178" s="15"/>
      <c r="ID178" s="15"/>
      <c r="IE178" s="15"/>
      <c r="IF178" s="15"/>
      <c r="IG178" s="15"/>
      <c r="IH178" s="15"/>
      <c r="II178" s="15"/>
      <c r="IJ178" s="15"/>
      <c r="IK178" s="15"/>
      <c r="IL178" s="15"/>
      <c r="IM178" s="15"/>
      <c r="IN178" s="15"/>
      <c r="IO178" s="15"/>
      <c r="IP178" s="15"/>
      <c r="IQ178" s="15"/>
      <c r="IR178" s="15"/>
      <c r="IS178" s="15"/>
      <c r="IT178" s="15"/>
      <c r="IU178" s="15"/>
      <c r="IV178" s="15"/>
    </row>
    <row r="179" spans="1:256" ht="15.75" customHeight="1">
      <c r="A179" s="48"/>
      <c r="B179" s="659" t="s">
        <v>484</v>
      </c>
      <c r="C179" s="659"/>
      <c r="D179" s="659"/>
      <c r="E179" s="659"/>
      <c r="F179" s="659"/>
      <c r="G179" s="659"/>
      <c r="H179" s="161">
        <v>4.4999999999999998E-2</v>
      </c>
      <c r="I179" s="162">
        <f>ROUND(($I$176/(1-$H$189))*H179,2)</f>
        <v>215.75</v>
      </c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5"/>
      <c r="BR179" s="15"/>
      <c r="BS179" s="15"/>
      <c r="BT179" s="15"/>
      <c r="BU179" s="15"/>
      <c r="BV179" s="15"/>
      <c r="BW179" s="15"/>
      <c r="BX179" s="15"/>
      <c r="BY179" s="15"/>
      <c r="BZ179" s="15"/>
      <c r="CA179" s="15"/>
      <c r="CB179" s="15"/>
      <c r="CC179" s="1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  <c r="CQ179" s="15"/>
      <c r="CR179" s="15"/>
      <c r="CS179" s="15"/>
      <c r="CT179" s="15"/>
      <c r="CU179" s="15"/>
      <c r="CV179" s="15"/>
      <c r="CW179" s="15"/>
      <c r="CX179" s="15"/>
      <c r="CY179" s="15"/>
      <c r="CZ179" s="15"/>
      <c r="DA179" s="15"/>
      <c r="DB179" s="15"/>
      <c r="DC179" s="15"/>
      <c r="DD179" s="15"/>
      <c r="DE179" s="15"/>
      <c r="DF179" s="15"/>
      <c r="DG179" s="15"/>
      <c r="DH179" s="15"/>
      <c r="DI179" s="15"/>
      <c r="DJ179" s="15"/>
      <c r="DK179" s="15"/>
      <c r="DL179" s="15"/>
      <c r="DM179" s="15"/>
      <c r="DN179" s="15"/>
      <c r="DO179" s="15"/>
      <c r="DP179" s="15"/>
      <c r="DQ179" s="15"/>
      <c r="DR179" s="15"/>
      <c r="DS179" s="15"/>
      <c r="DT179" s="15"/>
      <c r="DU179" s="15"/>
      <c r="DV179" s="15"/>
      <c r="DW179" s="15"/>
      <c r="DX179" s="15"/>
      <c r="DY179" s="15"/>
      <c r="DZ179" s="15"/>
      <c r="EA179" s="15"/>
      <c r="EB179" s="15"/>
      <c r="EC179" s="15"/>
      <c r="ED179" s="15"/>
      <c r="EE179" s="15"/>
      <c r="EF179" s="15"/>
      <c r="EG179" s="15"/>
      <c r="EH179" s="15"/>
      <c r="EI179" s="15"/>
      <c r="EJ179" s="15"/>
      <c r="EK179" s="15"/>
      <c r="EL179" s="15"/>
      <c r="EM179" s="15"/>
      <c r="EN179" s="15"/>
      <c r="EO179" s="15"/>
      <c r="EP179" s="15"/>
      <c r="EQ179" s="15"/>
      <c r="ER179" s="15"/>
      <c r="ES179" s="15"/>
      <c r="ET179" s="15"/>
      <c r="EU179" s="15"/>
      <c r="EV179" s="15"/>
      <c r="EW179" s="15"/>
      <c r="EX179" s="15"/>
      <c r="EY179" s="15"/>
      <c r="EZ179" s="15"/>
      <c r="FA179" s="15"/>
      <c r="FB179" s="15"/>
      <c r="FC179" s="15"/>
      <c r="FD179" s="15"/>
      <c r="FE179" s="15"/>
      <c r="FF179" s="15"/>
      <c r="FG179" s="15"/>
      <c r="FH179" s="15"/>
      <c r="FI179" s="15"/>
      <c r="FJ179" s="15"/>
      <c r="FK179" s="15"/>
      <c r="FL179" s="15"/>
      <c r="FM179" s="15"/>
      <c r="FN179" s="15"/>
      <c r="FO179" s="15"/>
      <c r="FP179" s="15"/>
      <c r="FQ179" s="15"/>
      <c r="FR179" s="15"/>
      <c r="FS179" s="15"/>
      <c r="FT179" s="15"/>
      <c r="FU179" s="15"/>
      <c r="FV179" s="15"/>
      <c r="FW179" s="15"/>
      <c r="FX179" s="15"/>
      <c r="FY179" s="15"/>
      <c r="FZ179" s="15"/>
      <c r="GA179" s="15"/>
      <c r="GB179" s="15"/>
      <c r="GC179" s="15"/>
      <c r="GD179" s="15"/>
      <c r="GE179" s="15"/>
      <c r="GF179" s="15"/>
      <c r="GG179" s="15"/>
      <c r="GH179" s="15"/>
      <c r="GI179" s="15"/>
      <c r="GJ179" s="15"/>
      <c r="GK179" s="15"/>
      <c r="GL179" s="15"/>
      <c r="GM179" s="15"/>
      <c r="GN179" s="15"/>
      <c r="GO179" s="15"/>
      <c r="GP179" s="15"/>
      <c r="GQ179" s="15"/>
      <c r="GR179" s="15"/>
      <c r="GS179" s="15"/>
      <c r="GT179" s="15"/>
      <c r="GU179" s="15"/>
      <c r="GV179" s="15"/>
      <c r="GW179" s="15"/>
      <c r="GX179" s="15"/>
      <c r="GY179" s="15"/>
      <c r="GZ179" s="15"/>
      <c r="HA179" s="15"/>
      <c r="HB179" s="15"/>
      <c r="HC179" s="15"/>
      <c r="HD179" s="15"/>
      <c r="HE179" s="15"/>
      <c r="HF179" s="15"/>
      <c r="HG179" s="15"/>
      <c r="HH179" s="15"/>
      <c r="HI179" s="15"/>
      <c r="HJ179" s="15"/>
      <c r="HK179" s="15"/>
      <c r="HL179" s="15"/>
      <c r="HM179" s="15"/>
      <c r="HN179" s="15"/>
      <c r="HO179" s="15"/>
      <c r="HP179" s="15"/>
      <c r="HQ179" s="15"/>
      <c r="HR179" s="15"/>
      <c r="HS179" s="15"/>
      <c r="HT179" s="15"/>
      <c r="HU179" s="15"/>
      <c r="HV179" s="15"/>
      <c r="HW179" s="15"/>
      <c r="HX179" s="15"/>
      <c r="HY179" s="15"/>
      <c r="HZ179" s="15"/>
      <c r="IA179" s="15"/>
      <c r="IB179" s="15"/>
      <c r="IC179" s="15"/>
      <c r="ID179" s="15"/>
      <c r="IE179" s="15"/>
      <c r="IF179" s="15"/>
      <c r="IG179" s="15"/>
      <c r="IH179" s="15"/>
      <c r="II179" s="15"/>
      <c r="IJ179" s="15"/>
      <c r="IK179" s="15"/>
      <c r="IL179" s="15"/>
      <c r="IM179" s="15"/>
      <c r="IN179" s="15"/>
      <c r="IO179" s="15"/>
      <c r="IP179" s="15"/>
      <c r="IQ179" s="15"/>
      <c r="IR179" s="15"/>
      <c r="IS179" s="15"/>
      <c r="IT179" s="15"/>
      <c r="IU179" s="15"/>
      <c r="IV179" s="15"/>
    </row>
    <row r="180" spans="1:256" ht="37.5" customHeight="1">
      <c r="A180" s="48"/>
      <c r="B180" s="537" t="s">
        <v>378</v>
      </c>
      <c r="C180" s="537"/>
      <c r="D180" s="537"/>
      <c r="E180" s="537"/>
      <c r="F180" s="537"/>
      <c r="G180" s="537"/>
      <c r="H180" s="101">
        <v>7.5999999999999998E-2</v>
      </c>
      <c r="I180" s="55">
        <f>ROUND(($I$176/(1-$H$189))*H180,2)</f>
        <v>364.38</v>
      </c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15"/>
      <c r="BT180" s="15"/>
      <c r="BU180" s="15"/>
      <c r="BV180" s="15"/>
      <c r="BW180" s="15"/>
      <c r="BX180" s="15"/>
      <c r="BY180" s="15"/>
      <c r="BZ180" s="15"/>
      <c r="CA180" s="15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15"/>
      <c r="CR180" s="15"/>
      <c r="CS180" s="15"/>
      <c r="CT180" s="15"/>
      <c r="CU180" s="15"/>
      <c r="CV180" s="15"/>
      <c r="CW180" s="15"/>
      <c r="CX180" s="15"/>
      <c r="CY180" s="15"/>
      <c r="CZ180" s="15"/>
      <c r="DA180" s="15"/>
      <c r="DB180" s="15"/>
      <c r="DC180" s="15"/>
      <c r="DD180" s="15"/>
      <c r="DE180" s="15"/>
      <c r="DF180" s="15"/>
      <c r="DG180" s="15"/>
      <c r="DH180" s="15"/>
      <c r="DI180" s="15"/>
      <c r="DJ180" s="15"/>
      <c r="DK180" s="15"/>
      <c r="DL180" s="15"/>
      <c r="DM180" s="15"/>
      <c r="DN180" s="15"/>
      <c r="DO180" s="15"/>
      <c r="DP180" s="15"/>
      <c r="DQ180" s="15"/>
      <c r="DR180" s="15"/>
      <c r="DS180" s="15"/>
      <c r="DT180" s="15"/>
      <c r="DU180" s="15"/>
      <c r="DV180" s="15"/>
      <c r="DW180" s="15"/>
      <c r="DX180" s="15"/>
      <c r="DY180" s="15"/>
      <c r="DZ180" s="15"/>
      <c r="EA180" s="15"/>
      <c r="EB180" s="15"/>
      <c r="EC180" s="15"/>
      <c r="ED180" s="15"/>
      <c r="EE180" s="15"/>
      <c r="EF180" s="15"/>
      <c r="EG180" s="15"/>
      <c r="EH180" s="15"/>
      <c r="EI180" s="15"/>
      <c r="EJ180" s="15"/>
      <c r="EK180" s="15"/>
      <c r="EL180" s="15"/>
      <c r="EM180" s="15"/>
      <c r="EN180" s="15"/>
      <c r="EO180" s="15"/>
      <c r="EP180" s="15"/>
      <c r="EQ180" s="15"/>
      <c r="ER180" s="15"/>
      <c r="ES180" s="15"/>
      <c r="ET180" s="15"/>
      <c r="EU180" s="15"/>
      <c r="EV180" s="15"/>
      <c r="EW180" s="15"/>
      <c r="EX180" s="15"/>
      <c r="EY180" s="15"/>
      <c r="EZ180" s="15"/>
      <c r="FA180" s="15"/>
      <c r="FB180" s="15"/>
      <c r="FC180" s="15"/>
      <c r="FD180" s="15"/>
      <c r="FE180" s="15"/>
      <c r="FF180" s="15"/>
      <c r="FG180" s="15"/>
      <c r="FH180" s="15"/>
      <c r="FI180" s="15"/>
      <c r="FJ180" s="15"/>
      <c r="FK180" s="15"/>
      <c r="FL180" s="15"/>
      <c r="FM180" s="15"/>
      <c r="FN180" s="15"/>
      <c r="FO180" s="15"/>
      <c r="FP180" s="15"/>
      <c r="FQ180" s="15"/>
      <c r="FR180" s="15"/>
      <c r="FS180" s="15"/>
      <c r="FT180" s="15"/>
      <c r="FU180" s="15"/>
      <c r="FV180" s="15"/>
      <c r="FW180" s="15"/>
      <c r="FX180" s="15"/>
      <c r="FY180" s="15"/>
      <c r="FZ180" s="15"/>
      <c r="GA180" s="15"/>
      <c r="GB180" s="15"/>
      <c r="GC180" s="15"/>
      <c r="GD180" s="15"/>
      <c r="GE180" s="15"/>
      <c r="GF180" s="15"/>
      <c r="GG180" s="15"/>
      <c r="GH180" s="15"/>
      <c r="GI180" s="15"/>
      <c r="GJ180" s="15"/>
      <c r="GK180" s="15"/>
      <c r="GL180" s="15"/>
      <c r="GM180" s="15"/>
      <c r="GN180" s="15"/>
      <c r="GO180" s="15"/>
      <c r="GP180" s="15"/>
      <c r="GQ180" s="15"/>
      <c r="GR180" s="15"/>
      <c r="GS180" s="15"/>
      <c r="GT180" s="15"/>
      <c r="GU180" s="15"/>
      <c r="GV180" s="15"/>
      <c r="GW180" s="15"/>
      <c r="GX180" s="15"/>
      <c r="GY180" s="15"/>
      <c r="GZ180" s="15"/>
      <c r="HA180" s="15"/>
      <c r="HB180" s="15"/>
      <c r="HC180" s="15"/>
      <c r="HD180" s="15"/>
      <c r="HE180" s="15"/>
      <c r="HF180" s="15"/>
      <c r="HG180" s="15"/>
      <c r="HH180" s="15"/>
      <c r="HI180" s="15"/>
      <c r="HJ180" s="15"/>
      <c r="HK180" s="15"/>
      <c r="HL180" s="15"/>
      <c r="HM180" s="15"/>
      <c r="HN180" s="15"/>
      <c r="HO180" s="15"/>
      <c r="HP180" s="15"/>
      <c r="HQ180" s="15"/>
      <c r="HR180" s="15"/>
      <c r="HS180" s="15"/>
      <c r="HT180" s="15"/>
      <c r="HU180" s="15"/>
      <c r="HV180" s="15"/>
      <c r="HW180" s="15"/>
      <c r="HX180" s="15"/>
      <c r="HY180" s="15"/>
      <c r="HZ180" s="15"/>
      <c r="IA180" s="15"/>
      <c r="IB180" s="15"/>
      <c r="IC180" s="15"/>
      <c r="ID180" s="15"/>
      <c r="IE180" s="15"/>
      <c r="IF180" s="15"/>
      <c r="IG180" s="15"/>
      <c r="IH180" s="15"/>
      <c r="II180" s="15"/>
      <c r="IJ180" s="15"/>
      <c r="IK180" s="15"/>
      <c r="IL180" s="15"/>
      <c r="IM180" s="15"/>
      <c r="IN180" s="15"/>
      <c r="IO180" s="15"/>
      <c r="IP180" s="15"/>
      <c r="IQ180" s="15"/>
      <c r="IR180" s="15"/>
      <c r="IS180" s="15"/>
      <c r="IT180" s="15"/>
      <c r="IU180" s="15"/>
      <c r="IV180" s="15"/>
    </row>
    <row r="181" spans="1:256" ht="37.5" customHeight="1">
      <c r="A181" s="48"/>
      <c r="B181" s="537" t="s">
        <v>379</v>
      </c>
      <c r="C181" s="537"/>
      <c r="D181" s="537"/>
      <c r="E181" s="537"/>
      <c r="F181" s="537"/>
      <c r="G181" s="537"/>
      <c r="H181" s="101">
        <v>1.6500000000000001E-2</v>
      </c>
      <c r="I181" s="55">
        <f>ROUND(($I$176/(1-$H$189))*H181,2)</f>
        <v>79.11</v>
      </c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  <c r="BM181" s="15"/>
      <c r="BN181" s="15"/>
      <c r="BO181" s="15"/>
      <c r="BP181" s="15"/>
      <c r="BQ181" s="15"/>
      <c r="BR181" s="15"/>
      <c r="BS181" s="15"/>
      <c r="BT181" s="15"/>
      <c r="BU181" s="15"/>
      <c r="BV181" s="15"/>
      <c r="BW181" s="15"/>
      <c r="BX181" s="15"/>
      <c r="BY181" s="15"/>
      <c r="BZ181" s="15"/>
      <c r="CA181" s="15"/>
      <c r="CB181" s="15"/>
      <c r="CC181" s="1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15"/>
      <c r="CR181" s="15"/>
      <c r="CS181" s="15"/>
      <c r="CT181" s="15"/>
      <c r="CU181" s="15"/>
      <c r="CV181" s="15"/>
      <c r="CW181" s="15"/>
      <c r="CX181" s="15"/>
      <c r="CY181" s="15"/>
      <c r="CZ181" s="15"/>
      <c r="DA181" s="15"/>
      <c r="DB181" s="15"/>
      <c r="DC181" s="15"/>
      <c r="DD181" s="15"/>
      <c r="DE181" s="15"/>
      <c r="DF181" s="15"/>
      <c r="DG181" s="15"/>
      <c r="DH181" s="15"/>
      <c r="DI181" s="15"/>
      <c r="DJ181" s="15"/>
      <c r="DK181" s="15"/>
      <c r="DL181" s="15"/>
      <c r="DM181" s="15"/>
      <c r="DN181" s="15"/>
      <c r="DO181" s="15"/>
      <c r="DP181" s="15"/>
      <c r="DQ181" s="15"/>
      <c r="DR181" s="15"/>
      <c r="DS181" s="15"/>
      <c r="DT181" s="15"/>
      <c r="DU181" s="15"/>
      <c r="DV181" s="15"/>
      <c r="DW181" s="15"/>
      <c r="DX181" s="15"/>
      <c r="DY181" s="15"/>
      <c r="DZ181" s="15"/>
      <c r="EA181" s="15"/>
      <c r="EB181" s="15"/>
      <c r="EC181" s="15"/>
      <c r="ED181" s="15"/>
      <c r="EE181" s="15"/>
      <c r="EF181" s="15"/>
      <c r="EG181" s="15"/>
      <c r="EH181" s="15"/>
      <c r="EI181" s="15"/>
      <c r="EJ181" s="15"/>
      <c r="EK181" s="15"/>
      <c r="EL181" s="15"/>
      <c r="EM181" s="15"/>
      <c r="EN181" s="15"/>
      <c r="EO181" s="15"/>
      <c r="EP181" s="15"/>
      <c r="EQ181" s="15"/>
      <c r="ER181" s="15"/>
      <c r="ES181" s="15"/>
      <c r="ET181" s="15"/>
      <c r="EU181" s="15"/>
      <c r="EV181" s="15"/>
      <c r="EW181" s="15"/>
      <c r="EX181" s="15"/>
      <c r="EY181" s="15"/>
      <c r="EZ181" s="15"/>
      <c r="FA181" s="15"/>
      <c r="FB181" s="15"/>
      <c r="FC181" s="15"/>
      <c r="FD181" s="15"/>
      <c r="FE181" s="15"/>
      <c r="FF181" s="15"/>
      <c r="FG181" s="15"/>
      <c r="FH181" s="15"/>
      <c r="FI181" s="15"/>
      <c r="FJ181" s="15"/>
      <c r="FK181" s="15"/>
      <c r="FL181" s="15"/>
      <c r="FM181" s="15"/>
      <c r="FN181" s="15"/>
      <c r="FO181" s="15"/>
      <c r="FP181" s="15"/>
      <c r="FQ181" s="15"/>
      <c r="FR181" s="15"/>
      <c r="FS181" s="15"/>
      <c r="FT181" s="15"/>
      <c r="FU181" s="15"/>
      <c r="FV181" s="15"/>
      <c r="FW181" s="15"/>
      <c r="FX181" s="15"/>
      <c r="FY181" s="15"/>
      <c r="FZ181" s="15"/>
      <c r="GA181" s="15"/>
      <c r="GB181" s="15"/>
      <c r="GC181" s="15"/>
      <c r="GD181" s="15"/>
      <c r="GE181" s="15"/>
      <c r="GF181" s="15"/>
      <c r="GG181" s="15"/>
      <c r="GH181" s="15"/>
      <c r="GI181" s="15"/>
      <c r="GJ181" s="15"/>
      <c r="GK181" s="15"/>
      <c r="GL181" s="15"/>
      <c r="GM181" s="15"/>
      <c r="GN181" s="15"/>
      <c r="GO181" s="15"/>
      <c r="GP181" s="15"/>
      <c r="GQ181" s="15"/>
      <c r="GR181" s="15"/>
      <c r="GS181" s="15"/>
      <c r="GT181" s="15"/>
      <c r="GU181" s="15"/>
      <c r="GV181" s="15"/>
      <c r="GW181" s="15"/>
      <c r="GX181" s="15"/>
      <c r="GY181" s="15"/>
      <c r="GZ181" s="15"/>
      <c r="HA181" s="15"/>
      <c r="HB181" s="15"/>
      <c r="HC181" s="15"/>
      <c r="HD181" s="15"/>
      <c r="HE181" s="15"/>
      <c r="HF181" s="15"/>
      <c r="HG181" s="15"/>
      <c r="HH181" s="15"/>
      <c r="HI181" s="15"/>
      <c r="HJ181" s="15"/>
      <c r="HK181" s="15"/>
      <c r="HL181" s="15"/>
      <c r="HM181" s="15"/>
      <c r="HN181" s="15"/>
      <c r="HO181" s="15"/>
      <c r="HP181" s="15"/>
      <c r="HQ181" s="15"/>
      <c r="HR181" s="15"/>
      <c r="HS181" s="15"/>
      <c r="HT181" s="15"/>
      <c r="HU181" s="15"/>
      <c r="HV181" s="15"/>
      <c r="HW181" s="15"/>
      <c r="HX181" s="15"/>
      <c r="HY181" s="15"/>
      <c r="HZ181" s="15"/>
      <c r="IA181" s="15"/>
      <c r="IB181" s="15"/>
      <c r="IC181" s="15"/>
      <c r="ID181" s="15"/>
      <c r="IE181" s="15"/>
      <c r="IF181" s="15"/>
      <c r="IG181" s="15"/>
      <c r="IH181" s="15"/>
      <c r="II181" s="15"/>
      <c r="IJ181" s="15"/>
      <c r="IK181" s="15"/>
      <c r="IL181" s="15"/>
      <c r="IM181" s="15"/>
      <c r="IN181" s="15"/>
      <c r="IO181" s="15"/>
      <c r="IP181" s="15"/>
      <c r="IQ181" s="15"/>
      <c r="IR181" s="15"/>
      <c r="IS181" s="15"/>
      <c r="IT181" s="15"/>
      <c r="IU181" s="15"/>
      <c r="IV181" s="15"/>
    </row>
    <row r="182" spans="1:256" ht="27" customHeight="1">
      <c r="A182" s="48"/>
      <c r="B182" s="500" t="s">
        <v>178</v>
      </c>
      <c r="C182" s="500"/>
      <c r="D182" s="500"/>
      <c r="E182" s="500"/>
      <c r="F182" s="500"/>
      <c r="G182" s="500"/>
      <c r="H182" s="102" t="s">
        <v>106</v>
      </c>
      <c r="I182" s="68" t="s">
        <v>106</v>
      </c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  <c r="CR182" s="15"/>
      <c r="CS182" s="15"/>
      <c r="CT182" s="15"/>
      <c r="CU182" s="15"/>
      <c r="CV182" s="15"/>
      <c r="CW182" s="15"/>
      <c r="CX182" s="15"/>
      <c r="CY182" s="15"/>
      <c r="CZ182" s="15"/>
      <c r="DA182" s="15"/>
      <c r="DB182" s="15"/>
      <c r="DC182" s="15"/>
      <c r="DD182" s="15"/>
      <c r="DE182" s="15"/>
      <c r="DF182" s="15"/>
      <c r="DG182" s="15"/>
      <c r="DH182" s="15"/>
      <c r="DI182" s="15"/>
      <c r="DJ182" s="15"/>
      <c r="DK182" s="15"/>
      <c r="DL182" s="15"/>
      <c r="DM182" s="15"/>
      <c r="DN182" s="15"/>
      <c r="DO182" s="15"/>
      <c r="DP182" s="15"/>
      <c r="DQ182" s="15"/>
      <c r="DR182" s="15"/>
      <c r="DS182" s="15"/>
      <c r="DT182" s="15"/>
      <c r="DU182" s="15"/>
      <c r="DV182" s="15"/>
      <c r="DW182" s="15"/>
      <c r="DX182" s="15"/>
      <c r="DY182" s="15"/>
      <c r="DZ182" s="15"/>
      <c r="EA182" s="15"/>
      <c r="EB182" s="15"/>
      <c r="EC182" s="15"/>
      <c r="ED182" s="15"/>
      <c r="EE182" s="15"/>
      <c r="EF182" s="15"/>
      <c r="EG182" s="15"/>
      <c r="EH182" s="15"/>
      <c r="EI182" s="15"/>
      <c r="EJ182" s="15"/>
      <c r="EK182" s="15"/>
      <c r="EL182" s="15"/>
      <c r="EM182" s="15"/>
      <c r="EN182" s="15"/>
      <c r="EO182" s="15"/>
      <c r="EP182" s="15"/>
      <c r="EQ182" s="15"/>
      <c r="ER182" s="15"/>
      <c r="ES182" s="15"/>
      <c r="ET182" s="15"/>
      <c r="EU182" s="15"/>
      <c r="EV182" s="15"/>
      <c r="EW182" s="15"/>
      <c r="EX182" s="15"/>
      <c r="EY182" s="15"/>
      <c r="EZ182" s="15"/>
      <c r="FA182" s="15"/>
      <c r="FB182" s="15"/>
      <c r="FC182" s="15"/>
      <c r="FD182" s="15"/>
      <c r="FE182" s="15"/>
      <c r="FF182" s="15"/>
      <c r="FG182" s="15"/>
      <c r="FH182" s="15"/>
      <c r="FI182" s="15"/>
      <c r="FJ182" s="15"/>
      <c r="FK182" s="15"/>
      <c r="FL182" s="15"/>
      <c r="FM182" s="15"/>
      <c r="FN182" s="15"/>
      <c r="FO182" s="15"/>
      <c r="FP182" s="15"/>
      <c r="FQ182" s="15"/>
      <c r="FR182" s="15"/>
      <c r="FS182" s="15"/>
      <c r="FT182" s="15"/>
      <c r="FU182" s="15"/>
      <c r="FV182" s="15"/>
      <c r="FW182" s="15"/>
      <c r="FX182" s="15"/>
      <c r="FY182" s="15"/>
      <c r="FZ182" s="15"/>
      <c r="GA182" s="15"/>
      <c r="GB182" s="15"/>
      <c r="GC182" s="15"/>
      <c r="GD182" s="15"/>
      <c r="GE182" s="15"/>
      <c r="GF182" s="15"/>
      <c r="GG182" s="15"/>
      <c r="GH182" s="15"/>
      <c r="GI182" s="15"/>
      <c r="GJ182" s="15"/>
      <c r="GK182" s="15"/>
      <c r="GL182" s="15"/>
      <c r="GM182" s="15"/>
      <c r="GN182" s="15"/>
      <c r="GO182" s="15"/>
      <c r="GP182" s="15"/>
      <c r="GQ182" s="15"/>
      <c r="GR182" s="15"/>
      <c r="GS182" s="15"/>
      <c r="GT182" s="15"/>
      <c r="GU182" s="15"/>
      <c r="GV182" s="15"/>
      <c r="GW182" s="15"/>
      <c r="GX182" s="15"/>
      <c r="GY182" s="15"/>
      <c r="GZ182" s="15"/>
      <c r="HA182" s="15"/>
      <c r="HB182" s="15"/>
      <c r="HC182" s="15"/>
      <c r="HD182" s="15"/>
      <c r="HE182" s="15"/>
      <c r="HF182" s="15"/>
      <c r="HG182" s="15"/>
      <c r="HH182" s="15"/>
      <c r="HI182" s="15"/>
      <c r="HJ182" s="15"/>
      <c r="HK182" s="15"/>
      <c r="HL182" s="15"/>
      <c r="HM182" s="15"/>
      <c r="HN182" s="15"/>
      <c r="HO182" s="15"/>
      <c r="HP182" s="15"/>
      <c r="HQ182" s="15"/>
      <c r="HR182" s="15"/>
      <c r="HS182" s="15"/>
      <c r="HT182" s="15"/>
      <c r="HU182" s="15"/>
      <c r="HV182" s="15"/>
      <c r="HW182" s="15"/>
      <c r="HX182" s="15"/>
      <c r="HY182" s="15"/>
      <c r="HZ182" s="15"/>
      <c r="IA182" s="15"/>
      <c r="IB182" s="15"/>
      <c r="IC182" s="15"/>
      <c r="ID182" s="15"/>
      <c r="IE182" s="15"/>
      <c r="IF182" s="15"/>
      <c r="IG182" s="15"/>
      <c r="IH182" s="15"/>
      <c r="II182" s="15"/>
      <c r="IJ182" s="15"/>
      <c r="IK182" s="15"/>
      <c r="IL182" s="15"/>
      <c r="IM182" s="15"/>
      <c r="IN182" s="15"/>
      <c r="IO182" s="15"/>
      <c r="IP182" s="15"/>
      <c r="IQ182" s="15"/>
      <c r="IR182" s="15"/>
      <c r="IS182" s="15"/>
      <c r="IT182" s="15"/>
      <c r="IU182" s="15"/>
      <c r="IV182" s="15"/>
    </row>
    <row r="183" spans="1:256" ht="27" customHeight="1">
      <c r="A183" s="48"/>
      <c r="B183" s="500" t="s">
        <v>179</v>
      </c>
      <c r="C183" s="500"/>
      <c r="D183" s="500"/>
      <c r="E183" s="500"/>
      <c r="F183" s="500"/>
      <c r="G183" s="500"/>
      <c r="H183" s="102" t="s">
        <v>106</v>
      </c>
      <c r="I183" s="68" t="s">
        <v>106</v>
      </c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  <c r="BM183" s="15"/>
      <c r="BN183" s="15"/>
      <c r="BO183" s="15"/>
      <c r="BP183" s="15"/>
      <c r="BQ183" s="15"/>
      <c r="BR183" s="15"/>
      <c r="BS183" s="15"/>
      <c r="BT183" s="15"/>
      <c r="BU183" s="15"/>
      <c r="BV183" s="15"/>
      <c r="BW183" s="15"/>
      <c r="BX183" s="15"/>
      <c r="BY183" s="15"/>
      <c r="BZ183" s="15"/>
      <c r="CA183" s="15"/>
      <c r="CB183" s="15"/>
      <c r="CC183" s="15"/>
      <c r="CD183" s="15"/>
      <c r="CE183" s="15"/>
      <c r="CF183" s="15"/>
      <c r="CG183" s="15"/>
      <c r="CH183" s="15"/>
      <c r="CI183" s="15"/>
      <c r="CJ183" s="15"/>
      <c r="CK183" s="15"/>
      <c r="CL183" s="15"/>
      <c r="CM183" s="15"/>
      <c r="CN183" s="15"/>
      <c r="CO183" s="15"/>
      <c r="CP183" s="15"/>
      <c r="CQ183" s="15"/>
      <c r="CR183" s="15"/>
      <c r="CS183" s="15"/>
      <c r="CT183" s="15"/>
      <c r="CU183" s="15"/>
      <c r="CV183" s="15"/>
      <c r="CW183" s="15"/>
      <c r="CX183" s="15"/>
      <c r="CY183" s="15"/>
      <c r="CZ183" s="15"/>
      <c r="DA183" s="15"/>
      <c r="DB183" s="15"/>
      <c r="DC183" s="15"/>
      <c r="DD183" s="15"/>
      <c r="DE183" s="15"/>
      <c r="DF183" s="15"/>
      <c r="DG183" s="15"/>
      <c r="DH183" s="15"/>
      <c r="DI183" s="15"/>
      <c r="DJ183" s="15"/>
      <c r="DK183" s="15"/>
      <c r="DL183" s="15"/>
      <c r="DM183" s="15"/>
      <c r="DN183" s="15"/>
      <c r="DO183" s="15"/>
      <c r="DP183" s="15"/>
      <c r="DQ183" s="15"/>
      <c r="DR183" s="15"/>
      <c r="DS183" s="15"/>
      <c r="DT183" s="15"/>
      <c r="DU183" s="15"/>
      <c r="DV183" s="15"/>
      <c r="DW183" s="15"/>
      <c r="DX183" s="15"/>
      <c r="DY183" s="15"/>
      <c r="DZ183" s="15"/>
      <c r="EA183" s="15"/>
      <c r="EB183" s="15"/>
      <c r="EC183" s="15"/>
      <c r="ED183" s="15"/>
      <c r="EE183" s="15"/>
      <c r="EF183" s="15"/>
      <c r="EG183" s="15"/>
      <c r="EH183" s="15"/>
      <c r="EI183" s="15"/>
      <c r="EJ183" s="15"/>
      <c r="EK183" s="15"/>
      <c r="EL183" s="15"/>
      <c r="EM183" s="15"/>
      <c r="EN183" s="15"/>
      <c r="EO183" s="15"/>
      <c r="EP183" s="15"/>
      <c r="EQ183" s="15"/>
      <c r="ER183" s="15"/>
      <c r="ES183" s="15"/>
      <c r="ET183" s="15"/>
      <c r="EU183" s="15"/>
      <c r="EV183" s="15"/>
      <c r="EW183" s="15"/>
      <c r="EX183" s="15"/>
      <c r="EY183" s="15"/>
      <c r="EZ183" s="15"/>
      <c r="FA183" s="15"/>
      <c r="FB183" s="15"/>
      <c r="FC183" s="15"/>
      <c r="FD183" s="15"/>
      <c r="FE183" s="15"/>
      <c r="FF183" s="15"/>
      <c r="FG183" s="15"/>
      <c r="FH183" s="15"/>
      <c r="FI183" s="15"/>
      <c r="FJ183" s="15"/>
      <c r="FK183" s="15"/>
      <c r="FL183" s="15"/>
      <c r="FM183" s="15"/>
      <c r="FN183" s="15"/>
      <c r="FO183" s="15"/>
      <c r="FP183" s="15"/>
      <c r="FQ183" s="15"/>
      <c r="FR183" s="15"/>
      <c r="FS183" s="15"/>
      <c r="FT183" s="15"/>
      <c r="FU183" s="15"/>
      <c r="FV183" s="15"/>
      <c r="FW183" s="15"/>
      <c r="FX183" s="15"/>
      <c r="FY183" s="15"/>
      <c r="FZ183" s="15"/>
      <c r="GA183" s="15"/>
      <c r="GB183" s="15"/>
      <c r="GC183" s="15"/>
      <c r="GD183" s="15"/>
      <c r="GE183" s="15"/>
      <c r="GF183" s="15"/>
      <c r="GG183" s="15"/>
      <c r="GH183" s="15"/>
      <c r="GI183" s="15"/>
      <c r="GJ183" s="15"/>
      <c r="GK183" s="15"/>
      <c r="GL183" s="15"/>
      <c r="GM183" s="15"/>
      <c r="GN183" s="15"/>
      <c r="GO183" s="15"/>
      <c r="GP183" s="15"/>
      <c r="GQ183" s="15"/>
      <c r="GR183" s="15"/>
      <c r="GS183" s="15"/>
      <c r="GT183" s="15"/>
      <c r="GU183" s="15"/>
      <c r="GV183" s="15"/>
      <c r="GW183" s="15"/>
      <c r="GX183" s="15"/>
      <c r="GY183" s="15"/>
      <c r="GZ183" s="15"/>
      <c r="HA183" s="15"/>
      <c r="HB183" s="15"/>
      <c r="HC183" s="15"/>
      <c r="HD183" s="15"/>
      <c r="HE183" s="15"/>
      <c r="HF183" s="15"/>
      <c r="HG183" s="15"/>
      <c r="HH183" s="15"/>
      <c r="HI183" s="15"/>
      <c r="HJ183" s="15"/>
      <c r="HK183" s="15"/>
      <c r="HL183" s="15"/>
      <c r="HM183" s="15"/>
      <c r="HN183" s="15"/>
      <c r="HO183" s="15"/>
      <c r="HP183" s="15"/>
      <c r="HQ183" s="15"/>
      <c r="HR183" s="15"/>
      <c r="HS183" s="15"/>
      <c r="HT183" s="15"/>
      <c r="HU183" s="15"/>
      <c r="HV183" s="15"/>
      <c r="HW183" s="15"/>
      <c r="HX183" s="15"/>
      <c r="HY183" s="15"/>
      <c r="HZ183" s="15"/>
      <c r="IA183" s="15"/>
      <c r="IB183" s="15"/>
      <c r="IC183" s="15"/>
      <c r="ID183" s="15"/>
      <c r="IE183" s="15"/>
      <c r="IF183" s="15"/>
      <c r="IG183" s="15"/>
      <c r="IH183" s="15"/>
      <c r="II183" s="15"/>
      <c r="IJ183" s="15"/>
      <c r="IK183" s="15"/>
      <c r="IL183" s="15"/>
      <c r="IM183" s="15"/>
      <c r="IN183" s="15"/>
      <c r="IO183" s="15"/>
      <c r="IP183" s="15"/>
      <c r="IQ183" s="15"/>
      <c r="IR183" s="15"/>
      <c r="IS183" s="15"/>
      <c r="IT183" s="15"/>
      <c r="IU183" s="15"/>
      <c r="IV183" s="15"/>
    </row>
    <row r="184" spans="1:256" ht="18" customHeight="1">
      <c r="A184" s="48"/>
      <c r="B184" s="538" t="s">
        <v>180</v>
      </c>
      <c r="C184" s="538"/>
      <c r="D184" s="538"/>
      <c r="E184" s="538"/>
      <c r="F184" s="538"/>
      <c r="G184" s="538"/>
      <c r="H184" s="102" t="s">
        <v>106</v>
      </c>
      <c r="I184" s="68" t="s">
        <v>106</v>
      </c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  <c r="BM184" s="15"/>
      <c r="BN184" s="15"/>
      <c r="BO184" s="15"/>
      <c r="BP184" s="15"/>
      <c r="BQ184" s="15"/>
      <c r="BR184" s="15"/>
      <c r="BS184" s="15"/>
      <c r="BT184" s="15"/>
      <c r="BU184" s="15"/>
      <c r="BV184" s="15"/>
      <c r="BW184" s="15"/>
      <c r="BX184" s="15"/>
      <c r="BY184" s="15"/>
      <c r="BZ184" s="15"/>
      <c r="CA184" s="15"/>
      <c r="CB184" s="15"/>
      <c r="CC184" s="15"/>
      <c r="CD184" s="15"/>
      <c r="CE184" s="15"/>
      <c r="CF184" s="15"/>
      <c r="CG184" s="15"/>
      <c r="CH184" s="15"/>
      <c r="CI184" s="15"/>
      <c r="CJ184" s="15"/>
      <c r="CK184" s="15"/>
      <c r="CL184" s="15"/>
      <c r="CM184" s="15"/>
      <c r="CN184" s="15"/>
      <c r="CO184" s="15"/>
      <c r="CP184" s="15"/>
      <c r="CQ184" s="15"/>
      <c r="CR184" s="15"/>
      <c r="CS184" s="15"/>
      <c r="CT184" s="15"/>
      <c r="CU184" s="15"/>
      <c r="CV184" s="15"/>
      <c r="CW184" s="15"/>
      <c r="CX184" s="15"/>
      <c r="CY184" s="15"/>
      <c r="CZ184" s="15"/>
      <c r="DA184" s="15"/>
      <c r="DB184" s="15"/>
      <c r="DC184" s="15"/>
      <c r="DD184" s="15"/>
      <c r="DE184" s="15"/>
      <c r="DF184" s="15"/>
      <c r="DG184" s="15"/>
      <c r="DH184" s="15"/>
      <c r="DI184" s="15"/>
      <c r="DJ184" s="15"/>
      <c r="DK184" s="15"/>
      <c r="DL184" s="15"/>
      <c r="DM184" s="15"/>
      <c r="DN184" s="15"/>
      <c r="DO184" s="15"/>
      <c r="DP184" s="15"/>
      <c r="DQ184" s="15"/>
      <c r="DR184" s="15"/>
      <c r="DS184" s="15"/>
      <c r="DT184" s="15"/>
      <c r="DU184" s="15"/>
      <c r="DV184" s="15"/>
      <c r="DW184" s="15"/>
      <c r="DX184" s="15"/>
      <c r="DY184" s="15"/>
      <c r="DZ184" s="15"/>
      <c r="EA184" s="15"/>
      <c r="EB184" s="15"/>
      <c r="EC184" s="15"/>
      <c r="ED184" s="15"/>
      <c r="EE184" s="15"/>
      <c r="EF184" s="15"/>
      <c r="EG184" s="15"/>
      <c r="EH184" s="15"/>
      <c r="EI184" s="15"/>
      <c r="EJ184" s="15"/>
      <c r="EK184" s="15"/>
      <c r="EL184" s="15"/>
      <c r="EM184" s="15"/>
      <c r="EN184" s="15"/>
      <c r="EO184" s="15"/>
      <c r="EP184" s="15"/>
      <c r="EQ184" s="15"/>
      <c r="ER184" s="15"/>
      <c r="ES184" s="15"/>
      <c r="ET184" s="15"/>
      <c r="EU184" s="15"/>
      <c r="EV184" s="15"/>
      <c r="EW184" s="15"/>
      <c r="EX184" s="15"/>
      <c r="EY184" s="15"/>
      <c r="EZ184" s="15"/>
      <c r="FA184" s="15"/>
      <c r="FB184" s="15"/>
      <c r="FC184" s="15"/>
      <c r="FD184" s="15"/>
      <c r="FE184" s="15"/>
      <c r="FF184" s="15"/>
      <c r="FG184" s="15"/>
      <c r="FH184" s="15"/>
      <c r="FI184" s="15"/>
      <c r="FJ184" s="15"/>
      <c r="FK184" s="15"/>
      <c r="FL184" s="15"/>
      <c r="FM184" s="15"/>
      <c r="FN184" s="15"/>
      <c r="FO184" s="15"/>
      <c r="FP184" s="15"/>
      <c r="FQ184" s="15"/>
      <c r="FR184" s="15"/>
      <c r="FS184" s="15"/>
      <c r="FT184" s="15"/>
      <c r="FU184" s="15"/>
      <c r="FV184" s="15"/>
      <c r="FW184" s="15"/>
      <c r="FX184" s="15"/>
      <c r="FY184" s="15"/>
      <c r="FZ184" s="15"/>
      <c r="GA184" s="15"/>
      <c r="GB184" s="15"/>
      <c r="GC184" s="15"/>
      <c r="GD184" s="15"/>
      <c r="GE184" s="15"/>
      <c r="GF184" s="15"/>
      <c r="GG184" s="15"/>
      <c r="GH184" s="15"/>
      <c r="GI184" s="15"/>
      <c r="GJ184" s="15"/>
      <c r="GK184" s="15"/>
      <c r="GL184" s="15"/>
      <c r="GM184" s="15"/>
      <c r="GN184" s="15"/>
      <c r="GO184" s="15"/>
      <c r="GP184" s="15"/>
      <c r="GQ184" s="15"/>
      <c r="GR184" s="15"/>
      <c r="GS184" s="15"/>
      <c r="GT184" s="15"/>
      <c r="GU184" s="15"/>
      <c r="GV184" s="15"/>
      <c r="GW184" s="15"/>
      <c r="GX184" s="15"/>
      <c r="GY184" s="15"/>
      <c r="GZ184" s="15"/>
      <c r="HA184" s="15"/>
      <c r="HB184" s="15"/>
      <c r="HC184" s="15"/>
      <c r="HD184" s="15"/>
      <c r="HE184" s="15"/>
      <c r="HF184" s="15"/>
      <c r="HG184" s="15"/>
      <c r="HH184" s="15"/>
      <c r="HI184" s="15"/>
      <c r="HJ184" s="15"/>
      <c r="HK184" s="15"/>
      <c r="HL184" s="15"/>
      <c r="HM184" s="15"/>
      <c r="HN184" s="15"/>
      <c r="HO184" s="15"/>
      <c r="HP184" s="15"/>
      <c r="HQ184" s="15"/>
      <c r="HR184" s="15"/>
      <c r="HS184" s="15"/>
      <c r="HT184" s="15"/>
      <c r="HU184" s="15"/>
      <c r="HV184" s="15"/>
      <c r="HW184" s="15"/>
      <c r="HX184" s="15"/>
      <c r="HY184" s="15"/>
      <c r="HZ184" s="15"/>
      <c r="IA184" s="15"/>
      <c r="IB184" s="15"/>
      <c r="IC184" s="15"/>
      <c r="ID184" s="15"/>
      <c r="IE184" s="15"/>
      <c r="IF184" s="15"/>
      <c r="IG184" s="15"/>
      <c r="IH184" s="15"/>
      <c r="II184" s="15"/>
      <c r="IJ184" s="15"/>
      <c r="IK184" s="15"/>
      <c r="IL184" s="15"/>
      <c r="IM184" s="15"/>
      <c r="IN184" s="15"/>
      <c r="IO184" s="15"/>
      <c r="IP184" s="15"/>
      <c r="IQ184" s="15"/>
      <c r="IR184" s="15"/>
      <c r="IS184" s="15"/>
      <c r="IT184" s="15"/>
      <c r="IU184" s="15"/>
      <c r="IV184" s="15"/>
    </row>
    <row r="185" spans="1:256" ht="18" customHeight="1">
      <c r="A185" s="48"/>
      <c r="B185" s="539" t="s">
        <v>181</v>
      </c>
      <c r="C185" s="539"/>
      <c r="D185" s="539"/>
      <c r="E185" s="539"/>
      <c r="F185" s="539"/>
      <c r="G185" s="539"/>
      <c r="H185" s="102" t="s">
        <v>106</v>
      </c>
      <c r="I185" s="68" t="s">
        <v>106</v>
      </c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5"/>
      <c r="BR185" s="15"/>
      <c r="BS185" s="15"/>
      <c r="BT185" s="15"/>
      <c r="BU185" s="15"/>
      <c r="BV185" s="15"/>
      <c r="BW185" s="15"/>
      <c r="BX185" s="15"/>
      <c r="BY185" s="15"/>
      <c r="BZ185" s="15"/>
      <c r="CA185" s="15"/>
      <c r="CB185" s="15"/>
      <c r="CC185" s="15"/>
      <c r="CD185" s="15"/>
      <c r="CE185" s="15"/>
      <c r="CF185" s="15"/>
      <c r="CG185" s="15"/>
      <c r="CH185" s="15"/>
      <c r="CI185" s="15"/>
      <c r="CJ185" s="15"/>
      <c r="CK185" s="15"/>
      <c r="CL185" s="15"/>
      <c r="CM185" s="15"/>
      <c r="CN185" s="15"/>
      <c r="CO185" s="15"/>
      <c r="CP185" s="15"/>
      <c r="CQ185" s="15"/>
      <c r="CR185" s="15"/>
      <c r="CS185" s="15"/>
      <c r="CT185" s="15"/>
      <c r="CU185" s="15"/>
      <c r="CV185" s="15"/>
      <c r="CW185" s="15"/>
      <c r="CX185" s="15"/>
      <c r="CY185" s="15"/>
      <c r="CZ185" s="15"/>
      <c r="DA185" s="15"/>
      <c r="DB185" s="15"/>
      <c r="DC185" s="15"/>
      <c r="DD185" s="15"/>
      <c r="DE185" s="15"/>
      <c r="DF185" s="15"/>
      <c r="DG185" s="15"/>
      <c r="DH185" s="15"/>
      <c r="DI185" s="15"/>
      <c r="DJ185" s="15"/>
      <c r="DK185" s="15"/>
      <c r="DL185" s="15"/>
      <c r="DM185" s="15"/>
      <c r="DN185" s="15"/>
      <c r="DO185" s="15"/>
      <c r="DP185" s="15"/>
      <c r="DQ185" s="15"/>
      <c r="DR185" s="15"/>
      <c r="DS185" s="15"/>
      <c r="DT185" s="15"/>
      <c r="DU185" s="15"/>
      <c r="DV185" s="15"/>
      <c r="DW185" s="15"/>
      <c r="DX185" s="15"/>
      <c r="DY185" s="15"/>
      <c r="DZ185" s="15"/>
      <c r="EA185" s="15"/>
      <c r="EB185" s="15"/>
      <c r="EC185" s="15"/>
      <c r="ED185" s="15"/>
      <c r="EE185" s="15"/>
      <c r="EF185" s="15"/>
      <c r="EG185" s="15"/>
      <c r="EH185" s="15"/>
      <c r="EI185" s="15"/>
      <c r="EJ185" s="15"/>
      <c r="EK185" s="15"/>
      <c r="EL185" s="15"/>
      <c r="EM185" s="15"/>
      <c r="EN185" s="15"/>
      <c r="EO185" s="15"/>
      <c r="EP185" s="15"/>
      <c r="EQ185" s="15"/>
      <c r="ER185" s="15"/>
      <c r="ES185" s="15"/>
      <c r="ET185" s="15"/>
      <c r="EU185" s="15"/>
      <c r="EV185" s="15"/>
      <c r="EW185" s="15"/>
      <c r="EX185" s="15"/>
      <c r="EY185" s="15"/>
      <c r="EZ185" s="15"/>
      <c r="FA185" s="15"/>
      <c r="FB185" s="15"/>
      <c r="FC185" s="15"/>
      <c r="FD185" s="15"/>
      <c r="FE185" s="15"/>
      <c r="FF185" s="15"/>
      <c r="FG185" s="15"/>
      <c r="FH185" s="15"/>
      <c r="FI185" s="15"/>
      <c r="FJ185" s="15"/>
      <c r="FK185" s="15"/>
      <c r="FL185" s="15"/>
      <c r="FM185" s="15"/>
      <c r="FN185" s="15"/>
      <c r="FO185" s="15"/>
      <c r="FP185" s="15"/>
      <c r="FQ185" s="15"/>
      <c r="FR185" s="15"/>
      <c r="FS185" s="15"/>
      <c r="FT185" s="15"/>
      <c r="FU185" s="15"/>
      <c r="FV185" s="15"/>
      <c r="FW185" s="15"/>
      <c r="FX185" s="15"/>
      <c r="FY185" s="15"/>
      <c r="FZ185" s="15"/>
      <c r="GA185" s="15"/>
      <c r="GB185" s="15"/>
      <c r="GC185" s="15"/>
      <c r="GD185" s="15"/>
      <c r="GE185" s="15"/>
      <c r="GF185" s="15"/>
      <c r="GG185" s="15"/>
      <c r="GH185" s="15"/>
      <c r="GI185" s="15"/>
      <c r="GJ185" s="15"/>
      <c r="GK185" s="15"/>
      <c r="GL185" s="15"/>
      <c r="GM185" s="15"/>
      <c r="GN185" s="15"/>
      <c r="GO185" s="15"/>
      <c r="GP185" s="15"/>
      <c r="GQ185" s="15"/>
      <c r="GR185" s="15"/>
      <c r="GS185" s="15"/>
      <c r="GT185" s="15"/>
      <c r="GU185" s="15"/>
      <c r="GV185" s="15"/>
      <c r="GW185" s="15"/>
      <c r="GX185" s="15"/>
      <c r="GY185" s="15"/>
      <c r="GZ185" s="15"/>
      <c r="HA185" s="15"/>
      <c r="HB185" s="15"/>
      <c r="HC185" s="15"/>
      <c r="HD185" s="15"/>
      <c r="HE185" s="15"/>
      <c r="HF185" s="15"/>
      <c r="HG185" s="15"/>
      <c r="HH185" s="15"/>
      <c r="HI185" s="15"/>
      <c r="HJ185" s="15"/>
      <c r="HK185" s="15"/>
      <c r="HL185" s="15"/>
      <c r="HM185" s="15"/>
      <c r="HN185" s="15"/>
      <c r="HO185" s="15"/>
      <c r="HP185" s="15"/>
      <c r="HQ185" s="15"/>
      <c r="HR185" s="15"/>
      <c r="HS185" s="15"/>
      <c r="HT185" s="15"/>
      <c r="HU185" s="15"/>
      <c r="HV185" s="15"/>
      <c r="HW185" s="15"/>
      <c r="HX185" s="15"/>
      <c r="HY185" s="15"/>
      <c r="HZ185" s="15"/>
      <c r="IA185" s="15"/>
      <c r="IB185" s="15"/>
      <c r="IC185" s="15"/>
      <c r="ID185" s="15"/>
      <c r="IE185" s="15"/>
      <c r="IF185" s="15"/>
      <c r="IG185" s="15"/>
      <c r="IH185" s="15"/>
      <c r="II185" s="15"/>
      <c r="IJ185" s="15"/>
      <c r="IK185" s="15"/>
      <c r="IL185" s="15"/>
      <c r="IM185" s="15"/>
      <c r="IN185" s="15"/>
      <c r="IO185" s="15"/>
      <c r="IP185" s="15"/>
      <c r="IQ185" s="15"/>
      <c r="IR185" s="15"/>
      <c r="IS185" s="15"/>
      <c r="IT185" s="15"/>
      <c r="IU185" s="15"/>
      <c r="IV185" s="15"/>
    </row>
    <row r="186" spans="1:256" ht="15" customHeight="1">
      <c r="A186" s="48"/>
      <c r="B186" s="537" t="s">
        <v>182</v>
      </c>
      <c r="C186" s="537"/>
      <c r="D186" s="537"/>
      <c r="E186" s="537"/>
      <c r="F186" s="537"/>
      <c r="G186" s="537"/>
      <c r="H186" s="101">
        <v>2.5000000000000001E-2</v>
      </c>
      <c r="I186" s="55">
        <f>ROUND(($I$176/(1-$H$189))*H186,2)</f>
        <v>119.86</v>
      </c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  <c r="BM186" s="15"/>
      <c r="BN186" s="15"/>
      <c r="BO186" s="15"/>
      <c r="BP186" s="15"/>
      <c r="BQ186" s="15"/>
      <c r="BR186" s="15"/>
      <c r="BS186" s="15"/>
      <c r="BT186" s="15"/>
      <c r="BU186" s="15"/>
      <c r="BV186" s="15"/>
      <c r="BW186" s="15"/>
      <c r="BX186" s="15"/>
      <c r="BY186" s="15"/>
      <c r="BZ186" s="15"/>
      <c r="CA186" s="15"/>
      <c r="CB186" s="15"/>
      <c r="CC186" s="15"/>
      <c r="CD186" s="15"/>
      <c r="CE186" s="15"/>
      <c r="CF186" s="15"/>
      <c r="CG186" s="15"/>
      <c r="CH186" s="15"/>
      <c r="CI186" s="15"/>
      <c r="CJ186" s="15"/>
      <c r="CK186" s="15"/>
      <c r="CL186" s="15"/>
      <c r="CM186" s="15"/>
      <c r="CN186" s="15"/>
      <c r="CO186" s="15"/>
      <c r="CP186" s="15"/>
      <c r="CQ186" s="15"/>
      <c r="CR186" s="15"/>
      <c r="CS186" s="15"/>
      <c r="CT186" s="15"/>
      <c r="CU186" s="15"/>
      <c r="CV186" s="15"/>
      <c r="CW186" s="15"/>
      <c r="CX186" s="15"/>
      <c r="CY186" s="15"/>
      <c r="CZ186" s="15"/>
      <c r="DA186" s="15"/>
      <c r="DB186" s="15"/>
      <c r="DC186" s="15"/>
      <c r="DD186" s="15"/>
      <c r="DE186" s="15"/>
      <c r="DF186" s="15"/>
      <c r="DG186" s="15"/>
      <c r="DH186" s="15"/>
      <c r="DI186" s="15"/>
      <c r="DJ186" s="15"/>
      <c r="DK186" s="15"/>
      <c r="DL186" s="15"/>
      <c r="DM186" s="15"/>
      <c r="DN186" s="15"/>
      <c r="DO186" s="15"/>
      <c r="DP186" s="15"/>
      <c r="DQ186" s="15"/>
      <c r="DR186" s="15"/>
      <c r="DS186" s="15"/>
      <c r="DT186" s="15"/>
      <c r="DU186" s="15"/>
      <c r="DV186" s="15"/>
      <c r="DW186" s="15"/>
      <c r="DX186" s="15"/>
      <c r="DY186" s="15"/>
      <c r="DZ186" s="15"/>
      <c r="EA186" s="15"/>
      <c r="EB186" s="15"/>
      <c r="EC186" s="15"/>
      <c r="ED186" s="15"/>
      <c r="EE186" s="15"/>
      <c r="EF186" s="15"/>
      <c r="EG186" s="15"/>
      <c r="EH186" s="15"/>
      <c r="EI186" s="15"/>
      <c r="EJ186" s="15"/>
      <c r="EK186" s="15"/>
      <c r="EL186" s="15"/>
      <c r="EM186" s="15"/>
      <c r="EN186" s="15"/>
      <c r="EO186" s="15"/>
      <c r="EP186" s="15"/>
      <c r="EQ186" s="15"/>
      <c r="ER186" s="15"/>
      <c r="ES186" s="15"/>
      <c r="ET186" s="15"/>
      <c r="EU186" s="15"/>
      <c r="EV186" s="15"/>
      <c r="EW186" s="15"/>
      <c r="EX186" s="15"/>
      <c r="EY186" s="15"/>
      <c r="EZ186" s="15"/>
      <c r="FA186" s="15"/>
      <c r="FB186" s="15"/>
      <c r="FC186" s="15"/>
      <c r="FD186" s="15"/>
      <c r="FE186" s="15"/>
      <c r="FF186" s="15"/>
      <c r="FG186" s="15"/>
      <c r="FH186" s="15"/>
      <c r="FI186" s="15"/>
      <c r="FJ186" s="15"/>
      <c r="FK186" s="15"/>
      <c r="FL186" s="15"/>
      <c r="FM186" s="15"/>
      <c r="FN186" s="15"/>
      <c r="FO186" s="15"/>
      <c r="FP186" s="15"/>
      <c r="FQ186" s="15"/>
      <c r="FR186" s="15"/>
      <c r="FS186" s="15"/>
      <c r="FT186" s="15"/>
      <c r="FU186" s="15"/>
      <c r="FV186" s="15"/>
      <c r="FW186" s="15"/>
      <c r="FX186" s="15"/>
      <c r="FY186" s="15"/>
      <c r="FZ186" s="15"/>
      <c r="GA186" s="15"/>
      <c r="GB186" s="15"/>
      <c r="GC186" s="15"/>
      <c r="GD186" s="15"/>
      <c r="GE186" s="15"/>
      <c r="GF186" s="15"/>
      <c r="GG186" s="15"/>
      <c r="GH186" s="15"/>
      <c r="GI186" s="15"/>
      <c r="GJ186" s="15"/>
      <c r="GK186" s="15"/>
      <c r="GL186" s="15"/>
      <c r="GM186" s="15"/>
      <c r="GN186" s="15"/>
      <c r="GO186" s="15"/>
      <c r="GP186" s="15"/>
      <c r="GQ186" s="15"/>
      <c r="GR186" s="15"/>
      <c r="GS186" s="15"/>
      <c r="GT186" s="15"/>
      <c r="GU186" s="15"/>
      <c r="GV186" s="15"/>
      <c r="GW186" s="15"/>
      <c r="GX186" s="15"/>
      <c r="GY186" s="15"/>
      <c r="GZ186" s="15"/>
      <c r="HA186" s="15"/>
      <c r="HB186" s="15"/>
      <c r="HC186" s="15"/>
      <c r="HD186" s="15"/>
      <c r="HE186" s="15"/>
      <c r="HF186" s="15"/>
      <c r="HG186" s="15"/>
      <c r="HH186" s="15"/>
      <c r="HI186" s="15"/>
      <c r="HJ186" s="15"/>
      <c r="HK186" s="15"/>
      <c r="HL186" s="15"/>
      <c r="HM186" s="15"/>
      <c r="HN186" s="15"/>
      <c r="HO186" s="15"/>
      <c r="HP186" s="15"/>
      <c r="HQ186" s="15"/>
      <c r="HR186" s="15"/>
      <c r="HS186" s="15"/>
      <c r="HT186" s="15"/>
      <c r="HU186" s="15"/>
      <c r="HV186" s="15"/>
      <c r="HW186" s="15"/>
      <c r="HX186" s="15"/>
      <c r="HY186" s="15"/>
      <c r="HZ186" s="15"/>
      <c r="IA186" s="15"/>
      <c r="IB186" s="15"/>
      <c r="IC186" s="15"/>
      <c r="ID186" s="15"/>
      <c r="IE186" s="15"/>
      <c r="IF186" s="15"/>
      <c r="IG186" s="15"/>
      <c r="IH186" s="15"/>
      <c r="II186" s="15"/>
      <c r="IJ186" s="15"/>
      <c r="IK186" s="15"/>
      <c r="IL186" s="15"/>
      <c r="IM186" s="15"/>
      <c r="IN186" s="15"/>
      <c r="IO186" s="15"/>
      <c r="IP186" s="15"/>
      <c r="IQ186" s="15"/>
      <c r="IR186" s="15"/>
      <c r="IS186" s="15"/>
      <c r="IT186" s="15"/>
      <c r="IU186" s="15"/>
      <c r="IV186" s="15"/>
    </row>
    <row r="187" spans="1:256" ht="15.75" customHeight="1">
      <c r="A187" s="510" t="s">
        <v>82</v>
      </c>
      <c r="B187" s="510"/>
      <c r="C187" s="510"/>
      <c r="D187" s="510"/>
      <c r="E187" s="510"/>
      <c r="F187" s="510"/>
      <c r="G187" s="510"/>
      <c r="H187" s="510"/>
      <c r="I187" s="61">
        <f>SUM(I179+I173+I175+I180+I181+I186)</f>
        <v>1143.9299999999998</v>
      </c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5"/>
      <c r="BT187" s="15"/>
      <c r="BU187" s="15"/>
      <c r="BV187" s="15"/>
      <c r="BW187" s="15"/>
      <c r="BX187" s="15"/>
      <c r="BY187" s="15"/>
      <c r="BZ187" s="15"/>
      <c r="CA187" s="15"/>
      <c r="CB187" s="15"/>
      <c r="CC187" s="15"/>
      <c r="CD187" s="15"/>
      <c r="CE187" s="15"/>
      <c r="CF187" s="15"/>
      <c r="CG187" s="15"/>
      <c r="CH187" s="15"/>
      <c r="CI187" s="15"/>
      <c r="CJ187" s="15"/>
      <c r="CK187" s="15"/>
      <c r="CL187" s="15"/>
      <c r="CM187" s="15"/>
      <c r="CN187" s="15"/>
      <c r="CO187" s="15"/>
      <c r="CP187" s="15"/>
      <c r="CQ187" s="15"/>
      <c r="CR187" s="15"/>
      <c r="CS187" s="15"/>
      <c r="CT187" s="15"/>
      <c r="CU187" s="15"/>
      <c r="CV187" s="15"/>
      <c r="CW187" s="15"/>
      <c r="CX187" s="15"/>
      <c r="CY187" s="15"/>
      <c r="CZ187" s="15"/>
      <c r="DA187" s="15"/>
      <c r="DB187" s="15"/>
      <c r="DC187" s="15"/>
      <c r="DD187" s="15"/>
      <c r="DE187" s="15"/>
      <c r="DF187" s="15"/>
      <c r="DG187" s="15"/>
      <c r="DH187" s="15"/>
      <c r="DI187" s="15"/>
      <c r="DJ187" s="15"/>
      <c r="DK187" s="15"/>
      <c r="DL187" s="15"/>
      <c r="DM187" s="15"/>
      <c r="DN187" s="15"/>
      <c r="DO187" s="15"/>
      <c r="DP187" s="15"/>
      <c r="DQ187" s="15"/>
      <c r="DR187" s="15"/>
      <c r="DS187" s="15"/>
      <c r="DT187" s="15"/>
      <c r="DU187" s="15"/>
      <c r="DV187" s="15"/>
      <c r="DW187" s="15"/>
      <c r="DX187" s="15"/>
      <c r="DY187" s="15"/>
      <c r="DZ187" s="15"/>
      <c r="EA187" s="15"/>
      <c r="EB187" s="15"/>
      <c r="EC187" s="15"/>
      <c r="ED187" s="15"/>
      <c r="EE187" s="15"/>
      <c r="EF187" s="15"/>
      <c r="EG187" s="15"/>
      <c r="EH187" s="15"/>
      <c r="EI187" s="15"/>
      <c r="EJ187" s="15"/>
      <c r="EK187" s="15"/>
      <c r="EL187" s="15"/>
      <c r="EM187" s="15"/>
      <c r="EN187" s="15"/>
      <c r="EO187" s="15"/>
      <c r="EP187" s="15"/>
      <c r="EQ187" s="15"/>
      <c r="ER187" s="15"/>
      <c r="ES187" s="15"/>
      <c r="ET187" s="15"/>
      <c r="EU187" s="15"/>
      <c r="EV187" s="15"/>
      <c r="EW187" s="15"/>
      <c r="EX187" s="15"/>
      <c r="EY187" s="15"/>
      <c r="EZ187" s="15"/>
      <c r="FA187" s="15"/>
      <c r="FB187" s="15"/>
      <c r="FC187" s="15"/>
      <c r="FD187" s="15"/>
      <c r="FE187" s="15"/>
      <c r="FF187" s="15"/>
      <c r="FG187" s="15"/>
      <c r="FH187" s="15"/>
      <c r="FI187" s="15"/>
      <c r="FJ187" s="15"/>
      <c r="FK187" s="15"/>
      <c r="FL187" s="15"/>
      <c r="FM187" s="15"/>
      <c r="FN187" s="15"/>
      <c r="FO187" s="15"/>
      <c r="FP187" s="15"/>
      <c r="FQ187" s="15"/>
      <c r="FR187" s="15"/>
      <c r="FS187" s="15"/>
      <c r="FT187" s="15"/>
      <c r="FU187" s="15"/>
      <c r="FV187" s="15"/>
      <c r="FW187" s="15"/>
      <c r="FX187" s="15"/>
      <c r="FY187" s="15"/>
      <c r="FZ187" s="15"/>
      <c r="GA187" s="15"/>
      <c r="GB187" s="15"/>
      <c r="GC187" s="15"/>
      <c r="GD187" s="15"/>
      <c r="GE187" s="15"/>
      <c r="GF187" s="15"/>
      <c r="GG187" s="15"/>
      <c r="GH187" s="15"/>
      <c r="GI187" s="15"/>
      <c r="GJ187" s="15"/>
      <c r="GK187" s="15"/>
      <c r="GL187" s="15"/>
      <c r="GM187" s="15"/>
      <c r="GN187" s="15"/>
      <c r="GO187" s="15"/>
      <c r="GP187" s="15"/>
      <c r="GQ187" s="15"/>
      <c r="GR187" s="15"/>
      <c r="GS187" s="15"/>
      <c r="GT187" s="15"/>
      <c r="GU187" s="15"/>
      <c r="GV187" s="15"/>
      <c r="GW187" s="15"/>
      <c r="GX187" s="15"/>
      <c r="GY187" s="15"/>
      <c r="GZ187" s="15"/>
      <c r="HA187" s="15"/>
      <c r="HB187" s="15"/>
      <c r="HC187" s="15"/>
      <c r="HD187" s="15"/>
      <c r="HE187" s="15"/>
      <c r="HF187" s="15"/>
      <c r="HG187" s="15"/>
      <c r="HH187" s="15"/>
      <c r="HI187" s="15"/>
      <c r="HJ187" s="15"/>
      <c r="HK187" s="15"/>
      <c r="HL187" s="15"/>
      <c r="HM187" s="15"/>
      <c r="HN187" s="15"/>
      <c r="HO187" s="15"/>
      <c r="HP187" s="15"/>
      <c r="HQ187" s="15"/>
      <c r="HR187" s="15"/>
      <c r="HS187" s="15"/>
      <c r="HT187" s="15"/>
      <c r="HU187" s="15"/>
      <c r="HV187" s="15"/>
      <c r="HW187" s="15"/>
      <c r="HX187" s="15"/>
      <c r="HY187" s="15"/>
      <c r="HZ187" s="15"/>
      <c r="IA187" s="15"/>
      <c r="IB187" s="15"/>
      <c r="IC187" s="15"/>
      <c r="ID187" s="15"/>
      <c r="IE187" s="15"/>
      <c r="IF187" s="15"/>
      <c r="IG187" s="15"/>
      <c r="IH187" s="15"/>
      <c r="II187" s="15"/>
      <c r="IJ187" s="15"/>
      <c r="IK187" s="15"/>
      <c r="IL187" s="15"/>
      <c r="IM187" s="15"/>
      <c r="IN187" s="15"/>
      <c r="IO187" s="15"/>
      <c r="IP187" s="15"/>
      <c r="IQ187" s="15"/>
      <c r="IR187" s="15"/>
      <c r="IS187" s="15"/>
      <c r="IT187" s="15"/>
      <c r="IU187" s="15"/>
      <c r="IV187" s="15"/>
    </row>
    <row r="188" spans="1:256" ht="6.75" customHeight="1">
      <c r="A188" s="531"/>
      <c r="B188" s="531"/>
      <c r="C188" s="531"/>
      <c r="D188" s="531"/>
      <c r="E188" s="531"/>
      <c r="F188" s="531"/>
      <c r="G188" s="531"/>
      <c r="H188" s="531"/>
      <c r="I188" s="531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5"/>
      <c r="BR188" s="15"/>
      <c r="BS188" s="15"/>
      <c r="BT188" s="15"/>
      <c r="BU188" s="15"/>
      <c r="BV188" s="15"/>
      <c r="BW188" s="15"/>
      <c r="BX188" s="15"/>
      <c r="BY188" s="15"/>
      <c r="BZ188" s="15"/>
      <c r="CA188" s="15"/>
      <c r="CB188" s="15"/>
      <c r="CC188" s="15"/>
      <c r="CD188" s="15"/>
      <c r="CE188" s="15"/>
      <c r="CF188" s="15"/>
      <c r="CG188" s="15"/>
      <c r="CH188" s="15"/>
      <c r="CI188" s="15"/>
      <c r="CJ188" s="15"/>
      <c r="CK188" s="15"/>
      <c r="CL188" s="15"/>
      <c r="CM188" s="15"/>
      <c r="CN188" s="15"/>
      <c r="CO188" s="15"/>
      <c r="CP188" s="15"/>
      <c r="CQ188" s="15"/>
      <c r="CR188" s="15"/>
      <c r="CS188" s="15"/>
      <c r="CT188" s="15"/>
      <c r="CU188" s="15"/>
      <c r="CV188" s="15"/>
      <c r="CW188" s="15"/>
      <c r="CX188" s="15"/>
      <c r="CY188" s="15"/>
      <c r="CZ188" s="15"/>
      <c r="DA188" s="15"/>
      <c r="DB188" s="15"/>
      <c r="DC188" s="15"/>
      <c r="DD188" s="15"/>
      <c r="DE188" s="15"/>
      <c r="DF188" s="15"/>
      <c r="DG188" s="15"/>
      <c r="DH188" s="15"/>
      <c r="DI188" s="15"/>
      <c r="DJ188" s="15"/>
      <c r="DK188" s="15"/>
      <c r="DL188" s="15"/>
      <c r="DM188" s="15"/>
      <c r="DN188" s="15"/>
      <c r="DO188" s="15"/>
      <c r="DP188" s="15"/>
      <c r="DQ188" s="15"/>
      <c r="DR188" s="15"/>
      <c r="DS188" s="15"/>
      <c r="DT188" s="15"/>
      <c r="DU188" s="15"/>
      <c r="DV188" s="15"/>
      <c r="DW188" s="15"/>
      <c r="DX188" s="15"/>
      <c r="DY188" s="15"/>
      <c r="DZ188" s="15"/>
      <c r="EA188" s="15"/>
      <c r="EB188" s="15"/>
      <c r="EC188" s="15"/>
      <c r="ED188" s="15"/>
      <c r="EE188" s="15"/>
      <c r="EF188" s="15"/>
      <c r="EG188" s="15"/>
      <c r="EH188" s="15"/>
      <c r="EI188" s="15"/>
      <c r="EJ188" s="15"/>
      <c r="EK188" s="15"/>
      <c r="EL188" s="15"/>
      <c r="EM188" s="15"/>
      <c r="EN188" s="15"/>
      <c r="EO188" s="15"/>
      <c r="EP188" s="15"/>
      <c r="EQ188" s="15"/>
      <c r="ER188" s="15"/>
      <c r="ES188" s="15"/>
      <c r="ET188" s="15"/>
      <c r="EU188" s="15"/>
      <c r="EV188" s="15"/>
      <c r="EW188" s="15"/>
      <c r="EX188" s="15"/>
      <c r="EY188" s="15"/>
      <c r="EZ188" s="15"/>
      <c r="FA188" s="15"/>
      <c r="FB188" s="15"/>
      <c r="FC188" s="15"/>
      <c r="FD188" s="15"/>
      <c r="FE188" s="15"/>
      <c r="FF188" s="15"/>
      <c r="FG188" s="15"/>
      <c r="FH188" s="15"/>
      <c r="FI188" s="15"/>
      <c r="FJ188" s="15"/>
      <c r="FK188" s="15"/>
      <c r="FL188" s="15"/>
      <c r="FM188" s="15"/>
      <c r="FN188" s="15"/>
      <c r="FO188" s="15"/>
      <c r="FP188" s="15"/>
      <c r="FQ188" s="15"/>
      <c r="FR188" s="15"/>
      <c r="FS188" s="15"/>
      <c r="FT188" s="15"/>
      <c r="FU188" s="15"/>
      <c r="FV188" s="15"/>
      <c r="FW188" s="15"/>
      <c r="FX188" s="15"/>
      <c r="FY188" s="15"/>
      <c r="FZ188" s="15"/>
      <c r="GA188" s="15"/>
      <c r="GB188" s="15"/>
      <c r="GC188" s="15"/>
      <c r="GD188" s="15"/>
      <c r="GE188" s="15"/>
      <c r="GF188" s="15"/>
      <c r="GG188" s="15"/>
      <c r="GH188" s="15"/>
      <c r="GI188" s="15"/>
      <c r="GJ188" s="15"/>
      <c r="GK188" s="15"/>
      <c r="GL188" s="15"/>
      <c r="GM188" s="15"/>
      <c r="GN188" s="15"/>
      <c r="GO188" s="15"/>
      <c r="GP188" s="15"/>
      <c r="GQ188" s="15"/>
      <c r="GR188" s="15"/>
      <c r="GS188" s="15"/>
      <c r="GT188" s="15"/>
      <c r="GU188" s="15"/>
      <c r="GV188" s="15"/>
      <c r="GW188" s="15"/>
      <c r="GX188" s="15"/>
      <c r="GY188" s="15"/>
      <c r="GZ188" s="15"/>
      <c r="HA188" s="15"/>
      <c r="HB188" s="15"/>
      <c r="HC188" s="15"/>
      <c r="HD188" s="15"/>
      <c r="HE188" s="15"/>
      <c r="HF188" s="15"/>
      <c r="HG188" s="15"/>
      <c r="HH188" s="15"/>
      <c r="HI188" s="15"/>
      <c r="HJ188" s="15"/>
      <c r="HK188" s="15"/>
      <c r="HL188" s="15"/>
      <c r="HM188" s="15"/>
      <c r="HN188" s="15"/>
      <c r="HO188" s="15"/>
      <c r="HP188" s="15"/>
      <c r="HQ188" s="15"/>
      <c r="HR188" s="15"/>
      <c r="HS188" s="15"/>
      <c r="HT188" s="15"/>
      <c r="HU188" s="15"/>
      <c r="HV188" s="15"/>
      <c r="HW188" s="15"/>
      <c r="HX188" s="15"/>
      <c r="HY188" s="15"/>
      <c r="HZ188" s="15"/>
      <c r="IA188" s="15"/>
      <c r="IB188" s="15"/>
      <c r="IC188" s="15"/>
      <c r="ID188" s="15"/>
      <c r="IE188" s="15"/>
      <c r="IF188" s="15"/>
      <c r="IG188" s="15"/>
      <c r="IH188" s="15"/>
      <c r="II188" s="15"/>
      <c r="IJ188" s="15"/>
      <c r="IK188" s="15"/>
      <c r="IL188" s="15"/>
      <c r="IM188" s="15"/>
      <c r="IN188" s="15"/>
      <c r="IO188" s="15"/>
      <c r="IP188" s="15"/>
      <c r="IQ188" s="15"/>
      <c r="IR188" s="15"/>
      <c r="IS188" s="15"/>
      <c r="IT188" s="15"/>
      <c r="IU188" s="15"/>
      <c r="IV188" s="15"/>
    </row>
    <row r="189" spans="1:256" ht="15.75" customHeight="1">
      <c r="A189" s="489" t="s">
        <v>183</v>
      </c>
      <c r="B189" s="489"/>
      <c r="C189" s="489"/>
      <c r="D189" s="489"/>
      <c r="E189" s="489"/>
      <c r="F189" s="489"/>
      <c r="G189" s="489"/>
      <c r="H189" s="103">
        <f>SUM(H179:H186)</f>
        <v>0.16250000000000001</v>
      </c>
      <c r="I189" s="35">
        <f>SUM(I179:I186)</f>
        <v>779.1</v>
      </c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15"/>
      <c r="CC189" s="15"/>
      <c r="CD189" s="15"/>
      <c r="CE189" s="15"/>
      <c r="CF189" s="15"/>
      <c r="CG189" s="15"/>
      <c r="CH189" s="15"/>
      <c r="CI189" s="15"/>
      <c r="CJ189" s="15"/>
      <c r="CK189" s="15"/>
      <c r="CL189" s="15"/>
      <c r="CM189" s="15"/>
      <c r="CN189" s="15"/>
      <c r="CO189" s="15"/>
      <c r="CP189" s="15"/>
      <c r="CQ189" s="15"/>
      <c r="CR189" s="15"/>
      <c r="CS189" s="15"/>
      <c r="CT189" s="15"/>
      <c r="CU189" s="15"/>
      <c r="CV189" s="15"/>
      <c r="CW189" s="15"/>
      <c r="CX189" s="15"/>
      <c r="CY189" s="15"/>
      <c r="CZ189" s="15"/>
      <c r="DA189" s="15"/>
      <c r="DB189" s="15"/>
      <c r="DC189" s="15"/>
      <c r="DD189" s="15"/>
      <c r="DE189" s="15"/>
      <c r="DF189" s="15"/>
      <c r="DG189" s="15"/>
      <c r="DH189" s="15"/>
      <c r="DI189" s="15"/>
      <c r="DJ189" s="15"/>
      <c r="DK189" s="15"/>
      <c r="DL189" s="15"/>
      <c r="DM189" s="15"/>
      <c r="DN189" s="15"/>
      <c r="DO189" s="15"/>
      <c r="DP189" s="15"/>
      <c r="DQ189" s="15"/>
      <c r="DR189" s="15"/>
      <c r="DS189" s="15"/>
      <c r="DT189" s="15"/>
      <c r="DU189" s="15"/>
      <c r="DV189" s="15"/>
      <c r="DW189" s="15"/>
      <c r="DX189" s="15"/>
      <c r="DY189" s="15"/>
      <c r="DZ189" s="15"/>
      <c r="EA189" s="15"/>
      <c r="EB189" s="15"/>
      <c r="EC189" s="15"/>
      <c r="ED189" s="15"/>
      <c r="EE189" s="15"/>
      <c r="EF189" s="15"/>
      <c r="EG189" s="15"/>
      <c r="EH189" s="15"/>
      <c r="EI189" s="15"/>
      <c r="EJ189" s="15"/>
      <c r="EK189" s="15"/>
      <c r="EL189" s="15"/>
      <c r="EM189" s="15"/>
      <c r="EN189" s="15"/>
      <c r="EO189" s="15"/>
      <c r="EP189" s="15"/>
      <c r="EQ189" s="15"/>
      <c r="ER189" s="15"/>
      <c r="ES189" s="15"/>
      <c r="ET189" s="15"/>
      <c r="EU189" s="15"/>
      <c r="EV189" s="15"/>
      <c r="EW189" s="15"/>
      <c r="EX189" s="15"/>
      <c r="EY189" s="15"/>
      <c r="EZ189" s="15"/>
      <c r="FA189" s="15"/>
      <c r="FB189" s="15"/>
      <c r="FC189" s="15"/>
      <c r="FD189" s="15"/>
      <c r="FE189" s="15"/>
      <c r="FF189" s="15"/>
      <c r="FG189" s="15"/>
      <c r="FH189" s="15"/>
      <c r="FI189" s="15"/>
      <c r="FJ189" s="15"/>
      <c r="FK189" s="15"/>
      <c r="FL189" s="15"/>
      <c r="FM189" s="15"/>
      <c r="FN189" s="15"/>
      <c r="FO189" s="15"/>
      <c r="FP189" s="15"/>
      <c r="FQ189" s="15"/>
      <c r="FR189" s="15"/>
      <c r="FS189" s="15"/>
      <c r="FT189" s="15"/>
      <c r="FU189" s="15"/>
      <c r="FV189" s="15"/>
      <c r="FW189" s="15"/>
      <c r="FX189" s="15"/>
      <c r="FY189" s="15"/>
      <c r="FZ189" s="15"/>
      <c r="GA189" s="15"/>
      <c r="GB189" s="15"/>
      <c r="GC189" s="15"/>
      <c r="GD189" s="15"/>
      <c r="GE189" s="15"/>
      <c r="GF189" s="15"/>
      <c r="GG189" s="15"/>
      <c r="GH189" s="15"/>
      <c r="GI189" s="15"/>
      <c r="GJ189" s="15"/>
      <c r="GK189" s="15"/>
      <c r="GL189" s="15"/>
      <c r="GM189" s="15"/>
      <c r="GN189" s="15"/>
      <c r="GO189" s="15"/>
      <c r="GP189" s="15"/>
      <c r="GQ189" s="15"/>
      <c r="GR189" s="15"/>
      <c r="GS189" s="15"/>
      <c r="GT189" s="15"/>
      <c r="GU189" s="15"/>
      <c r="GV189" s="15"/>
      <c r="GW189" s="15"/>
      <c r="GX189" s="15"/>
      <c r="GY189" s="15"/>
      <c r="GZ189" s="15"/>
      <c r="HA189" s="15"/>
      <c r="HB189" s="15"/>
      <c r="HC189" s="15"/>
      <c r="HD189" s="15"/>
      <c r="HE189" s="15"/>
      <c r="HF189" s="15"/>
      <c r="HG189" s="15"/>
      <c r="HH189" s="15"/>
      <c r="HI189" s="15"/>
      <c r="HJ189" s="15"/>
      <c r="HK189" s="15"/>
      <c r="HL189" s="15"/>
      <c r="HM189" s="15"/>
      <c r="HN189" s="15"/>
      <c r="HO189" s="15"/>
      <c r="HP189" s="15"/>
      <c r="HQ189" s="15"/>
      <c r="HR189" s="15"/>
      <c r="HS189" s="15"/>
      <c r="HT189" s="15"/>
      <c r="HU189" s="15"/>
      <c r="HV189" s="15"/>
      <c r="HW189" s="15"/>
      <c r="HX189" s="15"/>
      <c r="HY189" s="15"/>
      <c r="HZ189" s="15"/>
      <c r="IA189" s="15"/>
      <c r="IB189" s="15"/>
      <c r="IC189" s="15"/>
      <c r="ID189" s="15"/>
      <c r="IE189" s="15"/>
      <c r="IF189" s="15"/>
      <c r="IG189" s="15"/>
      <c r="IH189" s="15"/>
      <c r="II189" s="15"/>
      <c r="IJ189" s="15"/>
      <c r="IK189" s="15"/>
      <c r="IL189" s="15"/>
      <c r="IM189" s="15"/>
      <c r="IN189" s="15"/>
      <c r="IO189" s="15"/>
      <c r="IP189" s="15"/>
      <c r="IQ189" s="15"/>
      <c r="IR189" s="15"/>
      <c r="IS189" s="15"/>
      <c r="IT189" s="15"/>
      <c r="IU189" s="15"/>
      <c r="IV189" s="15"/>
    </row>
    <row r="190" spans="1:256" ht="12.75" customHeight="1">
      <c r="A190" s="540" t="s">
        <v>184</v>
      </c>
      <c r="B190" s="540"/>
      <c r="C190" s="541" t="s">
        <v>185</v>
      </c>
      <c r="D190" s="541"/>
      <c r="E190" s="541"/>
      <c r="F190" s="541"/>
      <c r="G190" s="541"/>
      <c r="H190" s="541"/>
      <c r="I190" s="541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15"/>
      <c r="BS190" s="15"/>
      <c r="BT190" s="15"/>
      <c r="BU190" s="15"/>
      <c r="BV190" s="15"/>
      <c r="BW190" s="15"/>
      <c r="BX190" s="15"/>
      <c r="BY190" s="15"/>
      <c r="BZ190" s="15"/>
      <c r="CA190" s="15"/>
      <c r="CB190" s="15"/>
      <c r="CC190" s="15"/>
      <c r="CD190" s="15"/>
      <c r="CE190" s="15"/>
      <c r="CF190" s="15"/>
      <c r="CG190" s="15"/>
      <c r="CH190" s="15"/>
      <c r="CI190" s="15"/>
      <c r="CJ190" s="15"/>
      <c r="CK190" s="15"/>
      <c r="CL190" s="15"/>
      <c r="CM190" s="15"/>
      <c r="CN190" s="15"/>
      <c r="CO190" s="15"/>
      <c r="CP190" s="15"/>
      <c r="CQ190" s="15"/>
      <c r="CR190" s="15"/>
      <c r="CS190" s="15"/>
      <c r="CT190" s="15"/>
      <c r="CU190" s="15"/>
      <c r="CV190" s="15"/>
      <c r="CW190" s="15"/>
      <c r="CX190" s="15"/>
      <c r="CY190" s="15"/>
      <c r="CZ190" s="15"/>
      <c r="DA190" s="15"/>
      <c r="DB190" s="15"/>
      <c r="DC190" s="15"/>
      <c r="DD190" s="15"/>
      <c r="DE190" s="15"/>
      <c r="DF190" s="15"/>
      <c r="DG190" s="15"/>
      <c r="DH190" s="15"/>
      <c r="DI190" s="15"/>
      <c r="DJ190" s="15"/>
      <c r="DK190" s="15"/>
      <c r="DL190" s="15"/>
      <c r="DM190" s="15"/>
      <c r="DN190" s="15"/>
      <c r="DO190" s="15"/>
      <c r="DP190" s="15"/>
      <c r="DQ190" s="15"/>
      <c r="DR190" s="15"/>
      <c r="DS190" s="15"/>
      <c r="DT190" s="15"/>
      <c r="DU190" s="15"/>
      <c r="DV190" s="15"/>
      <c r="DW190" s="15"/>
      <c r="DX190" s="15"/>
      <c r="DY190" s="15"/>
      <c r="DZ190" s="15"/>
      <c r="EA190" s="15"/>
      <c r="EB190" s="15"/>
      <c r="EC190" s="15"/>
      <c r="ED190" s="15"/>
      <c r="EE190" s="15"/>
      <c r="EF190" s="15"/>
      <c r="EG190" s="15"/>
      <c r="EH190" s="15"/>
      <c r="EI190" s="15"/>
      <c r="EJ190" s="15"/>
      <c r="EK190" s="15"/>
      <c r="EL190" s="15"/>
      <c r="EM190" s="15"/>
      <c r="EN190" s="15"/>
      <c r="EO190" s="15"/>
      <c r="EP190" s="15"/>
      <c r="EQ190" s="15"/>
      <c r="ER190" s="15"/>
      <c r="ES190" s="15"/>
      <c r="ET190" s="15"/>
      <c r="EU190" s="15"/>
      <c r="EV190" s="15"/>
      <c r="EW190" s="15"/>
      <c r="EX190" s="15"/>
      <c r="EY190" s="15"/>
      <c r="EZ190" s="15"/>
      <c r="FA190" s="15"/>
      <c r="FB190" s="15"/>
      <c r="FC190" s="15"/>
      <c r="FD190" s="15"/>
      <c r="FE190" s="15"/>
      <c r="FF190" s="15"/>
      <c r="FG190" s="15"/>
      <c r="FH190" s="15"/>
      <c r="FI190" s="15"/>
      <c r="FJ190" s="15"/>
      <c r="FK190" s="15"/>
      <c r="FL190" s="15"/>
      <c r="FM190" s="15"/>
      <c r="FN190" s="15"/>
      <c r="FO190" s="15"/>
      <c r="FP190" s="15"/>
      <c r="FQ190" s="15"/>
      <c r="FR190" s="15"/>
      <c r="FS190" s="15"/>
      <c r="FT190" s="15"/>
      <c r="FU190" s="15"/>
      <c r="FV190" s="15"/>
      <c r="FW190" s="15"/>
      <c r="FX190" s="15"/>
      <c r="FY190" s="15"/>
      <c r="FZ190" s="15"/>
      <c r="GA190" s="15"/>
      <c r="GB190" s="15"/>
      <c r="GC190" s="15"/>
      <c r="GD190" s="15"/>
      <c r="GE190" s="15"/>
      <c r="GF190" s="15"/>
      <c r="GG190" s="15"/>
      <c r="GH190" s="15"/>
      <c r="GI190" s="15"/>
      <c r="GJ190" s="15"/>
      <c r="GK190" s="15"/>
      <c r="GL190" s="15"/>
      <c r="GM190" s="15"/>
      <c r="GN190" s="15"/>
      <c r="GO190" s="15"/>
      <c r="GP190" s="15"/>
      <c r="GQ190" s="15"/>
      <c r="GR190" s="15"/>
      <c r="GS190" s="15"/>
      <c r="GT190" s="15"/>
      <c r="GU190" s="15"/>
      <c r="GV190" s="15"/>
      <c r="GW190" s="15"/>
      <c r="GX190" s="15"/>
      <c r="GY190" s="15"/>
      <c r="GZ190" s="15"/>
      <c r="HA190" s="15"/>
      <c r="HB190" s="15"/>
      <c r="HC190" s="15"/>
      <c r="HD190" s="15"/>
      <c r="HE190" s="15"/>
      <c r="HF190" s="15"/>
      <c r="HG190" s="15"/>
      <c r="HH190" s="15"/>
      <c r="HI190" s="15"/>
      <c r="HJ190" s="15"/>
      <c r="HK190" s="15"/>
      <c r="HL190" s="15"/>
      <c r="HM190" s="15"/>
      <c r="HN190" s="15"/>
      <c r="HO190" s="15"/>
      <c r="HP190" s="15"/>
      <c r="HQ190" s="15"/>
      <c r="HR190" s="15"/>
      <c r="HS190" s="15"/>
      <c r="HT190" s="15"/>
      <c r="HU190" s="15"/>
      <c r="HV190" s="15"/>
      <c r="HW190" s="15"/>
      <c r="HX190" s="15"/>
      <c r="HY190" s="15"/>
      <c r="HZ190" s="15"/>
      <c r="IA190" s="15"/>
      <c r="IB190" s="15"/>
      <c r="IC190" s="15"/>
      <c r="ID190" s="15"/>
      <c r="IE190" s="15"/>
      <c r="IF190" s="15"/>
      <c r="IG190" s="15"/>
      <c r="IH190" s="15"/>
      <c r="II190" s="15"/>
      <c r="IJ190" s="15"/>
      <c r="IK190" s="15"/>
      <c r="IL190" s="15"/>
      <c r="IM190" s="15"/>
      <c r="IN190" s="15"/>
      <c r="IO190" s="15"/>
      <c r="IP190" s="15"/>
      <c r="IQ190" s="15"/>
      <c r="IR190" s="15"/>
      <c r="IS190" s="15"/>
      <c r="IT190" s="15"/>
      <c r="IU190" s="15"/>
      <c r="IV190" s="15"/>
    </row>
    <row r="191" spans="1:256" ht="12" customHeight="1">
      <c r="A191" s="540"/>
      <c r="B191" s="540"/>
      <c r="C191" s="541" t="s">
        <v>186</v>
      </c>
      <c r="D191" s="541"/>
      <c r="E191" s="541"/>
      <c r="F191" s="541"/>
      <c r="G191" s="541"/>
      <c r="H191" s="541"/>
      <c r="I191" s="541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5"/>
      <c r="BR191" s="15"/>
      <c r="BS191" s="15"/>
      <c r="BT191" s="15"/>
      <c r="BU191" s="15"/>
      <c r="BV191" s="15"/>
      <c r="BW191" s="15"/>
      <c r="BX191" s="15"/>
      <c r="BY191" s="15"/>
      <c r="BZ191" s="15"/>
      <c r="CA191" s="15"/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5"/>
      <c r="CQ191" s="15"/>
      <c r="CR191" s="15"/>
      <c r="CS191" s="15"/>
      <c r="CT191" s="15"/>
      <c r="CU191" s="15"/>
      <c r="CV191" s="15"/>
      <c r="CW191" s="15"/>
      <c r="CX191" s="15"/>
      <c r="CY191" s="15"/>
      <c r="CZ191" s="15"/>
      <c r="DA191" s="15"/>
      <c r="DB191" s="15"/>
      <c r="DC191" s="15"/>
      <c r="DD191" s="15"/>
      <c r="DE191" s="15"/>
      <c r="DF191" s="15"/>
      <c r="DG191" s="15"/>
      <c r="DH191" s="15"/>
      <c r="DI191" s="15"/>
      <c r="DJ191" s="15"/>
      <c r="DK191" s="15"/>
      <c r="DL191" s="15"/>
      <c r="DM191" s="15"/>
      <c r="DN191" s="15"/>
      <c r="DO191" s="15"/>
      <c r="DP191" s="15"/>
      <c r="DQ191" s="15"/>
      <c r="DR191" s="15"/>
      <c r="DS191" s="15"/>
      <c r="DT191" s="15"/>
      <c r="DU191" s="15"/>
      <c r="DV191" s="15"/>
      <c r="DW191" s="15"/>
      <c r="DX191" s="15"/>
      <c r="DY191" s="15"/>
      <c r="DZ191" s="15"/>
      <c r="EA191" s="15"/>
      <c r="EB191" s="15"/>
      <c r="EC191" s="15"/>
      <c r="ED191" s="15"/>
      <c r="EE191" s="15"/>
      <c r="EF191" s="15"/>
      <c r="EG191" s="15"/>
      <c r="EH191" s="15"/>
      <c r="EI191" s="15"/>
      <c r="EJ191" s="15"/>
      <c r="EK191" s="15"/>
      <c r="EL191" s="15"/>
      <c r="EM191" s="15"/>
      <c r="EN191" s="15"/>
      <c r="EO191" s="15"/>
      <c r="EP191" s="15"/>
      <c r="EQ191" s="15"/>
      <c r="ER191" s="15"/>
      <c r="ES191" s="15"/>
      <c r="ET191" s="15"/>
      <c r="EU191" s="15"/>
      <c r="EV191" s="15"/>
      <c r="EW191" s="15"/>
      <c r="EX191" s="15"/>
      <c r="EY191" s="15"/>
      <c r="EZ191" s="15"/>
      <c r="FA191" s="15"/>
      <c r="FB191" s="15"/>
      <c r="FC191" s="15"/>
      <c r="FD191" s="15"/>
      <c r="FE191" s="15"/>
      <c r="FF191" s="15"/>
      <c r="FG191" s="15"/>
      <c r="FH191" s="15"/>
      <c r="FI191" s="15"/>
      <c r="FJ191" s="15"/>
      <c r="FK191" s="15"/>
      <c r="FL191" s="15"/>
      <c r="FM191" s="15"/>
      <c r="FN191" s="15"/>
      <c r="FO191" s="15"/>
      <c r="FP191" s="15"/>
      <c r="FQ191" s="15"/>
      <c r="FR191" s="15"/>
      <c r="FS191" s="15"/>
      <c r="FT191" s="15"/>
      <c r="FU191" s="15"/>
      <c r="FV191" s="15"/>
      <c r="FW191" s="15"/>
      <c r="FX191" s="15"/>
      <c r="FY191" s="15"/>
      <c r="FZ191" s="15"/>
      <c r="GA191" s="15"/>
      <c r="GB191" s="15"/>
      <c r="GC191" s="15"/>
      <c r="GD191" s="15"/>
      <c r="GE191" s="15"/>
      <c r="GF191" s="15"/>
      <c r="GG191" s="15"/>
      <c r="GH191" s="15"/>
      <c r="GI191" s="15"/>
      <c r="GJ191" s="15"/>
      <c r="GK191" s="15"/>
      <c r="GL191" s="15"/>
      <c r="GM191" s="15"/>
      <c r="GN191" s="15"/>
      <c r="GO191" s="15"/>
      <c r="GP191" s="15"/>
      <c r="GQ191" s="15"/>
      <c r="GR191" s="15"/>
      <c r="GS191" s="15"/>
      <c r="GT191" s="15"/>
      <c r="GU191" s="15"/>
      <c r="GV191" s="15"/>
      <c r="GW191" s="15"/>
      <c r="GX191" s="15"/>
      <c r="GY191" s="15"/>
      <c r="GZ191" s="15"/>
      <c r="HA191" s="15"/>
      <c r="HB191" s="15"/>
      <c r="HC191" s="15"/>
      <c r="HD191" s="15"/>
      <c r="HE191" s="15"/>
      <c r="HF191" s="15"/>
      <c r="HG191" s="15"/>
      <c r="HH191" s="15"/>
      <c r="HI191" s="15"/>
      <c r="HJ191" s="15"/>
      <c r="HK191" s="15"/>
      <c r="HL191" s="15"/>
      <c r="HM191" s="15"/>
      <c r="HN191" s="15"/>
      <c r="HO191" s="15"/>
      <c r="HP191" s="15"/>
      <c r="HQ191" s="15"/>
      <c r="HR191" s="15"/>
      <c r="HS191" s="15"/>
      <c r="HT191" s="15"/>
      <c r="HU191" s="15"/>
      <c r="HV191" s="15"/>
      <c r="HW191" s="15"/>
      <c r="HX191" s="15"/>
      <c r="HY191" s="15"/>
      <c r="HZ191" s="15"/>
      <c r="IA191" s="15"/>
      <c r="IB191" s="15"/>
      <c r="IC191" s="15"/>
      <c r="ID191" s="15"/>
      <c r="IE191" s="15"/>
      <c r="IF191" s="15"/>
      <c r="IG191" s="15"/>
      <c r="IH191" s="15"/>
      <c r="II191" s="15"/>
      <c r="IJ191" s="15"/>
      <c r="IK191" s="15"/>
      <c r="IL191" s="15"/>
      <c r="IM191" s="15"/>
      <c r="IN191" s="15"/>
      <c r="IO191" s="15"/>
      <c r="IP191" s="15"/>
      <c r="IQ191" s="15"/>
      <c r="IR191" s="15"/>
      <c r="IS191" s="15"/>
      <c r="IT191" s="15"/>
      <c r="IU191" s="15"/>
      <c r="IV191" s="15"/>
    </row>
    <row r="192" spans="1:256" ht="13.5" customHeight="1">
      <c r="A192" s="540"/>
      <c r="B192" s="540"/>
      <c r="C192" s="542" t="s">
        <v>187</v>
      </c>
      <c r="D192" s="542"/>
      <c r="E192" s="542"/>
      <c r="F192" s="542"/>
      <c r="G192" s="542"/>
      <c r="H192" s="542"/>
      <c r="I192" s="542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  <c r="BM192" s="15"/>
      <c r="BN192" s="15"/>
      <c r="BO192" s="15"/>
      <c r="BP192" s="15"/>
      <c r="BQ192" s="15"/>
      <c r="BR192" s="15"/>
      <c r="BS192" s="15"/>
      <c r="BT192" s="15"/>
      <c r="BU192" s="15"/>
      <c r="BV192" s="15"/>
      <c r="BW192" s="15"/>
      <c r="BX192" s="15"/>
      <c r="BY192" s="15"/>
      <c r="BZ192" s="15"/>
      <c r="CA192" s="15"/>
      <c r="CB192" s="15"/>
      <c r="CC192" s="15"/>
      <c r="CD192" s="15"/>
      <c r="CE192" s="15"/>
      <c r="CF192" s="15"/>
      <c r="CG192" s="15"/>
      <c r="CH192" s="15"/>
      <c r="CI192" s="15"/>
      <c r="CJ192" s="15"/>
      <c r="CK192" s="15"/>
      <c r="CL192" s="15"/>
      <c r="CM192" s="15"/>
      <c r="CN192" s="15"/>
      <c r="CO192" s="15"/>
      <c r="CP192" s="15"/>
      <c r="CQ192" s="15"/>
      <c r="CR192" s="15"/>
      <c r="CS192" s="15"/>
      <c r="CT192" s="15"/>
      <c r="CU192" s="15"/>
      <c r="CV192" s="15"/>
      <c r="CW192" s="15"/>
      <c r="CX192" s="15"/>
      <c r="CY192" s="15"/>
      <c r="CZ192" s="15"/>
      <c r="DA192" s="15"/>
      <c r="DB192" s="15"/>
      <c r="DC192" s="15"/>
      <c r="DD192" s="15"/>
      <c r="DE192" s="15"/>
      <c r="DF192" s="15"/>
      <c r="DG192" s="15"/>
      <c r="DH192" s="15"/>
      <c r="DI192" s="15"/>
      <c r="DJ192" s="15"/>
      <c r="DK192" s="15"/>
      <c r="DL192" s="15"/>
      <c r="DM192" s="15"/>
      <c r="DN192" s="15"/>
      <c r="DO192" s="15"/>
      <c r="DP192" s="15"/>
      <c r="DQ192" s="15"/>
      <c r="DR192" s="15"/>
      <c r="DS192" s="15"/>
      <c r="DT192" s="15"/>
      <c r="DU192" s="15"/>
      <c r="DV192" s="15"/>
      <c r="DW192" s="15"/>
      <c r="DX192" s="15"/>
      <c r="DY192" s="15"/>
      <c r="DZ192" s="15"/>
      <c r="EA192" s="15"/>
      <c r="EB192" s="15"/>
      <c r="EC192" s="15"/>
      <c r="ED192" s="15"/>
      <c r="EE192" s="15"/>
      <c r="EF192" s="15"/>
      <c r="EG192" s="15"/>
      <c r="EH192" s="15"/>
      <c r="EI192" s="15"/>
      <c r="EJ192" s="15"/>
      <c r="EK192" s="15"/>
      <c r="EL192" s="15"/>
      <c r="EM192" s="15"/>
      <c r="EN192" s="15"/>
      <c r="EO192" s="15"/>
      <c r="EP192" s="15"/>
      <c r="EQ192" s="15"/>
      <c r="ER192" s="15"/>
      <c r="ES192" s="15"/>
      <c r="ET192" s="15"/>
      <c r="EU192" s="15"/>
      <c r="EV192" s="15"/>
      <c r="EW192" s="15"/>
      <c r="EX192" s="15"/>
      <c r="EY192" s="15"/>
      <c r="EZ192" s="15"/>
      <c r="FA192" s="15"/>
      <c r="FB192" s="15"/>
      <c r="FC192" s="15"/>
      <c r="FD192" s="15"/>
      <c r="FE192" s="15"/>
      <c r="FF192" s="15"/>
      <c r="FG192" s="15"/>
      <c r="FH192" s="15"/>
      <c r="FI192" s="15"/>
      <c r="FJ192" s="15"/>
      <c r="FK192" s="15"/>
      <c r="FL192" s="15"/>
      <c r="FM192" s="15"/>
      <c r="FN192" s="15"/>
      <c r="FO192" s="15"/>
      <c r="FP192" s="15"/>
      <c r="FQ192" s="15"/>
      <c r="FR192" s="15"/>
      <c r="FS192" s="15"/>
      <c r="FT192" s="15"/>
      <c r="FU192" s="15"/>
      <c r="FV192" s="15"/>
      <c r="FW192" s="15"/>
      <c r="FX192" s="15"/>
      <c r="FY192" s="15"/>
      <c r="FZ192" s="15"/>
      <c r="GA192" s="15"/>
      <c r="GB192" s="15"/>
      <c r="GC192" s="15"/>
      <c r="GD192" s="15"/>
      <c r="GE192" s="15"/>
      <c r="GF192" s="15"/>
      <c r="GG192" s="15"/>
      <c r="GH192" s="15"/>
      <c r="GI192" s="15"/>
      <c r="GJ192" s="15"/>
      <c r="GK192" s="15"/>
      <c r="GL192" s="15"/>
      <c r="GM192" s="15"/>
      <c r="GN192" s="15"/>
      <c r="GO192" s="15"/>
      <c r="GP192" s="15"/>
      <c r="GQ192" s="15"/>
      <c r="GR192" s="15"/>
      <c r="GS192" s="15"/>
      <c r="GT192" s="15"/>
      <c r="GU192" s="15"/>
      <c r="GV192" s="15"/>
      <c r="GW192" s="15"/>
      <c r="GX192" s="15"/>
      <c r="GY192" s="15"/>
      <c r="GZ192" s="15"/>
      <c r="HA192" s="15"/>
      <c r="HB192" s="15"/>
      <c r="HC192" s="15"/>
      <c r="HD192" s="15"/>
      <c r="HE192" s="15"/>
      <c r="HF192" s="15"/>
      <c r="HG192" s="15"/>
      <c r="HH192" s="15"/>
      <c r="HI192" s="15"/>
      <c r="HJ192" s="15"/>
      <c r="HK192" s="15"/>
      <c r="HL192" s="15"/>
      <c r="HM192" s="15"/>
      <c r="HN192" s="15"/>
      <c r="HO192" s="15"/>
      <c r="HP192" s="15"/>
      <c r="HQ192" s="15"/>
      <c r="HR192" s="15"/>
      <c r="HS192" s="15"/>
      <c r="HT192" s="15"/>
      <c r="HU192" s="15"/>
      <c r="HV192" s="15"/>
      <c r="HW192" s="15"/>
      <c r="HX192" s="15"/>
      <c r="HY192" s="15"/>
      <c r="HZ192" s="15"/>
      <c r="IA192" s="15"/>
      <c r="IB192" s="15"/>
      <c r="IC192" s="15"/>
      <c r="ID192" s="15"/>
      <c r="IE192" s="15"/>
      <c r="IF192" s="15"/>
      <c r="IG192" s="15"/>
      <c r="IH192" s="15"/>
      <c r="II192" s="15"/>
      <c r="IJ192" s="15"/>
      <c r="IK192" s="15"/>
      <c r="IL192" s="15"/>
      <c r="IM192" s="15"/>
      <c r="IN192" s="15"/>
      <c r="IO192" s="15"/>
      <c r="IP192" s="15"/>
      <c r="IQ192" s="15"/>
      <c r="IR192" s="15"/>
      <c r="IS192" s="15"/>
      <c r="IT192" s="15"/>
      <c r="IU192" s="15"/>
      <c r="IV192" s="15"/>
    </row>
    <row r="193" spans="1:256" ht="6.75" customHeight="1">
      <c r="A193" s="543"/>
      <c r="B193" s="543"/>
      <c r="C193" s="543"/>
      <c r="D193" s="543"/>
      <c r="E193" s="543"/>
      <c r="F193" s="543"/>
      <c r="G193" s="543"/>
      <c r="H193" s="543"/>
      <c r="I193" s="543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  <c r="BM193" s="15"/>
      <c r="BN193" s="15"/>
      <c r="BO193" s="15"/>
      <c r="BP193" s="15"/>
      <c r="BQ193" s="15"/>
      <c r="BR193" s="15"/>
      <c r="BS193" s="15"/>
      <c r="BT193" s="15"/>
      <c r="BU193" s="15"/>
      <c r="BV193" s="15"/>
      <c r="BW193" s="15"/>
      <c r="BX193" s="15"/>
      <c r="BY193" s="15"/>
      <c r="BZ193" s="15"/>
      <c r="CA193" s="15"/>
      <c r="CB193" s="15"/>
      <c r="CC193" s="15"/>
      <c r="CD193" s="15"/>
      <c r="CE193" s="15"/>
      <c r="CF193" s="15"/>
      <c r="CG193" s="15"/>
      <c r="CH193" s="15"/>
      <c r="CI193" s="15"/>
      <c r="CJ193" s="15"/>
      <c r="CK193" s="15"/>
      <c r="CL193" s="15"/>
      <c r="CM193" s="15"/>
      <c r="CN193" s="15"/>
      <c r="CO193" s="15"/>
      <c r="CP193" s="15"/>
      <c r="CQ193" s="15"/>
      <c r="CR193" s="15"/>
      <c r="CS193" s="15"/>
      <c r="CT193" s="15"/>
      <c r="CU193" s="15"/>
      <c r="CV193" s="15"/>
      <c r="CW193" s="15"/>
      <c r="CX193" s="15"/>
      <c r="CY193" s="15"/>
      <c r="CZ193" s="15"/>
      <c r="DA193" s="15"/>
      <c r="DB193" s="15"/>
      <c r="DC193" s="15"/>
      <c r="DD193" s="15"/>
      <c r="DE193" s="15"/>
      <c r="DF193" s="15"/>
      <c r="DG193" s="15"/>
      <c r="DH193" s="15"/>
      <c r="DI193" s="15"/>
      <c r="DJ193" s="15"/>
      <c r="DK193" s="15"/>
      <c r="DL193" s="15"/>
      <c r="DM193" s="15"/>
      <c r="DN193" s="15"/>
      <c r="DO193" s="15"/>
      <c r="DP193" s="15"/>
      <c r="DQ193" s="15"/>
      <c r="DR193" s="15"/>
      <c r="DS193" s="15"/>
      <c r="DT193" s="15"/>
      <c r="DU193" s="15"/>
      <c r="DV193" s="15"/>
      <c r="DW193" s="15"/>
      <c r="DX193" s="15"/>
      <c r="DY193" s="15"/>
      <c r="DZ193" s="15"/>
      <c r="EA193" s="15"/>
      <c r="EB193" s="15"/>
      <c r="EC193" s="15"/>
      <c r="ED193" s="15"/>
      <c r="EE193" s="15"/>
      <c r="EF193" s="15"/>
      <c r="EG193" s="15"/>
      <c r="EH193" s="15"/>
      <c r="EI193" s="15"/>
      <c r="EJ193" s="15"/>
      <c r="EK193" s="15"/>
      <c r="EL193" s="15"/>
      <c r="EM193" s="15"/>
      <c r="EN193" s="15"/>
      <c r="EO193" s="15"/>
      <c r="EP193" s="15"/>
      <c r="EQ193" s="15"/>
      <c r="ER193" s="15"/>
      <c r="ES193" s="15"/>
      <c r="ET193" s="15"/>
      <c r="EU193" s="15"/>
      <c r="EV193" s="15"/>
      <c r="EW193" s="15"/>
      <c r="EX193" s="15"/>
      <c r="EY193" s="15"/>
      <c r="EZ193" s="15"/>
      <c r="FA193" s="15"/>
      <c r="FB193" s="15"/>
      <c r="FC193" s="15"/>
      <c r="FD193" s="15"/>
      <c r="FE193" s="15"/>
      <c r="FF193" s="15"/>
      <c r="FG193" s="15"/>
      <c r="FH193" s="15"/>
      <c r="FI193" s="15"/>
      <c r="FJ193" s="15"/>
      <c r="FK193" s="15"/>
      <c r="FL193" s="15"/>
      <c r="FM193" s="15"/>
      <c r="FN193" s="15"/>
      <c r="FO193" s="15"/>
      <c r="FP193" s="15"/>
      <c r="FQ193" s="15"/>
      <c r="FR193" s="15"/>
      <c r="FS193" s="15"/>
      <c r="FT193" s="15"/>
      <c r="FU193" s="15"/>
      <c r="FV193" s="15"/>
      <c r="FW193" s="15"/>
      <c r="FX193" s="15"/>
      <c r="FY193" s="15"/>
      <c r="FZ193" s="15"/>
      <c r="GA193" s="15"/>
      <c r="GB193" s="15"/>
      <c r="GC193" s="15"/>
      <c r="GD193" s="15"/>
      <c r="GE193" s="15"/>
      <c r="GF193" s="15"/>
      <c r="GG193" s="15"/>
      <c r="GH193" s="15"/>
      <c r="GI193" s="15"/>
      <c r="GJ193" s="15"/>
      <c r="GK193" s="15"/>
      <c r="GL193" s="15"/>
      <c r="GM193" s="15"/>
      <c r="GN193" s="15"/>
      <c r="GO193" s="15"/>
      <c r="GP193" s="15"/>
      <c r="GQ193" s="15"/>
      <c r="GR193" s="15"/>
      <c r="GS193" s="15"/>
      <c r="GT193" s="15"/>
      <c r="GU193" s="15"/>
      <c r="GV193" s="15"/>
      <c r="GW193" s="15"/>
      <c r="GX193" s="15"/>
      <c r="GY193" s="15"/>
      <c r="GZ193" s="15"/>
      <c r="HA193" s="15"/>
      <c r="HB193" s="15"/>
      <c r="HC193" s="15"/>
      <c r="HD193" s="15"/>
      <c r="HE193" s="15"/>
      <c r="HF193" s="15"/>
      <c r="HG193" s="15"/>
      <c r="HH193" s="15"/>
      <c r="HI193" s="15"/>
      <c r="HJ193" s="15"/>
      <c r="HK193" s="15"/>
      <c r="HL193" s="15"/>
      <c r="HM193" s="15"/>
      <c r="HN193" s="15"/>
      <c r="HO193" s="15"/>
      <c r="HP193" s="15"/>
      <c r="HQ193" s="15"/>
      <c r="HR193" s="15"/>
      <c r="HS193" s="15"/>
      <c r="HT193" s="15"/>
      <c r="HU193" s="15"/>
      <c r="HV193" s="15"/>
      <c r="HW193" s="15"/>
      <c r="HX193" s="15"/>
      <c r="HY193" s="15"/>
      <c r="HZ193" s="15"/>
      <c r="IA193" s="15"/>
      <c r="IB193" s="15"/>
      <c r="IC193" s="15"/>
      <c r="ID193" s="15"/>
      <c r="IE193" s="15"/>
      <c r="IF193" s="15"/>
      <c r="IG193" s="15"/>
      <c r="IH193" s="15"/>
      <c r="II193" s="15"/>
      <c r="IJ193" s="15"/>
      <c r="IK193" s="15"/>
      <c r="IL193" s="15"/>
      <c r="IM193" s="15"/>
      <c r="IN193" s="15"/>
      <c r="IO193" s="15"/>
      <c r="IP193" s="15"/>
      <c r="IQ193" s="15"/>
      <c r="IR193" s="15"/>
      <c r="IS193" s="15"/>
      <c r="IT193" s="15"/>
      <c r="IU193" s="15"/>
      <c r="IV193" s="15"/>
    </row>
    <row r="194" spans="1:256" ht="25.5" customHeight="1">
      <c r="A194" s="492" t="s">
        <v>188</v>
      </c>
      <c r="B194" s="492"/>
      <c r="C194" s="492"/>
      <c r="D194" s="492"/>
      <c r="E194" s="492"/>
      <c r="F194" s="492"/>
      <c r="G194" s="492"/>
      <c r="H194" s="492"/>
      <c r="I194" s="492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  <c r="BM194" s="15"/>
      <c r="BN194" s="15"/>
      <c r="BO194" s="15"/>
      <c r="BP194" s="15"/>
      <c r="BQ194" s="15"/>
      <c r="BR194" s="15"/>
      <c r="BS194" s="15"/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  <c r="CF194" s="15"/>
      <c r="CG194" s="15"/>
      <c r="CH194" s="15"/>
      <c r="CI194" s="15"/>
      <c r="CJ194" s="15"/>
      <c r="CK194" s="15"/>
      <c r="CL194" s="15"/>
      <c r="CM194" s="15"/>
      <c r="CN194" s="15"/>
      <c r="CO194" s="15"/>
      <c r="CP194" s="15"/>
      <c r="CQ194" s="15"/>
      <c r="CR194" s="15"/>
      <c r="CS194" s="15"/>
      <c r="CT194" s="15"/>
      <c r="CU194" s="15"/>
      <c r="CV194" s="15"/>
      <c r="CW194" s="15"/>
      <c r="CX194" s="15"/>
      <c r="CY194" s="15"/>
      <c r="CZ194" s="15"/>
      <c r="DA194" s="15"/>
      <c r="DB194" s="15"/>
      <c r="DC194" s="15"/>
      <c r="DD194" s="15"/>
      <c r="DE194" s="15"/>
      <c r="DF194" s="15"/>
      <c r="DG194" s="15"/>
      <c r="DH194" s="15"/>
      <c r="DI194" s="15"/>
      <c r="DJ194" s="15"/>
      <c r="DK194" s="15"/>
      <c r="DL194" s="15"/>
      <c r="DM194" s="15"/>
      <c r="DN194" s="15"/>
      <c r="DO194" s="15"/>
      <c r="DP194" s="15"/>
      <c r="DQ194" s="15"/>
      <c r="DR194" s="15"/>
      <c r="DS194" s="15"/>
      <c r="DT194" s="15"/>
      <c r="DU194" s="15"/>
      <c r="DV194" s="15"/>
      <c r="DW194" s="15"/>
      <c r="DX194" s="15"/>
      <c r="DY194" s="15"/>
      <c r="DZ194" s="15"/>
      <c r="EA194" s="15"/>
      <c r="EB194" s="15"/>
      <c r="EC194" s="15"/>
      <c r="ED194" s="15"/>
      <c r="EE194" s="15"/>
      <c r="EF194" s="15"/>
      <c r="EG194" s="15"/>
      <c r="EH194" s="15"/>
      <c r="EI194" s="15"/>
      <c r="EJ194" s="15"/>
      <c r="EK194" s="15"/>
      <c r="EL194" s="15"/>
      <c r="EM194" s="15"/>
      <c r="EN194" s="15"/>
      <c r="EO194" s="15"/>
      <c r="EP194" s="15"/>
      <c r="EQ194" s="15"/>
      <c r="ER194" s="15"/>
      <c r="ES194" s="15"/>
      <c r="ET194" s="15"/>
      <c r="EU194" s="15"/>
      <c r="EV194" s="15"/>
      <c r="EW194" s="15"/>
      <c r="EX194" s="15"/>
      <c r="EY194" s="15"/>
      <c r="EZ194" s="15"/>
      <c r="FA194" s="15"/>
      <c r="FB194" s="15"/>
      <c r="FC194" s="15"/>
      <c r="FD194" s="15"/>
      <c r="FE194" s="15"/>
      <c r="FF194" s="15"/>
      <c r="FG194" s="15"/>
      <c r="FH194" s="15"/>
      <c r="FI194" s="15"/>
      <c r="FJ194" s="15"/>
      <c r="FK194" s="15"/>
      <c r="FL194" s="15"/>
      <c r="FM194" s="15"/>
      <c r="FN194" s="15"/>
      <c r="FO194" s="15"/>
      <c r="FP194" s="15"/>
      <c r="FQ194" s="15"/>
      <c r="FR194" s="15"/>
      <c r="FS194" s="15"/>
      <c r="FT194" s="15"/>
      <c r="FU194" s="15"/>
      <c r="FV194" s="15"/>
      <c r="FW194" s="15"/>
      <c r="FX194" s="15"/>
      <c r="FY194" s="15"/>
      <c r="FZ194" s="15"/>
      <c r="GA194" s="15"/>
      <c r="GB194" s="15"/>
      <c r="GC194" s="15"/>
      <c r="GD194" s="15"/>
      <c r="GE194" s="15"/>
      <c r="GF194" s="15"/>
      <c r="GG194" s="15"/>
      <c r="GH194" s="15"/>
      <c r="GI194" s="15"/>
      <c r="GJ194" s="15"/>
      <c r="GK194" s="15"/>
      <c r="GL194" s="15"/>
      <c r="GM194" s="15"/>
      <c r="GN194" s="15"/>
      <c r="GO194" s="15"/>
      <c r="GP194" s="15"/>
      <c r="GQ194" s="15"/>
      <c r="GR194" s="15"/>
      <c r="GS194" s="15"/>
      <c r="GT194" s="15"/>
      <c r="GU194" s="15"/>
      <c r="GV194" s="15"/>
      <c r="GW194" s="15"/>
      <c r="GX194" s="15"/>
      <c r="GY194" s="15"/>
      <c r="GZ194" s="15"/>
      <c r="HA194" s="15"/>
      <c r="HB194" s="15"/>
      <c r="HC194" s="15"/>
      <c r="HD194" s="15"/>
      <c r="HE194" s="15"/>
      <c r="HF194" s="15"/>
      <c r="HG194" s="15"/>
      <c r="HH194" s="15"/>
      <c r="HI194" s="15"/>
      <c r="HJ194" s="15"/>
      <c r="HK194" s="15"/>
      <c r="HL194" s="15"/>
      <c r="HM194" s="15"/>
      <c r="HN194" s="15"/>
      <c r="HO194" s="15"/>
      <c r="HP194" s="15"/>
      <c r="HQ194" s="15"/>
      <c r="HR194" s="15"/>
      <c r="HS194" s="15"/>
      <c r="HT194" s="15"/>
      <c r="HU194" s="15"/>
      <c r="HV194" s="15"/>
      <c r="HW194" s="15"/>
      <c r="HX194" s="15"/>
      <c r="HY194" s="15"/>
      <c r="HZ194" s="15"/>
      <c r="IA194" s="15"/>
      <c r="IB194" s="15"/>
      <c r="IC194" s="15"/>
      <c r="ID194" s="15"/>
      <c r="IE194" s="15"/>
      <c r="IF194" s="15"/>
      <c r="IG194" s="15"/>
      <c r="IH194" s="15"/>
      <c r="II194" s="15"/>
      <c r="IJ194" s="15"/>
      <c r="IK194" s="15"/>
      <c r="IL194" s="15"/>
      <c r="IM194" s="15"/>
      <c r="IN194" s="15"/>
      <c r="IO194" s="15"/>
      <c r="IP194" s="15"/>
      <c r="IQ194" s="15"/>
      <c r="IR194" s="15"/>
      <c r="IS194" s="15"/>
      <c r="IT194" s="15"/>
      <c r="IU194" s="15"/>
      <c r="IV194" s="15"/>
    </row>
    <row r="195" spans="1:256" ht="5.25" customHeight="1">
      <c r="A195" s="531"/>
      <c r="B195" s="531"/>
      <c r="C195" s="531"/>
      <c r="D195" s="531"/>
      <c r="E195" s="531"/>
      <c r="F195" s="531"/>
      <c r="G195" s="531"/>
      <c r="H195" s="531"/>
      <c r="I195" s="531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  <c r="BM195" s="15"/>
      <c r="BN195" s="15"/>
      <c r="BO195" s="15"/>
      <c r="BP195" s="15"/>
      <c r="BQ195" s="15"/>
      <c r="BR195" s="15"/>
      <c r="BS195" s="15"/>
      <c r="BT195" s="15"/>
      <c r="BU195" s="15"/>
      <c r="BV195" s="15"/>
      <c r="BW195" s="15"/>
      <c r="BX195" s="15"/>
      <c r="BY195" s="15"/>
      <c r="BZ195" s="15"/>
      <c r="CA195" s="15"/>
      <c r="CB195" s="15"/>
      <c r="CC195" s="15"/>
      <c r="CD195" s="15"/>
      <c r="CE195" s="15"/>
      <c r="CF195" s="15"/>
      <c r="CG195" s="15"/>
      <c r="CH195" s="15"/>
      <c r="CI195" s="15"/>
      <c r="CJ195" s="15"/>
      <c r="CK195" s="15"/>
      <c r="CL195" s="15"/>
      <c r="CM195" s="15"/>
      <c r="CN195" s="15"/>
      <c r="CO195" s="15"/>
      <c r="CP195" s="15"/>
      <c r="CQ195" s="15"/>
      <c r="CR195" s="15"/>
      <c r="CS195" s="15"/>
      <c r="CT195" s="15"/>
      <c r="CU195" s="15"/>
      <c r="CV195" s="15"/>
      <c r="CW195" s="15"/>
      <c r="CX195" s="15"/>
      <c r="CY195" s="15"/>
      <c r="CZ195" s="15"/>
      <c r="DA195" s="15"/>
      <c r="DB195" s="15"/>
      <c r="DC195" s="15"/>
      <c r="DD195" s="15"/>
      <c r="DE195" s="15"/>
      <c r="DF195" s="15"/>
      <c r="DG195" s="15"/>
      <c r="DH195" s="15"/>
      <c r="DI195" s="15"/>
      <c r="DJ195" s="15"/>
      <c r="DK195" s="15"/>
      <c r="DL195" s="15"/>
      <c r="DM195" s="15"/>
      <c r="DN195" s="15"/>
      <c r="DO195" s="15"/>
      <c r="DP195" s="15"/>
      <c r="DQ195" s="15"/>
      <c r="DR195" s="15"/>
      <c r="DS195" s="15"/>
      <c r="DT195" s="15"/>
      <c r="DU195" s="15"/>
      <c r="DV195" s="15"/>
      <c r="DW195" s="15"/>
      <c r="DX195" s="15"/>
      <c r="DY195" s="15"/>
      <c r="DZ195" s="15"/>
      <c r="EA195" s="15"/>
      <c r="EB195" s="15"/>
      <c r="EC195" s="15"/>
      <c r="ED195" s="15"/>
      <c r="EE195" s="15"/>
      <c r="EF195" s="15"/>
      <c r="EG195" s="15"/>
      <c r="EH195" s="15"/>
      <c r="EI195" s="15"/>
      <c r="EJ195" s="15"/>
      <c r="EK195" s="15"/>
      <c r="EL195" s="15"/>
      <c r="EM195" s="15"/>
      <c r="EN195" s="15"/>
      <c r="EO195" s="15"/>
      <c r="EP195" s="15"/>
      <c r="EQ195" s="15"/>
      <c r="ER195" s="15"/>
      <c r="ES195" s="15"/>
      <c r="ET195" s="15"/>
      <c r="EU195" s="15"/>
      <c r="EV195" s="15"/>
      <c r="EW195" s="15"/>
      <c r="EX195" s="15"/>
      <c r="EY195" s="15"/>
      <c r="EZ195" s="15"/>
      <c r="FA195" s="15"/>
      <c r="FB195" s="15"/>
      <c r="FC195" s="15"/>
      <c r="FD195" s="15"/>
      <c r="FE195" s="15"/>
      <c r="FF195" s="15"/>
      <c r="FG195" s="15"/>
      <c r="FH195" s="15"/>
      <c r="FI195" s="15"/>
      <c r="FJ195" s="15"/>
      <c r="FK195" s="15"/>
      <c r="FL195" s="15"/>
      <c r="FM195" s="15"/>
      <c r="FN195" s="15"/>
      <c r="FO195" s="15"/>
      <c r="FP195" s="15"/>
      <c r="FQ195" s="15"/>
      <c r="FR195" s="15"/>
      <c r="FS195" s="15"/>
      <c r="FT195" s="15"/>
      <c r="FU195" s="15"/>
      <c r="FV195" s="15"/>
      <c r="FW195" s="15"/>
      <c r="FX195" s="15"/>
      <c r="FY195" s="15"/>
      <c r="FZ195" s="15"/>
      <c r="GA195" s="15"/>
      <c r="GB195" s="15"/>
      <c r="GC195" s="15"/>
      <c r="GD195" s="15"/>
      <c r="GE195" s="15"/>
      <c r="GF195" s="15"/>
      <c r="GG195" s="15"/>
      <c r="GH195" s="15"/>
      <c r="GI195" s="15"/>
      <c r="GJ195" s="15"/>
      <c r="GK195" s="15"/>
      <c r="GL195" s="15"/>
      <c r="GM195" s="15"/>
      <c r="GN195" s="15"/>
      <c r="GO195" s="15"/>
      <c r="GP195" s="15"/>
      <c r="GQ195" s="15"/>
      <c r="GR195" s="15"/>
      <c r="GS195" s="15"/>
      <c r="GT195" s="15"/>
      <c r="GU195" s="15"/>
      <c r="GV195" s="15"/>
      <c r="GW195" s="15"/>
      <c r="GX195" s="15"/>
      <c r="GY195" s="15"/>
      <c r="GZ195" s="15"/>
      <c r="HA195" s="15"/>
      <c r="HB195" s="15"/>
      <c r="HC195" s="15"/>
      <c r="HD195" s="15"/>
      <c r="HE195" s="15"/>
      <c r="HF195" s="15"/>
      <c r="HG195" s="15"/>
      <c r="HH195" s="15"/>
      <c r="HI195" s="15"/>
      <c r="HJ195" s="15"/>
      <c r="HK195" s="15"/>
      <c r="HL195" s="15"/>
      <c r="HM195" s="15"/>
      <c r="HN195" s="15"/>
      <c r="HO195" s="15"/>
      <c r="HP195" s="15"/>
      <c r="HQ195" s="15"/>
      <c r="HR195" s="15"/>
      <c r="HS195" s="15"/>
      <c r="HT195" s="15"/>
      <c r="HU195" s="15"/>
      <c r="HV195" s="15"/>
      <c r="HW195" s="15"/>
      <c r="HX195" s="15"/>
      <c r="HY195" s="15"/>
      <c r="HZ195" s="15"/>
      <c r="IA195" s="15"/>
      <c r="IB195" s="15"/>
      <c r="IC195" s="15"/>
      <c r="ID195" s="15"/>
      <c r="IE195" s="15"/>
      <c r="IF195" s="15"/>
      <c r="IG195" s="15"/>
      <c r="IH195" s="15"/>
      <c r="II195" s="15"/>
      <c r="IJ195" s="15"/>
      <c r="IK195" s="15"/>
      <c r="IL195" s="15"/>
      <c r="IM195" s="15"/>
      <c r="IN195" s="15"/>
      <c r="IO195" s="15"/>
      <c r="IP195" s="15"/>
      <c r="IQ195" s="15"/>
      <c r="IR195" s="15"/>
      <c r="IS195" s="15"/>
      <c r="IT195" s="15"/>
      <c r="IU195" s="15"/>
      <c r="IV195" s="15"/>
    </row>
    <row r="196" spans="1:256" ht="21" customHeight="1">
      <c r="A196" s="544" t="s">
        <v>189</v>
      </c>
      <c r="B196" s="544"/>
      <c r="C196" s="544"/>
      <c r="D196" s="544"/>
      <c r="E196" s="544"/>
      <c r="F196" s="544"/>
      <c r="G196" s="544"/>
      <c r="H196" s="544"/>
      <c r="I196" s="544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5"/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5"/>
      <c r="CE196" s="15"/>
      <c r="CF196" s="15"/>
      <c r="CG196" s="15"/>
      <c r="CH196" s="15"/>
      <c r="CI196" s="15"/>
      <c r="CJ196" s="15"/>
      <c r="CK196" s="15"/>
      <c r="CL196" s="15"/>
      <c r="CM196" s="15"/>
      <c r="CN196" s="15"/>
      <c r="CO196" s="15"/>
      <c r="CP196" s="15"/>
      <c r="CQ196" s="15"/>
      <c r="CR196" s="15"/>
      <c r="CS196" s="15"/>
      <c r="CT196" s="15"/>
      <c r="CU196" s="15"/>
      <c r="CV196" s="15"/>
      <c r="CW196" s="15"/>
      <c r="CX196" s="15"/>
      <c r="CY196" s="15"/>
      <c r="CZ196" s="15"/>
      <c r="DA196" s="15"/>
      <c r="DB196" s="15"/>
      <c r="DC196" s="15"/>
      <c r="DD196" s="15"/>
      <c r="DE196" s="15"/>
      <c r="DF196" s="15"/>
      <c r="DG196" s="15"/>
      <c r="DH196" s="15"/>
      <c r="DI196" s="15"/>
      <c r="DJ196" s="15"/>
      <c r="DK196" s="15"/>
      <c r="DL196" s="15"/>
      <c r="DM196" s="15"/>
      <c r="DN196" s="15"/>
      <c r="DO196" s="15"/>
      <c r="DP196" s="15"/>
      <c r="DQ196" s="15"/>
      <c r="DR196" s="15"/>
      <c r="DS196" s="15"/>
      <c r="DT196" s="15"/>
      <c r="DU196" s="15"/>
      <c r="DV196" s="15"/>
      <c r="DW196" s="15"/>
      <c r="DX196" s="15"/>
      <c r="DY196" s="15"/>
      <c r="DZ196" s="15"/>
      <c r="EA196" s="15"/>
      <c r="EB196" s="15"/>
      <c r="EC196" s="15"/>
      <c r="ED196" s="15"/>
      <c r="EE196" s="15"/>
      <c r="EF196" s="15"/>
      <c r="EG196" s="15"/>
      <c r="EH196" s="15"/>
      <c r="EI196" s="15"/>
      <c r="EJ196" s="15"/>
      <c r="EK196" s="15"/>
      <c r="EL196" s="15"/>
      <c r="EM196" s="15"/>
      <c r="EN196" s="15"/>
      <c r="EO196" s="15"/>
      <c r="EP196" s="15"/>
      <c r="EQ196" s="15"/>
      <c r="ER196" s="15"/>
      <c r="ES196" s="15"/>
      <c r="ET196" s="15"/>
      <c r="EU196" s="15"/>
      <c r="EV196" s="15"/>
      <c r="EW196" s="15"/>
      <c r="EX196" s="15"/>
      <c r="EY196" s="15"/>
      <c r="EZ196" s="15"/>
      <c r="FA196" s="15"/>
      <c r="FB196" s="15"/>
      <c r="FC196" s="15"/>
      <c r="FD196" s="15"/>
      <c r="FE196" s="15"/>
      <c r="FF196" s="15"/>
      <c r="FG196" s="15"/>
      <c r="FH196" s="15"/>
      <c r="FI196" s="15"/>
      <c r="FJ196" s="15"/>
      <c r="FK196" s="15"/>
      <c r="FL196" s="15"/>
      <c r="FM196" s="15"/>
      <c r="FN196" s="15"/>
      <c r="FO196" s="15"/>
      <c r="FP196" s="15"/>
      <c r="FQ196" s="15"/>
      <c r="FR196" s="15"/>
      <c r="FS196" s="15"/>
      <c r="FT196" s="15"/>
      <c r="FU196" s="15"/>
      <c r="FV196" s="15"/>
      <c r="FW196" s="15"/>
      <c r="FX196" s="15"/>
      <c r="FY196" s="15"/>
      <c r="FZ196" s="15"/>
      <c r="GA196" s="15"/>
      <c r="GB196" s="15"/>
      <c r="GC196" s="15"/>
      <c r="GD196" s="15"/>
      <c r="GE196" s="15"/>
      <c r="GF196" s="15"/>
      <c r="GG196" s="15"/>
      <c r="GH196" s="15"/>
      <c r="GI196" s="15"/>
      <c r="GJ196" s="15"/>
      <c r="GK196" s="15"/>
      <c r="GL196" s="15"/>
      <c r="GM196" s="15"/>
      <c r="GN196" s="15"/>
      <c r="GO196" s="15"/>
      <c r="GP196" s="15"/>
      <c r="GQ196" s="15"/>
      <c r="GR196" s="15"/>
      <c r="GS196" s="15"/>
      <c r="GT196" s="15"/>
      <c r="GU196" s="15"/>
      <c r="GV196" s="15"/>
      <c r="GW196" s="15"/>
      <c r="GX196" s="15"/>
      <c r="GY196" s="15"/>
      <c r="GZ196" s="15"/>
      <c r="HA196" s="15"/>
      <c r="HB196" s="15"/>
      <c r="HC196" s="15"/>
      <c r="HD196" s="15"/>
      <c r="HE196" s="15"/>
      <c r="HF196" s="15"/>
      <c r="HG196" s="15"/>
      <c r="HH196" s="15"/>
      <c r="HI196" s="15"/>
      <c r="HJ196" s="15"/>
      <c r="HK196" s="15"/>
      <c r="HL196" s="15"/>
      <c r="HM196" s="15"/>
      <c r="HN196" s="15"/>
      <c r="HO196" s="15"/>
      <c r="HP196" s="15"/>
      <c r="HQ196" s="15"/>
      <c r="HR196" s="15"/>
      <c r="HS196" s="15"/>
      <c r="HT196" s="15"/>
      <c r="HU196" s="15"/>
      <c r="HV196" s="15"/>
      <c r="HW196" s="15"/>
      <c r="HX196" s="15"/>
      <c r="HY196" s="15"/>
      <c r="HZ196" s="15"/>
      <c r="IA196" s="15"/>
      <c r="IB196" s="15"/>
      <c r="IC196" s="15"/>
      <c r="ID196" s="15"/>
      <c r="IE196" s="15"/>
      <c r="IF196" s="15"/>
      <c r="IG196" s="15"/>
      <c r="IH196" s="15"/>
      <c r="II196" s="15"/>
      <c r="IJ196" s="15"/>
      <c r="IK196" s="15"/>
      <c r="IL196" s="15"/>
      <c r="IM196" s="15"/>
      <c r="IN196" s="15"/>
      <c r="IO196" s="15"/>
      <c r="IP196" s="15"/>
      <c r="IQ196" s="15"/>
      <c r="IR196" s="15"/>
      <c r="IS196" s="15"/>
      <c r="IT196" s="15"/>
      <c r="IU196" s="15"/>
      <c r="IV196" s="15"/>
    </row>
    <row r="197" spans="1:256" ht="15" customHeight="1">
      <c r="A197" s="10" t="s">
        <v>190</v>
      </c>
      <c r="B197" s="10"/>
      <c r="C197" s="10"/>
      <c r="D197" s="10"/>
      <c r="E197" s="10"/>
      <c r="F197" s="10"/>
      <c r="G197" s="10"/>
      <c r="H197" s="10"/>
      <c r="I197" s="19" t="s">
        <v>79</v>
      </c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5"/>
      <c r="BR197" s="15"/>
      <c r="BS197" s="15"/>
      <c r="BT197" s="15"/>
      <c r="BU197" s="15"/>
      <c r="BV197" s="15"/>
      <c r="BW197" s="15"/>
      <c r="BX197" s="15"/>
      <c r="BY197" s="15"/>
      <c r="BZ197" s="15"/>
      <c r="CA197" s="15"/>
      <c r="CB197" s="15"/>
      <c r="CC197" s="15"/>
      <c r="CD197" s="15"/>
      <c r="CE197" s="15"/>
      <c r="CF197" s="15"/>
      <c r="CG197" s="15"/>
      <c r="CH197" s="15"/>
      <c r="CI197" s="15"/>
      <c r="CJ197" s="15"/>
      <c r="CK197" s="15"/>
      <c r="CL197" s="15"/>
      <c r="CM197" s="15"/>
      <c r="CN197" s="15"/>
      <c r="CO197" s="15"/>
      <c r="CP197" s="15"/>
      <c r="CQ197" s="15"/>
      <c r="CR197" s="15"/>
      <c r="CS197" s="15"/>
      <c r="CT197" s="15"/>
      <c r="CU197" s="15"/>
      <c r="CV197" s="15"/>
      <c r="CW197" s="15"/>
      <c r="CX197" s="15"/>
      <c r="CY197" s="15"/>
      <c r="CZ197" s="15"/>
      <c r="DA197" s="15"/>
      <c r="DB197" s="15"/>
      <c r="DC197" s="15"/>
      <c r="DD197" s="15"/>
      <c r="DE197" s="15"/>
      <c r="DF197" s="15"/>
      <c r="DG197" s="15"/>
      <c r="DH197" s="15"/>
      <c r="DI197" s="15"/>
      <c r="DJ197" s="15"/>
      <c r="DK197" s="15"/>
      <c r="DL197" s="15"/>
      <c r="DM197" s="15"/>
      <c r="DN197" s="15"/>
      <c r="DO197" s="15"/>
      <c r="DP197" s="15"/>
      <c r="DQ197" s="15"/>
      <c r="DR197" s="15"/>
      <c r="DS197" s="15"/>
      <c r="DT197" s="15"/>
      <c r="DU197" s="15"/>
      <c r="DV197" s="15"/>
      <c r="DW197" s="15"/>
      <c r="DX197" s="15"/>
      <c r="DY197" s="15"/>
      <c r="DZ197" s="15"/>
      <c r="EA197" s="15"/>
      <c r="EB197" s="15"/>
      <c r="EC197" s="15"/>
      <c r="ED197" s="15"/>
      <c r="EE197" s="15"/>
      <c r="EF197" s="15"/>
      <c r="EG197" s="15"/>
      <c r="EH197" s="15"/>
      <c r="EI197" s="15"/>
      <c r="EJ197" s="15"/>
      <c r="EK197" s="15"/>
      <c r="EL197" s="15"/>
      <c r="EM197" s="15"/>
      <c r="EN197" s="15"/>
      <c r="EO197" s="15"/>
      <c r="EP197" s="15"/>
      <c r="EQ197" s="15"/>
      <c r="ER197" s="15"/>
      <c r="ES197" s="15"/>
      <c r="ET197" s="15"/>
      <c r="EU197" s="15"/>
      <c r="EV197" s="15"/>
      <c r="EW197" s="15"/>
      <c r="EX197" s="15"/>
      <c r="EY197" s="15"/>
      <c r="EZ197" s="15"/>
      <c r="FA197" s="15"/>
      <c r="FB197" s="15"/>
      <c r="FC197" s="15"/>
      <c r="FD197" s="15"/>
      <c r="FE197" s="15"/>
      <c r="FF197" s="15"/>
      <c r="FG197" s="15"/>
      <c r="FH197" s="15"/>
      <c r="FI197" s="15"/>
      <c r="FJ197" s="15"/>
      <c r="FK197" s="15"/>
      <c r="FL197" s="15"/>
      <c r="FM197" s="15"/>
      <c r="FN197" s="15"/>
      <c r="FO197" s="15"/>
      <c r="FP197" s="15"/>
      <c r="FQ197" s="15"/>
      <c r="FR197" s="15"/>
      <c r="FS197" s="15"/>
      <c r="FT197" s="15"/>
      <c r="FU197" s="15"/>
      <c r="FV197" s="15"/>
      <c r="FW197" s="15"/>
      <c r="FX197" s="15"/>
      <c r="FY197" s="15"/>
      <c r="FZ197" s="15"/>
      <c r="GA197" s="15"/>
      <c r="GB197" s="15"/>
      <c r="GC197" s="15"/>
      <c r="GD197" s="15"/>
      <c r="GE197" s="15"/>
      <c r="GF197" s="15"/>
      <c r="GG197" s="15"/>
      <c r="GH197" s="15"/>
      <c r="GI197" s="15"/>
      <c r="GJ197" s="15"/>
      <c r="GK197" s="15"/>
      <c r="GL197" s="15"/>
      <c r="GM197" s="15"/>
      <c r="GN197" s="15"/>
      <c r="GO197" s="15"/>
      <c r="GP197" s="15"/>
      <c r="GQ197" s="15"/>
      <c r="GR197" s="15"/>
      <c r="GS197" s="15"/>
      <c r="GT197" s="15"/>
      <c r="GU197" s="15"/>
      <c r="GV197" s="15"/>
      <c r="GW197" s="15"/>
      <c r="GX197" s="15"/>
      <c r="GY197" s="15"/>
      <c r="GZ197" s="15"/>
      <c r="HA197" s="15"/>
      <c r="HB197" s="15"/>
      <c r="HC197" s="15"/>
      <c r="HD197" s="15"/>
      <c r="HE197" s="15"/>
      <c r="HF197" s="15"/>
      <c r="HG197" s="15"/>
      <c r="HH197" s="15"/>
      <c r="HI197" s="15"/>
      <c r="HJ197" s="15"/>
      <c r="HK197" s="15"/>
      <c r="HL197" s="15"/>
      <c r="HM197" s="15"/>
      <c r="HN197" s="15"/>
      <c r="HO197" s="15"/>
      <c r="HP197" s="15"/>
      <c r="HQ197" s="15"/>
      <c r="HR197" s="15"/>
      <c r="HS197" s="15"/>
      <c r="HT197" s="15"/>
      <c r="HU197" s="15"/>
      <c r="HV197" s="15"/>
      <c r="HW197" s="15"/>
      <c r="HX197" s="15"/>
      <c r="HY197" s="15"/>
      <c r="HZ197" s="15"/>
      <c r="IA197" s="15"/>
      <c r="IB197" s="15"/>
      <c r="IC197" s="15"/>
      <c r="ID197" s="15"/>
      <c r="IE197" s="15"/>
      <c r="IF197" s="15"/>
      <c r="IG197" s="15"/>
      <c r="IH197" s="15"/>
      <c r="II197" s="15"/>
      <c r="IJ197" s="15"/>
      <c r="IK197" s="15"/>
      <c r="IL197" s="15"/>
      <c r="IM197" s="15"/>
      <c r="IN197" s="15"/>
      <c r="IO197" s="15"/>
      <c r="IP197" s="15"/>
      <c r="IQ197" s="15"/>
      <c r="IR197" s="15"/>
      <c r="IS197" s="15"/>
      <c r="IT197" s="15"/>
      <c r="IU197" s="15"/>
      <c r="IV197" s="15"/>
    </row>
    <row r="198" spans="1:256" ht="15" customHeight="1">
      <c r="A198" s="104" t="s">
        <v>8</v>
      </c>
      <c r="B198" s="545" t="s">
        <v>191</v>
      </c>
      <c r="C198" s="545"/>
      <c r="D198" s="545"/>
      <c r="E198" s="545"/>
      <c r="F198" s="545"/>
      <c r="G198" s="545"/>
      <c r="H198" s="545"/>
      <c r="I198" s="23">
        <f>I68</f>
        <v>1560</v>
      </c>
      <c r="J198" s="15"/>
      <c r="K198" s="10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5"/>
      <c r="BS198" s="15"/>
      <c r="BT198" s="15"/>
      <c r="BU198" s="15"/>
      <c r="BV198" s="15"/>
      <c r="BW198" s="15"/>
      <c r="BX198" s="15"/>
      <c r="BY198" s="15"/>
      <c r="BZ198" s="15"/>
      <c r="CA198" s="15"/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/>
      <c r="CO198" s="15"/>
      <c r="CP198" s="15"/>
      <c r="CQ198" s="15"/>
      <c r="CR198" s="15"/>
      <c r="CS198" s="15"/>
      <c r="CT198" s="15"/>
      <c r="CU198" s="15"/>
      <c r="CV198" s="15"/>
      <c r="CW198" s="15"/>
      <c r="CX198" s="15"/>
      <c r="CY198" s="15"/>
      <c r="CZ198" s="15"/>
      <c r="DA198" s="15"/>
      <c r="DB198" s="15"/>
      <c r="DC198" s="15"/>
      <c r="DD198" s="15"/>
      <c r="DE198" s="15"/>
      <c r="DF198" s="15"/>
      <c r="DG198" s="15"/>
      <c r="DH198" s="15"/>
      <c r="DI198" s="15"/>
      <c r="DJ198" s="15"/>
      <c r="DK198" s="15"/>
      <c r="DL198" s="15"/>
      <c r="DM198" s="15"/>
      <c r="DN198" s="15"/>
      <c r="DO198" s="15"/>
      <c r="DP198" s="15"/>
      <c r="DQ198" s="15"/>
      <c r="DR198" s="15"/>
      <c r="DS198" s="15"/>
      <c r="DT198" s="15"/>
      <c r="DU198" s="15"/>
      <c r="DV198" s="15"/>
      <c r="DW198" s="15"/>
      <c r="DX198" s="15"/>
      <c r="DY198" s="15"/>
      <c r="DZ198" s="15"/>
      <c r="EA198" s="15"/>
      <c r="EB198" s="15"/>
      <c r="EC198" s="15"/>
      <c r="ED198" s="15"/>
      <c r="EE198" s="15"/>
      <c r="EF198" s="15"/>
      <c r="EG198" s="15"/>
      <c r="EH198" s="15"/>
      <c r="EI198" s="15"/>
      <c r="EJ198" s="15"/>
      <c r="EK198" s="15"/>
      <c r="EL198" s="15"/>
      <c r="EM198" s="15"/>
      <c r="EN198" s="15"/>
      <c r="EO198" s="15"/>
      <c r="EP198" s="15"/>
      <c r="EQ198" s="15"/>
      <c r="ER198" s="15"/>
      <c r="ES198" s="15"/>
      <c r="ET198" s="15"/>
      <c r="EU198" s="15"/>
      <c r="EV198" s="15"/>
      <c r="EW198" s="15"/>
      <c r="EX198" s="15"/>
      <c r="EY198" s="15"/>
      <c r="EZ198" s="15"/>
      <c r="FA198" s="15"/>
      <c r="FB198" s="15"/>
      <c r="FC198" s="15"/>
      <c r="FD198" s="15"/>
      <c r="FE198" s="15"/>
      <c r="FF198" s="15"/>
      <c r="FG198" s="15"/>
      <c r="FH198" s="15"/>
      <c r="FI198" s="15"/>
      <c r="FJ198" s="15"/>
      <c r="FK198" s="15"/>
      <c r="FL198" s="15"/>
      <c r="FM198" s="15"/>
      <c r="FN198" s="15"/>
      <c r="FO198" s="15"/>
      <c r="FP198" s="15"/>
      <c r="FQ198" s="15"/>
      <c r="FR198" s="15"/>
      <c r="FS198" s="15"/>
      <c r="FT198" s="15"/>
      <c r="FU198" s="15"/>
      <c r="FV198" s="15"/>
      <c r="FW198" s="15"/>
      <c r="FX198" s="15"/>
      <c r="FY198" s="15"/>
      <c r="FZ198" s="15"/>
      <c r="GA198" s="15"/>
      <c r="GB198" s="15"/>
      <c r="GC198" s="15"/>
      <c r="GD198" s="15"/>
      <c r="GE198" s="15"/>
      <c r="GF198" s="15"/>
      <c r="GG198" s="15"/>
      <c r="GH198" s="15"/>
      <c r="GI198" s="15"/>
      <c r="GJ198" s="15"/>
      <c r="GK198" s="15"/>
      <c r="GL198" s="15"/>
      <c r="GM198" s="15"/>
      <c r="GN198" s="15"/>
      <c r="GO198" s="15"/>
      <c r="GP198" s="15"/>
      <c r="GQ198" s="15"/>
      <c r="GR198" s="15"/>
      <c r="GS198" s="15"/>
      <c r="GT198" s="15"/>
      <c r="GU198" s="15"/>
      <c r="GV198" s="15"/>
      <c r="GW198" s="15"/>
      <c r="GX198" s="15"/>
      <c r="GY198" s="15"/>
      <c r="GZ198" s="15"/>
      <c r="HA198" s="15"/>
      <c r="HB198" s="15"/>
      <c r="HC198" s="15"/>
      <c r="HD198" s="15"/>
      <c r="HE198" s="15"/>
      <c r="HF198" s="15"/>
      <c r="HG198" s="15"/>
      <c r="HH198" s="15"/>
      <c r="HI198" s="15"/>
      <c r="HJ198" s="15"/>
      <c r="HK198" s="15"/>
      <c r="HL198" s="15"/>
      <c r="HM198" s="15"/>
      <c r="HN198" s="15"/>
      <c r="HO198" s="15"/>
      <c r="HP198" s="15"/>
      <c r="HQ198" s="15"/>
      <c r="HR198" s="15"/>
      <c r="HS198" s="15"/>
      <c r="HT198" s="15"/>
      <c r="HU198" s="15"/>
      <c r="HV198" s="15"/>
      <c r="HW198" s="15"/>
      <c r="HX198" s="15"/>
      <c r="HY198" s="15"/>
      <c r="HZ198" s="15"/>
      <c r="IA198" s="15"/>
      <c r="IB198" s="15"/>
      <c r="IC198" s="15"/>
      <c r="ID198" s="15"/>
      <c r="IE198" s="15"/>
      <c r="IF198" s="15"/>
      <c r="IG198" s="15"/>
      <c r="IH198" s="15"/>
      <c r="II198" s="15"/>
      <c r="IJ198" s="15"/>
      <c r="IK198" s="15"/>
      <c r="IL198" s="15"/>
      <c r="IM198" s="15"/>
      <c r="IN198" s="15"/>
      <c r="IO198" s="15"/>
      <c r="IP198" s="15"/>
      <c r="IQ198" s="15"/>
      <c r="IR198" s="15"/>
      <c r="IS198" s="15"/>
      <c r="IT198" s="15"/>
      <c r="IU198" s="15"/>
      <c r="IV198" s="15"/>
    </row>
    <row r="199" spans="1:256" ht="15" customHeight="1">
      <c r="A199" s="104" t="s">
        <v>10</v>
      </c>
      <c r="B199" s="545" t="s">
        <v>75</v>
      </c>
      <c r="C199" s="545"/>
      <c r="D199" s="545"/>
      <c r="E199" s="545"/>
      <c r="F199" s="545"/>
      <c r="G199" s="545"/>
      <c r="H199" s="545"/>
      <c r="I199" s="23">
        <f>I119</f>
        <v>1160.1100000000001</v>
      </c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15"/>
      <c r="BS199" s="15"/>
      <c r="BT199" s="15"/>
      <c r="BU199" s="15"/>
      <c r="BV199" s="15"/>
      <c r="BW199" s="15"/>
      <c r="BX199" s="15"/>
      <c r="BY199" s="15"/>
      <c r="BZ199" s="15"/>
      <c r="CA199" s="15"/>
      <c r="CB199" s="15"/>
      <c r="CC199" s="15"/>
      <c r="CD199" s="15"/>
      <c r="CE199" s="15"/>
      <c r="CF199" s="15"/>
      <c r="CG199" s="15"/>
      <c r="CH199" s="15"/>
      <c r="CI199" s="15"/>
      <c r="CJ199" s="15"/>
      <c r="CK199" s="15"/>
      <c r="CL199" s="15"/>
      <c r="CM199" s="15"/>
      <c r="CN199" s="15"/>
      <c r="CO199" s="15"/>
      <c r="CP199" s="15"/>
      <c r="CQ199" s="15"/>
      <c r="CR199" s="15"/>
      <c r="CS199" s="15"/>
      <c r="CT199" s="15"/>
      <c r="CU199" s="15"/>
      <c r="CV199" s="15"/>
      <c r="CW199" s="15"/>
      <c r="CX199" s="15"/>
      <c r="CY199" s="15"/>
      <c r="CZ199" s="15"/>
      <c r="DA199" s="15"/>
      <c r="DB199" s="15"/>
      <c r="DC199" s="15"/>
      <c r="DD199" s="15"/>
      <c r="DE199" s="15"/>
      <c r="DF199" s="15"/>
      <c r="DG199" s="15"/>
      <c r="DH199" s="15"/>
      <c r="DI199" s="15"/>
      <c r="DJ199" s="15"/>
      <c r="DK199" s="15"/>
      <c r="DL199" s="15"/>
      <c r="DM199" s="15"/>
      <c r="DN199" s="15"/>
      <c r="DO199" s="15"/>
      <c r="DP199" s="15"/>
      <c r="DQ199" s="15"/>
      <c r="DR199" s="15"/>
      <c r="DS199" s="15"/>
      <c r="DT199" s="15"/>
      <c r="DU199" s="15"/>
      <c r="DV199" s="15"/>
      <c r="DW199" s="15"/>
      <c r="DX199" s="15"/>
      <c r="DY199" s="15"/>
      <c r="DZ199" s="15"/>
      <c r="EA199" s="15"/>
      <c r="EB199" s="15"/>
      <c r="EC199" s="15"/>
      <c r="ED199" s="15"/>
      <c r="EE199" s="15"/>
      <c r="EF199" s="15"/>
      <c r="EG199" s="15"/>
      <c r="EH199" s="15"/>
      <c r="EI199" s="15"/>
      <c r="EJ199" s="15"/>
      <c r="EK199" s="15"/>
      <c r="EL199" s="15"/>
      <c r="EM199" s="15"/>
      <c r="EN199" s="15"/>
      <c r="EO199" s="15"/>
      <c r="EP199" s="15"/>
      <c r="EQ199" s="15"/>
      <c r="ER199" s="15"/>
      <c r="ES199" s="15"/>
      <c r="ET199" s="15"/>
      <c r="EU199" s="15"/>
      <c r="EV199" s="15"/>
      <c r="EW199" s="15"/>
      <c r="EX199" s="15"/>
      <c r="EY199" s="15"/>
      <c r="EZ199" s="15"/>
      <c r="FA199" s="15"/>
      <c r="FB199" s="15"/>
      <c r="FC199" s="15"/>
      <c r="FD199" s="15"/>
      <c r="FE199" s="15"/>
      <c r="FF199" s="15"/>
      <c r="FG199" s="15"/>
      <c r="FH199" s="15"/>
      <c r="FI199" s="15"/>
      <c r="FJ199" s="15"/>
      <c r="FK199" s="15"/>
      <c r="FL199" s="15"/>
      <c r="FM199" s="15"/>
      <c r="FN199" s="15"/>
      <c r="FO199" s="15"/>
      <c r="FP199" s="15"/>
      <c r="FQ199" s="15"/>
      <c r="FR199" s="15"/>
      <c r="FS199" s="15"/>
      <c r="FT199" s="15"/>
      <c r="FU199" s="15"/>
      <c r="FV199" s="15"/>
      <c r="FW199" s="15"/>
      <c r="FX199" s="15"/>
      <c r="FY199" s="15"/>
      <c r="FZ199" s="15"/>
      <c r="GA199" s="15"/>
      <c r="GB199" s="15"/>
      <c r="GC199" s="15"/>
      <c r="GD199" s="15"/>
      <c r="GE199" s="15"/>
      <c r="GF199" s="15"/>
      <c r="GG199" s="15"/>
      <c r="GH199" s="15"/>
      <c r="GI199" s="15"/>
      <c r="GJ199" s="15"/>
      <c r="GK199" s="15"/>
      <c r="GL199" s="15"/>
      <c r="GM199" s="15"/>
      <c r="GN199" s="15"/>
      <c r="GO199" s="15"/>
      <c r="GP199" s="15"/>
      <c r="GQ199" s="15"/>
      <c r="GR199" s="15"/>
      <c r="GS199" s="15"/>
      <c r="GT199" s="15"/>
      <c r="GU199" s="15"/>
      <c r="GV199" s="15"/>
      <c r="GW199" s="15"/>
      <c r="GX199" s="15"/>
      <c r="GY199" s="15"/>
      <c r="GZ199" s="15"/>
      <c r="HA199" s="15"/>
      <c r="HB199" s="15"/>
      <c r="HC199" s="15"/>
      <c r="HD199" s="15"/>
      <c r="HE199" s="15"/>
      <c r="HF199" s="15"/>
      <c r="HG199" s="15"/>
      <c r="HH199" s="15"/>
      <c r="HI199" s="15"/>
      <c r="HJ199" s="15"/>
      <c r="HK199" s="15"/>
      <c r="HL199" s="15"/>
      <c r="HM199" s="15"/>
      <c r="HN199" s="15"/>
      <c r="HO199" s="15"/>
      <c r="HP199" s="15"/>
      <c r="HQ199" s="15"/>
      <c r="HR199" s="15"/>
      <c r="HS199" s="15"/>
      <c r="HT199" s="15"/>
      <c r="HU199" s="15"/>
      <c r="HV199" s="15"/>
      <c r="HW199" s="15"/>
      <c r="HX199" s="15"/>
      <c r="HY199" s="15"/>
      <c r="HZ199" s="15"/>
      <c r="IA199" s="15"/>
      <c r="IB199" s="15"/>
      <c r="IC199" s="15"/>
      <c r="ID199" s="15"/>
      <c r="IE199" s="15"/>
      <c r="IF199" s="15"/>
      <c r="IG199" s="15"/>
      <c r="IH199" s="15"/>
      <c r="II199" s="15"/>
      <c r="IJ199" s="15"/>
      <c r="IK199" s="15"/>
      <c r="IL199" s="15"/>
      <c r="IM199" s="15"/>
      <c r="IN199" s="15"/>
      <c r="IO199" s="15"/>
      <c r="IP199" s="15"/>
      <c r="IQ199" s="15"/>
      <c r="IR199" s="15"/>
      <c r="IS199" s="15"/>
      <c r="IT199" s="15"/>
      <c r="IU199" s="15"/>
      <c r="IV199" s="15"/>
    </row>
    <row r="200" spans="1:256" ht="15" customHeight="1">
      <c r="A200" s="104" t="s">
        <v>13</v>
      </c>
      <c r="B200" s="545" t="s">
        <v>192</v>
      </c>
      <c r="C200" s="545"/>
      <c r="D200" s="545"/>
      <c r="E200" s="545"/>
      <c r="F200" s="545"/>
      <c r="G200" s="545"/>
      <c r="H200" s="545"/>
      <c r="I200" s="23">
        <f>I129</f>
        <v>106.42</v>
      </c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5"/>
      <c r="BS200" s="15"/>
      <c r="BT200" s="15"/>
      <c r="BU200" s="15"/>
      <c r="BV200" s="15"/>
      <c r="BW200" s="15"/>
      <c r="BX200" s="15"/>
      <c r="BY200" s="15"/>
      <c r="BZ200" s="15"/>
      <c r="CA200" s="15"/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15"/>
      <c r="CN200" s="15"/>
      <c r="CO200" s="15"/>
      <c r="CP200" s="15"/>
      <c r="CQ200" s="15"/>
      <c r="CR200" s="15"/>
      <c r="CS200" s="15"/>
      <c r="CT200" s="15"/>
      <c r="CU200" s="15"/>
      <c r="CV200" s="15"/>
      <c r="CW200" s="15"/>
      <c r="CX200" s="15"/>
      <c r="CY200" s="15"/>
      <c r="CZ200" s="15"/>
      <c r="DA200" s="15"/>
      <c r="DB200" s="15"/>
      <c r="DC200" s="15"/>
      <c r="DD200" s="15"/>
      <c r="DE200" s="15"/>
      <c r="DF200" s="15"/>
      <c r="DG200" s="15"/>
      <c r="DH200" s="15"/>
      <c r="DI200" s="15"/>
      <c r="DJ200" s="15"/>
      <c r="DK200" s="15"/>
      <c r="DL200" s="15"/>
      <c r="DM200" s="15"/>
      <c r="DN200" s="15"/>
      <c r="DO200" s="15"/>
      <c r="DP200" s="15"/>
      <c r="DQ200" s="15"/>
      <c r="DR200" s="15"/>
      <c r="DS200" s="15"/>
      <c r="DT200" s="15"/>
      <c r="DU200" s="15"/>
      <c r="DV200" s="15"/>
      <c r="DW200" s="15"/>
      <c r="DX200" s="15"/>
      <c r="DY200" s="15"/>
      <c r="DZ200" s="15"/>
      <c r="EA200" s="15"/>
      <c r="EB200" s="15"/>
      <c r="EC200" s="15"/>
      <c r="ED200" s="15"/>
      <c r="EE200" s="15"/>
      <c r="EF200" s="15"/>
      <c r="EG200" s="15"/>
      <c r="EH200" s="15"/>
      <c r="EI200" s="15"/>
      <c r="EJ200" s="15"/>
      <c r="EK200" s="15"/>
      <c r="EL200" s="15"/>
      <c r="EM200" s="15"/>
      <c r="EN200" s="15"/>
      <c r="EO200" s="15"/>
      <c r="EP200" s="15"/>
      <c r="EQ200" s="15"/>
      <c r="ER200" s="15"/>
      <c r="ES200" s="15"/>
      <c r="ET200" s="15"/>
      <c r="EU200" s="15"/>
      <c r="EV200" s="15"/>
      <c r="EW200" s="15"/>
      <c r="EX200" s="15"/>
      <c r="EY200" s="15"/>
      <c r="EZ200" s="15"/>
      <c r="FA200" s="15"/>
      <c r="FB200" s="15"/>
      <c r="FC200" s="15"/>
      <c r="FD200" s="15"/>
      <c r="FE200" s="15"/>
      <c r="FF200" s="15"/>
      <c r="FG200" s="15"/>
      <c r="FH200" s="15"/>
      <c r="FI200" s="15"/>
      <c r="FJ200" s="15"/>
      <c r="FK200" s="15"/>
      <c r="FL200" s="15"/>
      <c r="FM200" s="15"/>
      <c r="FN200" s="15"/>
      <c r="FO200" s="15"/>
      <c r="FP200" s="15"/>
      <c r="FQ200" s="15"/>
      <c r="FR200" s="15"/>
      <c r="FS200" s="15"/>
      <c r="FT200" s="15"/>
      <c r="FU200" s="15"/>
      <c r="FV200" s="15"/>
      <c r="FW200" s="15"/>
      <c r="FX200" s="15"/>
      <c r="FY200" s="15"/>
      <c r="FZ200" s="15"/>
      <c r="GA200" s="15"/>
      <c r="GB200" s="15"/>
      <c r="GC200" s="15"/>
      <c r="GD200" s="15"/>
      <c r="GE200" s="15"/>
      <c r="GF200" s="15"/>
      <c r="GG200" s="15"/>
      <c r="GH200" s="15"/>
      <c r="GI200" s="15"/>
      <c r="GJ200" s="15"/>
      <c r="GK200" s="15"/>
      <c r="GL200" s="15"/>
      <c r="GM200" s="15"/>
      <c r="GN200" s="15"/>
      <c r="GO200" s="15"/>
      <c r="GP200" s="15"/>
      <c r="GQ200" s="15"/>
      <c r="GR200" s="15"/>
      <c r="GS200" s="15"/>
      <c r="GT200" s="15"/>
      <c r="GU200" s="15"/>
      <c r="GV200" s="15"/>
      <c r="GW200" s="15"/>
      <c r="GX200" s="15"/>
      <c r="GY200" s="15"/>
      <c r="GZ200" s="15"/>
      <c r="HA200" s="15"/>
      <c r="HB200" s="15"/>
      <c r="HC200" s="15"/>
      <c r="HD200" s="15"/>
      <c r="HE200" s="15"/>
      <c r="HF200" s="15"/>
      <c r="HG200" s="15"/>
      <c r="HH200" s="15"/>
      <c r="HI200" s="15"/>
      <c r="HJ200" s="15"/>
      <c r="HK200" s="15"/>
      <c r="HL200" s="15"/>
      <c r="HM200" s="15"/>
      <c r="HN200" s="15"/>
      <c r="HO200" s="15"/>
      <c r="HP200" s="15"/>
      <c r="HQ200" s="15"/>
      <c r="HR200" s="15"/>
      <c r="HS200" s="15"/>
      <c r="HT200" s="15"/>
      <c r="HU200" s="15"/>
      <c r="HV200" s="15"/>
      <c r="HW200" s="15"/>
      <c r="HX200" s="15"/>
      <c r="HY200" s="15"/>
      <c r="HZ200" s="15"/>
      <c r="IA200" s="15"/>
      <c r="IB200" s="15"/>
      <c r="IC200" s="15"/>
      <c r="ID200" s="15"/>
      <c r="IE200" s="15"/>
      <c r="IF200" s="15"/>
      <c r="IG200" s="15"/>
      <c r="IH200" s="15"/>
      <c r="II200" s="15"/>
      <c r="IJ200" s="15"/>
      <c r="IK200" s="15"/>
      <c r="IL200" s="15"/>
      <c r="IM200" s="15"/>
      <c r="IN200" s="15"/>
      <c r="IO200" s="15"/>
      <c r="IP200" s="15"/>
      <c r="IQ200" s="15"/>
      <c r="IR200" s="15"/>
      <c r="IS200" s="15"/>
      <c r="IT200" s="15"/>
      <c r="IU200" s="15"/>
      <c r="IV200" s="15"/>
    </row>
    <row r="201" spans="1:256" ht="15" customHeight="1">
      <c r="A201" s="104" t="s">
        <v>16</v>
      </c>
      <c r="B201" s="545" t="s">
        <v>193</v>
      </c>
      <c r="C201" s="545"/>
      <c r="D201" s="545"/>
      <c r="E201" s="545"/>
      <c r="F201" s="545"/>
      <c r="G201" s="545"/>
      <c r="H201" s="545"/>
      <c r="I201" s="23">
        <f>I158</f>
        <v>293.99</v>
      </c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15"/>
      <c r="BS201" s="15"/>
      <c r="BT201" s="15"/>
      <c r="BU201" s="15"/>
      <c r="BV201" s="15"/>
      <c r="BW201" s="15"/>
      <c r="BX201" s="15"/>
      <c r="BY201" s="15"/>
      <c r="BZ201" s="15"/>
      <c r="CA201" s="15"/>
      <c r="CB201" s="15"/>
      <c r="CC201" s="15"/>
      <c r="CD201" s="15"/>
      <c r="CE201" s="15"/>
      <c r="CF201" s="15"/>
      <c r="CG201" s="15"/>
      <c r="CH201" s="15"/>
      <c r="CI201" s="15"/>
      <c r="CJ201" s="15"/>
      <c r="CK201" s="15"/>
      <c r="CL201" s="15"/>
      <c r="CM201" s="15"/>
      <c r="CN201" s="15"/>
      <c r="CO201" s="15"/>
      <c r="CP201" s="15"/>
      <c r="CQ201" s="15"/>
      <c r="CR201" s="15"/>
      <c r="CS201" s="15"/>
      <c r="CT201" s="15"/>
      <c r="CU201" s="15"/>
      <c r="CV201" s="15"/>
      <c r="CW201" s="15"/>
      <c r="CX201" s="15"/>
      <c r="CY201" s="15"/>
      <c r="CZ201" s="15"/>
      <c r="DA201" s="15"/>
      <c r="DB201" s="15"/>
      <c r="DC201" s="15"/>
      <c r="DD201" s="15"/>
      <c r="DE201" s="15"/>
      <c r="DF201" s="15"/>
      <c r="DG201" s="15"/>
      <c r="DH201" s="15"/>
      <c r="DI201" s="15"/>
      <c r="DJ201" s="15"/>
      <c r="DK201" s="15"/>
      <c r="DL201" s="15"/>
      <c r="DM201" s="15"/>
      <c r="DN201" s="15"/>
      <c r="DO201" s="15"/>
      <c r="DP201" s="15"/>
      <c r="DQ201" s="15"/>
      <c r="DR201" s="15"/>
      <c r="DS201" s="15"/>
      <c r="DT201" s="15"/>
      <c r="DU201" s="15"/>
      <c r="DV201" s="15"/>
      <c r="DW201" s="15"/>
      <c r="DX201" s="15"/>
      <c r="DY201" s="15"/>
      <c r="DZ201" s="15"/>
      <c r="EA201" s="15"/>
      <c r="EB201" s="15"/>
      <c r="EC201" s="15"/>
      <c r="ED201" s="15"/>
      <c r="EE201" s="15"/>
      <c r="EF201" s="15"/>
      <c r="EG201" s="15"/>
      <c r="EH201" s="15"/>
      <c r="EI201" s="15"/>
      <c r="EJ201" s="15"/>
      <c r="EK201" s="15"/>
      <c r="EL201" s="15"/>
      <c r="EM201" s="15"/>
      <c r="EN201" s="15"/>
      <c r="EO201" s="15"/>
      <c r="EP201" s="15"/>
      <c r="EQ201" s="15"/>
      <c r="ER201" s="15"/>
      <c r="ES201" s="15"/>
      <c r="ET201" s="15"/>
      <c r="EU201" s="15"/>
      <c r="EV201" s="15"/>
      <c r="EW201" s="15"/>
      <c r="EX201" s="15"/>
      <c r="EY201" s="15"/>
      <c r="EZ201" s="15"/>
      <c r="FA201" s="15"/>
      <c r="FB201" s="15"/>
      <c r="FC201" s="15"/>
      <c r="FD201" s="15"/>
      <c r="FE201" s="15"/>
      <c r="FF201" s="15"/>
      <c r="FG201" s="15"/>
      <c r="FH201" s="15"/>
      <c r="FI201" s="15"/>
      <c r="FJ201" s="15"/>
      <c r="FK201" s="15"/>
      <c r="FL201" s="15"/>
      <c r="FM201" s="15"/>
      <c r="FN201" s="15"/>
      <c r="FO201" s="15"/>
      <c r="FP201" s="15"/>
      <c r="FQ201" s="15"/>
      <c r="FR201" s="15"/>
      <c r="FS201" s="15"/>
      <c r="FT201" s="15"/>
      <c r="FU201" s="15"/>
      <c r="FV201" s="15"/>
      <c r="FW201" s="15"/>
      <c r="FX201" s="15"/>
      <c r="FY201" s="15"/>
      <c r="FZ201" s="15"/>
      <c r="GA201" s="15"/>
      <c r="GB201" s="15"/>
      <c r="GC201" s="15"/>
      <c r="GD201" s="15"/>
      <c r="GE201" s="15"/>
      <c r="GF201" s="15"/>
      <c r="GG201" s="15"/>
      <c r="GH201" s="15"/>
      <c r="GI201" s="15"/>
      <c r="GJ201" s="15"/>
      <c r="GK201" s="15"/>
      <c r="GL201" s="15"/>
      <c r="GM201" s="15"/>
      <c r="GN201" s="15"/>
      <c r="GO201" s="15"/>
      <c r="GP201" s="15"/>
      <c r="GQ201" s="15"/>
      <c r="GR201" s="15"/>
      <c r="GS201" s="15"/>
      <c r="GT201" s="15"/>
      <c r="GU201" s="15"/>
      <c r="GV201" s="15"/>
      <c r="GW201" s="15"/>
      <c r="GX201" s="15"/>
      <c r="GY201" s="15"/>
      <c r="GZ201" s="15"/>
      <c r="HA201" s="15"/>
      <c r="HB201" s="15"/>
      <c r="HC201" s="15"/>
      <c r="HD201" s="15"/>
      <c r="HE201" s="15"/>
      <c r="HF201" s="15"/>
      <c r="HG201" s="15"/>
      <c r="HH201" s="15"/>
      <c r="HI201" s="15"/>
      <c r="HJ201" s="15"/>
      <c r="HK201" s="15"/>
      <c r="HL201" s="15"/>
      <c r="HM201" s="15"/>
      <c r="HN201" s="15"/>
      <c r="HO201" s="15"/>
      <c r="HP201" s="15"/>
      <c r="HQ201" s="15"/>
      <c r="HR201" s="15"/>
      <c r="HS201" s="15"/>
      <c r="HT201" s="15"/>
      <c r="HU201" s="15"/>
      <c r="HV201" s="15"/>
      <c r="HW201" s="15"/>
      <c r="HX201" s="15"/>
      <c r="HY201" s="15"/>
      <c r="HZ201" s="15"/>
      <c r="IA201" s="15"/>
      <c r="IB201" s="15"/>
      <c r="IC201" s="15"/>
      <c r="ID201" s="15"/>
      <c r="IE201" s="15"/>
      <c r="IF201" s="15"/>
      <c r="IG201" s="15"/>
      <c r="IH201" s="15"/>
      <c r="II201" s="15"/>
      <c r="IJ201" s="15"/>
      <c r="IK201" s="15"/>
      <c r="IL201" s="15"/>
      <c r="IM201" s="15"/>
      <c r="IN201" s="15"/>
      <c r="IO201" s="15"/>
      <c r="IP201" s="15"/>
      <c r="IQ201" s="15"/>
      <c r="IR201" s="15"/>
      <c r="IS201" s="15"/>
      <c r="IT201" s="15"/>
      <c r="IU201" s="15"/>
      <c r="IV201" s="15"/>
    </row>
    <row r="202" spans="1:256" ht="15" customHeight="1">
      <c r="A202" s="104" t="s">
        <v>69</v>
      </c>
      <c r="B202" s="545" t="s">
        <v>194</v>
      </c>
      <c r="C202" s="545"/>
      <c r="D202" s="545"/>
      <c r="E202" s="545"/>
      <c r="F202" s="545"/>
      <c r="G202" s="545"/>
      <c r="H202" s="545"/>
      <c r="I202" s="23">
        <f>I166</f>
        <v>530</v>
      </c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5"/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  <c r="CP202" s="15"/>
      <c r="CQ202" s="15"/>
      <c r="CR202" s="15"/>
      <c r="CS202" s="15"/>
      <c r="CT202" s="15"/>
      <c r="CU202" s="15"/>
      <c r="CV202" s="15"/>
      <c r="CW202" s="15"/>
      <c r="CX202" s="15"/>
      <c r="CY202" s="15"/>
      <c r="CZ202" s="15"/>
      <c r="DA202" s="15"/>
      <c r="DB202" s="15"/>
      <c r="DC202" s="15"/>
      <c r="DD202" s="15"/>
      <c r="DE202" s="15"/>
      <c r="DF202" s="15"/>
      <c r="DG202" s="15"/>
      <c r="DH202" s="15"/>
      <c r="DI202" s="15"/>
      <c r="DJ202" s="15"/>
      <c r="DK202" s="15"/>
      <c r="DL202" s="15"/>
      <c r="DM202" s="15"/>
      <c r="DN202" s="15"/>
      <c r="DO202" s="15"/>
      <c r="DP202" s="15"/>
      <c r="DQ202" s="15"/>
      <c r="DR202" s="15"/>
      <c r="DS202" s="15"/>
      <c r="DT202" s="15"/>
      <c r="DU202" s="15"/>
      <c r="DV202" s="15"/>
      <c r="DW202" s="15"/>
      <c r="DX202" s="15"/>
      <c r="DY202" s="15"/>
      <c r="DZ202" s="15"/>
      <c r="EA202" s="15"/>
      <c r="EB202" s="15"/>
      <c r="EC202" s="15"/>
      <c r="ED202" s="15"/>
      <c r="EE202" s="15"/>
      <c r="EF202" s="15"/>
      <c r="EG202" s="15"/>
      <c r="EH202" s="15"/>
      <c r="EI202" s="15"/>
      <c r="EJ202" s="15"/>
      <c r="EK202" s="15"/>
      <c r="EL202" s="15"/>
      <c r="EM202" s="15"/>
      <c r="EN202" s="15"/>
      <c r="EO202" s="15"/>
      <c r="EP202" s="15"/>
      <c r="EQ202" s="15"/>
      <c r="ER202" s="15"/>
      <c r="ES202" s="15"/>
      <c r="ET202" s="15"/>
      <c r="EU202" s="15"/>
      <c r="EV202" s="15"/>
      <c r="EW202" s="15"/>
      <c r="EX202" s="15"/>
      <c r="EY202" s="15"/>
      <c r="EZ202" s="15"/>
      <c r="FA202" s="15"/>
      <c r="FB202" s="15"/>
      <c r="FC202" s="15"/>
      <c r="FD202" s="15"/>
      <c r="FE202" s="15"/>
      <c r="FF202" s="15"/>
      <c r="FG202" s="15"/>
      <c r="FH202" s="15"/>
      <c r="FI202" s="15"/>
      <c r="FJ202" s="15"/>
      <c r="FK202" s="15"/>
      <c r="FL202" s="15"/>
      <c r="FM202" s="15"/>
      <c r="FN202" s="15"/>
      <c r="FO202" s="15"/>
      <c r="FP202" s="15"/>
      <c r="FQ202" s="15"/>
      <c r="FR202" s="15"/>
      <c r="FS202" s="15"/>
      <c r="FT202" s="15"/>
      <c r="FU202" s="15"/>
      <c r="FV202" s="15"/>
      <c r="FW202" s="15"/>
      <c r="FX202" s="15"/>
      <c r="FY202" s="15"/>
      <c r="FZ202" s="15"/>
      <c r="GA202" s="15"/>
      <c r="GB202" s="15"/>
      <c r="GC202" s="15"/>
      <c r="GD202" s="15"/>
      <c r="GE202" s="15"/>
      <c r="GF202" s="15"/>
      <c r="GG202" s="15"/>
      <c r="GH202" s="15"/>
      <c r="GI202" s="15"/>
      <c r="GJ202" s="15"/>
      <c r="GK202" s="15"/>
      <c r="GL202" s="15"/>
      <c r="GM202" s="15"/>
      <c r="GN202" s="15"/>
      <c r="GO202" s="15"/>
      <c r="GP202" s="15"/>
      <c r="GQ202" s="15"/>
      <c r="GR202" s="15"/>
      <c r="GS202" s="15"/>
      <c r="GT202" s="15"/>
      <c r="GU202" s="15"/>
      <c r="GV202" s="15"/>
      <c r="GW202" s="15"/>
      <c r="GX202" s="15"/>
      <c r="GY202" s="15"/>
      <c r="GZ202" s="15"/>
      <c r="HA202" s="15"/>
      <c r="HB202" s="15"/>
      <c r="HC202" s="15"/>
      <c r="HD202" s="15"/>
      <c r="HE202" s="15"/>
      <c r="HF202" s="15"/>
      <c r="HG202" s="15"/>
      <c r="HH202" s="15"/>
      <c r="HI202" s="15"/>
      <c r="HJ202" s="15"/>
      <c r="HK202" s="15"/>
      <c r="HL202" s="15"/>
      <c r="HM202" s="15"/>
      <c r="HN202" s="15"/>
      <c r="HO202" s="15"/>
      <c r="HP202" s="15"/>
      <c r="HQ202" s="15"/>
      <c r="HR202" s="15"/>
      <c r="HS202" s="15"/>
      <c r="HT202" s="15"/>
      <c r="HU202" s="15"/>
      <c r="HV202" s="15"/>
      <c r="HW202" s="15"/>
      <c r="HX202" s="15"/>
      <c r="HY202" s="15"/>
      <c r="HZ202" s="15"/>
      <c r="IA202" s="15"/>
      <c r="IB202" s="15"/>
      <c r="IC202" s="15"/>
      <c r="ID202" s="15"/>
      <c r="IE202" s="15"/>
      <c r="IF202" s="15"/>
      <c r="IG202" s="15"/>
      <c r="IH202" s="15"/>
      <c r="II202" s="15"/>
      <c r="IJ202" s="15"/>
      <c r="IK202" s="15"/>
      <c r="IL202" s="15"/>
      <c r="IM202" s="15"/>
      <c r="IN202" s="15"/>
      <c r="IO202" s="15"/>
      <c r="IP202" s="15"/>
      <c r="IQ202" s="15"/>
      <c r="IR202" s="15"/>
      <c r="IS202" s="15"/>
      <c r="IT202" s="15"/>
      <c r="IU202" s="15"/>
      <c r="IV202" s="15"/>
    </row>
    <row r="203" spans="1:256" ht="15" customHeight="1">
      <c r="A203" s="546" t="s">
        <v>195</v>
      </c>
      <c r="B203" s="546"/>
      <c r="C203" s="546"/>
      <c r="D203" s="546"/>
      <c r="E203" s="546"/>
      <c r="F203" s="546"/>
      <c r="G203" s="546"/>
      <c r="H203" s="546"/>
      <c r="I203" s="78">
        <f>SUM(I198:I202)</f>
        <v>3650.5200000000004</v>
      </c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  <c r="BM203" s="15"/>
      <c r="BN203" s="15"/>
      <c r="BO203" s="15"/>
      <c r="BP203" s="15"/>
      <c r="BQ203" s="15"/>
      <c r="BR203" s="15"/>
      <c r="BS203" s="15"/>
      <c r="BT203" s="15"/>
      <c r="BU203" s="15"/>
      <c r="BV203" s="15"/>
      <c r="BW203" s="15"/>
      <c r="BX203" s="15"/>
      <c r="BY203" s="15"/>
      <c r="BZ203" s="15"/>
      <c r="CA203" s="15"/>
      <c r="CB203" s="15"/>
      <c r="CC203" s="15"/>
      <c r="CD203" s="15"/>
      <c r="CE203" s="15"/>
      <c r="CF203" s="15"/>
      <c r="CG203" s="15"/>
      <c r="CH203" s="15"/>
      <c r="CI203" s="15"/>
      <c r="CJ203" s="15"/>
      <c r="CK203" s="15"/>
      <c r="CL203" s="15"/>
      <c r="CM203" s="15"/>
      <c r="CN203" s="15"/>
      <c r="CO203" s="15"/>
      <c r="CP203" s="15"/>
      <c r="CQ203" s="15"/>
      <c r="CR203" s="15"/>
      <c r="CS203" s="15"/>
      <c r="CT203" s="15"/>
      <c r="CU203" s="15"/>
      <c r="CV203" s="15"/>
      <c r="CW203" s="15"/>
      <c r="CX203" s="15"/>
      <c r="CY203" s="15"/>
      <c r="CZ203" s="15"/>
      <c r="DA203" s="15"/>
      <c r="DB203" s="15"/>
      <c r="DC203" s="15"/>
      <c r="DD203" s="15"/>
      <c r="DE203" s="15"/>
      <c r="DF203" s="15"/>
      <c r="DG203" s="15"/>
      <c r="DH203" s="15"/>
      <c r="DI203" s="15"/>
      <c r="DJ203" s="15"/>
      <c r="DK203" s="15"/>
      <c r="DL203" s="15"/>
      <c r="DM203" s="15"/>
      <c r="DN203" s="15"/>
      <c r="DO203" s="15"/>
      <c r="DP203" s="15"/>
      <c r="DQ203" s="15"/>
      <c r="DR203" s="15"/>
      <c r="DS203" s="15"/>
      <c r="DT203" s="15"/>
      <c r="DU203" s="15"/>
      <c r="DV203" s="15"/>
      <c r="DW203" s="15"/>
      <c r="DX203" s="15"/>
      <c r="DY203" s="15"/>
      <c r="DZ203" s="15"/>
      <c r="EA203" s="15"/>
      <c r="EB203" s="15"/>
      <c r="EC203" s="15"/>
      <c r="ED203" s="15"/>
      <c r="EE203" s="15"/>
      <c r="EF203" s="15"/>
      <c r="EG203" s="15"/>
      <c r="EH203" s="15"/>
      <c r="EI203" s="15"/>
      <c r="EJ203" s="15"/>
      <c r="EK203" s="15"/>
      <c r="EL203" s="15"/>
      <c r="EM203" s="15"/>
      <c r="EN203" s="15"/>
      <c r="EO203" s="15"/>
      <c r="EP203" s="15"/>
      <c r="EQ203" s="15"/>
      <c r="ER203" s="15"/>
      <c r="ES203" s="15"/>
      <c r="ET203" s="15"/>
      <c r="EU203" s="15"/>
      <c r="EV203" s="15"/>
      <c r="EW203" s="15"/>
      <c r="EX203" s="15"/>
      <c r="EY203" s="15"/>
      <c r="EZ203" s="15"/>
      <c r="FA203" s="15"/>
      <c r="FB203" s="15"/>
      <c r="FC203" s="15"/>
      <c r="FD203" s="15"/>
      <c r="FE203" s="15"/>
      <c r="FF203" s="15"/>
      <c r="FG203" s="15"/>
      <c r="FH203" s="15"/>
      <c r="FI203" s="15"/>
      <c r="FJ203" s="15"/>
      <c r="FK203" s="15"/>
      <c r="FL203" s="15"/>
      <c r="FM203" s="15"/>
      <c r="FN203" s="15"/>
      <c r="FO203" s="15"/>
      <c r="FP203" s="15"/>
      <c r="FQ203" s="15"/>
      <c r="FR203" s="15"/>
      <c r="FS203" s="15"/>
      <c r="FT203" s="15"/>
      <c r="FU203" s="15"/>
      <c r="FV203" s="15"/>
      <c r="FW203" s="15"/>
      <c r="FX203" s="15"/>
      <c r="FY203" s="15"/>
      <c r="FZ203" s="15"/>
      <c r="GA203" s="15"/>
      <c r="GB203" s="15"/>
      <c r="GC203" s="15"/>
      <c r="GD203" s="15"/>
      <c r="GE203" s="15"/>
      <c r="GF203" s="15"/>
      <c r="GG203" s="15"/>
      <c r="GH203" s="15"/>
      <c r="GI203" s="15"/>
      <c r="GJ203" s="15"/>
      <c r="GK203" s="15"/>
      <c r="GL203" s="15"/>
      <c r="GM203" s="15"/>
      <c r="GN203" s="15"/>
      <c r="GO203" s="15"/>
      <c r="GP203" s="15"/>
      <c r="GQ203" s="15"/>
      <c r="GR203" s="15"/>
      <c r="GS203" s="15"/>
      <c r="GT203" s="15"/>
      <c r="GU203" s="15"/>
      <c r="GV203" s="15"/>
      <c r="GW203" s="15"/>
      <c r="GX203" s="15"/>
      <c r="GY203" s="15"/>
      <c r="GZ203" s="15"/>
      <c r="HA203" s="15"/>
      <c r="HB203" s="15"/>
      <c r="HC203" s="15"/>
      <c r="HD203" s="15"/>
      <c r="HE203" s="15"/>
      <c r="HF203" s="15"/>
      <c r="HG203" s="15"/>
      <c r="HH203" s="15"/>
      <c r="HI203" s="15"/>
      <c r="HJ203" s="15"/>
      <c r="HK203" s="15"/>
      <c r="HL203" s="15"/>
      <c r="HM203" s="15"/>
      <c r="HN203" s="15"/>
      <c r="HO203" s="15"/>
      <c r="HP203" s="15"/>
      <c r="HQ203" s="15"/>
      <c r="HR203" s="15"/>
      <c r="HS203" s="15"/>
      <c r="HT203" s="15"/>
      <c r="HU203" s="15"/>
      <c r="HV203" s="15"/>
      <c r="HW203" s="15"/>
      <c r="HX203" s="15"/>
      <c r="HY203" s="15"/>
      <c r="HZ203" s="15"/>
      <c r="IA203" s="15"/>
      <c r="IB203" s="15"/>
      <c r="IC203" s="15"/>
      <c r="ID203" s="15"/>
      <c r="IE203" s="15"/>
      <c r="IF203" s="15"/>
      <c r="IG203" s="15"/>
      <c r="IH203" s="15"/>
      <c r="II203" s="15"/>
      <c r="IJ203" s="15"/>
      <c r="IK203" s="15"/>
      <c r="IL203" s="15"/>
      <c r="IM203" s="15"/>
      <c r="IN203" s="15"/>
      <c r="IO203" s="15"/>
      <c r="IP203" s="15"/>
      <c r="IQ203" s="15"/>
      <c r="IR203" s="15"/>
      <c r="IS203" s="15"/>
      <c r="IT203" s="15"/>
      <c r="IU203" s="15"/>
      <c r="IV203" s="15"/>
    </row>
    <row r="204" spans="1:256" ht="15" customHeight="1">
      <c r="A204" s="106" t="s">
        <v>71</v>
      </c>
      <c r="B204" s="545" t="s">
        <v>196</v>
      </c>
      <c r="C204" s="545"/>
      <c r="D204" s="545"/>
      <c r="E204" s="545"/>
      <c r="F204" s="545"/>
      <c r="G204" s="545"/>
      <c r="H204" s="545"/>
      <c r="I204" s="23">
        <f>I187</f>
        <v>1143.9299999999998</v>
      </c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  <c r="BM204" s="15"/>
      <c r="BN204" s="15"/>
      <c r="BO204" s="15"/>
      <c r="BP204" s="15"/>
      <c r="BQ204" s="15"/>
      <c r="BR204" s="15"/>
      <c r="BS204" s="15"/>
      <c r="BT204" s="15"/>
      <c r="BU204" s="15"/>
      <c r="BV204" s="15"/>
      <c r="BW204" s="15"/>
      <c r="BX204" s="15"/>
      <c r="BY204" s="15"/>
      <c r="BZ204" s="15"/>
      <c r="CA204" s="15"/>
      <c r="CB204" s="15"/>
      <c r="CC204" s="15"/>
      <c r="CD204" s="15"/>
      <c r="CE204" s="15"/>
      <c r="CF204" s="15"/>
      <c r="CG204" s="15"/>
      <c r="CH204" s="15"/>
      <c r="CI204" s="15"/>
      <c r="CJ204" s="15"/>
      <c r="CK204" s="15"/>
      <c r="CL204" s="15"/>
      <c r="CM204" s="15"/>
      <c r="CN204" s="15"/>
      <c r="CO204" s="15"/>
      <c r="CP204" s="15"/>
      <c r="CQ204" s="15"/>
      <c r="CR204" s="15"/>
      <c r="CS204" s="15"/>
      <c r="CT204" s="15"/>
      <c r="CU204" s="15"/>
      <c r="CV204" s="15"/>
      <c r="CW204" s="15"/>
      <c r="CX204" s="15"/>
      <c r="CY204" s="15"/>
      <c r="CZ204" s="15"/>
      <c r="DA204" s="15"/>
      <c r="DB204" s="15"/>
      <c r="DC204" s="15"/>
      <c r="DD204" s="15"/>
      <c r="DE204" s="15"/>
      <c r="DF204" s="15"/>
      <c r="DG204" s="15"/>
      <c r="DH204" s="15"/>
      <c r="DI204" s="15"/>
      <c r="DJ204" s="15"/>
      <c r="DK204" s="15"/>
      <c r="DL204" s="15"/>
      <c r="DM204" s="15"/>
      <c r="DN204" s="15"/>
      <c r="DO204" s="15"/>
      <c r="DP204" s="15"/>
      <c r="DQ204" s="15"/>
      <c r="DR204" s="15"/>
      <c r="DS204" s="15"/>
      <c r="DT204" s="15"/>
      <c r="DU204" s="15"/>
      <c r="DV204" s="15"/>
      <c r="DW204" s="15"/>
      <c r="DX204" s="15"/>
      <c r="DY204" s="15"/>
      <c r="DZ204" s="15"/>
      <c r="EA204" s="15"/>
      <c r="EB204" s="15"/>
      <c r="EC204" s="15"/>
      <c r="ED204" s="15"/>
      <c r="EE204" s="15"/>
      <c r="EF204" s="15"/>
      <c r="EG204" s="15"/>
      <c r="EH204" s="15"/>
      <c r="EI204" s="15"/>
      <c r="EJ204" s="15"/>
      <c r="EK204" s="15"/>
      <c r="EL204" s="15"/>
      <c r="EM204" s="15"/>
      <c r="EN204" s="15"/>
      <c r="EO204" s="15"/>
      <c r="EP204" s="15"/>
      <c r="EQ204" s="15"/>
      <c r="ER204" s="15"/>
      <c r="ES204" s="15"/>
      <c r="ET204" s="15"/>
      <c r="EU204" s="15"/>
      <c r="EV204" s="15"/>
      <c r="EW204" s="15"/>
      <c r="EX204" s="15"/>
      <c r="EY204" s="15"/>
      <c r="EZ204" s="15"/>
      <c r="FA204" s="15"/>
      <c r="FB204" s="15"/>
      <c r="FC204" s="15"/>
      <c r="FD204" s="15"/>
      <c r="FE204" s="15"/>
      <c r="FF204" s="15"/>
      <c r="FG204" s="15"/>
      <c r="FH204" s="15"/>
      <c r="FI204" s="15"/>
      <c r="FJ204" s="15"/>
      <c r="FK204" s="15"/>
      <c r="FL204" s="15"/>
      <c r="FM204" s="15"/>
      <c r="FN204" s="15"/>
      <c r="FO204" s="15"/>
      <c r="FP204" s="15"/>
      <c r="FQ204" s="15"/>
      <c r="FR204" s="15"/>
      <c r="FS204" s="15"/>
      <c r="FT204" s="15"/>
      <c r="FU204" s="15"/>
      <c r="FV204" s="15"/>
      <c r="FW204" s="15"/>
      <c r="FX204" s="15"/>
      <c r="FY204" s="15"/>
      <c r="FZ204" s="15"/>
      <c r="GA204" s="15"/>
      <c r="GB204" s="15"/>
      <c r="GC204" s="15"/>
      <c r="GD204" s="15"/>
      <c r="GE204" s="15"/>
      <c r="GF204" s="15"/>
      <c r="GG204" s="15"/>
      <c r="GH204" s="15"/>
      <c r="GI204" s="15"/>
      <c r="GJ204" s="15"/>
      <c r="GK204" s="15"/>
      <c r="GL204" s="15"/>
      <c r="GM204" s="15"/>
      <c r="GN204" s="15"/>
      <c r="GO204" s="15"/>
      <c r="GP204" s="15"/>
      <c r="GQ204" s="15"/>
      <c r="GR204" s="15"/>
      <c r="GS204" s="15"/>
      <c r="GT204" s="15"/>
      <c r="GU204" s="15"/>
      <c r="GV204" s="15"/>
      <c r="GW204" s="15"/>
      <c r="GX204" s="15"/>
      <c r="GY204" s="15"/>
      <c r="GZ204" s="15"/>
      <c r="HA204" s="15"/>
      <c r="HB204" s="15"/>
      <c r="HC204" s="15"/>
      <c r="HD204" s="15"/>
      <c r="HE204" s="15"/>
      <c r="HF204" s="15"/>
      <c r="HG204" s="15"/>
      <c r="HH204" s="15"/>
      <c r="HI204" s="15"/>
      <c r="HJ204" s="15"/>
      <c r="HK204" s="15"/>
      <c r="HL204" s="15"/>
      <c r="HM204" s="15"/>
      <c r="HN204" s="15"/>
      <c r="HO204" s="15"/>
      <c r="HP204" s="15"/>
      <c r="HQ204" s="15"/>
      <c r="HR204" s="15"/>
      <c r="HS204" s="15"/>
      <c r="HT204" s="15"/>
      <c r="HU204" s="15"/>
      <c r="HV204" s="15"/>
      <c r="HW204" s="15"/>
      <c r="HX204" s="15"/>
      <c r="HY204" s="15"/>
      <c r="HZ204" s="15"/>
      <c r="IA204" s="15"/>
      <c r="IB204" s="15"/>
      <c r="IC204" s="15"/>
      <c r="ID204" s="15"/>
      <c r="IE204" s="15"/>
      <c r="IF204" s="15"/>
      <c r="IG204" s="15"/>
      <c r="IH204" s="15"/>
      <c r="II204" s="15"/>
      <c r="IJ204" s="15"/>
      <c r="IK204" s="15"/>
      <c r="IL204" s="15"/>
      <c r="IM204" s="15"/>
      <c r="IN204" s="15"/>
      <c r="IO204" s="15"/>
      <c r="IP204" s="15"/>
      <c r="IQ204" s="15"/>
      <c r="IR204" s="15"/>
      <c r="IS204" s="15"/>
      <c r="IT204" s="15"/>
      <c r="IU204" s="15"/>
      <c r="IV204" s="15"/>
    </row>
    <row r="205" spans="1:256" ht="15" customHeight="1">
      <c r="A205" s="546" t="s">
        <v>197</v>
      </c>
      <c r="B205" s="546"/>
      <c r="C205" s="546"/>
      <c r="D205" s="546"/>
      <c r="E205" s="546"/>
      <c r="F205" s="546"/>
      <c r="G205" s="546"/>
      <c r="H205" s="546"/>
      <c r="I205" s="78">
        <f>SUM(I203:I204)</f>
        <v>4794.4500000000007</v>
      </c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15"/>
      <c r="CJ205" s="15"/>
      <c r="CK205" s="15"/>
      <c r="CL205" s="15"/>
      <c r="CM205" s="15"/>
      <c r="CN205" s="15"/>
      <c r="CO205" s="15"/>
      <c r="CP205" s="15"/>
      <c r="CQ205" s="15"/>
      <c r="CR205" s="15"/>
      <c r="CS205" s="15"/>
      <c r="CT205" s="15"/>
      <c r="CU205" s="15"/>
      <c r="CV205" s="15"/>
      <c r="CW205" s="15"/>
      <c r="CX205" s="15"/>
      <c r="CY205" s="15"/>
      <c r="CZ205" s="15"/>
      <c r="DA205" s="15"/>
      <c r="DB205" s="15"/>
      <c r="DC205" s="15"/>
      <c r="DD205" s="15"/>
      <c r="DE205" s="15"/>
      <c r="DF205" s="15"/>
      <c r="DG205" s="15"/>
      <c r="DH205" s="15"/>
      <c r="DI205" s="15"/>
      <c r="DJ205" s="15"/>
      <c r="DK205" s="15"/>
      <c r="DL205" s="15"/>
      <c r="DM205" s="15"/>
      <c r="DN205" s="15"/>
      <c r="DO205" s="15"/>
      <c r="DP205" s="15"/>
      <c r="DQ205" s="15"/>
      <c r="DR205" s="15"/>
      <c r="DS205" s="15"/>
      <c r="DT205" s="15"/>
      <c r="DU205" s="15"/>
      <c r="DV205" s="15"/>
      <c r="DW205" s="15"/>
      <c r="DX205" s="15"/>
      <c r="DY205" s="15"/>
      <c r="DZ205" s="15"/>
      <c r="EA205" s="15"/>
      <c r="EB205" s="15"/>
      <c r="EC205" s="15"/>
      <c r="ED205" s="15"/>
      <c r="EE205" s="15"/>
      <c r="EF205" s="15"/>
      <c r="EG205" s="15"/>
      <c r="EH205" s="15"/>
      <c r="EI205" s="15"/>
      <c r="EJ205" s="15"/>
      <c r="EK205" s="15"/>
      <c r="EL205" s="15"/>
      <c r="EM205" s="15"/>
      <c r="EN205" s="15"/>
      <c r="EO205" s="15"/>
      <c r="EP205" s="15"/>
      <c r="EQ205" s="15"/>
      <c r="ER205" s="15"/>
      <c r="ES205" s="15"/>
      <c r="ET205" s="15"/>
      <c r="EU205" s="15"/>
      <c r="EV205" s="15"/>
      <c r="EW205" s="15"/>
      <c r="EX205" s="15"/>
      <c r="EY205" s="15"/>
      <c r="EZ205" s="15"/>
      <c r="FA205" s="15"/>
      <c r="FB205" s="15"/>
      <c r="FC205" s="15"/>
      <c r="FD205" s="15"/>
      <c r="FE205" s="15"/>
      <c r="FF205" s="15"/>
      <c r="FG205" s="15"/>
      <c r="FH205" s="15"/>
      <c r="FI205" s="15"/>
      <c r="FJ205" s="15"/>
      <c r="FK205" s="15"/>
      <c r="FL205" s="15"/>
      <c r="FM205" s="15"/>
      <c r="FN205" s="15"/>
      <c r="FO205" s="15"/>
      <c r="FP205" s="15"/>
      <c r="FQ205" s="15"/>
      <c r="FR205" s="15"/>
      <c r="FS205" s="15"/>
      <c r="FT205" s="15"/>
      <c r="FU205" s="15"/>
      <c r="FV205" s="15"/>
      <c r="FW205" s="15"/>
      <c r="FX205" s="15"/>
      <c r="FY205" s="15"/>
      <c r="FZ205" s="15"/>
      <c r="GA205" s="15"/>
      <c r="GB205" s="15"/>
      <c r="GC205" s="15"/>
      <c r="GD205" s="15"/>
      <c r="GE205" s="15"/>
      <c r="GF205" s="15"/>
      <c r="GG205" s="15"/>
      <c r="GH205" s="15"/>
      <c r="GI205" s="15"/>
      <c r="GJ205" s="15"/>
      <c r="GK205" s="15"/>
      <c r="GL205" s="15"/>
      <c r="GM205" s="15"/>
      <c r="GN205" s="15"/>
      <c r="GO205" s="15"/>
      <c r="GP205" s="15"/>
      <c r="GQ205" s="15"/>
      <c r="GR205" s="15"/>
      <c r="GS205" s="15"/>
      <c r="GT205" s="15"/>
      <c r="GU205" s="15"/>
      <c r="GV205" s="15"/>
      <c r="GW205" s="15"/>
      <c r="GX205" s="15"/>
      <c r="GY205" s="15"/>
      <c r="GZ205" s="15"/>
      <c r="HA205" s="15"/>
      <c r="HB205" s="15"/>
      <c r="HC205" s="15"/>
      <c r="HD205" s="15"/>
      <c r="HE205" s="15"/>
      <c r="HF205" s="15"/>
      <c r="HG205" s="15"/>
      <c r="HH205" s="15"/>
      <c r="HI205" s="15"/>
      <c r="HJ205" s="15"/>
      <c r="HK205" s="15"/>
      <c r="HL205" s="15"/>
      <c r="HM205" s="15"/>
      <c r="HN205" s="15"/>
      <c r="HO205" s="15"/>
      <c r="HP205" s="15"/>
      <c r="HQ205" s="15"/>
      <c r="HR205" s="15"/>
      <c r="HS205" s="15"/>
      <c r="HT205" s="15"/>
      <c r="HU205" s="15"/>
      <c r="HV205" s="15"/>
      <c r="HW205" s="15"/>
      <c r="HX205" s="15"/>
      <c r="HY205" s="15"/>
      <c r="HZ205" s="15"/>
      <c r="IA205" s="15"/>
      <c r="IB205" s="15"/>
      <c r="IC205" s="15"/>
      <c r="ID205" s="15"/>
      <c r="IE205" s="15"/>
      <c r="IF205" s="15"/>
      <c r="IG205" s="15"/>
      <c r="IH205" s="15"/>
      <c r="II205" s="15"/>
      <c r="IJ205" s="15"/>
      <c r="IK205" s="15"/>
      <c r="IL205" s="15"/>
      <c r="IM205" s="15"/>
      <c r="IN205" s="15"/>
      <c r="IO205" s="15"/>
      <c r="IP205" s="15"/>
      <c r="IQ205" s="15"/>
      <c r="IR205" s="15"/>
      <c r="IS205" s="15"/>
      <c r="IT205" s="15"/>
      <c r="IU205" s="15"/>
      <c r="IV205" s="15"/>
    </row>
    <row r="206" spans="1:256" ht="15" hidden="1" customHeight="1">
      <c r="A206" s="107"/>
      <c r="B206" s="107"/>
      <c r="C206" s="107"/>
      <c r="D206" s="107"/>
      <c r="E206" s="107"/>
      <c r="F206" s="107"/>
      <c r="G206" s="107"/>
      <c r="H206" s="108"/>
      <c r="I206" s="109"/>
      <c r="J206" s="36"/>
      <c r="K206" s="110"/>
      <c r="L206" s="36"/>
      <c r="M206" s="111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5"/>
      <c r="BT206" s="15"/>
      <c r="BU206" s="15"/>
      <c r="BV206" s="15"/>
      <c r="BW206" s="15"/>
      <c r="BX206" s="15"/>
      <c r="BY206" s="15"/>
      <c r="BZ206" s="15"/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15"/>
      <c r="CP206" s="15"/>
      <c r="CQ206" s="15"/>
      <c r="CR206" s="15"/>
      <c r="CS206" s="15"/>
      <c r="CT206" s="15"/>
      <c r="CU206" s="15"/>
      <c r="CV206" s="15"/>
      <c r="CW206" s="15"/>
      <c r="CX206" s="15"/>
      <c r="CY206" s="15"/>
      <c r="CZ206" s="15"/>
      <c r="DA206" s="15"/>
      <c r="DB206" s="15"/>
      <c r="DC206" s="15"/>
      <c r="DD206" s="15"/>
      <c r="DE206" s="15"/>
      <c r="DF206" s="15"/>
      <c r="DG206" s="15"/>
      <c r="DH206" s="15"/>
      <c r="DI206" s="15"/>
      <c r="DJ206" s="15"/>
      <c r="DK206" s="15"/>
      <c r="DL206" s="15"/>
      <c r="DM206" s="15"/>
      <c r="DN206" s="15"/>
      <c r="DO206" s="15"/>
      <c r="DP206" s="15"/>
      <c r="DQ206" s="15"/>
      <c r="DR206" s="15"/>
      <c r="DS206" s="15"/>
      <c r="DT206" s="15"/>
      <c r="DU206" s="15"/>
      <c r="DV206" s="15"/>
      <c r="DW206" s="15"/>
      <c r="DX206" s="15"/>
      <c r="DY206" s="15"/>
      <c r="DZ206" s="15"/>
      <c r="EA206" s="15"/>
      <c r="EB206" s="15"/>
      <c r="EC206" s="15"/>
      <c r="ED206" s="15"/>
      <c r="EE206" s="15"/>
      <c r="EF206" s="15"/>
      <c r="EG206" s="15"/>
      <c r="EH206" s="15"/>
      <c r="EI206" s="15"/>
      <c r="EJ206" s="15"/>
      <c r="EK206" s="15"/>
      <c r="EL206" s="15"/>
      <c r="EM206" s="15"/>
      <c r="EN206" s="15"/>
      <c r="EO206" s="15"/>
      <c r="EP206" s="15"/>
      <c r="EQ206" s="15"/>
      <c r="ER206" s="15"/>
      <c r="ES206" s="15"/>
      <c r="ET206" s="15"/>
      <c r="EU206" s="15"/>
      <c r="EV206" s="15"/>
      <c r="EW206" s="15"/>
      <c r="EX206" s="15"/>
      <c r="EY206" s="15"/>
      <c r="EZ206" s="15"/>
      <c r="FA206" s="15"/>
      <c r="FB206" s="15"/>
      <c r="FC206" s="15"/>
      <c r="FD206" s="15"/>
      <c r="FE206" s="15"/>
      <c r="FF206" s="15"/>
      <c r="FG206" s="15"/>
      <c r="FH206" s="15"/>
      <c r="FI206" s="15"/>
      <c r="FJ206" s="15"/>
      <c r="FK206" s="15"/>
      <c r="FL206" s="15"/>
      <c r="FM206" s="15"/>
      <c r="FN206" s="15"/>
      <c r="FO206" s="15"/>
      <c r="FP206" s="15"/>
      <c r="FQ206" s="15"/>
      <c r="FR206" s="15"/>
      <c r="FS206" s="15"/>
      <c r="FT206" s="15"/>
      <c r="FU206" s="15"/>
      <c r="FV206" s="15"/>
      <c r="FW206" s="15"/>
      <c r="FX206" s="15"/>
      <c r="FY206" s="15"/>
      <c r="FZ206" s="15"/>
      <c r="GA206" s="15"/>
      <c r="GB206" s="15"/>
      <c r="GC206" s="15"/>
      <c r="GD206" s="15"/>
      <c r="GE206" s="15"/>
      <c r="GF206" s="15"/>
      <c r="GG206" s="15"/>
      <c r="GH206" s="15"/>
      <c r="GI206" s="15"/>
      <c r="GJ206" s="15"/>
      <c r="GK206" s="15"/>
      <c r="GL206" s="15"/>
      <c r="GM206" s="15"/>
      <c r="GN206" s="15"/>
      <c r="GO206" s="15"/>
      <c r="GP206" s="15"/>
      <c r="GQ206" s="15"/>
      <c r="GR206" s="15"/>
      <c r="GS206" s="15"/>
      <c r="GT206" s="15"/>
      <c r="GU206" s="15"/>
      <c r="GV206" s="15"/>
      <c r="GW206" s="15"/>
      <c r="GX206" s="15"/>
      <c r="GY206" s="15"/>
      <c r="GZ206" s="15"/>
      <c r="HA206" s="15"/>
      <c r="HB206" s="15"/>
      <c r="HC206" s="15"/>
      <c r="HD206" s="15"/>
      <c r="HE206" s="15"/>
      <c r="HF206" s="15"/>
      <c r="HG206" s="15"/>
      <c r="HH206" s="15"/>
      <c r="HI206" s="15"/>
      <c r="HJ206" s="15"/>
      <c r="HK206" s="15"/>
      <c r="HL206" s="15"/>
      <c r="HM206" s="15"/>
      <c r="HN206" s="15"/>
      <c r="HO206" s="15"/>
      <c r="HP206" s="15"/>
      <c r="HQ206" s="15"/>
      <c r="HR206" s="15"/>
      <c r="HS206" s="15"/>
      <c r="HT206" s="15"/>
      <c r="HU206" s="15"/>
      <c r="HV206" s="15"/>
      <c r="HW206" s="15"/>
      <c r="HX206" s="15"/>
      <c r="HY206" s="15"/>
      <c r="HZ206" s="15"/>
      <c r="IA206" s="15"/>
      <c r="IB206" s="15"/>
      <c r="IC206" s="15"/>
      <c r="ID206" s="15"/>
      <c r="IE206" s="15"/>
      <c r="IF206" s="15"/>
      <c r="IG206" s="15"/>
      <c r="IH206" s="15"/>
      <c r="II206" s="15"/>
      <c r="IJ206" s="15"/>
      <c r="IK206" s="15"/>
      <c r="IL206" s="15"/>
      <c r="IM206" s="15"/>
      <c r="IN206" s="15"/>
      <c r="IO206" s="15"/>
      <c r="IP206" s="15"/>
      <c r="IQ206" s="15"/>
      <c r="IR206" s="15"/>
      <c r="IS206" s="15"/>
      <c r="IT206" s="15"/>
      <c r="IU206" s="15"/>
      <c r="IV206" s="15"/>
    </row>
    <row r="207" spans="1:256" ht="12" customHeight="1">
      <c r="A207" s="547"/>
      <c r="B207" s="547"/>
      <c r="C207" s="547"/>
      <c r="D207" s="547"/>
      <c r="E207" s="547"/>
      <c r="F207" s="547"/>
      <c r="G207" s="547"/>
      <c r="H207" s="547"/>
      <c r="I207" s="547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5"/>
      <c r="BR207" s="15"/>
      <c r="BS207" s="15"/>
      <c r="BT207" s="15"/>
      <c r="BU207" s="15"/>
      <c r="BV207" s="15"/>
      <c r="BW207" s="15"/>
      <c r="BX207" s="15"/>
      <c r="BY207" s="15"/>
      <c r="BZ207" s="15"/>
      <c r="CA207" s="15"/>
      <c r="CB207" s="15"/>
      <c r="CC207" s="15"/>
      <c r="CD207" s="15"/>
      <c r="CE207" s="15"/>
      <c r="CF207" s="15"/>
      <c r="CG207" s="15"/>
      <c r="CH207" s="15"/>
      <c r="CI207" s="15"/>
      <c r="CJ207" s="15"/>
      <c r="CK207" s="15"/>
      <c r="CL207" s="15"/>
      <c r="CM207" s="15"/>
      <c r="CN207" s="15"/>
      <c r="CO207" s="15"/>
      <c r="CP207" s="15"/>
      <c r="CQ207" s="15"/>
      <c r="CR207" s="15"/>
      <c r="CS207" s="15"/>
      <c r="CT207" s="15"/>
      <c r="CU207" s="15"/>
      <c r="CV207" s="15"/>
      <c r="CW207" s="15"/>
      <c r="CX207" s="15"/>
      <c r="CY207" s="15"/>
      <c r="CZ207" s="15"/>
      <c r="DA207" s="15"/>
      <c r="DB207" s="15"/>
      <c r="DC207" s="15"/>
      <c r="DD207" s="15"/>
      <c r="DE207" s="15"/>
      <c r="DF207" s="15"/>
      <c r="DG207" s="15"/>
      <c r="DH207" s="15"/>
      <c r="DI207" s="15"/>
      <c r="DJ207" s="15"/>
      <c r="DK207" s="15"/>
      <c r="DL207" s="15"/>
      <c r="DM207" s="15"/>
      <c r="DN207" s="15"/>
      <c r="DO207" s="15"/>
      <c r="DP207" s="15"/>
      <c r="DQ207" s="15"/>
      <c r="DR207" s="15"/>
      <c r="DS207" s="15"/>
      <c r="DT207" s="15"/>
      <c r="DU207" s="15"/>
      <c r="DV207" s="15"/>
      <c r="DW207" s="15"/>
      <c r="DX207" s="15"/>
      <c r="DY207" s="15"/>
      <c r="DZ207" s="15"/>
      <c r="EA207" s="15"/>
      <c r="EB207" s="15"/>
      <c r="EC207" s="15"/>
      <c r="ED207" s="15"/>
      <c r="EE207" s="15"/>
      <c r="EF207" s="15"/>
      <c r="EG207" s="15"/>
      <c r="EH207" s="15"/>
      <c r="EI207" s="15"/>
      <c r="EJ207" s="15"/>
      <c r="EK207" s="15"/>
      <c r="EL207" s="15"/>
      <c r="EM207" s="15"/>
      <c r="EN207" s="15"/>
      <c r="EO207" s="15"/>
      <c r="EP207" s="15"/>
      <c r="EQ207" s="15"/>
      <c r="ER207" s="15"/>
      <c r="ES207" s="15"/>
      <c r="ET207" s="15"/>
      <c r="EU207" s="15"/>
      <c r="EV207" s="15"/>
      <c r="EW207" s="15"/>
      <c r="EX207" s="15"/>
      <c r="EY207" s="15"/>
      <c r="EZ207" s="15"/>
      <c r="FA207" s="15"/>
      <c r="FB207" s="15"/>
      <c r="FC207" s="15"/>
      <c r="FD207" s="15"/>
      <c r="FE207" s="15"/>
      <c r="FF207" s="15"/>
      <c r="FG207" s="15"/>
      <c r="FH207" s="15"/>
      <c r="FI207" s="15"/>
      <c r="FJ207" s="15"/>
      <c r="FK207" s="15"/>
      <c r="FL207" s="15"/>
      <c r="FM207" s="15"/>
      <c r="FN207" s="15"/>
      <c r="FO207" s="15"/>
      <c r="FP207" s="15"/>
      <c r="FQ207" s="15"/>
      <c r="FR207" s="15"/>
      <c r="FS207" s="15"/>
      <c r="FT207" s="15"/>
      <c r="FU207" s="15"/>
      <c r="FV207" s="15"/>
      <c r="FW207" s="15"/>
      <c r="FX207" s="15"/>
      <c r="FY207" s="15"/>
      <c r="FZ207" s="15"/>
      <c r="GA207" s="15"/>
      <c r="GB207" s="15"/>
      <c r="GC207" s="15"/>
      <c r="GD207" s="15"/>
      <c r="GE207" s="15"/>
      <c r="GF207" s="15"/>
      <c r="GG207" s="15"/>
      <c r="GH207" s="15"/>
      <c r="GI207" s="15"/>
      <c r="GJ207" s="15"/>
      <c r="GK207" s="15"/>
      <c r="GL207" s="15"/>
      <c r="GM207" s="15"/>
      <c r="GN207" s="15"/>
      <c r="GO207" s="15"/>
      <c r="GP207" s="15"/>
      <c r="GQ207" s="15"/>
      <c r="GR207" s="15"/>
      <c r="GS207" s="15"/>
      <c r="GT207" s="15"/>
      <c r="GU207" s="15"/>
      <c r="GV207" s="15"/>
      <c r="GW207" s="15"/>
      <c r="GX207" s="15"/>
      <c r="GY207" s="15"/>
      <c r="GZ207" s="15"/>
      <c r="HA207" s="15"/>
      <c r="HB207" s="15"/>
      <c r="HC207" s="15"/>
      <c r="HD207" s="15"/>
      <c r="HE207" s="15"/>
      <c r="HF207" s="15"/>
      <c r="HG207" s="15"/>
      <c r="HH207" s="15"/>
      <c r="HI207" s="15"/>
      <c r="HJ207" s="15"/>
      <c r="HK207" s="15"/>
      <c r="HL207" s="15"/>
      <c r="HM207" s="15"/>
      <c r="HN207" s="15"/>
      <c r="HO207" s="15"/>
      <c r="HP207" s="15"/>
      <c r="HQ207" s="15"/>
      <c r="HR207" s="15"/>
      <c r="HS207" s="15"/>
      <c r="HT207" s="15"/>
      <c r="HU207" s="15"/>
      <c r="HV207" s="15"/>
      <c r="HW207" s="15"/>
      <c r="HX207" s="15"/>
      <c r="HY207" s="15"/>
      <c r="HZ207" s="15"/>
      <c r="IA207" s="15"/>
      <c r="IB207" s="15"/>
      <c r="IC207" s="15"/>
      <c r="ID207" s="15"/>
      <c r="IE207" s="15"/>
      <c r="IF207" s="15"/>
      <c r="IG207" s="15"/>
      <c r="IH207" s="15"/>
      <c r="II207" s="15"/>
      <c r="IJ207" s="15"/>
      <c r="IK207" s="15"/>
      <c r="IL207" s="15"/>
      <c r="IM207" s="15"/>
      <c r="IN207" s="15"/>
      <c r="IO207" s="15"/>
      <c r="IP207" s="15"/>
      <c r="IQ207" s="15"/>
      <c r="IR207" s="15"/>
      <c r="IS207" s="15"/>
      <c r="IT207" s="15"/>
      <c r="IU207" s="15"/>
      <c r="IV207" s="15"/>
    </row>
    <row r="208" spans="1:256" ht="15" customHeight="1">
      <c r="A208" s="548" t="s">
        <v>198</v>
      </c>
      <c r="B208" s="548"/>
      <c r="C208" s="548"/>
      <c r="D208" s="548"/>
      <c r="E208" s="548"/>
      <c r="F208" s="548"/>
      <c r="G208" s="548"/>
      <c r="H208" s="548"/>
      <c r="I208" s="548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5"/>
      <c r="BR208" s="15"/>
      <c r="BS208" s="15"/>
      <c r="BT208" s="15"/>
      <c r="BU208" s="15"/>
      <c r="BV208" s="15"/>
      <c r="BW208" s="15"/>
      <c r="BX208" s="15"/>
      <c r="BY208" s="15"/>
      <c r="BZ208" s="15"/>
      <c r="CA208" s="15"/>
      <c r="CB208" s="15"/>
      <c r="CC208" s="15"/>
      <c r="CD208" s="15"/>
      <c r="CE208" s="15"/>
      <c r="CF208" s="15"/>
      <c r="CG208" s="15"/>
      <c r="CH208" s="15"/>
      <c r="CI208" s="15"/>
      <c r="CJ208" s="15"/>
      <c r="CK208" s="15"/>
      <c r="CL208" s="15"/>
      <c r="CM208" s="15"/>
      <c r="CN208" s="15"/>
      <c r="CO208" s="15"/>
      <c r="CP208" s="15"/>
      <c r="CQ208" s="15"/>
      <c r="CR208" s="15"/>
      <c r="CS208" s="15"/>
      <c r="CT208" s="15"/>
      <c r="CU208" s="15"/>
      <c r="CV208" s="15"/>
      <c r="CW208" s="15"/>
      <c r="CX208" s="15"/>
      <c r="CY208" s="15"/>
      <c r="CZ208" s="15"/>
      <c r="DA208" s="15"/>
      <c r="DB208" s="15"/>
      <c r="DC208" s="15"/>
      <c r="DD208" s="15"/>
      <c r="DE208" s="15"/>
      <c r="DF208" s="15"/>
      <c r="DG208" s="15"/>
      <c r="DH208" s="15"/>
      <c r="DI208" s="15"/>
      <c r="DJ208" s="15"/>
      <c r="DK208" s="15"/>
      <c r="DL208" s="15"/>
      <c r="DM208" s="15"/>
      <c r="DN208" s="15"/>
      <c r="DO208" s="15"/>
      <c r="DP208" s="15"/>
      <c r="DQ208" s="15"/>
      <c r="DR208" s="15"/>
      <c r="DS208" s="15"/>
      <c r="DT208" s="15"/>
      <c r="DU208" s="15"/>
      <c r="DV208" s="15"/>
      <c r="DW208" s="15"/>
      <c r="DX208" s="15"/>
      <c r="DY208" s="15"/>
      <c r="DZ208" s="15"/>
      <c r="EA208" s="15"/>
      <c r="EB208" s="15"/>
      <c r="EC208" s="15"/>
      <c r="ED208" s="15"/>
      <c r="EE208" s="15"/>
      <c r="EF208" s="15"/>
      <c r="EG208" s="15"/>
      <c r="EH208" s="15"/>
      <c r="EI208" s="15"/>
      <c r="EJ208" s="15"/>
      <c r="EK208" s="15"/>
      <c r="EL208" s="15"/>
      <c r="EM208" s="15"/>
      <c r="EN208" s="15"/>
      <c r="EO208" s="15"/>
      <c r="EP208" s="15"/>
      <c r="EQ208" s="15"/>
      <c r="ER208" s="15"/>
      <c r="ES208" s="15"/>
      <c r="ET208" s="15"/>
      <c r="EU208" s="15"/>
      <c r="EV208" s="15"/>
      <c r="EW208" s="15"/>
      <c r="EX208" s="15"/>
      <c r="EY208" s="15"/>
      <c r="EZ208" s="15"/>
      <c r="FA208" s="15"/>
      <c r="FB208" s="15"/>
      <c r="FC208" s="15"/>
      <c r="FD208" s="15"/>
      <c r="FE208" s="15"/>
      <c r="FF208" s="15"/>
      <c r="FG208" s="15"/>
      <c r="FH208" s="15"/>
      <c r="FI208" s="15"/>
      <c r="FJ208" s="15"/>
      <c r="FK208" s="15"/>
      <c r="FL208" s="15"/>
      <c r="FM208" s="15"/>
      <c r="FN208" s="15"/>
      <c r="FO208" s="15"/>
      <c r="FP208" s="15"/>
      <c r="FQ208" s="15"/>
      <c r="FR208" s="15"/>
      <c r="FS208" s="15"/>
      <c r="FT208" s="15"/>
      <c r="FU208" s="15"/>
      <c r="FV208" s="15"/>
      <c r="FW208" s="15"/>
      <c r="FX208" s="15"/>
      <c r="FY208" s="15"/>
      <c r="FZ208" s="15"/>
      <c r="GA208" s="15"/>
      <c r="GB208" s="15"/>
      <c r="GC208" s="15"/>
      <c r="GD208" s="15"/>
      <c r="GE208" s="15"/>
      <c r="GF208" s="15"/>
      <c r="GG208" s="15"/>
      <c r="GH208" s="15"/>
      <c r="GI208" s="15"/>
      <c r="GJ208" s="15"/>
      <c r="GK208" s="15"/>
      <c r="GL208" s="15"/>
      <c r="GM208" s="15"/>
      <c r="GN208" s="15"/>
      <c r="GO208" s="15"/>
      <c r="GP208" s="15"/>
      <c r="GQ208" s="15"/>
      <c r="GR208" s="15"/>
      <c r="GS208" s="15"/>
      <c r="GT208" s="15"/>
      <c r="GU208" s="15"/>
      <c r="GV208" s="15"/>
      <c r="GW208" s="15"/>
      <c r="GX208" s="15"/>
      <c r="GY208" s="15"/>
      <c r="GZ208" s="15"/>
      <c r="HA208" s="15"/>
      <c r="HB208" s="15"/>
      <c r="HC208" s="15"/>
      <c r="HD208" s="15"/>
      <c r="HE208" s="15"/>
      <c r="HF208" s="15"/>
      <c r="HG208" s="15"/>
      <c r="HH208" s="15"/>
      <c r="HI208" s="15"/>
      <c r="HJ208" s="15"/>
      <c r="HK208" s="15"/>
      <c r="HL208" s="15"/>
      <c r="HM208" s="15"/>
      <c r="HN208" s="15"/>
      <c r="HO208" s="15"/>
      <c r="HP208" s="15"/>
      <c r="HQ208" s="15"/>
      <c r="HR208" s="15"/>
      <c r="HS208" s="15"/>
      <c r="HT208" s="15"/>
      <c r="HU208" s="15"/>
      <c r="HV208" s="15"/>
      <c r="HW208" s="15"/>
      <c r="HX208" s="15"/>
      <c r="HY208" s="15"/>
      <c r="HZ208" s="15"/>
      <c r="IA208" s="15"/>
      <c r="IB208" s="15"/>
      <c r="IC208" s="15"/>
      <c r="ID208" s="15"/>
      <c r="IE208" s="15"/>
      <c r="IF208" s="15"/>
      <c r="IG208" s="15"/>
      <c r="IH208" s="15"/>
      <c r="II208" s="15"/>
      <c r="IJ208" s="15"/>
      <c r="IK208" s="15"/>
      <c r="IL208" s="15"/>
      <c r="IM208" s="15"/>
      <c r="IN208" s="15"/>
      <c r="IO208" s="15"/>
      <c r="IP208" s="15"/>
      <c r="IQ208" s="15"/>
      <c r="IR208" s="15"/>
      <c r="IS208" s="15"/>
      <c r="IT208" s="15"/>
      <c r="IU208" s="15"/>
      <c r="IV208" s="15"/>
    </row>
    <row r="209" spans="1:256" ht="11.25" customHeight="1">
      <c r="A209" s="112"/>
      <c r="B209" s="112"/>
      <c r="C209" s="112"/>
      <c r="D209" s="112"/>
      <c r="E209" s="112"/>
      <c r="F209" s="112"/>
      <c r="G209" s="112"/>
      <c r="H209" s="112"/>
      <c r="I209" s="113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  <c r="BM209" s="15"/>
      <c r="BN209" s="15"/>
      <c r="BO209" s="15"/>
      <c r="BP209" s="15"/>
      <c r="BQ209" s="15"/>
      <c r="BR209" s="15"/>
      <c r="BS209" s="15"/>
      <c r="BT209" s="15"/>
      <c r="BU209" s="15"/>
      <c r="BV209" s="15"/>
      <c r="BW209" s="15"/>
      <c r="BX209" s="15"/>
      <c r="BY209" s="15"/>
      <c r="BZ209" s="15"/>
      <c r="CA209" s="15"/>
      <c r="CB209" s="15"/>
      <c r="CC209" s="15"/>
      <c r="CD209" s="15"/>
      <c r="CE209" s="15"/>
      <c r="CF209" s="15"/>
      <c r="CG209" s="15"/>
      <c r="CH209" s="15"/>
      <c r="CI209" s="15"/>
      <c r="CJ209" s="15"/>
      <c r="CK209" s="15"/>
      <c r="CL209" s="15"/>
      <c r="CM209" s="15"/>
      <c r="CN209" s="15"/>
      <c r="CO209" s="15"/>
      <c r="CP209" s="15"/>
      <c r="CQ209" s="15"/>
      <c r="CR209" s="15"/>
      <c r="CS209" s="15"/>
      <c r="CT209" s="15"/>
      <c r="CU209" s="15"/>
      <c r="CV209" s="15"/>
      <c r="CW209" s="15"/>
      <c r="CX209" s="15"/>
      <c r="CY209" s="15"/>
      <c r="CZ209" s="15"/>
      <c r="DA209" s="15"/>
      <c r="DB209" s="15"/>
      <c r="DC209" s="15"/>
      <c r="DD209" s="15"/>
      <c r="DE209" s="15"/>
      <c r="DF209" s="15"/>
      <c r="DG209" s="15"/>
      <c r="DH209" s="15"/>
      <c r="DI209" s="15"/>
      <c r="DJ209" s="15"/>
      <c r="DK209" s="15"/>
      <c r="DL209" s="15"/>
      <c r="DM209" s="15"/>
      <c r="DN209" s="15"/>
      <c r="DO209" s="15"/>
      <c r="DP209" s="15"/>
      <c r="DQ209" s="15"/>
      <c r="DR209" s="15"/>
      <c r="DS209" s="15"/>
      <c r="DT209" s="15"/>
      <c r="DU209" s="15"/>
      <c r="DV209" s="15"/>
      <c r="DW209" s="15"/>
      <c r="DX209" s="15"/>
      <c r="DY209" s="15"/>
      <c r="DZ209" s="15"/>
      <c r="EA209" s="15"/>
      <c r="EB209" s="15"/>
      <c r="EC209" s="15"/>
      <c r="ED209" s="15"/>
      <c r="EE209" s="15"/>
      <c r="EF209" s="15"/>
      <c r="EG209" s="15"/>
      <c r="EH209" s="15"/>
      <c r="EI209" s="15"/>
      <c r="EJ209" s="15"/>
      <c r="EK209" s="15"/>
      <c r="EL209" s="15"/>
      <c r="EM209" s="15"/>
      <c r="EN209" s="15"/>
      <c r="EO209" s="15"/>
      <c r="EP209" s="15"/>
      <c r="EQ209" s="15"/>
      <c r="ER209" s="15"/>
      <c r="ES209" s="15"/>
      <c r="ET209" s="15"/>
      <c r="EU209" s="15"/>
      <c r="EV209" s="15"/>
      <c r="EW209" s="15"/>
      <c r="EX209" s="15"/>
      <c r="EY209" s="15"/>
      <c r="EZ209" s="15"/>
      <c r="FA209" s="15"/>
      <c r="FB209" s="15"/>
      <c r="FC209" s="15"/>
      <c r="FD209" s="15"/>
      <c r="FE209" s="15"/>
      <c r="FF209" s="15"/>
      <c r="FG209" s="15"/>
      <c r="FH209" s="15"/>
      <c r="FI209" s="15"/>
      <c r="FJ209" s="15"/>
      <c r="FK209" s="15"/>
      <c r="FL209" s="15"/>
      <c r="FM209" s="15"/>
      <c r="FN209" s="15"/>
      <c r="FO209" s="15"/>
      <c r="FP209" s="15"/>
      <c r="FQ209" s="15"/>
      <c r="FR209" s="15"/>
      <c r="FS209" s="15"/>
      <c r="FT209" s="15"/>
      <c r="FU209" s="15"/>
      <c r="FV209" s="15"/>
      <c r="FW209" s="15"/>
      <c r="FX209" s="15"/>
      <c r="FY209" s="15"/>
      <c r="FZ209" s="15"/>
      <c r="GA209" s="15"/>
      <c r="GB209" s="15"/>
      <c r="GC209" s="15"/>
      <c r="GD209" s="15"/>
      <c r="GE209" s="15"/>
      <c r="GF209" s="15"/>
      <c r="GG209" s="15"/>
      <c r="GH209" s="15"/>
      <c r="GI209" s="15"/>
      <c r="GJ209" s="15"/>
      <c r="GK209" s="15"/>
      <c r="GL209" s="15"/>
      <c r="GM209" s="15"/>
      <c r="GN209" s="15"/>
      <c r="GO209" s="15"/>
      <c r="GP209" s="15"/>
      <c r="GQ209" s="15"/>
      <c r="GR209" s="15"/>
      <c r="GS209" s="15"/>
      <c r="GT209" s="15"/>
      <c r="GU209" s="15"/>
      <c r="GV209" s="15"/>
      <c r="GW209" s="15"/>
      <c r="GX209" s="15"/>
      <c r="GY209" s="15"/>
      <c r="GZ209" s="15"/>
      <c r="HA209" s="15"/>
      <c r="HB209" s="15"/>
      <c r="HC209" s="15"/>
      <c r="HD209" s="15"/>
      <c r="HE209" s="15"/>
      <c r="HF209" s="15"/>
      <c r="HG209" s="15"/>
      <c r="HH209" s="15"/>
      <c r="HI209" s="15"/>
      <c r="HJ209" s="15"/>
      <c r="HK209" s="15"/>
      <c r="HL209" s="15"/>
      <c r="HM209" s="15"/>
      <c r="HN209" s="15"/>
      <c r="HO209" s="15"/>
      <c r="HP209" s="15"/>
      <c r="HQ209" s="15"/>
      <c r="HR209" s="15"/>
      <c r="HS209" s="15"/>
      <c r="HT209" s="15"/>
      <c r="HU209" s="15"/>
      <c r="HV209" s="15"/>
      <c r="HW209" s="15"/>
      <c r="HX209" s="15"/>
      <c r="HY209" s="15"/>
      <c r="HZ209" s="15"/>
      <c r="IA209" s="15"/>
      <c r="IB209" s="15"/>
      <c r="IC209" s="15"/>
      <c r="ID209" s="15"/>
      <c r="IE209" s="15"/>
      <c r="IF209" s="15"/>
      <c r="IG209" s="15"/>
      <c r="IH209" s="15"/>
      <c r="II209" s="15"/>
      <c r="IJ209" s="15"/>
      <c r="IK209" s="15"/>
      <c r="IL209" s="15"/>
      <c r="IM209" s="15"/>
      <c r="IN209" s="15"/>
      <c r="IO209" s="15"/>
      <c r="IP209" s="15"/>
      <c r="IQ209" s="15"/>
      <c r="IR209" s="15"/>
      <c r="IS209" s="15"/>
      <c r="IT209" s="15"/>
      <c r="IU209" s="15"/>
      <c r="IV209" s="15"/>
    </row>
    <row r="210" spans="1:256" ht="21" customHeight="1">
      <c r="A210" s="549" t="s">
        <v>199</v>
      </c>
      <c r="B210" s="549"/>
      <c r="C210" s="549"/>
      <c r="D210" s="549"/>
      <c r="E210" s="549"/>
      <c r="F210" s="549"/>
      <c r="G210" s="549"/>
      <c r="H210" s="549"/>
      <c r="I210" s="549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5"/>
      <c r="BR210" s="15"/>
      <c r="BS210" s="15"/>
      <c r="BT210" s="15"/>
      <c r="BU210" s="15"/>
      <c r="BV210" s="15"/>
      <c r="BW210" s="15"/>
      <c r="BX210" s="15"/>
      <c r="BY210" s="15"/>
      <c r="BZ210" s="15"/>
      <c r="CA210" s="15"/>
      <c r="CB210" s="15"/>
      <c r="CC210" s="15"/>
      <c r="CD210" s="15"/>
      <c r="CE210" s="15"/>
      <c r="CF210" s="15"/>
      <c r="CG210" s="15"/>
      <c r="CH210" s="15"/>
      <c r="CI210" s="15"/>
      <c r="CJ210" s="15"/>
      <c r="CK210" s="15"/>
      <c r="CL210" s="15"/>
      <c r="CM210" s="15"/>
      <c r="CN210" s="15"/>
      <c r="CO210" s="15"/>
      <c r="CP210" s="15"/>
      <c r="CQ210" s="15"/>
      <c r="CR210" s="15"/>
      <c r="CS210" s="15"/>
      <c r="CT210" s="15"/>
      <c r="CU210" s="15"/>
      <c r="CV210" s="15"/>
      <c r="CW210" s="15"/>
      <c r="CX210" s="15"/>
      <c r="CY210" s="15"/>
      <c r="CZ210" s="15"/>
      <c r="DA210" s="15"/>
      <c r="DB210" s="15"/>
      <c r="DC210" s="15"/>
      <c r="DD210" s="15"/>
      <c r="DE210" s="15"/>
      <c r="DF210" s="15"/>
      <c r="DG210" s="15"/>
      <c r="DH210" s="15"/>
      <c r="DI210" s="15"/>
      <c r="DJ210" s="15"/>
      <c r="DK210" s="15"/>
      <c r="DL210" s="15"/>
      <c r="DM210" s="15"/>
      <c r="DN210" s="15"/>
      <c r="DO210" s="15"/>
      <c r="DP210" s="15"/>
      <c r="DQ210" s="15"/>
      <c r="DR210" s="15"/>
      <c r="DS210" s="15"/>
      <c r="DT210" s="15"/>
      <c r="DU210" s="15"/>
      <c r="DV210" s="15"/>
      <c r="DW210" s="15"/>
      <c r="DX210" s="15"/>
      <c r="DY210" s="15"/>
      <c r="DZ210" s="15"/>
      <c r="EA210" s="15"/>
      <c r="EB210" s="15"/>
      <c r="EC210" s="15"/>
      <c r="ED210" s="15"/>
      <c r="EE210" s="15"/>
      <c r="EF210" s="15"/>
      <c r="EG210" s="15"/>
      <c r="EH210" s="15"/>
      <c r="EI210" s="15"/>
      <c r="EJ210" s="15"/>
      <c r="EK210" s="15"/>
      <c r="EL210" s="15"/>
      <c r="EM210" s="15"/>
      <c r="EN210" s="15"/>
      <c r="EO210" s="15"/>
      <c r="EP210" s="15"/>
      <c r="EQ210" s="15"/>
      <c r="ER210" s="15"/>
      <c r="ES210" s="15"/>
      <c r="ET210" s="15"/>
      <c r="EU210" s="15"/>
      <c r="EV210" s="15"/>
      <c r="EW210" s="15"/>
      <c r="EX210" s="15"/>
      <c r="EY210" s="15"/>
      <c r="EZ210" s="15"/>
      <c r="FA210" s="15"/>
      <c r="FB210" s="15"/>
      <c r="FC210" s="15"/>
      <c r="FD210" s="15"/>
      <c r="FE210" s="15"/>
      <c r="FF210" s="15"/>
      <c r="FG210" s="15"/>
      <c r="FH210" s="15"/>
      <c r="FI210" s="15"/>
      <c r="FJ210" s="15"/>
      <c r="FK210" s="15"/>
      <c r="FL210" s="15"/>
      <c r="FM210" s="15"/>
      <c r="FN210" s="15"/>
      <c r="FO210" s="15"/>
      <c r="FP210" s="15"/>
      <c r="FQ210" s="15"/>
      <c r="FR210" s="15"/>
      <c r="FS210" s="15"/>
      <c r="FT210" s="15"/>
      <c r="FU210" s="15"/>
      <c r="FV210" s="15"/>
      <c r="FW210" s="15"/>
      <c r="FX210" s="15"/>
      <c r="FY210" s="15"/>
      <c r="FZ210" s="15"/>
      <c r="GA210" s="15"/>
      <c r="GB210" s="15"/>
      <c r="GC210" s="15"/>
      <c r="GD210" s="15"/>
      <c r="GE210" s="15"/>
      <c r="GF210" s="15"/>
      <c r="GG210" s="15"/>
      <c r="GH210" s="15"/>
      <c r="GI210" s="15"/>
      <c r="GJ210" s="15"/>
      <c r="GK210" s="15"/>
      <c r="GL210" s="15"/>
      <c r="GM210" s="15"/>
      <c r="GN210" s="15"/>
      <c r="GO210" s="15"/>
      <c r="GP210" s="15"/>
      <c r="GQ210" s="15"/>
      <c r="GR210" s="15"/>
      <c r="GS210" s="15"/>
      <c r="GT210" s="15"/>
      <c r="GU210" s="15"/>
      <c r="GV210" s="15"/>
      <c r="GW210" s="15"/>
      <c r="GX210" s="15"/>
      <c r="GY210" s="15"/>
      <c r="GZ210" s="15"/>
      <c r="HA210" s="15"/>
      <c r="HB210" s="15"/>
      <c r="HC210" s="15"/>
      <c r="HD210" s="15"/>
      <c r="HE210" s="15"/>
      <c r="HF210" s="15"/>
      <c r="HG210" s="15"/>
      <c r="HH210" s="15"/>
      <c r="HI210" s="15"/>
      <c r="HJ210" s="15"/>
      <c r="HK210" s="15"/>
      <c r="HL210" s="15"/>
      <c r="HM210" s="15"/>
      <c r="HN210" s="15"/>
      <c r="HO210" s="15"/>
      <c r="HP210" s="15"/>
      <c r="HQ210" s="15"/>
      <c r="HR210" s="15"/>
      <c r="HS210" s="15"/>
      <c r="HT210" s="15"/>
      <c r="HU210" s="15"/>
      <c r="HV210" s="15"/>
      <c r="HW210" s="15"/>
      <c r="HX210" s="15"/>
      <c r="HY210" s="15"/>
      <c r="HZ210" s="15"/>
      <c r="IA210" s="15"/>
      <c r="IB210" s="15"/>
      <c r="IC210" s="15"/>
      <c r="ID210" s="15"/>
      <c r="IE210" s="15"/>
      <c r="IF210" s="15"/>
      <c r="IG210" s="15"/>
      <c r="IH210" s="15"/>
      <c r="II210" s="15"/>
      <c r="IJ210" s="15"/>
      <c r="IK210" s="15"/>
      <c r="IL210" s="15"/>
      <c r="IM210" s="15"/>
      <c r="IN210" s="15"/>
      <c r="IO210" s="15"/>
      <c r="IP210" s="15"/>
      <c r="IQ210" s="15"/>
      <c r="IR210" s="15"/>
      <c r="IS210" s="15"/>
      <c r="IT210" s="15"/>
      <c r="IU210" s="15"/>
      <c r="IV210" s="15"/>
    </row>
    <row r="211" spans="1:256" ht="45" customHeight="1">
      <c r="A211" s="550" t="s">
        <v>200</v>
      </c>
      <c r="B211" s="550"/>
      <c r="C211" s="550"/>
      <c r="D211" s="550"/>
      <c r="E211" s="550"/>
      <c r="F211" s="550"/>
      <c r="G211" s="550"/>
      <c r="H211" s="550"/>
      <c r="I211" s="550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5"/>
      <c r="BR211" s="15"/>
      <c r="BS211" s="15"/>
      <c r="BT211" s="15"/>
      <c r="BU211" s="15"/>
      <c r="BV211" s="15"/>
      <c r="BW211" s="15"/>
      <c r="BX211" s="15"/>
      <c r="BY211" s="15"/>
      <c r="BZ211" s="15"/>
      <c r="CA211" s="15"/>
      <c r="CB211" s="15"/>
      <c r="CC211" s="15"/>
      <c r="CD211" s="15"/>
      <c r="CE211" s="15"/>
      <c r="CF211" s="15"/>
      <c r="CG211" s="15"/>
      <c r="CH211" s="15"/>
      <c r="CI211" s="15"/>
      <c r="CJ211" s="15"/>
      <c r="CK211" s="15"/>
      <c r="CL211" s="15"/>
      <c r="CM211" s="15"/>
      <c r="CN211" s="15"/>
      <c r="CO211" s="15"/>
      <c r="CP211" s="15"/>
      <c r="CQ211" s="15"/>
      <c r="CR211" s="15"/>
      <c r="CS211" s="15"/>
      <c r="CT211" s="15"/>
      <c r="CU211" s="15"/>
      <c r="CV211" s="15"/>
      <c r="CW211" s="15"/>
      <c r="CX211" s="15"/>
      <c r="CY211" s="15"/>
      <c r="CZ211" s="15"/>
      <c r="DA211" s="15"/>
      <c r="DB211" s="15"/>
      <c r="DC211" s="15"/>
      <c r="DD211" s="15"/>
      <c r="DE211" s="15"/>
      <c r="DF211" s="15"/>
      <c r="DG211" s="15"/>
      <c r="DH211" s="15"/>
      <c r="DI211" s="15"/>
      <c r="DJ211" s="15"/>
      <c r="DK211" s="15"/>
      <c r="DL211" s="15"/>
      <c r="DM211" s="15"/>
      <c r="DN211" s="15"/>
      <c r="DO211" s="15"/>
      <c r="DP211" s="15"/>
      <c r="DQ211" s="15"/>
      <c r="DR211" s="15"/>
      <c r="DS211" s="15"/>
      <c r="DT211" s="15"/>
      <c r="DU211" s="15"/>
      <c r="DV211" s="15"/>
      <c r="DW211" s="15"/>
      <c r="DX211" s="15"/>
      <c r="DY211" s="15"/>
      <c r="DZ211" s="15"/>
      <c r="EA211" s="15"/>
      <c r="EB211" s="15"/>
      <c r="EC211" s="15"/>
      <c r="ED211" s="15"/>
      <c r="EE211" s="15"/>
      <c r="EF211" s="15"/>
      <c r="EG211" s="15"/>
      <c r="EH211" s="15"/>
      <c r="EI211" s="15"/>
      <c r="EJ211" s="15"/>
      <c r="EK211" s="15"/>
      <c r="EL211" s="15"/>
      <c r="EM211" s="15"/>
      <c r="EN211" s="15"/>
      <c r="EO211" s="15"/>
      <c r="EP211" s="15"/>
      <c r="EQ211" s="15"/>
      <c r="ER211" s="15"/>
      <c r="ES211" s="15"/>
      <c r="ET211" s="15"/>
      <c r="EU211" s="15"/>
      <c r="EV211" s="15"/>
      <c r="EW211" s="15"/>
      <c r="EX211" s="15"/>
      <c r="EY211" s="15"/>
      <c r="EZ211" s="15"/>
      <c r="FA211" s="15"/>
      <c r="FB211" s="15"/>
      <c r="FC211" s="15"/>
      <c r="FD211" s="15"/>
      <c r="FE211" s="15"/>
      <c r="FF211" s="15"/>
      <c r="FG211" s="15"/>
      <c r="FH211" s="15"/>
      <c r="FI211" s="15"/>
      <c r="FJ211" s="15"/>
      <c r="FK211" s="15"/>
      <c r="FL211" s="15"/>
      <c r="FM211" s="15"/>
      <c r="FN211" s="15"/>
      <c r="FO211" s="15"/>
      <c r="FP211" s="15"/>
      <c r="FQ211" s="15"/>
      <c r="FR211" s="15"/>
      <c r="FS211" s="15"/>
      <c r="FT211" s="15"/>
      <c r="FU211" s="15"/>
      <c r="FV211" s="15"/>
      <c r="FW211" s="15"/>
      <c r="FX211" s="15"/>
      <c r="FY211" s="15"/>
      <c r="FZ211" s="15"/>
      <c r="GA211" s="15"/>
      <c r="GB211" s="15"/>
      <c r="GC211" s="15"/>
      <c r="GD211" s="15"/>
      <c r="GE211" s="15"/>
      <c r="GF211" s="15"/>
      <c r="GG211" s="15"/>
      <c r="GH211" s="15"/>
      <c r="GI211" s="15"/>
      <c r="GJ211" s="15"/>
      <c r="GK211" s="15"/>
      <c r="GL211" s="15"/>
      <c r="GM211" s="15"/>
      <c r="GN211" s="15"/>
      <c r="GO211" s="15"/>
      <c r="GP211" s="15"/>
      <c r="GQ211" s="15"/>
      <c r="GR211" s="15"/>
      <c r="GS211" s="15"/>
      <c r="GT211" s="15"/>
      <c r="GU211" s="15"/>
      <c r="GV211" s="15"/>
      <c r="GW211" s="15"/>
      <c r="GX211" s="15"/>
      <c r="GY211" s="15"/>
      <c r="GZ211" s="15"/>
      <c r="HA211" s="15"/>
      <c r="HB211" s="15"/>
      <c r="HC211" s="15"/>
      <c r="HD211" s="15"/>
      <c r="HE211" s="15"/>
      <c r="HF211" s="15"/>
      <c r="HG211" s="15"/>
      <c r="HH211" s="15"/>
      <c r="HI211" s="15"/>
      <c r="HJ211" s="15"/>
      <c r="HK211" s="15"/>
      <c r="HL211" s="15"/>
      <c r="HM211" s="15"/>
      <c r="HN211" s="15"/>
      <c r="HO211" s="15"/>
      <c r="HP211" s="15"/>
      <c r="HQ211" s="15"/>
      <c r="HR211" s="15"/>
      <c r="HS211" s="15"/>
      <c r="HT211" s="15"/>
      <c r="HU211" s="15"/>
      <c r="HV211" s="15"/>
      <c r="HW211" s="15"/>
      <c r="HX211" s="15"/>
      <c r="HY211" s="15"/>
      <c r="HZ211" s="15"/>
      <c r="IA211" s="15"/>
      <c r="IB211" s="15"/>
      <c r="IC211" s="15"/>
      <c r="ID211" s="15"/>
      <c r="IE211" s="15"/>
      <c r="IF211" s="15"/>
      <c r="IG211" s="15"/>
      <c r="IH211" s="15"/>
      <c r="II211" s="15"/>
      <c r="IJ211" s="15"/>
      <c r="IK211" s="15"/>
      <c r="IL211" s="15"/>
      <c r="IM211" s="15"/>
      <c r="IN211" s="15"/>
      <c r="IO211" s="15"/>
      <c r="IP211" s="15"/>
      <c r="IQ211" s="15"/>
      <c r="IR211" s="15"/>
      <c r="IS211" s="15"/>
      <c r="IT211" s="15"/>
      <c r="IU211" s="15"/>
      <c r="IV211" s="15"/>
    </row>
    <row r="212" spans="1:256" ht="53.25" customHeight="1">
      <c r="A212" s="551" t="s">
        <v>201</v>
      </c>
      <c r="B212" s="551"/>
      <c r="C212" s="6" t="s">
        <v>202</v>
      </c>
      <c r="D212" s="6"/>
      <c r="E212" s="6" t="s">
        <v>203</v>
      </c>
      <c r="F212" s="6"/>
      <c r="G212" s="6" t="s">
        <v>204</v>
      </c>
      <c r="H212" s="6"/>
      <c r="I212" s="6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  <c r="BM212" s="15"/>
      <c r="BN212" s="15"/>
      <c r="BO212" s="15"/>
      <c r="BP212" s="15"/>
      <c r="BQ212" s="15"/>
      <c r="BR212" s="15"/>
      <c r="BS212" s="15"/>
      <c r="BT212" s="15"/>
      <c r="BU212" s="15"/>
      <c r="BV212" s="15"/>
      <c r="BW212" s="15"/>
      <c r="BX212" s="15"/>
      <c r="BY212" s="15"/>
      <c r="BZ212" s="15"/>
      <c r="CA212" s="15"/>
      <c r="CB212" s="15"/>
      <c r="CC212" s="15"/>
      <c r="CD212" s="15"/>
      <c r="CE212" s="15"/>
      <c r="CF212" s="15"/>
      <c r="CG212" s="15"/>
      <c r="CH212" s="15"/>
      <c r="CI212" s="15"/>
      <c r="CJ212" s="15"/>
      <c r="CK212" s="15"/>
      <c r="CL212" s="15"/>
      <c r="CM212" s="15"/>
      <c r="CN212" s="15"/>
      <c r="CO212" s="15"/>
      <c r="CP212" s="15"/>
      <c r="CQ212" s="15"/>
      <c r="CR212" s="15"/>
      <c r="CS212" s="15"/>
      <c r="CT212" s="15"/>
      <c r="CU212" s="15"/>
      <c r="CV212" s="15"/>
      <c r="CW212" s="15"/>
      <c r="CX212" s="15"/>
      <c r="CY212" s="15"/>
      <c r="CZ212" s="15"/>
      <c r="DA212" s="15"/>
      <c r="DB212" s="15"/>
      <c r="DC212" s="15"/>
      <c r="DD212" s="15"/>
      <c r="DE212" s="15"/>
      <c r="DF212" s="15"/>
      <c r="DG212" s="15"/>
      <c r="DH212" s="15"/>
      <c r="DI212" s="15"/>
      <c r="DJ212" s="15"/>
      <c r="DK212" s="15"/>
      <c r="DL212" s="15"/>
      <c r="DM212" s="15"/>
      <c r="DN212" s="15"/>
      <c r="DO212" s="15"/>
      <c r="DP212" s="15"/>
      <c r="DQ212" s="15"/>
      <c r="DR212" s="15"/>
      <c r="DS212" s="15"/>
      <c r="DT212" s="15"/>
      <c r="DU212" s="15"/>
      <c r="DV212" s="15"/>
      <c r="DW212" s="15"/>
      <c r="DX212" s="15"/>
      <c r="DY212" s="15"/>
      <c r="DZ212" s="15"/>
      <c r="EA212" s="15"/>
      <c r="EB212" s="15"/>
      <c r="EC212" s="15"/>
      <c r="ED212" s="15"/>
      <c r="EE212" s="15"/>
      <c r="EF212" s="15"/>
      <c r="EG212" s="15"/>
      <c r="EH212" s="15"/>
      <c r="EI212" s="15"/>
      <c r="EJ212" s="15"/>
      <c r="EK212" s="15"/>
      <c r="EL212" s="15"/>
      <c r="EM212" s="15"/>
      <c r="EN212" s="15"/>
      <c r="EO212" s="15"/>
      <c r="EP212" s="15"/>
      <c r="EQ212" s="15"/>
      <c r="ER212" s="15"/>
      <c r="ES212" s="15"/>
      <c r="ET212" s="15"/>
      <c r="EU212" s="15"/>
      <c r="EV212" s="15"/>
      <c r="EW212" s="15"/>
      <c r="EX212" s="15"/>
      <c r="EY212" s="15"/>
      <c r="EZ212" s="15"/>
      <c r="FA212" s="15"/>
      <c r="FB212" s="15"/>
      <c r="FC212" s="15"/>
      <c r="FD212" s="15"/>
      <c r="FE212" s="15"/>
      <c r="FF212" s="15"/>
      <c r="FG212" s="15"/>
      <c r="FH212" s="15"/>
      <c r="FI212" s="15"/>
      <c r="FJ212" s="15"/>
      <c r="FK212" s="15"/>
      <c r="FL212" s="15"/>
      <c r="FM212" s="15"/>
      <c r="FN212" s="15"/>
      <c r="FO212" s="15"/>
      <c r="FP212" s="15"/>
      <c r="FQ212" s="15"/>
      <c r="FR212" s="15"/>
      <c r="FS212" s="15"/>
      <c r="FT212" s="15"/>
      <c r="FU212" s="15"/>
      <c r="FV212" s="15"/>
      <c r="FW212" s="15"/>
      <c r="FX212" s="15"/>
      <c r="FY212" s="15"/>
      <c r="FZ212" s="15"/>
      <c r="GA212" s="15"/>
      <c r="GB212" s="15"/>
      <c r="GC212" s="15"/>
      <c r="GD212" s="15"/>
      <c r="GE212" s="15"/>
      <c r="GF212" s="15"/>
      <c r="GG212" s="15"/>
      <c r="GH212" s="15"/>
      <c r="GI212" s="15"/>
      <c r="GJ212" s="15"/>
      <c r="GK212" s="15"/>
      <c r="GL212" s="15"/>
      <c r="GM212" s="15"/>
      <c r="GN212" s="15"/>
      <c r="GO212" s="15"/>
      <c r="GP212" s="15"/>
      <c r="GQ212" s="15"/>
      <c r="GR212" s="15"/>
      <c r="GS212" s="15"/>
      <c r="GT212" s="15"/>
      <c r="GU212" s="15"/>
      <c r="GV212" s="15"/>
      <c r="GW212" s="15"/>
      <c r="GX212" s="15"/>
      <c r="GY212" s="15"/>
      <c r="GZ212" s="15"/>
      <c r="HA212" s="15"/>
      <c r="HB212" s="15"/>
      <c r="HC212" s="15"/>
      <c r="HD212" s="15"/>
      <c r="HE212" s="15"/>
      <c r="HF212" s="15"/>
      <c r="HG212" s="15"/>
      <c r="HH212" s="15"/>
      <c r="HI212" s="15"/>
      <c r="HJ212" s="15"/>
      <c r="HK212" s="15"/>
      <c r="HL212" s="15"/>
      <c r="HM212" s="15"/>
      <c r="HN212" s="15"/>
      <c r="HO212" s="15"/>
      <c r="HP212" s="15"/>
      <c r="HQ212" s="15"/>
      <c r="HR212" s="15"/>
      <c r="HS212" s="15"/>
      <c r="HT212" s="15"/>
      <c r="HU212" s="15"/>
      <c r="HV212" s="15"/>
      <c r="HW212" s="15"/>
      <c r="HX212" s="15"/>
      <c r="HY212" s="15"/>
      <c r="HZ212" s="15"/>
      <c r="IA212" s="15"/>
      <c r="IB212" s="15"/>
      <c r="IC212" s="15"/>
      <c r="ID212" s="15"/>
      <c r="IE212" s="15"/>
      <c r="IF212" s="15"/>
      <c r="IG212" s="15"/>
      <c r="IH212" s="15"/>
      <c r="II212" s="15"/>
      <c r="IJ212" s="15"/>
      <c r="IK212" s="15"/>
      <c r="IL212" s="15"/>
      <c r="IM212" s="15"/>
      <c r="IN212" s="15"/>
      <c r="IO212" s="15"/>
      <c r="IP212" s="15"/>
      <c r="IQ212" s="15"/>
      <c r="IR212" s="15"/>
      <c r="IS212" s="15"/>
      <c r="IT212" s="15"/>
      <c r="IU212" s="15"/>
      <c r="IV212" s="15"/>
    </row>
    <row r="213" spans="1:256" ht="14.25" customHeight="1">
      <c r="A213" s="552" t="s">
        <v>205</v>
      </c>
      <c r="B213" s="552"/>
      <c r="C213" s="553" t="s">
        <v>206</v>
      </c>
      <c r="D213" s="553"/>
      <c r="E213" s="554">
        <v>0</v>
      </c>
      <c r="F213" s="554"/>
      <c r="G213" s="554">
        <v>0</v>
      </c>
      <c r="H213" s="554"/>
      <c r="I213" s="554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5"/>
      <c r="BR213" s="15"/>
      <c r="BS213" s="15"/>
      <c r="BT213" s="15"/>
      <c r="BU213" s="15"/>
      <c r="BV213" s="15"/>
      <c r="BW213" s="15"/>
      <c r="BX213" s="15"/>
      <c r="BY213" s="15"/>
      <c r="BZ213" s="15"/>
      <c r="CA213" s="15"/>
      <c r="CB213" s="15"/>
      <c r="CC213" s="15"/>
      <c r="CD213" s="15"/>
      <c r="CE213" s="15"/>
      <c r="CF213" s="15"/>
      <c r="CG213" s="15"/>
      <c r="CH213" s="15"/>
      <c r="CI213" s="15"/>
      <c r="CJ213" s="15"/>
      <c r="CK213" s="15"/>
      <c r="CL213" s="15"/>
      <c r="CM213" s="15"/>
      <c r="CN213" s="15"/>
      <c r="CO213" s="15"/>
      <c r="CP213" s="15"/>
      <c r="CQ213" s="15"/>
      <c r="CR213" s="15"/>
      <c r="CS213" s="15"/>
      <c r="CT213" s="15"/>
      <c r="CU213" s="15"/>
      <c r="CV213" s="15"/>
      <c r="CW213" s="15"/>
      <c r="CX213" s="15"/>
      <c r="CY213" s="15"/>
      <c r="CZ213" s="15"/>
      <c r="DA213" s="15"/>
      <c r="DB213" s="15"/>
      <c r="DC213" s="15"/>
      <c r="DD213" s="15"/>
      <c r="DE213" s="15"/>
      <c r="DF213" s="15"/>
      <c r="DG213" s="15"/>
      <c r="DH213" s="15"/>
      <c r="DI213" s="15"/>
      <c r="DJ213" s="15"/>
      <c r="DK213" s="15"/>
      <c r="DL213" s="15"/>
      <c r="DM213" s="15"/>
      <c r="DN213" s="15"/>
      <c r="DO213" s="15"/>
      <c r="DP213" s="15"/>
      <c r="DQ213" s="15"/>
      <c r="DR213" s="15"/>
      <c r="DS213" s="15"/>
      <c r="DT213" s="15"/>
      <c r="DU213" s="15"/>
      <c r="DV213" s="15"/>
      <c r="DW213" s="15"/>
      <c r="DX213" s="15"/>
      <c r="DY213" s="15"/>
      <c r="DZ213" s="15"/>
      <c r="EA213" s="15"/>
      <c r="EB213" s="15"/>
      <c r="EC213" s="15"/>
      <c r="ED213" s="15"/>
      <c r="EE213" s="15"/>
      <c r="EF213" s="15"/>
      <c r="EG213" s="15"/>
      <c r="EH213" s="15"/>
      <c r="EI213" s="15"/>
      <c r="EJ213" s="15"/>
      <c r="EK213" s="15"/>
      <c r="EL213" s="15"/>
      <c r="EM213" s="15"/>
      <c r="EN213" s="15"/>
      <c r="EO213" s="15"/>
      <c r="EP213" s="15"/>
      <c r="EQ213" s="15"/>
      <c r="ER213" s="15"/>
      <c r="ES213" s="15"/>
      <c r="ET213" s="15"/>
      <c r="EU213" s="15"/>
      <c r="EV213" s="15"/>
      <c r="EW213" s="15"/>
      <c r="EX213" s="15"/>
      <c r="EY213" s="15"/>
      <c r="EZ213" s="15"/>
      <c r="FA213" s="15"/>
      <c r="FB213" s="15"/>
      <c r="FC213" s="15"/>
      <c r="FD213" s="15"/>
      <c r="FE213" s="15"/>
      <c r="FF213" s="15"/>
      <c r="FG213" s="15"/>
      <c r="FH213" s="15"/>
      <c r="FI213" s="15"/>
      <c r="FJ213" s="15"/>
      <c r="FK213" s="15"/>
      <c r="FL213" s="15"/>
      <c r="FM213" s="15"/>
      <c r="FN213" s="15"/>
      <c r="FO213" s="15"/>
      <c r="FP213" s="15"/>
      <c r="FQ213" s="15"/>
      <c r="FR213" s="15"/>
      <c r="FS213" s="15"/>
      <c r="FT213" s="15"/>
      <c r="FU213" s="15"/>
      <c r="FV213" s="15"/>
      <c r="FW213" s="15"/>
      <c r="FX213" s="15"/>
      <c r="FY213" s="15"/>
      <c r="FZ213" s="15"/>
      <c r="GA213" s="15"/>
      <c r="GB213" s="15"/>
      <c r="GC213" s="15"/>
      <c r="GD213" s="15"/>
      <c r="GE213" s="15"/>
      <c r="GF213" s="15"/>
      <c r="GG213" s="15"/>
      <c r="GH213" s="15"/>
      <c r="GI213" s="15"/>
      <c r="GJ213" s="15"/>
      <c r="GK213" s="15"/>
      <c r="GL213" s="15"/>
      <c r="GM213" s="15"/>
      <c r="GN213" s="15"/>
      <c r="GO213" s="15"/>
      <c r="GP213" s="15"/>
      <c r="GQ213" s="15"/>
      <c r="GR213" s="15"/>
      <c r="GS213" s="15"/>
      <c r="GT213" s="15"/>
      <c r="GU213" s="15"/>
      <c r="GV213" s="15"/>
      <c r="GW213" s="15"/>
      <c r="GX213" s="15"/>
      <c r="GY213" s="15"/>
      <c r="GZ213" s="15"/>
      <c r="HA213" s="15"/>
      <c r="HB213" s="15"/>
      <c r="HC213" s="15"/>
      <c r="HD213" s="15"/>
      <c r="HE213" s="15"/>
      <c r="HF213" s="15"/>
      <c r="HG213" s="15"/>
      <c r="HH213" s="15"/>
      <c r="HI213" s="15"/>
      <c r="HJ213" s="15"/>
      <c r="HK213" s="15"/>
      <c r="HL213" s="15"/>
      <c r="HM213" s="15"/>
      <c r="HN213" s="15"/>
      <c r="HO213" s="15"/>
      <c r="HP213" s="15"/>
      <c r="HQ213" s="15"/>
      <c r="HR213" s="15"/>
      <c r="HS213" s="15"/>
      <c r="HT213" s="15"/>
      <c r="HU213" s="15"/>
      <c r="HV213" s="15"/>
      <c r="HW213" s="15"/>
      <c r="HX213" s="15"/>
      <c r="HY213" s="15"/>
      <c r="HZ213" s="15"/>
      <c r="IA213" s="15"/>
      <c r="IB213" s="15"/>
      <c r="IC213" s="15"/>
      <c r="ID213" s="15"/>
      <c r="IE213" s="15"/>
      <c r="IF213" s="15"/>
      <c r="IG213" s="15"/>
      <c r="IH213" s="15"/>
      <c r="II213" s="15"/>
      <c r="IJ213" s="15"/>
      <c r="IK213" s="15"/>
      <c r="IL213" s="15"/>
      <c r="IM213" s="15"/>
      <c r="IN213" s="15"/>
      <c r="IO213" s="15"/>
      <c r="IP213" s="15"/>
      <c r="IQ213" s="15"/>
      <c r="IR213" s="15"/>
      <c r="IS213" s="15"/>
      <c r="IT213" s="15"/>
      <c r="IU213" s="15"/>
      <c r="IV213" s="15"/>
    </row>
    <row r="214" spans="1:256" ht="12" customHeight="1">
      <c r="A214" s="552" t="s">
        <v>207</v>
      </c>
      <c r="B214" s="552"/>
      <c r="C214" s="553" t="s">
        <v>208</v>
      </c>
      <c r="D214" s="553"/>
      <c r="E214" s="555">
        <f>I205</f>
        <v>4794.4500000000007</v>
      </c>
      <c r="F214" s="555"/>
      <c r="G214" s="556">
        <f>ROUND((1/1000)*E214,2)</f>
        <v>4.79</v>
      </c>
      <c r="H214" s="556"/>
      <c r="I214" s="556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  <c r="BM214" s="15"/>
      <c r="BN214" s="15"/>
      <c r="BO214" s="15"/>
      <c r="BP214" s="15"/>
      <c r="BQ214" s="15"/>
      <c r="BR214" s="15"/>
      <c r="BS214" s="15"/>
      <c r="BT214" s="15"/>
      <c r="BU214" s="15"/>
      <c r="BV214" s="15"/>
      <c r="BW214" s="15"/>
      <c r="BX214" s="15"/>
      <c r="BY214" s="15"/>
      <c r="BZ214" s="15"/>
      <c r="CA214" s="15"/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5"/>
      <c r="CO214" s="15"/>
      <c r="CP214" s="15"/>
      <c r="CQ214" s="15"/>
      <c r="CR214" s="15"/>
      <c r="CS214" s="15"/>
      <c r="CT214" s="15"/>
      <c r="CU214" s="15"/>
      <c r="CV214" s="15"/>
      <c r="CW214" s="15"/>
      <c r="CX214" s="15"/>
      <c r="CY214" s="15"/>
      <c r="CZ214" s="15"/>
      <c r="DA214" s="15"/>
      <c r="DB214" s="15"/>
      <c r="DC214" s="15"/>
      <c r="DD214" s="15"/>
      <c r="DE214" s="15"/>
      <c r="DF214" s="15"/>
      <c r="DG214" s="15"/>
      <c r="DH214" s="15"/>
      <c r="DI214" s="15"/>
      <c r="DJ214" s="15"/>
      <c r="DK214" s="15"/>
      <c r="DL214" s="15"/>
      <c r="DM214" s="15"/>
      <c r="DN214" s="15"/>
      <c r="DO214" s="15"/>
      <c r="DP214" s="15"/>
      <c r="DQ214" s="15"/>
      <c r="DR214" s="15"/>
      <c r="DS214" s="15"/>
      <c r="DT214" s="15"/>
      <c r="DU214" s="15"/>
      <c r="DV214" s="15"/>
      <c r="DW214" s="15"/>
      <c r="DX214" s="15"/>
      <c r="DY214" s="15"/>
      <c r="DZ214" s="15"/>
      <c r="EA214" s="15"/>
      <c r="EB214" s="15"/>
      <c r="EC214" s="15"/>
      <c r="ED214" s="15"/>
      <c r="EE214" s="15"/>
      <c r="EF214" s="15"/>
      <c r="EG214" s="15"/>
      <c r="EH214" s="15"/>
      <c r="EI214" s="15"/>
      <c r="EJ214" s="15"/>
      <c r="EK214" s="15"/>
      <c r="EL214" s="15"/>
      <c r="EM214" s="15"/>
      <c r="EN214" s="15"/>
      <c r="EO214" s="15"/>
      <c r="EP214" s="15"/>
      <c r="EQ214" s="15"/>
      <c r="ER214" s="15"/>
      <c r="ES214" s="15"/>
      <c r="ET214" s="15"/>
      <c r="EU214" s="15"/>
      <c r="EV214" s="15"/>
      <c r="EW214" s="15"/>
      <c r="EX214" s="15"/>
      <c r="EY214" s="15"/>
      <c r="EZ214" s="15"/>
      <c r="FA214" s="15"/>
      <c r="FB214" s="15"/>
      <c r="FC214" s="15"/>
      <c r="FD214" s="15"/>
      <c r="FE214" s="15"/>
      <c r="FF214" s="15"/>
      <c r="FG214" s="15"/>
      <c r="FH214" s="15"/>
      <c r="FI214" s="15"/>
      <c r="FJ214" s="15"/>
      <c r="FK214" s="15"/>
      <c r="FL214" s="15"/>
      <c r="FM214" s="15"/>
      <c r="FN214" s="15"/>
      <c r="FO214" s="15"/>
      <c r="FP214" s="15"/>
      <c r="FQ214" s="15"/>
      <c r="FR214" s="15"/>
      <c r="FS214" s="15"/>
      <c r="FT214" s="15"/>
      <c r="FU214" s="15"/>
      <c r="FV214" s="15"/>
      <c r="FW214" s="15"/>
      <c r="FX214" s="15"/>
      <c r="FY214" s="15"/>
      <c r="FZ214" s="15"/>
      <c r="GA214" s="15"/>
      <c r="GB214" s="15"/>
      <c r="GC214" s="15"/>
      <c r="GD214" s="15"/>
      <c r="GE214" s="15"/>
      <c r="GF214" s="15"/>
      <c r="GG214" s="15"/>
      <c r="GH214" s="15"/>
      <c r="GI214" s="15"/>
      <c r="GJ214" s="15"/>
      <c r="GK214" s="15"/>
      <c r="GL214" s="15"/>
      <c r="GM214" s="15"/>
      <c r="GN214" s="15"/>
      <c r="GO214" s="15"/>
      <c r="GP214" s="15"/>
      <c r="GQ214" s="15"/>
      <c r="GR214" s="15"/>
      <c r="GS214" s="15"/>
      <c r="GT214" s="15"/>
      <c r="GU214" s="15"/>
      <c r="GV214" s="15"/>
      <c r="GW214" s="15"/>
      <c r="GX214" s="15"/>
      <c r="GY214" s="15"/>
      <c r="GZ214" s="15"/>
      <c r="HA214" s="15"/>
      <c r="HB214" s="15"/>
      <c r="HC214" s="15"/>
      <c r="HD214" s="15"/>
      <c r="HE214" s="15"/>
      <c r="HF214" s="15"/>
      <c r="HG214" s="15"/>
      <c r="HH214" s="15"/>
      <c r="HI214" s="15"/>
      <c r="HJ214" s="15"/>
      <c r="HK214" s="15"/>
      <c r="HL214" s="15"/>
      <c r="HM214" s="15"/>
      <c r="HN214" s="15"/>
      <c r="HO214" s="15"/>
      <c r="HP214" s="15"/>
      <c r="HQ214" s="15"/>
      <c r="HR214" s="15"/>
      <c r="HS214" s="15"/>
      <c r="HT214" s="15"/>
      <c r="HU214" s="15"/>
      <c r="HV214" s="15"/>
      <c r="HW214" s="15"/>
      <c r="HX214" s="15"/>
      <c r="HY214" s="15"/>
      <c r="HZ214" s="15"/>
      <c r="IA214" s="15"/>
      <c r="IB214" s="15"/>
      <c r="IC214" s="15"/>
      <c r="ID214" s="15"/>
      <c r="IE214" s="15"/>
      <c r="IF214" s="15"/>
      <c r="IG214" s="15"/>
      <c r="IH214" s="15"/>
      <c r="II214" s="15"/>
      <c r="IJ214" s="15"/>
      <c r="IK214" s="15"/>
      <c r="IL214" s="15"/>
      <c r="IM214" s="15"/>
      <c r="IN214" s="15"/>
      <c r="IO214" s="15"/>
      <c r="IP214" s="15"/>
      <c r="IQ214" s="15"/>
      <c r="IR214" s="15"/>
      <c r="IS214" s="15"/>
      <c r="IT214" s="15"/>
      <c r="IU214" s="15"/>
      <c r="IV214" s="15"/>
    </row>
    <row r="215" spans="1:256" ht="12" customHeight="1">
      <c r="A215" s="557" t="s">
        <v>209</v>
      </c>
      <c r="B215" s="557"/>
      <c r="C215" s="557"/>
      <c r="D215" s="557"/>
      <c r="E215" s="557"/>
      <c r="F215" s="557"/>
      <c r="G215" s="556">
        <f>SUM(G213+G214)</f>
        <v>4.79</v>
      </c>
      <c r="H215" s="556"/>
      <c r="I215" s="556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  <c r="BM215" s="15"/>
      <c r="BN215" s="15"/>
      <c r="BO215" s="15"/>
      <c r="BP215" s="15"/>
      <c r="BQ215" s="15"/>
      <c r="BR215" s="15"/>
      <c r="BS215" s="15"/>
      <c r="BT215" s="15"/>
      <c r="BU215" s="15"/>
      <c r="BV215" s="15"/>
      <c r="BW215" s="15"/>
      <c r="BX215" s="15"/>
      <c r="BY215" s="15"/>
      <c r="BZ215" s="15"/>
      <c r="CA215" s="15"/>
      <c r="CB215" s="15"/>
      <c r="CC215" s="15"/>
      <c r="CD215" s="15"/>
      <c r="CE215" s="15"/>
      <c r="CF215" s="15"/>
      <c r="CG215" s="15"/>
      <c r="CH215" s="15"/>
      <c r="CI215" s="15"/>
      <c r="CJ215" s="15"/>
      <c r="CK215" s="15"/>
      <c r="CL215" s="15"/>
      <c r="CM215" s="15"/>
      <c r="CN215" s="15"/>
      <c r="CO215" s="15"/>
      <c r="CP215" s="15"/>
      <c r="CQ215" s="15"/>
      <c r="CR215" s="15"/>
      <c r="CS215" s="15"/>
      <c r="CT215" s="15"/>
      <c r="CU215" s="15"/>
      <c r="CV215" s="15"/>
      <c r="CW215" s="15"/>
      <c r="CX215" s="15"/>
      <c r="CY215" s="15"/>
      <c r="CZ215" s="15"/>
      <c r="DA215" s="15"/>
      <c r="DB215" s="15"/>
      <c r="DC215" s="15"/>
      <c r="DD215" s="15"/>
      <c r="DE215" s="15"/>
      <c r="DF215" s="15"/>
      <c r="DG215" s="15"/>
      <c r="DH215" s="15"/>
      <c r="DI215" s="15"/>
      <c r="DJ215" s="15"/>
      <c r="DK215" s="15"/>
      <c r="DL215" s="15"/>
      <c r="DM215" s="15"/>
      <c r="DN215" s="15"/>
      <c r="DO215" s="15"/>
      <c r="DP215" s="15"/>
      <c r="DQ215" s="15"/>
      <c r="DR215" s="15"/>
      <c r="DS215" s="15"/>
      <c r="DT215" s="15"/>
      <c r="DU215" s="15"/>
      <c r="DV215" s="15"/>
      <c r="DW215" s="15"/>
      <c r="DX215" s="15"/>
      <c r="DY215" s="15"/>
      <c r="DZ215" s="15"/>
      <c r="EA215" s="15"/>
      <c r="EB215" s="15"/>
      <c r="EC215" s="15"/>
      <c r="ED215" s="15"/>
      <c r="EE215" s="15"/>
      <c r="EF215" s="15"/>
      <c r="EG215" s="15"/>
      <c r="EH215" s="15"/>
      <c r="EI215" s="15"/>
      <c r="EJ215" s="15"/>
      <c r="EK215" s="15"/>
      <c r="EL215" s="15"/>
      <c r="EM215" s="15"/>
      <c r="EN215" s="15"/>
      <c r="EO215" s="15"/>
      <c r="EP215" s="15"/>
      <c r="EQ215" s="15"/>
      <c r="ER215" s="15"/>
      <c r="ES215" s="15"/>
      <c r="ET215" s="15"/>
      <c r="EU215" s="15"/>
      <c r="EV215" s="15"/>
      <c r="EW215" s="15"/>
      <c r="EX215" s="15"/>
      <c r="EY215" s="15"/>
      <c r="EZ215" s="15"/>
      <c r="FA215" s="15"/>
      <c r="FB215" s="15"/>
      <c r="FC215" s="15"/>
      <c r="FD215" s="15"/>
      <c r="FE215" s="15"/>
      <c r="FF215" s="15"/>
      <c r="FG215" s="15"/>
      <c r="FH215" s="15"/>
      <c r="FI215" s="15"/>
      <c r="FJ215" s="15"/>
      <c r="FK215" s="15"/>
      <c r="FL215" s="15"/>
      <c r="FM215" s="15"/>
      <c r="FN215" s="15"/>
      <c r="FO215" s="15"/>
      <c r="FP215" s="15"/>
      <c r="FQ215" s="15"/>
      <c r="FR215" s="15"/>
      <c r="FS215" s="15"/>
      <c r="FT215" s="15"/>
      <c r="FU215" s="15"/>
      <c r="FV215" s="15"/>
      <c r="FW215" s="15"/>
      <c r="FX215" s="15"/>
      <c r="FY215" s="15"/>
      <c r="FZ215" s="15"/>
      <c r="GA215" s="15"/>
      <c r="GB215" s="15"/>
      <c r="GC215" s="15"/>
      <c r="GD215" s="15"/>
      <c r="GE215" s="15"/>
      <c r="GF215" s="15"/>
      <c r="GG215" s="15"/>
      <c r="GH215" s="15"/>
      <c r="GI215" s="15"/>
      <c r="GJ215" s="15"/>
      <c r="GK215" s="15"/>
      <c r="GL215" s="15"/>
      <c r="GM215" s="15"/>
      <c r="GN215" s="15"/>
      <c r="GO215" s="15"/>
      <c r="GP215" s="15"/>
      <c r="GQ215" s="15"/>
      <c r="GR215" s="15"/>
      <c r="GS215" s="15"/>
      <c r="GT215" s="15"/>
      <c r="GU215" s="15"/>
      <c r="GV215" s="15"/>
      <c r="GW215" s="15"/>
      <c r="GX215" s="15"/>
      <c r="GY215" s="15"/>
      <c r="GZ215" s="15"/>
      <c r="HA215" s="15"/>
      <c r="HB215" s="15"/>
      <c r="HC215" s="15"/>
      <c r="HD215" s="15"/>
      <c r="HE215" s="15"/>
      <c r="HF215" s="15"/>
      <c r="HG215" s="15"/>
      <c r="HH215" s="15"/>
      <c r="HI215" s="15"/>
      <c r="HJ215" s="15"/>
      <c r="HK215" s="15"/>
      <c r="HL215" s="15"/>
      <c r="HM215" s="15"/>
      <c r="HN215" s="15"/>
      <c r="HO215" s="15"/>
      <c r="HP215" s="15"/>
      <c r="HQ215" s="15"/>
      <c r="HR215" s="15"/>
      <c r="HS215" s="15"/>
      <c r="HT215" s="15"/>
      <c r="HU215" s="15"/>
      <c r="HV215" s="15"/>
      <c r="HW215" s="15"/>
      <c r="HX215" s="15"/>
      <c r="HY215" s="15"/>
      <c r="HZ215" s="15"/>
      <c r="IA215" s="15"/>
      <c r="IB215" s="15"/>
      <c r="IC215" s="15"/>
      <c r="ID215" s="15"/>
      <c r="IE215" s="15"/>
      <c r="IF215" s="15"/>
      <c r="IG215" s="15"/>
      <c r="IH215" s="15"/>
      <c r="II215" s="15"/>
      <c r="IJ215" s="15"/>
      <c r="IK215" s="15"/>
      <c r="IL215" s="15"/>
      <c r="IM215" s="15"/>
      <c r="IN215" s="15"/>
      <c r="IO215" s="15"/>
      <c r="IP215" s="15"/>
      <c r="IQ215" s="15"/>
      <c r="IR215" s="15"/>
      <c r="IS215" s="15"/>
      <c r="IT215" s="15"/>
      <c r="IU215" s="15"/>
      <c r="IV215" s="15"/>
    </row>
    <row r="216" spans="1:256" ht="6.75" customHeight="1">
      <c r="A216" s="558"/>
      <c r="B216" s="558"/>
      <c r="C216" s="558"/>
      <c r="D216" s="558"/>
      <c r="E216" s="558"/>
      <c r="F216" s="558"/>
      <c r="G216" s="558"/>
      <c r="H216" s="558"/>
      <c r="I216" s="558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  <c r="BM216" s="15"/>
      <c r="BN216" s="15"/>
      <c r="BO216" s="15"/>
      <c r="BP216" s="15"/>
      <c r="BQ216" s="15"/>
      <c r="BR216" s="15"/>
      <c r="BS216" s="15"/>
      <c r="BT216" s="15"/>
      <c r="BU216" s="15"/>
      <c r="BV216" s="15"/>
      <c r="BW216" s="15"/>
      <c r="BX216" s="15"/>
      <c r="BY216" s="15"/>
      <c r="BZ216" s="15"/>
      <c r="CA216" s="15"/>
      <c r="CB216" s="15"/>
      <c r="CC216" s="15"/>
      <c r="CD216" s="15"/>
      <c r="CE216" s="15"/>
      <c r="CF216" s="15"/>
      <c r="CG216" s="15"/>
      <c r="CH216" s="15"/>
      <c r="CI216" s="15"/>
      <c r="CJ216" s="15"/>
      <c r="CK216" s="15"/>
      <c r="CL216" s="15"/>
      <c r="CM216" s="15"/>
      <c r="CN216" s="15"/>
      <c r="CO216" s="15"/>
      <c r="CP216" s="15"/>
      <c r="CQ216" s="15"/>
      <c r="CR216" s="15"/>
      <c r="CS216" s="15"/>
      <c r="CT216" s="15"/>
      <c r="CU216" s="15"/>
      <c r="CV216" s="15"/>
      <c r="CW216" s="15"/>
      <c r="CX216" s="15"/>
      <c r="CY216" s="15"/>
      <c r="CZ216" s="15"/>
      <c r="DA216" s="15"/>
      <c r="DB216" s="15"/>
      <c r="DC216" s="15"/>
      <c r="DD216" s="15"/>
      <c r="DE216" s="15"/>
      <c r="DF216" s="15"/>
      <c r="DG216" s="15"/>
      <c r="DH216" s="15"/>
      <c r="DI216" s="15"/>
      <c r="DJ216" s="15"/>
      <c r="DK216" s="15"/>
      <c r="DL216" s="15"/>
      <c r="DM216" s="15"/>
      <c r="DN216" s="15"/>
      <c r="DO216" s="15"/>
      <c r="DP216" s="15"/>
      <c r="DQ216" s="15"/>
      <c r="DR216" s="15"/>
      <c r="DS216" s="15"/>
      <c r="DT216" s="15"/>
      <c r="DU216" s="15"/>
      <c r="DV216" s="15"/>
      <c r="DW216" s="15"/>
      <c r="DX216" s="15"/>
      <c r="DY216" s="15"/>
      <c r="DZ216" s="15"/>
      <c r="EA216" s="15"/>
      <c r="EB216" s="15"/>
      <c r="EC216" s="15"/>
      <c r="ED216" s="15"/>
      <c r="EE216" s="15"/>
      <c r="EF216" s="15"/>
      <c r="EG216" s="15"/>
      <c r="EH216" s="15"/>
      <c r="EI216" s="15"/>
      <c r="EJ216" s="15"/>
      <c r="EK216" s="15"/>
      <c r="EL216" s="15"/>
      <c r="EM216" s="15"/>
      <c r="EN216" s="15"/>
      <c r="EO216" s="15"/>
      <c r="EP216" s="15"/>
      <c r="EQ216" s="15"/>
      <c r="ER216" s="15"/>
      <c r="ES216" s="15"/>
      <c r="ET216" s="15"/>
      <c r="EU216" s="15"/>
      <c r="EV216" s="15"/>
      <c r="EW216" s="15"/>
      <c r="EX216" s="15"/>
      <c r="EY216" s="15"/>
      <c r="EZ216" s="15"/>
      <c r="FA216" s="15"/>
      <c r="FB216" s="15"/>
      <c r="FC216" s="15"/>
      <c r="FD216" s="15"/>
      <c r="FE216" s="15"/>
      <c r="FF216" s="15"/>
      <c r="FG216" s="15"/>
      <c r="FH216" s="15"/>
      <c r="FI216" s="15"/>
      <c r="FJ216" s="15"/>
      <c r="FK216" s="15"/>
      <c r="FL216" s="15"/>
      <c r="FM216" s="15"/>
      <c r="FN216" s="15"/>
      <c r="FO216" s="15"/>
      <c r="FP216" s="15"/>
      <c r="FQ216" s="15"/>
      <c r="FR216" s="15"/>
      <c r="FS216" s="15"/>
      <c r="FT216" s="15"/>
      <c r="FU216" s="15"/>
      <c r="FV216" s="15"/>
      <c r="FW216" s="15"/>
      <c r="FX216" s="15"/>
      <c r="FY216" s="15"/>
      <c r="FZ216" s="15"/>
      <c r="GA216" s="15"/>
      <c r="GB216" s="15"/>
      <c r="GC216" s="15"/>
      <c r="GD216" s="15"/>
      <c r="GE216" s="15"/>
      <c r="GF216" s="15"/>
      <c r="GG216" s="15"/>
      <c r="GH216" s="15"/>
      <c r="GI216" s="15"/>
      <c r="GJ216" s="15"/>
      <c r="GK216" s="15"/>
      <c r="GL216" s="15"/>
      <c r="GM216" s="15"/>
      <c r="GN216" s="15"/>
      <c r="GO216" s="15"/>
      <c r="GP216" s="15"/>
      <c r="GQ216" s="15"/>
      <c r="GR216" s="15"/>
      <c r="GS216" s="15"/>
      <c r="GT216" s="15"/>
      <c r="GU216" s="15"/>
      <c r="GV216" s="15"/>
      <c r="GW216" s="15"/>
      <c r="GX216" s="15"/>
      <c r="GY216" s="15"/>
      <c r="GZ216" s="15"/>
      <c r="HA216" s="15"/>
      <c r="HB216" s="15"/>
      <c r="HC216" s="15"/>
      <c r="HD216" s="15"/>
      <c r="HE216" s="15"/>
      <c r="HF216" s="15"/>
      <c r="HG216" s="15"/>
      <c r="HH216" s="15"/>
      <c r="HI216" s="15"/>
      <c r="HJ216" s="15"/>
      <c r="HK216" s="15"/>
      <c r="HL216" s="15"/>
      <c r="HM216" s="15"/>
      <c r="HN216" s="15"/>
      <c r="HO216" s="15"/>
      <c r="HP216" s="15"/>
      <c r="HQ216" s="15"/>
      <c r="HR216" s="15"/>
      <c r="HS216" s="15"/>
      <c r="HT216" s="15"/>
      <c r="HU216" s="15"/>
      <c r="HV216" s="15"/>
      <c r="HW216" s="15"/>
      <c r="HX216" s="15"/>
      <c r="HY216" s="15"/>
      <c r="HZ216" s="15"/>
      <c r="IA216" s="15"/>
      <c r="IB216" s="15"/>
      <c r="IC216" s="15"/>
      <c r="ID216" s="15"/>
      <c r="IE216" s="15"/>
      <c r="IF216" s="15"/>
      <c r="IG216" s="15"/>
      <c r="IH216" s="15"/>
      <c r="II216" s="15"/>
      <c r="IJ216" s="15"/>
      <c r="IK216" s="15"/>
      <c r="IL216" s="15"/>
      <c r="IM216" s="15"/>
      <c r="IN216" s="15"/>
      <c r="IO216" s="15"/>
      <c r="IP216" s="15"/>
      <c r="IQ216" s="15"/>
      <c r="IR216" s="15"/>
      <c r="IS216" s="15"/>
      <c r="IT216" s="15"/>
      <c r="IU216" s="15"/>
      <c r="IV216" s="15"/>
    </row>
    <row r="217" spans="1:256" ht="12" customHeight="1">
      <c r="A217" s="559" t="s">
        <v>210</v>
      </c>
      <c r="B217" s="559"/>
      <c r="C217" s="560" t="s">
        <v>206</v>
      </c>
      <c r="D217" s="560"/>
      <c r="E217" s="561">
        <v>0</v>
      </c>
      <c r="F217" s="561"/>
      <c r="G217" s="562">
        <v>0</v>
      </c>
      <c r="H217" s="562"/>
      <c r="I217" s="562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  <c r="BM217" s="15"/>
      <c r="BN217" s="15"/>
      <c r="BO217" s="15"/>
      <c r="BP217" s="15"/>
      <c r="BQ217" s="15"/>
      <c r="BR217" s="15"/>
      <c r="BS217" s="15"/>
      <c r="BT217" s="15"/>
      <c r="BU217" s="15"/>
      <c r="BV217" s="15"/>
      <c r="BW217" s="15"/>
      <c r="BX217" s="15"/>
      <c r="BY217" s="15"/>
      <c r="BZ217" s="15"/>
      <c r="CA217" s="15"/>
      <c r="CB217" s="15"/>
      <c r="CC217" s="15"/>
      <c r="CD217" s="15"/>
      <c r="CE217" s="15"/>
      <c r="CF217" s="15"/>
      <c r="CG217" s="15"/>
      <c r="CH217" s="15"/>
      <c r="CI217" s="15"/>
      <c r="CJ217" s="15"/>
      <c r="CK217" s="15"/>
      <c r="CL217" s="15"/>
      <c r="CM217" s="15"/>
      <c r="CN217" s="15"/>
      <c r="CO217" s="15"/>
      <c r="CP217" s="15"/>
      <c r="CQ217" s="15"/>
      <c r="CR217" s="15"/>
      <c r="CS217" s="15"/>
      <c r="CT217" s="15"/>
      <c r="CU217" s="15"/>
      <c r="CV217" s="15"/>
      <c r="CW217" s="15"/>
      <c r="CX217" s="15"/>
      <c r="CY217" s="15"/>
      <c r="CZ217" s="15"/>
      <c r="DA217" s="15"/>
      <c r="DB217" s="15"/>
      <c r="DC217" s="15"/>
      <c r="DD217" s="15"/>
      <c r="DE217" s="15"/>
      <c r="DF217" s="15"/>
      <c r="DG217" s="15"/>
      <c r="DH217" s="15"/>
      <c r="DI217" s="15"/>
      <c r="DJ217" s="15"/>
      <c r="DK217" s="15"/>
      <c r="DL217" s="15"/>
      <c r="DM217" s="15"/>
      <c r="DN217" s="15"/>
      <c r="DO217" s="15"/>
      <c r="DP217" s="15"/>
      <c r="DQ217" s="15"/>
      <c r="DR217" s="15"/>
      <c r="DS217" s="15"/>
      <c r="DT217" s="15"/>
      <c r="DU217" s="15"/>
      <c r="DV217" s="15"/>
      <c r="DW217" s="15"/>
      <c r="DX217" s="15"/>
      <c r="DY217" s="15"/>
      <c r="DZ217" s="15"/>
      <c r="EA217" s="15"/>
      <c r="EB217" s="15"/>
      <c r="EC217" s="15"/>
      <c r="ED217" s="15"/>
      <c r="EE217" s="15"/>
      <c r="EF217" s="15"/>
      <c r="EG217" s="15"/>
      <c r="EH217" s="15"/>
      <c r="EI217" s="15"/>
      <c r="EJ217" s="15"/>
      <c r="EK217" s="15"/>
      <c r="EL217" s="15"/>
      <c r="EM217" s="15"/>
      <c r="EN217" s="15"/>
      <c r="EO217" s="15"/>
      <c r="EP217" s="15"/>
      <c r="EQ217" s="15"/>
      <c r="ER217" s="15"/>
      <c r="ES217" s="15"/>
      <c r="ET217" s="15"/>
      <c r="EU217" s="15"/>
      <c r="EV217" s="15"/>
      <c r="EW217" s="15"/>
      <c r="EX217" s="15"/>
      <c r="EY217" s="15"/>
      <c r="EZ217" s="15"/>
      <c r="FA217" s="15"/>
      <c r="FB217" s="15"/>
      <c r="FC217" s="15"/>
      <c r="FD217" s="15"/>
      <c r="FE217" s="15"/>
      <c r="FF217" s="15"/>
      <c r="FG217" s="15"/>
      <c r="FH217" s="15"/>
      <c r="FI217" s="15"/>
      <c r="FJ217" s="15"/>
      <c r="FK217" s="15"/>
      <c r="FL217" s="15"/>
      <c r="FM217" s="15"/>
      <c r="FN217" s="15"/>
      <c r="FO217" s="15"/>
      <c r="FP217" s="15"/>
      <c r="FQ217" s="15"/>
      <c r="FR217" s="15"/>
      <c r="FS217" s="15"/>
      <c r="FT217" s="15"/>
      <c r="FU217" s="15"/>
      <c r="FV217" s="15"/>
      <c r="FW217" s="15"/>
      <c r="FX217" s="15"/>
      <c r="FY217" s="15"/>
      <c r="FZ217" s="15"/>
      <c r="GA217" s="15"/>
      <c r="GB217" s="15"/>
      <c r="GC217" s="15"/>
      <c r="GD217" s="15"/>
      <c r="GE217" s="15"/>
      <c r="GF217" s="15"/>
      <c r="GG217" s="15"/>
      <c r="GH217" s="15"/>
      <c r="GI217" s="15"/>
      <c r="GJ217" s="15"/>
      <c r="GK217" s="15"/>
      <c r="GL217" s="15"/>
      <c r="GM217" s="15"/>
      <c r="GN217" s="15"/>
      <c r="GO217" s="15"/>
      <c r="GP217" s="15"/>
      <c r="GQ217" s="15"/>
      <c r="GR217" s="15"/>
      <c r="GS217" s="15"/>
      <c r="GT217" s="15"/>
      <c r="GU217" s="15"/>
      <c r="GV217" s="15"/>
      <c r="GW217" s="15"/>
      <c r="GX217" s="15"/>
      <c r="GY217" s="15"/>
      <c r="GZ217" s="15"/>
      <c r="HA217" s="15"/>
      <c r="HB217" s="15"/>
      <c r="HC217" s="15"/>
      <c r="HD217" s="15"/>
      <c r="HE217" s="15"/>
      <c r="HF217" s="15"/>
      <c r="HG217" s="15"/>
      <c r="HH217" s="15"/>
      <c r="HI217" s="15"/>
      <c r="HJ217" s="15"/>
      <c r="HK217" s="15"/>
      <c r="HL217" s="15"/>
      <c r="HM217" s="15"/>
      <c r="HN217" s="15"/>
      <c r="HO217" s="15"/>
      <c r="HP217" s="15"/>
      <c r="HQ217" s="15"/>
      <c r="HR217" s="15"/>
      <c r="HS217" s="15"/>
      <c r="HT217" s="15"/>
      <c r="HU217" s="15"/>
      <c r="HV217" s="15"/>
      <c r="HW217" s="15"/>
      <c r="HX217" s="15"/>
      <c r="HY217" s="15"/>
      <c r="HZ217" s="15"/>
      <c r="IA217" s="15"/>
      <c r="IB217" s="15"/>
      <c r="IC217" s="15"/>
      <c r="ID217" s="15"/>
      <c r="IE217" s="15"/>
      <c r="IF217" s="15"/>
      <c r="IG217" s="15"/>
      <c r="IH217" s="15"/>
      <c r="II217" s="15"/>
      <c r="IJ217" s="15"/>
      <c r="IK217" s="15"/>
      <c r="IL217" s="15"/>
      <c r="IM217" s="15"/>
      <c r="IN217" s="15"/>
      <c r="IO217" s="15"/>
      <c r="IP217" s="15"/>
      <c r="IQ217" s="15"/>
      <c r="IR217" s="15"/>
      <c r="IS217" s="15"/>
      <c r="IT217" s="15"/>
      <c r="IU217" s="15"/>
      <c r="IV217" s="15"/>
    </row>
    <row r="218" spans="1:256" ht="12.75" customHeight="1">
      <c r="A218" s="552" t="s">
        <v>211</v>
      </c>
      <c r="B218" s="552"/>
      <c r="C218" s="553" t="s">
        <v>208</v>
      </c>
      <c r="D218" s="553"/>
      <c r="E218" s="554">
        <f>I205</f>
        <v>4794.4500000000007</v>
      </c>
      <c r="F218" s="554"/>
      <c r="G218" s="562">
        <f>ROUND((1/1000)*E218,2)</f>
        <v>4.79</v>
      </c>
      <c r="H218" s="562"/>
      <c r="I218" s="562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  <c r="BM218" s="15"/>
      <c r="BN218" s="15"/>
      <c r="BO218" s="15"/>
      <c r="BP218" s="15"/>
      <c r="BQ218" s="15"/>
      <c r="BR218" s="15"/>
      <c r="BS218" s="15"/>
      <c r="BT218" s="15"/>
      <c r="BU218" s="15"/>
      <c r="BV218" s="15"/>
      <c r="BW218" s="15"/>
      <c r="BX218" s="15"/>
      <c r="BY218" s="15"/>
      <c r="BZ218" s="15"/>
      <c r="CA218" s="15"/>
      <c r="CB218" s="15"/>
      <c r="CC218" s="15"/>
      <c r="CD218" s="15"/>
      <c r="CE218" s="15"/>
      <c r="CF218" s="15"/>
      <c r="CG218" s="15"/>
      <c r="CH218" s="15"/>
      <c r="CI218" s="15"/>
      <c r="CJ218" s="15"/>
      <c r="CK218" s="15"/>
      <c r="CL218" s="15"/>
      <c r="CM218" s="15"/>
      <c r="CN218" s="15"/>
      <c r="CO218" s="15"/>
      <c r="CP218" s="15"/>
      <c r="CQ218" s="15"/>
      <c r="CR218" s="15"/>
      <c r="CS218" s="15"/>
      <c r="CT218" s="15"/>
      <c r="CU218" s="15"/>
      <c r="CV218" s="15"/>
      <c r="CW218" s="15"/>
      <c r="CX218" s="15"/>
      <c r="CY218" s="15"/>
      <c r="CZ218" s="15"/>
      <c r="DA218" s="15"/>
      <c r="DB218" s="15"/>
      <c r="DC218" s="15"/>
      <c r="DD218" s="15"/>
      <c r="DE218" s="15"/>
      <c r="DF218" s="15"/>
      <c r="DG218" s="15"/>
      <c r="DH218" s="15"/>
      <c r="DI218" s="15"/>
      <c r="DJ218" s="15"/>
      <c r="DK218" s="15"/>
      <c r="DL218" s="15"/>
      <c r="DM218" s="15"/>
      <c r="DN218" s="15"/>
      <c r="DO218" s="15"/>
      <c r="DP218" s="15"/>
      <c r="DQ218" s="15"/>
      <c r="DR218" s="15"/>
      <c r="DS218" s="15"/>
      <c r="DT218" s="15"/>
      <c r="DU218" s="15"/>
      <c r="DV218" s="15"/>
      <c r="DW218" s="15"/>
      <c r="DX218" s="15"/>
      <c r="DY218" s="15"/>
      <c r="DZ218" s="15"/>
      <c r="EA218" s="15"/>
      <c r="EB218" s="15"/>
      <c r="EC218" s="15"/>
      <c r="ED218" s="15"/>
      <c r="EE218" s="15"/>
      <c r="EF218" s="15"/>
      <c r="EG218" s="15"/>
      <c r="EH218" s="15"/>
      <c r="EI218" s="15"/>
      <c r="EJ218" s="15"/>
      <c r="EK218" s="15"/>
      <c r="EL218" s="15"/>
      <c r="EM218" s="15"/>
      <c r="EN218" s="15"/>
      <c r="EO218" s="15"/>
      <c r="EP218" s="15"/>
      <c r="EQ218" s="15"/>
      <c r="ER218" s="15"/>
      <c r="ES218" s="15"/>
      <c r="ET218" s="15"/>
      <c r="EU218" s="15"/>
      <c r="EV218" s="15"/>
      <c r="EW218" s="15"/>
      <c r="EX218" s="15"/>
      <c r="EY218" s="15"/>
      <c r="EZ218" s="15"/>
      <c r="FA218" s="15"/>
      <c r="FB218" s="15"/>
      <c r="FC218" s="15"/>
      <c r="FD218" s="15"/>
      <c r="FE218" s="15"/>
      <c r="FF218" s="15"/>
      <c r="FG218" s="15"/>
      <c r="FH218" s="15"/>
      <c r="FI218" s="15"/>
      <c r="FJ218" s="15"/>
      <c r="FK218" s="15"/>
      <c r="FL218" s="15"/>
      <c r="FM218" s="15"/>
      <c r="FN218" s="15"/>
      <c r="FO218" s="15"/>
      <c r="FP218" s="15"/>
      <c r="FQ218" s="15"/>
      <c r="FR218" s="15"/>
      <c r="FS218" s="15"/>
      <c r="FT218" s="15"/>
      <c r="FU218" s="15"/>
      <c r="FV218" s="15"/>
      <c r="FW218" s="15"/>
      <c r="FX218" s="15"/>
      <c r="FY218" s="15"/>
      <c r="FZ218" s="15"/>
      <c r="GA218" s="15"/>
      <c r="GB218" s="15"/>
      <c r="GC218" s="15"/>
      <c r="GD218" s="15"/>
      <c r="GE218" s="15"/>
      <c r="GF218" s="15"/>
      <c r="GG218" s="15"/>
      <c r="GH218" s="15"/>
      <c r="GI218" s="15"/>
      <c r="GJ218" s="15"/>
      <c r="GK218" s="15"/>
      <c r="GL218" s="15"/>
      <c r="GM218" s="15"/>
      <c r="GN218" s="15"/>
      <c r="GO218" s="15"/>
      <c r="GP218" s="15"/>
      <c r="GQ218" s="15"/>
      <c r="GR218" s="15"/>
      <c r="GS218" s="15"/>
      <c r="GT218" s="15"/>
      <c r="GU218" s="15"/>
      <c r="GV218" s="15"/>
      <c r="GW218" s="15"/>
      <c r="GX218" s="15"/>
      <c r="GY218" s="15"/>
      <c r="GZ218" s="15"/>
      <c r="HA218" s="15"/>
      <c r="HB218" s="15"/>
      <c r="HC218" s="15"/>
      <c r="HD218" s="15"/>
      <c r="HE218" s="15"/>
      <c r="HF218" s="15"/>
      <c r="HG218" s="15"/>
      <c r="HH218" s="15"/>
      <c r="HI218" s="15"/>
      <c r="HJ218" s="15"/>
      <c r="HK218" s="15"/>
      <c r="HL218" s="15"/>
      <c r="HM218" s="15"/>
      <c r="HN218" s="15"/>
      <c r="HO218" s="15"/>
      <c r="HP218" s="15"/>
      <c r="HQ218" s="15"/>
      <c r="HR218" s="15"/>
      <c r="HS218" s="15"/>
      <c r="HT218" s="15"/>
      <c r="HU218" s="15"/>
      <c r="HV218" s="15"/>
      <c r="HW218" s="15"/>
      <c r="HX218" s="15"/>
      <c r="HY218" s="15"/>
      <c r="HZ218" s="15"/>
      <c r="IA218" s="15"/>
      <c r="IB218" s="15"/>
      <c r="IC218" s="15"/>
      <c r="ID218" s="15"/>
      <c r="IE218" s="15"/>
      <c r="IF218" s="15"/>
      <c r="IG218" s="15"/>
      <c r="IH218" s="15"/>
      <c r="II218" s="15"/>
      <c r="IJ218" s="15"/>
      <c r="IK218" s="15"/>
      <c r="IL218" s="15"/>
      <c r="IM218" s="15"/>
      <c r="IN218" s="15"/>
      <c r="IO218" s="15"/>
      <c r="IP218" s="15"/>
      <c r="IQ218" s="15"/>
      <c r="IR218" s="15"/>
      <c r="IS218" s="15"/>
      <c r="IT218" s="15"/>
      <c r="IU218" s="15"/>
      <c r="IV218" s="15"/>
    </row>
    <row r="219" spans="1:256" ht="12.75" customHeight="1">
      <c r="A219" s="563" t="s">
        <v>209</v>
      </c>
      <c r="B219" s="563"/>
      <c r="C219" s="563"/>
      <c r="D219" s="563"/>
      <c r="E219" s="563"/>
      <c r="F219" s="563"/>
      <c r="G219" s="556">
        <f>SUM(G217+G218)</f>
        <v>4.79</v>
      </c>
      <c r="H219" s="556"/>
      <c r="I219" s="556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5"/>
      <c r="BR219" s="15"/>
      <c r="BS219" s="15"/>
      <c r="BT219" s="15"/>
      <c r="BU219" s="15"/>
      <c r="BV219" s="15"/>
      <c r="BW219" s="15"/>
      <c r="BX219" s="15"/>
      <c r="BY219" s="15"/>
      <c r="BZ219" s="15"/>
      <c r="CA219" s="15"/>
      <c r="CB219" s="15"/>
      <c r="CC219" s="15"/>
      <c r="CD219" s="15"/>
      <c r="CE219" s="15"/>
      <c r="CF219" s="15"/>
      <c r="CG219" s="15"/>
      <c r="CH219" s="15"/>
      <c r="CI219" s="15"/>
      <c r="CJ219" s="15"/>
      <c r="CK219" s="15"/>
      <c r="CL219" s="15"/>
      <c r="CM219" s="15"/>
      <c r="CN219" s="15"/>
      <c r="CO219" s="15"/>
      <c r="CP219" s="15"/>
      <c r="CQ219" s="15"/>
      <c r="CR219" s="15"/>
      <c r="CS219" s="15"/>
      <c r="CT219" s="15"/>
      <c r="CU219" s="15"/>
      <c r="CV219" s="15"/>
      <c r="CW219" s="15"/>
      <c r="CX219" s="15"/>
      <c r="CY219" s="15"/>
      <c r="CZ219" s="15"/>
      <c r="DA219" s="15"/>
      <c r="DB219" s="15"/>
      <c r="DC219" s="15"/>
      <c r="DD219" s="15"/>
      <c r="DE219" s="15"/>
      <c r="DF219" s="15"/>
      <c r="DG219" s="15"/>
      <c r="DH219" s="15"/>
      <c r="DI219" s="15"/>
      <c r="DJ219" s="15"/>
      <c r="DK219" s="15"/>
      <c r="DL219" s="15"/>
      <c r="DM219" s="15"/>
      <c r="DN219" s="15"/>
      <c r="DO219" s="15"/>
      <c r="DP219" s="15"/>
      <c r="DQ219" s="15"/>
      <c r="DR219" s="15"/>
      <c r="DS219" s="15"/>
      <c r="DT219" s="15"/>
      <c r="DU219" s="15"/>
      <c r="DV219" s="15"/>
      <c r="DW219" s="15"/>
      <c r="DX219" s="15"/>
      <c r="DY219" s="15"/>
      <c r="DZ219" s="15"/>
      <c r="EA219" s="15"/>
      <c r="EB219" s="15"/>
      <c r="EC219" s="15"/>
      <c r="ED219" s="15"/>
      <c r="EE219" s="15"/>
      <c r="EF219" s="15"/>
      <c r="EG219" s="15"/>
      <c r="EH219" s="15"/>
      <c r="EI219" s="15"/>
      <c r="EJ219" s="15"/>
      <c r="EK219" s="15"/>
      <c r="EL219" s="15"/>
      <c r="EM219" s="15"/>
      <c r="EN219" s="15"/>
      <c r="EO219" s="15"/>
      <c r="EP219" s="15"/>
      <c r="EQ219" s="15"/>
      <c r="ER219" s="15"/>
      <c r="ES219" s="15"/>
      <c r="ET219" s="15"/>
      <c r="EU219" s="15"/>
      <c r="EV219" s="15"/>
      <c r="EW219" s="15"/>
      <c r="EX219" s="15"/>
      <c r="EY219" s="15"/>
      <c r="EZ219" s="15"/>
      <c r="FA219" s="15"/>
      <c r="FB219" s="15"/>
      <c r="FC219" s="15"/>
      <c r="FD219" s="15"/>
      <c r="FE219" s="15"/>
      <c r="FF219" s="15"/>
      <c r="FG219" s="15"/>
      <c r="FH219" s="15"/>
      <c r="FI219" s="15"/>
      <c r="FJ219" s="15"/>
      <c r="FK219" s="15"/>
      <c r="FL219" s="15"/>
      <c r="FM219" s="15"/>
      <c r="FN219" s="15"/>
      <c r="FO219" s="15"/>
      <c r="FP219" s="15"/>
      <c r="FQ219" s="15"/>
      <c r="FR219" s="15"/>
      <c r="FS219" s="15"/>
      <c r="FT219" s="15"/>
      <c r="FU219" s="15"/>
      <c r="FV219" s="15"/>
      <c r="FW219" s="15"/>
      <c r="FX219" s="15"/>
      <c r="FY219" s="15"/>
      <c r="FZ219" s="15"/>
      <c r="GA219" s="15"/>
      <c r="GB219" s="15"/>
      <c r="GC219" s="15"/>
      <c r="GD219" s="15"/>
      <c r="GE219" s="15"/>
      <c r="GF219" s="15"/>
      <c r="GG219" s="15"/>
      <c r="GH219" s="15"/>
      <c r="GI219" s="15"/>
      <c r="GJ219" s="15"/>
      <c r="GK219" s="15"/>
      <c r="GL219" s="15"/>
      <c r="GM219" s="15"/>
      <c r="GN219" s="15"/>
      <c r="GO219" s="15"/>
      <c r="GP219" s="15"/>
      <c r="GQ219" s="15"/>
      <c r="GR219" s="15"/>
      <c r="GS219" s="15"/>
      <c r="GT219" s="15"/>
      <c r="GU219" s="15"/>
      <c r="GV219" s="15"/>
      <c r="GW219" s="15"/>
      <c r="GX219" s="15"/>
      <c r="GY219" s="15"/>
      <c r="GZ219" s="15"/>
      <c r="HA219" s="15"/>
      <c r="HB219" s="15"/>
      <c r="HC219" s="15"/>
      <c r="HD219" s="15"/>
      <c r="HE219" s="15"/>
      <c r="HF219" s="15"/>
      <c r="HG219" s="15"/>
      <c r="HH219" s="15"/>
      <c r="HI219" s="15"/>
      <c r="HJ219" s="15"/>
      <c r="HK219" s="15"/>
      <c r="HL219" s="15"/>
      <c r="HM219" s="15"/>
      <c r="HN219" s="15"/>
      <c r="HO219" s="15"/>
      <c r="HP219" s="15"/>
      <c r="HQ219" s="15"/>
      <c r="HR219" s="15"/>
      <c r="HS219" s="15"/>
      <c r="HT219" s="15"/>
      <c r="HU219" s="15"/>
      <c r="HV219" s="15"/>
      <c r="HW219" s="15"/>
      <c r="HX219" s="15"/>
      <c r="HY219" s="15"/>
      <c r="HZ219" s="15"/>
      <c r="IA219" s="15"/>
      <c r="IB219" s="15"/>
      <c r="IC219" s="15"/>
      <c r="ID219" s="15"/>
      <c r="IE219" s="15"/>
      <c r="IF219" s="15"/>
      <c r="IG219" s="15"/>
      <c r="IH219" s="15"/>
      <c r="II219" s="15"/>
      <c r="IJ219" s="15"/>
      <c r="IK219" s="15"/>
      <c r="IL219" s="15"/>
      <c r="IM219" s="15"/>
      <c r="IN219" s="15"/>
      <c r="IO219" s="15"/>
      <c r="IP219" s="15"/>
      <c r="IQ219" s="15"/>
      <c r="IR219" s="15"/>
      <c r="IS219" s="15"/>
      <c r="IT219" s="15"/>
      <c r="IU219" s="15"/>
      <c r="IV219" s="15"/>
    </row>
    <row r="220" spans="1:256" ht="6.75" customHeight="1">
      <c r="A220" s="558"/>
      <c r="B220" s="558"/>
      <c r="C220" s="558"/>
      <c r="D220" s="558"/>
      <c r="E220" s="558"/>
      <c r="F220" s="558"/>
      <c r="G220" s="558"/>
      <c r="H220" s="558"/>
      <c r="I220" s="558"/>
      <c r="J220" s="15"/>
      <c r="K220" s="41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5"/>
      <c r="BR220" s="15"/>
      <c r="BS220" s="15"/>
      <c r="BT220" s="15"/>
      <c r="BU220" s="15"/>
      <c r="BV220" s="15"/>
      <c r="BW220" s="15"/>
      <c r="BX220" s="15"/>
      <c r="BY220" s="15"/>
      <c r="BZ220" s="15"/>
      <c r="CA220" s="15"/>
      <c r="CB220" s="15"/>
      <c r="CC220" s="15"/>
      <c r="CD220" s="15"/>
      <c r="CE220" s="15"/>
      <c r="CF220" s="15"/>
      <c r="CG220" s="15"/>
      <c r="CH220" s="15"/>
      <c r="CI220" s="15"/>
      <c r="CJ220" s="15"/>
      <c r="CK220" s="15"/>
      <c r="CL220" s="15"/>
      <c r="CM220" s="15"/>
      <c r="CN220" s="15"/>
      <c r="CO220" s="15"/>
      <c r="CP220" s="15"/>
      <c r="CQ220" s="15"/>
      <c r="CR220" s="15"/>
      <c r="CS220" s="15"/>
      <c r="CT220" s="15"/>
      <c r="CU220" s="15"/>
      <c r="CV220" s="15"/>
      <c r="CW220" s="15"/>
      <c r="CX220" s="15"/>
      <c r="CY220" s="15"/>
      <c r="CZ220" s="15"/>
      <c r="DA220" s="15"/>
      <c r="DB220" s="15"/>
      <c r="DC220" s="15"/>
      <c r="DD220" s="15"/>
      <c r="DE220" s="15"/>
      <c r="DF220" s="15"/>
      <c r="DG220" s="15"/>
      <c r="DH220" s="15"/>
      <c r="DI220" s="15"/>
      <c r="DJ220" s="15"/>
      <c r="DK220" s="15"/>
      <c r="DL220" s="15"/>
      <c r="DM220" s="15"/>
      <c r="DN220" s="15"/>
      <c r="DO220" s="15"/>
      <c r="DP220" s="15"/>
      <c r="DQ220" s="15"/>
      <c r="DR220" s="15"/>
      <c r="DS220" s="15"/>
      <c r="DT220" s="15"/>
      <c r="DU220" s="15"/>
      <c r="DV220" s="15"/>
      <c r="DW220" s="15"/>
      <c r="DX220" s="15"/>
      <c r="DY220" s="15"/>
      <c r="DZ220" s="15"/>
      <c r="EA220" s="15"/>
      <c r="EB220" s="15"/>
      <c r="EC220" s="15"/>
      <c r="ED220" s="15"/>
      <c r="EE220" s="15"/>
      <c r="EF220" s="15"/>
      <c r="EG220" s="15"/>
      <c r="EH220" s="15"/>
      <c r="EI220" s="15"/>
      <c r="EJ220" s="15"/>
      <c r="EK220" s="15"/>
      <c r="EL220" s="15"/>
      <c r="EM220" s="15"/>
      <c r="EN220" s="15"/>
      <c r="EO220" s="15"/>
      <c r="EP220" s="15"/>
      <c r="EQ220" s="15"/>
      <c r="ER220" s="15"/>
      <c r="ES220" s="15"/>
      <c r="ET220" s="15"/>
      <c r="EU220" s="15"/>
      <c r="EV220" s="15"/>
      <c r="EW220" s="15"/>
      <c r="EX220" s="15"/>
      <c r="EY220" s="15"/>
      <c r="EZ220" s="15"/>
      <c r="FA220" s="15"/>
      <c r="FB220" s="15"/>
      <c r="FC220" s="15"/>
      <c r="FD220" s="15"/>
      <c r="FE220" s="15"/>
      <c r="FF220" s="15"/>
      <c r="FG220" s="15"/>
      <c r="FH220" s="15"/>
      <c r="FI220" s="15"/>
      <c r="FJ220" s="15"/>
      <c r="FK220" s="15"/>
      <c r="FL220" s="15"/>
      <c r="FM220" s="15"/>
      <c r="FN220" s="15"/>
      <c r="FO220" s="15"/>
      <c r="FP220" s="15"/>
      <c r="FQ220" s="15"/>
      <c r="FR220" s="15"/>
      <c r="FS220" s="15"/>
      <c r="FT220" s="15"/>
      <c r="FU220" s="15"/>
      <c r="FV220" s="15"/>
      <c r="FW220" s="15"/>
      <c r="FX220" s="15"/>
      <c r="FY220" s="15"/>
      <c r="FZ220" s="15"/>
      <c r="GA220" s="15"/>
      <c r="GB220" s="15"/>
      <c r="GC220" s="15"/>
      <c r="GD220" s="15"/>
      <c r="GE220" s="15"/>
      <c r="GF220" s="15"/>
      <c r="GG220" s="15"/>
      <c r="GH220" s="15"/>
      <c r="GI220" s="15"/>
      <c r="GJ220" s="15"/>
      <c r="GK220" s="15"/>
      <c r="GL220" s="15"/>
      <c r="GM220" s="15"/>
      <c r="GN220" s="15"/>
      <c r="GO220" s="15"/>
      <c r="GP220" s="15"/>
      <c r="GQ220" s="15"/>
      <c r="GR220" s="15"/>
      <c r="GS220" s="15"/>
      <c r="GT220" s="15"/>
      <c r="GU220" s="15"/>
      <c r="GV220" s="15"/>
      <c r="GW220" s="15"/>
      <c r="GX220" s="15"/>
      <c r="GY220" s="15"/>
      <c r="GZ220" s="15"/>
      <c r="HA220" s="15"/>
      <c r="HB220" s="15"/>
      <c r="HC220" s="15"/>
      <c r="HD220" s="15"/>
      <c r="HE220" s="15"/>
      <c r="HF220" s="15"/>
      <c r="HG220" s="15"/>
      <c r="HH220" s="15"/>
      <c r="HI220" s="15"/>
      <c r="HJ220" s="15"/>
      <c r="HK220" s="15"/>
      <c r="HL220" s="15"/>
      <c r="HM220" s="15"/>
      <c r="HN220" s="15"/>
      <c r="HO220" s="15"/>
      <c r="HP220" s="15"/>
      <c r="HQ220" s="15"/>
      <c r="HR220" s="15"/>
      <c r="HS220" s="15"/>
      <c r="HT220" s="15"/>
      <c r="HU220" s="15"/>
      <c r="HV220" s="15"/>
      <c r="HW220" s="15"/>
      <c r="HX220" s="15"/>
      <c r="HY220" s="15"/>
      <c r="HZ220" s="15"/>
      <c r="IA220" s="15"/>
      <c r="IB220" s="15"/>
      <c r="IC220" s="15"/>
      <c r="ID220" s="15"/>
      <c r="IE220" s="15"/>
      <c r="IF220" s="15"/>
      <c r="IG220" s="15"/>
      <c r="IH220" s="15"/>
      <c r="II220" s="15"/>
      <c r="IJ220" s="15"/>
      <c r="IK220" s="15"/>
      <c r="IL220" s="15"/>
      <c r="IM220" s="15"/>
      <c r="IN220" s="15"/>
      <c r="IO220" s="15"/>
      <c r="IP220" s="15"/>
      <c r="IQ220" s="15"/>
      <c r="IR220" s="15"/>
      <c r="IS220" s="15"/>
      <c r="IT220" s="15"/>
      <c r="IU220" s="15"/>
      <c r="IV220" s="15"/>
    </row>
    <row r="221" spans="1:256" ht="12.75" customHeight="1">
      <c r="A221" s="559" t="s">
        <v>212</v>
      </c>
      <c r="B221" s="559"/>
      <c r="C221" s="560" t="s">
        <v>213</v>
      </c>
      <c r="D221" s="560"/>
      <c r="E221" s="564">
        <v>0</v>
      </c>
      <c r="F221" s="564"/>
      <c r="G221" s="562">
        <v>0</v>
      </c>
      <c r="H221" s="562"/>
      <c r="I221" s="562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5"/>
      <c r="BT221" s="15"/>
      <c r="BU221" s="15"/>
      <c r="BV221" s="15"/>
      <c r="BW221" s="15"/>
      <c r="BX221" s="15"/>
      <c r="BY221" s="15"/>
      <c r="BZ221" s="15"/>
      <c r="CA221" s="15"/>
      <c r="CB221" s="15"/>
      <c r="CC221" s="15"/>
      <c r="CD221" s="15"/>
      <c r="CE221" s="15"/>
      <c r="CF221" s="15"/>
      <c r="CG221" s="15"/>
      <c r="CH221" s="15"/>
      <c r="CI221" s="15"/>
      <c r="CJ221" s="15"/>
      <c r="CK221" s="15"/>
      <c r="CL221" s="15"/>
      <c r="CM221" s="15"/>
      <c r="CN221" s="15"/>
      <c r="CO221" s="15"/>
      <c r="CP221" s="15"/>
      <c r="CQ221" s="15"/>
      <c r="CR221" s="15"/>
      <c r="CS221" s="15"/>
      <c r="CT221" s="15"/>
      <c r="CU221" s="15"/>
      <c r="CV221" s="15"/>
      <c r="CW221" s="15"/>
      <c r="CX221" s="15"/>
      <c r="CY221" s="15"/>
      <c r="CZ221" s="15"/>
      <c r="DA221" s="15"/>
      <c r="DB221" s="15"/>
      <c r="DC221" s="15"/>
      <c r="DD221" s="15"/>
      <c r="DE221" s="15"/>
      <c r="DF221" s="15"/>
      <c r="DG221" s="15"/>
      <c r="DH221" s="15"/>
      <c r="DI221" s="15"/>
      <c r="DJ221" s="15"/>
      <c r="DK221" s="15"/>
      <c r="DL221" s="15"/>
      <c r="DM221" s="15"/>
      <c r="DN221" s="15"/>
      <c r="DO221" s="15"/>
      <c r="DP221" s="15"/>
      <c r="DQ221" s="15"/>
      <c r="DR221" s="15"/>
      <c r="DS221" s="15"/>
      <c r="DT221" s="15"/>
      <c r="DU221" s="15"/>
      <c r="DV221" s="15"/>
      <c r="DW221" s="15"/>
      <c r="DX221" s="15"/>
      <c r="DY221" s="15"/>
      <c r="DZ221" s="15"/>
      <c r="EA221" s="15"/>
      <c r="EB221" s="15"/>
      <c r="EC221" s="15"/>
      <c r="ED221" s="15"/>
      <c r="EE221" s="15"/>
      <c r="EF221" s="15"/>
      <c r="EG221" s="15"/>
      <c r="EH221" s="15"/>
      <c r="EI221" s="15"/>
      <c r="EJ221" s="15"/>
      <c r="EK221" s="15"/>
      <c r="EL221" s="15"/>
      <c r="EM221" s="15"/>
      <c r="EN221" s="15"/>
      <c r="EO221" s="15"/>
      <c r="EP221" s="15"/>
      <c r="EQ221" s="15"/>
      <c r="ER221" s="15"/>
      <c r="ES221" s="15"/>
      <c r="ET221" s="15"/>
      <c r="EU221" s="15"/>
      <c r="EV221" s="15"/>
      <c r="EW221" s="15"/>
      <c r="EX221" s="15"/>
      <c r="EY221" s="15"/>
      <c r="EZ221" s="15"/>
      <c r="FA221" s="15"/>
      <c r="FB221" s="15"/>
      <c r="FC221" s="15"/>
      <c r="FD221" s="15"/>
      <c r="FE221" s="15"/>
      <c r="FF221" s="15"/>
      <c r="FG221" s="15"/>
      <c r="FH221" s="15"/>
      <c r="FI221" s="15"/>
      <c r="FJ221" s="15"/>
      <c r="FK221" s="15"/>
      <c r="FL221" s="15"/>
      <c r="FM221" s="15"/>
      <c r="FN221" s="15"/>
      <c r="FO221" s="15"/>
      <c r="FP221" s="15"/>
      <c r="FQ221" s="15"/>
      <c r="FR221" s="15"/>
      <c r="FS221" s="15"/>
      <c r="FT221" s="15"/>
      <c r="FU221" s="15"/>
      <c r="FV221" s="15"/>
      <c r="FW221" s="15"/>
      <c r="FX221" s="15"/>
      <c r="FY221" s="15"/>
      <c r="FZ221" s="15"/>
      <c r="GA221" s="15"/>
      <c r="GB221" s="15"/>
      <c r="GC221" s="15"/>
      <c r="GD221" s="15"/>
      <c r="GE221" s="15"/>
      <c r="GF221" s="15"/>
      <c r="GG221" s="15"/>
      <c r="GH221" s="15"/>
      <c r="GI221" s="15"/>
      <c r="GJ221" s="15"/>
      <c r="GK221" s="15"/>
      <c r="GL221" s="15"/>
      <c r="GM221" s="15"/>
      <c r="GN221" s="15"/>
      <c r="GO221" s="15"/>
      <c r="GP221" s="15"/>
      <c r="GQ221" s="15"/>
      <c r="GR221" s="15"/>
      <c r="GS221" s="15"/>
      <c r="GT221" s="15"/>
      <c r="GU221" s="15"/>
      <c r="GV221" s="15"/>
      <c r="GW221" s="15"/>
      <c r="GX221" s="15"/>
      <c r="GY221" s="15"/>
      <c r="GZ221" s="15"/>
      <c r="HA221" s="15"/>
      <c r="HB221" s="15"/>
      <c r="HC221" s="15"/>
      <c r="HD221" s="15"/>
      <c r="HE221" s="15"/>
      <c r="HF221" s="15"/>
      <c r="HG221" s="15"/>
      <c r="HH221" s="15"/>
      <c r="HI221" s="15"/>
      <c r="HJ221" s="15"/>
      <c r="HK221" s="15"/>
      <c r="HL221" s="15"/>
      <c r="HM221" s="15"/>
      <c r="HN221" s="15"/>
      <c r="HO221" s="15"/>
      <c r="HP221" s="15"/>
      <c r="HQ221" s="15"/>
      <c r="HR221" s="15"/>
      <c r="HS221" s="15"/>
      <c r="HT221" s="15"/>
      <c r="HU221" s="15"/>
      <c r="HV221" s="15"/>
      <c r="HW221" s="15"/>
      <c r="HX221" s="15"/>
      <c r="HY221" s="15"/>
      <c r="HZ221" s="15"/>
      <c r="IA221" s="15"/>
      <c r="IB221" s="15"/>
      <c r="IC221" s="15"/>
      <c r="ID221" s="15"/>
      <c r="IE221" s="15"/>
      <c r="IF221" s="15"/>
      <c r="IG221" s="15"/>
      <c r="IH221" s="15"/>
      <c r="II221" s="15"/>
      <c r="IJ221" s="15"/>
      <c r="IK221" s="15"/>
      <c r="IL221" s="15"/>
      <c r="IM221" s="15"/>
      <c r="IN221" s="15"/>
      <c r="IO221" s="15"/>
      <c r="IP221" s="15"/>
      <c r="IQ221" s="15"/>
      <c r="IR221" s="15"/>
      <c r="IS221" s="15"/>
      <c r="IT221" s="15"/>
      <c r="IU221" s="15"/>
      <c r="IV221" s="15"/>
    </row>
    <row r="222" spans="1:256" ht="12.75" customHeight="1">
      <c r="A222" s="552" t="s">
        <v>214</v>
      </c>
      <c r="B222" s="552"/>
      <c r="C222" s="553" t="s">
        <v>215</v>
      </c>
      <c r="D222" s="553"/>
      <c r="E222" s="556">
        <v>0</v>
      </c>
      <c r="F222" s="556"/>
      <c r="G222" s="562">
        <f>ROUND((1/405)*E222,2)</f>
        <v>0</v>
      </c>
      <c r="H222" s="562"/>
      <c r="I222" s="562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5"/>
      <c r="BR222" s="15"/>
      <c r="BS222" s="15"/>
      <c r="BT222" s="15"/>
      <c r="BU222" s="15"/>
      <c r="BV222" s="15"/>
      <c r="BW222" s="15"/>
      <c r="BX222" s="15"/>
      <c r="BY222" s="15"/>
      <c r="BZ222" s="15"/>
      <c r="CA222" s="15"/>
      <c r="CB222" s="15"/>
      <c r="CC222" s="15"/>
      <c r="CD222" s="15"/>
      <c r="CE222" s="15"/>
      <c r="CF222" s="15"/>
      <c r="CG222" s="15"/>
      <c r="CH222" s="15"/>
      <c r="CI222" s="15"/>
      <c r="CJ222" s="15"/>
      <c r="CK222" s="15"/>
      <c r="CL222" s="15"/>
      <c r="CM222" s="15"/>
      <c r="CN222" s="15"/>
      <c r="CO222" s="15"/>
      <c r="CP222" s="15"/>
      <c r="CQ222" s="15"/>
      <c r="CR222" s="15"/>
      <c r="CS222" s="15"/>
      <c r="CT222" s="15"/>
      <c r="CU222" s="15"/>
      <c r="CV222" s="15"/>
      <c r="CW222" s="15"/>
      <c r="CX222" s="15"/>
      <c r="CY222" s="15"/>
      <c r="CZ222" s="15"/>
      <c r="DA222" s="15"/>
      <c r="DB222" s="15"/>
      <c r="DC222" s="15"/>
      <c r="DD222" s="15"/>
      <c r="DE222" s="15"/>
      <c r="DF222" s="15"/>
      <c r="DG222" s="15"/>
      <c r="DH222" s="15"/>
      <c r="DI222" s="15"/>
      <c r="DJ222" s="15"/>
      <c r="DK222" s="15"/>
      <c r="DL222" s="15"/>
      <c r="DM222" s="15"/>
      <c r="DN222" s="15"/>
      <c r="DO222" s="15"/>
      <c r="DP222" s="15"/>
      <c r="DQ222" s="15"/>
      <c r="DR222" s="15"/>
      <c r="DS222" s="15"/>
      <c r="DT222" s="15"/>
      <c r="DU222" s="15"/>
      <c r="DV222" s="15"/>
      <c r="DW222" s="15"/>
      <c r="DX222" s="15"/>
      <c r="DY222" s="15"/>
      <c r="DZ222" s="15"/>
      <c r="EA222" s="15"/>
      <c r="EB222" s="15"/>
      <c r="EC222" s="15"/>
      <c r="ED222" s="15"/>
      <c r="EE222" s="15"/>
      <c r="EF222" s="15"/>
      <c r="EG222" s="15"/>
      <c r="EH222" s="15"/>
      <c r="EI222" s="15"/>
      <c r="EJ222" s="15"/>
      <c r="EK222" s="15"/>
      <c r="EL222" s="15"/>
      <c r="EM222" s="15"/>
      <c r="EN222" s="15"/>
      <c r="EO222" s="15"/>
      <c r="EP222" s="15"/>
      <c r="EQ222" s="15"/>
      <c r="ER222" s="15"/>
      <c r="ES222" s="15"/>
      <c r="ET222" s="15"/>
      <c r="EU222" s="15"/>
      <c r="EV222" s="15"/>
      <c r="EW222" s="15"/>
      <c r="EX222" s="15"/>
      <c r="EY222" s="15"/>
      <c r="EZ222" s="15"/>
      <c r="FA222" s="15"/>
      <c r="FB222" s="15"/>
      <c r="FC222" s="15"/>
      <c r="FD222" s="15"/>
      <c r="FE222" s="15"/>
      <c r="FF222" s="15"/>
      <c r="FG222" s="15"/>
      <c r="FH222" s="15"/>
      <c r="FI222" s="15"/>
      <c r="FJ222" s="15"/>
      <c r="FK222" s="15"/>
      <c r="FL222" s="15"/>
      <c r="FM222" s="15"/>
      <c r="FN222" s="15"/>
      <c r="FO222" s="15"/>
      <c r="FP222" s="15"/>
      <c r="FQ222" s="15"/>
      <c r="FR222" s="15"/>
      <c r="FS222" s="15"/>
      <c r="FT222" s="15"/>
      <c r="FU222" s="15"/>
      <c r="FV222" s="15"/>
      <c r="FW222" s="15"/>
      <c r="FX222" s="15"/>
      <c r="FY222" s="15"/>
      <c r="FZ222" s="15"/>
      <c r="GA222" s="15"/>
      <c r="GB222" s="15"/>
      <c r="GC222" s="15"/>
      <c r="GD222" s="15"/>
      <c r="GE222" s="15"/>
      <c r="GF222" s="15"/>
      <c r="GG222" s="15"/>
      <c r="GH222" s="15"/>
      <c r="GI222" s="15"/>
      <c r="GJ222" s="15"/>
      <c r="GK222" s="15"/>
      <c r="GL222" s="15"/>
      <c r="GM222" s="15"/>
      <c r="GN222" s="15"/>
      <c r="GO222" s="15"/>
      <c r="GP222" s="15"/>
      <c r="GQ222" s="15"/>
      <c r="GR222" s="15"/>
      <c r="GS222" s="15"/>
      <c r="GT222" s="15"/>
      <c r="GU222" s="15"/>
      <c r="GV222" s="15"/>
      <c r="GW222" s="15"/>
      <c r="GX222" s="15"/>
      <c r="GY222" s="15"/>
      <c r="GZ222" s="15"/>
      <c r="HA222" s="15"/>
      <c r="HB222" s="15"/>
      <c r="HC222" s="15"/>
      <c r="HD222" s="15"/>
      <c r="HE222" s="15"/>
      <c r="HF222" s="15"/>
      <c r="HG222" s="15"/>
      <c r="HH222" s="15"/>
      <c r="HI222" s="15"/>
      <c r="HJ222" s="15"/>
      <c r="HK222" s="15"/>
      <c r="HL222" s="15"/>
      <c r="HM222" s="15"/>
      <c r="HN222" s="15"/>
      <c r="HO222" s="15"/>
      <c r="HP222" s="15"/>
      <c r="HQ222" s="15"/>
      <c r="HR222" s="15"/>
      <c r="HS222" s="15"/>
      <c r="HT222" s="15"/>
      <c r="HU222" s="15"/>
      <c r="HV222" s="15"/>
      <c r="HW222" s="15"/>
      <c r="HX222" s="15"/>
      <c r="HY222" s="15"/>
      <c r="HZ222" s="15"/>
      <c r="IA222" s="15"/>
      <c r="IB222" s="15"/>
      <c r="IC222" s="15"/>
      <c r="ID222" s="15"/>
      <c r="IE222" s="15"/>
      <c r="IF222" s="15"/>
      <c r="IG222" s="15"/>
      <c r="IH222" s="15"/>
      <c r="II222" s="15"/>
      <c r="IJ222" s="15"/>
      <c r="IK222" s="15"/>
      <c r="IL222" s="15"/>
      <c r="IM222" s="15"/>
      <c r="IN222" s="15"/>
      <c r="IO222" s="15"/>
      <c r="IP222" s="15"/>
      <c r="IQ222" s="15"/>
      <c r="IR222" s="15"/>
      <c r="IS222" s="15"/>
      <c r="IT222" s="15"/>
      <c r="IU222" s="15"/>
      <c r="IV222" s="15"/>
    </row>
    <row r="223" spans="1:256" ht="12.75" customHeight="1">
      <c r="A223" s="563" t="s">
        <v>209</v>
      </c>
      <c r="B223" s="563"/>
      <c r="C223" s="563"/>
      <c r="D223" s="563"/>
      <c r="E223" s="563"/>
      <c r="F223" s="563"/>
      <c r="G223" s="556">
        <f>SUM(G221+G222)</f>
        <v>0</v>
      </c>
      <c r="H223" s="556"/>
      <c r="I223" s="556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5"/>
      <c r="BR223" s="15"/>
      <c r="BS223" s="15"/>
      <c r="BT223" s="15"/>
      <c r="BU223" s="15"/>
      <c r="BV223" s="15"/>
      <c r="BW223" s="15"/>
      <c r="BX223" s="15"/>
      <c r="BY223" s="15"/>
      <c r="BZ223" s="15"/>
      <c r="CA223" s="15"/>
      <c r="CB223" s="15"/>
      <c r="CC223" s="15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  <c r="CP223" s="15"/>
      <c r="CQ223" s="15"/>
      <c r="CR223" s="15"/>
      <c r="CS223" s="15"/>
      <c r="CT223" s="15"/>
      <c r="CU223" s="15"/>
      <c r="CV223" s="15"/>
      <c r="CW223" s="15"/>
      <c r="CX223" s="15"/>
      <c r="CY223" s="15"/>
      <c r="CZ223" s="15"/>
      <c r="DA223" s="15"/>
      <c r="DB223" s="15"/>
      <c r="DC223" s="15"/>
      <c r="DD223" s="15"/>
      <c r="DE223" s="15"/>
      <c r="DF223" s="15"/>
      <c r="DG223" s="15"/>
      <c r="DH223" s="15"/>
      <c r="DI223" s="15"/>
      <c r="DJ223" s="15"/>
      <c r="DK223" s="15"/>
      <c r="DL223" s="15"/>
      <c r="DM223" s="15"/>
      <c r="DN223" s="15"/>
      <c r="DO223" s="15"/>
      <c r="DP223" s="15"/>
      <c r="DQ223" s="15"/>
      <c r="DR223" s="15"/>
      <c r="DS223" s="15"/>
      <c r="DT223" s="15"/>
      <c r="DU223" s="15"/>
      <c r="DV223" s="15"/>
      <c r="DW223" s="15"/>
      <c r="DX223" s="15"/>
      <c r="DY223" s="15"/>
      <c r="DZ223" s="15"/>
      <c r="EA223" s="15"/>
      <c r="EB223" s="15"/>
      <c r="EC223" s="15"/>
      <c r="ED223" s="15"/>
      <c r="EE223" s="15"/>
      <c r="EF223" s="15"/>
      <c r="EG223" s="15"/>
      <c r="EH223" s="15"/>
      <c r="EI223" s="15"/>
      <c r="EJ223" s="15"/>
      <c r="EK223" s="15"/>
      <c r="EL223" s="15"/>
      <c r="EM223" s="15"/>
      <c r="EN223" s="15"/>
      <c r="EO223" s="15"/>
      <c r="EP223" s="15"/>
      <c r="EQ223" s="15"/>
      <c r="ER223" s="15"/>
      <c r="ES223" s="15"/>
      <c r="ET223" s="15"/>
      <c r="EU223" s="15"/>
      <c r="EV223" s="15"/>
      <c r="EW223" s="15"/>
      <c r="EX223" s="15"/>
      <c r="EY223" s="15"/>
      <c r="EZ223" s="15"/>
      <c r="FA223" s="15"/>
      <c r="FB223" s="15"/>
      <c r="FC223" s="15"/>
      <c r="FD223" s="15"/>
      <c r="FE223" s="15"/>
      <c r="FF223" s="15"/>
      <c r="FG223" s="15"/>
      <c r="FH223" s="15"/>
      <c r="FI223" s="15"/>
      <c r="FJ223" s="15"/>
      <c r="FK223" s="15"/>
      <c r="FL223" s="15"/>
      <c r="FM223" s="15"/>
      <c r="FN223" s="15"/>
      <c r="FO223" s="15"/>
      <c r="FP223" s="15"/>
      <c r="FQ223" s="15"/>
      <c r="FR223" s="15"/>
      <c r="FS223" s="15"/>
      <c r="FT223" s="15"/>
      <c r="FU223" s="15"/>
      <c r="FV223" s="15"/>
      <c r="FW223" s="15"/>
      <c r="FX223" s="15"/>
      <c r="FY223" s="15"/>
      <c r="FZ223" s="15"/>
      <c r="GA223" s="15"/>
      <c r="GB223" s="15"/>
      <c r="GC223" s="15"/>
      <c r="GD223" s="15"/>
      <c r="GE223" s="15"/>
      <c r="GF223" s="15"/>
      <c r="GG223" s="15"/>
      <c r="GH223" s="15"/>
      <c r="GI223" s="15"/>
      <c r="GJ223" s="15"/>
      <c r="GK223" s="15"/>
      <c r="GL223" s="15"/>
      <c r="GM223" s="15"/>
      <c r="GN223" s="15"/>
      <c r="GO223" s="15"/>
      <c r="GP223" s="15"/>
      <c r="GQ223" s="15"/>
      <c r="GR223" s="15"/>
      <c r="GS223" s="15"/>
      <c r="GT223" s="15"/>
      <c r="GU223" s="15"/>
      <c r="GV223" s="15"/>
      <c r="GW223" s="15"/>
      <c r="GX223" s="15"/>
      <c r="GY223" s="15"/>
      <c r="GZ223" s="15"/>
      <c r="HA223" s="15"/>
      <c r="HB223" s="15"/>
      <c r="HC223" s="15"/>
      <c r="HD223" s="15"/>
      <c r="HE223" s="15"/>
      <c r="HF223" s="15"/>
      <c r="HG223" s="15"/>
      <c r="HH223" s="15"/>
      <c r="HI223" s="15"/>
      <c r="HJ223" s="15"/>
      <c r="HK223" s="15"/>
      <c r="HL223" s="15"/>
      <c r="HM223" s="15"/>
      <c r="HN223" s="15"/>
      <c r="HO223" s="15"/>
      <c r="HP223" s="15"/>
      <c r="HQ223" s="15"/>
      <c r="HR223" s="15"/>
      <c r="HS223" s="15"/>
      <c r="HT223" s="15"/>
      <c r="HU223" s="15"/>
      <c r="HV223" s="15"/>
      <c r="HW223" s="15"/>
      <c r="HX223" s="15"/>
      <c r="HY223" s="15"/>
      <c r="HZ223" s="15"/>
      <c r="IA223" s="15"/>
      <c r="IB223" s="15"/>
      <c r="IC223" s="15"/>
      <c r="ID223" s="15"/>
      <c r="IE223" s="15"/>
      <c r="IF223" s="15"/>
      <c r="IG223" s="15"/>
      <c r="IH223" s="15"/>
      <c r="II223" s="15"/>
      <c r="IJ223" s="15"/>
      <c r="IK223" s="15"/>
      <c r="IL223" s="15"/>
      <c r="IM223" s="15"/>
      <c r="IN223" s="15"/>
      <c r="IO223" s="15"/>
      <c r="IP223" s="15"/>
      <c r="IQ223" s="15"/>
      <c r="IR223" s="15"/>
      <c r="IS223" s="15"/>
      <c r="IT223" s="15"/>
      <c r="IU223" s="15"/>
      <c r="IV223" s="15"/>
    </row>
    <row r="224" spans="1:256" ht="6" customHeight="1">
      <c r="A224" s="558"/>
      <c r="B224" s="558"/>
      <c r="C224" s="558"/>
      <c r="D224" s="558"/>
      <c r="E224" s="558"/>
      <c r="F224" s="558"/>
      <c r="G224" s="558"/>
      <c r="H224" s="558"/>
      <c r="I224" s="558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5"/>
      <c r="BR224" s="15"/>
      <c r="BS224" s="15"/>
      <c r="BT224" s="15"/>
      <c r="BU224" s="15"/>
      <c r="BV224" s="15"/>
      <c r="BW224" s="15"/>
      <c r="BX224" s="15"/>
      <c r="BY224" s="15"/>
      <c r="BZ224" s="15"/>
      <c r="CA224" s="15"/>
      <c r="CB224" s="15"/>
      <c r="CC224" s="15"/>
      <c r="CD224" s="15"/>
      <c r="CE224" s="15"/>
      <c r="CF224" s="15"/>
      <c r="CG224" s="15"/>
      <c r="CH224" s="15"/>
      <c r="CI224" s="15"/>
      <c r="CJ224" s="15"/>
      <c r="CK224" s="15"/>
      <c r="CL224" s="15"/>
      <c r="CM224" s="15"/>
      <c r="CN224" s="15"/>
      <c r="CO224" s="15"/>
      <c r="CP224" s="15"/>
      <c r="CQ224" s="15"/>
      <c r="CR224" s="15"/>
      <c r="CS224" s="15"/>
      <c r="CT224" s="15"/>
      <c r="CU224" s="15"/>
      <c r="CV224" s="15"/>
      <c r="CW224" s="15"/>
      <c r="CX224" s="15"/>
      <c r="CY224" s="15"/>
      <c r="CZ224" s="15"/>
      <c r="DA224" s="15"/>
      <c r="DB224" s="15"/>
      <c r="DC224" s="15"/>
      <c r="DD224" s="15"/>
      <c r="DE224" s="15"/>
      <c r="DF224" s="15"/>
      <c r="DG224" s="15"/>
      <c r="DH224" s="15"/>
      <c r="DI224" s="15"/>
      <c r="DJ224" s="15"/>
      <c r="DK224" s="15"/>
      <c r="DL224" s="15"/>
      <c r="DM224" s="15"/>
      <c r="DN224" s="15"/>
      <c r="DO224" s="15"/>
      <c r="DP224" s="15"/>
      <c r="DQ224" s="15"/>
      <c r="DR224" s="15"/>
      <c r="DS224" s="15"/>
      <c r="DT224" s="15"/>
      <c r="DU224" s="15"/>
      <c r="DV224" s="15"/>
      <c r="DW224" s="15"/>
      <c r="DX224" s="15"/>
      <c r="DY224" s="15"/>
      <c r="DZ224" s="15"/>
      <c r="EA224" s="15"/>
      <c r="EB224" s="15"/>
      <c r="EC224" s="15"/>
      <c r="ED224" s="15"/>
      <c r="EE224" s="15"/>
      <c r="EF224" s="15"/>
      <c r="EG224" s="15"/>
      <c r="EH224" s="15"/>
      <c r="EI224" s="15"/>
      <c r="EJ224" s="15"/>
      <c r="EK224" s="15"/>
      <c r="EL224" s="15"/>
      <c r="EM224" s="15"/>
      <c r="EN224" s="15"/>
      <c r="EO224" s="15"/>
      <c r="EP224" s="15"/>
      <c r="EQ224" s="15"/>
      <c r="ER224" s="15"/>
      <c r="ES224" s="15"/>
      <c r="ET224" s="15"/>
      <c r="EU224" s="15"/>
      <c r="EV224" s="15"/>
      <c r="EW224" s="15"/>
      <c r="EX224" s="15"/>
      <c r="EY224" s="15"/>
      <c r="EZ224" s="15"/>
      <c r="FA224" s="15"/>
      <c r="FB224" s="15"/>
      <c r="FC224" s="15"/>
      <c r="FD224" s="15"/>
      <c r="FE224" s="15"/>
      <c r="FF224" s="15"/>
      <c r="FG224" s="15"/>
      <c r="FH224" s="15"/>
      <c r="FI224" s="15"/>
      <c r="FJ224" s="15"/>
      <c r="FK224" s="15"/>
      <c r="FL224" s="15"/>
      <c r="FM224" s="15"/>
      <c r="FN224" s="15"/>
      <c r="FO224" s="15"/>
      <c r="FP224" s="15"/>
      <c r="FQ224" s="15"/>
      <c r="FR224" s="15"/>
      <c r="FS224" s="15"/>
      <c r="FT224" s="15"/>
      <c r="FU224" s="15"/>
      <c r="FV224" s="15"/>
      <c r="FW224" s="15"/>
      <c r="FX224" s="15"/>
      <c r="FY224" s="15"/>
      <c r="FZ224" s="15"/>
      <c r="GA224" s="15"/>
      <c r="GB224" s="15"/>
      <c r="GC224" s="15"/>
      <c r="GD224" s="15"/>
      <c r="GE224" s="15"/>
      <c r="GF224" s="15"/>
      <c r="GG224" s="15"/>
      <c r="GH224" s="15"/>
      <c r="GI224" s="15"/>
      <c r="GJ224" s="15"/>
      <c r="GK224" s="15"/>
      <c r="GL224" s="15"/>
      <c r="GM224" s="15"/>
      <c r="GN224" s="15"/>
      <c r="GO224" s="15"/>
      <c r="GP224" s="15"/>
      <c r="GQ224" s="15"/>
      <c r="GR224" s="15"/>
      <c r="GS224" s="15"/>
      <c r="GT224" s="15"/>
      <c r="GU224" s="15"/>
      <c r="GV224" s="15"/>
      <c r="GW224" s="15"/>
      <c r="GX224" s="15"/>
      <c r="GY224" s="15"/>
      <c r="GZ224" s="15"/>
      <c r="HA224" s="15"/>
      <c r="HB224" s="15"/>
      <c r="HC224" s="15"/>
      <c r="HD224" s="15"/>
      <c r="HE224" s="15"/>
      <c r="HF224" s="15"/>
      <c r="HG224" s="15"/>
      <c r="HH224" s="15"/>
      <c r="HI224" s="15"/>
      <c r="HJ224" s="15"/>
      <c r="HK224" s="15"/>
      <c r="HL224" s="15"/>
      <c r="HM224" s="15"/>
      <c r="HN224" s="15"/>
      <c r="HO224" s="15"/>
      <c r="HP224" s="15"/>
      <c r="HQ224" s="15"/>
      <c r="HR224" s="15"/>
      <c r="HS224" s="15"/>
      <c r="HT224" s="15"/>
      <c r="HU224" s="15"/>
      <c r="HV224" s="15"/>
      <c r="HW224" s="15"/>
      <c r="HX224" s="15"/>
      <c r="HY224" s="15"/>
      <c r="HZ224" s="15"/>
      <c r="IA224" s="15"/>
      <c r="IB224" s="15"/>
      <c r="IC224" s="15"/>
      <c r="ID224" s="15"/>
      <c r="IE224" s="15"/>
      <c r="IF224" s="15"/>
      <c r="IG224" s="15"/>
      <c r="IH224" s="15"/>
      <c r="II224" s="15"/>
      <c r="IJ224" s="15"/>
      <c r="IK224" s="15"/>
      <c r="IL224" s="15"/>
      <c r="IM224" s="15"/>
      <c r="IN224" s="15"/>
      <c r="IO224" s="15"/>
      <c r="IP224" s="15"/>
      <c r="IQ224" s="15"/>
      <c r="IR224" s="15"/>
      <c r="IS224" s="15"/>
      <c r="IT224" s="15"/>
      <c r="IU224" s="15"/>
      <c r="IV224" s="15"/>
    </row>
    <row r="225" spans="1:256" ht="13.5" customHeight="1">
      <c r="A225" s="565" t="s">
        <v>216</v>
      </c>
      <c r="B225" s="565"/>
      <c r="C225" s="560" t="s">
        <v>217</v>
      </c>
      <c r="D225" s="560"/>
      <c r="E225" s="561">
        <v>0</v>
      </c>
      <c r="F225" s="561"/>
      <c r="G225" s="562">
        <v>0</v>
      </c>
      <c r="H225" s="562"/>
      <c r="I225" s="562"/>
      <c r="J225" s="566"/>
      <c r="K225" s="566"/>
      <c r="L225" s="566"/>
      <c r="M225" s="566"/>
      <c r="N225" s="566"/>
      <c r="O225" s="566"/>
      <c r="P225" s="566"/>
      <c r="Q225" s="567" t="s">
        <v>349</v>
      </c>
      <c r="R225" s="567"/>
      <c r="S225" s="567"/>
      <c r="T225" s="567"/>
      <c r="U225" s="567"/>
      <c r="V225" s="567"/>
      <c r="W225" s="567"/>
      <c r="X225" s="567"/>
      <c r="Y225" s="567" t="s">
        <v>349</v>
      </c>
      <c r="Z225" s="567"/>
      <c r="AA225" s="567"/>
      <c r="AB225" s="567"/>
      <c r="AC225" s="567"/>
      <c r="AD225" s="567"/>
      <c r="AE225" s="567"/>
      <c r="AF225" s="567"/>
      <c r="AG225" s="567" t="s">
        <v>349</v>
      </c>
      <c r="AH225" s="567"/>
      <c r="AI225" s="567"/>
      <c r="AJ225" s="567"/>
      <c r="AK225" s="567"/>
      <c r="AL225" s="567"/>
      <c r="AM225" s="567"/>
      <c r="AN225" s="567"/>
      <c r="AO225" s="567" t="s">
        <v>349</v>
      </c>
      <c r="AP225" s="567"/>
      <c r="AQ225" s="567"/>
      <c r="AR225" s="567"/>
      <c r="AS225" s="567"/>
      <c r="AT225" s="567"/>
      <c r="AU225" s="567"/>
      <c r="AV225" s="567"/>
      <c r="AW225" s="567" t="s">
        <v>349</v>
      </c>
      <c r="AX225" s="567"/>
      <c r="AY225" s="567"/>
      <c r="AZ225" s="567"/>
      <c r="BA225" s="567"/>
      <c r="BB225" s="567"/>
      <c r="BC225" s="567"/>
      <c r="BD225" s="567"/>
      <c r="BE225" s="567" t="s">
        <v>349</v>
      </c>
      <c r="BF225" s="567"/>
      <c r="BG225" s="567"/>
      <c r="BH225" s="567"/>
      <c r="BI225" s="567"/>
      <c r="BJ225" s="567"/>
      <c r="BK225" s="567"/>
      <c r="BL225" s="567"/>
      <c r="BM225" s="567" t="s">
        <v>349</v>
      </c>
      <c r="BN225" s="567"/>
      <c r="BO225" s="567"/>
      <c r="BP225" s="567"/>
      <c r="BQ225" s="567"/>
      <c r="BR225" s="567"/>
      <c r="BS225" s="567"/>
      <c r="BT225" s="567"/>
      <c r="BU225" s="567" t="s">
        <v>349</v>
      </c>
      <c r="BV225" s="567"/>
      <c r="BW225" s="567"/>
      <c r="BX225" s="567"/>
      <c r="BY225" s="567"/>
      <c r="BZ225" s="567"/>
      <c r="CA225" s="567"/>
      <c r="CB225" s="567"/>
      <c r="CC225" s="567" t="s">
        <v>349</v>
      </c>
      <c r="CD225" s="567"/>
      <c r="CE225" s="567"/>
      <c r="CF225" s="567"/>
      <c r="CG225" s="567"/>
      <c r="CH225" s="567"/>
      <c r="CI225" s="567"/>
      <c r="CJ225" s="567"/>
      <c r="CK225" s="567" t="s">
        <v>349</v>
      </c>
      <c r="CL225" s="567"/>
      <c r="CM225" s="567"/>
      <c r="CN225" s="567"/>
      <c r="CO225" s="567"/>
      <c r="CP225" s="567"/>
      <c r="CQ225" s="567"/>
      <c r="CR225" s="567"/>
      <c r="CS225" s="567" t="s">
        <v>349</v>
      </c>
      <c r="CT225" s="567"/>
      <c r="CU225" s="567"/>
      <c r="CV225" s="567"/>
      <c r="CW225" s="567"/>
      <c r="CX225" s="567"/>
      <c r="CY225" s="567"/>
      <c r="CZ225" s="567"/>
      <c r="DA225" s="567" t="s">
        <v>349</v>
      </c>
      <c r="DB225" s="567"/>
      <c r="DC225" s="567"/>
      <c r="DD225" s="567"/>
      <c r="DE225" s="567"/>
      <c r="DF225" s="567"/>
      <c r="DG225" s="567"/>
      <c r="DH225" s="567"/>
      <c r="DI225" s="567" t="s">
        <v>349</v>
      </c>
      <c r="DJ225" s="567"/>
      <c r="DK225" s="567"/>
      <c r="DL225" s="567"/>
      <c r="DM225" s="567"/>
      <c r="DN225" s="567"/>
      <c r="DO225" s="567"/>
      <c r="DP225" s="567"/>
      <c r="DQ225" s="567" t="s">
        <v>349</v>
      </c>
      <c r="DR225" s="567"/>
      <c r="DS225" s="567"/>
      <c r="DT225" s="567"/>
      <c r="DU225" s="567"/>
      <c r="DV225" s="567"/>
      <c r="DW225" s="567"/>
      <c r="DX225" s="567"/>
      <c r="DY225" s="567" t="s">
        <v>349</v>
      </c>
      <c r="DZ225" s="567"/>
      <c r="EA225" s="567"/>
      <c r="EB225" s="567"/>
      <c r="EC225" s="567"/>
      <c r="ED225" s="567"/>
      <c r="EE225" s="567"/>
      <c r="EF225" s="567"/>
      <c r="EG225" s="567" t="s">
        <v>349</v>
      </c>
      <c r="EH225" s="567"/>
      <c r="EI225" s="567"/>
      <c r="EJ225" s="567"/>
      <c r="EK225" s="567"/>
      <c r="EL225" s="567"/>
      <c r="EM225" s="567"/>
      <c r="EN225" s="567"/>
      <c r="EO225" s="567" t="s">
        <v>349</v>
      </c>
      <c r="EP225" s="567"/>
      <c r="EQ225" s="567"/>
      <c r="ER225" s="567"/>
      <c r="ES225" s="567"/>
      <c r="ET225" s="567"/>
      <c r="EU225" s="567"/>
      <c r="EV225" s="567"/>
      <c r="EW225" s="567" t="s">
        <v>349</v>
      </c>
      <c r="EX225" s="567"/>
      <c r="EY225" s="567"/>
      <c r="EZ225" s="567"/>
      <c r="FA225" s="567"/>
      <c r="FB225" s="567"/>
      <c r="FC225" s="567"/>
      <c r="FD225" s="567"/>
      <c r="FE225" s="567" t="s">
        <v>349</v>
      </c>
      <c r="FF225" s="567"/>
      <c r="FG225" s="567"/>
      <c r="FH225" s="567"/>
      <c r="FI225" s="567"/>
      <c r="FJ225" s="567"/>
      <c r="FK225" s="567"/>
      <c r="FL225" s="567"/>
      <c r="FM225" s="567" t="s">
        <v>349</v>
      </c>
      <c r="FN225" s="567"/>
      <c r="FO225" s="567"/>
      <c r="FP225" s="567"/>
      <c r="FQ225" s="567"/>
      <c r="FR225" s="567"/>
      <c r="FS225" s="567"/>
      <c r="FT225" s="567"/>
      <c r="FU225" s="567" t="s">
        <v>349</v>
      </c>
      <c r="FV225" s="567"/>
      <c r="FW225" s="567"/>
      <c r="FX225" s="567"/>
      <c r="FY225" s="567"/>
      <c r="FZ225" s="567"/>
      <c r="GA225" s="567"/>
      <c r="GB225" s="567"/>
      <c r="GC225" s="567" t="s">
        <v>349</v>
      </c>
      <c r="GD225" s="567"/>
      <c r="GE225" s="567"/>
      <c r="GF225" s="567"/>
      <c r="GG225" s="567"/>
      <c r="GH225" s="567"/>
      <c r="GI225" s="567"/>
      <c r="GJ225" s="567"/>
      <c r="GK225" s="567" t="s">
        <v>349</v>
      </c>
      <c r="GL225" s="567"/>
      <c r="GM225" s="567"/>
      <c r="GN225" s="567"/>
      <c r="GO225" s="567"/>
      <c r="GP225" s="567"/>
      <c r="GQ225" s="567"/>
      <c r="GR225" s="567"/>
      <c r="GS225" s="567" t="s">
        <v>349</v>
      </c>
      <c r="GT225" s="567"/>
      <c r="GU225" s="567"/>
      <c r="GV225" s="567"/>
      <c r="GW225" s="567"/>
      <c r="GX225" s="567"/>
      <c r="GY225" s="567"/>
      <c r="GZ225" s="567"/>
      <c r="HA225" s="567" t="s">
        <v>349</v>
      </c>
      <c r="HB225" s="567"/>
      <c r="HC225" s="567"/>
      <c r="HD225" s="567"/>
      <c r="HE225" s="567"/>
      <c r="HF225" s="567"/>
      <c r="HG225" s="567"/>
      <c r="HH225" s="567"/>
      <c r="HI225" s="567" t="s">
        <v>349</v>
      </c>
      <c r="HJ225" s="567"/>
      <c r="HK225" s="567"/>
      <c r="HL225" s="567"/>
      <c r="HM225" s="567"/>
      <c r="HN225" s="567"/>
      <c r="HO225" s="567"/>
      <c r="HP225" s="567"/>
      <c r="HQ225" s="567" t="s">
        <v>349</v>
      </c>
      <c r="HR225" s="567"/>
      <c r="HS225" s="567"/>
      <c r="HT225" s="567"/>
      <c r="HU225" s="567"/>
      <c r="HV225" s="567"/>
      <c r="HW225" s="567"/>
      <c r="HX225" s="567"/>
      <c r="HY225" s="567" t="s">
        <v>349</v>
      </c>
      <c r="HZ225" s="567"/>
      <c r="IA225" s="567"/>
      <c r="IB225" s="567"/>
      <c r="IC225" s="567"/>
      <c r="ID225" s="567"/>
      <c r="IE225" s="567"/>
      <c r="IF225" s="567"/>
      <c r="IG225" s="567" t="s">
        <v>349</v>
      </c>
      <c r="IH225" s="567"/>
      <c r="II225" s="567"/>
      <c r="IJ225" s="567"/>
      <c r="IK225" s="567"/>
      <c r="IL225" s="567"/>
      <c r="IM225" s="567"/>
      <c r="IN225" s="567"/>
      <c r="IO225" s="567" t="s">
        <v>349</v>
      </c>
      <c r="IP225" s="567"/>
      <c r="IQ225" s="567"/>
      <c r="IR225" s="567"/>
      <c r="IS225" s="567"/>
      <c r="IT225" s="567"/>
      <c r="IU225" s="567"/>
      <c r="IV225" s="567"/>
    </row>
    <row r="226" spans="1:256" ht="13.5" customHeight="1">
      <c r="A226" s="568" t="s">
        <v>218</v>
      </c>
      <c r="B226" s="568"/>
      <c r="C226" s="553" t="s">
        <v>219</v>
      </c>
      <c r="D226" s="553"/>
      <c r="E226" s="555">
        <f>I205</f>
        <v>4794.4500000000007</v>
      </c>
      <c r="F226" s="555"/>
      <c r="G226" s="562">
        <f>ROUND((1/2000)*E226,2)</f>
        <v>2.4</v>
      </c>
      <c r="H226" s="562"/>
      <c r="I226" s="562"/>
      <c r="J226" s="566"/>
      <c r="K226" s="566"/>
      <c r="L226" s="566"/>
      <c r="M226" s="566"/>
      <c r="N226" s="566"/>
      <c r="O226" s="566"/>
      <c r="P226" s="566"/>
      <c r="Q226" s="567"/>
      <c r="R226" s="567"/>
      <c r="S226" s="567"/>
      <c r="T226" s="567"/>
      <c r="U226" s="567"/>
      <c r="V226" s="567"/>
      <c r="W226" s="567"/>
      <c r="X226" s="567"/>
      <c r="Y226" s="567"/>
      <c r="Z226" s="567"/>
      <c r="AA226" s="567"/>
      <c r="AB226" s="567"/>
      <c r="AC226" s="567"/>
      <c r="AD226" s="567"/>
      <c r="AE226" s="567"/>
      <c r="AF226" s="567"/>
      <c r="AG226" s="567"/>
      <c r="AH226" s="567"/>
      <c r="AI226" s="567"/>
      <c r="AJ226" s="567"/>
      <c r="AK226" s="567"/>
      <c r="AL226" s="567"/>
      <c r="AM226" s="567"/>
      <c r="AN226" s="567"/>
      <c r="AO226" s="567"/>
      <c r="AP226" s="567"/>
      <c r="AQ226" s="567"/>
      <c r="AR226" s="567"/>
      <c r="AS226" s="567"/>
      <c r="AT226" s="567"/>
      <c r="AU226" s="567"/>
      <c r="AV226" s="567"/>
      <c r="AW226" s="567"/>
      <c r="AX226" s="567"/>
      <c r="AY226" s="567"/>
      <c r="AZ226" s="567"/>
      <c r="BA226" s="567"/>
      <c r="BB226" s="567"/>
      <c r="BC226" s="567"/>
      <c r="BD226" s="567"/>
      <c r="BE226" s="567"/>
      <c r="BF226" s="567"/>
      <c r="BG226" s="567"/>
      <c r="BH226" s="567"/>
      <c r="BI226" s="567"/>
      <c r="BJ226" s="567"/>
      <c r="BK226" s="567"/>
      <c r="BL226" s="567"/>
      <c r="BM226" s="567"/>
      <c r="BN226" s="567"/>
      <c r="BO226" s="567"/>
      <c r="BP226" s="567"/>
      <c r="BQ226" s="567"/>
      <c r="BR226" s="567"/>
      <c r="BS226" s="567"/>
      <c r="BT226" s="567"/>
      <c r="BU226" s="567"/>
      <c r="BV226" s="567"/>
      <c r="BW226" s="567"/>
      <c r="BX226" s="567"/>
      <c r="BY226" s="567"/>
      <c r="BZ226" s="567"/>
      <c r="CA226" s="567"/>
      <c r="CB226" s="567"/>
      <c r="CC226" s="567"/>
      <c r="CD226" s="567"/>
      <c r="CE226" s="567"/>
      <c r="CF226" s="567"/>
      <c r="CG226" s="567"/>
      <c r="CH226" s="567"/>
      <c r="CI226" s="567"/>
      <c r="CJ226" s="567"/>
      <c r="CK226" s="567"/>
      <c r="CL226" s="567"/>
      <c r="CM226" s="567"/>
      <c r="CN226" s="567"/>
      <c r="CO226" s="567"/>
      <c r="CP226" s="567"/>
      <c r="CQ226" s="567"/>
      <c r="CR226" s="567"/>
      <c r="CS226" s="567"/>
      <c r="CT226" s="567"/>
      <c r="CU226" s="567"/>
      <c r="CV226" s="567"/>
      <c r="CW226" s="567"/>
      <c r="CX226" s="567"/>
      <c r="CY226" s="567"/>
      <c r="CZ226" s="567"/>
      <c r="DA226" s="567"/>
      <c r="DB226" s="567"/>
      <c r="DC226" s="567"/>
      <c r="DD226" s="567"/>
      <c r="DE226" s="567"/>
      <c r="DF226" s="567"/>
      <c r="DG226" s="567"/>
      <c r="DH226" s="567"/>
      <c r="DI226" s="567"/>
      <c r="DJ226" s="567"/>
      <c r="DK226" s="567"/>
      <c r="DL226" s="567"/>
      <c r="DM226" s="567"/>
      <c r="DN226" s="567"/>
      <c r="DO226" s="567"/>
      <c r="DP226" s="567"/>
      <c r="DQ226" s="567"/>
      <c r="DR226" s="567"/>
      <c r="DS226" s="567"/>
      <c r="DT226" s="567"/>
      <c r="DU226" s="567"/>
      <c r="DV226" s="567"/>
      <c r="DW226" s="567"/>
      <c r="DX226" s="567"/>
      <c r="DY226" s="567"/>
      <c r="DZ226" s="567"/>
      <c r="EA226" s="567"/>
      <c r="EB226" s="567"/>
      <c r="EC226" s="567"/>
      <c r="ED226" s="567"/>
      <c r="EE226" s="567"/>
      <c r="EF226" s="567"/>
      <c r="EG226" s="567"/>
      <c r="EH226" s="567"/>
      <c r="EI226" s="567"/>
      <c r="EJ226" s="567"/>
      <c r="EK226" s="567"/>
      <c r="EL226" s="567"/>
      <c r="EM226" s="567"/>
      <c r="EN226" s="567"/>
      <c r="EO226" s="567"/>
      <c r="EP226" s="567"/>
      <c r="EQ226" s="567"/>
      <c r="ER226" s="567"/>
      <c r="ES226" s="567"/>
      <c r="ET226" s="567"/>
      <c r="EU226" s="567"/>
      <c r="EV226" s="567"/>
      <c r="EW226" s="567"/>
      <c r="EX226" s="567"/>
      <c r="EY226" s="567"/>
      <c r="EZ226" s="567"/>
      <c r="FA226" s="567"/>
      <c r="FB226" s="567"/>
      <c r="FC226" s="567"/>
      <c r="FD226" s="567"/>
      <c r="FE226" s="567"/>
      <c r="FF226" s="567"/>
      <c r="FG226" s="567"/>
      <c r="FH226" s="567"/>
      <c r="FI226" s="567"/>
      <c r="FJ226" s="567"/>
      <c r="FK226" s="567"/>
      <c r="FL226" s="567"/>
      <c r="FM226" s="567"/>
      <c r="FN226" s="567"/>
      <c r="FO226" s="567"/>
      <c r="FP226" s="567"/>
      <c r="FQ226" s="567"/>
      <c r="FR226" s="567"/>
      <c r="FS226" s="567"/>
      <c r="FT226" s="567"/>
      <c r="FU226" s="567"/>
      <c r="FV226" s="567"/>
      <c r="FW226" s="567"/>
      <c r="FX226" s="567"/>
      <c r="FY226" s="567"/>
      <c r="FZ226" s="567"/>
      <c r="GA226" s="567"/>
      <c r="GB226" s="567"/>
      <c r="GC226" s="567"/>
      <c r="GD226" s="567"/>
      <c r="GE226" s="567"/>
      <c r="GF226" s="567"/>
      <c r="GG226" s="567"/>
      <c r="GH226" s="567"/>
      <c r="GI226" s="567"/>
      <c r="GJ226" s="567"/>
      <c r="GK226" s="567"/>
      <c r="GL226" s="567"/>
      <c r="GM226" s="567"/>
      <c r="GN226" s="567"/>
      <c r="GO226" s="567"/>
      <c r="GP226" s="567"/>
      <c r="GQ226" s="567"/>
      <c r="GR226" s="567"/>
      <c r="GS226" s="567"/>
      <c r="GT226" s="567"/>
      <c r="GU226" s="567"/>
      <c r="GV226" s="567"/>
      <c r="GW226" s="567"/>
      <c r="GX226" s="567"/>
      <c r="GY226" s="567"/>
      <c r="GZ226" s="567"/>
      <c r="HA226" s="567"/>
      <c r="HB226" s="567"/>
      <c r="HC226" s="567"/>
      <c r="HD226" s="567"/>
      <c r="HE226" s="567"/>
      <c r="HF226" s="567"/>
      <c r="HG226" s="567"/>
      <c r="HH226" s="567"/>
      <c r="HI226" s="567"/>
      <c r="HJ226" s="567"/>
      <c r="HK226" s="567"/>
      <c r="HL226" s="567"/>
      <c r="HM226" s="567"/>
      <c r="HN226" s="567"/>
      <c r="HO226" s="567"/>
      <c r="HP226" s="567"/>
      <c r="HQ226" s="567"/>
      <c r="HR226" s="567"/>
      <c r="HS226" s="567"/>
      <c r="HT226" s="567"/>
      <c r="HU226" s="567"/>
      <c r="HV226" s="567"/>
      <c r="HW226" s="567"/>
      <c r="HX226" s="567"/>
      <c r="HY226" s="567"/>
      <c r="HZ226" s="567"/>
      <c r="IA226" s="567"/>
      <c r="IB226" s="567"/>
      <c r="IC226" s="567"/>
      <c r="ID226" s="567"/>
      <c r="IE226" s="567"/>
      <c r="IF226" s="567"/>
      <c r="IG226" s="567"/>
      <c r="IH226" s="567"/>
      <c r="II226" s="567"/>
      <c r="IJ226" s="567"/>
      <c r="IK226" s="567"/>
      <c r="IL226" s="567"/>
      <c r="IM226" s="567"/>
      <c r="IN226" s="567"/>
      <c r="IO226" s="567"/>
      <c r="IP226" s="567"/>
      <c r="IQ226" s="567"/>
      <c r="IR226" s="567"/>
      <c r="IS226" s="567"/>
      <c r="IT226" s="567"/>
      <c r="IU226" s="567"/>
      <c r="IV226" s="567"/>
    </row>
    <row r="227" spans="1:256" ht="13.5" customHeight="1">
      <c r="A227" s="563" t="s">
        <v>209</v>
      </c>
      <c r="B227" s="563"/>
      <c r="C227" s="563"/>
      <c r="D227" s="563"/>
      <c r="E227" s="563"/>
      <c r="F227" s="563"/>
      <c r="G227" s="569">
        <f>SUM(G225+G226)</f>
        <v>2.4</v>
      </c>
      <c r="H227" s="569"/>
      <c r="I227" s="569"/>
      <c r="J227" s="566"/>
      <c r="K227" s="566"/>
      <c r="L227" s="566"/>
      <c r="M227" s="566"/>
      <c r="N227" s="566"/>
      <c r="O227" s="566"/>
      <c r="P227" s="566"/>
      <c r="Q227" s="567"/>
      <c r="R227" s="567"/>
      <c r="S227" s="567"/>
      <c r="T227" s="567"/>
      <c r="U227" s="567"/>
      <c r="V227" s="567"/>
      <c r="W227" s="567"/>
      <c r="X227" s="567"/>
      <c r="Y227" s="567"/>
      <c r="Z227" s="567"/>
      <c r="AA227" s="567"/>
      <c r="AB227" s="567"/>
      <c r="AC227" s="567"/>
      <c r="AD227" s="567"/>
      <c r="AE227" s="567"/>
      <c r="AF227" s="567"/>
      <c r="AG227" s="567"/>
      <c r="AH227" s="567"/>
      <c r="AI227" s="567"/>
      <c r="AJ227" s="567"/>
      <c r="AK227" s="567"/>
      <c r="AL227" s="567"/>
      <c r="AM227" s="567"/>
      <c r="AN227" s="567"/>
      <c r="AO227" s="567"/>
      <c r="AP227" s="567"/>
      <c r="AQ227" s="567"/>
      <c r="AR227" s="567"/>
      <c r="AS227" s="567"/>
      <c r="AT227" s="567"/>
      <c r="AU227" s="567"/>
      <c r="AV227" s="567"/>
      <c r="AW227" s="567"/>
      <c r="AX227" s="567"/>
      <c r="AY227" s="567"/>
      <c r="AZ227" s="567"/>
      <c r="BA227" s="567"/>
      <c r="BB227" s="567"/>
      <c r="BC227" s="567"/>
      <c r="BD227" s="567"/>
      <c r="BE227" s="567"/>
      <c r="BF227" s="567"/>
      <c r="BG227" s="567"/>
      <c r="BH227" s="567"/>
      <c r="BI227" s="567"/>
      <c r="BJ227" s="567"/>
      <c r="BK227" s="567"/>
      <c r="BL227" s="567"/>
      <c r="BM227" s="567"/>
      <c r="BN227" s="567"/>
      <c r="BO227" s="567"/>
      <c r="BP227" s="567"/>
      <c r="BQ227" s="567"/>
      <c r="BR227" s="567"/>
      <c r="BS227" s="567"/>
      <c r="BT227" s="567"/>
      <c r="BU227" s="567"/>
      <c r="BV227" s="567"/>
      <c r="BW227" s="567"/>
      <c r="BX227" s="567"/>
      <c r="BY227" s="567"/>
      <c r="BZ227" s="567"/>
      <c r="CA227" s="567"/>
      <c r="CB227" s="567"/>
      <c r="CC227" s="567"/>
      <c r="CD227" s="567"/>
      <c r="CE227" s="567"/>
      <c r="CF227" s="567"/>
      <c r="CG227" s="567"/>
      <c r="CH227" s="567"/>
      <c r="CI227" s="567"/>
      <c r="CJ227" s="567"/>
      <c r="CK227" s="567"/>
      <c r="CL227" s="567"/>
      <c r="CM227" s="567"/>
      <c r="CN227" s="567"/>
      <c r="CO227" s="567"/>
      <c r="CP227" s="567"/>
      <c r="CQ227" s="567"/>
      <c r="CR227" s="567"/>
      <c r="CS227" s="567"/>
      <c r="CT227" s="567"/>
      <c r="CU227" s="567"/>
      <c r="CV227" s="567"/>
      <c r="CW227" s="567"/>
      <c r="CX227" s="567"/>
      <c r="CY227" s="567"/>
      <c r="CZ227" s="567"/>
      <c r="DA227" s="567"/>
      <c r="DB227" s="567"/>
      <c r="DC227" s="567"/>
      <c r="DD227" s="567"/>
      <c r="DE227" s="567"/>
      <c r="DF227" s="567"/>
      <c r="DG227" s="567"/>
      <c r="DH227" s="567"/>
      <c r="DI227" s="567"/>
      <c r="DJ227" s="567"/>
      <c r="DK227" s="567"/>
      <c r="DL227" s="567"/>
      <c r="DM227" s="567"/>
      <c r="DN227" s="567"/>
      <c r="DO227" s="567"/>
      <c r="DP227" s="567"/>
      <c r="DQ227" s="567"/>
      <c r="DR227" s="567"/>
      <c r="DS227" s="567"/>
      <c r="DT227" s="567"/>
      <c r="DU227" s="567"/>
      <c r="DV227" s="567"/>
      <c r="DW227" s="567"/>
      <c r="DX227" s="567"/>
      <c r="DY227" s="567"/>
      <c r="DZ227" s="567"/>
      <c r="EA227" s="567"/>
      <c r="EB227" s="567"/>
      <c r="EC227" s="567"/>
      <c r="ED227" s="567"/>
      <c r="EE227" s="567"/>
      <c r="EF227" s="567"/>
      <c r="EG227" s="567"/>
      <c r="EH227" s="567"/>
      <c r="EI227" s="567"/>
      <c r="EJ227" s="567"/>
      <c r="EK227" s="567"/>
      <c r="EL227" s="567"/>
      <c r="EM227" s="567"/>
      <c r="EN227" s="567"/>
      <c r="EO227" s="567"/>
      <c r="EP227" s="567"/>
      <c r="EQ227" s="567"/>
      <c r="ER227" s="567"/>
      <c r="ES227" s="567"/>
      <c r="ET227" s="567"/>
      <c r="EU227" s="567"/>
      <c r="EV227" s="567"/>
      <c r="EW227" s="567"/>
      <c r="EX227" s="567"/>
      <c r="EY227" s="567"/>
      <c r="EZ227" s="567"/>
      <c r="FA227" s="567"/>
      <c r="FB227" s="567"/>
      <c r="FC227" s="567"/>
      <c r="FD227" s="567"/>
      <c r="FE227" s="567"/>
      <c r="FF227" s="567"/>
      <c r="FG227" s="567"/>
      <c r="FH227" s="567"/>
      <c r="FI227" s="567"/>
      <c r="FJ227" s="567"/>
      <c r="FK227" s="567"/>
      <c r="FL227" s="567"/>
      <c r="FM227" s="567"/>
      <c r="FN227" s="567"/>
      <c r="FO227" s="567"/>
      <c r="FP227" s="567"/>
      <c r="FQ227" s="567"/>
      <c r="FR227" s="567"/>
      <c r="FS227" s="567"/>
      <c r="FT227" s="567"/>
      <c r="FU227" s="567"/>
      <c r="FV227" s="567"/>
      <c r="FW227" s="567"/>
      <c r="FX227" s="567"/>
      <c r="FY227" s="567"/>
      <c r="FZ227" s="567"/>
      <c r="GA227" s="567"/>
      <c r="GB227" s="567"/>
      <c r="GC227" s="567"/>
      <c r="GD227" s="567"/>
      <c r="GE227" s="567"/>
      <c r="GF227" s="567"/>
      <c r="GG227" s="567"/>
      <c r="GH227" s="567"/>
      <c r="GI227" s="567"/>
      <c r="GJ227" s="567"/>
      <c r="GK227" s="567"/>
      <c r="GL227" s="567"/>
      <c r="GM227" s="567"/>
      <c r="GN227" s="567"/>
      <c r="GO227" s="567"/>
      <c r="GP227" s="567"/>
      <c r="GQ227" s="567"/>
      <c r="GR227" s="567"/>
      <c r="GS227" s="567"/>
      <c r="GT227" s="567"/>
      <c r="GU227" s="567"/>
      <c r="GV227" s="567"/>
      <c r="GW227" s="567"/>
      <c r="GX227" s="567"/>
      <c r="GY227" s="567"/>
      <c r="GZ227" s="567"/>
      <c r="HA227" s="567"/>
      <c r="HB227" s="567"/>
      <c r="HC227" s="567"/>
      <c r="HD227" s="567"/>
      <c r="HE227" s="567"/>
      <c r="HF227" s="567"/>
      <c r="HG227" s="567"/>
      <c r="HH227" s="567"/>
      <c r="HI227" s="567"/>
      <c r="HJ227" s="567"/>
      <c r="HK227" s="567"/>
      <c r="HL227" s="567"/>
      <c r="HM227" s="567"/>
      <c r="HN227" s="567"/>
      <c r="HO227" s="567"/>
      <c r="HP227" s="567"/>
      <c r="HQ227" s="567"/>
      <c r="HR227" s="567"/>
      <c r="HS227" s="567"/>
      <c r="HT227" s="567"/>
      <c r="HU227" s="567"/>
      <c r="HV227" s="567"/>
      <c r="HW227" s="567"/>
      <c r="HX227" s="567"/>
      <c r="HY227" s="567"/>
      <c r="HZ227" s="567"/>
      <c r="IA227" s="567"/>
      <c r="IB227" s="567"/>
      <c r="IC227" s="567"/>
      <c r="ID227" s="567"/>
      <c r="IE227" s="567"/>
      <c r="IF227" s="567"/>
      <c r="IG227" s="567"/>
      <c r="IH227" s="567"/>
      <c r="II227" s="567"/>
      <c r="IJ227" s="567"/>
      <c r="IK227" s="567"/>
      <c r="IL227" s="567"/>
      <c r="IM227" s="567"/>
      <c r="IN227" s="567"/>
      <c r="IO227" s="567"/>
      <c r="IP227" s="567"/>
      <c r="IQ227" s="567"/>
      <c r="IR227" s="567"/>
      <c r="IS227" s="567"/>
      <c r="IT227" s="567"/>
      <c r="IU227" s="567"/>
      <c r="IV227" s="567"/>
    </row>
    <row r="228" spans="1:256" ht="6.75" customHeight="1">
      <c r="A228" s="570"/>
      <c r="B228" s="570"/>
      <c r="C228" s="570"/>
      <c r="D228" s="570"/>
      <c r="E228" s="570"/>
      <c r="F228" s="570"/>
      <c r="G228" s="570"/>
      <c r="H228" s="570"/>
      <c r="I228" s="570"/>
      <c r="J228" s="566"/>
      <c r="K228" s="566"/>
      <c r="L228" s="566"/>
      <c r="M228" s="566"/>
      <c r="N228" s="566"/>
      <c r="O228" s="566"/>
      <c r="P228" s="566"/>
      <c r="Q228" s="567"/>
      <c r="R228" s="567"/>
      <c r="S228" s="567"/>
      <c r="T228" s="567"/>
      <c r="U228" s="567"/>
      <c r="V228" s="567"/>
      <c r="W228" s="567"/>
      <c r="X228" s="567"/>
      <c r="Y228" s="567"/>
      <c r="Z228" s="567"/>
      <c r="AA228" s="567"/>
      <c r="AB228" s="567"/>
      <c r="AC228" s="567"/>
      <c r="AD228" s="567"/>
      <c r="AE228" s="567"/>
      <c r="AF228" s="567"/>
      <c r="AG228" s="567"/>
      <c r="AH228" s="567"/>
      <c r="AI228" s="567"/>
      <c r="AJ228" s="567"/>
      <c r="AK228" s="567"/>
      <c r="AL228" s="567"/>
      <c r="AM228" s="567"/>
      <c r="AN228" s="567"/>
      <c r="AO228" s="567"/>
      <c r="AP228" s="567"/>
      <c r="AQ228" s="567"/>
      <c r="AR228" s="567"/>
      <c r="AS228" s="567"/>
      <c r="AT228" s="567"/>
      <c r="AU228" s="567"/>
      <c r="AV228" s="567"/>
      <c r="AW228" s="567"/>
      <c r="AX228" s="567"/>
      <c r="AY228" s="567"/>
      <c r="AZ228" s="567"/>
      <c r="BA228" s="567"/>
      <c r="BB228" s="567"/>
      <c r="BC228" s="567"/>
      <c r="BD228" s="567"/>
      <c r="BE228" s="567"/>
      <c r="BF228" s="567"/>
      <c r="BG228" s="567"/>
      <c r="BH228" s="567"/>
      <c r="BI228" s="567"/>
      <c r="BJ228" s="567"/>
      <c r="BK228" s="567"/>
      <c r="BL228" s="567"/>
      <c r="BM228" s="567"/>
      <c r="BN228" s="567"/>
      <c r="BO228" s="567"/>
      <c r="BP228" s="567"/>
      <c r="BQ228" s="567"/>
      <c r="BR228" s="567"/>
      <c r="BS228" s="567"/>
      <c r="BT228" s="567"/>
      <c r="BU228" s="567"/>
      <c r="BV228" s="567"/>
      <c r="BW228" s="567"/>
      <c r="BX228" s="567"/>
      <c r="BY228" s="567"/>
      <c r="BZ228" s="567"/>
      <c r="CA228" s="567"/>
      <c r="CB228" s="567"/>
      <c r="CC228" s="567"/>
      <c r="CD228" s="567"/>
      <c r="CE228" s="567"/>
      <c r="CF228" s="567"/>
      <c r="CG228" s="567"/>
      <c r="CH228" s="567"/>
      <c r="CI228" s="567"/>
      <c r="CJ228" s="567"/>
      <c r="CK228" s="567"/>
      <c r="CL228" s="567"/>
      <c r="CM228" s="567"/>
      <c r="CN228" s="567"/>
      <c r="CO228" s="567"/>
      <c r="CP228" s="567"/>
      <c r="CQ228" s="567"/>
      <c r="CR228" s="567"/>
      <c r="CS228" s="567"/>
      <c r="CT228" s="567"/>
      <c r="CU228" s="567"/>
      <c r="CV228" s="567"/>
      <c r="CW228" s="567"/>
      <c r="CX228" s="567"/>
      <c r="CY228" s="567"/>
      <c r="CZ228" s="567"/>
      <c r="DA228" s="567"/>
      <c r="DB228" s="567"/>
      <c r="DC228" s="567"/>
      <c r="DD228" s="567"/>
      <c r="DE228" s="567"/>
      <c r="DF228" s="567"/>
      <c r="DG228" s="567"/>
      <c r="DH228" s="567"/>
      <c r="DI228" s="567"/>
      <c r="DJ228" s="567"/>
      <c r="DK228" s="567"/>
      <c r="DL228" s="567"/>
      <c r="DM228" s="567"/>
      <c r="DN228" s="567"/>
      <c r="DO228" s="567"/>
      <c r="DP228" s="567"/>
      <c r="DQ228" s="567"/>
      <c r="DR228" s="567"/>
      <c r="DS228" s="567"/>
      <c r="DT228" s="567"/>
      <c r="DU228" s="567"/>
      <c r="DV228" s="567"/>
      <c r="DW228" s="567"/>
      <c r="DX228" s="567"/>
      <c r="DY228" s="567"/>
      <c r="DZ228" s="567"/>
      <c r="EA228" s="567"/>
      <c r="EB228" s="567"/>
      <c r="EC228" s="567"/>
      <c r="ED228" s="567"/>
      <c r="EE228" s="567"/>
      <c r="EF228" s="567"/>
      <c r="EG228" s="567"/>
      <c r="EH228" s="567"/>
      <c r="EI228" s="567"/>
      <c r="EJ228" s="567"/>
      <c r="EK228" s="567"/>
      <c r="EL228" s="567"/>
      <c r="EM228" s="567"/>
      <c r="EN228" s="567"/>
      <c r="EO228" s="567"/>
      <c r="EP228" s="567"/>
      <c r="EQ228" s="567"/>
      <c r="ER228" s="567"/>
      <c r="ES228" s="567"/>
      <c r="ET228" s="567"/>
      <c r="EU228" s="567"/>
      <c r="EV228" s="567"/>
      <c r="EW228" s="567"/>
      <c r="EX228" s="567"/>
      <c r="EY228" s="567"/>
      <c r="EZ228" s="567"/>
      <c r="FA228" s="567"/>
      <c r="FB228" s="567"/>
      <c r="FC228" s="567"/>
      <c r="FD228" s="567"/>
      <c r="FE228" s="567"/>
      <c r="FF228" s="567"/>
      <c r="FG228" s="567"/>
      <c r="FH228" s="567"/>
      <c r="FI228" s="567"/>
      <c r="FJ228" s="567"/>
      <c r="FK228" s="567"/>
      <c r="FL228" s="567"/>
      <c r="FM228" s="567"/>
      <c r="FN228" s="567"/>
      <c r="FO228" s="567"/>
      <c r="FP228" s="567"/>
      <c r="FQ228" s="567"/>
      <c r="FR228" s="567"/>
      <c r="FS228" s="567"/>
      <c r="FT228" s="567"/>
      <c r="FU228" s="567"/>
      <c r="FV228" s="567"/>
      <c r="FW228" s="567"/>
      <c r="FX228" s="567"/>
      <c r="FY228" s="567"/>
      <c r="FZ228" s="567"/>
      <c r="GA228" s="567"/>
      <c r="GB228" s="567"/>
      <c r="GC228" s="567"/>
      <c r="GD228" s="567"/>
      <c r="GE228" s="567"/>
      <c r="GF228" s="567"/>
      <c r="GG228" s="567"/>
      <c r="GH228" s="567"/>
      <c r="GI228" s="567"/>
      <c r="GJ228" s="567"/>
      <c r="GK228" s="567"/>
      <c r="GL228" s="567"/>
      <c r="GM228" s="567"/>
      <c r="GN228" s="567"/>
      <c r="GO228" s="567"/>
      <c r="GP228" s="567"/>
      <c r="GQ228" s="567"/>
      <c r="GR228" s="567"/>
      <c r="GS228" s="567"/>
      <c r="GT228" s="567"/>
      <c r="GU228" s="567"/>
      <c r="GV228" s="567"/>
      <c r="GW228" s="567"/>
      <c r="GX228" s="567"/>
      <c r="GY228" s="567"/>
      <c r="GZ228" s="567"/>
      <c r="HA228" s="567"/>
      <c r="HB228" s="567"/>
      <c r="HC228" s="567"/>
      <c r="HD228" s="567"/>
      <c r="HE228" s="567"/>
      <c r="HF228" s="567"/>
      <c r="HG228" s="567"/>
      <c r="HH228" s="567"/>
      <c r="HI228" s="567"/>
      <c r="HJ228" s="567"/>
      <c r="HK228" s="567"/>
      <c r="HL228" s="567"/>
      <c r="HM228" s="567"/>
      <c r="HN228" s="567"/>
      <c r="HO228" s="567"/>
      <c r="HP228" s="567"/>
      <c r="HQ228" s="567"/>
      <c r="HR228" s="567"/>
      <c r="HS228" s="567"/>
      <c r="HT228" s="567"/>
      <c r="HU228" s="567"/>
      <c r="HV228" s="567"/>
      <c r="HW228" s="567"/>
      <c r="HX228" s="567"/>
      <c r="HY228" s="567"/>
      <c r="HZ228" s="567"/>
      <c r="IA228" s="567"/>
      <c r="IB228" s="567"/>
      <c r="IC228" s="567"/>
      <c r="ID228" s="567"/>
      <c r="IE228" s="567"/>
      <c r="IF228" s="567"/>
      <c r="IG228" s="567"/>
      <c r="IH228" s="567"/>
      <c r="II228" s="567"/>
      <c r="IJ228" s="567"/>
      <c r="IK228" s="567"/>
      <c r="IL228" s="567"/>
      <c r="IM228" s="567"/>
      <c r="IN228" s="567"/>
      <c r="IO228" s="567"/>
      <c r="IP228" s="567"/>
      <c r="IQ228" s="567"/>
      <c r="IR228" s="567"/>
      <c r="IS228" s="567"/>
      <c r="IT228" s="567"/>
      <c r="IU228" s="567"/>
      <c r="IV228" s="567"/>
    </row>
    <row r="229" spans="1:256" ht="12.75" customHeight="1">
      <c r="A229" s="559" t="s">
        <v>220</v>
      </c>
      <c r="B229" s="559"/>
      <c r="C229" s="560" t="s">
        <v>221</v>
      </c>
      <c r="D229" s="560"/>
      <c r="E229" s="564">
        <v>0</v>
      </c>
      <c r="F229" s="564"/>
      <c r="G229" s="562">
        <v>0</v>
      </c>
      <c r="H229" s="562"/>
      <c r="I229" s="562"/>
      <c r="J229" s="566"/>
      <c r="K229" s="566"/>
      <c r="L229" s="566"/>
      <c r="M229" s="566"/>
      <c r="N229" s="566"/>
      <c r="O229" s="566"/>
      <c r="P229" s="566"/>
      <c r="Q229" s="567"/>
      <c r="R229" s="567"/>
      <c r="S229" s="567"/>
      <c r="T229" s="567"/>
      <c r="U229" s="567"/>
      <c r="V229" s="567"/>
      <c r="W229" s="567"/>
      <c r="X229" s="567"/>
      <c r="Y229" s="567"/>
      <c r="Z229" s="567"/>
      <c r="AA229" s="567"/>
      <c r="AB229" s="567"/>
      <c r="AC229" s="567"/>
      <c r="AD229" s="567"/>
      <c r="AE229" s="567"/>
      <c r="AF229" s="567"/>
      <c r="AG229" s="567"/>
      <c r="AH229" s="567"/>
      <c r="AI229" s="567"/>
      <c r="AJ229" s="567"/>
      <c r="AK229" s="567"/>
      <c r="AL229" s="567"/>
      <c r="AM229" s="567"/>
      <c r="AN229" s="567"/>
      <c r="AO229" s="567"/>
      <c r="AP229" s="567"/>
      <c r="AQ229" s="567"/>
      <c r="AR229" s="567"/>
      <c r="AS229" s="567"/>
      <c r="AT229" s="567"/>
      <c r="AU229" s="567"/>
      <c r="AV229" s="567"/>
      <c r="AW229" s="567"/>
      <c r="AX229" s="567"/>
      <c r="AY229" s="567"/>
      <c r="AZ229" s="567"/>
      <c r="BA229" s="567"/>
      <c r="BB229" s="567"/>
      <c r="BC229" s="567"/>
      <c r="BD229" s="567"/>
      <c r="BE229" s="567"/>
      <c r="BF229" s="567"/>
      <c r="BG229" s="567"/>
      <c r="BH229" s="567"/>
      <c r="BI229" s="567"/>
      <c r="BJ229" s="567"/>
      <c r="BK229" s="567"/>
      <c r="BL229" s="567"/>
      <c r="BM229" s="567"/>
      <c r="BN229" s="567"/>
      <c r="BO229" s="567"/>
      <c r="BP229" s="567"/>
      <c r="BQ229" s="567"/>
      <c r="BR229" s="567"/>
      <c r="BS229" s="567"/>
      <c r="BT229" s="567"/>
      <c r="BU229" s="567"/>
      <c r="BV229" s="567"/>
      <c r="BW229" s="567"/>
      <c r="BX229" s="567"/>
      <c r="BY229" s="567"/>
      <c r="BZ229" s="567"/>
      <c r="CA229" s="567"/>
      <c r="CB229" s="567"/>
      <c r="CC229" s="567"/>
      <c r="CD229" s="567"/>
      <c r="CE229" s="567"/>
      <c r="CF229" s="567"/>
      <c r="CG229" s="567"/>
      <c r="CH229" s="567"/>
      <c r="CI229" s="567"/>
      <c r="CJ229" s="567"/>
      <c r="CK229" s="567"/>
      <c r="CL229" s="567"/>
      <c r="CM229" s="567"/>
      <c r="CN229" s="567"/>
      <c r="CO229" s="567"/>
      <c r="CP229" s="567"/>
      <c r="CQ229" s="567"/>
      <c r="CR229" s="567"/>
      <c r="CS229" s="567"/>
      <c r="CT229" s="567"/>
      <c r="CU229" s="567"/>
      <c r="CV229" s="567"/>
      <c r="CW229" s="567"/>
      <c r="CX229" s="567"/>
      <c r="CY229" s="567"/>
      <c r="CZ229" s="567"/>
      <c r="DA229" s="567"/>
      <c r="DB229" s="567"/>
      <c r="DC229" s="567"/>
      <c r="DD229" s="567"/>
      <c r="DE229" s="567"/>
      <c r="DF229" s="567"/>
      <c r="DG229" s="567"/>
      <c r="DH229" s="567"/>
      <c r="DI229" s="567"/>
      <c r="DJ229" s="567"/>
      <c r="DK229" s="567"/>
      <c r="DL229" s="567"/>
      <c r="DM229" s="567"/>
      <c r="DN229" s="567"/>
      <c r="DO229" s="567"/>
      <c r="DP229" s="567"/>
      <c r="DQ229" s="567"/>
      <c r="DR229" s="567"/>
      <c r="DS229" s="567"/>
      <c r="DT229" s="567"/>
      <c r="DU229" s="567"/>
      <c r="DV229" s="567"/>
      <c r="DW229" s="567"/>
      <c r="DX229" s="567"/>
      <c r="DY229" s="567"/>
      <c r="DZ229" s="567"/>
      <c r="EA229" s="567"/>
      <c r="EB229" s="567"/>
      <c r="EC229" s="567"/>
      <c r="ED229" s="567"/>
      <c r="EE229" s="567"/>
      <c r="EF229" s="567"/>
      <c r="EG229" s="567"/>
      <c r="EH229" s="567"/>
      <c r="EI229" s="567"/>
      <c r="EJ229" s="567"/>
      <c r="EK229" s="567"/>
      <c r="EL229" s="567"/>
      <c r="EM229" s="567"/>
      <c r="EN229" s="567"/>
      <c r="EO229" s="567"/>
      <c r="EP229" s="567"/>
      <c r="EQ229" s="567"/>
      <c r="ER229" s="567"/>
      <c r="ES229" s="567"/>
      <c r="ET229" s="567"/>
      <c r="EU229" s="567"/>
      <c r="EV229" s="567"/>
      <c r="EW229" s="567"/>
      <c r="EX229" s="567"/>
      <c r="EY229" s="567"/>
      <c r="EZ229" s="567"/>
      <c r="FA229" s="567"/>
      <c r="FB229" s="567"/>
      <c r="FC229" s="567"/>
      <c r="FD229" s="567"/>
      <c r="FE229" s="567"/>
      <c r="FF229" s="567"/>
      <c r="FG229" s="567"/>
      <c r="FH229" s="567"/>
      <c r="FI229" s="567"/>
      <c r="FJ229" s="567"/>
      <c r="FK229" s="567"/>
      <c r="FL229" s="567"/>
      <c r="FM229" s="567"/>
      <c r="FN229" s="567"/>
      <c r="FO229" s="567"/>
      <c r="FP229" s="567"/>
      <c r="FQ229" s="567"/>
      <c r="FR229" s="567"/>
      <c r="FS229" s="567"/>
      <c r="FT229" s="567"/>
      <c r="FU229" s="567"/>
      <c r="FV229" s="567"/>
      <c r="FW229" s="567"/>
      <c r="FX229" s="567"/>
      <c r="FY229" s="567"/>
      <c r="FZ229" s="567"/>
      <c r="GA229" s="567"/>
      <c r="GB229" s="567"/>
      <c r="GC229" s="567"/>
      <c r="GD229" s="567"/>
      <c r="GE229" s="567"/>
      <c r="GF229" s="567"/>
      <c r="GG229" s="567"/>
      <c r="GH229" s="567"/>
      <c r="GI229" s="567"/>
      <c r="GJ229" s="567"/>
      <c r="GK229" s="567"/>
      <c r="GL229" s="567"/>
      <c r="GM229" s="567"/>
      <c r="GN229" s="567"/>
      <c r="GO229" s="567"/>
      <c r="GP229" s="567"/>
      <c r="GQ229" s="567"/>
      <c r="GR229" s="567"/>
      <c r="GS229" s="567"/>
      <c r="GT229" s="567"/>
      <c r="GU229" s="567"/>
      <c r="GV229" s="567"/>
      <c r="GW229" s="567"/>
      <c r="GX229" s="567"/>
      <c r="GY229" s="567"/>
      <c r="GZ229" s="567"/>
      <c r="HA229" s="567"/>
      <c r="HB229" s="567"/>
      <c r="HC229" s="567"/>
      <c r="HD229" s="567"/>
      <c r="HE229" s="567"/>
      <c r="HF229" s="567"/>
      <c r="HG229" s="567"/>
      <c r="HH229" s="567"/>
      <c r="HI229" s="567"/>
      <c r="HJ229" s="567"/>
      <c r="HK229" s="567"/>
      <c r="HL229" s="567"/>
      <c r="HM229" s="567"/>
      <c r="HN229" s="567"/>
      <c r="HO229" s="567"/>
      <c r="HP229" s="567"/>
      <c r="HQ229" s="567"/>
      <c r="HR229" s="567"/>
      <c r="HS229" s="567"/>
      <c r="HT229" s="567"/>
      <c r="HU229" s="567"/>
      <c r="HV229" s="567"/>
      <c r="HW229" s="567"/>
      <c r="HX229" s="567"/>
      <c r="HY229" s="567"/>
      <c r="HZ229" s="567"/>
      <c r="IA229" s="567"/>
      <c r="IB229" s="567"/>
      <c r="IC229" s="567"/>
      <c r="ID229" s="567"/>
      <c r="IE229" s="567"/>
      <c r="IF229" s="567"/>
      <c r="IG229" s="567"/>
      <c r="IH229" s="567"/>
      <c r="II229" s="567"/>
      <c r="IJ229" s="567"/>
      <c r="IK229" s="567"/>
      <c r="IL229" s="567"/>
      <c r="IM229" s="567"/>
      <c r="IN229" s="567"/>
      <c r="IO229" s="567"/>
      <c r="IP229" s="567"/>
      <c r="IQ229" s="567"/>
      <c r="IR229" s="567"/>
      <c r="IS229" s="567"/>
      <c r="IT229" s="567"/>
      <c r="IU229" s="567"/>
      <c r="IV229" s="567"/>
    </row>
    <row r="230" spans="1:256" ht="12.75" customHeight="1">
      <c r="A230" s="552" t="s">
        <v>222</v>
      </c>
      <c r="B230" s="552"/>
      <c r="C230" s="553" t="s">
        <v>223</v>
      </c>
      <c r="D230" s="553"/>
      <c r="E230" s="556">
        <v>0</v>
      </c>
      <c r="F230" s="556"/>
      <c r="G230" s="562">
        <v>0</v>
      </c>
      <c r="H230" s="562"/>
      <c r="I230" s="562"/>
      <c r="J230" s="566"/>
      <c r="K230" s="566"/>
      <c r="L230" s="566"/>
      <c r="M230" s="566"/>
      <c r="N230" s="566"/>
      <c r="O230" s="566"/>
      <c r="P230" s="566"/>
      <c r="Q230" s="567"/>
      <c r="R230" s="567"/>
      <c r="S230" s="567"/>
      <c r="T230" s="567"/>
      <c r="U230" s="567"/>
      <c r="V230" s="567"/>
      <c r="W230" s="567"/>
      <c r="X230" s="567"/>
      <c r="Y230" s="567"/>
      <c r="Z230" s="567"/>
      <c r="AA230" s="567"/>
      <c r="AB230" s="567"/>
      <c r="AC230" s="567"/>
      <c r="AD230" s="567"/>
      <c r="AE230" s="567"/>
      <c r="AF230" s="567"/>
      <c r="AG230" s="567"/>
      <c r="AH230" s="567"/>
      <c r="AI230" s="567"/>
      <c r="AJ230" s="567"/>
      <c r="AK230" s="567"/>
      <c r="AL230" s="567"/>
      <c r="AM230" s="567"/>
      <c r="AN230" s="567"/>
      <c r="AO230" s="567"/>
      <c r="AP230" s="567"/>
      <c r="AQ230" s="567"/>
      <c r="AR230" s="567"/>
      <c r="AS230" s="567"/>
      <c r="AT230" s="567"/>
      <c r="AU230" s="567"/>
      <c r="AV230" s="567"/>
      <c r="AW230" s="567"/>
      <c r="AX230" s="567"/>
      <c r="AY230" s="567"/>
      <c r="AZ230" s="567"/>
      <c r="BA230" s="567"/>
      <c r="BB230" s="567"/>
      <c r="BC230" s="567"/>
      <c r="BD230" s="567"/>
      <c r="BE230" s="567"/>
      <c r="BF230" s="567"/>
      <c r="BG230" s="567"/>
      <c r="BH230" s="567"/>
      <c r="BI230" s="567"/>
      <c r="BJ230" s="567"/>
      <c r="BK230" s="567"/>
      <c r="BL230" s="567"/>
      <c r="BM230" s="567"/>
      <c r="BN230" s="567"/>
      <c r="BO230" s="567"/>
      <c r="BP230" s="567"/>
      <c r="BQ230" s="567"/>
      <c r="BR230" s="567"/>
      <c r="BS230" s="567"/>
      <c r="BT230" s="567"/>
      <c r="BU230" s="567"/>
      <c r="BV230" s="567"/>
      <c r="BW230" s="567"/>
      <c r="BX230" s="567"/>
      <c r="BY230" s="567"/>
      <c r="BZ230" s="567"/>
      <c r="CA230" s="567"/>
      <c r="CB230" s="567"/>
      <c r="CC230" s="567"/>
      <c r="CD230" s="567"/>
      <c r="CE230" s="567"/>
      <c r="CF230" s="567"/>
      <c r="CG230" s="567"/>
      <c r="CH230" s="567"/>
      <c r="CI230" s="567"/>
      <c r="CJ230" s="567"/>
      <c r="CK230" s="567"/>
      <c r="CL230" s="567"/>
      <c r="CM230" s="567"/>
      <c r="CN230" s="567"/>
      <c r="CO230" s="567"/>
      <c r="CP230" s="567"/>
      <c r="CQ230" s="567"/>
      <c r="CR230" s="567"/>
      <c r="CS230" s="567"/>
      <c r="CT230" s="567"/>
      <c r="CU230" s="567"/>
      <c r="CV230" s="567"/>
      <c r="CW230" s="567"/>
      <c r="CX230" s="567"/>
      <c r="CY230" s="567"/>
      <c r="CZ230" s="567"/>
      <c r="DA230" s="567"/>
      <c r="DB230" s="567"/>
      <c r="DC230" s="567"/>
      <c r="DD230" s="567"/>
      <c r="DE230" s="567"/>
      <c r="DF230" s="567"/>
      <c r="DG230" s="567"/>
      <c r="DH230" s="567"/>
      <c r="DI230" s="567"/>
      <c r="DJ230" s="567"/>
      <c r="DK230" s="567"/>
      <c r="DL230" s="567"/>
      <c r="DM230" s="567"/>
      <c r="DN230" s="567"/>
      <c r="DO230" s="567"/>
      <c r="DP230" s="567"/>
      <c r="DQ230" s="567"/>
      <c r="DR230" s="567"/>
      <c r="DS230" s="567"/>
      <c r="DT230" s="567"/>
      <c r="DU230" s="567"/>
      <c r="DV230" s="567"/>
      <c r="DW230" s="567"/>
      <c r="DX230" s="567"/>
      <c r="DY230" s="567"/>
      <c r="DZ230" s="567"/>
      <c r="EA230" s="567"/>
      <c r="EB230" s="567"/>
      <c r="EC230" s="567"/>
      <c r="ED230" s="567"/>
      <c r="EE230" s="567"/>
      <c r="EF230" s="567"/>
      <c r="EG230" s="567"/>
      <c r="EH230" s="567"/>
      <c r="EI230" s="567"/>
      <c r="EJ230" s="567"/>
      <c r="EK230" s="567"/>
      <c r="EL230" s="567"/>
      <c r="EM230" s="567"/>
      <c r="EN230" s="567"/>
      <c r="EO230" s="567"/>
      <c r="EP230" s="567"/>
      <c r="EQ230" s="567"/>
      <c r="ER230" s="567"/>
      <c r="ES230" s="567"/>
      <c r="ET230" s="567"/>
      <c r="EU230" s="567"/>
      <c r="EV230" s="567"/>
      <c r="EW230" s="567"/>
      <c r="EX230" s="567"/>
      <c r="EY230" s="567"/>
      <c r="EZ230" s="567"/>
      <c r="FA230" s="567"/>
      <c r="FB230" s="567"/>
      <c r="FC230" s="567"/>
      <c r="FD230" s="567"/>
      <c r="FE230" s="567"/>
      <c r="FF230" s="567"/>
      <c r="FG230" s="567"/>
      <c r="FH230" s="567"/>
      <c r="FI230" s="567"/>
      <c r="FJ230" s="567"/>
      <c r="FK230" s="567"/>
      <c r="FL230" s="567"/>
      <c r="FM230" s="567"/>
      <c r="FN230" s="567"/>
      <c r="FO230" s="567"/>
      <c r="FP230" s="567"/>
      <c r="FQ230" s="567"/>
      <c r="FR230" s="567"/>
      <c r="FS230" s="567"/>
      <c r="FT230" s="567"/>
      <c r="FU230" s="567"/>
      <c r="FV230" s="567"/>
      <c r="FW230" s="567"/>
      <c r="FX230" s="567"/>
      <c r="FY230" s="567"/>
      <c r="FZ230" s="567"/>
      <c r="GA230" s="567"/>
      <c r="GB230" s="567"/>
      <c r="GC230" s="567"/>
      <c r="GD230" s="567"/>
      <c r="GE230" s="567"/>
      <c r="GF230" s="567"/>
      <c r="GG230" s="567"/>
      <c r="GH230" s="567"/>
      <c r="GI230" s="567"/>
      <c r="GJ230" s="567"/>
      <c r="GK230" s="567"/>
      <c r="GL230" s="567"/>
      <c r="GM230" s="567"/>
      <c r="GN230" s="567"/>
      <c r="GO230" s="567"/>
      <c r="GP230" s="567"/>
      <c r="GQ230" s="567"/>
      <c r="GR230" s="567"/>
      <c r="GS230" s="567"/>
      <c r="GT230" s="567"/>
      <c r="GU230" s="567"/>
      <c r="GV230" s="567"/>
      <c r="GW230" s="567"/>
      <c r="GX230" s="567"/>
      <c r="GY230" s="567"/>
      <c r="GZ230" s="567"/>
      <c r="HA230" s="567"/>
      <c r="HB230" s="567"/>
      <c r="HC230" s="567"/>
      <c r="HD230" s="567"/>
      <c r="HE230" s="567"/>
      <c r="HF230" s="567"/>
      <c r="HG230" s="567"/>
      <c r="HH230" s="567"/>
      <c r="HI230" s="567"/>
      <c r="HJ230" s="567"/>
      <c r="HK230" s="567"/>
      <c r="HL230" s="567"/>
      <c r="HM230" s="567"/>
      <c r="HN230" s="567"/>
      <c r="HO230" s="567"/>
      <c r="HP230" s="567"/>
      <c r="HQ230" s="567"/>
      <c r="HR230" s="567"/>
      <c r="HS230" s="567"/>
      <c r="HT230" s="567"/>
      <c r="HU230" s="567"/>
      <c r="HV230" s="567"/>
      <c r="HW230" s="567"/>
      <c r="HX230" s="567"/>
      <c r="HY230" s="567"/>
      <c r="HZ230" s="567"/>
      <c r="IA230" s="567"/>
      <c r="IB230" s="567"/>
      <c r="IC230" s="567"/>
      <c r="ID230" s="567"/>
      <c r="IE230" s="567"/>
      <c r="IF230" s="567"/>
      <c r="IG230" s="567"/>
      <c r="IH230" s="567"/>
      <c r="II230" s="567"/>
      <c r="IJ230" s="567"/>
      <c r="IK230" s="567"/>
      <c r="IL230" s="567"/>
      <c r="IM230" s="567"/>
      <c r="IN230" s="567"/>
      <c r="IO230" s="567"/>
      <c r="IP230" s="567"/>
      <c r="IQ230" s="567"/>
      <c r="IR230" s="567"/>
      <c r="IS230" s="567"/>
      <c r="IT230" s="567"/>
      <c r="IU230" s="567"/>
      <c r="IV230" s="567"/>
    </row>
    <row r="231" spans="1:256" ht="12.75" customHeight="1">
      <c r="A231" s="563" t="s">
        <v>209</v>
      </c>
      <c r="B231" s="563"/>
      <c r="C231" s="563"/>
      <c r="D231" s="563"/>
      <c r="E231" s="563"/>
      <c r="F231" s="563"/>
      <c r="G231" s="556">
        <f>SUM(G229+G230)</f>
        <v>0</v>
      </c>
      <c r="H231" s="556"/>
      <c r="I231" s="556"/>
      <c r="J231" s="566"/>
      <c r="K231" s="566"/>
      <c r="L231" s="566"/>
      <c r="M231" s="566"/>
      <c r="N231" s="566"/>
      <c r="O231" s="566"/>
      <c r="P231" s="566"/>
      <c r="Q231" s="567"/>
      <c r="R231" s="567"/>
      <c r="S231" s="567"/>
      <c r="T231" s="567"/>
      <c r="U231" s="567"/>
      <c r="V231" s="567"/>
      <c r="W231" s="567"/>
      <c r="X231" s="567"/>
      <c r="Y231" s="567"/>
      <c r="Z231" s="567"/>
      <c r="AA231" s="567"/>
      <c r="AB231" s="567"/>
      <c r="AC231" s="567"/>
      <c r="AD231" s="567"/>
      <c r="AE231" s="567"/>
      <c r="AF231" s="567"/>
      <c r="AG231" s="567"/>
      <c r="AH231" s="567"/>
      <c r="AI231" s="567"/>
      <c r="AJ231" s="567"/>
      <c r="AK231" s="567"/>
      <c r="AL231" s="567"/>
      <c r="AM231" s="567"/>
      <c r="AN231" s="567"/>
      <c r="AO231" s="567"/>
      <c r="AP231" s="567"/>
      <c r="AQ231" s="567"/>
      <c r="AR231" s="567"/>
      <c r="AS231" s="567"/>
      <c r="AT231" s="567"/>
      <c r="AU231" s="567"/>
      <c r="AV231" s="567"/>
      <c r="AW231" s="567"/>
      <c r="AX231" s="567"/>
      <c r="AY231" s="567"/>
      <c r="AZ231" s="567"/>
      <c r="BA231" s="567"/>
      <c r="BB231" s="567"/>
      <c r="BC231" s="567"/>
      <c r="BD231" s="567"/>
      <c r="BE231" s="567"/>
      <c r="BF231" s="567"/>
      <c r="BG231" s="567"/>
      <c r="BH231" s="567"/>
      <c r="BI231" s="567"/>
      <c r="BJ231" s="567"/>
      <c r="BK231" s="567"/>
      <c r="BL231" s="567"/>
      <c r="BM231" s="567"/>
      <c r="BN231" s="567"/>
      <c r="BO231" s="567"/>
      <c r="BP231" s="567"/>
      <c r="BQ231" s="567"/>
      <c r="BR231" s="567"/>
      <c r="BS231" s="567"/>
      <c r="BT231" s="567"/>
      <c r="BU231" s="567"/>
      <c r="BV231" s="567"/>
      <c r="BW231" s="567"/>
      <c r="BX231" s="567"/>
      <c r="BY231" s="567"/>
      <c r="BZ231" s="567"/>
      <c r="CA231" s="567"/>
      <c r="CB231" s="567"/>
      <c r="CC231" s="567"/>
      <c r="CD231" s="567"/>
      <c r="CE231" s="567"/>
      <c r="CF231" s="567"/>
      <c r="CG231" s="567"/>
      <c r="CH231" s="567"/>
      <c r="CI231" s="567"/>
      <c r="CJ231" s="567"/>
      <c r="CK231" s="567"/>
      <c r="CL231" s="567"/>
      <c r="CM231" s="567"/>
      <c r="CN231" s="567"/>
      <c r="CO231" s="567"/>
      <c r="CP231" s="567"/>
      <c r="CQ231" s="567"/>
      <c r="CR231" s="567"/>
      <c r="CS231" s="567"/>
      <c r="CT231" s="567"/>
      <c r="CU231" s="567"/>
      <c r="CV231" s="567"/>
      <c r="CW231" s="567"/>
      <c r="CX231" s="567"/>
      <c r="CY231" s="567"/>
      <c r="CZ231" s="567"/>
      <c r="DA231" s="567"/>
      <c r="DB231" s="567"/>
      <c r="DC231" s="567"/>
      <c r="DD231" s="567"/>
      <c r="DE231" s="567"/>
      <c r="DF231" s="567"/>
      <c r="DG231" s="567"/>
      <c r="DH231" s="567"/>
      <c r="DI231" s="567"/>
      <c r="DJ231" s="567"/>
      <c r="DK231" s="567"/>
      <c r="DL231" s="567"/>
      <c r="DM231" s="567"/>
      <c r="DN231" s="567"/>
      <c r="DO231" s="567"/>
      <c r="DP231" s="567"/>
      <c r="DQ231" s="567"/>
      <c r="DR231" s="567"/>
      <c r="DS231" s="567"/>
      <c r="DT231" s="567"/>
      <c r="DU231" s="567"/>
      <c r="DV231" s="567"/>
      <c r="DW231" s="567"/>
      <c r="DX231" s="567"/>
      <c r="DY231" s="567"/>
      <c r="DZ231" s="567"/>
      <c r="EA231" s="567"/>
      <c r="EB231" s="567"/>
      <c r="EC231" s="567"/>
      <c r="ED231" s="567"/>
      <c r="EE231" s="567"/>
      <c r="EF231" s="567"/>
      <c r="EG231" s="567"/>
      <c r="EH231" s="567"/>
      <c r="EI231" s="567"/>
      <c r="EJ231" s="567"/>
      <c r="EK231" s="567"/>
      <c r="EL231" s="567"/>
      <c r="EM231" s="567"/>
      <c r="EN231" s="567"/>
      <c r="EO231" s="567"/>
      <c r="EP231" s="567"/>
      <c r="EQ231" s="567"/>
      <c r="ER231" s="567"/>
      <c r="ES231" s="567"/>
      <c r="ET231" s="567"/>
      <c r="EU231" s="567"/>
      <c r="EV231" s="567"/>
      <c r="EW231" s="567"/>
      <c r="EX231" s="567"/>
      <c r="EY231" s="567"/>
      <c r="EZ231" s="567"/>
      <c r="FA231" s="567"/>
      <c r="FB231" s="567"/>
      <c r="FC231" s="567"/>
      <c r="FD231" s="567"/>
      <c r="FE231" s="567"/>
      <c r="FF231" s="567"/>
      <c r="FG231" s="567"/>
      <c r="FH231" s="567"/>
      <c r="FI231" s="567"/>
      <c r="FJ231" s="567"/>
      <c r="FK231" s="567"/>
      <c r="FL231" s="567"/>
      <c r="FM231" s="567"/>
      <c r="FN231" s="567"/>
      <c r="FO231" s="567"/>
      <c r="FP231" s="567"/>
      <c r="FQ231" s="567"/>
      <c r="FR231" s="567"/>
      <c r="FS231" s="567"/>
      <c r="FT231" s="567"/>
      <c r="FU231" s="567"/>
      <c r="FV231" s="567"/>
      <c r="FW231" s="567"/>
      <c r="FX231" s="567"/>
      <c r="FY231" s="567"/>
      <c r="FZ231" s="567"/>
      <c r="GA231" s="567"/>
      <c r="GB231" s="567"/>
      <c r="GC231" s="567"/>
      <c r="GD231" s="567"/>
      <c r="GE231" s="567"/>
      <c r="GF231" s="567"/>
      <c r="GG231" s="567"/>
      <c r="GH231" s="567"/>
      <c r="GI231" s="567"/>
      <c r="GJ231" s="567"/>
      <c r="GK231" s="567"/>
      <c r="GL231" s="567"/>
      <c r="GM231" s="567"/>
      <c r="GN231" s="567"/>
      <c r="GO231" s="567"/>
      <c r="GP231" s="567"/>
      <c r="GQ231" s="567"/>
      <c r="GR231" s="567"/>
      <c r="GS231" s="567"/>
      <c r="GT231" s="567"/>
      <c r="GU231" s="567"/>
      <c r="GV231" s="567"/>
      <c r="GW231" s="567"/>
      <c r="GX231" s="567"/>
      <c r="GY231" s="567"/>
      <c r="GZ231" s="567"/>
      <c r="HA231" s="567"/>
      <c r="HB231" s="567"/>
      <c r="HC231" s="567"/>
      <c r="HD231" s="567"/>
      <c r="HE231" s="567"/>
      <c r="HF231" s="567"/>
      <c r="HG231" s="567"/>
      <c r="HH231" s="567"/>
      <c r="HI231" s="567"/>
      <c r="HJ231" s="567"/>
      <c r="HK231" s="567"/>
      <c r="HL231" s="567"/>
      <c r="HM231" s="567"/>
      <c r="HN231" s="567"/>
      <c r="HO231" s="567"/>
      <c r="HP231" s="567"/>
      <c r="HQ231" s="567"/>
      <c r="HR231" s="567"/>
      <c r="HS231" s="567"/>
      <c r="HT231" s="567"/>
      <c r="HU231" s="567"/>
      <c r="HV231" s="567"/>
      <c r="HW231" s="567"/>
      <c r="HX231" s="567"/>
      <c r="HY231" s="567"/>
      <c r="HZ231" s="567"/>
      <c r="IA231" s="567"/>
      <c r="IB231" s="567"/>
      <c r="IC231" s="567"/>
      <c r="ID231" s="567"/>
      <c r="IE231" s="567"/>
      <c r="IF231" s="567"/>
      <c r="IG231" s="567"/>
      <c r="IH231" s="567"/>
      <c r="II231" s="567"/>
      <c r="IJ231" s="567"/>
      <c r="IK231" s="567"/>
      <c r="IL231" s="567"/>
      <c r="IM231" s="567"/>
      <c r="IN231" s="567"/>
      <c r="IO231" s="567"/>
      <c r="IP231" s="567"/>
      <c r="IQ231" s="567"/>
      <c r="IR231" s="567"/>
      <c r="IS231" s="567"/>
      <c r="IT231" s="567"/>
      <c r="IU231" s="567"/>
      <c r="IV231" s="567"/>
    </row>
    <row r="232" spans="1:256" ht="7.5" customHeight="1">
      <c r="A232" s="570"/>
      <c r="B232" s="570"/>
      <c r="C232" s="570"/>
      <c r="D232" s="570"/>
      <c r="E232" s="570"/>
      <c r="F232" s="570"/>
      <c r="G232" s="570"/>
      <c r="H232" s="570"/>
      <c r="I232" s="570"/>
      <c r="J232" s="566"/>
      <c r="K232" s="566"/>
      <c r="L232" s="566"/>
      <c r="M232" s="566"/>
      <c r="N232" s="566"/>
      <c r="O232" s="566"/>
      <c r="P232" s="566"/>
      <c r="Q232" s="567"/>
      <c r="R232" s="567"/>
      <c r="S232" s="567"/>
      <c r="T232" s="567"/>
      <c r="U232" s="567"/>
      <c r="V232" s="567"/>
      <c r="W232" s="567"/>
      <c r="X232" s="567"/>
      <c r="Y232" s="567"/>
      <c r="Z232" s="567"/>
      <c r="AA232" s="567"/>
      <c r="AB232" s="567"/>
      <c r="AC232" s="567"/>
      <c r="AD232" s="567"/>
      <c r="AE232" s="567"/>
      <c r="AF232" s="567"/>
      <c r="AG232" s="567"/>
      <c r="AH232" s="567"/>
      <c r="AI232" s="567"/>
      <c r="AJ232" s="567"/>
      <c r="AK232" s="567"/>
      <c r="AL232" s="567"/>
      <c r="AM232" s="567"/>
      <c r="AN232" s="567"/>
      <c r="AO232" s="567"/>
      <c r="AP232" s="567"/>
      <c r="AQ232" s="567"/>
      <c r="AR232" s="567"/>
      <c r="AS232" s="567"/>
      <c r="AT232" s="567"/>
      <c r="AU232" s="567"/>
      <c r="AV232" s="567"/>
      <c r="AW232" s="567"/>
      <c r="AX232" s="567"/>
      <c r="AY232" s="567"/>
      <c r="AZ232" s="567"/>
      <c r="BA232" s="567"/>
      <c r="BB232" s="567"/>
      <c r="BC232" s="567"/>
      <c r="BD232" s="567"/>
      <c r="BE232" s="567"/>
      <c r="BF232" s="567"/>
      <c r="BG232" s="567"/>
      <c r="BH232" s="567"/>
      <c r="BI232" s="567"/>
      <c r="BJ232" s="567"/>
      <c r="BK232" s="567"/>
      <c r="BL232" s="567"/>
      <c r="BM232" s="567"/>
      <c r="BN232" s="567"/>
      <c r="BO232" s="567"/>
      <c r="BP232" s="567"/>
      <c r="BQ232" s="567"/>
      <c r="BR232" s="567"/>
      <c r="BS232" s="567"/>
      <c r="BT232" s="567"/>
      <c r="BU232" s="567"/>
      <c r="BV232" s="567"/>
      <c r="BW232" s="567"/>
      <c r="BX232" s="567"/>
      <c r="BY232" s="567"/>
      <c r="BZ232" s="567"/>
      <c r="CA232" s="567"/>
      <c r="CB232" s="567"/>
      <c r="CC232" s="567"/>
      <c r="CD232" s="567"/>
      <c r="CE232" s="567"/>
      <c r="CF232" s="567"/>
      <c r="CG232" s="567"/>
      <c r="CH232" s="567"/>
      <c r="CI232" s="567"/>
      <c r="CJ232" s="567"/>
      <c r="CK232" s="567"/>
      <c r="CL232" s="567"/>
      <c r="CM232" s="567"/>
      <c r="CN232" s="567"/>
      <c r="CO232" s="567"/>
      <c r="CP232" s="567"/>
      <c r="CQ232" s="567"/>
      <c r="CR232" s="567"/>
      <c r="CS232" s="567"/>
      <c r="CT232" s="567"/>
      <c r="CU232" s="567"/>
      <c r="CV232" s="567"/>
      <c r="CW232" s="567"/>
      <c r="CX232" s="567"/>
      <c r="CY232" s="567"/>
      <c r="CZ232" s="567"/>
      <c r="DA232" s="567"/>
      <c r="DB232" s="567"/>
      <c r="DC232" s="567"/>
      <c r="DD232" s="567"/>
      <c r="DE232" s="567"/>
      <c r="DF232" s="567"/>
      <c r="DG232" s="567"/>
      <c r="DH232" s="567"/>
      <c r="DI232" s="567"/>
      <c r="DJ232" s="567"/>
      <c r="DK232" s="567"/>
      <c r="DL232" s="567"/>
      <c r="DM232" s="567"/>
      <c r="DN232" s="567"/>
      <c r="DO232" s="567"/>
      <c r="DP232" s="567"/>
      <c r="DQ232" s="567"/>
      <c r="DR232" s="567"/>
      <c r="DS232" s="567"/>
      <c r="DT232" s="567"/>
      <c r="DU232" s="567"/>
      <c r="DV232" s="567"/>
      <c r="DW232" s="567"/>
      <c r="DX232" s="567"/>
      <c r="DY232" s="567"/>
      <c r="DZ232" s="567"/>
      <c r="EA232" s="567"/>
      <c r="EB232" s="567"/>
      <c r="EC232" s="567"/>
      <c r="ED232" s="567"/>
      <c r="EE232" s="567"/>
      <c r="EF232" s="567"/>
      <c r="EG232" s="567"/>
      <c r="EH232" s="567"/>
      <c r="EI232" s="567"/>
      <c r="EJ232" s="567"/>
      <c r="EK232" s="567"/>
      <c r="EL232" s="567"/>
      <c r="EM232" s="567"/>
      <c r="EN232" s="567"/>
      <c r="EO232" s="567"/>
      <c r="EP232" s="567"/>
      <c r="EQ232" s="567"/>
      <c r="ER232" s="567"/>
      <c r="ES232" s="567"/>
      <c r="ET232" s="567"/>
      <c r="EU232" s="567"/>
      <c r="EV232" s="567"/>
      <c r="EW232" s="567"/>
      <c r="EX232" s="567"/>
      <c r="EY232" s="567"/>
      <c r="EZ232" s="567"/>
      <c r="FA232" s="567"/>
      <c r="FB232" s="567"/>
      <c r="FC232" s="567"/>
      <c r="FD232" s="567"/>
      <c r="FE232" s="567"/>
      <c r="FF232" s="567"/>
      <c r="FG232" s="567"/>
      <c r="FH232" s="567"/>
      <c r="FI232" s="567"/>
      <c r="FJ232" s="567"/>
      <c r="FK232" s="567"/>
      <c r="FL232" s="567"/>
      <c r="FM232" s="567"/>
      <c r="FN232" s="567"/>
      <c r="FO232" s="567"/>
      <c r="FP232" s="567"/>
      <c r="FQ232" s="567"/>
      <c r="FR232" s="567"/>
      <c r="FS232" s="567"/>
      <c r="FT232" s="567"/>
      <c r="FU232" s="567"/>
      <c r="FV232" s="567"/>
      <c r="FW232" s="567"/>
      <c r="FX232" s="567"/>
      <c r="FY232" s="567"/>
      <c r="FZ232" s="567"/>
      <c r="GA232" s="567"/>
      <c r="GB232" s="567"/>
      <c r="GC232" s="567"/>
      <c r="GD232" s="567"/>
      <c r="GE232" s="567"/>
      <c r="GF232" s="567"/>
      <c r="GG232" s="567"/>
      <c r="GH232" s="567"/>
      <c r="GI232" s="567"/>
      <c r="GJ232" s="567"/>
      <c r="GK232" s="567"/>
      <c r="GL232" s="567"/>
      <c r="GM232" s="567"/>
      <c r="GN232" s="567"/>
      <c r="GO232" s="567"/>
      <c r="GP232" s="567"/>
      <c r="GQ232" s="567"/>
      <c r="GR232" s="567"/>
      <c r="GS232" s="567"/>
      <c r="GT232" s="567"/>
      <c r="GU232" s="567"/>
      <c r="GV232" s="567"/>
      <c r="GW232" s="567"/>
      <c r="GX232" s="567"/>
      <c r="GY232" s="567"/>
      <c r="GZ232" s="567"/>
      <c r="HA232" s="567"/>
      <c r="HB232" s="567"/>
      <c r="HC232" s="567"/>
      <c r="HD232" s="567"/>
      <c r="HE232" s="567"/>
      <c r="HF232" s="567"/>
      <c r="HG232" s="567"/>
      <c r="HH232" s="567"/>
      <c r="HI232" s="567"/>
      <c r="HJ232" s="567"/>
      <c r="HK232" s="567"/>
      <c r="HL232" s="567"/>
      <c r="HM232" s="567"/>
      <c r="HN232" s="567"/>
      <c r="HO232" s="567"/>
      <c r="HP232" s="567"/>
      <c r="HQ232" s="567"/>
      <c r="HR232" s="567"/>
      <c r="HS232" s="567"/>
      <c r="HT232" s="567"/>
      <c r="HU232" s="567"/>
      <c r="HV232" s="567"/>
      <c r="HW232" s="567"/>
      <c r="HX232" s="567"/>
      <c r="HY232" s="567"/>
      <c r="HZ232" s="567"/>
      <c r="IA232" s="567"/>
      <c r="IB232" s="567"/>
      <c r="IC232" s="567"/>
      <c r="ID232" s="567"/>
      <c r="IE232" s="567"/>
      <c r="IF232" s="567"/>
      <c r="IG232" s="567"/>
      <c r="IH232" s="567"/>
      <c r="II232" s="567"/>
      <c r="IJ232" s="567"/>
      <c r="IK232" s="567"/>
      <c r="IL232" s="567"/>
      <c r="IM232" s="567"/>
      <c r="IN232" s="567"/>
      <c r="IO232" s="567"/>
      <c r="IP232" s="567"/>
      <c r="IQ232" s="567"/>
      <c r="IR232" s="567"/>
      <c r="IS232" s="567"/>
      <c r="IT232" s="567"/>
      <c r="IU232" s="567"/>
      <c r="IV232" s="567"/>
    </row>
    <row r="233" spans="1:256" ht="25.5" customHeight="1">
      <c r="A233" s="552" t="s">
        <v>224</v>
      </c>
      <c r="B233" s="552"/>
      <c r="C233" s="560" t="s">
        <v>225</v>
      </c>
      <c r="D233" s="560"/>
      <c r="E233" s="564">
        <v>0</v>
      </c>
      <c r="F233" s="564"/>
      <c r="G233" s="562">
        <v>0</v>
      </c>
      <c r="H233" s="562"/>
      <c r="I233" s="562"/>
      <c r="J233" s="566"/>
      <c r="K233" s="566"/>
      <c r="L233" s="566"/>
      <c r="M233" s="566"/>
      <c r="N233" s="566"/>
      <c r="O233" s="566"/>
      <c r="P233" s="566"/>
      <c r="Q233" s="567"/>
      <c r="R233" s="567"/>
      <c r="S233" s="567"/>
      <c r="T233" s="567"/>
      <c r="U233" s="567"/>
      <c r="V233" s="567"/>
      <c r="W233" s="567"/>
      <c r="X233" s="567"/>
      <c r="Y233" s="567"/>
      <c r="Z233" s="567"/>
      <c r="AA233" s="567"/>
      <c r="AB233" s="567"/>
      <c r="AC233" s="567"/>
      <c r="AD233" s="567"/>
      <c r="AE233" s="567"/>
      <c r="AF233" s="567"/>
      <c r="AG233" s="567"/>
      <c r="AH233" s="567"/>
      <c r="AI233" s="567"/>
      <c r="AJ233" s="567"/>
      <c r="AK233" s="567"/>
      <c r="AL233" s="567"/>
      <c r="AM233" s="567"/>
      <c r="AN233" s="567"/>
      <c r="AO233" s="567"/>
      <c r="AP233" s="567"/>
      <c r="AQ233" s="567"/>
      <c r="AR233" s="567"/>
      <c r="AS233" s="567"/>
      <c r="AT233" s="567"/>
      <c r="AU233" s="567"/>
      <c r="AV233" s="567"/>
      <c r="AW233" s="567"/>
      <c r="AX233" s="567"/>
      <c r="AY233" s="567"/>
      <c r="AZ233" s="567"/>
      <c r="BA233" s="567"/>
      <c r="BB233" s="567"/>
      <c r="BC233" s="567"/>
      <c r="BD233" s="567"/>
      <c r="BE233" s="567"/>
      <c r="BF233" s="567"/>
      <c r="BG233" s="567"/>
      <c r="BH233" s="567"/>
      <c r="BI233" s="567"/>
      <c r="BJ233" s="567"/>
      <c r="BK233" s="567"/>
      <c r="BL233" s="567"/>
      <c r="BM233" s="567"/>
      <c r="BN233" s="567"/>
      <c r="BO233" s="567"/>
      <c r="BP233" s="567"/>
      <c r="BQ233" s="567"/>
      <c r="BR233" s="567"/>
      <c r="BS233" s="567"/>
      <c r="BT233" s="567"/>
      <c r="BU233" s="567"/>
      <c r="BV233" s="567"/>
      <c r="BW233" s="567"/>
      <c r="BX233" s="567"/>
      <c r="BY233" s="567"/>
      <c r="BZ233" s="567"/>
      <c r="CA233" s="567"/>
      <c r="CB233" s="567"/>
      <c r="CC233" s="567"/>
      <c r="CD233" s="567"/>
      <c r="CE233" s="567"/>
      <c r="CF233" s="567"/>
      <c r="CG233" s="567"/>
      <c r="CH233" s="567"/>
      <c r="CI233" s="567"/>
      <c r="CJ233" s="567"/>
      <c r="CK233" s="567"/>
      <c r="CL233" s="567"/>
      <c r="CM233" s="567"/>
      <c r="CN233" s="567"/>
      <c r="CO233" s="567"/>
      <c r="CP233" s="567"/>
      <c r="CQ233" s="567"/>
      <c r="CR233" s="567"/>
      <c r="CS233" s="567"/>
      <c r="CT233" s="567"/>
      <c r="CU233" s="567"/>
      <c r="CV233" s="567"/>
      <c r="CW233" s="567"/>
      <c r="CX233" s="567"/>
      <c r="CY233" s="567"/>
      <c r="CZ233" s="567"/>
      <c r="DA233" s="567"/>
      <c r="DB233" s="567"/>
      <c r="DC233" s="567"/>
      <c r="DD233" s="567"/>
      <c r="DE233" s="567"/>
      <c r="DF233" s="567"/>
      <c r="DG233" s="567"/>
      <c r="DH233" s="567"/>
      <c r="DI233" s="567"/>
      <c r="DJ233" s="567"/>
      <c r="DK233" s="567"/>
      <c r="DL233" s="567"/>
      <c r="DM233" s="567"/>
      <c r="DN233" s="567"/>
      <c r="DO233" s="567"/>
      <c r="DP233" s="567"/>
      <c r="DQ233" s="567"/>
      <c r="DR233" s="567"/>
      <c r="DS233" s="567"/>
      <c r="DT233" s="567"/>
      <c r="DU233" s="567"/>
      <c r="DV233" s="567"/>
      <c r="DW233" s="567"/>
      <c r="DX233" s="567"/>
      <c r="DY233" s="567"/>
      <c r="DZ233" s="567"/>
      <c r="EA233" s="567"/>
      <c r="EB233" s="567"/>
      <c r="EC233" s="567"/>
      <c r="ED233" s="567"/>
      <c r="EE233" s="567"/>
      <c r="EF233" s="567"/>
      <c r="EG233" s="567"/>
      <c r="EH233" s="567"/>
      <c r="EI233" s="567"/>
      <c r="EJ233" s="567"/>
      <c r="EK233" s="567"/>
      <c r="EL233" s="567"/>
      <c r="EM233" s="567"/>
      <c r="EN233" s="567"/>
      <c r="EO233" s="567"/>
      <c r="EP233" s="567"/>
      <c r="EQ233" s="567"/>
      <c r="ER233" s="567"/>
      <c r="ES233" s="567"/>
      <c r="ET233" s="567"/>
      <c r="EU233" s="567"/>
      <c r="EV233" s="567"/>
      <c r="EW233" s="567"/>
      <c r="EX233" s="567"/>
      <c r="EY233" s="567"/>
      <c r="EZ233" s="567"/>
      <c r="FA233" s="567"/>
      <c r="FB233" s="567"/>
      <c r="FC233" s="567"/>
      <c r="FD233" s="567"/>
      <c r="FE233" s="567"/>
      <c r="FF233" s="567"/>
      <c r="FG233" s="567"/>
      <c r="FH233" s="567"/>
      <c r="FI233" s="567"/>
      <c r="FJ233" s="567"/>
      <c r="FK233" s="567"/>
      <c r="FL233" s="567"/>
      <c r="FM233" s="567"/>
      <c r="FN233" s="567"/>
      <c r="FO233" s="567"/>
      <c r="FP233" s="567"/>
      <c r="FQ233" s="567"/>
      <c r="FR233" s="567"/>
      <c r="FS233" s="567"/>
      <c r="FT233" s="567"/>
      <c r="FU233" s="567"/>
      <c r="FV233" s="567"/>
      <c r="FW233" s="567"/>
      <c r="FX233" s="567"/>
      <c r="FY233" s="567"/>
      <c r="FZ233" s="567"/>
      <c r="GA233" s="567"/>
      <c r="GB233" s="567"/>
      <c r="GC233" s="567"/>
      <c r="GD233" s="567"/>
      <c r="GE233" s="567"/>
      <c r="GF233" s="567"/>
      <c r="GG233" s="567"/>
      <c r="GH233" s="567"/>
      <c r="GI233" s="567"/>
      <c r="GJ233" s="567"/>
      <c r="GK233" s="567"/>
      <c r="GL233" s="567"/>
      <c r="GM233" s="567"/>
      <c r="GN233" s="567"/>
      <c r="GO233" s="567"/>
      <c r="GP233" s="567"/>
      <c r="GQ233" s="567"/>
      <c r="GR233" s="567"/>
      <c r="GS233" s="567"/>
      <c r="GT233" s="567"/>
      <c r="GU233" s="567"/>
      <c r="GV233" s="567"/>
      <c r="GW233" s="567"/>
      <c r="GX233" s="567"/>
      <c r="GY233" s="567"/>
      <c r="GZ233" s="567"/>
      <c r="HA233" s="567"/>
      <c r="HB233" s="567"/>
      <c r="HC233" s="567"/>
      <c r="HD233" s="567"/>
      <c r="HE233" s="567"/>
      <c r="HF233" s="567"/>
      <c r="HG233" s="567"/>
      <c r="HH233" s="567"/>
      <c r="HI233" s="567"/>
      <c r="HJ233" s="567"/>
      <c r="HK233" s="567"/>
      <c r="HL233" s="567"/>
      <c r="HM233" s="567"/>
      <c r="HN233" s="567"/>
      <c r="HO233" s="567"/>
      <c r="HP233" s="567"/>
      <c r="HQ233" s="567"/>
      <c r="HR233" s="567"/>
      <c r="HS233" s="567"/>
      <c r="HT233" s="567"/>
      <c r="HU233" s="567"/>
      <c r="HV233" s="567"/>
      <c r="HW233" s="567"/>
      <c r="HX233" s="567"/>
      <c r="HY233" s="567"/>
      <c r="HZ233" s="567"/>
      <c r="IA233" s="567"/>
      <c r="IB233" s="567"/>
      <c r="IC233" s="567"/>
      <c r="ID233" s="567"/>
      <c r="IE233" s="567"/>
      <c r="IF233" s="567"/>
      <c r="IG233" s="567"/>
      <c r="IH233" s="567"/>
      <c r="II233" s="567"/>
      <c r="IJ233" s="567"/>
      <c r="IK233" s="567"/>
      <c r="IL233" s="567"/>
      <c r="IM233" s="567"/>
      <c r="IN233" s="567"/>
      <c r="IO233" s="567"/>
      <c r="IP233" s="567"/>
      <c r="IQ233" s="567"/>
      <c r="IR233" s="567"/>
      <c r="IS233" s="567"/>
      <c r="IT233" s="567"/>
      <c r="IU233" s="567"/>
      <c r="IV233" s="567"/>
    </row>
    <row r="234" spans="1:256" ht="25.5" customHeight="1">
      <c r="A234" s="552" t="s">
        <v>226</v>
      </c>
      <c r="B234" s="552"/>
      <c r="C234" s="553" t="s">
        <v>227</v>
      </c>
      <c r="D234" s="553"/>
      <c r="E234" s="555">
        <f>I205</f>
        <v>4794.4500000000007</v>
      </c>
      <c r="F234" s="555"/>
      <c r="G234" s="562">
        <f>ROUND((1/1250)*E234,2)</f>
        <v>3.84</v>
      </c>
      <c r="H234" s="562"/>
      <c r="I234" s="562"/>
      <c r="J234" s="566"/>
      <c r="K234" s="566"/>
      <c r="L234" s="566"/>
      <c r="M234" s="566"/>
      <c r="N234" s="566"/>
      <c r="O234" s="566"/>
      <c r="P234" s="566"/>
      <c r="Q234" s="567"/>
      <c r="R234" s="567"/>
      <c r="S234" s="567"/>
      <c r="T234" s="567"/>
      <c r="U234" s="567"/>
      <c r="V234" s="567"/>
      <c r="W234" s="567"/>
      <c r="X234" s="567"/>
      <c r="Y234" s="567"/>
      <c r="Z234" s="567"/>
      <c r="AA234" s="567"/>
      <c r="AB234" s="567"/>
      <c r="AC234" s="567"/>
      <c r="AD234" s="567"/>
      <c r="AE234" s="567"/>
      <c r="AF234" s="567"/>
      <c r="AG234" s="567"/>
      <c r="AH234" s="567"/>
      <c r="AI234" s="567"/>
      <c r="AJ234" s="567"/>
      <c r="AK234" s="567"/>
      <c r="AL234" s="567"/>
      <c r="AM234" s="567"/>
      <c r="AN234" s="567"/>
      <c r="AO234" s="567"/>
      <c r="AP234" s="567"/>
      <c r="AQ234" s="567"/>
      <c r="AR234" s="567"/>
      <c r="AS234" s="567"/>
      <c r="AT234" s="567"/>
      <c r="AU234" s="567"/>
      <c r="AV234" s="567"/>
      <c r="AW234" s="567"/>
      <c r="AX234" s="567"/>
      <c r="AY234" s="567"/>
      <c r="AZ234" s="567"/>
      <c r="BA234" s="567"/>
      <c r="BB234" s="567"/>
      <c r="BC234" s="567"/>
      <c r="BD234" s="567"/>
      <c r="BE234" s="567"/>
      <c r="BF234" s="567"/>
      <c r="BG234" s="567"/>
      <c r="BH234" s="567"/>
      <c r="BI234" s="567"/>
      <c r="BJ234" s="567"/>
      <c r="BK234" s="567"/>
      <c r="BL234" s="567"/>
      <c r="BM234" s="567"/>
      <c r="BN234" s="567"/>
      <c r="BO234" s="567"/>
      <c r="BP234" s="567"/>
      <c r="BQ234" s="567"/>
      <c r="BR234" s="567"/>
      <c r="BS234" s="567"/>
      <c r="BT234" s="567"/>
      <c r="BU234" s="567"/>
      <c r="BV234" s="567"/>
      <c r="BW234" s="567"/>
      <c r="BX234" s="567"/>
      <c r="BY234" s="567"/>
      <c r="BZ234" s="567"/>
      <c r="CA234" s="567"/>
      <c r="CB234" s="567"/>
      <c r="CC234" s="567"/>
      <c r="CD234" s="567"/>
      <c r="CE234" s="567"/>
      <c r="CF234" s="567"/>
      <c r="CG234" s="567"/>
      <c r="CH234" s="567"/>
      <c r="CI234" s="567"/>
      <c r="CJ234" s="567"/>
      <c r="CK234" s="567"/>
      <c r="CL234" s="567"/>
      <c r="CM234" s="567"/>
      <c r="CN234" s="567"/>
      <c r="CO234" s="567"/>
      <c r="CP234" s="567"/>
      <c r="CQ234" s="567"/>
      <c r="CR234" s="567"/>
      <c r="CS234" s="567"/>
      <c r="CT234" s="567"/>
      <c r="CU234" s="567"/>
      <c r="CV234" s="567"/>
      <c r="CW234" s="567"/>
      <c r="CX234" s="567"/>
      <c r="CY234" s="567"/>
      <c r="CZ234" s="567"/>
      <c r="DA234" s="567"/>
      <c r="DB234" s="567"/>
      <c r="DC234" s="567"/>
      <c r="DD234" s="567"/>
      <c r="DE234" s="567"/>
      <c r="DF234" s="567"/>
      <c r="DG234" s="567"/>
      <c r="DH234" s="567"/>
      <c r="DI234" s="567"/>
      <c r="DJ234" s="567"/>
      <c r="DK234" s="567"/>
      <c r="DL234" s="567"/>
      <c r="DM234" s="567"/>
      <c r="DN234" s="567"/>
      <c r="DO234" s="567"/>
      <c r="DP234" s="567"/>
      <c r="DQ234" s="567"/>
      <c r="DR234" s="567"/>
      <c r="DS234" s="567"/>
      <c r="DT234" s="567"/>
      <c r="DU234" s="567"/>
      <c r="DV234" s="567"/>
      <c r="DW234" s="567"/>
      <c r="DX234" s="567"/>
      <c r="DY234" s="567"/>
      <c r="DZ234" s="567"/>
      <c r="EA234" s="567"/>
      <c r="EB234" s="567"/>
      <c r="EC234" s="567"/>
      <c r="ED234" s="567"/>
      <c r="EE234" s="567"/>
      <c r="EF234" s="567"/>
      <c r="EG234" s="567"/>
      <c r="EH234" s="567"/>
      <c r="EI234" s="567"/>
      <c r="EJ234" s="567"/>
      <c r="EK234" s="567"/>
      <c r="EL234" s="567"/>
      <c r="EM234" s="567"/>
      <c r="EN234" s="567"/>
      <c r="EO234" s="567"/>
      <c r="EP234" s="567"/>
      <c r="EQ234" s="567"/>
      <c r="ER234" s="567"/>
      <c r="ES234" s="567"/>
      <c r="ET234" s="567"/>
      <c r="EU234" s="567"/>
      <c r="EV234" s="567"/>
      <c r="EW234" s="567"/>
      <c r="EX234" s="567"/>
      <c r="EY234" s="567"/>
      <c r="EZ234" s="567"/>
      <c r="FA234" s="567"/>
      <c r="FB234" s="567"/>
      <c r="FC234" s="567"/>
      <c r="FD234" s="567"/>
      <c r="FE234" s="567"/>
      <c r="FF234" s="567"/>
      <c r="FG234" s="567"/>
      <c r="FH234" s="567"/>
      <c r="FI234" s="567"/>
      <c r="FJ234" s="567"/>
      <c r="FK234" s="567"/>
      <c r="FL234" s="567"/>
      <c r="FM234" s="567"/>
      <c r="FN234" s="567"/>
      <c r="FO234" s="567"/>
      <c r="FP234" s="567"/>
      <c r="FQ234" s="567"/>
      <c r="FR234" s="567"/>
      <c r="FS234" s="567"/>
      <c r="FT234" s="567"/>
      <c r="FU234" s="567"/>
      <c r="FV234" s="567"/>
      <c r="FW234" s="567"/>
      <c r="FX234" s="567"/>
      <c r="FY234" s="567"/>
      <c r="FZ234" s="567"/>
      <c r="GA234" s="567"/>
      <c r="GB234" s="567"/>
      <c r="GC234" s="567"/>
      <c r="GD234" s="567"/>
      <c r="GE234" s="567"/>
      <c r="GF234" s="567"/>
      <c r="GG234" s="567"/>
      <c r="GH234" s="567"/>
      <c r="GI234" s="567"/>
      <c r="GJ234" s="567"/>
      <c r="GK234" s="567"/>
      <c r="GL234" s="567"/>
      <c r="GM234" s="567"/>
      <c r="GN234" s="567"/>
      <c r="GO234" s="567"/>
      <c r="GP234" s="567"/>
      <c r="GQ234" s="567"/>
      <c r="GR234" s="567"/>
      <c r="GS234" s="567"/>
      <c r="GT234" s="567"/>
      <c r="GU234" s="567"/>
      <c r="GV234" s="567"/>
      <c r="GW234" s="567"/>
      <c r="GX234" s="567"/>
      <c r="GY234" s="567"/>
      <c r="GZ234" s="567"/>
      <c r="HA234" s="567"/>
      <c r="HB234" s="567"/>
      <c r="HC234" s="567"/>
      <c r="HD234" s="567"/>
      <c r="HE234" s="567"/>
      <c r="HF234" s="567"/>
      <c r="HG234" s="567"/>
      <c r="HH234" s="567"/>
      <c r="HI234" s="567"/>
      <c r="HJ234" s="567"/>
      <c r="HK234" s="567"/>
      <c r="HL234" s="567"/>
      <c r="HM234" s="567"/>
      <c r="HN234" s="567"/>
      <c r="HO234" s="567"/>
      <c r="HP234" s="567"/>
      <c r="HQ234" s="567"/>
      <c r="HR234" s="567"/>
      <c r="HS234" s="567"/>
      <c r="HT234" s="567"/>
      <c r="HU234" s="567"/>
      <c r="HV234" s="567"/>
      <c r="HW234" s="567"/>
      <c r="HX234" s="567"/>
      <c r="HY234" s="567"/>
      <c r="HZ234" s="567"/>
      <c r="IA234" s="567"/>
      <c r="IB234" s="567"/>
      <c r="IC234" s="567"/>
      <c r="ID234" s="567"/>
      <c r="IE234" s="567"/>
      <c r="IF234" s="567"/>
      <c r="IG234" s="567"/>
      <c r="IH234" s="567"/>
      <c r="II234" s="567"/>
      <c r="IJ234" s="567"/>
      <c r="IK234" s="567"/>
      <c r="IL234" s="567"/>
      <c r="IM234" s="567"/>
      <c r="IN234" s="567"/>
      <c r="IO234" s="567"/>
      <c r="IP234" s="567"/>
      <c r="IQ234" s="567"/>
      <c r="IR234" s="567"/>
      <c r="IS234" s="567"/>
      <c r="IT234" s="567"/>
      <c r="IU234" s="567"/>
      <c r="IV234" s="567"/>
    </row>
    <row r="235" spans="1:256" ht="14.25" customHeight="1">
      <c r="A235" s="571" t="s">
        <v>209</v>
      </c>
      <c r="B235" s="571"/>
      <c r="C235" s="571"/>
      <c r="D235" s="571"/>
      <c r="E235" s="571"/>
      <c r="F235" s="571"/>
      <c r="G235" s="572">
        <f>SUM(G233+G234)</f>
        <v>3.84</v>
      </c>
      <c r="H235" s="572"/>
      <c r="I235" s="572"/>
      <c r="J235" s="566"/>
      <c r="K235" s="566"/>
      <c r="L235" s="566"/>
      <c r="M235" s="566"/>
      <c r="N235" s="566"/>
      <c r="O235" s="566"/>
      <c r="P235" s="566"/>
      <c r="Q235" s="567"/>
      <c r="R235" s="567"/>
      <c r="S235" s="567"/>
      <c r="T235" s="567"/>
      <c r="U235" s="567"/>
      <c r="V235" s="567"/>
      <c r="W235" s="567"/>
      <c r="X235" s="567"/>
      <c r="Y235" s="567"/>
      <c r="Z235" s="567"/>
      <c r="AA235" s="567"/>
      <c r="AB235" s="567"/>
      <c r="AC235" s="567"/>
      <c r="AD235" s="567"/>
      <c r="AE235" s="567"/>
      <c r="AF235" s="567"/>
      <c r="AG235" s="567"/>
      <c r="AH235" s="567"/>
      <c r="AI235" s="567"/>
      <c r="AJ235" s="567"/>
      <c r="AK235" s="567"/>
      <c r="AL235" s="567"/>
      <c r="AM235" s="567"/>
      <c r="AN235" s="567"/>
      <c r="AO235" s="567"/>
      <c r="AP235" s="567"/>
      <c r="AQ235" s="567"/>
      <c r="AR235" s="567"/>
      <c r="AS235" s="567"/>
      <c r="AT235" s="567"/>
      <c r="AU235" s="567"/>
      <c r="AV235" s="567"/>
      <c r="AW235" s="567"/>
      <c r="AX235" s="567"/>
      <c r="AY235" s="567"/>
      <c r="AZ235" s="567"/>
      <c r="BA235" s="567"/>
      <c r="BB235" s="567"/>
      <c r="BC235" s="567"/>
      <c r="BD235" s="567"/>
      <c r="BE235" s="567"/>
      <c r="BF235" s="567"/>
      <c r="BG235" s="567"/>
      <c r="BH235" s="567"/>
      <c r="BI235" s="567"/>
      <c r="BJ235" s="567"/>
      <c r="BK235" s="567"/>
      <c r="BL235" s="567"/>
      <c r="BM235" s="567"/>
      <c r="BN235" s="567"/>
      <c r="BO235" s="567"/>
      <c r="BP235" s="567"/>
      <c r="BQ235" s="567"/>
      <c r="BR235" s="567"/>
      <c r="BS235" s="567"/>
      <c r="BT235" s="567"/>
      <c r="BU235" s="567"/>
      <c r="BV235" s="567"/>
      <c r="BW235" s="567"/>
      <c r="BX235" s="567"/>
      <c r="BY235" s="567"/>
      <c r="BZ235" s="567"/>
      <c r="CA235" s="567"/>
      <c r="CB235" s="567"/>
      <c r="CC235" s="567"/>
      <c r="CD235" s="567"/>
      <c r="CE235" s="567"/>
      <c r="CF235" s="567"/>
      <c r="CG235" s="567"/>
      <c r="CH235" s="567"/>
      <c r="CI235" s="567"/>
      <c r="CJ235" s="567"/>
      <c r="CK235" s="567"/>
      <c r="CL235" s="567"/>
      <c r="CM235" s="567"/>
      <c r="CN235" s="567"/>
      <c r="CO235" s="567"/>
      <c r="CP235" s="567"/>
      <c r="CQ235" s="567"/>
      <c r="CR235" s="567"/>
      <c r="CS235" s="567"/>
      <c r="CT235" s="567"/>
      <c r="CU235" s="567"/>
      <c r="CV235" s="567"/>
      <c r="CW235" s="567"/>
      <c r="CX235" s="567"/>
      <c r="CY235" s="567"/>
      <c r="CZ235" s="567"/>
      <c r="DA235" s="567"/>
      <c r="DB235" s="567"/>
      <c r="DC235" s="567"/>
      <c r="DD235" s="567"/>
      <c r="DE235" s="567"/>
      <c r="DF235" s="567"/>
      <c r="DG235" s="567"/>
      <c r="DH235" s="567"/>
      <c r="DI235" s="567"/>
      <c r="DJ235" s="567"/>
      <c r="DK235" s="567"/>
      <c r="DL235" s="567"/>
      <c r="DM235" s="567"/>
      <c r="DN235" s="567"/>
      <c r="DO235" s="567"/>
      <c r="DP235" s="567"/>
      <c r="DQ235" s="567"/>
      <c r="DR235" s="567"/>
      <c r="DS235" s="567"/>
      <c r="DT235" s="567"/>
      <c r="DU235" s="567"/>
      <c r="DV235" s="567"/>
      <c r="DW235" s="567"/>
      <c r="DX235" s="567"/>
      <c r="DY235" s="567"/>
      <c r="DZ235" s="567"/>
      <c r="EA235" s="567"/>
      <c r="EB235" s="567"/>
      <c r="EC235" s="567"/>
      <c r="ED235" s="567"/>
      <c r="EE235" s="567"/>
      <c r="EF235" s="567"/>
      <c r="EG235" s="567"/>
      <c r="EH235" s="567"/>
      <c r="EI235" s="567"/>
      <c r="EJ235" s="567"/>
      <c r="EK235" s="567"/>
      <c r="EL235" s="567"/>
      <c r="EM235" s="567"/>
      <c r="EN235" s="567"/>
      <c r="EO235" s="567"/>
      <c r="EP235" s="567"/>
      <c r="EQ235" s="567"/>
      <c r="ER235" s="567"/>
      <c r="ES235" s="567"/>
      <c r="ET235" s="567"/>
      <c r="EU235" s="567"/>
      <c r="EV235" s="567"/>
      <c r="EW235" s="567"/>
      <c r="EX235" s="567"/>
      <c r="EY235" s="567"/>
      <c r="EZ235" s="567"/>
      <c r="FA235" s="567"/>
      <c r="FB235" s="567"/>
      <c r="FC235" s="567"/>
      <c r="FD235" s="567"/>
      <c r="FE235" s="567"/>
      <c r="FF235" s="567"/>
      <c r="FG235" s="567"/>
      <c r="FH235" s="567"/>
      <c r="FI235" s="567"/>
      <c r="FJ235" s="567"/>
      <c r="FK235" s="567"/>
      <c r="FL235" s="567"/>
      <c r="FM235" s="567"/>
      <c r="FN235" s="567"/>
      <c r="FO235" s="567"/>
      <c r="FP235" s="567"/>
      <c r="FQ235" s="567"/>
      <c r="FR235" s="567"/>
      <c r="FS235" s="567"/>
      <c r="FT235" s="567"/>
      <c r="FU235" s="567"/>
      <c r="FV235" s="567"/>
      <c r="FW235" s="567"/>
      <c r="FX235" s="567"/>
      <c r="FY235" s="567"/>
      <c r="FZ235" s="567"/>
      <c r="GA235" s="567"/>
      <c r="GB235" s="567"/>
      <c r="GC235" s="567"/>
      <c r="GD235" s="567"/>
      <c r="GE235" s="567"/>
      <c r="GF235" s="567"/>
      <c r="GG235" s="567"/>
      <c r="GH235" s="567"/>
      <c r="GI235" s="567"/>
      <c r="GJ235" s="567"/>
      <c r="GK235" s="567"/>
      <c r="GL235" s="567"/>
      <c r="GM235" s="567"/>
      <c r="GN235" s="567"/>
      <c r="GO235" s="567"/>
      <c r="GP235" s="567"/>
      <c r="GQ235" s="567"/>
      <c r="GR235" s="567"/>
      <c r="GS235" s="567"/>
      <c r="GT235" s="567"/>
      <c r="GU235" s="567"/>
      <c r="GV235" s="567"/>
      <c r="GW235" s="567"/>
      <c r="GX235" s="567"/>
      <c r="GY235" s="567"/>
      <c r="GZ235" s="567"/>
      <c r="HA235" s="567"/>
      <c r="HB235" s="567"/>
      <c r="HC235" s="567"/>
      <c r="HD235" s="567"/>
      <c r="HE235" s="567"/>
      <c r="HF235" s="567"/>
      <c r="HG235" s="567"/>
      <c r="HH235" s="567"/>
      <c r="HI235" s="567"/>
      <c r="HJ235" s="567"/>
      <c r="HK235" s="567"/>
      <c r="HL235" s="567"/>
      <c r="HM235" s="567"/>
      <c r="HN235" s="567"/>
      <c r="HO235" s="567"/>
      <c r="HP235" s="567"/>
      <c r="HQ235" s="567"/>
      <c r="HR235" s="567"/>
      <c r="HS235" s="567"/>
      <c r="HT235" s="567"/>
      <c r="HU235" s="567"/>
      <c r="HV235" s="567"/>
      <c r="HW235" s="567"/>
      <c r="HX235" s="567"/>
      <c r="HY235" s="567"/>
      <c r="HZ235" s="567"/>
      <c r="IA235" s="567"/>
      <c r="IB235" s="567"/>
      <c r="IC235" s="567"/>
      <c r="ID235" s="567"/>
      <c r="IE235" s="567"/>
      <c r="IF235" s="567"/>
      <c r="IG235" s="567"/>
      <c r="IH235" s="567"/>
      <c r="II235" s="567"/>
      <c r="IJ235" s="567"/>
      <c r="IK235" s="567"/>
      <c r="IL235" s="567"/>
      <c r="IM235" s="567"/>
      <c r="IN235" s="567"/>
      <c r="IO235" s="567"/>
      <c r="IP235" s="567"/>
      <c r="IQ235" s="567"/>
      <c r="IR235" s="567"/>
      <c r="IS235" s="567"/>
      <c r="IT235" s="567"/>
      <c r="IU235" s="567"/>
      <c r="IV235" s="567"/>
    </row>
    <row r="236" spans="1:256" ht="9.75" customHeight="1">
      <c r="A236" s="573"/>
      <c r="B236" s="573"/>
      <c r="C236" s="573"/>
      <c r="D236" s="573"/>
      <c r="E236" s="573"/>
      <c r="F236" s="573"/>
      <c r="G236" s="573"/>
      <c r="H236" s="573"/>
      <c r="I236" s="573"/>
      <c r="J236" s="566"/>
      <c r="K236" s="566"/>
      <c r="L236" s="566"/>
      <c r="M236" s="566"/>
      <c r="N236" s="566"/>
      <c r="O236" s="566"/>
      <c r="P236" s="566"/>
      <c r="Q236" s="567"/>
      <c r="R236" s="567"/>
      <c r="S236" s="567"/>
      <c r="T236" s="567"/>
      <c r="U236" s="567"/>
      <c r="V236" s="567"/>
      <c r="W236" s="567"/>
      <c r="X236" s="567"/>
      <c r="Y236" s="567"/>
      <c r="Z236" s="567"/>
      <c r="AA236" s="567"/>
      <c r="AB236" s="567"/>
      <c r="AC236" s="567"/>
      <c r="AD236" s="567"/>
      <c r="AE236" s="567"/>
      <c r="AF236" s="567"/>
      <c r="AG236" s="567"/>
      <c r="AH236" s="567"/>
      <c r="AI236" s="567"/>
      <c r="AJ236" s="567"/>
      <c r="AK236" s="567"/>
      <c r="AL236" s="567"/>
      <c r="AM236" s="567"/>
      <c r="AN236" s="567"/>
      <c r="AO236" s="567"/>
      <c r="AP236" s="567"/>
      <c r="AQ236" s="567"/>
      <c r="AR236" s="567"/>
      <c r="AS236" s="567"/>
      <c r="AT236" s="567"/>
      <c r="AU236" s="567"/>
      <c r="AV236" s="567"/>
      <c r="AW236" s="567"/>
      <c r="AX236" s="567"/>
      <c r="AY236" s="567"/>
      <c r="AZ236" s="567"/>
      <c r="BA236" s="567"/>
      <c r="BB236" s="567"/>
      <c r="BC236" s="567"/>
      <c r="BD236" s="567"/>
      <c r="BE236" s="567"/>
      <c r="BF236" s="567"/>
      <c r="BG236" s="567"/>
      <c r="BH236" s="567"/>
      <c r="BI236" s="567"/>
      <c r="BJ236" s="567"/>
      <c r="BK236" s="567"/>
      <c r="BL236" s="567"/>
      <c r="BM236" s="567"/>
      <c r="BN236" s="567"/>
      <c r="BO236" s="567"/>
      <c r="BP236" s="567"/>
      <c r="BQ236" s="567"/>
      <c r="BR236" s="567"/>
      <c r="BS236" s="567"/>
      <c r="BT236" s="567"/>
      <c r="BU236" s="567"/>
      <c r="BV236" s="567"/>
      <c r="BW236" s="567"/>
      <c r="BX236" s="567"/>
      <c r="BY236" s="567"/>
      <c r="BZ236" s="567"/>
      <c r="CA236" s="567"/>
      <c r="CB236" s="567"/>
      <c r="CC236" s="567"/>
      <c r="CD236" s="567"/>
      <c r="CE236" s="567"/>
      <c r="CF236" s="567"/>
      <c r="CG236" s="567"/>
      <c r="CH236" s="567"/>
      <c r="CI236" s="567"/>
      <c r="CJ236" s="567"/>
      <c r="CK236" s="567"/>
      <c r="CL236" s="567"/>
      <c r="CM236" s="567"/>
      <c r="CN236" s="567"/>
      <c r="CO236" s="567"/>
      <c r="CP236" s="567"/>
      <c r="CQ236" s="567"/>
      <c r="CR236" s="567"/>
      <c r="CS236" s="567"/>
      <c r="CT236" s="567"/>
      <c r="CU236" s="567"/>
      <c r="CV236" s="567"/>
      <c r="CW236" s="567"/>
      <c r="CX236" s="567"/>
      <c r="CY236" s="567"/>
      <c r="CZ236" s="567"/>
      <c r="DA236" s="567"/>
      <c r="DB236" s="567"/>
      <c r="DC236" s="567"/>
      <c r="DD236" s="567"/>
      <c r="DE236" s="567"/>
      <c r="DF236" s="567"/>
      <c r="DG236" s="567"/>
      <c r="DH236" s="567"/>
      <c r="DI236" s="567"/>
      <c r="DJ236" s="567"/>
      <c r="DK236" s="567"/>
      <c r="DL236" s="567"/>
      <c r="DM236" s="567"/>
      <c r="DN236" s="567"/>
      <c r="DO236" s="567"/>
      <c r="DP236" s="567"/>
      <c r="DQ236" s="567"/>
      <c r="DR236" s="567"/>
      <c r="DS236" s="567"/>
      <c r="DT236" s="567"/>
      <c r="DU236" s="567"/>
      <c r="DV236" s="567"/>
      <c r="DW236" s="567"/>
      <c r="DX236" s="567"/>
      <c r="DY236" s="567"/>
      <c r="DZ236" s="567"/>
      <c r="EA236" s="567"/>
      <c r="EB236" s="567"/>
      <c r="EC236" s="567"/>
      <c r="ED236" s="567"/>
      <c r="EE236" s="567"/>
      <c r="EF236" s="567"/>
      <c r="EG236" s="567"/>
      <c r="EH236" s="567"/>
      <c r="EI236" s="567"/>
      <c r="EJ236" s="567"/>
      <c r="EK236" s="567"/>
      <c r="EL236" s="567"/>
      <c r="EM236" s="567"/>
      <c r="EN236" s="567"/>
      <c r="EO236" s="567"/>
      <c r="EP236" s="567"/>
      <c r="EQ236" s="567"/>
      <c r="ER236" s="567"/>
      <c r="ES236" s="567"/>
      <c r="ET236" s="567"/>
      <c r="EU236" s="567"/>
      <c r="EV236" s="567"/>
      <c r="EW236" s="567"/>
      <c r="EX236" s="567"/>
      <c r="EY236" s="567"/>
      <c r="EZ236" s="567"/>
      <c r="FA236" s="567"/>
      <c r="FB236" s="567"/>
      <c r="FC236" s="567"/>
      <c r="FD236" s="567"/>
      <c r="FE236" s="567"/>
      <c r="FF236" s="567"/>
      <c r="FG236" s="567"/>
      <c r="FH236" s="567"/>
      <c r="FI236" s="567"/>
      <c r="FJ236" s="567"/>
      <c r="FK236" s="567"/>
      <c r="FL236" s="567"/>
      <c r="FM236" s="567"/>
      <c r="FN236" s="567"/>
      <c r="FO236" s="567"/>
      <c r="FP236" s="567"/>
      <c r="FQ236" s="567"/>
      <c r="FR236" s="567"/>
      <c r="FS236" s="567"/>
      <c r="FT236" s="567"/>
      <c r="FU236" s="567"/>
      <c r="FV236" s="567"/>
      <c r="FW236" s="567"/>
      <c r="FX236" s="567"/>
      <c r="FY236" s="567"/>
      <c r="FZ236" s="567"/>
      <c r="GA236" s="567"/>
      <c r="GB236" s="567"/>
      <c r="GC236" s="567"/>
      <c r="GD236" s="567"/>
      <c r="GE236" s="567"/>
      <c r="GF236" s="567"/>
      <c r="GG236" s="567"/>
      <c r="GH236" s="567"/>
      <c r="GI236" s="567"/>
      <c r="GJ236" s="567"/>
      <c r="GK236" s="567"/>
      <c r="GL236" s="567"/>
      <c r="GM236" s="567"/>
      <c r="GN236" s="567"/>
      <c r="GO236" s="567"/>
      <c r="GP236" s="567"/>
      <c r="GQ236" s="567"/>
      <c r="GR236" s="567"/>
      <c r="GS236" s="567"/>
      <c r="GT236" s="567"/>
      <c r="GU236" s="567"/>
      <c r="GV236" s="567"/>
      <c r="GW236" s="567"/>
      <c r="GX236" s="567"/>
      <c r="GY236" s="567"/>
      <c r="GZ236" s="567"/>
      <c r="HA236" s="567"/>
      <c r="HB236" s="567"/>
      <c r="HC236" s="567"/>
      <c r="HD236" s="567"/>
      <c r="HE236" s="567"/>
      <c r="HF236" s="567"/>
      <c r="HG236" s="567"/>
      <c r="HH236" s="567"/>
      <c r="HI236" s="567"/>
      <c r="HJ236" s="567"/>
      <c r="HK236" s="567"/>
      <c r="HL236" s="567"/>
      <c r="HM236" s="567"/>
      <c r="HN236" s="567"/>
      <c r="HO236" s="567"/>
      <c r="HP236" s="567"/>
      <c r="HQ236" s="567"/>
      <c r="HR236" s="567"/>
      <c r="HS236" s="567"/>
      <c r="HT236" s="567"/>
      <c r="HU236" s="567"/>
      <c r="HV236" s="567"/>
      <c r="HW236" s="567"/>
      <c r="HX236" s="567"/>
      <c r="HY236" s="567"/>
      <c r="HZ236" s="567"/>
      <c r="IA236" s="567"/>
      <c r="IB236" s="567"/>
      <c r="IC236" s="567"/>
      <c r="ID236" s="567"/>
      <c r="IE236" s="567"/>
      <c r="IF236" s="567"/>
      <c r="IG236" s="567"/>
      <c r="IH236" s="567"/>
      <c r="II236" s="567"/>
      <c r="IJ236" s="567"/>
      <c r="IK236" s="567"/>
      <c r="IL236" s="567"/>
      <c r="IM236" s="567"/>
      <c r="IN236" s="567"/>
      <c r="IO236" s="567"/>
      <c r="IP236" s="567"/>
      <c r="IQ236" s="567"/>
      <c r="IR236" s="567"/>
      <c r="IS236" s="567"/>
      <c r="IT236" s="567"/>
      <c r="IU236" s="567"/>
      <c r="IV236" s="567"/>
    </row>
    <row r="237" spans="1:256" ht="14.25" customHeight="1">
      <c r="A237" s="574" t="s">
        <v>228</v>
      </c>
      <c r="B237" s="574"/>
      <c r="C237" s="575" t="s">
        <v>229</v>
      </c>
      <c r="D237" s="575"/>
      <c r="E237" s="576">
        <v>0</v>
      </c>
      <c r="F237" s="576"/>
      <c r="G237" s="556">
        <v>0</v>
      </c>
      <c r="H237" s="556"/>
      <c r="I237" s="556"/>
      <c r="J237" s="566"/>
      <c r="K237" s="566"/>
      <c r="L237" s="566"/>
      <c r="M237" s="566"/>
      <c r="N237" s="566"/>
      <c r="O237" s="566"/>
      <c r="P237" s="566"/>
      <c r="Q237" s="567"/>
      <c r="R237" s="567"/>
      <c r="S237" s="567"/>
      <c r="T237" s="567"/>
      <c r="U237" s="567"/>
      <c r="V237" s="567"/>
      <c r="W237" s="567"/>
      <c r="X237" s="567"/>
      <c r="Y237" s="567"/>
      <c r="Z237" s="567"/>
      <c r="AA237" s="567"/>
      <c r="AB237" s="567"/>
      <c r="AC237" s="567"/>
      <c r="AD237" s="567"/>
      <c r="AE237" s="567"/>
      <c r="AF237" s="567"/>
      <c r="AG237" s="567"/>
      <c r="AH237" s="567"/>
      <c r="AI237" s="567"/>
      <c r="AJ237" s="567"/>
      <c r="AK237" s="567"/>
      <c r="AL237" s="567"/>
      <c r="AM237" s="567"/>
      <c r="AN237" s="567"/>
      <c r="AO237" s="567"/>
      <c r="AP237" s="567"/>
      <c r="AQ237" s="567"/>
      <c r="AR237" s="567"/>
      <c r="AS237" s="567"/>
      <c r="AT237" s="567"/>
      <c r="AU237" s="567"/>
      <c r="AV237" s="567"/>
      <c r="AW237" s="567"/>
      <c r="AX237" s="567"/>
      <c r="AY237" s="567"/>
      <c r="AZ237" s="567"/>
      <c r="BA237" s="567"/>
      <c r="BB237" s="567"/>
      <c r="BC237" s="567"/>
      <c r="BD237" s="567"/>
      <c r="BE237" s="567"/>
      <c r="BF237" s="567"/>
      <c r="BG237" s="567"/>
      <c r="BH237" s="567"/>
      <c r="BI237" s="567"/>
      <c r="BJ237" s="567"/>
      <c r="BK237" s="567"/>
      <c r="BL237" s="567"/>
      <c r="BM237" s="567"/>
      <c r="BN237" s="567"/>
      <c r="BO237" s="567"/>
      <c r="BP237" s="567"/>
      <c r="BQ237" s="567"/>
      <c r="BR237" s="567"/>
      <c r="BS237" s="567"/>
      <c r="BT237" s="567"/>
      <c r="BU237" s="567"/>
      <c r="BV237" s="567"/>
      <c r="BW237" s="567"/>
      <c r="BX237" s="567"/>
      <c r="BY237" s="567"/>
      <c r="BZ237" s="567"/>
      <c r="CA237" s="567"/>
      <c r="CB237" s="567"/>
      <c r="CC237" s="567"/>
      <c r="CD237" s="567"/>
      <c r="CE237" s="567"/>
      <c r="CF237" s="567"/>
      <c r="CG237" s="567"/>
      <c r="CH237" s="567"/>
      <c r="CI237" s="567"/>
      <c r="CJ237" s="567"/>
      <c r="CK237" s="567"/>
      <c r="CL237" s="567"/>
      <c r="CM237" s="567"/>
      <c r="CN237" s="567"/>
      <c r="CO237" s="567"/>
      <c r="CP237" s="567"/>
      <c r="CQ237" s="567"/>
      <c r="CR237" s="567"/>
      <c r="CS237" s="567"/>
      <c r="CT237" s="567"/>
      <c r="CU237" s="567"/>
      <c r="CV237" s="567"/>
      <c r="CW237" s="567"/>
      <c r="CX237" s="567"/>
      <c r="CY237" s="567"/>
      <c r="CZ237" s="567"/>
      <c r="DA237" s="567"/>
      <c r="DB237" s="567"/>
      <c r="DC237" s="567"/>
      <c r="DD237" s="567"/>
      <c r="DE237" s="567"/>
      <c r="DF237" s="567"/>
      <c r="DG237" s="567"/>
      <c r="DH237" s="567"/>
      <c r="DI237" s="567"/>
      <c r="DJ237" s="567"/>
      <c r="DK237" s="567"/>
      <c r="DL237" s="567"/>
      <c r="DM237" s="567"/>
      <c r="DN237" s="567"/>
      <c r="DO237" s="567"/>
      <c r="DP237" s="567"/>
      <c r="DQ237" s="567"/>
      <c r="DR237" s="567"/>
      <c r="DS237" s="567"/>
      <c r="DT237" s="567"/>
      <c r="DU237" s="567"/>
      <c r="DV237" s="567"/>
      <c r="DW237" s="567"/>
      <c r="DX237" s="567"/>
      <c r="DY237" s="567"/>
      <c r="DZ237" s="567"/>
      <c r="EA237" s="567"/>
      <c r="EB237" s="567"/>
      <c r="EC237" s="567"/>
      <c r="ED237" s="567"/>
      <c r="EE237" s="567"/>
      <c r="EF237" s="567"/>
      <c r="EG237" s="567"/>
      <c r="EH237" s="567"/>
      <c r="EI237" s="567"/>
      <c r="EJ237" s="567"/>
      <c r="EK237" s="567"/>
      <c r="EL237" s="567"/>
      <c r="EM237" s="567"/>
      <c r="EN237" s="567"/>
      <c r="EO237" s="567"/>
      <c r="EP237" s="567"/>
      <c r="EQ237" s="567"/>
      <c r="ER237" s="567"/>
      <c r="ES237" s="567"/>
      <c r="ET237" s="567"/>
      <c r="EU237" s="567"/>
      <c r="EV237" s="567"/>
      <c r="EW237" s="567"/>
      <c r="EX237" s="567"/>
      <c r="EY237" s="567"/>
      <c r="EZ237" s="567"/>
      <c r="FA237" s="567"/>
      <c r="FB237" s="567"/>
      <c r="FC237" s="567"/>
      <c r="FD237" s="567"/>
      <c r="FE237" s="567"/>
      <c r="FF237" s="567"/>
      <c r="FG237" s="567"/>
      <c r="FH237" s="567"/>
      <c r="FI237" s="567"/>
      <c r="FJ237" s="567"/>
      <c r="FK237" s="567"/>
      <c r="FL237" s="567"/>
      <c r="FM237" s="567"/>
      <c r="FN237" s="567"/>
      <c r="FO237" s="567"/>
      <c r="FP237" s="567"/>
      <c r="FQ237" s="567"/>
      <c r="FR237" s="567"/>
      <c r="FS237" s="567"/>
      <c r="FT237" s="567"/>
      <c r="FU237" s="567"/>
      <c r="FV237" s="567"/>
      <c r="FW237" s="567"/>
      <c r="FX237" s="567"/>
      <c r="FY237" s="567"/>
      <c r="FZ237" s="567"/>
      <c r="GA237" s="567"/>
      <c r="GB237" s="567"/>
      <c r="GC237" s="567"/>
      <c r="GD237" s="567"/>
      <c r="GE237" s="567"/>
      <c r="GF237" s="567"/>
      <c r="GG237" s="567"/>
      <c r="GH237" s="567"/>
      <c r="GI237" s="567"/>
      <c r="GJ237" s="567"/>
      <c r="GK237" s="567"/>
      <c r="GL237" s="567"/>
      <c r="GM237" s="567"/>
      <c r="GN237" s="567"/>
      <c r="GO237" s="567"/>
      <c r="GP237" s="567"/>
      <c r="GQ237" s="567"/>
      <c r="GR237" s="567"/>
      <c r="GS237" s="567"/>
      <c r="GT237" s="567"/>
      <c r="GU237" s="567"/>
      <c r="GV237" s="567"/>
      <c r="GW237" s="567"/>
      <c r="GX237" s="567"/>
      <c r="GY237" s="567"/>
      <c r="GZ237" s="567"/>
      <c r="HA237" s="567"/>
      <c r="HB237" s="567"/>
      <c r="HC237" s="567"/>
      <c r="HD237" s="567"/>
      <c r="HE237" s="567"/>
      <c r="HF237" s="567"/>
      <c r="HG237" s="567"/>
      <c r="HH237" s="567"/>
      <c r="HI237" s="567"/>
      <c r="HJ237" s="567"/>
      <c r="HK237" s="567"/>
      <c r="HL237" s="567"/>
      <c r="HM237" s="567"/>
      <c r="HN237" s="567"/>
      <c r="HO237" s="567"/>
      <c r="HP237" s="567"/>
      <c r="HQ237" s="567"/>
      <c r="HR237" s="567"/>
      <c r="HS237" s="567"/>
      <c r="HT237" s="567"/>
      <c r="HU237" s="567"/>
      <c r="HV237" s="567"/>
      <c r="HW237" s="567"/>
      <c r="HX237" s="567"/>
      <c r="HY237" s="567"/>
      <c r="HZ237" s="567"/>
      <c r="IA237" s="567"/>
      <c r="IB237" s="567"/>
      <c r="IC237" s="567"/>
      <c r="ID237" s="567"/>
      <c r="IE237" s="567"/>
      <c r="IF237" s="567"/>
      <c r="IG237" s="567"/>
      <c r="IH237" s="567"/>
      <c r="II237" s="567"/>
      <c r="IJ237" s="567"/>
      <c r="IK237" s="567"/>
      <c r="IL237" s="567"/>
      <c r="IM237" s="567"/>
      <c r="IN237" s="567"/>
      <c r="IO237" s="567"/>
      <c r="IP237" s="567"/>
      <c r="IQ237" s="567"/>
      <c r="IR237" s="567"/>
      <c r="IS237" s="567"/>
      <c r="IT237" s="567"/>
      <c r="IU237" s="567"/>
      <c r="IV237" s="567"/>
    </row>
    <row r="238" spans="1:256" ht="14.25" customHeight="1">
      <c r="A238" s="574" t="s">
        <v>230</v>
      </c>
      <c r="B238" s="574"/>
      <c r="C238" s="575" t="s">
        <v>231</v>
      </c>
      <c r="D238" s="575"/>
      <c r="E238" s="576">
        <f>I205</f>
        <v>4794.4500000000007</v>
      </c>
      <c r="F238" s="576"/>
      <c r="G238" s="556">
        <f>ROUND((1/250)*E238,2)</f>
        <v>19.18</v>
      </c>
      <c r="H238" s="556"/>
      <c r="I238" s="556"/>
      <c r="J238" s="566"/>
      <c r="K238" s="566"/>
      <c r="L238" s="566"/>
      <c r="M238" s="566"/>
      <c r="N238" s="566"/>
      <c r="O238" s="566"/>
      <c r="P238" s="566"/>
      <c r="Q238" s="567"/>
      <c r="R238" s="567"/>
      <c r="S238" s="567"/>
      <c r="T238" s="567"/>
      <c r="U238" s="567"/>
      <c r="V238" s="567"/>
      <c r="W238" s="567"/>
      <c r="X238" s="567"/>
      <c r="Y238" s="567"/>
      <c r="Z238" s="567"/>
      <c r="AA238" s="567"/>
      <c r="AB238" s="567"/>
      <c r="AC238" s="567"/>
      <c r="AD238" s="567"/>
      <c r="AE238" s="567"/>
      <c r="AF238" s="567"/>
      <c r="AG238" s="567"/>
      <c r="AH238" s="567"/>
      <c r="AI238" s="567"/>
      <c r="AJ238" s="567"/>
      <c r="AK238" s="567"/>
      <c r="AL238" s="567"/>
      <c r="AM238" s="567"/>
      <c r="AN238" s="567"/>
      <c r="AO238" s="567"/>
      <c r="AP238" s="567"/>
      <c r="AQ238" s="567"/>
      <c r="AR238" s="567"/>
      <c r="AS238" s="567"/>
      <c r="AT238" s="567"/>
      <c r="AU238" s="567"/>
      <c r="AV238" s="567"/>
      <c r="AW238" s="567"/>
      <c r="AX238" s="567"/>
      <c r="AY238" s="567"/>
      <c r="AZ238" s="567"/>
      <c r="BA238" s="567"/>
      <c r="BB238" s="567"/>
      <c r="BC238" s="567"/>
      <c r="BD238" s="567"/>
      <c r="BE238" s="567"/>
      <c r="BF238" s="567"/>
      <c r="BG238" s="567"/>
      <c r="BH238" s="567"/>
      <c r="BI238" s="567"/>
      <c r="BJ238" s="567"/>
      <c r="BK238" s="567"/>
      <c r="BL238" s="567"/>
      <c r="BM238" s="567"/>
      <c r="BN238" s="567"/>
      <c r="BO238" s="567"/>
      <c r="BP238" s="567"/>
      <c r="BQ238" s="567"/>
      <c r="BR238" s="567"/>
      <c r="BS238" s="567"/>
      <c r="BT238" s="567"/>
      <c r="BU238" s="567"/>
      <c r="BV238" s="567"/>
      <c r="BW238" s="567"/>
      <c r="BX238" s="567"/>
      <c r="BY238" s="567"/>
      <c r="BZ238" s="567"/>
      <c r="CA238" s="567"/>
      <c r="CB238" s="567"/>
      <c r="CC238" s="567"/>
      <c r="CD238" s="567"/>
      <c r="CE238" s="567"/>
      <c r="CF238" s="567"/>
      <c r="CG238" s="567"/>
      <c r="CH238" s="567"/>
      <c r="CI238" s="567"/>
      <c r="CJ238" s="567"/>
      <c r="CK238" s="567"/>
      <c r="CL238" s="567"/>
      <c r="CM238" s="567"/>
      <c r="CN238" s="567"/>
      <c r="CO238" s="567"/>
      <c r="CP238" s="567"/>
      <c r="CQ238" s="567"/>
      <c r="CR238" s="567"/>
      <c r="CS238" s="567"/>
      <c r="CT238" s="567"/>
      <c r="CU238" s="567"/>
      <c r="CV238" s="567"/>
      <c r="CW238" s="567"/>
      <c r="CX238" s="567"/>
      <c r="CY238" s="567"/>
      <c r="CZ238" s="567"/>
      <c r="DA238" s="567"/>
      <c r="DB238" s="567"/>
      <c r="DC238" s="567"/>
      <c r="DD238" s="567"/>
      <c r="DE238" s="567"/>
      <c r="DF238" s="567"/>
      <c r="DG238" s="567"/>
      <c r="DH238" s="567"/>
      <c r="DI238" s="567"/>
      <c r="DJ238" s="567"/>
      <c r="DK238" s="567"/>
      <c r="DL238" s="567"/>
      <c r="DM238" s="567"/>
      <c r="DN238" s="567"/>
      <c r="DO238" s="567"/>
      <c r="DP238" s="567"/>
      <c r="DQ238" s="567"/>
      <c r="DR238" s="567"/>
      <c r="DS238" s="567"/>
      <c r="DT238" s="567"/>
      <c r="DU238" s="567"/>
      <c r="DV238" s="567"/>
      <c r="DW238" s="567"/>
      <c r="DX238" s="567"/>
      <c r="DY238" s="567"/>
      <c r="DZ238" s="567"/>
      <c r="EA238" s="567"/>
      <c r="EB238" s="567"/>
      <c r="EC238" s="567"/>
      <c r="ED238" s="567"/>
      <c r="EE238" s="567"/>
      <c r="EF238" s="567"/>
      <c r="EG238" s="567"/>
      <c r="EH238" s="567"/>
      <c r="EI238" s="567"/>
      <c r="EJ238" s="567"/>
      <c r="EK238" s="567"/>
      <c r="EL238" s="567"/>
      <c r="EM238" s="567"/>
      <c r="EN238" s="567"/>
      <c r="EO238" s="567"/>
      <c r="EP238" s="567"/>
      <c r="EQ238" s="567"/>
      <c r="ER238" s="567"/>
      <c r="ES238" s="567"/>
      <c r="ET238" s="567"/>
      <c r="EU238" s="567"/>
      <c r="EV238" s="567"/>
      <c r="EW238" s="567"/>
      <c r="EX238" s="567"/>
      <c r="EY238" s="567"/>
      <c r="EZ238" s="567"/>
      <c r="FA238" s="567"/>
      <c r="FB238" s="567"/>
      <c r="FC238" s="567"/>
      <c r="FD238" s="567"/>
      <c r="FE238" s="567"/>
      <c r="FF238" s="567"/>
      <c r="FG238" s="567"/>
      <c r="FH238" s="567"/>
      <c r="FI238" s="567"/>
      <c r="FJ238" s="567"/>
      <c r="FK238" s="567"/>
      <c r="FL238" s="567"/>
      <c r="FM238" s="567"/>
      <c r="FN238" s="567"/>
      <c r="FO238" s="567"/>
      <c r="FP238" s="567"/>
      <c r="FQ238" s="567"/>
      <c r="FR238" s="567"/>
      <c r="FS238" s="567"/>
      <c r="FT238" s="567"/>
      <c r="FU238" s="567"/>
      <c r="FV238" s="567"/>
      <c r="FW238" s="567"/>
      <c r="FX238" s="567"/>
      <c r="FY238" s="567"/>
      <c r="FZ238" s="567"/>
      <c r="GA238" s="567"/>
      <c r="GB238" s="567"/>
      <c r="GC238" s="567"/>
      <c r="GD238" s="567"/>
      <c r="GE238" s="567"/>
      <c r="GF238" s="567"/>
      <c r="GG238" s="567"/>
      <c r="GH238" s="567"/>
      <c r="GI238" s="567"/>
      <c r="GJ238" s="567"/>
      <c r="GK238" s="567"/>
      <c r="GL238" s="567"/>
      <c r="GM238" s="567"/>
      <c r="GN238" s="567"/>
      <c r="GO238" s="567"/>
      <c r="GP238" s="567"/>
      <c r="GQ238" s="567"/>
      <c r="GR238" s="567"/>
      <c r="GS238" s="567"/>
      <c r="GT238" s="567"/>
      <c r="GU238" s="567"/>
      <c r="GV238" s="567"/>
      <c r="GW238" s="567"/>
      <c r="GX238" s="567"/>
      <c r="GY238" s="567"/>
      <c r="GZ238" s="567"/>
      <c r="HA238" s="567"/>
      <c r="HB238" s="567"/>
      <c r="HC238" s="567"/>
      <c r="HD238" s="567"/>
      <c r="HE238" s="567"/>
      <c r="HF238" s="567"/>
      <c r="HG238" s="567"/>
      <c r="HH238" s="567"/>
      <c r="HI238" s="567"/>
      <c r="HJ238" s="567"/>
      <c r="HK238" s="567"/>
      <c r="HL238" s="567"/>
      <c r="HM238" s="567"/>
      <c r="HN238" s="567"/>
      <c r="HO238" s="567"/>
      <c r="HP238" s="567"/>
      <c r="HQ238" s="567"/>
      <c r="HR238" s="567"/>
      <c r="HS238" s="567"/>
      <c r="HT238" s="567"/>
      <c r="HU238" s="567"/>
      <c r="HV238" s="567"/>
      <c r="HW238" s="567"/>
      <c r="HX238" s="567"/>
      <c r="HY238" s="567"/>
      <c r="HZ238" s="567"/>
      <c r="IA238" s="567"/>
      <c r="IB238" s="567"/>
      <c r="IC238" s="567"/>
      <c r="ID238" s="567"/>
      <c r="IE238" s="567"/>
      <c r="IF238" s="567"/>
      <c r="IG238" s="567"/>
      <c r="IH238" s="567"/>
      <c r="II238" s="567"/>
      <c r="IJ238" s="567"/>
      <c r="IK238" s="567"/>
      <c r="IL238" s="567"/>
      <c r="IM238" s="567"/>
      <c r="IN238" s="567"/>
      <c r="IO238" s="567"/>
      <c r="IP238" s="567"/>
      <c r="IQ238" s="567"/>
      <c r="IR238" s="567"/>
      <c r="IS238" s="567"/>
      <c r="IT238" s="567"/>
      <c r="IU238" s="567"/>
      <c r="IV238" s="567"/>
    </row>
    <row r="239" spans="1:256" ht="14.25" customHeight="1">
      <c r="A239" s="577" t="s">
        <v>209</v>
      </c>
      <c r="B239" s="577"/>
      <c r="C239" s="577"/>
      <c r="D239" s="577"/>
      <c r="E239" s="577"/>
      <c r="F239" s="577"/>
      <c r="G239" s="556">
        <f>SUM(G237+G238)</f>
        <v>19.18</v>
      </c>
      <c r="H239" s="556"/>
      <c r="I239" s="556"/>
      <c r="J239" s="566"/>
      <c r="K239" s="566"/>
      <c r="L239" s="566"/>
      <c r="M239" s="566"/>
      <c r="N239" s="566"/>
      <c r="O239" s="566"/>
      <c r="P239" s="566"/>
      <c r="Q239" s="567"/>
      <c r="R239" s="567"/>
      <c r="S239" s="567"/>
      <c r="T239" s="567"/>
      <c r="U239" s="567"/>
      <c r="V239" s="567"/>
      <c r="W239" s="567"/>
      <c r="X239" s="567"/>
      <c r="Y239" s="567"/>
      <c r="Z239" s="567"/>
      <c r="AA239" s="567"/>
      <c r="AB239" s="567"/>
      <c r="AC239" s="567"/>
      <c r="AD239" s="567"/>
      <c r="AE239" s="567"/>
      <c r="AF239" s="567"/>
      <c r="AG239" s="567"/>
      <c r="AH239" s="567"/>
      <c r="AI239" s="567"/>
      <c r="AJ239" s="567"/>
      <c r="AK239" s="567"/>
      <c r="AL239" s="567"/>
      <c r="AM239" s="567"/>
      <c r="AN239" s="567"/>
      <c r="AO239" s="567"/>
      <c r="AP239" s="567"/>
      <c r="AQ239" s="567"/>
      <c r="AR239" s="567"/>
      <c r="AS239" s="567"/>
      <c r="AT239" s="567"/>
      <c r="AU239" s="567"/>
      <c r="AV239" s="567"/>
      <c r="AW239" s="567"/>
      <c r="AX239" s="567"/>
      <c r="AY239" s="567"/>
      <c r="AZ239" s="567"/>
      <c r="BA239" s="567"/>
      <c r="BB239" s="567"/>
      <c r="BC239" s="567"/>
      <c r="BD239" s="567"/>
      <c r="BE239" s="567"/>
      <c r="BF239" s="567"/>
      <c r="BG239" s="567"/>
      <c r="BH239" s="567"/>
      <c r="BI239" s="567"/>
      <c r="BJ239" s="567"/>
      <c r="BK239" s="567"/>
      <c r="BL239" s="567"/>
      <c r="BM239" s="567"/>
      <c r="BN239" s="567"/>
      <c r="BO239" s="567"/>
      <c r="BP239" s="567"/>
      <c r="BQ239" s="567"/>
      <c r="BR239" s="567"/>
      <c r="BS239" s="567"/>
      <c r="BT239" s="567"/>
      <c r="BU239" s="567"/>
      <c r="BV239" s="567"/>
      <c r="BW239" s="567"/>
      <c r="BX239" s="567"/>
      <c r="BY239" s="567"/>
      <c r="BZ239" s="567"/>
      <c r="CA239" s="567"/>
      <c r="CB239" s="567"/>
      <c r="CC239" s="567"/>
      <c r="CD239" s="567"/>
      <c r="CE239" s="567"/>
      <c r="CF239" s="567"/>
      <c r="CG239" s="567"/>
      <c r="CH239" s="567"/>
      <c r="CI239" s="567"/>
      <c r="CJ239" s="567"/>
      <c r="CK239" s="567"/>
      <c r="CL239" s="567"/>
      <c r="CM239" s="567"/>
      <c r="CN239" s="567"/>
      <c r="CO239" s="567"/>
      <c r="CP239" s="567"/>
      <c r="CQ239" s="567"/>
      <c r="CR239" s="567"/>
      <c r="CS239" s="567"/>
      <c r="CT239" s="567"/>
      <c r="CU239" s="567"/>
      <c r="CV239" s="567"/>
      <c r="CW239" s="567"/>
      <c r="CX239" s="567"/>
      <c r="CY239" s="567"/>
      <c r="CZ239" s="567"/>
      <c r="DA239" s="567"/>
      <c r="DB239" s="567"/>
      <c r="DC239" s="567"/>
      <c r="DD239" s="567"/>
      <c r="DE239" s="567"/>
      <c r="DF239" s="567"/>
      <c r="DG239" s="567"/>
      <c r="DH239" s="567"/>
      <c r="DI239" s="567"/>
      <c r="DJ239" s="567"/>
      <c r="DK239" s="567"/>
      <c r="DL239" s="567"/>
      <c r="DM239" s="567"/>
      <c r="DN239" s="567"/>
      <c r="DO239" s="567"/>
      <c r="DP239" s="567"/>
      <c r="DQ239" s="567"/>
      <c r="DR239" s="567"/>
      <c r="DS239" s="567"/>
      <c r="DT239" s="567"/>
      <c r="DU239" s="567"/>
      <c r="DV239" s="567"/>
      <c r="DW239" s="567"/>
      <c r="DX239" s="567"/>
      <c r="DY239" s="567"/>
      <c r="DZ239" s="567"/>
      <c r="EA239" s="567"/>
      <c r="EB239" s="567"/>
      <c r="EC239" s="567"/>
      <c r="ED239" s="567"/>
      <c r="EE239" s="567"/>
      <c r="EF239" s="567"/>
      <c r="EG239" s="567"/>
      <c r="EH239" s="567"/>
      <c r="EI239" s="567"/>
      <c r="EJ239" s="567"/>
      <c r="EK239" s="567"/>
      <c r="EL239" s="567"/>
      <c r="EM239" s="567"/>
      <c r="EN239" s="567"/>
      <c r="EO239" s="567"/>
      <c r="EP239" s="567"/>
      <c r="EQ239" s="567"/>
      <c r="ER239" s="567"/>
      <c r="ES239" s="567"/>
      <c r="ET239" s="567"/>
      <c r="EU239" s="567"/>
      <c r="EV239" s="567"/>
      <c r="EW239" s="567"/>
      <c r="EX239" s="567"/>
      <c r="EY239" s="567"/>
      <c r="EZ239" s="567"/>
      <c r="FA239" s="567"/>
      <c r="FB239" s="567"/>
      <c r="FC239" s="567"/>
      <c r="FD239" s="567"/>
      <c r="FE239" s="567"/>
      <c r="FF239" s="567"/>
      <c r="FG239" s="567"/>
      <c r="FH239" s="567"/>
      <c r="FI239" s="567"/>
      <c r="FJ239" s="567"/>
      <c r="FK239" s="567"/>
      <c r="FL239" s="567"/>
      <c r="FM239" s="567"/>
      <c r="FN239" s="567"/>
      <c r="FO239" s="567"/>
      <c r="FP239" s="567"/>
      <c r="FQ239" s="567"/>
      <c r="FR239" s="567"/>
      <c r="FS239" s="567"/>
      <c r="FT239" s="567"/>
      <c r="FU239" s="567"/>
      <c r="FV239" s="567"/>
      <c r="FW239" s="567"/>
      <c r="FX239" s="567"/>
      <c r="FY239" s="567"/>
      <c r="FZ239" s="567"/>
      <c r="GA239" s="567"/>
      <c r="GB239" s="567"/>
      <c r="GC239" s="567"/>
      <c r="GD239" s="567"/>
      <c r="GE239" s="567"/>
      <c r="GF239" s="567"/>
      <c r="GG239" s="567"/>
      <c r="GH239" s="567"/>
      <c r="GI239" s="567"/>
      <c r="GJ239" s="567"/>
      <c r="GK239" s="567"/>
      <c r="GL239" s="567"/>
      <c r="GM239" s="567"/>
      <c r="GN239" s="567"/>
      <c r="GO239" s="567"/>
      <c r="GP239" s="567"/>
      <c r="GQ239" s="567"/>
      <c r="GR239" s="567"/>
      <c r="GS239" s="567"/>
      <c r="GT239" s="567"/>
      <c r="GU239" s="567"/>
      <c r="GV239" s="567"/>
      <c r="GW239" s="567"/>
      <c r="GX239" s="567"/>
      <c r="GY239" s="567"/>
      <c r="GZ239" s="567"/>
      <c r="HA239" s="567"/>
      <c r="HB239" s="567"/>
      <c r="HC239" s="567"/>
      <c r="HD239" s="567"/>
      <c r="HE239" s="567"/>
      <c r="HF239" s="567"/>
      <c r="HG239" s="567"/>
      <c r="HH239" s="567"/>
      <c r="HI239" s="567"/>
      <c r="HJ239" s="567"/>
      <c r="HK239" s="567"/>
      <c r="HL239" s="567"/>
      <c r="HM239" s="567"/>
      <c r="HN239" s="567"/>
      <c r="HO239" s="567"/>
      <c r="HP239" s="567"/>
      <c r="HQ239" s="567"/>
      <c r="HR239" s="567"/>
      <c r="HS239" s="567"/>
      <c r="HT239" s="567"/>
      <c r="HU239" s="567"/>
      <c r="HV239" s="567"/>
      <c r="HW239" s="567"/>
      <c r="HX239" s="567"/>
      <c r="HY239" s="567"/>
      <c r="HZ239" s="567"/>
      <c r="IA239" s="567"/>
      <c r="IB239" s="567"/>
      <c r="IC239" s="567"/>
      <c r="ID239" s="567"/>
      <c r="IE239" s="567"/>
      <c r="IF239" s="567"/>
      <c r="IG239" s="567"/>
      <c r="IH239" s="567"/>
      <c r="II239" s="567"/>
      <c r="IJ239" s="567"/>
      <c r="IK239" s="567"/>
      <c r="IL239" s="567"/>
      <c r="IM239" s="567"/>
      <c r="IN239" s="567"/>
      <c r="IO239" s="567"/>
      <c r="IP239" s="567"/>
      <c r="IQ239" s="567"/>
      <c r="IR239" s="567"/>
      <c r="IS239" s="567"/>
      <c r="IT239" s="567"/>
      <c r="IU239" s="567"/>
      <c r="IV239" s="567"/>
    </row>
    <row r="240" spans="1:256" ht="9.75" customHeight="1">
      <c r="A240" s="573"/>
      <c r="B240" s="573"/>
      <c r="C240" s="573"/>
      <c r="D240" s="573"/>
      <c r="E240" s="573"/>
      <c r="F240" s="573"/>
      <c r="G240" s="573"/>
      <c r="H240" s="573"/>
      <c r="I240" s="573"/>
      <c r="J240" s="566"/>
      <c r="K240" s="566"/>
      <c r="L240" s="566"/>
      <c r="M240" s="566"/>
      <c r="N240" s="566"/>
      <c r="O240" s="566"/>
      <c r="P240" s="566"/>
      <c r="Q240" s="567"/>
      <c r="R240" s="567"/>
      <c r="S240" s="567"/>
      <c r="T240" s="567"/>
      <c r="U240" s="567"/>
      <c r="V240" s="567"/>
      <c r="W240" s="567"/>
      <c r="X240" s="567"/>
      <c r="Y240" s="567"/>
      <c r="Z240" s="567"/>
      <c r="AA240" s="567"/>
      <c r="AB240" s="567"/>
      <c r="AC240" s="567"/>
      <c r="AD240" s="567"/>
      <c r="AE240" s="567"/>
      <c r="AF240" s="567"/>
      <c r="AG240" s="567"/>
      <c r="AH240" s="567"/>
      <c r="AI240" s="567"/>
      <c r="AJ240" s="567"/>
      <c r="AK240" s="567"/>
      <c r="AL240" s="567"/>
      <c r="AM240" s="567"/>
      <c r="AN240" s="567"/>
      <c r="AO240" s="567"/>
      <c r="AP240" s="567"/>
      <c r="AQ240" s="567"/>
      <c r="AR240" s="567"/>
      <c r="AS240" s="567"/>
      <c r="AT240" s="567"/>
      <c r="AU240" s="567"/>
      <c r="AV240" s="567"/>
      <c r="AW240" s="567"/>
      <c r="AX240" s="567"/>
      <c r="AY240" s="567"/>
      <c r="AZ240" s="567"/>
      <c r="BA240" s="567"/>
      <c r="BB240" s="567"/>
      <c r="BC240" s="567"/>
      <c r="BD240" s="567"/>
      <c r="BE240" s="567"/>
      <c r="BF240" s="567"/>
      <c r="BG240" s="567"/>
      <c r="BH240" s="567"/>
      <c r="BI240" s="567"/>
      <c r="BJ240" s="567"/>
      <c r="BK240" s="567"/>
      <c r="BL240" s="567"/>
      <c r="BM240" s="567"/>
      <c r="BN240" s="567"/>
      <c r="BO240" s="567"/>
      <c r="BP240" s="567"/>
      <c r="BQ240" s="567"/>
      <c r="BR240" s="567"/>
      <c r="BS240" s="567"/>
      <c r="BT240" s="567"/>
      <c r="BU240" s="567"/>
      <c r="BV240" s="567"/>
      <c r="BW240" s="567"/>
      <c r="BX240" s="567"/>
      <c r="BY240" s="567"/>
      <c r="BZ240" s="567"/>
      <c r="CA240" s="567"/>
      <c r="CB240" s="567"/>
      <c r="CC240" s="567"/>
      <c r="CD240" s="567"/>
      <c r="CE240" s="567"/>
      <c r="CF240" s="567"/>
      <c r="CG240" s="567"/>
      <c r="CH240" s="567"/>
      <c r="CI240" s="567"/>
      <c r="CJ240" s="567"/>
      <c r="CK240" s="567"/>
      <c r="CL240" s="567"/>
      <c r="CM240" s="567"/>
      <c r="CN240" s="567"/>
      <c r="CO240" s="567"/>
      <c r="CP240" s="567"/>
      <c r="CQ240" s="567"/>
      <c r="CR240" s="567"/>
      <c r="CS240" s="567"/>
      <c r="CT240" s="567"/>
      <c r="CU240" s="567"/>
      <c r="CV240" s="567"/>
      <c r="CW240" s="567"/>
      <c r="CX240" s="567"/>
      <c r="CY240" s="567"/>
      <c r="CZ240" s="567"/>
      <c r="DA240" s="567"/>
      <c r="DB240" s="567"/>
      <c r="DC240" s="567"/>
      <c r="DD240" s="567"/>
      <c r="DE240" s="567"/>
      <c r="DF240" s="567"/>
      <c r="DG240" s="567"/>
      <c r="DH240" s="567"/>
      <c r="DI240" s="567"/>
      <c r="DJ240" s="567"/>
      <c r="DK240" s="567"/>
      <c r="DL240" s="567"/>
      <c r="DM240" s="567"/>
      <c r="DN240" s="567"/>
      <c r="DO240" s="567"/>
      <c r="DP240" s="567"/>
      <c r="DQ240" s="567"/>
      <c r="DR240" s="567"/>
      <c r="DS240" s="567"/>
      <c r="DT240" s="567"/>
      <c r="DU240" s="567"/>
      <c r="DV240" s="567"/>
      <c r="DW240" s="567"/>
      <c r="DX240" s="567"/>
      <c r="DY240" s="567"/>
      <c r="DZ240" s="567"/>
      <c r="EA240" s="567"/>
      <c r="EB240" s="567"/>
      <c r="EC240" s="567"/>
      <c r="ED240" s="567"/>
      <c r="EE240" s="567"/>
      <c r="EF240" s="567"/>
      <c r="EG240" s="567"/>
      <c r="EH240" s="567"/>
      <c r="EI240" s="567"/>
      <c r="EJ240" s="567"/>
      <c r="EK240" s="567"/>
      <c r="EL240" s="567"/>
      <c r="EM240" s="567"/>
      <c r="EN240" s="567"/>
      <c r="EO240" s="567"/>
      <c r="EP240" s="567"/>
      <c r="EQ240" s="567"/>
      <c r="ER240" s="567"/>
      <c r="ES240" s="567"/>
      <c r="ET240" s="567"/>
      <c r="EU240" s="567"/>
      <c r="EV240" s="567"/>
      <c r="EW240" s="567"/>
      <c r="EX240" s="567"/>
      <c r="EY240" s="567"/>
      <c r="EZ240" s="567"/>
      <c r="FA240" s="567"/>
      <c r="FB240" s="567"/>
      <c r="FC240" s="567"/>
      <c r="FD240" s="567"/>
      <c r="FE240" s="567"/>
      <c r="FF240" s="567"/>
      <c r="FG240" s="567"/>
      <c r="FH240" s="567"/>
      <c r="FI240" s="567"/>
      <c r="FJ240" s="567"/>
      <c r="FK240" s="567"/>
      <c r="FL240" s="567"/>
      <c r="FM240" s="567"/>
      <c r="FN240" s="567"/>
      <c r="FO240" s="567"/>
      <c r="FP240" s="567"/>
      <c r="FQ240" s="567"/>
      <c r="FR240" s="567"/>
      <c r="FS240" s="567"/>
      <c r="FT240" s="567"/>
      <c r="FU240" s="567"/>
      <c r="FV240" s="567"/>
      <c r="FW240" s="567"/>
      <c r="FX240" s="567"/>
      <c r="FY240" s="567"/>
      <c r="FZ240" s="567"/>
      <c r="GA240" s="567"/>
      <c r="GB240" s="567"/>
      <c r="GC240" s="567"/>
      <c r="GD240" s="567"/>
      <c r="GE240" s="567"/>
      <c r="GF240" s="567"/>
      <c r="GG240" s="567"/>
      <c r="GH240" s="567"/>
      <c r="GI240" s="567"/>
      <c r="GJ240" s="567"/>
      <c r="GK240" s="567"/>
      <c r="GL240" s="567"/>
      <c r="GM240" s="567"/>
      <c r="GN240" s="567"/>
      <c r="GO240" s="567"/>
      <c r="GP240" s="567"/>
      <c r="GQ240" s="567"/>
      <c r="GR240" s="567"/>
      <c r="GS240" s="567"/>
      <c r="GT240" s="567"/>
      <c r="GU240" s="567"/>
      <c r="GV240" s="567"/>
      <c r="GW240" s="567"/>
      <c r="GX240" s="567"/>
      <c r="GY240" s="567"/>
      <c r="GZ240" s="567"/>
      <c r="HA240" s="567"/>
      <c r="HB240" s="567"/>
      <c r="HC240" s="567"/>
      <c r="HD240" s="567"/>
      <c r="HE240" s="567"/>
      <c r="HF240" s="567"/>
      <c r="HG240" s="567"/>
      <c r="HH240" s="567"/>
      <c r="HI240" s="567"/>
      <c r="HJ240" s="567"/>
      <c r="HK240" s="567"/>
      <c r="HL240" s="567"/>
      <c r="HM240" s="567"/>
      <c r="HN240" s="567"/>
      <c r="HO240" s="567"/>
      <c r="HP240" s="567"/>
      <c r="HQ240" s="567"/>
      <c r="HR240" s="567"/>
      <c r="HS240" s="567"/>
      <c r="HT240" s="567"/>
      <c r="HU240" s="567"/>
      <c r="HV240" s="567"/>
      <c r="HW240" s="567"/>
      <c r="HX240" s="567"/>
      <c r="HY240" s="567"/>
      <c r="HZ240" s="567"/>
      <c r="IA240" s="567"/>
      <c r="IB240" s="567"/>
      <c r="IC240" s="567"/>
      <c r="ID240" s="567"/>
      <c r="IE240" s="567"/>
      <c r="IF240" s="567"/>
      <c r="IG240" s="567"/>
      <c r="IH240" s="567"/>
      <c r="II240" s="567"/>
      <c r="IJ240" s="567"/>
      <c r="IK240" s="567"/>
      <c r="IL240" s="567"/>
      <c r="IM240" s="567"/>
      <c r="IN240" s="567"/>
      <c r="IO240" s="567"/>
      <c r="IP240" s="567"/>
      <c r="IQ240" s="567"/>
      <c r="IR240" s="567"/>
      <c r="IS240" s="567"/>
      <c r="IT240" s="567"/>
      <c r="IU240" s="567"/>
      <c r="IV240" s="567"/>
    </row>
    <row r="241" spans="1:256" ht="14.25" customHeight="1">
      <c r="A241" s="578" t="s">
        <v>232</v>
      </c>
      <c r="B241" s="578"/>
      <c r="C241" s="578"/>
      <c r="D241" s="578"/>
      <c r="E241" s="578"/>
      <c r="F241" s="578"/>
      <c r="G241" s="578"/>
      <c r="H241" s="578"/>
      <c r="I241" s="578"/>
      <c r="J241" s="566"/>
      <c r="K241" s="566"/>
      <c r="L241" s="566"/>
      <c r="M241" s="566"/>
      <c r="N241" s="566"/>
      <c r="O241" s="566"/>
      <c r="P241" s="566"/>
      <c r="Q241" s="567"/>
      <c r="R241" s="567"/>
      <c r="S241" s="567"/>
      <c r="T241" s="567"/>
      <c r="U241" s="567"/>
      <c r="V241" s="567"/>
      <c r="W241" s="567"/>
      <c r="X241" s="567"/>
      <c r="Y241" s="567"/>
      <c r="Z241" s="567"/>
      <c r="AA241" s="567"/>
      <c r="AB241" s="567"/>
      <c r="AC241" s="567"/>
      <c r="AD241" s="567"/>
      <c r="AE241" s="567"/>
      <c r="AF241" s="567"/>
      <c r="AG241" s="567"/>
      <c r="AH241" s="567"/>
      <c r="AI241" s="567"/>
      <c r="AJ241" s="567"/>
      <c r="AK241" s="567"/>
      <c r="AL241" s="567"/>
      <c r="AM241" s="567"/>
      <c r="AN241" s="567"/>
      <c r="AO241" s="567"/>
      <c r="AP241" s="567"/>
      <c r="AQ241" s="567"/>
      <c r="AR241" s="567"/>
      <c r="AS241" s="567"/>
      <c r="AT241" s="567"/>
      <c r="AU241" s="567"/>
      <c r="AV241" s="567"/>
      <c r="AW241" s="567"/>
      <c r="AX241" s="567"/>
      <c r="AY241" s="567"/>
      <c r="AZ241" s="567"/>
      <c r="BA241" s="567"/>
      <c r="BB241" s="567"/>
      <c r="BC241" s="567"/>
      <c r="BD241" s="567"/>
      <c r="BE241" s="567"/>
      <c r="BF241" s="567"/>
      <c r="BG241" s="567"/>
      <c r="BH241" s="567"/>
      <c r="BI241" s="567"/>
      <c r="BJ241" s="567"/>
      <c r="BK241" s="567"/>
      <c r="BL241" s="567"/>
      <c r="BM241" s="567"/>
      <c r="BN241" s="567"/>
      <c r="BO241" s="567"/>
      <c r="BP241" s="567"/>
      <c r="BQ241" s="567"/>
      <c r="BR241" s="567"/>
      <c r="BS241" s="567"/>
      <c r="BT241" s="567"/>
      <c r="BU241" s="567"/>
      <c r="BV241" s="567"/>
      <c r="BW241" s="567"/>
      <c r="BX241" s="567"/>
      <c r="BY241" s="567"/>
      <c r="BZ241" s="567"/>
      <c r="CA241" s="567"/>
      <c r="CB241" s="567"/>
      <c r="CC241" s="567"/>
      <c r="CD241" s="567"/>
      <c r="CE241" s="567"/>
      <c r="CF241" s="567"/>
      <c r="CG241" s="567"/>
      <c r="CH241" s="567"/>
      <c r="CI241" s="567"/>
      <c r="CJ241" s="567"/>
      <c r="CK241" s="567"/>
      <c r="CL241" s="567"/>
      <c r="CM241" s="567"/>
      <c r="CN241" s="567"/>
      <c r="CO241" s="567"/>
      <c r="CP241" s="567"/>
      <c r="CQ241" s="567"/>
      <c r="CR241" s="567"/>
      <c r="CS241" s="567"/>
      <c r="CT241" s="567"/>
      <c r="CU241" s="567"/>
      <c r="CV241" s="567"/>
      <c r="CW241" s="567"/>
      <c r="CX241" s="567"/>
      <c r="CY241" s="567"/>
      <c r="CZ241" s="567"/>
      <c r="DA241" s="567"/>
      <c r="DB241" s="567"/>
      <c r="DC241" s="567"/>
      <c r="DD241" s="567"/>
      <c r="DE241" s="567"/>
      <c r="DF241" s="567"/>
      <c r="DG241" s="567"/>
      <c r="DH241" s="567"/>
      <c r="DI241" s="567"/>
      <c r="DJ241" s="567"/>
      <c r="DK241" s="567"/>
      <c r="DL241" s="567"/>
      <c r="DM241" s="567"/>
      <c r="DN241" s="567"/>
      <c r="DO241" s="567"/>
      <c r="DP241" s="567"/>
      <c r="DQ241" s="567"/>
      <c r="DR241" s="567"/>
      <c r="DS241" s="567"/>
      <c r="DT241" s="567"/>
      <c r="DU241" s="567"/>
      <c r="DV241" s="567"/>
      <c r="DW241" s="567"/>
      <c r="DX241" s="567"/>
      <c r="DY241" s="567"/>
      <c r="DZ241" s="567"/>
      <c r="EA241" s="567"/>
      <c r="EB241" s="567"/>
      <c r="EC241" s="567"/>
      <c r="ED241" s="567"/>
      <c r="EE241" s="567"/>
      <c r="EF241" s="567"/>
      <c r="EG241" s="567"/>
      <c r="EH241" s="567"/>
      <c r="EI241" s="567"/>
      <c r="EJ241" s="567"/>
      <c r="EK241" s="567"/>
      <c r="EL241" s="567"/>
      <c r="EM241" s="567"/>
      <c r="EN241" s="567"/>
      <c r="EO241" s="567"/>
      <c r="EP241" s="567"/>
      <c r="EQ241" s="567"/>
      <c r="ER241" s="567"/>
      <c r="ES241" s="567"/>
      <c r="ET241" s="567"/>
      <c r="EU241" s="567"/>
      <c r="EV241" s="567"/>
      <c r="EW241" s="567"/>
      <c r="EX241" s="567"/>
      <c r="EY241" s="567"/>
      <c r="EZ241" s="567"/>
      <c r="FA241" s="567"/>
      <c r="FB241" s="567"/>
      <c r="FC241" s="567"/>
      <c r="FD241" s="567"/>
      <c r="FE241" s="567"/>
      <c r="FF241" s="567"/>
      <c r="FG241" s="567"/>
      <c r="FH241" s="567"/>
      <c r="FI241" s="567"/>
      <c r="FJ241" s="567"/>
      <c r="FK241" s="567"/>
      <c r="FL241" s="567"/>
      <c r="FM241" s="567"/>
      <c r="FN241" s="567"/>
      <c r="FO241" s="567"/>
      <c r="FP241" s="567"/>
      <c r="FQ241" s="567"/>
      <c r="FR241" s="567"/>
      <c r="FS241" s="567"/>
      <c r="FT241" s="567"/>
      <c r="FU241" s="567"/>
      <c r="FV241" s="567"/>
      <c r="FW241" s="567"/>
      <c r="FX241" s="567"/>
      <c r="FY241" s="567"/>
      <c r="FZ241" s="567"/>
      <c r="GA241" s="567"/>
      <c r="GB241" s="567"/>
      <c r="GC241" s="567"/>
      <c r="GD241" s="567"/>
      <c r="GE241" s="567"/>
      <c r="GF241" s="567"/>
      <c r="GG241" s="567"/>
      <c r="GH241" s="567"/>
      <c r="GI241" s="567"/>
      <c r="GJ241" s="567"/>
      <c r="GK241" s="567"/>
      <c r="GL241" s="567"/>
      <c r="GM241" s="567"/>
      <c r="GN241" s="567"/>
      <c r="GO241" s="567"/>
      <c r="GP241" s="567"/>
      <c r="GQ241" s="567"/>
      <c r="GR241" s="567"/>
      <c r="GS241" s="567"/>
      <c r="GT241" s="567"/>
      <c r="GU241" s="567"/>
      <c r="GV241" s="567"/>
      <c r="GW241" s="567"/>
      <c r="GX241" s="567"/>
      <c r="GY241" s="567"/>
      <c r="GZ241" s="567"/>
      <c r="HA241" s="567"/>
      <c r="HB241" s="567"/>
      <c r="HC241" s="567"/>
      <c r="HD241" s="567"/>
      <c r="HE241" s="567"/>
      <c r="HF241" s="567"/>
      <c r="HG241" s="567"/>
      <c r="HH241" s="567"/>
      <c r="HI241" s="567"/>
      <c r="HJ241" s="567"/>
      <c r="HK241" s="567"/>
      <c r="HL241" s="567"/>
      <c r="HM241" s="567"/>
      <c r="HN241" s="567"/>
      <c r="HO241" s="567"/>
      <c r="HP241" s="567"/>
      <c r="HQ241" s="567"/>
      <c r="HR241" s="567"/>
      <c r="HS241" s="567"/>
      <c r="HT241" s="567"/>
      <c r="HU241" s="567"/>
      <c r="HV241" s="567"/>
      <c r="HW241" s="567"/>
      <c r="HX241" s="567"/>
      <c r="HY241" s="567"/>
      <c r="HZ241" s="567"/>
      <c r="IA241" s="567"/>
      <c r="IB241" s="567"/>
      <c r="IC241" s="567"/>
      <c r="ID241" s="567"/>
      <c r="IE241" s="567"/>
      <c r="IF241" s="567"/>
      <c r="IG241" s="567"/>
      <c r="IH241" s="567"/>
      <c r="II241" s="567"/>
      <c r="IJ241" s="567"/>
      <c r="IK241" s="567"/>
      <c r="IL241" s="567"/>
      <c r="IM241" s="567"/>
      <c r="IN241" s="567"/>
      <c r="IO241" s="567"/>
      <c r="IP241" s="567"/>
      <c r="IQ241" s="567"/>
      <c r="IR241" s="567"/>
      <c r="IS241" s="567"/>
      <c r="IT241" s="567"/>
      <c r="IU241" s="567"/>
      <c r="IV241" s="567"/>
    </row>
    <row r="242" spans="1:256" ht="9" customHeight="1">
      <c r="A242" s="579"/>
      <c r="B242" s="579"/>
      <c r="C242" s="579"/>
      <c r="D242" s="579"/>
      <c r="E242" s="579"/>
      <c r="F242" s="579"/>
      <c r="G242" s="579"/>
      <c r="H242" s="579"/>
      <c r="I242" s="579"/>
      <c r="J242" s="566"/>
      <c r="K242" s="566"/>
      <c r="L242" s="566"/>
      <c r="M242" s="566"/>
      <c r="N242" s="566"/>
      <c r="O242" s="566"/>
      <c r="P242" s="566"/>
      <c r="Q242" s="567"/>
      <c r="R242" s="567"/>
      <c r="S242" s="567"/>
      <c r="T242" s="567"/>
      <c r="U242" s="567"/>
      <c r="V242" s="567"/>
      <c r="W242" s="567"/>
      <c r="X242" s="567"/>
      <c r="Y242" s="567"/>
      <c r="Z242" s="567"/>
      <c r="AA242" s="567"/>
      <c r="AB242" s="567"/>
      <c r="AC242" s="567"/>
      <c r="AD242" s="567"/>
      <c r="AE242" s="567"/>
      <c r="AF242" s="567"/>
      <c r="AG242" s="567"/>
      <c r="AH242" s="567"/>
      <c r="AI242" s="567"/>
      <c r="AJ242" s="567"/>
      <c r="AK242" s="567"/>
      <c r="AL242" s="567"/>
      <c r="AM242" s="567"/>
      <c r="AN242" s="567"/>
      <c r="AO242" s="567"/>
      <c r="AP242" s="567"/>
      <c r="AQ242" s="567"/>
      <c r="AR242" s="567"/>
      <c r="AS242" s="567"/>
      <c r="AT242" s="567"/>
      <c r="AU242" s="567"/>
      <c r="AV242" s="567"/>
      <c r="AW242" s="567"/>
      <c r="AX242" s="567"/>
      <c r="AY242" s="567"/>
      <c r="AZ242" s="567"/>
      <c r="BA242" s="567"/>
      <c r="BB242" s="567"/>
      <c r="BC242" s="567"/>
      <c r="BD242" s="567"/>
      <c r="BE242" s="567"/>
      <c r="BF242" s="567"/>
      <c r="BG242" s="567"/>
      <c r="BH242" s="567"/>
      <c r="BI242" s="567"/>
      <c r="BJ242" s="567"/>
      <c r="BK242" s="567"/>
      <c r="BL242" s="567"/>
      <c r="BM242" s="567"/>
      <c r="BN242" s="567"/>
      <c r="BO242" s="567"/>
      <c r="BP242" s="567"/>
      <c r="BQ242" s="567"/>
      <c r="BR242" s="567"/>
      <c r="BS242" s="567"/>
      <c r="BT242" s="567"/>
      <c r="BU242" s="567"/>
      <c r="BV242" s="567"/>
      <c r="BW242" s="567"/>
      <c r="BX242" s="567"/>
      <c r="BY242" s="567"/>
      <c r="BZ242" s="567"/>
      <c r="CA242" s="567"/>
      <c r="CB242" s="567"/>
      <c r="CC242" s="567"/>
      <c r="CD242" s="567"/>
      <c r="CE242" s="567"/>
      <c r="CF242" s="567"/>
      <c r="CG242" s="567"/>
      <c r="CH242" s="567"/>
      <c r="CI242" s="567"/>
      <c r="CJ242" s="567"/>
      <c r="CK242" s="567"/>
      <c r="CL242" s="567"/>
      <c r="CM242" s="567"/>
      <c r="CN242" s="567"/>
      <c r="CO242" s="567"/>
      <c r="CP242" s="567"/>
      <c r="CQ242" s="567"/>
      <c r="CR242" s="567"/>
      <c r="CS242" s="567"/>
      <c r="CT242" s="567"/>
      <c r="CU242" s="567"/>
      <c r="CV242" s="567"/>
      <c r="CW242" s="567"/>
      <c r="CX242" s="567"/>
      <c r="CY242" s="567"/>
      <c r="CZ242" s="567"/>
      <c r="DA242" s="567"/>
      <c r="DB242" s="567"/>
      <c r="DC242" s="567"/>
      <c r="DD242" s="567"/>
      <c r="DE242" s="567"/>
      <c r="DF242" s="567"/>
      <c r="DG242" s="567"/>
      <c r="DH242" s="567"/>
      <c r="DI242" s="567"/>
      <c r="DJ242" s="567"/>
      <c r="DK242" s="567"/>
      <c r="DL242" s="567"/>
      <c r="DM242" s="567"/>
      <c r="DN242" s="567"/>
      <c r="DO242" s="567"/>
      <c r="DP242" s="567"/>
      <c r="DQ242" s="567"/>
      <c r="DR242" s="567"/>
      <c r="DS242" s="567"/>
      <c r="DT242" s="567"/>
      <c r="DU242" s="567"/>
      <c r="DV242" s="567"/>
      <c r="DW242" s="567"/>
      <c r="DX242" s="567"/>
      <c r="DY242" s="567"/>
      <c r="DZ242" s="567"/>
      <c r="EA242" s="567"/>
      <c r="EB242" s="567"/>
      <c r="EC242" s="567"/>
      <c r="ED242" s="567"/>
      <c r="EE242" s="567"/>
      <c r="EF242" s="567"/>
      <c r="EG242" s="567"/>
      <c r="EH242" s="567"/>
      <c r="EI242" s="567"/>
      <c r="EJ242" s="567"/>
      <c r="EK242" s="567"/>
      <c r="EL242" s="567"/>
      <c r="EM242" s="567"/>
      <c r="EN242" s="567"/>
      <c r="EO242" s="567"/>
      <c r="EP242" s="567"/>
      <c r="EQ242" s="567"/>
      <c r="ER242" s="567"/>
      <c r="ES242" s="567"/>
      <c r="ET242" s="567"/>
      <c r="EU242" s="567"/>
      <c r="EV242" s="567"/>
      <c r="EW242" s="567"/>
      <c r="EX242" s="567"/>
      <c r="EY242" s="567"/>
      <c r="EZ242" s="567"/>
      <c r="FA242" s="567"/>
      <c r="FB242" s="567"/>
      <c r="FC242" s="567"/>
      <c r="FD242" s="567"/>
      <c r="FE242" s="567"/>
      <c r="FF242" s="567"/>
      <c r="FG242" s="567"/>
      <c r="FH242" s="567"/>
      <c r="FI242" s="567"/>
      <c r="FJ242" s="567"/>
      <c r="FK242" s="567"/>
      <c r="FL242" s="567"/>
      <c r="FM242" s="567"/>
      <c r="FN242" s="567"/>
      <c r="FO242" s="567"/>
      <c r="FP242" s="567"/>
      <c r="FQ242" s="567"/>
      <c r="FR242" s="567"/>
      <c r="FS242" s="567"/>
      <c r="FT242" s="567"/>
      <c r="FU242" s="567"/>
      <c r="FV242" s="567"/>
      <c r="FW242" s="567"/>
      <c r="FX242" s="567"/>
      <c r="FY242" s="567"/>
      <c r="FZ242" s="567"/>
      <c r="GA242" s="567"/>
      <c r="GB242" s="567"/>
      <c r="GC242" s="567"/>
      <c r="GD242" s="567"/>
      <c r="GE242" s="567"/>
      <c r="GF242" s="567"/>
      <c r="GG242" s="567"/>
      <c r="GH242" s="567"/>
      <c r="GI242" s="567"/>
      <c r="GJ242" s="567"/>
      <c r="GK242" s="567"/>
      <c r="GL242" s="567"/>
      <c r="GM242" s="567"/>
      <c r="GN242" s="567"/>
      <c r="GO242" s="567"/>
      <c r="GP242" s="567"/>
      <c r="GQ242" s="567"/>
      <c r="GR242" s="567"/>
      <c r="GS242" s="567"/>
      <c r="GT242" s="567"/>
      <c r="GU242" s="567"/>
      <c r="GV242" s="567"/>
      <c r="GW242" s="567"/>
      <c r="GX242" s="567"/>
      <c r="GY242" s="567"/>
      <c r="GZ242" s="567"/>
      <c r="HA242" s="567"/>
      <c r="HB242" s="567"/>
      <c r="HC242" s="567"/>
      <c r="HD242" s="567"/>
      <c r="HE242" s="567"/>
      <c r="HF242" s="567"/>
      <c r="HG242" s="567"/>
      <c r="HH242" s="567"/>
      <c r="HI242" s="567"/>
      <c r="HJ242" s="567"/>
      <c r="HK242" s="567"/>
      <c r="HL242" s="567"/>
      <c r="HM242" s="567"/>
      <c r="HN242" s="567"/>
      <c r="HO242" s="567"/>
      <c r="HP242" s="567"/>
      <c r="HQ242" s="567"/>
      <c r="HR242" s="567"/>
      <c r="HS242" s="567"/>
      <c r="HT242" s="567"/>
      <c r="HU242" s="567"/>
      <c r="HV242" s="567"/>
      <c r="HW242" s="567"/>
      <c r="HX242" s="567"/>
      <c r="HY242" s="567"/>
      <c r="HZ242" s="567"/>
      <c r="IA242" s="567"/>
      <c r="IB242" s="567"/>
      <c r="IC242" s="567"/>
      <c r="ID242" s="567"/>
      <c r="IE242" s="567"/>
      <c r="IF242" s="567"/>
      <c r="IG242" s="567"/>
      <c r="IH242" s="567"/>
      <c r="II242" s="567"/>
      <c r="IJ242" s="567"/>
      <c r="IK242" s="567"/>
      <c r="IL242" s="567"/>
      <c r="IM242" s="567"/>
      <c r="IN242" s="567"/>
      <c r="IO242" s="567"/>
      <c r="IP242" s="567"/>
      <c r="IQ242" s="567"/>
      <c r="IR242" s="567"/>
      <c r="IS242" s="567"/>
      <c r="IT242" s="567"/>
      <c r="IU242" s="567"/>
      <c r="IV242" s="567"/>
    </row>
    <row r="243" spans="1:256" ht="46.5" customHeight="1">
      <c r="A243" s="580" t="s">
        <v>233</v>
      </c>
      <c r="B243" s="580"/>
      <c r="C243" s="580"/>
      <c r="D243" s="580"/>
      <c r="E243" s="580"/>
      <c r="F243" s="580"/>
      <c r="G243" s="580"/>
      <c r="H243" s="580"/>
      <c r="I243" s="580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  <c r="BM243" s="15"/>
      <c r="BN243" s="15"/>
      <c r="BO243" s="15"/>
      <c r="BP243" s="15"/>
      <c r="BQ243" s="15"/>
      <c r="BR243" s="15"/>
      <c r="BS243" s="15"/>
      <c r="BT243" s="15"/>
      <c r="BU243" s="15"/>
      <c r="BV243" s="15"/>
      <c r="BW243" s="15"/>
      <c r="BX243" s="15"/>
      <c r="BY243" s="15"/>
      <c r="BZ243" s="15"/>
      <c r="CA243" s="15"/>
      <c r="CB243" s="15"/>
      <c r="CC243" s="15"/>
      <c r="CD243" s="15"/>
      <c r="CE243" s="15"/>
      <c r="CF243" s="15"/>
      <c r="CG243" s="15"/>
      <c r="CH243" s="15"/>
      <c r="CI243" s="15"/>
      <c r="CJ243" s="15"/>
      <c r="CK243" s="15"/>
      <c r="CL243" s="15"/>
      <c r="CM243" s="15"/>
      <c r="CN243" s="15"/>
      <c r="CO243" s="15"/>
      <c r="CP243" s="15"/>
      <c r="CQ243" s="15"/>
      <c r="CR243" s="15"/>
      <c r="CS243" s="15"/>
      <c r="CT243" s="15"/>
      <c r="CU243" s="15"/>
      <c r="CV243" s="15"/>
      <c r="CW243" s="15"/>
      <c r="CX243" s="15"/>
      <c r="CY243" s="15"/>
      <c r="CZ243" s="15"/>
      <c r="DA243" s="15"/>
      <c r="DB243" s="15"/>
      <c r="DC243" s="15"/>
      <c r="DD243" s="15"/>
      <c r="DE243" s="15"/>
      <c r="DF243" s="15"/>
      <c r="DG243" s="15"/>
      <c r="DH243" s="15"/>
      <c r="DI243" s="15"/>
      <c r="DJ243" s="15"/>
      <c r="DK243" s="15"/>
      <c r="DL243" s="15"/>
      <c r="DM243" s="15"/>
      <c r="DN243" s="15"/>
      <c r="DO243" s="15"/>
      <c r="DP243" s="15"/>
      <c r="DQ243" s="15"/>
      <c r="DR243" s="15"/>
      <c r="DS243" s="15"/>
      <c r="DT243" s="15"/>
      <c r="DU243" s="15"/>
      <c r="DV243" s="15"/>
      <c r="DW243" s="15"/>
      <c r="DX243" s="15"/>
      <c r="DY243" s="15"/>
      <c r="DZ243" s="15"/>
      <c r="EA243" s="15"/>
      <c r="EB243" s="15"/>
      <c r="EC243" s="15"/>
      <c r="ED243" s="15"/>
      <c r="EE243" s="15"/>
      <c r="EF243" s="15"/>
      <c r="EG243" s="15"/>
      <c r="EH243" s="15"/>
      <c r="EI243" s="15"/>
      <c r="EJ243" s="15"/>
      <c r="EK243" s="15"/>
      <c r="EL243" s="15"/>
      <c r="EM243" s="15"/>
      <c r="EN243" s="15"/>
      <c r="EO243" s="15"/>
      <c r="EP243" s="15"/>
      <c r="EQ243" s="15"/>
      <c r="ER243" s="15"/>
      <c r="ES243" s="15"/>
      <c r="ET243" s="15"/>
      <c r="EU243" s="15"/>
      <c r="EV243" s="15"/>
      <c r="EW243" s="15"/>
      <c r="EX243" s="15"/>
      <c r="EY243" s="15"/>
      <c r="EZ243" s="15"/>
      <c r="FA243" s="15"/>
      <c r="FB243" s="15"/>
      <c r="FC243" s="15"/>
      <c r="FD243" s="15"/>
      <c r="FE243" s="15"/>
      <c r="FF243" s="15"/>
      <c r="FG243" s="15"/>
      <c r="FH243" s="15"/>
      <c r="FI243" s="15"/>
      <c r="FJ243" s="15"/>
      <c r="FK243" s="15"/>
      <c r="FL243" s="15"/>
      <c r="FM243" s="15"/>
      <c r="FN243" s="15"/>
      <c r="FO243" s="15"/>
      <c r="FP243" s="15"/>
      <c r="FQ243" s="15"/>
      <c r="FR243" s="15"/>
      <c r="FS243" s="15"/>
      <c r="FT243" s="15"/>
      <c r="FU243" s="15"/>
      <c r="FV243" s="15"/>
      <c r="FW243" s="15"/>
      <c r="FX243" s="15"/>
      <c r="FY243" s="15"/>
      <c r="FZ243" s="15"/>
      <c r="GA243" s="15"/>
      <c r="GB243" s="15"/>
      <c r="GC243" s="15"/>
      <c r="GD243" s="15"/>
      <c r="GE243" s="15"/>
      <c r="GF243" s="15"/>
      <c r="GG243" s="15"/>
      <c r="GH243" s="15"/>
      <c r="GI243" s="15"/>
      <c r="GJ243" s="15"/>
      <c r="GK243" s="15"/>
      <c r="GL243" s="15"/>
      <c r="GM243" s="15"/>
      <c r="GN243" s="15"/>
      <c r="GO243" s="15"/>
      <c r="GP243" s="15"/>
      <c r="GQ243" s="15"/>
      <c r="GR243" s="15"/>
      <c r="GS243" s="15"/>
      <c r="GT243" s="15"/>
      <c r="GU243" s="15"/>
      <c r="GV243" s="15"/>
      <c r="GW243" s="15"/>
      <c r="GX243" s="15"/>
      <c r="GY243" s="15"/>
      <c r="GZ243" s="15"/>
      <c r="HA243" s="15"/>
      <c r="HB243" s="15"/>
      <c r="HC243" s="15"/>
      <c r="HD243" s="15"/>
      <c r="HE243" s="15"/>
      <c r="HF243" s="15"/>
      <c r="HG243" s="15"/>
      <c r="HH243" s="15"/>
      <c r="HI243" s="15"/>
      <c r="HJ243" s="15"/>
      <c r="HK243" s="15"/>
      <c r="HL243" s="15"/>
      <c r="HM243" s="15"/>
      <c r="HN243" s="15"/>
      <c r="HO243" s="15"/>
      <c r="HP243" s="15"/>
      <c r="HQ243" s="15"/>
      <c r="HR243" s="15"/>
      <c r="HS243" s="15"/>
      <c r="HT243" s="15"/>
      <c r="HU243" s="15"/>
      <c r="HV243" s="15"/>
      <c r="HW243" s="15"/>
      <c r="HX243" s="15"/>
      <c r="HY243" s="15"/>
      <c r="HZ243" s="15"/>
      <c r="IA243" s="15"/>
      <c r="IB243" s="15"/>
      <c r="IC243" s="15"/>
      <c r="ID243" s="15"/>
      <c r="IE243" s="15"/>
      <c r="IF243" s="15"/>
      <c r="IG243" s="15"/>
      <c r="IH243" s="15"/>
      <c r="II243" s="15"/>
      <c r="IJ243" s="15"/>
      <c r="IK243" s="15"/>
      <c r="IL243" s="15"/>
      <c r="IM243" s="15"/>
      <c r="IN243" s="15"/>
      <c r="IO243" s="15"/>
      <c r="IP243" s="15"/>
      <c r="IQ243" s="15"/>
      <c r="IR243" s="15"/>
      <c r="IS243" s="15"/>
      <c r="IT243" s="15"/>
      <c r="IU243" s="15"/>
      <c r="IV243" s="15"/>
    </row>
    <row r="244" spans="1:256" ht="47.25" customHeight="1">
      <c r="A244" s="551" t="s">
        <v>201</v>
      </c>
      <c r="B244" s="551"/>
      <c r="C244" s="6" t="s">
        <v>234</v>
      </c>
      <c r="D244" s="6"/>
      <c r="E244" s="6" t="s">
        <v>235</v>
      </c>
      <c r="F244" s="6"/>
      <c r="G244" s="6" t="s">
        <v>204</v>
      </c>
      <c r="H244" s="6"/>
      <c r="I244" s="6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  <c r="BM244" s="15"/>
      <c r="BN244" s="15"/>
      <c r="BO244" s="15"/>
      <c r="BP244" s="15"/>
      <c r="BQ244" s="15"/>
      <c r="BR244" s="15"/>
      <c r="BS244" s="15"/>
      <c r="BT244" s="15"/>
      <c r="BU244" s="15"/>
      <c r="BV244" s="15"/>
      <c r="BW244" s="15"/>
      <c r="BX244" s="15"/>
      <c r="BY244" s="15"/>
      <c r="BZ244" s="15"/>
      <c r="CA244" s="15"/>
      <c r="CB244" s="15"/>
      <c r="CC244" s="15"/>
      <c r="CD244" s="15"/>
      <c r="CE244" s="15"/>
      <c r="CF244" s="15"/>
      <c r="CG244" s="15"/>
      <c r="CH244" s="15"/>
      <c r="CI244" s="15"/>
      <c r="CJ244" s="15"/>
      <c r="CK244" s="15"/>
      <c r="CL244" s="15"/>
      <c r="CM244" s="15"/>
      <c r="CN244" s="15"/>
      <c r="CO244" s="15"/>
      <c r="CP244" s="15"/>
      <c r="CQ244" s="15"/>
      <c r="CR244" s="15"/>
      <c r="CS244" s="15"/>
      <c r="CT244" s="15"/>
      <c r="CU244" s="15"/>
      <c r="CV244" s="15"/>
      <c r="CW244" s="15"/>
      <c r="CX244" s="15"/>
      <c r="CY244" s="15"/>
      <c r="CZ244" s="15"/>
      <c r="DA244" s="15"/>
      <c r="DB244" s="15"/>
      <c r="DC244" s="15"/>
      <c r="DD244" s="15"/>
      <c r="DE244" s="15"/>
      <c r="DF244" s="15"/>
      <c r="DG244" s="15"/>
      <c r="DH244" s="15"/>
      <c r="DI244" s="15"/>
      <c r="DJ244" s="15"/>
      <c r="DK244" s="15"/>
      <c r="DL244" s="15"/>
      <c r="DM244" s="15"/>
      <c r="DN244" s="15"/>
      <c r="DO244" s="15"/>
      <c r="DP244" s="15"/>
      <c r="DQ244" s="15"/>
      <c r="DR244" s="15"/>
      <c r="DS244" s="15"/>
      <c r="DT244" s="15"/>
      <c r="DU244" s="15"/>
      <c r="DV244" s="15"/>
      <c r="DW244" s="15"/>
      <c r="DX244" s="15"/>
      <c r="DY244" s="15"/>
      <c r="DZ244" s="15"/>
      <c r="EA244" s="15"/>
      <c r="EB244" s="15"/>
      <c r="EC244" s="15"/>
      <c r="ED244" s="15"/>
      <c r="EE244" s="15"/>
      <c r="EF244" s="15"/>
      <c r="EG244" s="15"/>
      <c r="EH244" s="15"/>
      <c r="EI244" s="15"/>
      <c r="EJ244" s="15"/>
      <c r="EK244" s="15"/>
      <c r="EL244" s="15"/>
      <c r="EM244" s="15"/>
      <c r="EN244" s="15"/>
      <c r="EO244" s="15"/>
      <c r="EP244" s="15"/>
      <c r="EQ244" s="15"/>
      <c r="ER244" s="15"/>
      <c r="ES244" s="15"/>
      <c r="ET244" s="15"/>
      <c r="EU244" s="15"/>
      <c r="EV244" s="15"/>
      <c r="EW244" s="15"/>
      <c r="EX244" s="15"/>
      <c r="EY244" s="15"/>
      <c r="EZ244" s="15"/>
      <c r="FA244" s="15"/>
      <c r="FB244" s="15"/>
      <c r="FC244" s="15"/>
      <c r="FD244" s="15"/>
      <c r="FE244" s="15"/>
      <c r="FF244" s="15"/>
      <c r="FG244" s="15"/>
      <c r="FH244" s="15"/>
      <c r="FI244" s="15"/>
      <c r="FJ244" s="15"/>
      <c r="FK244" s="15"/>
      <c r="FL244" s="15"/>
      <c r="FM244" s="15"/>
      <c r="FN244" s="15"/>
      <c r="FO244" s="15"/>
      <c r="FP244" s="15"/>
      <c r="FQ244" s="15"/>
      <c r="FR244" s="15"/>
      <c r="FS244" s="15"/>
      <c r="FT244" s="15"/>
      <c r="FU244" s="15"/>
      <c r="FV244" s="15"/>
      <c r="FW244" s="15"/>
      <c r="FX244" s="15"/>
      <c r="FY244" s="15"/>
      <c r="FZ244" s="15"/>
      <c r="GA244" s="15"/>
      <c r="GB244" s="15"/>
      <c r="GC244" s="15"/>
      <c r="GD244" s="15"/>
      <c r="GE244" s="15"/>
      <c r="GF244" s="15"/>
      <c r="GG244" s="15"/>
      <c r="GH244" s="15"/>
      <c r="GI244" s="15"/>
      <c r="GJ244" s="15"/>
      <c r="GK244" s="15"/>
      <c r="GL244" s="15"/>
      <c r="GM244" s="15"/>
      <c r="GN244" s="15"/>
      <c r="GO244" s="15"/>
      <c r="GP244" s="15"/>
      <c r="GQ244" s="15"/>
      <c r="GR244" s="15"/>
      <c r="GS244" s="15"/>
      <c r="GT244" s="15"/>
      <c r="GU244" s="15"/>
      <c r="GV244" s="15"/>
      <c r="GW244" s="15"/>
      <c r="GX244" s="15"/>
      <c r="GY244" s="15"/>
      <c r="GZ244" s="15"/>
      <c r="HA244" s="15"/>
      <c r="HB244" s="15"/>
      <c r="HC244" s="15"/>
      <c r="HD244" s="15"/>
      <c r="HE244" s="15"/>
      <c r="HF244" s="15"/>
      <c r="HG244" s="15"/>
      <c r="HH244" s="15"/>
      <c r="HI244" s="15"/>
      <c r="HJ244" s="15"/>
      <c r="HK244" s="15"/>
      <c r="HL244" s="15"/>
      <c r="HM244" s="15"/>
      <c r="HN244" s="15"/>
      <c r="HO244" s="15"/>
      <c r="HP244" s="15"/>
      <c r="HQ244" s="15"/>
      <c r="HR244" s="15"/>
      <c r="HS244" s="15"/>
      <c r="HT244" s="15"/>
      <c r="HU244" s="15"/>
      <c r="HV244" s="15"/>
      <c r="HW244" s="15"/>
      <c r="HX244" s="15"/>
      <c r="HY244" s="15"/>
      <c r="HZ244" s="15"/>
      <c r="IA244" s="15"/>
      <c r="IB244" s="15"/>
      <c r="IC244" s="15"/>
      <c r="ID244" s="15"/>
      <c r="IE244" s="15"/>
      <c r="IF244" s="15"/>
      <c r="IG244" s="15"/>
      <c r="IH244" s="15"/>
      <c r="II244" s="15"/>
      <c r="IJ244" s="15"/>
      <c r="IK244" s="15"/>
      <c r="IL244" s="15"/>
      <c r="IM244" s="15"/>
      <c r="IN244" s="15"/>
      <c r="IO244" s="15"/>
      <c r="IP244" s="15"/>
      <c r="IQ244" s="15"/>
      <c r="IR244" s="15"/>
      <c r="IS244" s="15"/>
      <c r="IT244" s="15"/>
      <c r="IU244" s="15"/>
      <c r="IV244" s="15"/>
    </row>
    <row r="245" spans="1:256" ht="39.75" customHeight="1">
      <c r="A245" s="5" t="s">
        <v>236</v>
      </c>
      <c r="B245" s="5"/>
      <c r="C245" s="581" t="s">
        <v>237</v>
      </c>
      <c r="D245" s="581"/>
      <c r="E245" s="554">
        <v>0</v>
      </c>
      <c r="F245" s="554"/>
      <c r="G245" s="554">
        <f>ROUND(1/(30*2250)*E245,2)</f>
        <v>0</v>
      </c>
      <c r="H245" s="554"/>
      <c r="I245" s="554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  <c r="BM245" s="15"/>
      <c r="BN245" s="15"/>
      <c r="BO245" s="15"/>
      <c r="BP245" s="15"/>
      <c r="BQ245" s="15"/>
      <c r="BR245" s="15"/>
      <c r="BS245" s="15"/>
      <c r="BT245" s="15"/>
      <c r="BU245" s="15"/>
      <c r="BV245" s="15"/>
      <c r="BW245" s="15"/>
      <c r="BX245" s="15"/>
      <c r="BY245" s="15"/>
      <c r="BZ245" s="15"/>
      <c r="CA245" s="15"/>
      <c r="CB245" s="15"/>
      <c r="CC245" s="15"/>
      <c r="CD245" s="15"/>
      <c r="CE245" s="15"/>
      <c r="CF245" s="15"/>
      <c r="CG245" s="15"/>
      <c r="CH245" s="15"/>
      <c r="CI245" s="15"/>
      <c r="CJ245" s="15"/>
      <c r="CK245" s="15"/>
      <c r="CL245" s="15"/>
      <c r="CM245" s="15"/>
      <c r="CN245" s="15"/>
      <c r="CO245" s="15"/>
      <c r="CP245" s="15"/>
      <c r="CQ245" s="15"/>
      <c r="CR245" s="15"/>
      <c r="CS245" s="15"/>
      <c r="CT245" s="15"/>
      <c r="CU245" s="15"/>
      <c r="CV245" s="15"/>
      <c r="CW245" s="15"/>
      <c r="CX245" s="15"/>
      <c r="CY245" s="15"/>
      <c r="CZ245" s="15"/>
      <c r="DA245" s="15"/>
      <c r="DB245" s="15"/>
      <c r="DC245" s="15"/>
      <c r="DD245" s="15"/>
      <c r="DE245" s="15"/>
      <c r="DF245" s="15"/>
      <c r="DG245" s="15"/>
      <c r="DH245" s="15"/>
      <c r="DI245" s="15"/>
      <c r="DJ245" s="15"/>
      <c r="DK245" s="15"/>
      <c r="DL245" s="15"/>
      <c r="DM245" s="15"/>
      <c r="DN245" s="15"/>
      <c r="DO245" s="15"/>
      <c r="DP245" s="15"/>
      <c r="DQ245" s="15"/>
      <c r="DR245" s="15"/>
      <c r="DS245" s="15"/>
      <c r="DT245" s="15"/>
      <c r="DU245" s="15"/>
      <c r="DV245" s="15"/>
      <c r="DW245" s="15"/>
      <c r="DX245" s="15"/>
      <c r="DY245" s="15"/>
      <c r="DZ245" s="15"/>
      <c r="EA245" s="15"/>
      <c r="EB245" s="15"/>
      <c r="EC245" s="15"/>
      <c r="ED245" s="15"/>
      <c r="EE245" s="15"/>
      <c r="EF245" s="15"/>
      <c r="EG245" s="15"/>
      <c r="EH245" s="15"/>
      <c r="EI245" s="15"/>
      <c r="EJ245" s="15"/>
      <c r="EK245" s="15"/>
      <c r="EL245" s="15"/>
      <c r="EM245" s="15"/>
      <c r="EN245" s="15"/>
      <c r="EO245" s="15"/>
      <c r="EP245" s="15"/>
      <c r="EQ245" s="15"/>
      <c r="ER245" s="15"/>
      <c r="ES245" s="15"/>
      <c r="ET245" s="15"/>
      <c r="EU245" s="15"/>
      <c r="EV245" s="15"/>
      <c r="EW245" s="15"/>
      <c r="EX245" s="15"/>
      <c r="EY245" s="15"/>
      <c r="EZ245" s="15"/>
      <c r="FA245" s="15"/>
      <c r="FB245" s="15"/>
      <c r="FC245" s="15"/>
      <c r="FD245" s="15"/>
      <c r="FE245" s="15"/>
      <c r="FF245" s="15"/>
      <c r="FG245" s="15"/>
      <c r="FH245" s="15"/>
      <c r="FI245" s="15"/>
      <c r="FJ245" s="15"/>
      <c r="FK245" s="15"/>
      <c r="FL245" s="15"/>
      <c r="FM245" s="15"/>
      <c r="FN245" s="15"/>
      <c r="FO245" s="15"/>
      <c r="FP245" s="15"/>
      <c r="FQ245" s="15"/>
      <c r="FR245" s="15"/>
      <c r="FS245" s="15"/>
      <c r="FT245" s="15"/>
      <c r="FU245" s="15"/>
      <c r="FV245" s="15"/>
      <c r="FW245" s="15"/>
      <c r="FX245" s="15"/>
      <c r="FY245" s="15"/>
      <c r="FZ245" s="15"/>
      <c r="GA245" s="15"/>
      <c r="GB245" s="15"/>
      <c r="GC245" s="15"/>
      <c r="GD245" s="15"/>
      <c r="GE245" s="15"/>
      <c r="GF245" s="15"/>
      <c r="GG245" s="15"/>
      <c r="GH245" s="15"/>
      <c r="GI245" s="15"/>
      <c r="GJ245" s="15"/>
      <c r="GK245" s="15"/>
      <c r="GL245" s="15"/>
      <c r="GM245" s="15"/>
      <c r="GN245" s="15"/>
      <c r="GO245" s="15"/>
      <c r="GP245" s="15"/>
      <c r="GQ245" s="15"/>
      <c r="GR245" s="15"/>
      <c r="GS245" s="15"/>
      <c r="GT245" s="15"/>
      <c r="GU245" s="15"/>
      <c r="GV245" s="15"/>
      <c r="GW245" s="15"/>
      <c r="GX245" s="15"/>
      <c r="GY245" s="15"/>
      <c r="GZ245" s="15"/>
      <c r="HA245" s="15"/>
      <c r="HB245" s="15"/>
      <c r="HC245" s="15"/>
      <c r="HD245" s="15"/>
      <c r="HE245" s="15"/>
      <c r="HF245" s="15"/>
      <c r="HG245" s="15"/>
      <c r="HH245" s="15"/>
      <c r="HI245" s="15"/>
      <c r="HJ245" s="15"/>
      <c r="HK245" s="15"/>
      <c r="HL245" s="15"/>
      <c r="HM245" s="15"/>
      <c r="HN245" s="15"/>
      <c r="HO245" s="15"/>
      <c r="HP245" s="15"/>
      <c r="HQ245" s="15"/>
      <c r="HR245" s="15"/>
      <c r="HS245" s="15"/>
      <c r="HT245" s="15"/>
      <c r="HU245" s="15"/>
      <c r="HV245" s="15"/>
      <c r="HW245" s="15"/>
      <c r="HX245" s="15"/>
      <c r="HY245" s="15"/>
      <c r="HZ245" s="15"/>
      <c r="IA245" s="15"/>
      <c r="IB245" s="15"/>
      <c r="IC245" s="15"/>
      <c r="ID245" s="15"/>
      <c r="IE245" s="15"/>
      <c r="IF245" s="15"/>
      <c r="IG245" s="15"/>
      <c r="IH245" s="15"/>
      <c r="II245" s="15"/>
      <c r="IJ245" s="15"/>
      <c r="IK245" s="15"/>
      <c r="IL245" s="15"/>
      <c r="IM245" s="15"/>
      <c r="IN245" s="15"/>
      <c r="IO245" s="15"/>
      <c r="IP245" s="15"/>
      <c r="IQ245" s="15"/>
      <c r="IR245" s="15"/>
      <c r="IS245" s="15"/>
      <c r="IT245" s="15"/>
      <c r="IU245" s="15"/>
      <c r="IV245" s="15"/>
    </row>
    <row r="246" spans="1:256" ht="42" customHeight="1">
      <c r="A246" s="5" t="s">
        <v>238</v>
      </c>
      <c r="B246" s="5"/>
      <c r="C246" s="581" t="s">
        <v>239</v>
      </c>
      <c r="D246" s="581"/>
      <c r="E246" s="554">
        <f>I205</f>
        <v>4794.4500000000007</v>
      </c>
      <c r="F246" s="554"/>
      <c r="G246" s="554">
        <f>ROUND((1/2250)*E246,2)</f>
        <v>2.13</v>
      </c>
      <c r="H246" s="554"/>
      <c r="I246" s="554"/>
      <c r="J246" s="118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  <c r="BM246" s="15"/>
      <c r="BN246" s="15"/>
      <c r="BO246" s="15"/>
      <c r="BP246" s="15"/>
      <c r="BQ246" s="15"/>
      <c r="BR246" s="15"/>
      <c r="BS246" s="15"/>
      <c r="BT246" s="15"/>
      <c r="BU246" s="15"/>
      <c r="BV246" s="15"/>
      <c r="BW246" s="15"/>
      <c r="BX246" s="15"/>
      <c r="BY246" s="15"/>
      <c r="BZ246" s="15"/>
      <c r="CA246" s="15"/>
      <c r="CB246" s="15"/>
      <c r="CC246" s="15"/>
      <c r="CD246" s="15"/>
      <c r="CE246" s="15"/>
      <c r="CF246" s="15"/>
      <c r="CG246" s="15"/>
      <c r="CH246" s="15"/>
      <c r="CI246" s="15"/>
      <c r="CJ246" s="15"/>
      <c r="CK246" s="15"/>
      <c r="CL246" s="15"/>
      <c r="CM246" s="15"/>
      <c r="CN246" s="15"/>
      <c r="CO246" s="15"/>
      <c r="CP246" s="15"/>
      <c r="CQ246" s="15"/>
      <c r="CR246" s="15"/>
      <c r="CS246" s="15"/>
      <c r="CT246" s="15"/>
      <c r="CU246" s="15"/>
      <c r="CV246" s="15"/>
      <c r="CW246" s="15"/>
      <c r="CX246" s="15"/>
      <c r="CY246" s="15"/>
      <c r="CZ246" s="15"/>
      <c r="DA246" s="15"/>
      <c r="DB246" s="15"/>
      <c r="DC246" s="15"/>
      <c r="DD246" s="15"/>
      <c r="DE246" s="15"/>
      <c r="DF246" s="15"/>
      <c r="DG246" s="15"/>
      <c r="DH246" s="15"/>
      <c r="DI246" s="15"/>
      <c r="DJ246" s="15"/>
      <c r="DK246" s="15"/>
      <c r="DL246" s="15"/>
      <c r="DM246" s="15"/>
      <c r="DN246" s="15"/>
      <c r="DO246" s="15"/>
      <c r="DP246" s="15"/>
      <c r="DQ246" s="15"/>
      <c r="DR246" s="15"/>
      <c r="DS246" s="15"/>
      <c r="DT246" s="15"/>
      <c r="DU246" s="15"/>
      <c r="DV246" s="15"/>
      <c r="DW246" s="15"/>
      <c r="DX246" s="15"/>
      <c r="DY246" s="15"/>
      <c r="DZ246" s="15"/>
      <c r="EA246" s="15"/>
      <c r="EB246" s="15"/>
      <c r="EC246" s="15"/>
      <c r="ED246" s="15"/>
      <c r="EE246" s="15"/>
      <c r="EF246" s="15"/>
      <c r="EG246" s="15"/>
      <c r="EH246" s="15"/>
      <c r="EI246" s="15"/>
      <c r="EJ246" s="15"/>
      <c r="EK246" s="15"/>
      <c r="EL246" s="15"/>
      <c r="EM246" s="15"/>
      <c r="EN246" s="15"/>
      <c r="EO246" s="15"/>
      <c r="EP246" s="15"/>
      <c r="EQ246" s="15"/>
      <c r="ER246" s="15"/>
      <c r="ES246" s="15"/>
      <c r="ET246" s="15"/>
      <c r="EU246" s="15"/>
      <c r="EV246" s="15"/>
      <c r="EW246" s="15"/>
      <c r="EX246" s="15"/>
      <c r="EY246" s="15"/>
      <c r="EZ246" s="15"/>
      <c r="FA246" s="15"/>
      <c r="FB246" s="15"/>
      <c r="FC246" s="15"/>
      <c r="FD246" s="15"/>
      <c r="FE246" s="15"/>
      <c r="FF246" s="15"/>
      <c r="FG246" s="15"/>
      <c r="FH246" s="15"/>
      <c r="FI246" s="15"/>
      <c r="FJ246" s="15"/>
      <c r="FK246" s="15"/>
      <c r="FL246" s="15"/>
      <c r="FM246" s="15"/>
      <c r="FN246" s="15"/>
      <c r="FO246" s="15"/>
      <c r="FP246" s="15"/>
      <c r="FQ246" s="15"/>
      <c r="FR246" s="15"/>
      <c r="FS246" s="15"/>
      <c r="FT246" s="15"/>
      <c r="FU246" s="15"/>
      <c r="FV246" s="15"/>
      <c r="FW246" s="15"/>
      <c r="FX246" s="15"/>
      <c r="FY246" s="15"/>
      <c r="FZ246" s="15"/>
      <c r="GA246" s="15"/>
      <c r="GB246" s="15"/>
      <c r="GC246" s="15"/>
      <c r="GD246" s="15"/>
      <c r="GE246" s="15"/>
      <c r="GF246" s="15"/>
      <c r="GG246" s="15"/>
      <c r="GH246" s="15"/>
      <c r="GI246" s="15"/>
      <c r="GJ246" s="15"/>
      <c r="GK246" s="15"/>
      <c r="GL246" s="15"/>
      <c r="GM246" s="15"/>
      <c r="GN246" s="15"/>
      <c r="GO246" s="15"/>
      <c r="GP246" s="15"/>
      <c r="GQ246" s="15"/>
      <c r="GR246" s="15"/>
      <c r="GS246" s="15"/>
      <c r="GT246" s="15"/>
      <c r="GU246" s="15"/>
      <c r="GV246" s="15"/>
      <c r="GW246" s="15"/>
      <c r="GX246" s="15"/>
      <c r="GY246" s="15"/>
      <c r="GZ246" s="15"/>
      <c r="HA246" s="15"/>
      <c r="HB246" s="15"/>
      <c r="HC246" s="15"/>
      <c r="HD246" s="15"/>
      <c r="HE246" s="15"/>
      <c r="HF246" s="15"/>
      <c r="HG246" s="15"/>
      <c r="HH246" s="15"/>
      <c r="HI246" s="15"/>
      <c r="HJ246" s="15"/>
      <c r="HK246" s="15"/>
      <c r="HL246" s="15"/>
      <c r="HM246" s="15"/>
      <c r="HN246" s="15"/>
      <c r="HO246" s="15"/>
      <c r="HP246" s="15"/>
      <c r="HQ246" s="15"/>
      <c r="HR246" s="15"/>
      <c r="HS246" s="15"/>
      <c r="HT246" s="15"/>
      <c r="HU246" s="15"/>
      <c r="HV246" s="15"/>
      <c r="HW246" s="15"/>
      <c r="HX246" s="15"/>
      <c r="HY246" s="15"/>
      <c r="HZ246" s="15"/>
      <c r="IA246" s="15"/>
      <c r="IB246" s="15"/>
      <c r="IC246" s="15"/>
      <c r="ID246" s="15"/>
      <c r="IE246" s="15"/>
      <c r="IF246" s="15"/>
      <c r="IG246" s="15"/>
      <c r="IH246" s="15"/>
      <c r="II246" s="15"/>
      <c r="IJ246" s="15"/>
      <c r="IK246" s="15"/>
      <c r="IL246" s="15"/>
      <c r="IM246" s="15"/>
      <c r="IN246" s="15"/>
      <c r="IO246" s="15"/>
      <c r="IP246" s="15"/>
      <c r="IQ246" s="15"/>
      <c r="IR246" s="15"/>
      <c r="IS246" s="15"/>
      <c r="IT246" s="15"/>
      <c r="IU246" s="15"/>
      <c r="IV246" s="15"/>
    </row>
    <row r="247" spans="1:256" ht="16.5" customHeight="1">
      <c r="A247" s="557" t="s">
        <v>209</v>
      </c>
      <c r="B247" s="557"/>
      <c r="C247" s="557"/>
      <c r="D247" s="557"/>
      <c r="E247" s="557"/>
      <c r="F247" s="557"/>
      <c r="G247" s="556">
        <f>SUM(G245+G246)</f>
        <v>2.13</v>
      </c>
      <c r="H247" s="556"/>
      <c r="I247" s="556"/>
      <c r="J247" s="118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  <c r="BM247" s="15"/>
      <c r="BN247" s="15"/>
      <c r="BO247" s="15"/>
      <c r="BP247" s="15"/>
      <c r="BQ247" s="15"/>
      <c r="BR247" s="15"/>
      <c r="BS247" s="15"/>
      <c r="BT247" s="15"/>
      <c r="BU247" s="15"/>
      <c r="BV247" s="15"/>
      <c r="BW247" s="15"/>
      <c r="BX247" s="15"/>
      <c r="BY247" s="15"/>
      <c r="BZ247" s="15"/>
      <c r="CA247" s="15"/>
      <c r="CB247" s="15"/>
      <c r="CC247" s="15"/>
      <c r="CD247" s="15"/>
      <c r="CE247" s="15"/>
      <c r="CF247" s="15"/>
      <c r="CG247" s="15"/>
      <c r="CH247" s="15"/>
      <c r="CI247" s="15"/>
      <c r="CJ247" s="15"/>
      <c r="CK247" s="15"/>
      <c r="CL247" s="15"/>
      <c r="CM247" s="15"/>
      <c r="CN247" s="15"/>
      <c r="CO247" s="15"/>
      <c r="CP247" s="15"/>
      <c r="CQ247" s="15"/>
      <c r="CR247" s="15"/>
      <c r="CS247" s="15"/>
      <c r="CT247" s="15"/>
      <c r="CU247" s="15"/>
      <c r="CV247" s="15"/>
      <c r="CW247" s="15"/>
      <c r="CX247" s="15"/>
      <c r="CY247" s="15"/>
      <c r="CZ247" s="15"/>
      <c r="DA247" s="15"/>
      <c r="DB247" s="15"/>
      <c r="DC247" s="15"/>
      <c r="DD247" s="15"/>
      <c r="DE247" s="15"/>
      <c r="DF247" s="15"/>
      <c r="DG247" s="15"/>
      <c r="DH247" s="15"/>
      <c r="DI247" s="15"/>
      <c r="DJ247" s="15"/>
      <c r="DK247" s="15"/>
      <c r="DL247" s="15"/>
      <c r="DM247" s="15"/>
      <c r="DN247" s="15"/>
      <c r="DO247" s="15"/>
      <c r="DP247" s="15"/>
      <c r="DQ247" s="15"/>
      <c r="DR247" s="15"/>
      <c r="DS247" s="15"/>
      <c r="DT247" s="15"/>
      <c r="DU247" s="15"/>
      <c r="DV247" s="15"/>
      <c r="DW247" s="15"/>
      <c r="DX247" s="15"/>
      <c r="DY247" s="15"/>
      <c r="DZ247" s="15"/>
      <c r="EA247" s="15"/>
      <c r="EB247" s="15"/>
      <c r="EC247" s="15"/>
      <c r="ED247" s="15"/>
      <c r="EE247" s="15"/>
      <c r="EF247" s="15"/>
      <c r="EG247" s="15"/>
      <c r="EH247" s="15"/>
      <c r="EI247" s="15"/>
      <c r="EJ247" s="15"/>
      <c r="EK247" s="15"/>
      <c r="EL247" s="15"/>
      <c r="EM247" s="15"/>
      <c r="EN247" s="15"/>
      <c r="EO247" s="15"/>
      <c r="EP247" s="15"/>
      <c r="EQ247" s="15"/>
      <c r="ER247" s="15"/>
      <c r="ES247" s="15"/>
      <c r="ET247" s="15"/>
      <c r="EU247" s="15"/>
      <c r="EV247" s="15"/>
      <c r="EW247" s="15"/>
      <c r="EX247" s="15"/>
      <c r="EY247" s="15"/>
      <c r="EZ247" s="15"/>
      <c r="FA247" s="15"/>
      <c r="FB247" s="15"/>
      <c r="FC247" s="15"/>
      <c r="FD247" s="15"/>
      <c r="FE247" s="15"/>
      <c r="FF247" s="15"/>
      <c r="FG247" s="15"/>
      <c r="FH247" s="15"/>
      <c r="FI247" s="15"/>
      <c r="FJ247" s="15"/>
      <c r="FK247" s="15"/>
      <c r="FL247" s="15"/>
      <c r="FM247" s="15"/>
      <c r="FN247" s="15"/>
      <c r="FO247" s="15"/>
      <c r="FP247" s="15"/>
      <c r="FQ247" s="15"/>
      <c r="FR247" s="15"/>
      <c r="FS247" s="15"/>
      <c r="FT247" s="15"/>
      <c r="FU247" s="15"/>
      <c r="FV247" s="15"/>
      <c r="FW247" s="15"/>
      <c r="FX247" s="15"/>
      <c r="FY247" s="15"/>
      <c r="FZ247" s="15"/>
      <c r="GA247" s="15"/>
      <c r="GB247" s="15"/>
      <c r="GC247" s="15"/>
      <c r="GD247" s="15"/>
      <c r="GE247" s="15"/>
      <c r="GF247" s="15"/>
      <c r="GG247" s="15"/>
      <c r="GH247" s="15"/>
      <c r="GI247" s="15"/>
      <c r="GJ247" s="15"/>
      <c r="GK247" s="15"/>
      <c r="GL247" s="15"/>
      <c r="GM247" s="15"/>
      <c r="GN247" s="15"/>
      <c r="GO247" s="15"/>
      <c r="GP247" s="15"/>
      <c r="GQ247" s="15"/>
      <c r="GR247" s="15"/>
      <c r="GS247" s="15"/>
      <c r="GT247" s="15"/>
      <c r="GU247" s="15"/>
      <c r="GV247" s="15"/>
      <c r="GW247" s="15"/>
      <c r="GX247" s="15"/>
      <c r="GY247" s="15"/>
      <c r="GZ247" s="15"/>
      <c r="HA247" s="15"/>
      <c r="HB247" s="15"/>
      <c r="HC247" s="15"/>
      <c r="HD247" s="15"/>
      <c r="HE247" s="15"/>
      <c r="HF247" s="15"/>
      <c r="HG247" s="15"/>
      <c r="HH247" s="15"/>
      <c r="HI247" s="15"/>
      <c r="HJ247" s="15"/>
      <c r="HK247" s="15"/>
      <c r="HL247" s="15"/>
      <c r="HM247" s="15"/>
      <c r="HN247" s="15"/>
      <c r="HO247" s="15"/>
      <c r="HP247" s="15"/>
      <c r="HQ247" s="15"/>
      <c r="HR247" s="15"/>
      <c r="HS247" s="15"/>
      <c r="HT247" s="15"/>
      <c r="HU247" s="15"/>
      <c r="HV247" s="15"/>
      <c r="HW247" s="15"/>
      <c r="HX247" s="15"/>
      <c r="HY247" s="15"/>
      <c r="HZ247" s="15"/>
      <c r="IA247" s="15"/>
      <c r="IB247" s="15"/>
      <c r="IC247" s="15"/>
      <c r="ID247" s="15"/>
      <c r="IE247" s="15"/>
      <c r="IF247" s="15"/>
      <c r="IG247" s="15"/>
      <c r="IH247" s="15"/>
      <c r="II247" s="15"/>
      <c r="IJ247" s="15"/>
      <c r="IK247" s="15"/>
      <c r="IL247" s="15"/>
      <c r="IM247" s="15"/>
      <c r="IN247" s="15"/>
      <c r="IO247" s="15"/>
      <c r="IP247" s="15"/>
      <c r="IQ247" s="15"/>
      <c r="IR247" s="15"/>
      <c r="IS247" s="15"/>
      <c r="IT247" s="15"/>
      <c r="IU247" s="15"/>
      <c r="IV247" s="15"/>
    </row>
    <row r="248" spans="1:256" ht="8.25" customHeight="1">
      <c r="A248" s="582"/>
      <c r="B248" s="582"/>
      <c r="C248" s="582"/>
      <c r="D248" s="582"/>
      <c r="E248" s="582"/>
      <c r="F248" s="582"/>
      <c r="G248" s="582"/>
      <c r="H248" s="582"/>
      <c r="I248" s="582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  <c r="BM248" s="15"/>
      <c r="BN248" s="15"/>
      <c r="BO248" s="15"/>
      <c r="BP248" s="15"/>
      <c r="BQ248" s="15"/>
      <c r="BR248" s="15"/>
      <c r="BS248" s="15"/>
      <c r="BT248" s="15"/>
      <c r="BU248" s="15"/>
      <c r="BV248" s="15"/>
      <c r="BW248" s="15"/>
      <c r="BX248" s="15"/>
      <c r="BY248" s="15"/>
      <c r="BZ248" s="15"/>
      <c r="CA248" s="15"/>
      <c r="CB248" s="15"/>
      <c r="CC248" s="15"/>
      <c r="CD248" s="15"/>
      <c r="CE248" s="15"/>
      <c r="CF248" s="15"/>
      <c r="CG248" s="15"/>
      <c r="CH248" s="15"/>
      <c r="CI248" s="15"/>
      <c r="CJ248" s="15"/>
      <c r="CK248" s="15"/>
      <c r="CL248" s="15"/>
      <c r="CM248" s="15"/>
      <c r="CN248" s="15"/>
      <c r="CO248" s="15"/>
      <c r="CP248" s="15"/>
      <c r="CQ248" s="15"/>
      <c r="CR248" s="15"/>
      <c r="CS248" s="15"/>
      <c r="CT248" s="15"/>
      <c r="CU248" s="15"/>
      <c r="CV248" s="15"/>
      <c r="CW248" s="15"/>
      <c r="CX248" s="15"/>
      <c r="CY248" s="15"/>
      <c r="CZ248" s="15"/>
      <c r="DA248" s="15"/>
      <c r="DB248" s="15"/>
      <c r="DC248" s="15"/>
      <c r="DD248" s="15"/>
      <c r="DE248" s="15"/>
      <c r="DF248" s="15"/>
      <c r="DG248" s="15"/>
      <c r="DH248" s="15"/>
      <c r="DI248" s="15"/>
      <c r="DJ248" s="15"/>
      <c r="DK248" s="15"/>
      <c r="DL248" s="15"/>
      <c r="DM248" s="15"/>
      <c r="DN248" s="15"/>
      <c r="DO248" s="15"/>
      <c r="DP248" s="15"/>
      <c r="DQ248" s="15"/>
      <c r="DR248" s="15"/>
      <c r="DS248" s="15"/>
      <c r="DT248" s="15"/>
      <c r="DU248" s="15"/>
      <c r="DV248" s="15"/>
      <c r="DW248" s="15"/>
      <c r="DX248" s="15"/>
      <c r="DY248" s="15"/>
      <c r="DZ248" s="15"/>
      <c r="EA248" s="15"/>
      <c r="EB248" s="15"/>
      <c r="EC248" s="15"/>
      <c r="ED248" s="15"/>
      <c r="EE248" s="15"/>
      <c r="EF248" s="15"/>
      <c r="EG248" s="15"/>
      <c r="EH248" s="15"/>
      <c r="EI248" s="15"/>
      <c r="EJ248" s="15"/>
      <c r="EK248" s="15"/>
      <c r="EL248" s="15"/>
      <c r="EM248" s="15"/>
      <c r="EN248" s="15"/>
      <c r="EO248" s="15"/>
      <c r="EP248" s="15"/>
      <c r="EQ248" s="15"/>
      <c r="ER248" s="15"/>
      <c r="ES248" s="15"/>
      <c r="ET248" s="15"/>
      <c r="EU248" s="15"/>
      <c r="EV248" s="15"/>
      <c r="EW248" s="15"/>
      <c r="EX248" s="15"/>
      <c r="EY248" s="15"/>
      <c r="EZ248" s="15"/>
      <c r="FA248" s="15"/>
      <c r="FB248" s="15"/>
      <c r="FC248" s="15"/>
      <c r="FD248" s="15"/>
      <c r="FE248" s="15"/>
      <c r="FF248" s="15"/>
      <c r="FG248" s="15"/>
      <c r="FH248" s="15"/>
      <c r="FI248" s="15"/>
      <c r="FJ248" s="15"/>
      <c r="FK248" s="15"/>
      <c r="FL248" s="15"/>
      <c r="FM248" s="15"/>
      <c r="FN248" s="15"/>
      <c r="FO248" s="15"/>
      <c r="FP248" s="15"/>
      <c r="FQ248" s="15"/>
      <c r="FR248" s="15"/>
      <c r="FS248" s="15"/>
      <c r="FT248" s="15"/>
      <c r="FU248" s="15"/>
      <c r="FV248" s="15"/>
      <c r="FW248" s="15"/>
      <c r="FX248" s="15"/>
      <c r="FY248" s="15"/>
      <c r="FZ248" s="15"/>
      <c r="GA248" s="15"/>
      <c r="GB248" s="15"/>
      <c r="GC248" s="15"/>
      <c r="GD248" s="15"/>
      <c r="GE248" s="15"/>
      <c r="GF248" s="15"/>
      <c r="GG248" s="15"/>
      <c r="GH248" s="15"/>
      <c r="GI248" s="15"/>
      <c r="GJ248" s="15"/>
      <c r="GK248" s="15"/>
      <c r="GL248" s="15"/>
      <c r="GM248" s="15"/>
      <c r="GN248" s="15"/>
      <c r="GO248" s="15"/>
      <c r="GP248" s="15"/>
      <c r="GQ248" s="15"/>
      <c r="GR248" s="15"/>
      <c r="GS248" s="15"/>
      <c r="GT248" s="15"/>
      <c r="GU248" s="15"/>
      <c r="GV248" s="15"/>
      <c r="GW248" s="15"/>
      <c r="GX248" s="15"/>
      <c r="GY248" s="15"/>
      <c r="GZ248" s="15"/>
      <c r="HA248" s="15"/>
      <c r="HB248" s="15"/>
      <c r="HC248" s="15"/>
      <c r="HD248" s="15"/>
      <c r="HE248" s="15"/>
      <c r="HF248" s="15"/>
      <c r="HG248" s="15"/>
      <c r="HH248" s="15"/>
      <c r="HI248" s="15"/>
      <c r="HJ248" s="15"/>
      <c r="HK248" s="15"/>
      <c r="HL248" s="15"/>
      <c r="HM248" s="15"/>
      <c r="HN248" s="15"/>
      <c r="HO248" s="15"/>
      <c r="HP248" s="15"/>
      <c r="HQ248" s="15"/>
      <c r="HR248" s="15"/>
      <c r="HS248" s="15"/>
      <c r="HT248" s="15"/>
      <c r="HU248" s="15"/>
      <c r="HV248" s="15"/>
      <c r="HW248" s="15"/>
      <c r="HX248" s="15"/>
      <c r="HY248" s="15"/>
      <c r="HZ248" s="15"/>
      <c r="IA248" s="15"/>
      <c r="IB248" s="15"/>
      <c r="IC248" s="15"/>
      <c r="ID248" s="15"/>
      <c r="IE248" s="15"/>
      <c r="IF248" s="15"/>
      <c r="IG248" s="15"/>
      <c r="IH248" s="15"/>
      <c r="II248" s="15"/>
      <c r="IJ248" s="15"/>
      <c r="IK248" s="15"/>
      <c r="IL248" s="15"/>
      <c r="IM248" s="15"/>
      <c r="IN248" s="15"/>
      <c r="IO248" s="15"/>
      <c r="IP248" s="15"/>
      <c r="IQ248" s="15"/>
      <c r="IR248" s="15"/>
      <c r="IS248" s="15"/>
      <c r="IT248" s="15"/>
      <c r="IU248" s="15"/>
      <c r="IV248" s="15"/>
    </row>
    <row r="249" spans="1:256" ht="27.75" customHeight="1">
      <c r="A249" s="583" t="s">
        <v>240</v>
      </c>
      <c r="B249" s="583"/>
      <c r="C249" s="584" t="s">
        <v>241</v>
      </c>
      <c r="D249" s="584"/>
      <c r="E249" s="561">
        <v>0</v>
      </c>
      <c r="F249" s="561"/>
      <c r="G249" s="554">
        <f>ROUND(1/(30*7500)*E249,2)</f>
        <v>0</v>
      </c>
      <c r="H249" s="554"/>
      <c r="I249" s="554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  <c r="BM249" s="15"/>
      <c r="BN249" s="15"/>
      <c r="BO249" s="15"/>
      <c r="BP249" s="15"/>
      <c r="BQ249" s="15"/>
      <c r="BR249" s="15"/>
      <c r="BS249" s="15"/>
      <c r="BT249" s="15"/>
      <c r="BU249" s="15"/>
      <c r="BV249" s="15"/>
      <c r="BW249" s="15"/>
      <c r="BX249" s="15"/>
      <c r="BY249" s="15"/>
      <c r="BZ249" s="15"/>
      <c r="CA249" s="15"/>
      <c r="CB249" s="15"/>
      <c r="CC249" s="15"/>
      <c r="CD249" s="15"/>
      <c r="CE249" s="15"/>
      <c r="CF249" s="15"/>
      <c r="CG249" s="15"/>
      <c r="CH249" s="15"/>
      <c r="CI249" s="15"/>
      <c r="CJ249" s="15"/>
      <c r="CK249" s="15"/>
      <c r="CL249" s="15"/>
      <c r="CM249" s="15"/>
      <c r="CN249" s="15"/>
      <c r="CO249" s="15"/>
      <c r="CP249" s="15"/>
      <c r="CQ249" s="15"/>
      <c r="CR249" s="15"/>
      <c r="CS249" s="15"/>
      <c r="CT249" s="15"/>
      <c r="CU249" s="15"/>
      <c r="CV249" s="15"/>
      <c r="CW249" s="15"/>
      <c r="CX249" s="15"/>
      <c r="CY249" s="15"/>
      <c r="CZ249" s="15"/>
      <c r="DA249" s="15"/>
      <c r="DB249" s="15"/>
      <c r="DC249" s="15"/>
      <c r="DD249" s="15"/>
      <c r="DE249" s="15"/>
      <c r="DF249" s="15"/>
      <c r="DG249" s="15"/>
      <c r="DH249" s="15"/>
      <c r="DI249" s="15"/>
      <c r="DJ249" s="15"/>
      <c r="DK249" s="15"/>
      <c r="DL249" s="15"/>
      <c r="DM249" s="15"/>
      <c r="DN249" s="15"/>
      <c r="DO249" s="15"/>
      <c r="DP249" s="15"/>
      <c r="DQ249" s="15"/>
      <c r="DR249" s="15"/>
      <c r="DS249" s="15"/>
      <c r="DT249" s="15"/>
      <c r="DU249" s="15"/>
      <c r="DV249" s="15"/>
      <c r="DW249" s="15"/>
      <c r="DX249" s="15"/>
      <c r="DY249" s="15"/>
      <c r="DZ249" s="15"/>
      <c r="EA249" s="15"/>
      <c r="EB249" s="15"/>
      <c r="EC249" s="15"/>
      <c r="ED249" s="15"/>
      <c r="EE249" s="15"/>
      <c r="EF249" s="15"/>
      <c r="EG249" s="15"/>
      <c r="EH249" s="15"/>
      <c r="EI249" s="15"/>
      <c r="EJ249" s="15"/>
      <c r="EK249" s="15"/>
      <c r="EL249" s="15"/>
      <c r="EM249" s="15"/>
      <c r="EN249" s="15"/>
      <c r="EO249" s="15"/>
      <c r="EP249" s="15"/>
      <c r="EQ249" s="15"/>
      <c r="ER249" s="15"/>
      <c r="ES249" s="15"/>
      <c r="ET249" s="15"/>
      <c r="EU249" s="15"/>
      <c r="EV249" s="15"/>
      <c r="EW249" s="15"/>
      <c r="EX249" s="15"/>
      <c r="EY249" s="15"/>
      <c r="EZ249" s="15"/>
      <c r="FA249" s="15"/>
      <c r="FB249" s="15"/>
      <c r="FC249" s="15"/>
      <c r="FD249" s="15"/>
      <c r="FE249" s="15"/>
      <c r="FF249" s="15"/>
      <c r="FG249" s="15"/>
      <c r="FH249" s="15"/>
      <c r="FI249" s="15"/>
      <c r="FJ249" s="15"/>
      <c r="FK249" s="15"/>
      <c r="FL249" s="15"/>
      <c r="FM249" s="15"/>
      <c r="FN249" s="15"/>
      <c r="FO249" s="15"/>
      <c r="FP249" s="15"/>
      <c r="FQ249" s="15"/>
      <c r="FR249" s="15"/>
      <c r="FS249" s="15"/>
      <c r="FT249" s="15"/>
      <c r="FU249" s="15"/>
      <c r="FV249" s="15"/>
      <c r="FW249" s="15"/>
      <c r="FX249" s="15"/>
      <c r="FY249" s="15"/>
      <c r="FZ249" s="15"/>
      <c r="GA249" s="15"/>
      <c r="GB249" s="15"/>
      <c r="GC249" s="15"/>
      <c r="GD249" s="15"/>
      <c r="GE249" s="15"/>
      <c r="GF249" s="15"/>
      <c r="GG249" s="15"/>
      <c r="GH249" s="15"/>
      <c r="GI249" s="15"/>
      <c r="GJ249" s="15"/>
      <c r="GK249" s="15"/>
      <c r="GL249" s="15"/>
      <c r="GM249" s="15"/>
      <c r="GN249" s="15"/>
      <c r="GO249" s="15"/>
      <c r="GP249" s="15"/>
      <c r="GQ249" s="15"/>
      <c r="GR249" s="15"/>
      <c r="GS249" s="15"/>
      <c r="GT249" s="15"/>
      <c r="GU249" s="15"/>
      <c r="GV249" s="15"/>
      <c r="GW249" s="15"/>
      <c r="GX249" s="15"/>
      <c r="GY249" s="15"/>
      <c r="GZ249" s="15"/>
      <c r="HA249" s="15"/>
      <c r="HB249" s="15"/>
      <c r="HC249" s="15"/>
      <c r="HD249" s="15"/>
      <c r="HE249" s="15"/>
      <c r="HF249" s="15"/>
      <c r="HG249" s="15"/>
      <c r="HH249" s="15"/>
      <c r="HI249" s="15"/>
      <c r="HJ249" s="15"/>
      <c r="HK249" s="15"/>
      <c r="HL249" s="15"/>
      <c r="HM249" s="15"/>
      <c r="HN249" s="15"/>
      <c r="HO249" s="15"/>
      <c r="HP249" s="15"/>
      <c r="HQ249" s="15"/>
      <c r="HR249" s="15"/>
      <c r="HS249" s="15"/>
      <c r="HT249" s="15"/>
      <c r="HU249" s="15"/>
      <c r="HV249" s="15"/>
      <c r="HW249" s="15"/>
      <c r="HX249" s="15"/>
      <c r="HY249" s="15"/>
      <c r="HZ249" s="15"/>
      <c r="IA249" s="15"/>
      <c r="IB249" s="15"/>
      <c r="IC249" s="15"/>
      <c r="ID249" s="15"/>
      <c r="IE249" s="15"/>
      <c r="IF249" s="15"/>
      <c r="IG249" s="15"/>
      <c r="IH249" s="15"/>
      <c r="II249" s="15"/>
      <c r="IJ249" s="15"/>
      <c r="IK249" s="15"/>
      <c r="IL249" s="15"/>
      <c r="IM249" s="15"/>
      <c r="IN249" s="15"/>
      <c r="IO249" s="15"/>
      <c r="IP249" s="15"/>
      <c r="IQ249" s="15"/>
      <c r="IR249" s="15"/>
      <c r="IS249" s="15"/>
      <c r="IT249" s="15"/>
      <c r="IU249" s="15"/>
      <c r="IV249" s="15"/>
    </row>
    <row r="250" spans="1:256" ht="27" customHeight="1">
      <c r="A250" s="5" t="s">
        <v>242</v>
      </c>
      <c r="B250" s="5"/>
      <c r="C250" s="581" t="s">
        <v>243</v>
      </c>
      <c r="D250" s="581"/>
      <c r="E250" s="554">
        <f>I205</f>
        <v>4794.4500000000007</v>
      </c>
      <c r="F250" s="554"/>
      <c r="G250" s="554">
        <f>ROUND((1/7500)*E250,2)</f>
        <v>0.64</v>
      </c>
      <c r="H250" s="554"/>
      <c r="I250" s="554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  <c r="BM250" s="15"/>
      <c r="BN250" s="15"/>
      <c r="BO250" s="15"/>
      <c r="BP250" s="15"/>
      <c r="BQ250" s="15"/>
      <c r="BR250" s="15"/>
      <c r="BS250" s="15"/>
      <c r="BT250" s="15"/>
      <c r="BU250" s="15"/>
      <c r="BV250" s="15"/>
      <c r="BW250" s="15"/>
      <c r="BX250" s="15"/>
      <c r="BY250" s="15"/>
      <c r="BZ250" s="15"/>
      <c r="CA250" s="15"/>
      <c r="CB250" s="15"/>
      <c r="CC250" s="15"/>
      <c r="CD250" s="15"/>
      <c r="CE250" s="15"/>
      <c r="CF250" s="15"/>
      <c r="CG250" s="15"/>
      <c r="CH250" s="15"/>
      <c r="CI250" s="15"/>
      <c r="CJ250" s="15"/>
      <c r="CK250" s="15"/>
      <c r="CL250" s="15"/>
      <c r="CM250" s="15"/>
      <c r="CN250" s="15"/>
      <c r="CO250" s="15"/>
      <c r="CP250" s="15"/>
      <c r="CQ250" s="15"/>
      <c r="CR250" s="15"/>
      <c r="CS250" s="15"/>
      <c r="CT250" s="15"/>
      <c r="CU250" s="15"/>
      <c r="CV250" s="15"/>
      <c r="CW250" s="15"/>
      <c r="CX250" s="15"/>
      <c r="CY250" s="15"/>
      <c r="CZ250" s="15"/>
      <c r="DA250" s="15"/>
      <c r="DB250" s="15"/>
      <c r="DC250" s="15"/>
      <c r="DD250" s="15"/>
      <c r="DE250" s="15"/>
      <c r="DF250" s="15"/>
      <c r="DG250" s="15"/>
      <c r="DH250" s="15"/>
      <c r="DI250" s="15"/>
      <c r="DJ250" s="15"/>
      <c r="DK250" s="15"/>
      <c r="DL250" s="15"/>
      <c r="DM250" s="15"/>
      <c r="DN250" s="15"/>
      <c r="DO250" s="15"/>
      <c r="DP250" s="15"/>
      <c r="DQ250" s="15"/>
      <c r="DR250" s="15"/>
      <c r="DS250" s="15"/>
      <c r="DT250" s="15"/>
      <c r="DU250" s="15"/>
      <c r="DV250" s="15"/>
      <c r="DW250" s="15"/>
      <c r="DX250" s="15"/>
      <c r="DY250" s="15"/>
      <c r="DZ250" s="15"/>
      <c r="EA250" s="15"/>
      <c r="EB250" s="15"/>
      <c r="EC250" s="15"/>
      <c r="ED250" s="15"/>
      <c r="EE250" s="15"/>
      <c r="EF250" s="15"/>
      <c r="EG250" s="15"/>
      <c r="EH250" s="15"/>
      <c r="EI250" s="15"/>
      <c r="EJ250" s="15"/>
      <c r="EK250" s="15"/>
      <c r="EL250" s="15"/>
      <c r="EM250" s="15"/>
      <c r="EN250" s="15"/>
      <c r="EO250" s="15"/>
      <c r="EP250" s="15"/>
      <c r="EQ250" s="15"/>
      <c r="ER250" s="15"/>
      <c r="ES250" s="15"/>
      <c r="ET250" s="15"/>
      <c r="EU250" s="15"/>
      <c r="EV250" s="15"/>
      <c r="EW250" s="15"/>
      <c r="EX250" s="15"/>
      <c r="EY250" s="15"/>
      <c r="EZ250" s="15"/>
      <c r="FA250" s="15"/>
      <c r="FB250" s="15"/>
      <c r="FC250" s="15"/>
      <c r="FD250" s="15"/>
      <c r="FE250" s="15"/>
      <c r="FF250" s="15"/>
      <c r="FG250" s="15"/>
      <c r="FH250" s="15"/>
      <c r="FI250" s="15"/>
      <c r="FJ250" s="15"/>
      <c r="FK250" s="15"/>
      <c r="FL250" s="15"/>
      <c r="FM250" s="15"/>
      <c r="FN250" s="15"/>
      <c r="FO250" s="15"/>
      <c r="FP250" s="15"/>
      <c r="FQ250" s="15"/>
      <c r="FR250" s="15"/>
      <c r="FS250" s="15"/>
      <c r="FT250" s="15"/>
      <c r="FU250" s="15"/>
      <c r="FV250" s="15"/>
      <c r="FW250" s="15"/>
      <c r="FX250" s="15"/>
      <c r="FY250" s="15"/>
      <c r="FZ250" s="15"/>
      <c r="GA250" s="15"/>
      <c r="GB250" s="15"/>
      <c r="GC250" s="15"/>
      <c r="GD250" s="15"/>
      <c r="GE250" s="15"/>
      <c r="GF250" s="15"/>
      <c r="GG250" s="15"/>
      <c r="GH250" s="15"/>
      <c r="GI250" s="15"/>
      <c r="GJ250" s="15"/>
      <c r="GK250" s="15"/>
      <c r="GL250" s="15"/>
      <c r="GM250" s="15"/>
      <c r="GN250" s="15"/>
      <c r="GO250" s="15"/>
      <c r="GP250" s="15"/>
      <c r="GQ250" s="15"/>
      <c r="GR250" s="15"/>
      <c r="GS250" s="15"/>
      <c r="GT250" s="15"/>
      <c r="GU250" s="15"/>
      <c r="GV250" s="15"/>
      <c r="GW250" s="15"/>
      <c r="GX250" s="15"/>
      <c r="GY250" s="15"/>
      <c r="GZ250" s="15"/>
      <c r="HA250" s="15"/>
      <c r="HB250" s="15"/>
      <c r="HC250" s="15"/>
      <c r="HD250" s="15"/>
      <c r="HE250" s="15"/>
      <c r="HF250" s="15"/>
      <c r="HG250" s="15"/>
      <c r="HH250" s="15"/>
      <c r="HI250" s="15"/>
      <c r="HJ250" s="15"/>
      <c r="HK250" s="15"/>
      <c r="HL250" s="15"/>
      <c r="HM250" s="15"/>
      <c r="HN250" s="15"/>
      <c r="HO250" s="15"/>
      <c r="HP250" s="15"/>
      <c r="HQ250" s="15"/>
      <c r="HR250" s="15"/>
      <c r="HS250" s="15"/>
      <c r="HT250" s="15"/>
      <c r="HU250" s="15"/>
      <c r="HV250" s="15"/>
      <c r="HW250" s="15"/>
      <c r="HX250" s="15"/>
      <c r="HY250" s="15"/>
      <c r="HZ250" s="15"/>
      <c r="IA250" s="15"/>
      <c r="IB250" s="15"/>
      <c r="IC250" s="15"/>
      <c r="ID250" s="15"/>
      <c r="IE250" s="15"/>
      <c r="IF250" s="15"/>
      <c r="IG250" s="15"/>
      <c r="IH250" s="15"/>
      <c r="II250" s="15"/>
      <c r="IJ250" s="15"/>
      <c r="IK250" s="15"/>
      <c r="IL250" s="15"/>
      <c r="IM250" s="15"/>
      <c r="IN250" s="15"/>
      <c r="IO250" s="15"/>
      <c r="IP250" s="15"/>
      <c r="IQ250" s="15"/>
      <c r="IR250" s="15"/>
      <c r="IS250" s="15"/>
      <c r="IT250" s="15"/>
      <c r="IU250" s="15"/>
      <c r="IV250" s="15"/>
    </row>
    <row r="251" spans="1:256" ht="16.5" customHeight="1">
      <c r="A251" s="557" t="s">
        <v>209</v>
      </c>
      <c r="B251" s="557"/>
      <c r="C251" s="557"/>
      <c r="D251" s="557"/>
      <c r="E251" s="557"/>
      <c r="F251" s="557"/>
      <c r="G251" s="556">
        <f>SUM(G249+G250)</f>
        <v>0.64</v>
      </c>
      <c r="H251" s="556"/>
      <c r="I251" s="556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  <c r="BM251" s="15"/>
      <c r="BN251" s="15"/>
      <c r="BO251" s="15"/>
      <c r="BP251" s="15"/>
      <c r="BQ251" s="15"/>
      <c r="BR251" s="15"/>
      <c r="BS251" s="15"/>
      <c r="BT251" s="15"/>
      <c r="BU251" s="15"/>
      <c r="BV251" s="15"/>
      <c r="BW251" s="15"/>
      <c r="BX251" s="15"/>
      <c r="BY251" s="15"/>
      <c r="BZ251" s="15"/>
      <c r="CA251" s="15"/>
      <c r="CB251" s="15"/>
      <c r="CC251" s="15"/>
      <c r="CD251" s="15"/>
      <c r="CE251" s="15"/>
      <c r="CF251" s="15"/>
      <c r="CG251" s="15"/>
      <c r="CH251" s="15"/>
      <c r="CI251" s="15"/>
      <c r="CJ251" s="15"/>
      <c r="CK251" s="15"/>
      <c r="CL251" s="15"/>
      <c r="CM251" s="15"/>
      <c r="CN251" s="15"/>
      <c r="CO251" s="15"/>
      <c r="CP251" s="15"/>
      <c r="CQ251" s="15"/>
      <c r="CR251" s="15"/>
      <c r="CS251" s="15"/>
      <c r="CT251" s="15"/>
      <c r="CU251" s="15"/>
      <c r="CV251" s="15"/>
      <c r="CW251" s="15"/>
      <c r="CX251" s="15"/>
      <c r="CY251" s="15"/>
      <c r="CZ251" s="15"/>
      <c r="DA251" s="15"/>
      <c r="DB251" s="15"/>
      <c r="DC251" s="15"/>
      <c r="DD251" s="15"/>
      <c r="DE251" s="15"/>
      <c r="DF251" s="15"/>
      <c r="DG251" s="15"/>
      <c r="DH251" s="15"/>
      <c r="DI251" s="15"/>
      <c r="DJ251" s="15"/>
      <c r="DK251" s="15"/>
      <c r="DL251" s="15"/>
      <c r="DM251" s="15"/>
      <c r="DN251" s="15"/>
      <c r="DO251" s="15"/>
      <c r="DP251" s="15"/>
      <c r="DQ251" s="15"/>
      <c r="DR251" s="15"/>
      <c r="DS251" s="15"/>
      <c r="DT251" s="15"/>
      <c r="DU251" s="15"/>
      <c r="DV251" s="15"/>
      <c r="DW251" s="15"/>
      <c r="DX251" s="15"/>
      <c r="DY251" s="15"/>
      <c r="DZ251" s="15"/>
      <c r="EA251" s="15"/>
      <c r="EB251" s="15"/>
      <c r="EC251" s="15"/>
      <c r="ED251" s="15"/>
      <c r="EE251" s="15"/>
      <c r="EF251" s="15"/>
      <c r="EG251" s="15"/>
      <c r="EH251" s="15"/>
      <c r="EI251" s="15"/>
      <c r="EJ251" s="15"/>
      <c r="EK251" s="15"/>
      <c r="EL251" s="15"/>
      <c r="EM251" s="15"/>
      <c r="EN251" s="15"/>
      <c r="EO251" s="15"/>
      <c r="EP251" s="15"/>
      <c r="EQ251" s="15"/>
      <c r="ER251" s="15"/>
      <c r="ES251" s="15"/>
      <c r="ET251" s="15"/>
      <c r="EU251" s="15"/>
      <c r="EV251" s="15"/>
      <c r="EW251" s="15"/>
      <c r="EX251" s="15"/>
      <c r="EY251" s="15"/>
      <c r="EZ251" s="15"/>
      <c r="FA251" s="15"/>
      <c r="FB251" s="15"/>
      <c r="FC251" s="15"/>
      <c r="FD251" s="15"/>
      <c r="FE251" s="15"/>
      <c r="FF251" s="15"/>
      <c r="FG251" s="15"/>
      <c r="FH251" s="15"/>
      <c r="FI251" s="15"/>
      <c r="FJ251" s="15"/>
      <c r="FK251" s="15"/>
      <c r="FL251" s="15"/>
      <c r="FM251" s="15"/>
      <c r="FN251" s="15"/>
      <c r="FO251" s="15"/>
      <c r="FP251" s="15"/>
      <c r="FQ251" s="15"/>
      <c r="FR251" s="15"/>
      <c r="FS251" s="15"/>
      <c r="FT251" s="15"/>
      <c r="FU251" s="15"/>
      <c r="FV251" s="15"/>
      <c r="FW251" s="15"/>
      <c r="FX251" s="15"/>
      <c r="FY251" s="15"/>
      <c r="FZ251" s="15"/>
      <c r="GA251" s="15"/>
      <c r="GB251" s="15"/>
      <c r="GC251" s="15"/>
      <c r="GD251" s="15"/>
      <c r="GE251" s="15"/>
      <c r="GF251" s="15"/>
      <c r="GG251" s="15"/>
      <c r="GH251" s="15"/>
      <c r="GI251" s="15"/>
      <c r="GJ251" s="15"/>
      <c r="GK251" s="15"/>
      <c r="GL251" s="15"/>
      <c r="GM251" s="15"/>
      <c r="GN251" s="15"/>
      <c r="GO251" s="15"/>
      <c r="GP251" s="15"/>
      <c r="GQ251" s="15"/>
      <c r="GR251" s="15"/>
      <c r="GS251" s="15"/>
      <c r="GT251" s="15"/>
      <c r="GU251" s="15"/>
      <c r="GV251" s="15"/>
      <c r="GW251" s="15"/>
      <c r="GX251" s="15"/>
      <c r="GY251" s="15"/>
      <c r="GZ251" s="15"/>
      <c r="HA251" s="15"/>
      <c r="HB251" s="15"/>
      <c r="HC251" s="15"/>
      <c r="HD251" s="15"/>
      <c r="HE251" s="15"/>
      <c r="HF251" s="15"/>
      <c r="HG251" s="15"/>
      <c r="HH251" s="15"/>
      <c r="HI251" s="15"/>
      <c r="HJ251" s="15"/>
      <c r="HK251" s="15"/>
      <c r="HL251" s="15"/>
      <c r="HM251" s="15"/>
      <c r="HN251" s="15"/>
      <c r="HO251" s="15"/>
      <c r="HP251" s="15"/>
      <c r="HQ251" s="15"/>
      <c r="HR251" s="15"/>
      <c r="HS251" s="15"/>
      <c r="HT251" s="15"/>
      <c r="HU251" s="15"/>
      <c r="HV251" s="15"/>
      <c r="HW251" s="15"/>
      <c r="HX251" s="15"/>
      <c r="HY251" s="15"/>
      <c r="HZ251" s="15"/>
      <c r="IA251" s="15"/>
      <c r="IB251" s="15"/>
      <c r="IC251" s="15"/>
      <c r="ID251" s="15"/>
      <c r="IE251" s="15"/>
      <c r="IF251" s="15"/>
      <c r="IG251" s="15"/>
      <c r="IH251" s="15"/>
      <c r="II251" s="15"/>
      <c r="IJ251" s="15"/>
      <c r="IK251" s="15"/>
      <c r="IL251" s="15"/>
      <c r="IM251" s="15"/>
      <c r="IN251" s="15"/>
      <c r="IO251" s="15"/>
      <c r="IP251" s="15"/>
      <c r="IQ251" s="15"/>
      <c r="IR251" s="15"/>
      <c r="IS251" s="15"/>
      <c r="IT251" s="15"/>
      <c r="IU251" s="15"/>
      <c r="IV251" s="15"/>
    </row>
    <row r="252" spans="1:256" ht="7.5" customHeight="1">
      <c r="A252" s="475"/>
      <c r="B252" s="475"/>
      <c r="C252" s="475"/>
      <c r="D252" s="475"/>
      <c r="E252" s="475"/>
      <c r="F252" s="475"/>
      <c r="G252" s="475"/>
      <c r="H252" s="475"/>
      <c r="I252" s="47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  <c r="BM252" s="15"/>
      <c r="BN252" s="15"/>
      <c r="BO252" s="15"/>
      <c r="BP252" s="15"/>
      <c r="BQ252" s="15"/>
      <c r="BR252" s="15"/>
      <c r="BS252" s="15"/>
      <c r="BT252" s="15"/>
      <c r="BU252" s="15"/>
      <c r="BV252" s="15"/>
      <c r="BW252" s="15"/>
      <c r="BX252" s="15"/>
      <c r="BY252" s="15"/>
      <c r="BZ252" s="15"/>
      <c r="CA252" s="15"/>
      <c r="CB252" s="15"/>
      <c r="CC252" s="15"/>
      <c r="CD252" s="15"/>
      <c r="CE252" s="15"/>
      <c r="CF252" s="15"/>
      <c r="CG252" s="15"/>
      <c r="CH252" s="15"/>
      <c r="CI252" s="15"/>
      <c r="CJ252" s="15"/>
      <c r="CK252" s="15"/>
      <c r="CL252" s="15"/>
      <c r="CM252" s="15"/>
      <c r="CN252" s="15"/>
      <c r="CO252" s="15"/>
      <c r="CP252" s="15"/>
      <c r="CQ252" s="15"/>
      <c r="CR252" s="15"/>
      <c r="CS252" s="15"/>
      <c r="CT252" s="15"/>
      <c r="CU252" s="15"/>
      <c r="CV252" s="15"/>
      <c r="CW252" s="15"/>
      <c r="CX252" s="15"/>
      <c r="CY252" s="15"/>
      <c r="CZ252" s="15"/>
      <c r="DA252" s="15"/>
      <c r="DB252" s="15"/>
      <c r="DC252" s="15"/>
      <c r="DD252" s="15"/>
      <c r="DE252" s="15"/>
      <c r="DF252" s="15"/>
      <c r="DG252" s="15"/>
      <c r="DH252" s="15"/>
      <c r="DI252" s="15"/>
      <c r="DJ252" s="15"/>
      <c r="DK252" s="15"/>
      <c r="DL252" s="15"/>
      <c r="DM252" s="15"/>
      <c r="DN252" s="15"/>
      <c r="DO252" s="15"/>
      <c r="DP252" s="15"/>
      <c r="DQ252" s="15"/>
      <c r="DR252" s="15"/>
      <c r="DS252" s="15"/>
      <c r="DT252" s="15"/>
      <c r="DU252" s="15"/>
      <c r="DV252" s="15"/>
      <c r="DW252" s="15"/>
      <c r="DX252" s="15"/>
      <c r="DY252" s="15"/>
      <c r="DZ252" s="15"/>
      <c r="EA252" s="15"/>
      <c r="EB252" s="15"/>
      <c r="EC252" s="15"/>
      <c r="ED252" s="15"/>
      <c r="EE252" s="15"/>
      <c r="EF252" s="15"/>
      <c r="EG252" s="15"/>
      <c r="EH252" s="15"/>
      <c r="EI252" s="15"/>
      <c r="EJ252" s="15"/>
      <c r="EK252" s="15"/>
      <c r="EL252" s="15"/>
      <c r="EM252" s="15"/>
      <c r="EN252" s="15"/>
      <c r="EO252" s="15"/>
      <c r="EP252" s="15"/>
      <c r="EQ252" s="15"/>
      <c r="ER252" s="15"/>
      <c r="ES252" s="15"/>
      <c r="ET252" s="15"/>
      <c r="EU252" s="15"/>
      <c r="EV252" s="15"/>
      <c r="EW252" s="15"/>
      <c r="EX252" s="15"/>
      <c r="EY252" s="15"/>
      <c r="EZ252" s="15"/>
      <c r="FA252" s="15"/>
      <c r="FB252" s="15"/>
      <c r="FC252" s="15"/>
      <c r="FD252" s="15"/>
      <c r="FE252" s="15"/>
      <c r="FF252" s="15"/>
      <c r="FG252" s="15"/>
      <c r="FH252" s="15"/>
      <c r="FI252" s="15"/>
      <c r="FJ252" s="15"/>
      <c r="FK252" s="15"/>
      <c r="FL252" s="15"/>
      <c r="FM252" s="15"/>
      <c r="FN252" s="15"/>
      <c r="FO252" s="15"/>
      <c r="FP252" s="15"/>
      <c r="FQ252" s="15"/>
      <c r="FR252" s="15"/>
      <c r="FS252" s="15"/>
      <c r="FT252" s="15"/>
      <c r="FU252" s="15"/>
      <c r="FV252" s="15"/>
      <c r="FW252" s="15"/>
      <c r="FX252" s="15"/>
      <c r="FY252" s="15"/>
      <c r="FZ252" s="15"/>
      <c r="GA252" s="15"/>
      <c r="GB252" s="15"/>
      <c r="GC252" s="15"/>
      <c r="GD252" s="15"/>
      <c r="GE252" s="15"/>
      <c r="GF252" s="15"/>
      <c r="GG252" s="15"/>
      <c r="GH252" s="15"/>
      <c r="GI252" s="15"/>
      <c r="GJ252" s="15"/>
      <c r="GK252" s="15"/>
      <c r="GL252" s="15"/>
      <c r="GM252" s="15"/>
      <c r="GN252" s="15"/>
      <c r="GO252" s="15"/>
      <c r="GP252" s="15"/>
      <c r="GQ252" s="15"/>
      <c r="GR252" s="15"/>
      <c r="GS252" s="15"/>
      <c r="GT252" s="15"/>
      <c r="GU252" s="15"/>
      <c r="GV252" s="15"/>
      <c r="GW252" s="15"/>
      <c r="GX252" s="15"/>
      <c r="GY252" s="15"/>
      <c r="GZ252" s="15"/>
      <c r="HA252" s="15"/>
      <c r="HB252" s="15"/>
      <c r="HC252" s="15"/>
      <c r="HD252" s="15"/>
      <c r="HE252" s="15"/>
      <c r="HF252" s="15"/>
      <c r="HG252" s="15"/>
      <c r="HH252" s="15"/>
      <c r="HI252" s="15"/>
      <c r="HJ252" s="15"/>
      <c r="HK252" s="15"/>
      <c r="HL252" s="15"/>
      <c r="HM252" s="15"/>
      <c r="HN252" s="15"/>
      <c r="HO252" s="15"/>
      <c r="HP252" s="15"/>
      <c r="HQ252" s="15"/>
      <c r="HR252" s="15"/>
      <c r="HS252" s="15"/>
      <c r="HT252" s="15"/>
      <c r="HU252" s="15"/>
      <c r="HV252" s="15"/>
      <c r="HW252" s="15"/>
      <c r="HX252" s="15"/>
      <c r="HY252" s="15"/>
      <c r="HZ252" s="15"/>
      <c r="IA252" s="15"/>
      <c r="IB252" s="15"/>
      <c r="IC252" s="15"/>
      <c r="ID252" s="15"/>
      <c r="IE252" s="15"/>
      <c r="IF252" s="15"/>
      <c r="IG252" s="15"/>
      <c r="IH252" s="15"/>
      <c r="II252" s="15"/>
      <c r="IJ252" s="15"/>
      <c r="IK252" s="15"/>
      <c r="IL252" s="15"/>
      <c r="IM252" s="15"/>
      <c r="IN252" s="15"/>
      <c r="IO252" s="15"/>
      <c r="IP252" s="15"/>
      <c r="IQ252" s="15"/>
      <c r="IR252" s="15"/>
      <c r="IS252" s="15"/>
      <c r="IT252" s="15"/>
      <c r="IU252" s="15"/>
      <c r="IV252" s="15"/>
    </row>
    <row r="253" spans="1:256" ht="34.5" customHeight="1">
      <c r="A253" s="583" t="s">
        <v>244</v>
      </c>
      <c r="B253" s="583"/>
      <c r="C253" s="584" t="s">
        <v>237</v>
      </c>
      <c r="D253" s="584"/>
      <c r="E253" s="561">
        <v>0</v>
      </c>
      <c r="F253" s="561"/>
      <c r="G253" s="554">
        <f>ROUND(1/(30*2250)*E253,2)</f>
        <v>0</v>
      </c>
      <c r="H253" s="554"/>
      <c r="I253" s="554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  <c r="BM253" s="15"/>
      <c r="BN253" s="15"/>
      <c r="BO253" s="15"/>
      <c r="BP253" s="15"/>
      <c r="BQ253" s="15"/>
      <c r="BR253" s="15"/>
      <c r="BS253" s="15"/>
      <c r="BT253" s="15"/>
      <c r="BU253" s="15"/>
      <c r="BV253" s="15"/>
      <c r="BW253" s="15"/>
      <c r="BX253" s="15"/>
      <c r="BY253" s="15"/>
      <c r="BZ253" s="15"/>
      <c r="CA253" s="15"/>
      <c r="CB253" s="15"/>
      <c r="CC253" s="15"/>
      <c r="CD253" s="15"/>
      <c r="CE253" s="15"/>
      <c r="CF253" s="15"/>
      <c r="CG253" s="15"/>
      <c r="CH253" s="15"/>
      <c r="CI253" s="15"/>
      <c r="CJ253" s="15"/>
      <c r="CK253" s="15"/>
      <c r="CL253" s="15"/>
      <c r="CM253" s="15"/>
      <c r="CN253" s="15"/>
      <c r="CO253" s="15"/>
      <c r="CP253" s="15"/>
      <c r="CQ253" s="15"/>
      <c r="CR253" s="15"/>
      <c r="CS253" s="15"/>
      <c r="CT253" s="15"/>
      <c r="CU253" s="15"/>
      <c r="CV253" s="15"/>
      <c r="CW253" s="15"/>
      <c r="CX253" s="15"/>
      <c r="CY253" s="15"/>
      <c r="CZ253" s="15"/>
      <c r="DA253" s="15"/>
      <c r="DB253" s="15"/>
      <c r="DC253" s="15"/>
      <c r="DD253" s="15"/>
      <c r="DE253" s="15"/>
      <c r="DF253" s="15"/>
      <c r="DG253" s="15"/>
      <c r="DH253" s="15"/>
      <c r="DI253" s="15"/>
      <c r="DJ253" s="15"/>
      <c r="DK253" s="15"/>
      <c r="DL253" s="15"/>
      <c r="DM253" s="15"/>
      <c r="DN253" s="15"/>
      <c r="DO253" s="15"/>
      <c r="DP253" s="15"/>
      <c r="DQ253" s="15"/>
      <c r="DR253" s="15"/>
      <c r="DS253" s="15"/>
      <c r="DT253" s="15"/>
      <c r="DU253" s="15"/>
      <c r="DV253" s="15"/>
      <c r="DW253" s="15"/>
      <c r="DX253" s="15"/>
      <c r="DY253" s="15"/>
      <c r="DZ253" s="15"/>
      <c r="EA253" s="15"/>
      <c r="EB253" s="15"/>
      <c r="EC253" s="15"/>
      <c r="ED253" s="15"/>
      <c r="EE253" s="15"/>
      <c r="EF253" s="15"/>
      <c r="EG253" s="15"/>
      <c r="EH253" s="15"/>
      <c r="EI253" s="15"/>
      <c r="EJ253" s="15"/>
      <c r="EK253" s="15"/>
      <c r="EL253" s="15"/>
      <c r="EM253" s="15"/>
      <c r="EN253" s="15"/>
      <c r="EO253" s="15"/>
      <c r="EP253" s="15"/>
      <c r="EQ253" s="15"/>
      <c r="ER253" s="15"/>
      <c r="ES253" s="15"/>
      <c r="ET253" s="15"/>
      <c r="EU253" s="15"/>
      <c r="EV253" s="15"/>
      <c r="EW253" s="15"/>
      <c r="EX253" s="15"/>
      <c r="EY253" s="15"/>
      <c r="EZ253" s="15"/>
      <c r="FA253" s="15"/>
      <c r="FB253" s="15"/>
      <c r="FC253" s="15"/>
      <c r="FD253" s="15"/>
      <c r="FE253" s="15"/>
      <c r="FF253" s="15"/>
      <c r="FG253" s="15"/>
      <c r="FH253" s="15"/>
      <c r="FI253" s="15"/>
      <c r="FJ253" s="15"/>
      <c r="FK253" s="15"/>
      <c r="FL253" s="15"/>
      <c r="FM253" s="15"/>
      <c r="FN253" s="15"/>
      <c r="FO253" s="15"/>
      <c r="FP253" s="15"/>
      <c r="FQ253" s="15"/>
      <c r="FR253" s="15"/>
      <c r="FS253" s="15"/>
      <c r="FT253" s="15"/>
      <c r="FU253" s="15"/>
      <c r="FV253" s="15"/>
      <c r="FW253" s="15"/>
      <c r="FX253" s="15"/>
      <c r="FY253" s="15"/>
      <c r="FZ253" s="15"/>
      <c r="GA253" s="15"/>
      <c r="GB253" s="15"/>
      <c r="GC253" s="15"/>
      <c r="GD253" s="15"/>
      <c r="GE253" s="15"/>
      <c r="GF253" s="15"/>
      <c r="GG253" s="15"/>
      <c r="GH253" s="15"/>
      <c r="GI253" s="15"/>
      <c r="GJ253" s="15"/>
      <c r="GK253" s="15"/>
      <c r="GL253" s="15"/>
      <c r="GM253" s="15"/>
      <c r="GN253" s="15"/>
      <c r="GO253" s="15"/>
      <c r="GP253" s="15"/>
      <c r="GQ253" s="15"/>
      <c r="GR253" s="15"/>
      <c r="GS253" s="15"/>
      <c r="GT253" s="15"/>
      <c r="GU253" s="15"/>
      <c r="GV253" s="15"/>
      <c r="GW253" s="15"/>
      <c r="GX253" s="15"/>
      <c r="GY253" s="15"/>
      <c r="GZ253" s="15"/>
      <c r="HA253" s="15"/>
      <c r="HB253" s="15"/>
      <c r="HC253" s="15"/>
      <c r="HD253" s="15"/>
      <c r="HE253" s="15"/>
      <c r="HF253" s="15"/>
      <c r="HG253" s="15"/>
      <c r="HH253" s="15"/>
      <c r="HI253" s="15"/>
      <c r="HJ253" s="15"/>
      <c r="HK253" s="15"/>
      <c r="HL253" s="15"/>
      <c r="HM253" s="15"/>
      <c r="HN253" s="15"/>
      <c r="HO253" s="15"/>
      <c r="HP253" s="15"/>
      <c r="HQ253" s="15"/>
      <c r="HR253" s="15"/>
      <c r="HS253" s="15"/>
      <c r="HT253" s="15"/>
      <c r="HU253" s="15"/>
      <c r="HV253" s="15"/>
      <c r="HW253" s="15"/>
      <c r="HX253" s="15"/>
      <c r="HY253" s="15"/>
      <c r="HZ253" s="15"/>
      <c r="IA253" s="15"/>
      <c r="IB253" s="15"/>
      <c r="IC253" s="15"/>
      <c r="ID253" s="15"/>
      <c r="IE253" s="15"/>
      <c r="IF253" s="15"/>
      <c r="IG253" s="15"/>
      <c r="IH253" s="15"/>
      <c r="II253" s="15"/>
      <c r="IJ253" s="15"/>
      <c r="IK253" s="15"/>
      <c r="IL253" s="15"/>
      <c r="IM253" s="15"/>
      <c r="IN253" s="15"/>
      <c r="IO253" s="15"/>
      <c r="IP253" s="15"/>
      <c r="IQ253" s="15"/>
      <c r="IR253" s="15"/>
      <c r="IS253" s="15"/>
      <c r="IT253" s="15"/>
      <c r="IU253" s="15"/>
      <c r="IV253" s="15"/>
    </row>
    <row r="254" spans="1:256" ht="30" customHeight="1">
      <c r="A254" s="5" t="s">
        <v>245</v>
      </c>
      <c r="B254" s="5"/>
      <c r="C254" s="581" t="s">
        <v>239</v>
      </c>
      <c r="D254" s="581"/>
      <c r="E254" s="554">
        <f>I205</f>
        <v>4794.4500000000007</v>
      </c>
      <c r="F254" s="554"/>
      <c r="G254" s="554">
        <f>ROUND((1/2250)*E254,2)</f>
        <v>2.13</v>
      </c>
      <c r="H254" s="554"/>
      <c r="I254" s="554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  <c r="BM254" s="15"/>
      <c r="BN254" s="15"/>
      <c r="BO254" s="15"/>
      <c r="BP254" s="15"/>
      <c r="BQ254" s="15"/>
      <c r="BR254" s="15"/>
      <c r="BS254" s="15"/>
      <c r="BT254" s="15"/>
      <c r="BU254" s="15"/>
      <c r="BV254" s="15"/>
      <c r="BW254" s="15"/>
      <c r="BX254" s="15"/>
      <c r="BY254" s="15"/>
      <c r="BZ254" s="15"/>
      <c r="CA254" s="15"/>
      <c r="CB254" s="15"/>
      <c r="CC254" s="15"/>
      <c r="CD254" s="15"/>
      <c r="CE254" s="15"/>
      <c r="CF254" s="15"/>
      <c r="CG254" s="15"/>
      <c r="CH254" s="15"/>
      <c r="CI254" s="15"/>
      <c r="CJ254" s="15"/>
      <c r="CK254" s="15"/>
      <c r="CL254" s="15"/>
      <c r="CM254" s="15"/>
      <c r="CN254" s="15"/>
      <c r="CO254" s="15"/>
      <c r="CP254" s="15"/>
      <c r="CQ254" s="15"/>
      <c r="CR254" s="15"/>
      <c r="CS254" s="15"/>
      <c r="CT254" s="15"/>
      <c r="CU254" s="15"/>
      <c r="CV254" s="15"/>
      <c r="CW254" s="15"/>
      <c r="CX254" s="15"/>
      <c r="CY254" s="15"/>
      <c r="CZ254" s="15"/>
      <c r="DA254" s="15"/>
      <c r="DB254" s="15"/>
      <c r="DC254" s="15"/>
      <c r="DD254" s="15"/>
      <c r="DE254" s="15"/>
      <c r="DF254" s="15"/>
      <c r="DG254" s="15"/>
      <c r="DH254" s="15"/>
      <c r="DI254" s="15"/>
      <c r="DJ254" s="15"/>
      <c r="DK254" s="15"/>
      <c r="DL254" s="15"/>
      <c r="DM254" s="15"/>
      <c r="DN254" s="15"/>
      <c r="DO254" s="15"/>
      <c r="DP254" s="15"/>
      <c r="DQ254" s="15"/>
      <c r="DR254" s="15"/>
      <c r="DS254" s="15"/>
      <c r="DT254" s="15"/>
      <c r="DU254" s="15"/>
      <c r="DV254" s="15"/>
      <c r="DW254" s="15"/>
      <c r="DX254" s="15"/>
      <c r="DY254" s="15"/>
      <c r="DZ254" s="15"/>
      <c r="EA254" s="15"/>
      <c r="EB254" s="15"/>
      <c r="EC254" s="15"/>
      <c r="ED254" s="15"/>
      <c r="EE254" s="15"/>
      <c r="EF254" s="15"/>
      <c r="EG254" s="15"/>
      <c r="EH254" s="15"/>
      <c r="EI254" s="15"/>
      <c r="EJ254" s="15"/>
      <c r="EK254" s="15"/>
      <c r="EL254" s="15"/>
      <c r="EM254" s="15"/>
      <c r="EN254" s="15"/>
      <c r="EO254" s="15"/>
      <c r="EP254" s="15"/>
      <c r="EQ254" s="15"/>
      <c r="ER254" s="15"/>
      <c r="ES254" s="15"/>
      <c r="ET254" s="15"/>
      <c r="EU254" s="15"/>
      <c r="EV254" s="15"/>
      <c r="EW254" s="15"/>
      <c r="EX254" s="15"/>
      <c r="EY254" s="15"/>
      <c r="EZ254" s="15"/>
      <c r="FA254" s="15"/>
      <c r="FB254" s="15"/>
      <c r="FC254" s="15"/>
      <c r="FD254" s="15"/>
      <c r="FE254" s="15"/>
      <c r="FF254" s="15"/>
      <c r="FG254" s="15"/>
      <c r="FH254" s="15"/>
      <c r="FI254" s="15"/>
      <c r="FJ254" s="15"/>
      <c r="FK254" s="15"/>
      <c r="FL254" s="15"/>
      <c r="FM254" s="15"/>
      <c r="FN254" s="15"/>
      <c r="FO254" s="15"/>
      <c r="FP254" s="15"/>
      <c r="FQ254" s="15"/>
      <c r="FR254" s="15"/>
      <c r="FS254" s="15"/>
      <c r="FT254" s="15"/>
      <c r="FU254" s="15"/>
      <c r="FV254" s="15"/>
      <c r="FW254" s="15"/>
      <c r="FX254" s="15"/>
      <c r="FY254" s="15"/>
      <c r="FZ254" s="15"/>
      <c r="GA254" s="15"/>
      <c r="GB254" s="15"/>
      <c r="GC254" s="15"/>
      <c r="GD254" s="15"/>
      <c r="GE254" s="15"/>
      <c r="GF254" s="15"/>
      <c r="GG254" s="15"/>
      <c r="GH254" s="15"/>
      <c r="GI254" s="15"/>
      <c r="GJ254" s="15"/>
      <c r="GK254" s="15"/>
      <c r="GL254" s="15"/>
      <c r="GM254" s="15"/>
      <c r="GN254" s="15"/>
      <c r="GO254" s="15"/>
      <c r="GP254" s="15"/>
      <c r="GQ254" s="15"/>
      <c r="GR254" s="15"/>
      <c r="GS254" s="15"/>
      <c r="GT254" s="15"/>
      <c r="GU254" s="15"/>
      <c r="GV254" s="15"/>
      <c r="GW254" s="15"/>
      <c r="GX254" s="15"/>
      <c r="GY254" s="15"/>
      <c r="GZ254" s="15"/>
      <c r="HA254" s="15"/>
      <c r="HB254" s="15"/>
      <c r="HC254" s="15"/>
      <c r="HD254" s="15"/>
      <c r="HE254" s="15"/>
      <c r="HF254" s="15"/>
      <c r="HG254" s="15"/>
      <c r="HH254" s="15"/>
      <c r="HI254" s="15"/>
      <c r="HJ254" s="15"/>
      <c r="HK254" s="15"/>
      <c r="HL254" s="15"/>
      <c r="HM254" s="15"/>
      <c r="HN254" s="15"/>
      <c r="HO254" s="15"/>
      <c r="HP254" s="15"/>
      <c r="HQ254" s="15"/>
      <c r="HR254" s="15"/>
      <c r="HS254" s="15"/>
      <c r="HT254" s="15"/>
      <c r="HU254" s="15"/>
      <c r="HV254" s="15"/>
      <c r="HW254" s="15"/>
      <c r="HX254" s="15"/>
      <c r="HY254" s="15"/>
      <c r="HZ254" s="15"/>
      <c r="IA254" s="15"/>
      <c r="IB254" s="15"/>
      <c r="IC254" s="15"/>
      <c r="ID254" s="15"/>
      <c r="IE254" s="15"/>
      <c r="IF254" s="15"/>
      <c r="IG254" s="15"/>
      <c r="IH254" s="15"/>
      <c r="II254" s="15"/>
      <c r="IJ254" s="15"/>
      <c r="IK254" s="15"/>
      <c r="IL254" s="15"/>
      <c r="IM254" s="15"/>
      <c r="IN254" s="15"/>
      <c r="IO254" s="15"/>
      <c r="IP254" s="15"/>
      <c r="IQ254" s="15"/>
      <c r="IR254" s="15"/>
      <c r="IS254" s="15"/>
      <c r="IT254" s="15"/>
      <c r="IU254" s="15"/>
      <c r="IV254" s="15"/>
    </row>
    <row r="255" spans="1:256" ht="15.75" customHeight="1">
      <c r="A255" s="557" t="s">
        <v>209</v>
      </c>
      <c r="B255" s="557"/>
      <c r="C255" s="557"/>
      <c r="D255" s="557"/>
      <c r="E255" s="557"/>
      <c r="F255" s="557"/>
      <c r="G255" s="556">
        <f>SUM(G253+G254)</f>
        <v>2.13</v>
      </c>
      <c r="H255" s="556"/>
      <c r="I255" s="556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  <c r="BM255" s="15"/>
      <c r="BN255" s="15"/>
      <c r="BO255" s="15"/>
      <c r="BP255" s="15"/>
      <c r="BQ255" s="15"/>
      <c r="BR255" s="15"/>
      <c r="BS255" s="15"/>
      <c r="BT255" s="15"/>
      <c r="BU255" s="15"/>
      <c r="BV255" s="15"/>
      <c r="BW255" s="15"/>
      <c r="BX255" s="15"/>
      <c r="BY255" s="15"/>
      <c r="BZ255" s="15"/>
      <c r="CA255" s="15"/>
      <c r="CB255" s="15"/>
      <c r="CC255" s="15"/>
      <c r="CD255" s="15"/>
      <c r="CE255" s="15"/>
      <c r="CF255" s="15"/>
      <c r="CG255" s="15"/>
      <c r="CH255" s="15"/>
      <c r="CI255" s="15"/>
      <c r="CJ255" s="15"/>
      <c r="CK255" s="15"/>
      <c r="CL255" s="15"/>
      <c r="CM255" s="15"/>
      <c r="CN255" s="15"/>
      <c r="CO255" s="15"/>
      <c r="CP255" s="15"/>
      <c r="CQ255" s="15"/>
      <c r="CR255" s="15"/>
      <c r="CS255" s="15"/>
      <c r="CT255" s="15"/>
      <c r="CU255" s="15"/>
      <c r="CV255" s="15"/>
      <c r="CW255" s="15"/>
      <c r="CX255" s="15"/>
      <c r="CY255" s="15"/>
      <c r="CZ255" s="15"/>
      <c r="DA255" s="15"/>
      <c r="DB255" s="15"/>
      <c r="DC255" s="15"/>
      <c r="DD255" s="15"/>
      <c r="DE255" s="15"/>
      <c r="DF255" s="15"/>
      <c r="DG255" s="15"/>
      <c r="DH255" s="15"/>
      <c r="DI255" s="15"/>
      <c r="DJ255" s="15"/>
      <c r="DK255" s="15"/>
      <c r="DL255" s="15"/>
      <c r="DM255" s="15"/>
      <c r="DN255" s="15"/>
      <c r="DO255" s="15"/>
      <c r="DP255" s="15"/>
      <c r="DQ255" s="15"/>
      <c r="DR255" s="15"/>
      <c r="DS255" s="15"/>
      <c r="DT255" s="15"/>
      <c r="DU255" s="15"/>
      <c r="DV255" s="15"/>
      <c r="DW255" s="15"/>
      <c r="DX255" s="15"/>
      <c r="DY255" s="15"/>
      <c r="DZ255" s="15"/>
      <c r="EA255" s="15"/>
      <c r="EB255" s="15"/>
      <c r="EC255" s="15"/>
      <c r="ED255" s="15"/>
      <c r="EE255" s="15"/>
      <c r="EF255" s="15"/>
      <c r="EG255" s="15"/>
      <c r="EH255" s="15"/>
      <c r="EI255" s="15"/>
      <c r="EJ255" s="15"/>
      <c r="EK255" s="15"/>
      <c r="EL255" s="15"/>
      <c r="EM255" s="15"/>
      <c r="EN255" s="15"/>
      <c r="EO255" s="15"/>
      <c r="EP255" s="15"/>
      <c r="EQ255" s="15"/>
      <c r="ER255" s="15"/>
      <c r="ES255" s="15"/>
      <c r="ET255" s="15"/>
      <c r="EU255" s="15"/>
      <c r="EV255" s="15"/>
      <c r="EW255" s="15"/>
      <c r="EX255" s="15"/>
      <c r="EY255" s="15"/>
      <c r="EZ255" s="15"/>
      <c r="FA255" s="15"/>
      <c r="FB255" s="15"/>
      <c r="FC255" s="15"/>
      <c r="FD255" s="15"/>
      <c r="FE255" s="15"/>
      <c r="FF255" s="15"/>
      <c r="FG255" s="15"/>
      <c r="FH255" s="15"/>
      <c r="FI255" s="15"/>
      <c r="FJ255" s="15"/>
      <c r="FK255" s="15"/>
      <c r="FL255" s="15"/>
      <c r="FM255" s="15"/>
      <c r="FN255" s="15"/>
      <c r="FO255" s="15"/>
      <c r="FP255" s="15"/>
      <c r="FQ255" s="15"/>
      <c r="FR255" s="15"/>
      <c r="FS255" s="15"/>
      <c r="FT255" s="15"/>
      <c r="FU255" s="15"/>
      <c r="FV255" s="15"/>
      <c r="FW255" s="15"/>
      <c r="FX255" s="15"/>
      <c r="FY255" s="15"/>
      <c r="FZ255" s="15"/>
      <c r="GA255" s="15"/>
      <c r="GB255" s="15"/>
      <c r="GC255" s="15"/>
      <c r="GD255" s="15"/>
      <c r="GE255" s="15"/>
      <c r="GF255" s="15"/>
      <c r="GG255" s="15"/>
      <c r="GH255" s="15"/>
      <c r="GI255" s="15"/>
      <c r="GJ255" s="15"/>
      <c r="GK255" s="15"/>
      <c r="GL255" s="15"/>
      <c r="GM255" s="15"/>
      <c r="GN255" s="15"/>
      <c r="GO255" s="15"/>
      <c r="GP255" s="15"/>
      <c r="GQ255" s="15"/>
      <c r="GR255" s="15"/>
      <c r="GS255" s="15"/>
      <c r="GT255" s="15"/>
      <c r="GU255" s="15"/>
      <c r="GV255" s="15"/>
      <c r="GW255" s="15"/>
      <c r="GX255" s="15"/>
      <c r="GY255" s="15"/>
      <c r="GZ255" s="15"/>
      <c r="HA255" s="15"/>
      <c r="HB255" s="15"/>
      <c r="HC255" s="15"/>
      <c r="HD255" s="15"/>
      <c r="HE255" s="15"/>
      <c r="HF255" s="15"/>
      <c r="HG255" s="15"/>
      <c r="HH255" s="15"/>
      <c r="HI255" s="15"/>
      <c r="HJ255" s="15"/>
      <c r="HK255" s="15"/>
      <c r="HL255" s="15"/>
      <c r="HM255" s="15"/>
      <c r="HN255" s="15"/>
      <c r="HO255" s="15"/>
      <c r="HP255" s="15"/>
      <c r="HQ255" s="15"/>
      <c r="HR255" s="15"/>
      <c r="HS255" s="15"/>
      <c r="HT255" s="15"/>
      <c r="HU255" s="15"/>
      <c r="HV255" s="15"/>
      <c r="HW255" s="15"/>
      <c r="HX255" s="15"/>
      <c r="HY255" s="15"/>
      <c r="HZ255" s="15"/>
      <c r="IA255" s="15"/>
      <c r="IB255" s="15"/>
      <c r="IC255" s="15"/>
      <c r="ID255" s="15"/>
      <c r="IE255" s="15"/>
      <c r="IF255" s="15"/>
      <c r="IG255" s="15"/>
      <c r="IH255" s="15"/>
      <c r="II255" s="15"/>
      <c r="IJ255" s="15"/>
      <c r="IK255" s="15"/>
      <c r="IL255" s="15"/>
      <c r="IM255" s="15"/>
      <c r="IN255" s="15"/>
      <c r="IO255" s="15"/>
      <c r="IP255" s="15"/>
      <c r="IQ255" s="15"/>
      <c r="IR255" s="15"/>
      <c r="IS255" s="15"/>
      <c r="IT255" s="15"/>
      <c r="IU255" s="15"/>
      <c r="IV255" s="15"/>
    </row>
    <row r="256" spans="1:256" ht="6.75" customHeight="1">
      <c r="A256" s="475"/>
      <c r="B256" s="475"/>
      <c r="C256" s="475"/>
      <c r="D256" s="475"/>
      <c r="E256" s="475"/>
      <c r="F256" s="475"/>
      <c r="G256" s="475"/>
      <c r="H256" s="475"/>
      <c r="I256" s="47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  <c r="BM256" s="15"/>
      <c r="BN256" s="15"/>
      <c r="BO256" s="15"/>
      <c r="BP256" s="15"/>
      <c r="BQ256" s="15"/>
      <c r="BR256" s="15"/>
      <c r="BS256" s="15"/>
      <c r="BT256" s="15"/>
      <c r="BU256" s="15"/>
      <c r="BV256" s="15"/>
      <c r="BW256" s="15"/>
      <c r="BX256" s="15"/>
      <c r="BY256" s="15"/>
      <c r="BZ256" s="15"/>
      <c r="CA256" s="15"/>
      <c r="CB256" s="15"/>
      <c r="CC256" s="15"/>
      <c r="CD256" s="15"/>
      <c r="CE256" s="15"/>
      <c r="CF256" s="15"/>
      <c r="CG256" s="15"/>
      <c r="CH256" s="15"/>
      <c r="CI256" s="15"/>
      <c r="CJ256" s="15"/>
      <c r="CK256" s="15"/>
      <c r="CL256" s="15"/>
      <c r="CM256" s="15"/>
      <c r="CN256" s="15"/>
      <c r="CO256" s="15"/>
      <c r="CP256" s="15"/>
      <c r="CQ256" s="15"/>
      <c r="CR256" s="15"/>
      <c r="CS256" s="15"/>
      <c r="CT256" s="15"/>
      <c r="CU256" s="15"/>
      <c r="CV256" s="15"/>
      <c r="CW256" s="15"/>
      <c r="CX256" s="15"/>
      <c r="CY256" s="15"/>
      <c r="CZ256" s="15"/>
      <c r="DA256" s="15"/>
      <c r="DB256" s="15"/>
      <c r="DC256" s="15"/>
      <c r="DD256" s="15"/>
      <c r="DE256" s="15"/>
      <c r="DF256" s="15"/>
      <c r="DG256" s="15"/>
      <c r="DH256" s="15"/>
      <c r="DI256" s="15"/>
      <c r="DJ256" s="15"/>
      <c r="DK256" s="15"/>
      <c r="DL256" s="15"/>
      <c r="DM256" s="15"/>
      <c r="DN256" s="15"/>
      <c r="DO256" s="15"/>
      <c r="DP256" s="15"/>
      <c r="DQ256" s="15"/>
      <c r="DR256" s="15"/>
      <c r="DS256" s="15"/>
      <c r="DT256" s="15"/>
      <c r="DU256" s="15"/>
      <c r="DV256" s="15"/>
      <c r="DW256" s="15"/>
      <c r="DX256" s="15"/>
      <c r="DY256" s="15"/>
      <c r="DZ256" s="15"/>
      <c r="EA256" s="15"/>
      <c r="EB256" s="15"/>
      <c r="EC256" s="15"/>
      <c r="ED256" s="15"/>
      <c r="EE256" s="15"/>
      <c r="EF256" s="15"/>
      <c r="EG256" s="15"/>
      <c r="EH256" s="15"/>
      <c r="EI256" s="15"/>
      <c r="EJ256" s="15"/>
      <c r="EK256" s="15"/>
      <c r="EL256" s="15"/>
      <c r="EM256" s="15"/>
      <c r="EN256" s="15"/>
      <c r="EO256" s="15"/>
      <c r="EP256" s="15"/>
      <c r="EQ256" s="15"/>
      <c r="ER256" s="15"/>
      <c r="ES256" s="15"/>
      <c r="ET256" s="15"/>
      <c r="EU256" s="15"/>
      <c r="EV256" s="15"/>
      <c r="EW256" s="15"/>
      <c r="EX256" s="15"/>
      <c r="EY256" s="15"/>
      <c r="EZ256" s="15"/>
      <c r="FA256" s="15"/>
      <c r="FB256" s="15"/>
      <c r="FC256" s="15"/>
      <c r="FD256" s="15"/>
      <c r="FE256" s="15"/>
      <c r="FF256" s="15"/>
      <c r="FG256" s="15"/>
      <c r="FH256" s="15"/>
      <c r="FI256" s="15"/>
      <c r="FJ256" s="15"/>
      <c r="FK256" s="15"/>
      <c r="FL256" s="15"/>
      <c r="FM256" s="15"/>
      <c r="FN256" s="15"/>
      <c r="FO256" s="15"/>
      <c r="FP256" s="15"/>
      <c r="FQ256" s="15"/>
      <c r="FR256" s="15"/>
      <c r="FS256" s="15"/>
      <c r="FT256" s="15"/>
      <c r="FU256" s="15"/>
      <c r="FV256" s="15"/>
      <c r="FW256" s="15"/>
      <c r="FX256" s="15"/>
      <c r="FY256" s="15"/>
      <c r="FZ256" s="15"/>
      <c r="GA256" s="15"/>
      <c r="GB256" s="15"/>
      <c r="GC256" s="15"/>
      <c r="GD256" s="15"/>
      <c r="GE256" s="15"/>
      <c r="GF256" s="15"/>
      <c r="GG256" s="15"/>
      <c r="GH256" s="15"/>
      <c r="GI256" s="15"/>
      <c r="GJ256" s="15"/>
      <c r="GK256" s="15"/>
      <c r="GL256" s="15"/>
      <c r="GM256" s="15"/>
      <c r="GN256" s="15"/>
      <c r="GO256" s="15"/>
      <c r="GP256" s="15"/>
      <c r="GQ256" s="15"/>
      <c r="GR256" s="15"/>
      <c r="GS256" s="15"/>
      <c r="GT256" s="15"/>
      <c r="GU256" s="15"/>
      <c r="GV256" s="15"/>
      <c r="GW256" s="15"/>
      <c r="GX256" s="15"/>
      <c r="GY256" s="15"/>
      <c r="GZ256" s="15"/>
      <c r="HA256" s="15"/>
      <c r="HB256" s="15"/>
      <c r="HC256" s="15"/>
      <c r="HD256" s="15"/>
      <c r="HE256" s="15"/>
      <c r="HF256" s="15"/>
      <c r="HG256" s="15"/>
      <c r="HH256" s="15"/>
      <c r="HI256" s="15"/>
      <c r="HJ256" s="15"/>
      <c r="HK256" s="15"/>
      <c r="HL256" s="15"/>
      <c r="HM256" s="15"/>
      <c r="HN256" s="15"/>
      <c r="HO256" s="15"/>
      <c r="HP256" s="15"/>
      <c r="HQ256" s="15"/>
      <c r="HR256" s="15"/>
      <c r="HS256" s="15"/>
      <c r="HT256" s="15"/>
      <c r="HU256" s="15"/>
      <c r="HV256" s="15"/>
      <c r="HW256" s="15"/>
      <c r="HX256" s="15"/>
      <c r="HY256" s="15"/>
      <c r="HZ256" s="15"/>
      <c r="IA256" s="15"/>
      <c r="IB256" s="15"/>
      <c r="IC256" s="15"/>
      <c r="ID256" s="15"/>
      <c r="IE256" s="15"/>
      <c r="IF256" s="15"/>
      <c r="IG256" s="15"/>
      <c r="IH256" s="15"/>
      <c r="II256" s="15"/>
      <c r="IJ256" s="15"/>
      <c r="IK256" s="15"/>
      <c r="IL256" s="15"/>
      <c r="IM256" s="15"/>
      <c r="IN256" s="15"/>
      <c r="IO256" s="15"/>
      <c r="IP256" s="15"/>
      <c r="IQ256" s="15"/>
      <c r="IR256" s="15"/>
      <c r="IS256" s="15"/>
      <c r="IT256" s="15"/>
      <c r="IU256" s="15"/>
      <c r="IV256" s="15"/>
    </row>
    <row r="257" spans="1:256" ht="36" customHeight="1">
      <c r="A257" s="583" t="s">
        <v>246</v>
      </c>
      <c r="B257" s="583"/>
      <c r="C257" s="584" t="s">
        <v>237</v>
      </c>
      <c r="D257" s="584"/>
      <c r="E257" s="561">
        <v>0</v>
      </c>
      <c r="F257" s="561"/>
      <c r="G257" s="554">
        <f>ROUND(1/(30*2250)*E257,2)</f>
        <v>0</v>
      </c>
      <c r="H257" s="554"/>
      <c r="I257" s="554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  <c r="BM257" s="15"/>
      <c r="BN257" s="15"/>
      <c r="BO257" s="15"/>
      <c r="BP257" s="15"/>
      <c r="BQ257" s="15"/>
      <c r="BR257" s="15"/>
      <c r="BS257" s="15"/>
      <c r="BT257" s="15"/>
      <c r="BU257" s="15"/>
      <c r="BV257" s="15"/>
      <c r="BW257" s="15"/>
      <c r="BX257" s="15"/>
      <c r="BY257" s="15"/>
      <c r="BZ257" s="15"/>
      <c r="CA257" s="15"/>
      <c r="CB257" s="15"/>
      <c r="CC257" s="15"/>
      <c r="CD257" s="15"/>
      <c r="CE257" s="15"/>
      <c r="CF257" s="15"/>
      <c r="CG257" s="15"/>
      <c r="CH257" s="15"/>
      <c r="CI257" s="15"/>
      <c r="CJ257" s="15"/>
      <c r="CK257" s="15"/>
      <c r="CL257" s="15"/>
      <c r="CM257" s="15"/>
      <c r="CN257" s="15"/>
      <c r="CO257" s="15"/>
      <c r="CP257" s="15"/>
      <c r="CQ257" s="15"/>
      <c r="CR257" s="15"/>
      <c r="CS257" s="15"/>
      <c r="CT257" s="15"/>
      <c r="CU257" s="15"/>
      <c r="CV257" s="15"/>
      <c r="CW257" s="15"/>
      <c r="CX257" s="15"/>
      <c r="CY257" s="15"/>
      <c r="CZ257" s="15"/>
      <c r="DA257" s="15"/>
      <c r="DB257" s="15"/>
      <c r="DC257" s="15"/>
      <c r="DD257" s="15"/>
      <c r="DE257" s="15"/>
      <c r="DF257" s="15"/>
      <c r="DG257" s="15"/>
      <c r="DH257" s="15"/>
      <c r="DI257" s="15"/>
      <c r="DJ257" s="15"/>
      <c r="DK257" s="15"/>
      <c r="DL257" s="15"/>
      <c r="DM257" s="15"/>
      <c r="DN257" s="15"/>
      <c r="DO257" s="15"/>
      <c r="DP257" s="15"/>
      <c r="DQ257" s="15"/>
      <c r="DR257" s="15"/>
      <c r="DS257" s="15"/>
      <c r="DT257" s="15"/>
      <c r="DU257" s="15"/>
      <c r="DV257" s="15"/>
      <c r="DW257" s="15"/>
      <c r="DX257" s="15"/>
      <c r="DY257" s="15"/>
      <c r="DZ257" s="15"/>
      <c r="EA257" s="15"/>
      <c r="EB257" s="15"/>
      <c r="EC257" s="15"/>
      <c r="ED257" s="15"/>
      <c r="EE257" s="15"/>
      <c r="EF257" s="15"/>
      <c r="EG257" s="15"/>
      <c r="EH257" s="15"/>
      <c r="EI257" s="15"/>
      <c r="EJ257" s="15"/>
      <c r="EK257" s="15"/>
      <c r="EL257" s="15"/>
      <c r="EM257" s="15"/>
      <c r="EN257" s="15"/>
      <c r="EO257" s="15"/>
      <c r="EP257" s="15"/>
      <c r="EQ257" s="15"/>
      <c r="ER257" s="15"/>
      <c r="ES257" s="15"/>
      <c r="ET257" s="15"/>
      <c r="EU257" s="15"/>
      <c r="EV257" s="15"/>
      <c r="EW257" s="15"/>
      <c r="EX257" s="15"/>
      <c r="EY257" s="15"/>
      <c r="EZ257" s="15"/>
      <c r="FA257" s="15"/>
      <c r="FB257" s="15"/>
      <c r="FC257" s="15"/>
      <c r="FD257" s="15"/>
      <c r="FE257" s="15"/>
      <c r="FF257" s="15"/>
      <c r="FG257" s="15"/>
      <c r="FH257" s="15"/>
      <c r="FI257" s="15"/>
      <c r="FJ257" s="15"/>
      <c r="FK257" s="15"/>
      <c r="FL257" s="15"/>
      <c r="FM257" s="15"/>
      <c r="FN257" s="15"/>
      <c r="FO257" s="15"/>
      <c r="FP257" s="15"/>
      <c r="FQ257" s="15"/>
      <c r="FR257" s="15"/>
      <c r="FS257" s="15"/>
      <c r="FT257" s="15"/>
      <c r="FU257" s="15"/>
      <c r="FV257" s="15"/>
      <c r="FW257" s="15"/>
      <c r="FX257" s="15"/>
      <c r="FY257" s="15"/>
      <c r="FZ257" s="15"/>
      <c r="GA257" s="15"/>
      <c r="GB257" s="15"/>
      <c r="GC257" s="15"/>
      <c r="GD257" s="15"/>
      <c r="GE257" s="15"/>
      <c r="GF257" s="15"/>
      <c r="GG257" s="15"/>
      <c r="GH257" s="15"/>
      <c r="GI257" s="15"/>
      <c r="GJ257" s="15"/>
      <c r="GK257" s="15"/>
      <c r="GL257" s="15"/>
      <c r="GM257" s="15"/>
      <c r="GN257" s="15"/>
      <c r="GO257" s="15"/>
      <c r="GP257" s="15"/>
      <c r="GQ257" s="15"/>
      <c r="GR257" s="15"/>
      <c r="GS257" s="15"/>
      <c r="GT257" s="15"/>
      <c r="GU257" s="15"/>
      <c r="GV257" s="15"/>
      <c r="GW257" s="15"/>
      <c r="GX257" s="15"/>
      <c r="GY257" s="15"/>
      <c r="GZ257" s="15"/>
      <c r="HA257" s="15"/>
      <c r="HB257" s="15"/>
      <c r="HC257" s="15"/>
      <c r="HD257" s="15"/>
      <c r="HE257" s="15"/>
      <c r="HF257" s="15"/>
      <c r="HG257" s="15"/>
      <c r="HH257" s="15"/>
      <c r="HI257" s="15"/>
      <c r="HJ257" s="15"/>
      <c r="HK257" s="15"/>
      <c r="HL257" s="15"/>
      <c r="HM257" s="15"/>
      <c r="HN257" s="15"/>
      <c r="HO257" s="15"/>
      <c r="HP257" s="15"/>
      <c r="HQ257" s="15"/>
      <c r="HR257" s="15"/>
      <c r="HS257" s="15"/>
      <c r="HT257" s="15"/>
      <c r="HU257" s="15"/>
      <c r="HV257" s="15"/>
      <c r="HW257" s="15"/>
      <c r="HX257" s="15"/>
      <c r="HY257" s="15"/>
      <c r="HZ257" s="15"/>
      <c r="IA257" s="15"/>
      <c r="IB257" s="15"/>
      <c r="IC257" s="15"/>
      <c r="ID257" s="15"/>
      <c r="IE257" s="15"/>
      <c r="IF257" s="15"/>
      <c r="IG257" s="15"/>
      <c r="IH257" s="15"/>
      <c r="II257" s="15"/>
      <c r="IJ257" s="15"/>
      <c r="IK257" s="15"/>
      <c r="IL257" s="15"/>
      <c r="IM257" s="15"/>
      <c r="IN257" s="15"/>
      <c r="IO257" s="15"/>
      <c r="IP257" s="15"/>
      <c r="IQ257" s="15"/>
      <c r="IR257" s="15"/>
      <c r="IS257" s="15"/>
      <c r="IT257" s="15"/>
      <c r="IU257" s="15"/>
      <c r="IV257" s="15"/>
    </row>
    <row r="258" spans="1:256" ht="36" customHeight="1">
      <c r="A258" s="5" t="s">
        <v>247</v>
      </c>
      <c r="B258" s="5"/>
      <c r="C258" s="581" t="s">
        <v>239</v>
      </c>
      <c r="D258" s="581"/>
      <c r="E258" s="554">
        <f>I205</f>
        <v>4794.4500000000007</v>
      </c>
      <c r="F258" s="554"/>
      <c r="G258" s="554">
        <f>ROUND((1/2250)*E258,2)</f>
        <v>2.13</v>
      </c>
      <c r="H258" s="554"/>
      <c r="I258" s="554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  <c r="BM258" s="15"/>
      <c r="BN258" s="15"/>
      <c r="BO258" s="15"/>
      <c r="BP258" s="15"/>
      <c r="BQ258" s="15"/>
      <c r="BR258" s="15"/>
      <c r="BS258" s="15"/>
      <c r="BT258" s="15"/>
      <c r="BU258" s="15"/>
      <c r="BV258" s="15"/>
      <c r="BW258" s="15"/>
      <c r="BX258" s="15"/>
      <c r="BY258" s="15"/>
      <c r="BZ258" s="15"/>
      <c r="CA258" s="15"/>
      <c r="CB258" s="15"/>
      <c r="CC258" s="15"/>
      <c r="CD258" s="15"/>
      <c r="CE258" s="15"/>
      <c r="CF258" s="15"/>
      <c r="CG258" s="15"/>
      <c r="CH258" s="15"/>
      <c r="CI258" s="15"/>
      <c r="CJ258" s="15"/>
      <c r="CK258" s="15"/>
      <c r="CL258" s="15"/>
      <c r="CM258" s="15"/>
      <c r="CN258" s="15"/>
      <c r="CO258" s="15"/>
      <c r="CP258" s="15"/>
      <c r="CQ258" s="15"/>
      <c r="CR258" s="15"/>
      <c r="CS258" s="15"/>
      <c r="CT258" s="15"/>
      <c r="CU258" s="15"/>
      <c r="CV258" s="15"/>
      <c r="CW258" s="15"/>
      <c r="CX258" s="15"/>
      <c r="CY258" s="15"/>
      <c r="CZ258" s="15"/>
      <c r="DA258" s="15"/>
      <c r="DB258" s="15"/>
      <c r="DC258" s="15"/>
      <c r="DD258" s="15"/>
      <c r="DE258" s="15"/>
      <c r="DF258" s="15"/>
      <c r="DG258" s="15"/>
      <c r="DH258" s="15"/>
      <c r="DI258" s="15"/>
      <c r="DJ258" s="15"/>
      <c r="DK258" s="15"/>
      <c r="DL258" s="15"/>
      <c r="DM258" s="15"/>
      <c r="DN258" s="15"/>
      <c r="DO258" s="15"/>
      <c r="DP258" s="15"/>
      <c r="DQ258" s="15"/>
      <c r="DR258" s="15"/>
      <c r="DS258" s="15"/>
      <c r="DT258" s="15"/>
      <c r="DU258" s="15"/>
      <c r="DV258" s="15"/>
      <c r="DW258" s="15"/>
      <c r="DX258" s="15"/>
      <c r="DY258" s="15"/>
      <c r="DZ258" s="15"/>
      <c r="EA258" s="15"/>
      <c r="EB258" s="15"/>
      <c r="EC258" s="15"/>
      <c r="ED258" s="15"/>
      <c r="EE258" s="15"/>
      <c r="EF258" s="15"/>
      <c r="EG258" s="15"/>
      <c r="EH258" s="15"/>
      <c r="EI258" s="15"/>
      <c r="EJ258" s="15"/>
      <c r="EK258" s="15"/>
      <c r="EL258" s="15"/>
      <c r="EM258" s="15"/>
      <c r="EN258" s="15"/>
      <c r="EO258" s="15"/>
      <c r="EP258" s="15"/>
      <c r="EQ258" s="15"/>
      <c r="ER258" s="15"/>
      <c r="ES258" s="15"/>
      <c r="ET258" s="15"/>
      <c r="EU258" s="15"/>
      <c r="EV258" s="15"/>
      <c r="EW258" s="15"/>
      <c r="EX258" s="15"/>
      <c r="EY258" s="15"/>
      <c r="EZ258" s="15"/>
      <c r="FA258" s="15"/>
      <c r="FB258" s="15"/>
      <c r="FC258" s="15"/>
      <c r="FD258" s="15"/>
      <c r="FE258" s="15"/>
      <c r="FF258" s="15"/>
      <c r="FG258" s="15"/>
      <c r="FH258" s="15"/>
      <c r="FI258" s="15"/>
      <c r="FJ258" s="15"/>
      <c r="FK258" s="15"/>
      <c r="FL258" s="15"/>
      <c r="FM258" s="15"/>
      <c r="FN258" s="15"/>
      <c r="FO258" s="15"/>
      <c r="FP258" s="15"/>
      <c r="FQ258" s="15"/>
      <c r="FR258" s="15"/>
      <c r="FS258" s="15"/>
      <c r="FT258" s="15"/>
      <c r="FU258" s="15"/>
      <c r="FV258" s="15"/>
      <c r="FW258" s="15"/>
      <c r="FX258" s="15"/>
      <c r="FY258" s="15"/>
      <c r="FZ258" s="15"/>
      <c r="GA258" s="15"/>
      <c r="GB258" s="15"/>
      <c r="GC258" s="15"/>
      <c r="GD258" s="15"/>
      <c r="GE258" s="15"/>
      <c r="GF258" s="15"/>
      <c r="GG258" s="15"/>
      <c r="GH258" s="15"/>
      <c r="GI258" s="15"/>
      <c r="GJ258" s="15"/>
      <c r="GK258" s="15"/>
      <c r="GL258" s="15"/>
      <c r="GM258" s="15"/>
      <c r="GN258" s="15"/>
      <c r="GO258" s="15"/>
      <c r="GP258" s="15"/>
      <c r="GQ258" s="15"/>
      <c r="GR258" s="15"/>
      <c r="GS258" s="15"/>
      <c r="GT258" s="15"/>
      <c r="GU258" s="15"/>
      <c r="GV258" s="15"/>
      <c r="GW258" s="15"/>
      <c r="GX258" s="15"/>
      <c r="GY258" s="15"/>
      <c r="GZ258" s="15"/>
      <c r="HA258" s="15"/>
      <c r="HB258" s="15"/>
      <c r="HC258" s="15"/>
      <c r="HD258" s="15"/>
      <c r="HE258" s="15"/>
      <c r="HF258" s="15"/>
      <c r="HG258" s="15"/>
      <c r="HH258" s="15"/>
      <c r="HI258" s="15"/>
      <c r="HJ258" s="15"/>
      <c r="HK258" s="15"/>
      <c r="HL258" s="15"/>
      <c r="HM258" s="15"/>
      <c r="HN258" s="15"/>
      <c r="HO258" s="15"/>
      <c r="HP258" s="15"/>
      <c r="HQ258" s="15"/>
      <c r="HR258" s="15"/>
      <c r="HS258" s="15"/>
      <c r="HT258" s="15"/>
      <c r="HU258" s="15"/>
      <c r="HV258" s="15"/>
      <c r="HW258" s="15"/>
      <c r="HX258" s="15"/>
      <c r="HY258" s="15"/>
      <c r="HZ258" s="15"/>
      <c r="IA258" s="15"/>
      <c r="IB258" s="15"/>
      <c r="IC258" s="15"/>
      <c r="ID258" s="15"/>
      <c r="IE258" s="15"/>
      <c r="IF258" s="15"/>
      <c r="IG258" s="15"/>
      <c r="IH258" s="15"/>
      <c r="II258" s="15"/>
      <c r="IJ258" s="15"/>
      <c r="IK258" s="15"/>
      <c r="IL258" s="15"/>
      <c r="IM258" s="15"/>
      <c r="IN258" s="15"/>
      <c r="IO258" s="15"/>
      <c r="IP258" s="15"/>
      <c r="IQ258" s="15"/>
      <c r="IR258" s="15"/>
      <c r="IS258" s="15"/>
      <c r="IT258" s="15"/>
      <c r="IU258" s="15"/>
      <c r="IV258" s="15"/>
    </row>
    <row r="259" spans="1:256" ht="13.5" customHeight="1">
      <c r="A259" s="557" t="s">
        <v>209</v>
      </c>
      <c r="B259" s="557"/>
      <c r="C259" s="557"/>
      <c r="D259" s="557"/>
      <c r="E259" s="557"/>
      <c r="F259" s="557"/>
      <c r="G259" s="556">
        <f>SUM(G257+G258)</f>
        <v>2.13</v>
      </c>
      <c r="H259" s="556"/>
      <c r="I259" s="556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  <c r="BM259" s="15"/>
      <c r="BN259" s="15"/>
      <c r="BO259" s="15"/>
      <c r="BP259" s="15"/>
      <c r="BQ259" s="15"/>
      <c r="BR259" s="15"/>
      <c r="BS259" s="15"/>
      <c r="BT259" s="15"/>
      <c r="BU259" s="15"/>
      <c r="BV259" s="15"/>
      <c r="BW259" s="15"/>
      <c r="BX259" s="15"/>
      <c r="BY259" s="15"/>
      <c r="BZ259" s="15"/>
      <c r="CA259" s="15"/>
      <c r="CB259" s="15"/>
      <c r="CC259" s="15"/>
      <c r="CD259" s="15"/>
      <c r="CE259" s="15"/>
      <c r="CF259" s="15"/>
      <c r="CG259" s="15"/>
      <c r="CH259" s="15"/>
      <c r="CI259" s="15"/>
      <c r="CJ259" s="15"/>
      <c r="CK259" s="15"/>
      <c r="CL259" s="15"/>
      <c r="CM259" s="15"/>
      <c r="CN259" s="15"/>
      <c r="CO259" s="15"/>
      <c r="CP259" s="15"/>
      <c r="CQ259" s="15"/>
      <c r="CR259" s="15"/>
      <c r="CS259" s="15"/>
      <c r="CT259" s="15"/>
      <c r="CU259" s="15"/>
      <c r="CV259" s="15"/>
      <c r="CW259" s="15"/>
      <c r="CX259" s="15"/>
      <c r="CY259" s="15"/>
      <c r="CZ259" s="15"/>
      <c r="DA259" s="15"/>
      <c r="DB259" s="15"/>
      <c r="DC259" s="15"/>
      <c r="DD259" s="15"/>
      <c r="DE259" s="15"/>
      <c r="DF259" s="15"/>
      <c r="DG259" s="15"/>
      <c r="DH259" s="15"/>
      <c r="DI259" s="15"/>
      <c r="DJ259" s="15"/>
      <c r="DK259" s="15"/>
      <c r="DL259" s="15"/>
      <c r="DM259" s="15"/>
      <c r="DN259" s="15"/>
      <c r="DO259" s="15"/>
      <c r="DP259" s="15"/>
      <c r="DQ259" s="15"/>
      <c r="DR259" s="15"/>
      <c r="DS259" s="15"/>
      <c r="DT259" s="15"/>
      <c r="DU259" s="15"/>
      <c r="DV259" s="15"/>
      <c r="DW259" s="15"/>
      <c r="DX259" s="15"/>
      <c r="DY259" s="15"/>
      <c r="DZ259" s="15"/>
      <c r="EA259" s="15"/>
      <c r="EB259" s="15"/>
      <c r="EC259" s="15"/>
      <c r="ED259" s="15"/>
      <c r="EE259" s="15"/>
      <c r="EF259" s="15"/>
      <c r="EG259" s="15"/>
      <c r="EH259" s="15"/>
      <c r="EI259" s="15"/>
      <c r="EJ259" s="15"/>
      <c r="EK259" s="15"/>
      <c r="EL259" s="15"/>
      <c r="EM259" s="15"/>
      <c r="EN259" s="15"/>
      <c r="EO259" s="15"/>
      <c r="EP259" s="15"/>
      <c r="EQ259" s="15"/>
      <c r="ER259" s="15"/>
      <c r="ES259" s="15"/>
      <c r="ET259" s="15"/>
      <c r="EU259" s="15"/>
      <c r="EV259" s="15"/>
      <c r="EW259" s="15"/>
      <c r="EX259" s="15"/>
      <c r="EY259" s="15"/>
      <c r="EZ259" s="15"/>
      <c r="FA259" s="15"/>
      <c r="FB259" s="15"/>
      <c r="FC259" s="15"/>
      <c r="FD259" s="15"/>
      <c r="FE259" s="15"/>
      <c r="FF259" s="15"/>
      <c r="FG259" s="15"/>
      <c r="FH259" s="15"/>
      <c r="FI259" s="15"/>
      <c r="FJ259" s="15"/>
      <c r="FK259" s="15"/>
      <c r="FL259" s="15"/>
      <c r="FM259" s="15"/>
      <c r="FN259" s="15"/>
      <c r="FO259" s="15"/>
      <c r="FP259" s="15"/>
      <c r="FQ259" s="15"/>
      <c r="FR259" s="15"/>
      <c r="FS259" s="15"/>
      <c r="FT259" s="15"/>
      <c r="FU259" s="15"/>
      <c r="FV259" s="15"/>
      <c r="FW259" s="15"/>
      <c r="FX259" s="15"/>
      <c r="FY259" s="15"/>
      <c r="FZ259" s="15"/>
      <c r="GA259" s="15"/>
      <c r="GB259" s="15"/>
      <c r="GC259" s="15"/>
      <c r="GD259" s="15"/>
      <c r="GE259" s="15"/>
      <c r="GF259" s="15"/>
      <c r="GG259" s="15"/>
      <c r="GH259" s="15"/>
      <c r="GI259" s="15"/>
      <c r="GJ259" s="15"/>
      <c r="GK259" s="15"/>
      <c r="GL259" s="15"/>
      <c r="GM259" s="15"/>
      <c r="GN259" s="15"/>
      <c r="GO259" s="15"/>
      <c r="GP259" s="15"/>
      <c r="GQ259" s="15"/>
      <c r="GR259" s="15"/>
      <c r="GS259" s="15"/>
      <c r="GT259" s="15"/>
      <c r="GU259" s="15"/>
      <c r="GV259" s="15"/>
      <c r="GW259" s="15"/>
      <c r="GX259" s="15"/>
      <c r="GY259" s="15"/>
      <c r="GZ259" s="15"/>
      <c r="HA259" s="15"/>
      <c r="HB259" s="15"/>
      <c r="HC259" s="15"/>
      <c r="HD259" s="15"/>
      <c r="HE259" s="15"/>
      <c r="HF259" s="15"/>
      <c r="HG259" s="15"/>
      <c r="HH259" s="15"/>
      <c r="HI259" s="15"/>
      <c r="HJ259" s="15"/>
      <c r="HK259" s="15"/>
      <c r="HL259" s="15"/>
      <c r="HM259" s="15"/>
      <c r="HN259" s="15"/>
      <c r="HO259" s="15"/>
      <c r="HP259" s="15"/>
      <c r="HQ259" s="15"/>
      <c r="HR259" s="15"/>
      <c r="HS259" s="15"/>
      <c r="HT259" s="15"/>
      <c r="HU259" s="15"/>
      <c r="HV259" s="15"/>
      <c r="HW259" s="15"/>
      <c r="HX259" s="15"/>
      <c r="HY259" s="15"/>
      <c r="HZ259" s="15"/>
      <c r="IA259" s="15"/>
      <c r="IB259" s="15"/>
      <c r="IC259" s="15"/>
      <c r="ID259" s="15"/>
      <c r="IE259" s="15"/>
      <c r="IF259" s="15"/>
      <c r="IG259" s="15"/>
      <c r="IH259" s="15"/>
      <c r="II259" s="15"/>
      <c r="IJ259" s="15"/>
      <c r="IK259" s="15"/>
      <c r="IL259" s="15"/>
      <c r="IM259" s="15"/>
      <c r="IN259" s="15"/>
      <c r="IO259" s="15"/>
      <c r="IP259" s="15"/>
      <c r="IQ259" s="15"/>
      <c r="IR259" s="15"/>
      <c r="IS259" s="15"/>
      <c r="IT259" s="15"/>
      <c r="IU259" s="15"/>
      <c r="IV259" s="15"/>
    </row>
    <row r="260" spans="1:256" ht="6.75" customHeight="1">
      <c r="A260" s="585"/>
      <c r="B260" s="585"/>
      <c r="C260" s="585"/>
      <c r="D260" s="585"/>
      <c r="E260" s="585"/>
      <c r="F260" s="585"/>
      <c r="G260" s="585"/>
      <c r="H260" s="585"/>
      <c r="I260" s="58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  <c r="BM260" s="15"/>
      <c r="BN260" s="15"/>
      <c r="BO260" s="15"/>
      <c r="BP260" s="15"/>
      <c r="BQ260" s="15"/>
      <c r="BR260" s="15"/>
      <c r="BS260" s="15"/>
      <c r="BT260" s="15"/>
      <c r="BU260" s="15"/>
      <c r="BV260" s="15"/>
      <c r="BW260" s="15"/>
      <c r="BX260" s="15"/>
      <c r="BY260" s="15"/>
      <c r="BZ260" s="15"/>
      <c r="CA260" s="15"/>
      <c r="CB260" s="15"/>
      <c r="CC260" s="15"/>
      <c r="CD260" s="15"/>
      <c r="CE260" s="15"/>
      <c r="CF260" s="15"/>
      <c r="CG260" s="15"/>
      <c r="CH260" s="15"/>
      <c r="CI260" s="15"/>
      <c r="CJ260" s="15"/>
      <c r="CK260" s="15"/>
      <c r="CL260" s="15"/>
      <c r="CM260" s="15"/>
      <c r="CN260" s="15"/>
      <c r="CO260" s="15"/>
      <c r="CP260" s="15"/>
      <c r="CQ260" s="15"/>
      <c r="CR260" s="15"/>
      <c r="CS260" s="15"/>
      <c r="CT260" s="15"/>
      <c r="CU260" s="15"/>
      <c r="CV260" s="15"/>
      <c r="CW260" s="15"/>
      <c r="CX260" s="15"/>
      <c r="CY260" s="15"/>
      <c r="CZ260" s="15"/>
      <c r="DA260" s="15"/>
      <c r="DB260" s="15"/>
      <c r="DC260" s="15"/>
      <c r="DD260" s="15"/>
      <c r="DE260" s="15"/>
      <c r="DF260" s="15"/>
      <c r="DG260" s="15"/>
      <c r="DH260" s="15"/>
      <c r="DI260" s="15"/>
      <c r="DJ260" s="15"/>
      <c r="DK260" s="15"/>
      <c r="DL260" s="15"/>
      <c r="DM260" s="15"/>
      <c r="DN260" s="15"/>
      <c r="DO260" s="15"/>
      <c r="DP260" s="15"/>
      <c r="DQ260" s="15"/>
      <c r="DR260" s="15"/>
      <c r="DS260" s="15"/>
      <c r="DT260" s="15"/>
      <c r="DU260" s="15"/>
      <c r="DV260" s="15"/>
      <c r="DW260" s="15"/>
      <c r="DX260" s="15"/>
      <c r="DY260" s="15"/>
      <c r="DZ260" s="15"/>
      <c r="EA260" s="15"/>
      <c r="EB260" s="15"/>
      <c r="EC260" s="15"/>
      <c r="ED260" s="15"/>
      <c r="EE260" s="15"/>
      <c r="EF260" s="15"/>
      <c r="EG260" s="15"/>
      <c r="EH260" s="15"/>
      <c r="EI260" s="15"/>
      <c r="EJ260" s="15"/>
      <c r="EK260" s="15"/>
      <c r="EL260" s="15"/>
      <c r="EM260" s="15"/>
      <c r="EN260" s="15"/>
      <c r="EO260" s="15"/>
      <c r="EP260" s="15"/>
      <c r="EQ260" s="15"/>
      <c r="ER260" s="15"/>
      <c r="ES260" s="15"/>
      <c r="ET260" s="15"/>
      <c r="EU260" s="15"/>
      <c r="EV260" s="15"/>
      <c r="EW260" s="15"/>
      <c r="EX260" s="15"/>
      <c r="EY260" s="15"/>
      <c r="EZ260" s="15"/>
      <c r="FA260" s="15"/>
      <c r="FB260" s="15"/>
      <c r="FC260" s="15"/>
      <c r="FD260" s="15"/>
      <c r="FE260" s="15"/>
      <c r="FF260" s="15"/>
      <c r="FG260" s="15"/>
      <c r="FH260" s="15"/>
      <c r="FI260" s="15"/>
      <c r="FJ260" s="15"/>
      <c r="FK260" s="15"/>
      <c r="FL260" s="15"/>
      <c r="FM260" s="15"/>
      <c r="FN260" s="15"/>
      <c r="FO260" s="15"/>
      <c r="FP260" s="15"/>
      <c r="FQ260" s="15"/>
      <c r="FR260" s="15"/>
      <c r="FS260" s="15"/>
      <c r="FT260" s="15"/>
      <c r="FU260" s="15"/>
      <c r="FV260" s="15"/>
      <c r="FW260" s="15"/>
      <c r="FX260" s="15"/>
      <c r="FY260" s="15"/>
      <c r="FZ260" s="15"/>
      <c r="GA260" s="15"/>
      <c r="GB260" s="15"/>
      <c r="GC260" s="15"/>
      <c r="GD260" s="15"/>
      <c r="GE260" s="15"/>
      <c r="GF260" s="15"/>
      <c r="GG260" s="15"/>
      <c r="GH260" s="15"/>
      <c r="GI260" s="15"/>
      <c r="GJ260" s="15"/>
      <c r="GK260" s="15"/>
      <c r="GL260" s="15"/>
      <c r="GM260" s="15"/>
      <c r="GN260" s="15"/>
      <c r="GO260" s="15"/>
      <c r="GP260" s="15"/>
      <c r="GQ260" s="15"/>
      <c r="GR260" s="15"/>
      <c r="GS260" s="15"/>
      <c r="GT260" s="15"/>
      <c r="GU260" s="15"/>
      <c r="GV260" s="15"/>
      <c r="GW260" s="15"/>
      <c r="GX260" s="15"/>
      <c r="GY260" s="15"/>
      <c r="GZ260" s="15"/>
      <c r="HA260" s="15"/>
      <c r="HB260" s="15"/>
      <c r="HC260" s="15"/>
      <c r="HD260" s="15"/>
      <c r="HE260" s="15"/>
      <c r="HF260" s="15"/>
      <c r="HG260" s="15"/>
      <c r="HH260" s="15"/>
      <c r="HI260" s="15"/>
      <c r="HJ260" s="15"/>
      <c r="HK260" s="15"/>
      <c r="HL260" s="15"/>
      <c r="HM260" s="15"/>
      <c r="HN260" s="15"/>
      <c r="HO260" s="15"/>
      <c r="HP260" s="15"/>
      <c r="HQ260" s="15"/>
      <c r="HR260" s="15"/>
      <c r="HS260" s="15"/>
      <c r="HT260" s="15"/>
      <c r="HU260" s="15"/>
      <c r="HV260" s="15"/>
      <c r="HW260" s="15"/>
      <c r="HX260" s="15"/>
      <c r="HY260" s="15"/>
      <c r="HZ260" s="15"/>
      <c r="IA260" s="15"/>
      <c r="IB260" s="15"/>
      <c r="IC260" s="15"/>
      <c r="ID260" s="15"/>
      <c r="IE260" s="15"/>
      <c r="IF260" s="15"/>
      <c r="IG260" s="15"/>
      <c r="IH260" s="15"/>
      <c r="II260" s="15"/>
      <c r="IJ260" s="15"/>
      <c r="IK260" s="15"/>
      <c r="IL260" s="15"/>
      <c r="IM260" s="15"/>
      <c r="IN260" s="15"/>
      <c r="IO260" s="15"/>
      <c r="IP260" s="15"/>
      <c r="IQ260" s="15"/>
      <c r="IR260" s="15"/>
      <c r="IS260" s="15"/>
      <c r="IT260" s="15"/>
      <c r="IU260" s="15"/>
      <c r="IV260" s="15"/>
    </row>
    <row r="261" spans="1:256" ht="30.75" customHeight="1">
      <c r="A261" s="583" t="s">
        <v>248</v>
      </c>
      <c r="B261" s="583"/>
      <c r="C261" s="584" t="s">
        <v>237</v>
      </c>
      <c r="D261" s="584"/>
      <c r="E261" s="561">
        <v>0</v>
      </c>
      <c r="F261" s="561"/>
      <c r="G261" s="554">
        <f>ROUND(1/(30*2250)*E261,2)</f>
        <v>0</v>
      </c>
      <c r="H261" s="554"/>
      <c r="I261" s="554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  <c r="BM261" s="15"/>
      <c r="BN261" s="15"/>
      <c r="BO261" s="15"/>
      <c r="BP261" s="15"/>
      <c r="BQ261" s="15"/>
      <c r="BR261" s="15"/>
      <c r="BS261" s="15"/>
      <c r="BT261" s="15"/>
      <c r="BU261" s="15"/>
      <c r="BV261" s="15"/>
      <c r="BW261" s="15"/>
      <c r="BX261" s="15"/>
      <c r="BY261" s="15"/>
      <c r="BZ261" s="15"/>
      <c r="CA261" s="15"/>
      <c r="CB261" s="15"/>
      <c r="CC261" s="15"/>
      <c r="CD261" s="15"/>
      <c r="CE261" s="15"/>
      <c r="CF261" s="15"/>
      <c r="CG261" s="15"/>
      <c r="CH261" s="15"/>
      <c r="CI261" s="15"/>
      <c r="CJ261" s="15"/>
      <c r="CK261" s="15"/>
      <c r="CL261" s="15"/>
      <c r="CM261" s="15"/>
      <c r="CN261" s="15"/>
      <c r="CO261" s="15"/>
      <c r="CP261" s="15"/>
      <c r="CQ261" s="15"/>
      <c r="CR261" s="15"/>
      <c r="CS261" s="15"/>
      <c r="CT261" s="15"/>
      <c r="CU261" s="15"/>
      <c r="CV261" s="15"/>
      <c r="CW261" s="15"/>
      <c r="CX261" s="15"/>
      <c r="CY261" s="15"/>
      <c r="CZ261" s="15"/>
      <c r="DA261" s="15"/>
      <c r="DB261" s="15"/>
      <c r="DC261" s="15"/>
      <c r="DD261" s="15"/>
      <c r="DE261" s="15"/>
      <c r="DF261" s="15"/>
      <c r="DG261" s="15"/>
      <c r="DH261" s="15"/>
      <c r="DI261" s="15"/>
      <c r="DJ261" s="15"/>
      <c r="DK261" s="15"/>
      <c r="DL261" s="15"/>
      <c r="DM261" s="15"/>
      <c r="DN261" s="15"/>
      <c r="DO261" s="15"/>
      <c r="DP261" s="15"/>
      <c r="DQ261" s="15"/>
      <c r="DR261" s="15"/>
      <c r="DS261" s="15"/>
      <c r="DT261" s="15"/>
      <c r="DU261" s="15"/>
      <c r="DV261" s="15"/>
      <c r="DW261" s="15"/>
      <c r="DX261" s="15"/>
      <c r="DY261" s="15"/>
      <c r="DZ261" s="15"/>
      <c r="EA261" s="15"/>
      <c r="EB261" s="15"/>
      <c r="EC261" s="15"/>
      <c r="ED261" s="15"/>
      <c r="EE261" s="15"/>
      <c r="EF261" s="15"/>
      <c r="EG261" s="15"/>
      <c r="EH261" s="15"/>
      <c r="EI261" s="15"/>
      <c r="EJ261" s="15"/>
      <c r="EK261" s="15"/>
      <c r="EL261" s="15"/>
      <c r="EM261" s="15"/>
      <c r="EN261" s="15"/>
      <c r="EO261" s="15"/>
      <c r="EP261" s="15"/>
      <c r="EQ261" s="15"/>
      <c r="ER261" s="15"/>
      <c r="ES261" s="15"/>
      <c r="ET261" s="15"/>
      <c r="EU261" s="15"/>
      <c r="EV261" s="15"/>
      <c r="EW261" s="15"/>
      <c r="EX261" s="15"/>
      <c r="EY261" s="15"/>
      <c r="EZ261" s="15"/>
      <c r="FA261" s="15"/>
      <c r="FB261" s="15"/>
      <c r="FC261" s="15"/>
      <c r="FD261" s="15"/>
      <c r="FE261" s="15"/>
      <c r="FF261" s="15"/>
      <c r="FG261" s="15"/>
      <c r="FH261" s="15"/>
      <c r="FI261" s="15"/>
      <c r="FJ261" s="15"/>
      <c r="FK261" s="15"/>
      <c r="FL261" s="15"/>
      <c r="FM261" s="15"/>
      <c r="FN261" s="15"/>
      <c r="FO261" s="15"/>
      <c r="FP261" s="15"/>
      <c r="FQ261" s="15"/>
      <c r="FR261" s="15"/>
      <c r="FS261" s="15"/>
      <c r="FT261" s="15"/>
      <c r="FU261" s="15"/>
      <c r="FV261" s="15"/>
      <c r="FW261" s="15"/>
      <c r="FX261" s="15"/>
      <c r="FY261" s="15"/>
      <c r="FZ261" s="15"/>
      <c r="GA261" s="15"/>
      <c r="GB261" s="15"/>
      <c r="GC261" s="15"/>
      <c r="GD261" s="15"/>
      <c r="GE261" s="15"/>
      <c r="GF261" s="15"/>
      <c r="GG261" s="15"/>
      <c r="GH261" s="15"/>
      <c r="GI261" s="15"/>
      <c r="GJ261" s="15"/>
      <c r="GK261" s="15"/>
      <c r="GL261" s="15"/>
      <c r="GM261" s="15"/>
      <c r="GN261" s="15"/>
      <c r="GO261" s="15"/>
      <c r="GP261" s="15"/>
      <c r="GQ261" s="15"/>
      <c r="GR261" s="15"/>
      <c r="GS261" s="15"/>
      <c r="GT261" s="15"/>
      <c r="GU261" s="15"/>
      <c r="GV261" s="15"/>
      <c r="GW261" s="15"/>
      <c r="GX261" s="15"/>
      <c r="GY261" s="15"/>
      <c r="GZ261" s="15"/>
      <c r="HA261" s="15"/>
      <c r="HB261" s="15"/>
      <c r="HC261" s="15"/>
      <c r="HD261" s="15"/>
      <c r="HE261" s="15"/>
      <c r="HF261" s="15"/>
      <c r="HG261" s="15"/>
      <c r="HH261" s="15"/>
      <c r="HI261" s="15"/>
      <c r="HJ261" s="15"/>
      <c r="HK261" s="15"/>
      <c r="HL261" s="15"/>
      <c r="HM261" s="15"/>
      <c r="HN261" s="15"/>
      <c r="HO261" s="15"/>
      <c r="HP261" s="15"/>
      <c r="HQ261" s="15"/>
      <c r="HR261" s="15"/>
      <c r="HS261" s="15"/>
      <c r="HT261" s="15"/>
      <c r="HU261" s="15"/>
      <c r="HV261" s="15"/>
      <c r="HW261" s="15"/>
      <c r="HX261" s="15"/>
      <c r="HY261" s="15"/>
      <c r="HZ261" s="15"/>
      <c r="IA261" s="15"/>
      <c r="IB261" s="15"/>
      <c r="IC261" s="15"/>
      <c r="ID261" s="15"/>
      <c r="IE261" s="15"/>
      <c r="IF261" s="15"/>
      <c r="IG261" s="15"/>
      <c r="IH261" s="15"/>
      <c r="II261" s="15"/>
      <c r="IJ261" s="15"/>
      <c r="IK261" s="15"/>
      <c r="IL261" s="15"/>
      <c r="IM261" s="15"/>
      <c r="IN261" s="15"/>
      <c r="IO261" s="15"/>
      <c r="IP261" s="15"/>
      <c r="IQ261" s="15"/>
      <c r="IR261" s="15"/>
      <c r="IS261" s="15"/>
      <c r="IT261" s="15"/>
      <c r="IU261" s="15"/>
      <c r="IV261" s="15"/>
    </row>
    <row r="262" spans="1:256" ht="28.5" customHeight="1">
      <c r="A262" s="5" t="s">
        <v>249</v>
      </c>
      <c r="B262" s="5"/>
      <c r="C262" s="581" t="s">
        <v>239</v>
      </c>
      <c r="D262" s="581"/>
      <c r="E262" s="554">
        <f>I205</f>
        <v>4794.4500000000007</v>
      </c>
      <c r="F262" s="554"/>
      <c r="G262" s="554">
        <f>ROUND((1/2250)*E262,2)</f>
        <v>2.13</v>
      </c>
      <c r="H262" s="554"/>
      <c r="I262" s="554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  <c r="BM262" s="15"/>
      <c r="BN262" s="15"/>
      <c r="BO262" s="15"/>
      <c r="BP262" s="15"/>
      <c r="BQ262" s="15"/>
      <c r="BR262" s="15"/>
      <c r="BS262" s="15"/>
      <c r="BT262" s="15"/>
      <c r="BU262" s="15"/>
      <c r="BV262" s="15"/>
      <c r="BW262" s="15"/>
      <c r="BX262" s="15"/>
      <c r="BY262" s="15"/>
      <c r="BZ262" s="15"/>
      <c r="CA262" s="15"/>
      <c r="CB262" s="15"/>
      <c r="CC262" s="15"/>
      <c r="CD262" s="15"/>
      <c r="CE262" s="15"/>
      <c r="CF262" s="15"/>
      <c r="CG262" s="15"/>
      <c r="CH262" s="15"/>
      <c r="CI262" s="15"/>
      <c r="CJ262" s="15"/>
      <c r="CK262" s="15"/>
      <c r="CL262" s="15"/>
      <c r="CM262" s="15"/>
      <c r="CN262" s="15"/>
      <c r="CO262" s="15"/>
      <c r="CP262" s="15"/>
      <c r="CQ262" s="15"/>
      <c r="CR262" s="15"/>
      <c r="CS262" s="15"/>
      <c r="CT262" s="15"/>
      <c r="CU262" s="15"/>
      <c r="CV262" s="15"/>
      <c r="CW262" s="15"/>
      <c r="CX262" s="15"/>
      <c r="CY262" s="15"/>
      <c r="CZ262" s="15"/>
      <c r="DA262" s="15"/>
      <c r="DB262" s="15"/>
      <c r="DC262" s="15"/>
      <c r="DD262" s="15"/>
      <c r="DE262" s="15"/>
      <c r="DF262" s="15"/>
      <c r="DG262" s="15"/>
      <c r="DH262" s="15"/>
      <c r="DI262" s="15"/>
      <c r="DJ262" s="15"/>
      <c r="DK262" s="15"/>
      <c r="DL262" s="15"/>
      <c r="DM262" s="15"/>
      <c r="DN262" s="15"/>
      <c r="DO262" s="15"/>
      <c r="DP262" s="15"/>
      <c r="DQ262" s="15"/>
      <c r="DR262" s="15"/>
      <c r="DS262" s="15"/>
      <c r="DT262" s="15"/>
      <c r="DU262" s="15"/>
      <c r="DV262" s="15"/>
      <c r="DW262" s="15"/>
      <c r="DX262" s="15"/>
      <c r="DY262" s="15"/>
      <c r="DZ262" s="15"/>
      <c r="EA262" s="15"/>
      <c r="EB262" s="15"/>
      <c r="EC262" s="15"/>
      <c r="ED262" s="15"/>
      <c r="EE262" s="15"/>
      <c r="EF262" s="15"/>
      <c r="EG262" s="15"/>
      <c r="EH262" s="15"/>
      <c r="EI262" s="15"/>
      <c r="EJ262" s="15"/>
      <c r="EK262" s="15"/>
      <c r="EL262" s="15"/>
      <c r="EM262" s="15"/>
      <c r="EN262" s="15"/>
      <c r="EO262" s="15"/>
      <c r="EP262" s="15"/>
      <c r="EQ262" s="15"/>
      <c r="ER262" s="15"/>
      <c r="ES262" s="15"/>
      <c r="ET262" s="15"/>
      <c r="EU262" s="15"/>
      <c r="EV262" s="15"/>
      <c r="EW262" s="15"/>
      <c r="EX262" s="15"/>
      <c r="EY262" s="15"/>
      <c r="EZ262" s="15"/>
      <c r="FA262" s="15"/>
      <c r="FB262" s="15"/>
      <c r="FC262" s="15"/>
      <c r="FD262" s="15"/>
      <c r="FE262" s="15"/>
      <c r="FF262" s="15"/>
      <c r="FG262" s="15"/>
      <c r="FH262" s="15"/>
      <c r="FI262" s="15"/>
      <c r="FJ262" s="15"/>
      <c r="FK262" s="15"/>
      <c r="FL262" s="15"/>
      <c r="FM262" s="15"/>
      <c r="FN262" s="15"/>
      <c r="FO262" s="15"/>
      <c r="FP262" s="15"/>
      <c r="FQ262" s="15"/>
      <c r="FR262" s="15"/>
      <c r="FS262" s="15"/>
      <c r="FT262" s="15"/>
      <c r="FU262" s="15"/>
      <c r="FV262" s="15"/>
      <c r="FW262" s="15"/>
      <c r="FX262" s="15"/>
      <c r="FY262" s="15"/>
      <c r="FZ262" s="15"/>
      <c r="GA262" s="15"/>
      <c r="GB262" s="15"/>
      <c r="GC262" s="15"/>
      <c r="GD262" s="15"/>
      <c r="GE262" s="15"/>
      <c r="GF262" s="15"/>
      <c r="GG262" s="15"/>
      <c r="GH262" s="15"/>
      <c r="GI262" s="15"/>
      <c r="GJ262" s="15"/>
      <c r="GK262" s="15"/>
      <c r="GL262" s="15"/>
      <c r="GM262" s="15"/>
      <c r="GN262" s="15"/>
      <c r="GO262" s="15"/>
      <c r="GP262" s="15"/>
      <c r="GQ262" s="15"/>
      <c r="GR262" s="15"/>
      <c r="GS262" s="15"/>
      <c r="GT262" s="15"/>
      <c r="GU262" s="15"/>
      <c r="GV262" s="15"/>
      <c r="GW262" s="15"/>
      <c r="GX262" s="15"/>
      <c r="GY262" s="15"/>
      <c r="GZ262" s="15"/>
      <c r="HA262" s="15"/>
      <c r="HB262" s="15"/>
      <c r="HC262" s="15"/>
      <c r="HD262" s="15"/>
      <c r="HE262" s="15"/>
      <c r="HF262" s="15"/>
      <c r="HG262" s="15"/>
      <c r="HH262" s="15"/>
      <c r="HI262" s="15"/>
      <c r="HJ262" s="15"/>
      <c r="HK262" s="15"/>
      <c r="HL262" s="15"/>
      <c r="HM262" s="15"/>
      <c r="HN262" s="15"/>
      <c r="HO262" s="15"/>
      <c r="HP262" s="15"/>
      <c r="HQ262" s="15"/>
      <c r="HR262" s="15"/>
      <c r="HS262" s="15"/>
      <c r="HT262" s="15"/>
      <c r="HU262" s="15"/>
      <c r="HV262" s="15"/>
      <c r="HW262" s="15"/>
      <c r="HX262" s="15"/>
      <c r="HY262" s="15"/>
      <c r="HZ262" s="15"/>
      <c r="IA262" s="15"/>
      <c r="IB262" s="15"/>
      <c r="IC262" s="15"/>
      <c r="ID262" s="15"/>
      <c r="IE262" s="15"/>
      <c r="IF262" s="15"/>
      <c r="IG262" s="15"/>
      <c r="IH262" s="15"/>
      <c r="II262" s="15"/>
      <c r="IJ262" s="15"/>
      <c r="IK262" s="15"/>
      <c r="IL262" s="15"/>
      <c r="IM262" s="15"/>
      <c r="IN262" s="15"/>
      <c r="IO262" s="15"/>
      <c r="IP262" s="15"/>
      <c r="IQ262" s="15"/>
      <c r="IR262" s="15"/>
      <c r="IS262" s="15"/>
      <c r="IT262" s="15"/>
      <c r="IU262" s="15"/>
      <c r="IV262" s="15"/>
    </row>
    <row r="263" spans="1:256" ht="18" customHeight="1">
      <c r="A263" s="522" t="s">
        <v>209</v>
      </c>
      <c r="B263" s="522"/>
      <c r="C263" s="522"/>
      <c r="D263" s="522"/>
      <c r="E263" s="522"/>
      <c r="F263" s="522"/>
      <c r="G263" s="572">
        <f>SUM(G261+G262)</f>
        <v>2.13</v>
      </c>
      <c r="H263" s="572"/>
      <c r="I263" s="572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BL263" s="15"/>
      <c r="BM263" s="15"/>
      <c r="BN263" s="15"/>
      <c r="BO263" s="15"/>
      <c r="BP263" s="15"/>
      <c r="BQ263" s="15"/>
      <c r="BR263" s="15"/>
      <c r="BS263" s="15"/>
      <c r="BT263" s="15"/>
      <c r="BU263" s="15"/>
      <c r="BV263" s="15"/>
      <c r="BW263" s="15"/>
      <c r="BX263" s="15"/>
      <c r="BY263" s="15"/>
      <c r="BZ263" s="15"/>
      <c r="CA263" s="15"/>
      <c r="CB263" s="15"/>
      <c r="CC263" s="15"/>
      <c r="CD263" s="15"/>
      <c r="CE263" s="15"/>
      <c r="CF263" s="15"/>
      <c r="CG263" s="15"/>
      <c r="CH263" s="15"/>
      <c r="CI263" s="15"/>
      <c r="CJ263" s="15"/>
      <c r="CK263" s="15"/>
      <c r="CL263" s="15"/>
      <c r="CM263" s="15"/>
      <c r="CN263" s="15"/>
      <c r="CO263" s="15"/>
      <c r="CP263" s="15"/>
      <c r="CQ263" s="15"/>
      <c r="CR263" s="15"/>
      <c r="CS263" s="15"/>
      <c r="CT263" s="15"/>
      <c r="CU263" s="15"/>
      <c r="CV263" s="15"/>
      <c r="CW263" s="15"/>
      <c r="CX263" s="15"/>
      <c r="CY263" s="15"/>
      <c r="CZ263" s="15"/>
      <c r="DA263" s="15"/>
      <c r="DB263" s="15"/>
      <c r="DC263" s="15"/>
      <c r="DD263" s="15"/>
      <c r="DE263" s="15"/>
      <c r="DF263" s="15"/>
      <c r="DG263" s="15"/>
      <c r="DH263" s="15"/>
      <c r="DI263" s="15"/>
      <c r="DJ263" s="15"/>
      <c r="DK263" s="15"/>
      <c r="DL263" s="15"/>
      <c r="DM263" s="15"/>
      <c r="DN263" s="15"/>
      <c r="DO263" s="15"/>
      <c r="DP263" s="15"/>
      <c r="DQ263" s="15"/>
      <c r="DR263" s="15"/>
      <c r="DS263" s="15"/>
      <c r="DT263" s="15"/>
      <c r="DU263" s="15"/>
      <c r="DV263" s="15"/>
      <c r="DW263" s="15"/>
      <c r="DX263" s="15"/>
      <c r="DY263" s="15"/>
      <c r="DZ263" s="15"/>
      <c r="EA263" s="15"/>
      <c r="EB263" s="15"/>
      <c r="EC263" s="15"/>
      <c r="ED263" s="15"/>
      <c r="EE263" s="15"/>
      <c r="EF263" s="15"/>
      <c r="EG263" s="15"/>
      <c r="EH263" s="15"/>
      <c r="EI263" s="15"/>
      <c r="EJ263" s="15"/>
      <c r="EK263" s="15"/>
      <c r="EL263" s="15"/>
      <c r="EM263" s="15"/>
      <c r="EN263" s="15"/>
      <c r="EO263" s="15"/>
      <c r="EP263" s="15"/>
      <c r="EQ263" s="15"/>
      <c r="ER263" s="15"/>
      <c r="ES263" s="15"/>
      <c r="ET263" s="15"/>
      <c r="EU263" s="15"/>
      <c r="EV263" s="15"/>
      <c r="EW263" s="15"/>
      <c r="EX263" s="15"/>
      <c r="EY263" s="15"/>
      <c r="EZ263" s="15"/>
      <c r="FA263" s="15"/>
      <c r="FB263" s="15"/>
      <c r="FC263" s="15"/>
      <c r="FD263" s="15"/>
      <c r="FE263" s="15"/>
      <c r="FF263" s="15"/>
      <c r="FG263" s="15"/>
      <c r="FH263" s="15"/>
      <c r="FI263" s="15"/>
      <c r="FJ263" s="15"/>
      <c r="FK263" s="15"/>
      <c r="FL263" s="15"/>
      <c r="FM263" s="15"/>
      <c r="FN263" s="15"/>
      <c r="FO263" s="15"/>
      <c r="FP263" s="15"/>
      <c r="FQ263" s="15"/>
      <c r="FR263" s="15"/>
      <c r="FS263" s="15"/>
      <c r="FT263" s="15"/>
      <c r="FU263" s="15"/>
      <c r="FV263" s="15"/>
      <c r="FW263" s="15"/>
      <c r="FX263" s="15"/>
      <c r="FY263" s="15"/>
      <c r="FZ263" s="15"/>
      <c r="GA263" s="15"/>
      <c r="GB263" s="15"/>
      <c r="GC263" s="15"/>
      <c r="GD263" s="15"/>
      <c r="GE263" s="15"/>
      <c r="GF263" s="15"/>
      <c r="GG263" s="15"/>
      <c r="GH263" s="15"/>
      <c r="GI263" s="15"/>
      <c r="GJ263" s="15"/>
      <c r="GK263" s="15"/>
      <c r="GL263" s="15"/>
      <c r="GM263" s="15"/>
      <c r="GN263" s="15"/>
      <c r="GO263" s="15"/>
      <c r="GP263" s="15"/>
      <c r="GQ263" s="15"/>
      <c r="GR263" s="15"/>
      <c r="GS263" s="15"/>
      <c r="GT263" s="15"/>
      <c r="GU263" s="15"/>
      <c r="GV263" s="15"/>
      <c r="GW263" s="15"/>
      <c r="GX263" s="15"/>
      <c r="GY263" s="15"/>
      <c r="GZ263" s="15"/>
      <c r="HA263" s="15"/>
      <c r="HB263" s="15"/>
      <c r="HC263" s="15"/>
      <c r="HD263" s="15"/>
      <c r="HE263" s="15"/>
      <c r="HF263" s="15"/>
      <c r="HG263" s="15"/>
      <c r="HH263" s="15"/>
      <c r="HI263" s="15"/>
      <c r="HJ263" s="15"/>
      <c r="HK263" s="15"/>
      <c r="HL263" s="15"/>
      <c r="HM263" s="15"/>
      <c r="HN263" s="15"/>
      <c r="HO263" s="15"/>
      <c r="HP263" s="15"/>
      <c r="HQ263" s="15"/>
      <c r="HR263" s="15"/>
      <c r="HS263" s="15"/>
      <c r="HT263" s="15"/>
      <c r="HU263" s="15"/>
      <c r="HV263" s="15"/>
      <c r="HW263" s="15"/>
      <c r="HX263" s="15"/>
      <c r="HY263" s="15"/>
      <c r="HZ263" s="15"/>
      <c r="IA263" s="15"/>
      <c r="IB263" s="15"/>
      <c r="IC263" s="15"/>
      <c r="ID263" s="15"/>
      <c r="IE263" s="15"/>
      <c r="IF263" s="15"/>
      <c r="IG263" s="15"/>
      <c r="IH263" s="15"/>
      <c r="II263" s="15"/>
      <c r="IJ263" s="15"/>
      <c r="IK263" s="15"/>
      <c r="IL263" s="15"/>
      <c r="IM263" s="15"/>
      <c r="IN263" s="15"/>
      <c r="IO263" s="15"/>
      <c r="IP263" s="15"/>
      <c r="IQ263" s="15"/>
      <c r="IR263" s="15"/>
      <c r="IS263" s="15"/>
      <c r="IT263" s="15"/>
      <c r="IU263" s="15"/>
      <c r="IV263" s="15"/>
    </row>
    <row r="264" spans="1:256" ht="7.5" customHeight="1">
      <c r="A264" s="475"/>
      <c r="B264" s="475"/>
      <c r="C264" s="475"/>
      <c r="D264" s="475"/>
      <c r="E264" s="475"/>
      <c r="F264" s="475"/>
      <c r="G264" s="475"/>
      <c r="H264" s="475"/>
      <c r="I264" s="47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  <c r="BM264" s="15"/>
      <c r="BN264" s="15"/>
      <c r="BO264" s="15"/>
      <c r="BP264" s="15"/>
      <c r="BQ264" s="15"/>
      <c r="BR264" s="15"/>
      <c r="BS264" s="15"/>
      <c r="BT264" s="15"/>
      <c r="BU264" s="15"/>
      <c r="BV264" s="15"/>
      <c r="BW264" s="15"/>
      <c r="BX264" s="15"/>
      <c r="BY264" s="15"/>
      <c r="BZ264" s="15"/>
      <c r="CA264" s="15"/>
      <c r="CB264" s="15"/>
      <c r="CC264" s="15"/>
      <c r="CD264" s="15"/>
      <c r="CE264" s="15"/>
      <c r="CF264" s="15"/>
      <c r="CG264" s="15"/>
      <c r="CH264" s="15"/>
      <c r="CI264" s="15"/>
      <c r="CJ264" s="15"/>
      <c r="CK264" s="15"/>
      <c r="CL264" s="15"/>
      <c r="CM264" s="15"/>
      <c r="CN264" s="15"/>
      <c r="CO264" s="15"/>
      <c r="CP264" s="15"/>
      <c r="CQ264" s="15"/>
      <c r="CR264" s="15"/>
      <c r="CS264" s="15"/>
      <c r="CT264" s="15"/>
      <c r="CU264" s="15"/>
      <c r="CV264" s="15"/>
      <c r="CW264" s="15"/>
      <c r="CX264" s="15"/>
      <c r="CY264" s="15"/>
      <c r="CZ264" s="15"/>
      <c r="DA264" s="15"/>
      <c r="DB264" s="15"/>
      <c r="DC264" s="15"/>
      <c r="DD264" s="15"/>
      <c r="DE264" s="15"/>
      <c r="DF264" s="15"/>
      <c r="DG264" s="15"/>
      <c r="DH264" s="15"/>
      <c r="DI264" s="15"/>
      <c r="DJ264" s="15"/>
      <c r="DK264" s="15"/>
      <c r="DL264" s="15"/>
      <c r="DM264" s="15"/>
      <c r="DN264" s="15"/>
      <c r="DO264" s="15"/>
      <c r="DP264" s="15"/>
      <c r="DQ264" s="15"/>
      <c r="DR264" s="15"/>
      <c r="DS264" s="15"/>
      <c r="DT264" s="15"/>
      <c r="DU264" s="15"/>
      <c r="DV264" s="15"/>
      <c r="DW264" s="15"/>
      <c r="DX264" s="15"/>
      <c r="DY264" s="15"/>
      <c r="DZ264" s="15"/>
      <c r="EA264" s="15"/>
      <c r="EB264" s="15"/>
      <c r="EC264" s="15"/>
      <c r="ED264" s="15"/>
      <c r="EE264" s="15"/>
      <c r="EF264" s="15"/>
      <c r="EG264" s="15"/>
      <c r="EH264" s="15"/>
      <c r="EI264" s="15"/>
      <c r="EJ264" s="15"/>
      <c r="EK264" s="15"/>
      <c r="EL264" s="15"/>
      <c r="EM264" s="15"/>
      <c r="EN264" s="15"/>
      <c r="EO264" s="15"/>
      <c r="EP264" s="15"/>
      <c r="EQ264" s="15"/>
      <c r="ER264" s="15"/>
      <c r="ES264" s="15"/>
      <c r="ET264" s="15"/>
      <c r="EU264" s="15"/>
      <c r="EV264" s="15"/>
      <c r="EW264" s="15"/>
      <c r="EX264" s="15"/>
      <c r="EY264" s="15"/>
      <c r="EZ264" s="15"/>
      <c r="FA264" s="15"/>
      <c r="FB264" s="15"/>
      <c r="FC264" s="15"/>
      <c r="FD264" s="15"/>
      <c r="FE264" s="15"/>
      <c r="FF264" s="15"/>
      <c r="FG264" s="15"/>
      <c r="FH264" s="15"/>
      <c r="FI264" s="15"/>
      <c r="FJ264" s="15"/>
      <c r="FK264" s="15"/>
      <c r="FL264" s="15"/>
      <c r="FM264" s="15"/>
      <c r="FN264" s="15"/>
      <c r="FO264" s="15"/>
      <c r="FP264" s="15"/>
      <c r="FQ264" s="15"/>
      <c r="FR264" s="15"/>
      <c r="FS264" s="15"/>
      <c r="FT264" s="15"/>
      <c r="FU264" s="15"/>
      <c r="FV264" s="15"/>
      <c r="FW264" s="15"/>
      <c r="FX264" s="15"/>
      <c r="FY264" s="15"/>
      <c r="FZ264" s="15"/>
      <c r="GA264" s="15"/>
      <c r="GB264" s="15"/>
      <c r="GC264" s="15"/>
      <c r="GD264" s="15"/>
      <c r="GE264" s="15"/>
      <c r="GF264" s="15"/>
      <c r="GG264" s="15"/>
      <c r="GH264" s="15"/>
      <c r="GI264" s="15"/>
      <c r="GJ264" s="15"/>
      <c r="GK264" s="15"/>
      <c r="GL264" s="15"/>
      <c r="GM264" s="15"/>
      <c r="GN264" s="15"/>
      <c r="GO264" s="15"/>
      <c r="GP264" s="15"/>
      <c r="GQ264" s="15"/>
      <c r="GR264" s="15"/>
      <c r="GS264" s="15"/>
      <c r="GT264" s="15"/>
      <c r="GU264" s="15"/>
      <c r="GV264" s="15"/>
      <c r="GW264" s="15"/>
      <c r="GX264" s="15"/>
      <c r="GY264" s="15"/>
      <c r="GZ264" s="15"/>
      <c r="HA264" s="15"/>
      <c r="HB264" s="15"/>
      <c r="HC264" s="15"/>
      <c r="HD264" s="15"/>
      <c r="HE264" s="15"/>
      <c r="HF264" s="15"/>
      <c r="HG264" s="15"/>
      <c r="HH264" s="15"/>
      <c r="HI264" s="15"/>
      <c r="HJ264" s="15"/>
      <c r="HK264" s="15"/>
      <c r="HL264" s="15"/>
      <c r="HM264" s="15"/>
      <c r="HN264" s="15"/>
      <c r="HO264" s="15"/>
      <c r="HP264" s="15"/>
      <c r="HQ264" s="15"/>
      <c r="HR264" s="15"/>
      <c r="HS264" s="15"/>
      <c r="HT264" s="15"/>
      <c r="HU264" s="15"/>
      <c r="HV264" s="15"/>
      <c r="HW264" s="15"/>
      <c r="HX264" s="15"/>
      <c r="HY264" s="15"/>
      <c r="HZ264" s="15"/>
      <c r="IA264" s="15"/>
      <c r="IB264" s="15"/>
      <c r="IC264" s="15"/>
      <c r="ID264" s="15"/>
      <c r="IE264" s="15"/>
      <c r="IF264" s="15"/>
      <c r="IG264" s="15"/>
      <c r="IH264" s="15"/>
      <c r="II264" s="15"/>
      <c r="IJ264" s="15"/>
      <c r="IK264" s="15"/>
      <c r="IL264" s="15"/>
      <c r="IM264" s="15"/>
      <c r="IN264" s="15"/>
      <c r="IO264" s="15"/>
      <c r="IP264" s="15"/>
      <c r="IQ264" s="15"/>
      <c r="IR264" s="15"/>
      <c r="IS264" s="15"/>
      <c r="IT264" s="15"/>
      <c r="IU264" s="15"/>
      <c r="IV264" s="15"/>
    </row>
    <row r="265" spans="1:256" ht="39.75" customHeight="1">
      <c r="A265" s="583" t="s">
        <v>250</v>
      </c>
      <c r="B265" s="583"/>
      <c r="C265" s="584" t="s">
        <v>251</v>
      </c>
      <c r="D265" s="584"/>
      <c r="E265" s="561">
        <v>0</v>
      </c>
      <c r="F265" s="561"/>
      <c r="G265" s="554">
        <f>ROUND(1/(30*100000)*E265,2)</f>
        <v>0</v>
      </c>
      <c r="H265" s="554"/>
      <c r="I265" s="554"/>
      <c r="J265" s="15"/>
      <c r="K265" s="15"/>
      <c r="L265" s="41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  <c r="BM265" s="15"/>
      <c r="BN265" s="15"/>
      <c r="BO265" s="15"/>
      <c r="BP265" s="15"/>
      <c r="BQ265" s="15"/>
      <c r="BR265" s="15"/>
      <c r="BS265" s="15"/>
      <c r="BT265" s="15"/>
      <c r="BU265" s="15"/>
      <c r="BV265" s="15"/>
      <c r="BW265" s="15"/>
      <c r="BX265" s="15"/>
      <c r="BY265" s="15"/>
      <c r="BZ265" s="15"/>
      <c r="CA265" s="15"/>
      <c r="CB265" s="15"/>
      <c r="CC265" s="15"/>
      <c r="CD265" s="15"/>
      <c r="CE265" s="15"/>
      <c r="CF265" s="15"/>
      <c r="CG265" s="15"/>
      <c r="CH265" s="15"/>
      <c r="CI265" s="15"/>
      <c r="CJ265" s="15"/>
      <c r="CK265" s="15"/>
      <c r="CL265" s="15"/>
      <c r="CM265" s="15"/>
      <c r="CN265" s="15"/>
      <c r="CO265" s="15"/>
      <c r="CP265" s="15"/>
      <c r="CQ265" s="15"/>
      <c r="CR265" s="15"/>
      <c r="CS265" s="15"/>
      <c r="CT265" s="15"/>
      <c r="CU265" s="15"/>
      <c r="CV265" s="15"/>
      <c r="CW265" s="15"/>
      <c r="CX265" s="15"/>
      <c r="CY265" s="15"/>
      <c r="CZ265" s="15"/>
      <c r="DA265" s="15"/>
      <c r="DB265" s="15"/>
      <c r="DC265" s="15"/>
      <c r="DD265" s="15"/>
      <c r="DE265" s="15"/>
      <c r="DF265" s="15"/>
      <c r="DG265" s="15"/>
      <c r="DH265" s="15"/>
      <c r="DI265" s="15"/>
      <c r="DJ265" s="15"/>
      <c r="DK265" s="15"/>
      <c r="DL265" s="15"/>
      <c r="DM265" s="15"/>
      <c r="DN265" s="15"/>
      <c r="DO265" s="15"/>
      <c r="DP265" s="15"/>
      <c r="DQ265" s="15"/>
      <c r="DR265" s="15"/>
      <c r="DS265" s="15"/>
      <c r="DT265" s="15"/>
      <c r="DU265" s="15"/>
      <c r="DV265" s="15"/>
      <c r="DW265" s="15"/>
      <c r="DX265" s="15"/>
      <c r="DY265" s="15"/>
      <c r="DZ265" s="15"/>
      <c r="EA265" s="15"/>
      <c r="EB265" s="15"/>
      <c r="EC265" s="15"/>
      <c r="ED265" s="15"/>
      <c r="EE265" s="15"/>
      <c r="EF265" s="15"/>
      <c r="EG265" s="15"/>
      <c r="EH265" s="15"/>
      <c r="EI265" s="15"/>
      <c r="EJ265" s="15"/>
      <c r="EK265" s="15"/>
      <c r="EL265" s="15"/>
      <c r="EM265" s="15"/>
      <c r="EN265" s="15"/>
      <c r="EO265" s="15"/>
      <c r="EP265" s="15"/>
      <c r="EQ265" s="15"/>
      <c r="ER265" s="15"/>
      <c r="ES265" s="15"/>
      <c r="ET265" s="15"/>
      <c r="EU265" s="15"/>
      <c r="EV265" s="15"/>
      <c r="EW265" s="15"/>
      <c r="EX265" s="15"/>
      <c r="EY265" s="15"/>
      <c r="EZ265" s="15"/>
      <c r="FA265" s="15"/>
      <c r="FB265" s="15"/>
      <c r="FC265" s="15"/>
      <c r="FD265" s="15"/>
      <c r="FE265" s="15"/>
      <c r="FF265" s="15"/>
      <c r="FG265" s="15"/>
      <c r="FH265" s="15"/>
      <c r="FI265" s="15"/>
      <c r="FJ265" s="15"/>
      <c r="FK265" s="15"/>
      <c r="FL265" s="15"/>
      <c r="FM265" s="15"/>
      <c r="FN265" s="15"/>
      <c r="FO265" s="15"/>
      <c r="FP265" s="15"/>
      <c r="FQ265" s="15"/>
      <c r="FR265" s="15"/>
      <c r="FS265" s="15"/>
      <c r="FT265" s="15"/>
      <c r="FU265" s="15"/>
      <c r="FV265" s="15"/>
      <c r="FW265" s="15"/>
      <c r="FX265" s="15"/>
      <c r="FY265" s="15"/>
      <c r="FZ265" s="15"/>
      <c r="GA265" s="15"/>
      <c r="GB265" s="15"/>
      <c r="GC265" s="15"/>
      <c r="GD265" s="15"/>
      <c r="GE265" s="15"/>
      <c r="GF265" s="15"/>
      <c r="GG265" s="15"/>
      <c r="GH265" s="15"/>
      <c r="GI265" s="15"/>
      <c r="GJ265" s="15"/>
      <c r="GK265" s="15"/>
      <c r="GL265" s="15"/>
      <c r="GM265" s="15"/>
      <c r="GN265" s="15"/>
      <c r="GO265" s="15"/>
      <c r="GP265" s="15"/>
      <c r="GQ265" s="15"/>
      <c r="GR265" s="15"/>
      <c r="GS265" s="15"/>
      <c r="GT265" s="15"/>
      <c r="GU265" s="15"/>
      <c r="GV265" s="15"/>
      <c r="GW265" s="15"/>
      <c r="GX265" s="15"/>
      <c r="GY265" s="15"/>
      <c r="GZ265" s="15"/>
      <c r="HA265" s="15"/>
      <c r="HB265" s="15"/>
      <c r="HC265" s="15"/>
      <c r="HD265" s="15"/>
      <c r="HE265" s="15"/>
      <c r="HF265" s="15"/>
      <c r="HG265" s="15"/>
      <c r="HH265" s="15"/>
      <c r="HI265" s="15"/>
      <c r="HJ265" s="15"/>
      <c r="HK265" s="15"/>
      <c r="HL265" s="15"/>
      <c r="HM265" s="15"/>
      <c r="HN265" s="15"/>
      <c r="HO265" s="15"/>
      <c r="HP265" s="15"/>
      <c r="HQ265" s="15"/>
      <c r="HR265" s="15"/>
      <c r="HS265" s="15"/>
      <c r="HT265" s="15"/>
      <c r="HU265" s="15"/>
      <c r="HV265" s="15"/>
      <c r="HW265" s="15"/>
      <c r="HX265" s="15"/>
      <c r="HY265" s="15"/>
      <c r="HZ265" s="15"/>
      <c r="IA265" s="15"/>
      <c r="IB265" s="15"/>
      <c r="IC265" s="15"/>
      <c r="ID265" s="15"/>
      <c r="IE265" s="15"/>
      <c r="IF265" s="15"/>
      <c r="IG265" s="15"/>
      <c r="IH265" s="15"/>
      <c r="II265" s="15"/>
      <c r="IJ265" s="15"/>
      <c r="IK265" s="15"/>
      <c r="IL265" s="15"/>
      <c r="IM265" s="15"/>
      <c r="IN265" s="15"/>
      <c r="IO265" s="15"/>
      <c r="IP265" s="15"/>
      <c r="IQ265" s="15"/>
      <c r="IR265" s="15"/>
      <c r="IS265" s="15"/>
      <c r="IT265" s="15"/>
      <c r="IU265" s="15"/>
      <c r="IV265" s="15"/>
    </row>
    <row r="266" spans="1:256" ht="36.75" customHeight="1">
      <c r="A266" s="5" t="s">
        <v>252</v>
      </c>
      <c r="B266" s="5"/>
      <c r="C266" s="581" t="s">
        <v>253</v>
      </c>
      <c r="D266" s="581"/>
      <c r="E266" s="554">
        <f>I205</f>
        <v>4794.4500000000007</v>
      </c>
      <c r="F266" s="554"/>
      <c r="G266" s="554">
        <f>ROUND((1/100000)*E266,2)</f>
        <v>0.05</v>
      </c>
      <c r="H266" s="554"/>
      <c r="I266" s="554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  <c r="BM266" s="15"/>
      <c r="BN266" s="15"/>
      <c r="BO266" s="15"/>
      <c r="BP266" s="15"/>
      <c r="BQ266" s="15"/>
      <c r="BR266" s="15"/>
      <c r="BS266" s="15"/>
      <c r="BT266" s="15"/>
      <c r="BU266" s="15"/>
      <c r="BV266" s="15"/>
      <c r="BW266" s="15"/>
      <c r="BX266" s="15"/>
      <c r="BY266" s="15"/>
      <c r="BZ266" s="15"/>
      <c r="CA266" s="15"/>
      <c r="CB266" s="15"/>
      <c r="CC266" s="15"/>
      <c r="CD266" s="15"/>
      <c r="CE266" s="15"/>
      <c r="CF266" s="15"/>
      <c r="CG266" s="15"/>
      <c r="CH266" s="15"/>
      <c r="CI266" s="15"/>
      <c r="CJ266" s="15"/>
      <c r="CK266" s="15"/>
      <c r="CL266" s="15"/>
      <c r="CM266" s="15"/>
      <c r="CN266" s="15"/>
      <c r="CO266" s="15"/>
      <c r="CP266" s="15"/>
      <c r="CQ266" s="15"/>
      <c r="CR266" s="15"/>
      <c r="CS266" s="15"/>
      <c r="CT266" s="15"/>
      <c r="CU266" s="15"/>
      <c r="CV266" s="15"/>
      <c r="CW266" s="15"/>
      <c r="CX266" s="15"/>
      <c r="CY266" s="15"/>
      <c r="CZ266" s="15"/>
      <c r="DA266" s="15"/>
      <c r="DB266" s="15"/>
      <c r="DC266" s="15"/>
      <c r="DD266" s="15"/>
      <c r="DE266" s="15"/>
      <c r="DF266" s="15"/>
      <c r="DG266" s="15"/>
      <c r="DH266" s="15"/>
      <c r="DI266" s="15"/>
      <c r="DJ266" s="15"/>
      <c r="DK266" s="15"/>
      <c r="DL266" s="15"/>
      <c r="DM266" s="15"/>
      <c r="DN266" s="15"/>
      <c r="DO266" s="15"/>
      <c r="DP266" s="15"/>
      <c r="DQ266" s="15"/>
      <c r="DR266" s="15"/>
      <c r="DS266" s="15"/>
      <c r="DT266" s="15"/>
      <c r="DU266" s="15"/>
      <c r="DV266" s="15"/>
      <c r="DW266" s="15"/>
      <c r="DX266" s="15"/>
      <c r="DY266" s="15"/>
      <c r="DZ266" s="15"/>
      <c r="EA266" s="15"/>
      <c r="EB266" s="15"/>
      <c r="EC266" s="15"/>
      <c r="ED266" s="15"/>
      <c r="EE266" s="15"/>
      <c r="EF266" s="15"/>
      <c r="EG266" s="15"/>
      <c r="EH266" s="15"/>
      <c r="EI266" s="15"/>
      <c r="EJ266" s="15"/>
      <c r="EK266" s="15"/>
      <c r="EL266" s="15"/>
      <c r="EM266" s="15"/>
      <c r="EN266" s="15"/>
      <c r="EO266" s="15"/>
      <c r="EP266" s="15"/>
      <c r="EQ266" s="15"/>
      <c r="ER266" s="15"/>
      <c r="ES266" s="15"/>
      <c r="ET266" s="15"/>
      <c r="EU266" s="15"/>
      <c r="EV266" s="15"/>
      <c r="EW266" s="15"/>
      <c r="EX266" s="15"/>
      <c r="EY266" s="15"/>
      <c r="EZ266" s="15"/>
      <c r="FA266" s="15"/>
      <c r="FB266" s="15"/>
      <c r="FC266" s="15"/>
      <c r="FD266" s="15"/>
      <c r="FE266" s="15"/>
      <c r="FF266" s="15"/>
      <c r="FG266" s="15"/>
      <c r="FH266" s="15"/>
      <c r="FI266" s="15"/>
      <c r="FJ266" s="15"/>
      <c r="FK266" s="15"/>
      <c r="FL266" s="15"/>
      <c r="FM266" s="15"/>
      <c r="FN266" s="15"/>
      <c r="FO266" s="15"/>
      <c r="FP266" s="15"/>
      <c r="FQ266" s="15"/>
      <c r="FR266" s="15"/>
      <c r="FS266" s="15"/>
      <c r="FT266" s="15"/>
      <c r="FU266" s="15"/>
      <c r="FV266" s="15"/>
      <c r="FW266" s="15"/>
      <c r="FX266" s="15"/>
      <c r="FY266" s="15"/>
      <c r="FZ266" s="15"/>
      <c r="GA266" s="15"/>
      <c r="GB266" s="15"/>
      <c r="GC266" s="15"/>
      <c r="GD266" s="15"/>
      <c r="GE266" s="15"/>
      <c r="GF266" s="15"/>
      <c r="GG266" s="15"/>
      <c r="GH266" s="15"/>
      <c r="GI266" s="15"/>
      <c r="GJ266" s="15"/>
      <c r="GK266" s="15"/>
      <c r="GL266" s="15"/>
      <c r="GM266" s="15"/>
      <c r="GN266" s="15"/>
      <c r="GO266" s="15"/>
      <c r="GP266" s="15"/>
      <c r="GQ266" s="15"/>
      <c r="GR266" s="15"/>
      <c r="GS266" s="15"/>
      <c r="GT266" s="15"/>
      <c r="GU266" s="15"/>
      <c r="GV266" s="15"/>
      <c r="GW266" s="15"/>
      <c r="GX266" s="15"/>
      <c r="GY266" s="15"/>
      <c r="GZ266" s="15"/>
      <c r="HA266" s="15"/>
      <c r="HB266" s="15"/>
      <c r="HC266" s="15"/>
      <c r="HD266" s="15"/>
      <c r="HE266" s="15"/>
      <c r="HF266" s="15"/>
      <c r="HG266" s="15"/>
      <c r="HH266" s="15"/>
      <c r="HI266" s="15"/>
      <c r="HJ266" s="15"/>
      <c r="HK266" s="15"/>
      <c r="HL266" s="15"/>
      <c r="HM266" s="15"/>
      <c r="HN266" s="15"/>
      <c r="HO266" s="15"/>
      <c r="HP266" s="15"/>
      <c r="HQ266" s="15"/>
      <c r="HR266" s="15"/>
      <c r="HS266" s="15"/>
      <c r="HT266" s="15"/>
      <c r="HU266" s="15"/>
      <c r="HV266" s="15"/>
      <c r="HW266" s="15"/>
      <c r="HX266" s="15"/>
      <c r="HY266" s="15"/>
      <c r="HZ266" s="15"/>
      <c r="IA266" s="15"/>
      <c r="IB266" s="15"/>
      <c r="IC266" s="15"/>
      <c r="ID266" s="15"/>
      <c r="IE266" s="15"/>
      <c r="IF266" s="15"/>
      <c r="IG266" s="15"/>
      <c r="IH266" s="15"/>
      <c r="II266" s="15"/>
      <c r="IJ266" s="15"/>
      <c r="IK266" s="15"/>
      <c r="IL266" s="15"/>
      <c r="IM266" s="15"/>
      <c r="IN266" s="15"/>
      <c r="IO266" s="15"/>
      <c r="IP266" s="15"/>
      <c r="IQ266" s="15"/>
      <c r="IR266" s="15"/>
      <c r="IS266" s="15"/>
      <c r="IT266" s="15"/>
      <c r="IU266" s="15"/>
      <c r="IV266" s="15"/>
    </row>
    <row r="267" spans="1:256" ht="15.75" customHeight="1">
      <c r="A267" s="557" t="s">
        <v>209</v>
      </c>
      <c r="B267" s="557"/>
      <c r="C267" s="557"/>
      <c r="D267" s="557"/>
      <c r="E267" s="557"/>
      <c r="F267" s="557"/>
      <c r="G267" s="556">
        <f>SUM(G265+G266)</f>
        <v>0.05</v>
      </c>
      <c r="H267" s="556"/>
      <c r="I267" s="556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  <c r="BM267" s="15"/>
      <c r="BN267" s="15"/>
      <c r="BO267" s="15"/>
      <c r="BP267" s="15"/>
      <c r="BQ267" s="15"/>
      <c r="BR267" s="15"/>
      <c r="BS267" s="15"/>
      <c r="BT267" s="15"/>
      <c r="BU267" s="15"/>
      <c r="BV267" s="15"/>
      <c r="BW267" s="15"/>
      <c r="BX267" s="15"/>
      <c r="BY267" s="15"/>
      <c r="BZ267" s="15"/>
      <c r="CA267" s="15"/>
      <c r="CB267" s="15"/>
      <c r="CC267" s="15"/>
      <c r="CD267" s="15"/>
      <c r="CE267" s="15"/>
      <c r="CF267" s="15"/>
      <c r="CG267" s="15"/>
      <c r="CH267" s="15"/>
      <c r="CI267" s="15"/>
      <c r="CJ267" s="15"/>
      <c r="CK267" s="15"/>
      <c r="CL267" s="15"/>
      <c r="CM267" s="15"/>
      <c r="CN267" s="15"/>
      <c r="CO267" s="15"/>
      <c r="CP267" s="15"/>
      <c r="CQ267" s="15"/>
      <c r="CR267" s="15"/>
      <c r="CS267" s="15"/>
      <c r="CT267" s="15"/>
      <c r="CU267" s="15"/>
      <c r="CV267" s="15"/>
      <c r="CW267" s="15"/>
      <c r="CX267" s="15"/>
      <c r="CY267" s="15"/>
      <c r="CZ267" s="15"/>
      <c r="DA267" s="15"/>
      <c r="DB267" s="15"/>
      <c r="DC267" s="15"/>
      <c r="DD267" s="15"/>
      <c r="DE267" s="15"/>
      <c r="DF267" s="15"/>
      <c r="DG267" s="15"/>
      <c r="DH267" s="15"/>
      <c r="DI267" s="15"/>
      <c r="DJ267" s="15"/>
      <c r="DK267" s="15"/>
      <c r="DL267" s="15"/>
      <c r="DM267" s="15"/>
      <c r="DN267" s="15"/>
      <c r="DO267" s="15"/>
      <c r="DP267" s="15"/>
      <c r="DQ267" s="15"/>
      <c r="DR267" s="15"/>
      <c r="DS267" s="15"/>
      <c r="DT267" s="15"/>
      <c r="DU267" s="15"/>
      <c r="DV267" s="15"/>
      <c r="DW267" s="15"/>
      <c r="DX267" s="15"/>
      <c r="DY267" s="15"/>
      <c r="DZ267" s="15"/>
      <c r="EA267" s="15"/>
      <c r="EB267" s="15"/>
      <c r="EC267" s="15"/>
      <c r="ED267" s="15"/>
      <c r="EE267" s="15"/>
      <c r="EF267" s="15"/>
      <c r="EG267" s="15"/>
      <c r="EH267" s="15"/>
      <c r="EI267" s="15"/>
      <c r="EJ267" s="15"/>
      <c r="EK267" s="15"/>
      <c r="EL267" s="15"/>
      <c r="EM267" s="15"/>
      <c r="EN267" s="15"/>
      <c r="EO267" s="15"/>
      <c r="EP267" s="15"/>
      <c r="EQ267" s="15"/>
      <c r="ER267" s="15"/>
      <c r="ES267" s="15"/>
      <c r="ET267" s="15"/>
      <c r="EU267" s="15"/>
      <c r="EV267" s="15"/>
      <c r="EW267" s="15"/>
      <c r="EX267" s="15"/>
      <c r="EY267" s="15"/>
      <c r="EZ267" s="15"/>
      <c r="FA267" s="15"/>
      <c r="FB267" s="15"/>
      <c r="FC267" s="15"/>
      <c r="FD267" s="15"/>
      <c r="FE267" s="15"/>
      <c r="FF267" s="15"/>
      <c r="FG267" s="15"/>
      <c r="FH267" s="15"/>
      <c r="FI267" s="15"/>
      <c r="FJ267" s="15"/>
      <c r="FK267" s="15"/>
      <c r="FL267" s="15"/>
      <c r="FM267" s="15"/>
      <c r="FN267" s="15"/>
      <c r="FO267" s="15"/>
      <c r="FP267" s="15"/>
      <c r="FQ267" s="15"/>
      <c r="FR267" s="15"/>
      <c r="FS267" s="15"/>
      <c r="FT267" s="15"/>
      <c r="FU267" s="15"/>
      <c r="FV267" s="15"/>
      <c r="FW267" s="15"/>
      <c r="FX267" s="15"/>
      <c r="FY267" s="15"/>
      <c r="FZ267" s="15"/>
      <c r="GA267" s="15"/>
      <c r="GB267" s="15"/>
      <c r="GC267" s="15"/>
      <c r="GD267" s="15"/>
      <c r="GE267" s="15"/>
      <c r="GF267" s="15"/>
      <c r="GG267" s="15"/>
      <c r="GH267" s="15"/>
      <c r="GI267" s="15"/>
      <c r="GJ267" s="15"/>
      <c r="GK267" s="15"/>
      <c r="GL267" s="15"/>
      <c r="GM267" s="15"/>
      <c r="GN267" s="15"/>
      <c r="GO267" s="15"/>
      <c r="GP267" s="15"/>
      <c r="GQ267" s="15"/>
      <c r="GR267" s="15"/>
      <c r="GS267" s="15"/>
      <c r="GT267" s="15"/>
      <c r="GU267" s="15"/>
      <c r="GV267" s="15"/>
      <c r="GW267" s="15"/>
      <c r="GX267" s="15"/>
      <c r="GY267" s="15"/>
      <c r="GZ267" s="15"/>
      <c r="HA267" s="15"/>
      <c r="HB267" s="15"/>
      <c r="HC267" s="15"/>
      <c r="HD267" s="15"/>
      <c r="HE267" s="15"/>
      <c r="HF267" s="15"/>
      <c r="HG267" s="15"/>
      <c r="HH267" s="15"/>
      <c r="HI267" s="15"/>
      <c r="HJ267" s="15"/>
      <c r="HK267" s="15"/>
      <c r="HL267" s="15"/>
      <c r="HM267" s="15"/>
      <c r="HN267" s="15"/>
      <c r="HO267" s="15"/>
      <c r="HP267" s="15"/>
      <c r="HQ267" s="15"/>
      <c r="HR267" s="15"/>
      <c r="HS267" s="15"/>
      <c r="HT267" s="15"/>
      <c r="HU267" s="15"/>
      <c r="HV267" s="15"/>
      <c r="HW267" s="15"/>
      <c r="HX267" s="15"/>
      <c r="HY267" s="15"/>
      <c r="HZ267" s="15"/>
      <c r="IA267" s="15"/>
      <c r="IB267" s="15"/>
      <c r="IC267" s="15"/>
      <c r="ID267" s="15"/>
      <c r="IE267" s="15"/>
      <c r="IF267" s="15"/>
      <c r="IG267" s="15"/>
      <c r="IH267" s="15"/>
      <c r="II267" s="15"/>
      <c r="IJ267" s="15"/>
      <c r="IK267" s="15"/>
      <c r="IL267" s="15"/>
      <c r="IM267" s="15"/>
      <c r="IN267" s="15"/>
      <c r="IO267" s="15"/>
      <c r="IP267" s="15"/>
      <c r="IQ267" s="15"/>
      <c r="IR267" s="15"/>
      <c r="IS267" s="15"/>
      <c r="IT267" s="15"/>
      <c r="IU267" s="15"/>
      <c r="IV267" s="15"/>
    </row>
    <row r="268" spans="1:256" ht="8.25" customHeight="1">
      <c r="A268" s="503"/>
      <c r="B268" s="503"/>
      <c r="C268" s="503"/>
      <c r="D268" s="503"/>
      <c r="E268" s="503"/>
      <c r="F268" s="503"/>
      <c r="G268" s="503"/>
      <c r="H268" s="503"/>
      <c r="I268" s="503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  <c r="BM268" s="15"/>
      <c r="BN268" s="15"/>
      <c r="BO268" s="15"/>
      <c r="BP268" s="15"/>
      <c r="BQ268" s="15"/>
      <c r="BR268" s="15"/>
      <c r="BS268" s="15"/>
      <c r="BT268" s="15"/>
      <c r="BU268" s="15"/>
      <c r="BV268" s="15"/>
      <c r="BW268" s="15"/>
      <c r="BX268" s="15"/>
      <c r="BY268" s="15"/>
      <c r="BZ268" s="15"/>
      <c r="CA268" s="15"/>
      <c r="CB268" s="15"/>
      <c r="CC268" s="15"/>
      <c r="CD268" s="15"/>
      <c r="CE268" s="15"/>
      <c r="CF268" s="15"/>
      <c r="CG268" s="15"/>
      <c r="CH268" s="15"/>
      <c r="CI268" s="15"/>
      <c r="CJ268" s="15"/>
      <c r="CK268" s="15"/>
      <c r="CL268" s="15"/>
      <c r="CM268" s="15"/>
      <c r="CN268" s="15"/>
      <c r="CO268" s="15"/>
      <c r="CP268" s="15"/>
      <c r="CQ268" s="15"/>
      <c r="CR268" s="15"/>
      <c r="CS268" s="15"/>
      <c r="CT268" s="15"/>
      <c r="CU268" s="15"/>
      <c r="CV268" s="15"/>
      <c r="CW268" s="15"/>
      <c r="CX268" s="15"/>
      <c r="CY268" s="15"/>
      <c r="CZ268" s="15"/>
      <c r="DA268" s="15"/>
      <c r="DB268" s="15"/>
      <c r="DC268" s="15"/>
      <c r="DD268" s="15"/>
      <c r="DE268" s="15"/>
      <c r="DF268" s="15"/>
      <c r="DG268" s="15"/>
      <c r="DH268" s="15"/>
      <c r="DI268" s="15"/>
      <c r="DJ268" s="15"/>
      <c r="DK268" s="15"/>
      <c r="DL268" s="15"/>
      <c r="DM268" s="15"/>
      <c r="DN268" s="15"/>
      <c r="DO268" s="15"/>
      <c r="DP268" s="15"/>
      <c r="DQ268" s="15"/>
      <c r="DR268" s="15"/>
      <c r="DS268" s="15"/>
      <c r="DT268" s="15"/>
      <c r="DU268" s="15"/>
      <c r="DV268" s="15"/>
      <c r="DW268" s="15"/>
      <c r="DX268" s="15"/>
      <c r="DY268" s="15"/>
      <c r="DZ268" s="15"/>
      <c r="EA268" s="15"/>
      <c r="EB268" s="15"/>
      <c r="EC268" s="15"/>
      <c r="ED268" s="15"/>
      <c r="EE268" s="15"/>
      <c r="EF268" s="15"/>
      <c r="EG268" s="15"/>
      <c r="EH268" s="15"/>
      <c r="EI268" s="15"/>
      <c r="EJ268" s="15"/>
      <c r="EK268" s="15"/>
      <c r="EL268" s="15"/>
      <c r="EM268" s="15"/>
      <c r="EN268" s="15"/>
      <c r="EO268" s="15"/>
      <c r="EP268" s="15"/>
      <c r="EQ268" s="15"/>
      <c r="ER268" s="15"/>
      <c r="ES268" s="15"/>
      <c r="ET268" s="15"/>
      <c r="EU268" s="15"/>
      <c r="EV268" s="15"/>
      <c r="EW268" s="15"/>
      <c r="EX268" s="15"/>
      <c r="EY268" s="15"/>
      <c r="EZ268" s="15"/>
      <c r="FA268" s="15"/>
      <c r="FB268" s="15"/>
      <c r="FC268" s="15"/>
      <c r="FD268" s="15"/>
      <c r="FE268" s="15"/>
      <c r="FF268" s="15"/>
      <c r="FG268" s="15"/>
      <c r="FH268" s="15"/>
      <c r="FI268" s="15"/>
      <c r="FJ268" s="15"/>
      <c r="FK268" s="15"/>
      <c r="FL268" s="15"/>
      <c r="FM268" s="15"/>
      <c r="FN268" s="15"/>
      <c r="FO268" s="15"/>
      <c r="FP268" s="15"/>
      <c r="FQ268" s="15"/>
      <c r="FR268" s="15"/>
      <c r="FS268" s="15"/>
      <c r="FT268" s="15"/>
      <c r="FU268" s="15"/>
      <c r="FV268" s="15"/>
      <c r="FW268" s="15"/>
      <c r="FX268" s="15"/>
      <c r="FY268" s="15"/>
      <c r="FZ268" s="15"/>
      <c r="GA268" s="15"/>
      <c r="GB268" s="15"/>
      <c r="GC268" s="15"/>
      <c r="GD268" s="15"/>
      <c r="GE268" s="15"/>
      <c r="GF268" s="15"/>
      <c r="GG268" s="15"/>
      <c r="GH268" s="15"/>
      <c r="GI268" s="15"/>
      <c r="GJ268" s="15"/>
      <c r="GK268" s="15"/>
      <c r="GL268" s="15"/>
      <c r="GM268" s="15"/>
      <c r="GN268" s="15"/>
      <c r="GO268" s="15"/>
      <c r="GP268" s="15"/>
      <c r="GQ268" s="15"/>
      <c r="GR268" s="15"/>
      <c r="GS268" s="15"/>
      <c r="GT268" s="15"/>
      <c r="GU268" s="15"/>
      <c r="GV268" s="15"/>
      <c r="GW268" s="15"/>
      <c r="GX268" s="15"/>
      <c r="GY268" s="15"/>
      <c r="GZ268" s="15"/>
      <c r="HA268" s="15"/>
      <c r="HB268" s="15"/>
      <c r="HC268" s="15"/>
      <c r="HD268" s="15"/>
      <c r="HE268" s="15"/>
      <c r="HF268" s="15"/>
      <c r="HG268" s="15"/>
      <c r="HH268" s="15"/>
      <c r="HI268" s="15"/>
      <c r="HJ268" s="15"/>
      <c r="HK268" s="15"/>
      <c r="HL268" s="15"/>
      <c r="HM268" s="15"/>
      <c r="HN268" s="15"/>
      <c r="HO268" s="15"/>
      <c r="HP268" s="15"/>
      <c r="HQ268" s="15"/>
      <c r="HR268" s="15"/>
      <c r="HS268" s="15"/>
      <c r="HT268" s="15"/>
      <c r="HU268" s="15"/>
      <c r="HV268" s="15"/>
      <c r="HW268" s="15"/>
      <c r="HX268" s="15"/>
      <c r="HY268" s="15"/>
      <c r="HZ268" s="15"/>
      <c r="IA268" s="15"/>
      <c r="IB268" s="15"/>
      <c r="IC268" s="15"/>
      <c r="ID268" s="15"/>
      <c r="IE268" s="15"/>
      <c r="IF268" s="15"/>
      <c r="IG268" s="15"/>
      <c r="IH268" s="15"/>
      <c r="II268" s="15"/>
      <c r="IJ268" s="15"/>
      <c r="IK268" s="15"/>
      <c r="IL268" s="15"/>
      <c r="IM268" s="15"/>
      <c r="IN268" s="15"/>
      <c r="IO268" s="15"/>
      <c r="IP268" s="15"/>
      <c r="IQ268" s="15"/>
      <c r="IR268" s="15"/>
      <c r="IS268" s="15"/>
      <c r="IT268" s="15"/>
      <c r="IU268" s="15"/>
      <c r="IV268" s="15"/>
    </row>
    <row r="269" spans="1:256" ht="15.75" customHeight="1">
      <c r="A269" s="492" t="s">
        <v>254</v>
      </c>
      <c r="B269" s="492"/>
      <c r="C269" s="492"/>
      <c r="D269" s="492"/>
      <c r="E269" s="492"/>
      <c r="F269" s="492"/>
      <c r="G269" s="492"/>
      <c r="H269" s="492"/>
      <c r="I269" s="492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15"/>
      <c r="BM269" s="15"/>
      <c r="BN269" s="15"/>
      <c r="BO269" s="15"/>
      <c r="BP269" s="15"/>
      <c r="BQ269" s="15"/>
      <c r="BR269" s="15"/>
      <c r="BS269" s="15"/>
      <c r="BT269" s="15"/>
      <c r="BU269" s="15"/>
      <c r="BV269" s="15"/>
      <c r="BW269" s="15"/>
      <c r="BX269" s="15"/>
      <c r="BY269" s="15"/>
      <c r="BZ269" s="15"/>
      <c r="CA269" s="15"/>
      <c r="CB269" s="15"/>
      <c r="CC269" s="15"/>
      <c r="CD269" s="15"/>
      <c r="CE269" s="15"/>
      <c r="CF269" s="15"/>
      <c r="CG269" s="15"/>
      <c r="CH269" s="15"/>
      <c r="CI269" s="15"/>
      <c r="CJ269" s="15"/>
      <c r="CK269" s="15"/>
      <c r="CL269" s="15"/>
      <c r="CM269" s="15"/>
      <c r="CN269" s="15"/>
      <c r="CO269" s="15"/>
      <c r="CP269" s="15"/>
      <c r="CQ269" s="15"/>
      <c r="CR269" s="15"/>
      <c r="CS269" s="15"/>
      <c r="CT269" s="15"/>
      <c r="CU269" s="15"/>
      <c r="CV269" s="15"/>
      <c r="CW269" s="15"/>
      <c r="CX269" s="15"/>
      <c r="CY269" s="15"/>
      <c r="CZ269" s="15"/>
      <c r="DA269" s="15"/>
      <c r="DB269" s="15"/>
      <c r="DC269" s="15"/>
      <c r="DD269" s="15"/>
      <c r="DE269" s="15"/>
      <c r="DF269" s="15"/>
      <c r="DG269" s="15"/>
      <c r="DH269" s="15"/>
      <c r="DI269" s="15"/>
      <c r="DJ269" s="15"/>
      <c r="DK269" s="15"/>
      <c r="DL269" s="15"/>
      <c r="DM269" s="15"/>
      <c r="DN269" s="15"/>
      <c r="DO269" s="15"/>
      <c r="DP269" s="15"/>
      <c r="DQ269" s="15"/>
      <c r="DR269" s="15"/>
      <c r="DS269" s="15"/>
      <c r="DT269" s="15"/>
      <c r="DU269" s="15"/>
      <c r="DV269" s="15"/>
      <c r="DW269" s="15"/>
      <c r="DX269" s="15"/>
      <c r="DY269" s="15"/>
      <c r="DZ269" s="15"/>
      <c r="EA269" s="15"/>
      <c r="EB269" s="15"/>
      <c r="EC269" s="15"/>
      <c r="ED269" s="15"/>
      <c r="EE269" s="15"/>
      <c r="EF269" s="15"/>
      <c r="EG269" s="15"/>
      <c r="EH269" s="15"/>
      <c r="EI269" s="15"/>
      <c r="EJ269" s="15"/>
      <c r="EK269" s="15"/>
      <c r="EL269" s="15"/>
      <c r="EM269" s="15"/>
      <c r="EN269" s="15"/>
      <c r="EO269" s="15"/>
      <c r="EP269" s="15"/>
      <c r="EQ269" s="15"/>
      <c r="ER269" s="15"/>
      <c r="ES269" s="15"/>
      <c r="ET269" s="15"/>
      <c r="EU269" s="15"/>
      <c r="EV269" s="15"/>
      <c r="EW269" s="15"/>
      <c r="EX269" s="15"/>
      <c r="EY269" s="15"/>
      <c r="EZ269" s="15"/>
      <c r="FA269" s="15"/>
      <c r="FB269" s="15"/>
      <c r="FC269" s="15"/>
      <c r="FD269" s="15"/>
      <c r="FE269" s="15"/>
      <c r="FF269" s="15"/>
      <c r="FG269" s="15"/>
      <c r="FH269" s="15"/>
      <c r="FI269" s="15"/>
      <c r="FJ269" s="15"/>
      <c r="FK269" s="15"/>
      <c r="FL269" s="15"/>
      <c r="FM269" s="15"/>
      <c r="FN269" s="15"/>
      <c r="FO269" s="15"/>
      <c r="FP269" s="15"/>
      <c r="FQ269" s="15"/>
      <c r="FR269" s="15"/>
      <c r="FS269" s="15"/>
      <c r="FT269" s="15"/>
      <c r="FU269" s="15"/>
      <c r="FV269" s="15"/>
      <c r="FW269" s="15"/>
      <c r="FX269" s="15"/>
      <c r="FY269" s="15"/>
      <c r="FZ269" s="15"/>
      <c r="GA269" s="15"/>
      <c r="GB269" s="15"/>
      <c r="GC269" s="15"/>
      <c r="GD269" s="15"/>
      <c r="GE269" s="15"/>
      <c r="GF269" s="15"/>
      <c r="GG269" s="15"/>
      <c r="GH269" s="15"/>
      <c r="GI269" s="15"/>
      <c r="GJ269" s="15"/>
      <c r="GK269" s="15"/>
      <c r="GL269" s="15"/>
      <c r="GM269" s="15"/>
      <c r="GN269" s="15"/>
      <c r="GO269" s="15"/>
      <c r="GP269" s="15"/>
      <c r="GQ269" s="15"/>
      <c r="GR269" s="15"/>
      <c r="GS269" s="15"/>
      <c r="GT269" s="15"/>
      <c r="GU269" s="15"/>
      <c r="GV269" s="15"/>
      <c r="GW269" s="15"/>
      <c r="GX269" s="15"/>
      <c r="GY269" s="15"/>
      <c r="GZ269" s="15"/>
      <c r="HA269" s="15"/>
      <c r="HB269" s="15"/>
      <c r="HC269" s="15"/>
      <c r="HD269" s="15"/>
      <c r="HE269" s="15"/>
      <c r="HF269" s="15"/>
      <c r="HG269" s="15"/>
      <c r="HH269" s="15"/>
      <c r="HI269" s="15"/>
      <c r="HJ269" s="15"/>
      <c r="HK269" s="15"/>
      <c r="HL269" s="15"/>
      <c r="HM269" s="15"/>
      <c r="HN269" s="15"/>
      <c r="HO269" s="15"/>
      <c r="HP269" s="15"/>
      <c r="HQ269" s="15"/>
      <c r="HR269" s="15"/>
      <c r="HS269" s="15"/>
      <c r="HT269" s="15"/>
      <c r="HU269" s="15"/>
      <c r="HV269" s="15"/>
      <c r="HW269" s="15"/>
      <c r="HX269" s="15"/>
      <c r="HY269" s="15"/>
      <c r="HZ269" s="15"/>
      <c r="IA269" s="15"/>
      <c r="IB269" s="15"/>
      <c r="IC269" s="15"/>
      <c r="ID269" s="15"/>
      <c r="IE269" s="15"/>
      <c r="IF269" s="15"/>
      <c r="IG269" s="15"/>
      <c r="IH269" s="15"/>
      <c r="II269" s="15"/>
      <c r="IJ269" s="15"/>
      <c r="IK269" s="15"/>
      <c r="IL269" s="15"/>
      <c r="IM269" s="15"/>
      <c r="IN269" s="15"/>
      <c r="IO269" s="15"/>
      <c r="IP269" s="15"/>
      <c r="IQ269" s="15"/>
      <c r="IR269" s="15"/>
      <c r="IS269" s="15"/>
      <c r="IT269" s="15"/>
      <c r="IU269" s="15"/>
      <c r="IV269" s="15"/>
    </row>
    <row r="270" spans="1:256" ht="10.5" customHeight="1">
      <c r="A270" s="475"/>
      <c r="B270" s="475"/>
      <c r="C270" s="475"/>
      <c r="D270" s="475"/>
      <c r="E270" s="475"/>
      <c r="F270" s="475"/>
      <c r="G270" s="475"/>
      <c r="H270" s="475"/>
      <c r="I270" s="47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  <c r="BM270" s="15"/>
      <c r="BN270" s="15"/>
      <c r="BO270" s="15"/>
      <c r="BP270" s="15"/>
      <c r="BQ270" s="15"/>
      <c r="BR270" s="15"/>
      <c r="BS270" s="15"/>
      <c r="BT270" s="15"/>
      <c r="BU270" s="15"/>
      <c r="BV270" s="15"/>
      <c r="BW270" s="15"/>
      <c r="BX270" s="15"/>
      <c r="BY270" s="15"/>
      <c r="BZ270" s="15"/>
      <c r="CA270" s="15"/>
      <c r="CB270" s="15"/>
      <c r="CC270" s="15"/>
      <c r="CD270" s="15"/>
      <c r="CE270" s="15"/>
      <c r="CF270" s="15"/>
      <c r="CG270" s="15"/>
      <c r="CH270" s="15"/>
      <c r="CI270" s="15"/>
      <c r="CJ270" s="15"/>
      <c r="CK270" s="15"/>
      <c r="CL270" s="15"/>
      <c r="CM270" s="15"/>
      <c r="CN270" s="15"/>
      <c r="CO270" s="15"/>
      <c r="CP270" s="15"/>
      <c r="CQ270" s="15"/>
      <c r="CR270" s="15"/>
      <c r="CS270" s="15"/>
      <c r="CT270" s="15"/>
      <c r="CU270" s="15"/>
      <c r="CV270" s="15"/>
      <c r="CW270" s="15"/>
      <c r="CX270" s="15"/>
      <c r="CY270" s="15"/>
      <c r="CZ270" s="15"/>
      <c r="DA270" s="15"/>
      <c r="DB270" s="15"/>
      <c r="DC270" s="15"/>
      <c r="DD270" s="15"/>
      <c r="DE270" s="15"/>
      <c r="DF270" s="15"/>
      <c r="DG270" s="15"/>
      <c r="DH270" s="15"/>
      <c r="DI270" s="15"/>
      <c r="DJ270" s="15"/>
      <c r="DK270" s="15"/>
      <c r="DL270" s="15"/>
      <c r="DM270" s="15"/>
      <c r="DN270" s="15"/>
      <c r="DO270" s="15"/>
      <c r="DP270" s="15"/>
      <c r="DQ270" s="15"/>
      <c r="DR270" s="15"/>
      <c r="DS270" s="15"/>
      <c r="DT270" s="15"/>
      <c r="DU270" s="15"/>
      <c r="DV270" s="15"/>
      <c r="DW270" s="15"/>
      <c r="DX270" s="15"/>
      <c r="DY270" s="15"/>
      <c r="DZ270" s="15"/>
      <c r="EA270" s="15"/>
      <c r="EB270" s="15"/>
      <c r="EC270" s="15"/>
      <c r="ED270" s="15"/>
      <c r="EE270" s="15"/>
      <c r="EF270" s="15"/>
      <c r="EG270" s="15"/>
      <c r="EH270" s="15"/>
      <c r="EI270" s="15"/>
      <c r="EJ270" s="15"/>
      <c r="EK270" s="15"/>
      <c r="EL270" s="15"/>
      <c r="EM270" s="15"/>
      <c r="EN270" s="15"/>
      <c r="EO270" s="15"/>
      <c r="EP270" s="15"/>
      <c r="EQ270" s="15"/>
      <c r="ER270" s="15"/>
      <c r="ES270" s="15"/>
      <c r="ET270" s="15"/>
      <c r="EU270" s="15"/>
      <c r="EV270" s="15"/>
      <c r="EW270" s="15"/>
      <c r="EX270" s="15"/>
      <c r="EY270" s="15"/>
      <c r="EZ270" s="15"/>
      <c r="FA270" s="15"/>
      <c r="FB270" s="15"/>
      <c r="FC270" s="15"/>
      <c r="FD270" s="15"/>
      <c r="FE270" s="15"/>
      <c r="FF270" s="15"/>
      <c r="FG270" s="15"/>
      <c r="FH270" s="15"/>
      <c r="FI270" s="15"/>
      <c r="FJ270" s="15"/>
      <c r="FK270" s="15"/>
      <c r="FL270" s="15"/>
      <c r="FM270" s="15"/>
      <c r="FN270" s="15"/>
      <c r="FO270" s="15"/>
      <c r="FP270" s="15"/>
      <c r="FQ270" s="15"/>
      <c r="FR270" s="15"/>
      <c r="FS270" s="15"/>
      <c r="FT270" s="15"/>
      <c r="FU270" s="15"/>
      <c r="FV270" s="15"/>
      <c r="FW270" s="15"/>
      <c r="FX270" s="15"/>
      <c r="FY270" s="15"/>
      <c r="FZ270" s="15"/>
      <c r="GA270" s="15"/>
      <c r="GB270" s="15"/>
      <c r="GC270" s="15"/>
      <c r="GD270" s="15"/>
      <c r="GE270" s="15"/>
      <c r="GF270" s="15"/>
      <c r="GG270" s="15"/>
      <c r="GH270" s="15"/>
      <c r="GI270" s="15"/>
      <c r="GJ270" s="15"/>
      <c r="GK270" s="15"/>
      <c r="GL270" s="15"/>
      <c r="GM270" s="15"/>
      <c r="GN270" s="15"/>
      <c r="GO270" s="15"/>
      <c r="GP270" s="15"/>
      <c r="GQ270" s="15"/>
      <c r="GR270" s="15"/>
      <c r="GS270" s="15"/>
      <c r="GT270" s="15"/>
      <c r="GU270" s="15"/>
      <c r="GV270" s="15"/>
      <c r="GW270" s="15"/>
      <c r="GX270" s="15"/>
      <c r="GY270" s="15"/>
      <c r="GZ270" s="15"/>
      <c r="HA270" s="15"/>
      <c r="HB270" s="15"/>
      <c r="HC270" s="15"/>
      <c r="HD270" s="15"/>
      <c r="HE270" s="15"/>
      <c r="HF270" s="15"/>
      <c r="HG270" s="15"/>
      <c r="HH270" s="15"/>
      <c r="HI270" s="15"/>
      <c r="HJ270" s="15"/>
      <c r="HK270" s="15"/>
      <c r="HL270" s="15"/>
      <c r="HM270" s="15"/>
      <c r="HN270" s="15"/>
      <c r="HO270" s="15"/>
      <c r="HP270" s="15"/>
      <c r="HQ270" s="15"/>
      <c r="HR270" s="15"/>
      <c r="HS270" s="15"/>
      <c r="HT270" s="15"/>
      <c r="HU270" s="15"/>
      <c r="HV270" s="15"/>
      <c r="HW270" s="15"/>
      <c r="HX270" s="15"/>
      <c r="HY270" s="15"/>
      <c r="HZ270" s="15"/>
      <c r="IA270" s="15"/>
      <c r="IB270" s="15"/>
      <c r="IC270" s="15"/>
      <c r="ID270" s="15"/>
      <c r="IE270" s="15"/>
      <c r="IF270" s="15"/>
      <c r="IG270" s="15"/>
      <c r="IH270" s="15"/>
      <c r="II270" s="15"/>
      <c r="IJ270" s="15"/>
      <c r="IK270" s="15"/>
      <c r="IL270" s="15"/>
      <c r="IM270" s="15"/>
      <c r="IN270" s="15"/>
      <c r="IO270" s="15"/>
      <c r="IP270" s="15"/>
      <c r="IQ270" s="15"/>
      <c r="IR270" s="15"/>
      <c r="IS270" s="15"/>
      <c r="IT270" s="15"/>
      <c r="IU270" s="15"/>
      <c r="IV270" s="15"/>
    </row>
    <row r="271" spans="1:256" ht="12" customHeight="1">
      <c r="A271" s="12" t="s">
        <v>255</v>
      </c>
      <c r="B271" s="12"/>
      <c r="C271" s="12"/>
      <c r="D271" s="12"/>
      <c r="E271" s="12"/>
      <c r="F271" s="12"/>
      <c r="G271" s="12"/>
      <c r="H271" s="12"/>
      <c r="I271" s="12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  <c r="BM271" s="15"/>
      <c r="BN271" s="15"/>
      <c r="BO271" s="15"/>
      <c r="BP271" s="15"/>
      <c r="BQ271" s="15"/>
      <c r="BR271" s="15"/>
      <c r="BS271" s="15"/>
      <c r="BT271" s="15"/>
      <c r="BU271" s="15"/>
      <c r="BV271" s="15"/>
      <c r="BW271" s="15"/>
      <c r="BX271" s="15"/>
      <c r="BY271" s="15"/>
      <c r="BZ271" s="15"/>
      <c r="CA271" s="15"/>
      <c r="CB271" s="15"/>
      <c r="CC271" s="15"/>
      <c r="CD271" s="15"/>
      <c r="CE271" s="15"/>
      <c r="CF271" s="15"/>
      <c r="CG271" s="15"/>
      <c r="CH271" s="15"/>
      <c r="CI271" s="15"/>
      <c r="CJ271" s="15"/>
      <c r="CK271" s="15"/>
      <c r="CL271" s="15"/>
      <c r="CM271" s="15"/>
      <c r="CN271" s="15"/>
      <c r="CO271" s="15"/>
      <c r="CP271" s="15"/>
      <c r="CQ271" s="15"/>
      <c r="CR271" s="15"/>
      <c r="CS271" s="15"/>
      <c r="CT271" s="15"/>
      <c r="CU271" s="15"/>
      <c r="CV271" s="15"/>
      <c r="CW271" s="15"/>
      <c r="CX271" s="15"/>
      <c r="CY271" s="15"/>
      <c r="CZ271" s="15"/>
      <c r="DA271" s="15"/>
      <c r="DB271" s="15"/>
      <c r="DC271" s="15"/>
      <c r="DD271" s="15"/>
      <c r="DE271" s="15"/>
      <c r="DF271" s="15"/>
      <c r="DG271" s="15"/>
      <c r="DH271" s="15"/>
      <c r="DI271" s="15"/>
      <c r="DJ271" s="15"/>
      <c r="DK271" s="15"/>
      <c r="DL271" s="15"/>
      <c r="DM271" s="15"/>
      <c r="DN271" s="15"/>
      <c r="DO271" s="15"/>
      <c r="DP271" s="15"/>
      <c r="DQ271" s="15"/>
      <c r="DR271" s="15"/>
      <c r="DS271" s="15"/>
      <c r="DT271" s="15"/>
      <c r="DU271" s="15"/>
      <c r="DV271" s="15"/>
      <c r="DW271" s="15"/>
      <c r="DX271" s="15"/>
      <c r="DY271" s="15"/>
      <c r="DZ271" s="15"/>
      <c r="EA271" s="15"/>
      <c r="EB271" s="15"/>
      <c r="EC271" s="15"/>
      <c r="ED271" s="15"/>
      <c r="EE271" s="15"/>
      <c r="EF271" s="15"/>
      <c r="EG271" s="15"/>
      <c r="EH271" s="15"/>
      <c r="EI271" s="15"/>
      <c r="EJ271" s="15"/>
      <c r="EK271" s="15"/>
      <c r="EL271" s="15"/>
      <c r="EM271" s="15"/>
      <c r="EN271" s="15"/>
      <c r="EO271" s="15"/>
      <c r="EP271" s="15"/>
      <c r="EQ271" s="15"/>
      <c r="ER271" s="15"/>
      <c r="ES271" s="15"/>
      <c r="ET271" s="15"/>
      <c r="EU271" s="15"/>
      <c r="EV271" s="15"/>
      <c r="EW271" s="15"/>
      <c r="EX271" s="15"/>
      <c r="EY271" s="15"/>
      <c r="EZ271" s="15"/>
      <c r="FA271" s="15"/>
      <c r="FB271" s="15"/>
      <c r="FC271" s="15"/>
      <c r="FD271" s="15"/>
      <c r="FE271" s="15"/>
      <c r="FF271" s="15"/>
      <c r="FG271" s="15"/>
      <c r="FH271" s="15"/>
      <c r="FI271" s="15"/>
      <c r="FJ271" s="15"/>
      <c r="FK271" s="15"/>
      <c r="FL271" s="15"/>
      <c r="FM271" s="15"/>
      <c r="FN271" s="15"/>
      <c r="FO271" s="15"/>
      <c r="FP271" s="15"/>
      <c r="FQ271" s="15"/>
      <c r="FR271" s="15"/>
      <c r="FS271" s="15"/>
      <c r="FT271" s="15"/>
      <c r="FU271" s="15"/>
      <c r="FV271" s="15"/>
      <c r="FW271" s="15"/>
      <c r="FX271" s="15"/>
      <c r="FY271" s="15"/>
      <c r="FZ271" s="15"/>
      <c r="GA271" s="15"/>
      <c r="GB271" s="15"/>
      <c r="GC271" s="15"/>
      <c r="GD271" s="15"/>
      <c r="GE271" s="15"/>
      <c r="GF271" s="15"/>
      <c r="GG271" s="15"/>
      <c r="GH271" s="15"/>
      <c r="GI271" s="15"/>
      <c r="GJ271" s="15"/>
      <c r="GK271" s="15"/>
      <c r="GL271" s="15"/>
      <c r="GM271" s="15"/>
      <c r="GN271" s="15"/>
      <c r="GO271" s="15"/>
      <c r="GP271" s="15"/>
      <c r="GQ271" s="15"/>
      <c r="GR271" s="15"/>
      <c r="GS271" s="15"/>
      <c r="GT271" s="15"/>
      <c r="GU271" s="15"/>
      <c r="GV271" s="15"/>
      <c r="GW271" s="15"/>
      <c r="GX271" s="15"/>
      <c r="GY271" s="15"/>
      <c r="GZ271" s="15"/>
      <c r="HA271" s="15"/>
      <c r="HB271" s="15"/>
      <c r="HC271" s="15"/>
      <c r="HD271" s="15"/>
      <c r="HE271" s="15"/>
      <c r="HF271" s="15"/>
      <c r="HG271" s="15"/>
      <c r="HH271" s="15"/>
      <c r="HI271" s="15"/>
      <c r="HJ271" s="15"/>
      <c r="HK271" s="15"/>
      <c r="HL271" s="15"/>
      <c r="HM271" s="15"/>
      <c r="HN271" s="15"/>
      <c r="HO271" s="15"/>
      <c r="HP271" s="15"/>
      <c r="HQ271" s="15"/>
      <c r="HR271" s="15"/>
      <c r="HS271" s="15"/>
      <c r="HT271" s="15"/>
      <c r="HU271" s="15"/>
      <c r="HV271" s="15"/>
      <c r="HW271" s="15"/>
      <c r="HX271" s="15"/>
      <c r="HY271" s="15"/>
      <c r="HZ271" s="15"/>
      <c r="IA271" s="15"/>
      <c r="IB271" s="15"/>
      <c r="IC271" s="15"/>
      <c r="ID271" s="15"/>
      <c r="IE271" s="15"/>
      <c r="IF271" s="15"/>
      <c r="IG271" s="15"/>
      <c r="IH271" s="15"/>
      <c r="II271" s="15"/>
      <c r="IJ271" s="15"/>
      <c r="IK271" s="15"/>
      <c r="IL271" s="15"/>
      <c r="IM271" s="15"/>
      <c r="IN271" s="15"/>
      <c r="IO271" s="15"/>
      <c r="IP271" s="15"/>
      <c r="IQ271" s="15"/>
      <c r="IR271" s="15"/>
      <c r="IS271" s="15"/>
      <c r="IT271" s="15"/>
      <c r="IU271" s="15"/>
      <c r="IV271" s="15"/>
    </row>
    <row r="272" spans="1:256" ht="36.75" customHeight="1">
      <c r="A272" s="12"/>
      <c r="B272" s="12"/>
      <c r="C272" s="12"/>
      <c r="D272" s="12"/>
      <c r="E272" s="12"/>
      <c r="F272" s="12"/>
      <c r="G272" s="12"/>
      <c r="H272" s="12"/>
      <c r="I272" s="12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  <c r="BM272" s="15"/>
      <c r="BN272" s="15"/>
      <c r="BO272" s="15"/>
      <c r="BP272" s="15"/>
      <c r="BQ272" s="15"/>
      <c r="BR272" s="15"/>
      <c r="BS272" s="15"/>
      <c r="BT272" s="15"/>
      <c r="BU272" s="15"/>
      <c r="BV272" s="15"/>
      <c r="BW272" s="15"/>
      <c r="BX272" s="15"/>
      <c r="BY272" s="15"/>
      <c r="BZ272" s="15"/>
      <c r="CA272" s="15"/>
      <c r="CB272" s="15"/>
      <c r="CC272" s="15"/>
      <c r="CD272" s="15"/>
      <c r="CE272" s="15"/>
      <c r="CF272" s="15"/>
      <c r="CG272" s="15"/>
      <c r="CH272" s="15"/>
      <c r="CI272" s="15"/>
      <c r="CJ272" s="15"/>
      <c r="CK272" s="15"/>
      <c r="CL272" s="15"/>
      <c r="CM272" s="15"/>
      <c r="CN272" s="15"/>
      <c r="CO272" s="15"/>
      <c r="CP272" s="15"/>
      <c r="CQ272" s="15"/>
      <c r="CR272" s="15"/>
      <c r="CS272" s="15"/>
      <c r="CT272" s="15"/>
      <c r="CU272" s="15"/>
      <c r="CV272" s="15"/>
      <c r="CW272" s="15"/>
      <c r="CX272" s="15"/>
      <c r="CY272" s="15"/>
      <c r="CZ272" s="15"/>
      <c r="DA272" s="15"/>
      <c r="DB272" s="15"/>
      <c r="DC272" s="15"/>
      <c r="DD272" s="15"/>
      <c r="DE272" s="15"/>
      <c r="DF272" s="15"/>
      <c r="DG272" s="15"/>
      <c r="DH272" s="15"/>
      <c r="DI272" s="15"/>
      <c r="DJ272" s="15"/>
      <c r="DK272" s="15"/>
      <c r="DL272" s="15"/>
      <c r="DM272" s="15"/>
      <c r="DN272" s="15"/>
      <c r="DO272" s="15"/>
      <c r="DP272" s="15"/>
      <c r="DQ272" s="15"/>
      <c r="DR272" s="15"/>
      <c r="DS272" s="15"/>
      <c r="DT272" s="15"/>
      <c r="DU272" s="15"/>
      <c r="DV272" s="15"/>
      <c r="DW272" s="15"/>
      <c r="DX272" s="15"/>
      <c r="DY272" s="15"/>
      <c r="DZ272" s="15"/>
      <c r="EA272" s="15"/>
      <c r="EB272" s="15"/>
      <c r="EC272" s="15"/>
      <c r="ED272" s="15"/>
      <c r="EE272" s="15"/>
      <c r="EF272" s="15"/>
      <c r="EG272" s="15"/>
      <c r="EH272" s="15"/>
      <c r="EI272" s="15"/>
      <c r="EJ272" s="15"/>
      <c r="EK272" s="15"/>
      <c r="EL272" s="15"/>
      <c r="EM272" s="15"/>
      <c r="EN272" s="15"/>
      <c r="EO272" s="15"/>
      <c r="EP272" s="15"/>
      <c r="EQ272" s="15"/>
      <c r="ER272" s="15"/>
      <c r="ES272" s="15"/>
      <c r="ET272" s="15"/>
      <c r="EU272" s="15"/>
      <c r="EV272" s="15"/>
      <c r="EW272" s="15"/>
      <c r="EX272" s="15"/>
      <c r="EY272" s="15"/>
      <c r="EZ272" s="15"/>
      <c r="FA272" s="15"/>
      <c r="FB272" s="15"/>
      <c r="FC272" s="15"/>
      <c r="FD272" s="15"/>
      <c r="FE272" s="15"/>
      <c r="FF272" s="15"/>
      <c r="FG272" s="15"/>
      <c r="FH272" s="15"/>
      <c r="FI272" s="15"/>
      <c r="FJ272" s="15"/>
      <c r="FK272" s="15"/>
      <c r="FL272" s="15"/>
      <c r="FM272" s="15"/>
      <c r="FN272" s="15"/>
      <c r="FO272" s="15"/>
      <c r="FP272" s="15"/>
      <c r="FQ272" s="15"/>
      <c r="FR272" s="15"/>
      <c r="FS272" s="15"/>
      <c r="FT272" s="15"/>
      <c r="FU272" s="15"/>
      <c r="FV272" s="15"/>
      <c r="FW272" s="15"/>
      <c r="FX272" s="15"/>
      <c r="FY272" s="15"/>
      <c r="FZ272" s="15"/>
      <c r="GA272" s="15"/>
      <c r="GB272" s="15"/>
      <c r="GC272" s="15"/>
      <c r="GD272" s="15"/>
      <c r="GE272" s="15"/>
      <c r="GF272" s="15"/>
      <c r="GG272" s="15"/>
      <c r="GH272" s="15"/>
      <c r="GI272" s="15"/>
      <c r="GJ272" s="15"/>
      <c r="GK272" s="15"/>
      <c r="GL272" s="15"/>
      <c r="GM272" s="15"/>
      <c r="GN272" s="15"/>
      <c r="GO272" s="15"/>
      <c r="GP272" s="15"/>
      <c r="GQ272" s="15"/>
      <c r="GR272" s="15"/>
      <c r="GS272" s="15"/>
      <c r="GT272" s="15"/>
      <c r="GU272" s="15"/>
      <c r="GV272" s="15"/>
      <c r="GW272" s="15"/>
      <c r="GX272" s="15"/>
      <c r="GY272" s="15"/>
      <c r="GZ272" s="15"/>
      <c r="HA272" s="15"/>
      <c r="HB272" s="15"/>
      <c r="HC272" s="15"/>
      <c r="HD272" s="15"/>
      <c r="HE272" s="15"/>
      <c r="HF272" s="15"/>
      <c r="HG272" s="15"/>
      <c r="HH272" s="15"/>
      <c r="HI272" s="15"/>
      <c r="HJ272" s="15"/>
      <c r="HK272" s="15"/>
      <c r="HL272" s="15"/>
      <c r="HM272" s="15"/>
      <c r="HN272" s="15"/>
      <c r="HO272" s="15"/>
      <c r="HP272" s="15"/>
      <c r="HQ272" s="15"/>
      <c r="HR272" s="15"/>
      <c r="HS272" s="15"/>
      <c r="HT272" s="15"/>
      <c r="HU272" s="15"/>
      <c r="HV272" s="15"/>
      <c r="HW272" s="15"/>
      <c r="HX272" s="15"/>
      <c r="HY272" s="15"/>
      <c r="HZ272" s="15"/>
      <c r="IA272" s="15"/>
      <c r="IB272" s="15"/>
      <c r="IC272" s="15"/>
      <c r="ID272" s="15"/>
      <c r="IE272" s="15"/>
      <c r="IF272" s="15"/>
      <c r="IG272" s="15"/>
      <c r="IH272" s="15"/>
      <c r="II272" s="15"/>
      <c r="IJ272" s="15"/>
      <c r="IK272" s="15"/>
      <c r="IL272" s="15"/>
      <c r="IM272" s="15"/>
      <c r="IN272" s="15"/>
      <c r="IO272" s="15"/>
      <c r="IP272" s="15"/>
      <c r="IQ272" s="15"/>
      <c r="IR272" s="15"/>
      <c r="IS272" s="15"/>
      <c r="IT272" s="15"/>
      <c r="IU272" s="15"/>
      <c r="IV272" s="15"/>
    </row>
    <row r="273" spans="1:256" ht="69" customHeight="1">
      <c r="A273" s="114" t="s">
        <v>256</v>
      </c>
      <c r="B273" s="119" t="s">
        <v>257</v>
      </c>
      <c r="C273" s="119" t="s">
        <v>258</v>
      </c>
      <c r="D273" s="586" t="s">
        <v>259</v>
      </c>
      <c r="E273" s="586"/>
      <c r="F273" s="119" t="s">
        <v>260</v>
      </c>
      <c r="G273" s="119" t="s">
        <v>261</v>
      </c>
      <c r="H273" s="586" t="s">
        <v>262</v>
      </c>
      <c r="I273" s="586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  <c r="BG273" s="15"/>
      <c r="BH273" s="15"/>
      <c r="BI273" s="15"/>
      <c r="BJ273" s="15"/>
      <c r="BK273" s="15"/>
      <c r="BL273" s="15"/>
      <c r="BM273" s="15"/>
      <c r="BN273" s="15"/>
      <c r="BO273" s="15"/>
      <c r="BP273" s="15"/>
      <c r="BQ273" s="15"/>
      <c r="BR273" s="15"/>
      <c r="BS273" s="15"/>
      <c r="BT273" s="15"/>
      <c r="BU273" s="15"/>
      <c r="BV273" s="15"/>
      <c r="BW273" s="15"/>
      <c r="BX273" s="15"/>
      <c r="BY273" s="15"/>
      <c r="BZ273" s="15"/>
      <c r="CA273" s="15"/>
      <c r="CB273" s="15"/>
      <c r="CC273" s="15"/>
      <c r="CD273" s="15"/>
      <c r="CE273" s="15"/>
      <c r="CF273" s="15"/>
      <c r="CG273" s="15"/>
      <c r="CH273" s="15"/>
      <c r="CI273" s="15"/>
      <c r="CJ273" s="15"/>
      <c r="CK273" s="15"/>
      <c r="CL273" s="15"/>
      <c r="CM273" s="15"/>
      <c r="CN273" s="15"/>
      <c r="CO273" s="15"/>
      <c r="CP273" s="15"/>
      <c r="CQ273" s="15"/>
      <c r="CR273" s="15"/>
      <c r="CS273" s="15"/>
      <c r="CT273" s="15"/>
      <c r="CU273" s="15"/>
      <c r="CV273" s="15"/>
      <c r="CW273" s="15"/>
      <c r="CX273" s="15"/>
      <c r="CY273" s="15"/>
      <c r="CZ273" s="15"/>
      <c r="DA273" s="15"/>
      <c r="DB273" s="15"/>
      <c r="DC273" s="15"/>
      <c r="DD273" s="15"/>
      <c r="DE273" s="15"/>
      <c r="DF273" s="15"/>
      <c r="DG273" s="15"/>
      <c r="DH273" s="15"/>
      <c r="DI273" s="15"/>
      <c r="DJ273" s="15"/>
      <c r="DK273" s="15"/>
      <c r="DL273" s="15"/>
      <c r="DM273" s="15"/>
      <c r="DN273" s="15"/>
      <c r="DO273" s="15"/>
      <c r="DP273" s="15"/>
      <c r="DQ273" s="15"/>
      <c r="DR273" s="15"/>
      <c r="DS273" s="15"/>
      <c r="DT273" s="15"/>
      <c r="DU273" s="15"/>
      <c r="DV273" s="15"/>
      <c r="DW273" s="15"/>
      <c r="DX273" s="15"/>
      <c r="DY273" s="15"/>
      <c r="DZ273" s="15"/>
      <c r="EA273" s="15"/>
      <c r="EB273" s="15"/>
      <c r="EC273" s="15"/>
      <c r="ED273" s="15"/>
      <c r="EE273" s="15"/>
      <c r="EF273" s="15"/>
      <c r="EG273" s="15"/>
      <c r="EH273" s="15"/>
      <c r="EI273" s="15"/>
      <c r="EJ273" s="15"/>
      <c r="EK273" s="15"/>
      <c r="EL273" s="15"/>
      <c r="EM273" s="15"/>
      <c r="EN273" s="15"/>
      <c r="EO273" s="15"/>
      <c r="EP273" s="15"/>
      <c r="EQ273" s="15"/>
      <c r="ER273" s="15"/>
      <c r="ES273" s="15"/>
      <c r="ET273" s="15"/>
      <c r="EU273" s="15"/>
      <c r="EV273" s="15"/>
      <c r="EW273" s="15"/>
      <c r="EX273" s="15"/>
      <c r="EY273" s="15"/>
      <c r="EZ273" s="15"/>
      <c r="FA273" s="15"/>
      <c r="FB273" s="15"/>
      <c r="FC273" s="15"/>
      <c r="FD273" s="15"/>
      <c r="FE273" s="15"/>
      <c r="FF273" s="15"/>
      <c r="FG273" s="15"/>
      <c r="FH273" s="15"/>
      <c r="FI273" s="15"/>
      <c r="FJ273" s="15"/>
      <c r="FK273" s="15"/>
      <c r="FL273" s="15"/>
      <c r="FM273" s="15"/>
      <c r="FN273" s="15"/>
      <c r="FO273" s="15"/>
      <c r="FP273" s="15"/>
      <c r="FQ273" s="15"/>
      <c r="FR273" s="15"/>
      <c r="FS273" s="15"/>
      <c r="FT273" s="15"/>
      <c r="FU273" s="15"/>
      <c r="FV273" s="15"/>
      <c r="FW273" s="15"/>
      <c r="FX273" s="15"/>
      <c r="FY273" s="15"/>
      <c r="FZ273" s="15"/>
      <c r="GA273" s="15"/>
      <c r="GB273" s="15"/>
      <c r="GC273" s="15"/>
      <c r="GD273" s="15"/>
      <c r="GE273" s="15"/>
      <c r="GF273" s="15"/>
      <c r="GG273" s="15"/>
      <c r="GH273" s="15"/>
      <c r="GI273" s="15"/>
      <c r="GJ273" s="15"/>
      <c r="GK273" s="15"/>
      <c r="GL273" s="15"/>
      <c r="GM273" s="15"/>
      <c r="GN273" s="15"/>
      <c r="GO273" s="15"/>
      <c r="GP273" s="15"/>
      <c r="GQ273" s="15"/>
      <c r="GR273" s="15"/>
      <c r="GS273" s="15"/>
      <c r="GT273" s="15"/>
      <c r="GU273" s="15"/>
      <c r="GV273" s="15"/>
      <c r="GW273" s="15"/>
      <c r="GX273" s="15"/>
      <c r="GY273" s="15"/>
      <c r="GZ273" s="15"/>
      <c r="HA273" s="15"/>
      <c r="HB273" s="15"/>
      <c r="HC273" s="15"/>
      <c r="HD273" s="15"/>
      <c r="HE273" s="15"/>
      <c r="HF273" s="15"/>
      <c r="HG273" s="15"/>
      <c r="HH273" s="15"/>
      <c r="HI273" s="15"/>
      <c r="HJ273" s="15"/>
      <c r="HK273" s="15"/>
      <c r="HL273" s="15"/>
      <c r="HM273" s="15"/>
      <c r="HN273" s="15"/>
      <c r="HO273" s="15"/>
      <c r="HP273" s="15"/>
      <c r="HQ273" s="15"/>
      <c r="HR273" s="15"/>
      <c r="HS273" s="15"/>
      <c r="HT273" s="15"/>
      <c r="HU273" s="15"/>
      <c r="HV273" s="15"/>
      <c r="HW273" s="15"/>
      <c r="HX273" s="15"/>
      <c r="HY273" s="15"/>
      <c r="HZ273" s="15"/>
      <c r="IA273" s="15"/>
      <c r="IB273" s="15"/>
      <c r="IC273" s="15"/>
      <c r="ID273" s="15"/>
      <c r="IE273" s="15"/>
      <c r="IF273" s="15"/>
      <c r="IG273" s="15"/>
      <c r="IH273" s="15"/>
      <c r="II273" s="15"/>
      <c r="IJ273" s="15"/>
      <c r="IK273" s="15"/>
      <c r="IL273" s="15"/>
      <c r="IM273" s="15"/>
      <c r="IN273" s="15"/>
      <c r="IO273" s="15"/>
      <c r="IP273" s="15"/>
      <c r="IQ273" s="15"/>
      <c r="IR273" s="15"/>
      <c r="IS273" s="15"/>
      <c r="IT273" s="15"/>
      <c r="IU273" s="15"/>
      <c r="IV273" s="15"/>
    </row>
    <row r="274" spans="1:256" ht="50.25" customHeight="1">
      <c r="A274" s="120" t="s">
        <v>263</v>
      </c>
      <c r="B274" s="121" t="s">
        <v>264</v>
      </c>
      <c r="C274" s="98">
        <v>16</v>
      </c>
      <c r="D274" s="587" t="s">
        <v>265</v>
      </c>
      <c r="E274" s="587"/>
      <c r="F274" s="122">
        <v>1.95E-5</v>
      </c>
      <c r="G274" s="35">
        <v>0</v>
      </c>
      <c r="H274" s="554">
        <v>0</v>
      </c>
      <c r="I274" s="554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15"/>
      <c r="BM274" s="15"/>
      <c r="BN274" s="15"/>
      <c r="BO274" s="15"/>
      <c r="BP274" s="15"/>
      <c r="BQ274" s="15"/>
      <c r="BR274" s="15"/>
      <c r="BS274" s="15"/>
      <c r="BT274" s="15"/>
      <c r="BU274" s="15"/>
      <c r="BV274" s="15"/>
      <c r="BW274" s="15"/>
      <c r="BX274" s="15"/>
      <c r="BY274" s="15"/>
      <c r="BZ274" s="15"/>
      <c r="CA274" s="15"/>
      <c r="CB274" s="15"/>
      <c r="CC274" s="15"/>
      <c r="CD274" s="15"/>
      <c r="CE274" s="15"/>
      <c r="CF274" s="15"/>
      <c r="CG274" s="15"/>
      <c r="CH274" s="15"/>
      <c r="CI274" s="15"/>
      <c r="CJ274" s="15"/>
      <c r="CK274" s="15"/>
      <c r="CL274" s="15"/>
      <c r="CM274" s="15"/>
      <c r="CN274" s="15"/>
      <c r="CO274" s="15"/>
      <c r="CP274" s="15"/>
      <c r="CQ274" s="15"/>
      <c r="CR274" s="15"/>
      <c r="CS274" s="15"/>
      <c r="CT274" s="15"/>
      <c r="CU274" s="15"/>
      <c r="CV274" s="15"/>
      <c r="CW274" s="15"/>
      <c r="CX274" s="15"/>
      <c r="CY274" s="15"/>
      <c r="CZ274" s="15"/>
      <c r="DA274" s="15"/>
      <c r="DB274" s="15"/>
      <c r="DC274" s="15"/>
      <c r="DD274" s="15"/>
      <c r="DE274" s="15"/>
      <c r="DF274" s="15"/>
      <c r="DG274" s="15"/>
      <c r="DH274" s="15"/>
      <c r="DI274" s="15"/>
      <c r="DJ274" s="15"/>
      <c r="DK274" s="15"/>
      <c r="DL274" s="15"/>
      <c r="DM274" s="15"/>
      <c r="DN274" s="15"/>
      <c r="DO274" s="15"/>
      <c r="DP274" s="15"/>
      <c r="DQ274" s="15"/>
      <c r="DR274" s="15"/>
      <c r="DS274" s="15"/>
      <c r="DT274" s="15"/>
      <c r="DU274" s="15"/>
      <c r="DV274" s="15"/>
      <c r="DW274" s="15"/>
      <c r="DX274" s="15"/>
      <c r="DY274" s="15"/>
      <c r="DZ274" s="15"/>
      <c r="EA274" s="15"/>
      <c r="EB274" s="15"/>
      <c r="EC274" s="15"/>
      <c r="ED274" s="15"/>
      <c r="EE274" s="15"/>
      <c r="EF274" s="15"/>
      <c r="EG274" s="15"/>
      <c r="EH274" s="15"/>
      <c r="EI274" s="15"/>
      <c r="EJ274" s="15"/>
      <c r="EK274" s="15"/>
      <c r="EL274" s="15"/>
      <c r="EM274" s="15"/>
      <c r="EN274" s="15"/>
      <c r="EO274" s="15"/>
      <c r="EP274" s="15"/>
      <c r="EQ274" s="15"/>
      <c r="ER274" s="15"/>
      <c r="ES274" s="15"/>
      <c r="ET274" s="15"/>
      <c r="EU274" s="15"/>
      <c r="EV274" s="15"/>
      <c r="EW274" s="15"/>
      <c r="EX274" s="15"/>
      <c r="EY274" s="15"/>
      <c r="EZ274" s="15"/>
      <c r="FA274" s="15"/>
      <c r="FB274" s="15"/>
      <c r="FC274" s="15"/>
      <c r="FD274" s="15"/>
      <c r="FE274" s="15"/>
      <c r="FF274" s="15"/>
      <c r="FG274" s="15"/>
      <c r="FH274" s="15"/>
      <c r="FI274" s="15"/>
      <c r="FJ274" s="15"/>
      <c r="FK274" s="15"/>
      <c r="FL274" s="15"/>
      <c r="FM274" s="15"/>
      <c r="FN274" s="15"/>
      <c r="FO274" s="15"/>
      <c r="FP274" s="15"/>
      <c r="FQ274" s="15"/>
      <c r="FR274" s="15"/>
      <c r="FS274" s="15"/>
      <c r="FT274" s="15"/>
      <c r="FU274" s="15"/>
      <c r="FV274" s="15"/>
      <c r="FW274" s="15"/>
      <c r="FX274" s="15"/>
      <c r="FY274" s="15"/>
      <c r="FZ274" s="15"/>
      <c r="GA274" s="15"/>
      <c r="GB274" s="15"/>
      <c r="GC274" s="15"/>
      <c r="GD274" s="15"/>
      <c r="GE274" s="15"/>
      <c r="GF274" s="15"/>
      <c r="GG274" s="15"/>
      <c r="GH274" s="15"/>
      <c r="GI274" s="15"/>
      <c r="GJ274" s="15"/>
      <c r="GK274" s="15"/>
      <c r="GL274" s="15"/>
      <c r="GM274" s="15"/>
      <c r="GN274" s="15"/>
      <c r="GO274" s="15"/>
      <c r="GP274" s="15"/>
      <c r="GQ274" s="15"/>
      <c r="GR274" s="15"/>
      <c r="GS274" s="15"/>
      <c r="GT274" s="15"/>
      <c r="GU274" s="15"/>
      <c r="GV274" s="15"/>
      <c r="GW274" s="15"/>
      <c r="GX274" s="15"/>
      <c r="GY274" s="15"/>
      <c r="GZ274" s="15"/>
      <c r="HA274" s="15"/>
      <c r="HB274" s="15"/>
      <c r="HC274" s="15"/>
      <c r="HD274" s="15"/>
      <c r="HE274" s="15"/>
      <c r="HF274" s="15"/>
      <c r="HG274" s="15"/>
      <c r="HH274" s="15"/>
      <c r="HI274" s="15"/>
      <c r="HJ274" s="15"/>
      <c r="HK274" s="15"/>
      <c r="HL274" s="15"/>
      <c r="HM274" s="15"/>
      <c r="HN274" s="15"/>
      <c r="HO274" s="15"/>
      <c r="HP274" s="15"/>
      <c r="HQ274" s="15"/>
      <c r="HR274" s="15"/>
      <c r="HS274" s="15"/>
      <c r="HT274" s="15"/>
      <c r="HU274" s="15"/>
      <c r="HV274" s="15"/>
      <c r="HW274" s="15"/>
      <c r="HX274" s="15"/>
      <c r="HY274" s="15"/>
      <c r="HZ274" s="15"/>
      <c r="IA274" s="15"/>
      <c r="IB274" s="15"/>
      <c r="IC274" s="15"/>
      <c r="ID274" s="15"/>
      <c r="IE274" s="15"/>
      <c r="IF274" s="15"/>
      <c r="IG274" s="15"/>
      <c r="IH274" s="15"/>
      <c r="II274" s="15"/>
      <c r="IJ274" s="15"/>
      <c r="IK274" s="15"/>
      <c r="IL274" s="15"/>
      <c r="IM274" s="15"/>
      <c r="IN274" s="15"/>
      <c r="IO274" s="15"/>
      <c r="IP274" s="15"/>
      <c r="IQ274" s="15"/>
      <c r="IR274" s="15"/>
      <c r="IS274" s="15"/>
      <c r="IT274" s="15"/>
      <c r="IU274" s="15"/>
      <c r="IV274" s="15"/>
    </row>
    <row r="275" spans="1:256" ht="51" customHeight="1">
      <c r="A275" s="120" t="s">
        <v>266</v>
      </c>
      <c r="B275" s="117" t="s">
        <v>267</v>
      </c>
      <c r="C275" s="98">
        <v>16</v>
      </c>
      <c r="D275" s="587" t="s">
        <v>265</v>
      </c>
      <c r="E275" s="587"/>
      <c r="F275" s="122">
        <f>ROUND((1/145)*16*(1/188.76),7)</f>
        <v>5.8460000000000001E-4</v>
      </c>
      <c r="G275" s="35">
        <f>I205</f>
        <v>4794.4500000000007</v>
      </c>
      <c r="H275" s="554">
        <f>ROUND(F275*G275,2)</f>
        <v>2.8</v>
      </c>
      <c r="I275" s="554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  <c r="BM275" s="15"/>
      <c r="BN275" s="15"/>
      <c r="BO275" s="15"/>
      <c r="BP275" s="15"/>
      <c r="BQ275" s="15"/>
      <c r="BR275" s="15"/>
      <c r="BS275" s="15"/>
      <c r="BT275" s="15"/>
      <c r="BU275" s="15"/>
      <c r="BV275" s="15"/>
      <c r="BW275" s="15"/>
      <c r="BX275" s="15"/>
      <c r="BY275" s="15"/>
      <c r="BZ275" s="15"/>
      <c r="CA275" s="15"/>
      <c r="CB275" s="15"/>
      <c r="CC275" s="15"/>
      <c r="CD275" s="15"/>
      <c r="CE275" s="15"/>
      <c r="CF275" s="15"/>
      <c r="CG275" s="15"/>
      <c r="CH275" s="15"/>
      <c r="CI275" s="15"/>
      <c r="CJ275" s="15"/>
      <c r="CK275" s="15"/>
      <c r="CL275" s="15"/>
      <c r="CM275" s="15"/>
      <c r="CN275" s="15"/>
      <c r="CO275" s="15"/>
      <c r="CP275" s="15"/>
      <c r="CQ275" s="15"/>
      <c r="CR275" s="15"/>
      <c r="CS275" s="15"/>
      <c r="CT275" s="15"/>
      <c r="CU275" s="15"/>
      <c r="CV275" s="15"/>
      <c r="CW275" s="15"/>
      <c r="CX275" s="15"/>
      <c r="CY275" s="15"/>
      <c r="CZ275" s="15"/>
      <c r="DA275" s="15"/>
      <c r="DB275" s="15"/>
      <c r="DC275" s="15"/>
      <c r="DD275" s="15"/>
      <c r="DE275" s="15"/>
      <c r="DF275" s="15"/>
      <c r="DG275" s="15"/>
      <c r="DH275" s="15"/>
      <c r="DI275" s="15"/>
      <c r="DJ275" s="15"/>
      <c r="DK275" s="15"/>
      <c r="DL275" s="15"/>
      <c r="DM275" s="15"/>
      <c r="DN275" s="15"/>
      <c r="DO275" s="15"/>
      <c r="DP275" s="15"/>
      <c r="DQ275" s="15"/>
      <c r="DR275" s="15"/>
      <c r="DS275" s="15"/>
      <c r="DT275" s="15"/>
      <c r="DU275" s="15"/>
      <c r="DV275" s="15"/>
      <c r="DW275" s="15"/>
      <c r="DX275" s="15"/>
      <c r="DY275" s="15"/>
      <c r="DZ275" s="15"/>
      <c r="EA275" s="15"/>
      <c r="EB275" s="15"/>
      <c r="EC275" s="15"/>
      <c r="ED275" s="15"/>
      <c r="EE275" s="15"/>
      <c r="EF275" s="15"/>
      <c r="EG275" s="15"/>
      <c r="EH275" s="15"/>
      <c r="EI275" s="15"/>
      <c r="EJ275" s="15"/>
      <c r="EK275" s="15"/>
      <c r="EL275" s="15"/>
      <c r="EM275" s="15"/>
      <c r="EN275" s="15"/>
      <c r="EO275" s="15"/>
      <c r="EP275" s="15"/>
      <c r="EQ275" s="15"/>
      <c r="ER275" s="15"/>
      <c r="ES275" s="15"/>
      <c r="ET275" s="15"/>
      <c r="EU275" s="15"/>
      <c r="EV275" s="15"/>
      <c r="EW275" s="15"/>
      <c r="EX275" s="15"/>
      <c r="EY275" s="15"/>
      <c r="EZ275" s="15"/>
      <c r="FA275" s="15"/>
      <c r="FB275" s="15"/>
      <c r="FC275" s="15"/>
      <c r="FD275" s="15"/>
      <c r="FE275" s="15"/>
      <c r="FF275" s="15"/>
      <c r="FG275" s="15"/>
      <c r="FH275" s="15"/>
      <c r="FI275" s="15"/>
      <c r="FJ275" s="15"/>
      <c r="FK275" s="15"/>
      <c r="FL275" s="15"/>
      <c r="FM275" s="15"/>
      <c r="FN275" s="15"/>
      <c r="FO275" s="15"/>
      <c r="FP275" s="15"/>
      <c r="FQ275" s="15"/>
      <c r="FR275" s="15"/>
      <c r="FS275" s="15"/>
      <c r="FT275" s="15"/>
      <c r="FU275" s="15"/>
      <c r="FV275" s="15"/>
      <c r="FW275" s="15"/>
      <c r="FX275" s="15"/>
      <c r="FY275" s="15"/>
      <c r="FZ275" s="15"/>
      <c r="GA275" s="15"/>
      <c r="GB275" s="15"/>
      <c r="GC275" s="15"/>
      <c r="GD275" s="15"/>
      <c r="GE275" s="15"/>
      <c r="GF275" s="15"/>
      <c r="GG275" s="15"/>
      <c r="GH275" s="15"/>
      <c r="GI275" s="15"/>
      <c r="GJ275" s="15"/>
      <c r="GK275" s="15"/>
      <c r="GL275" s="15"/>
      <c r="GM275" s="15"/>
      <c r="GN275" s="15"/>
      <c r="GO275" s="15"/>
      <c r="GP275" s="15"/>
      <c r="GQ275" s="15"/>
      <c r="GR275" s="15"/>
      <c r="GS275" s="15"/>
      <c r="GT275" s="15"/>
      <c r="GU275" s="15"/>
      <c r="GV275" s="15"/>
      <c r="GW275" s="15"/>
      <c r="GX275" s="15"/>
      <c r="GY275" s="15"/>
      <c r="GZ275" s="15"/>
      <c r="HA275" s="15"/>
      <c r="HB275" s="15"/>
      <c r="HC275" s="15"/>
      <c r="HD275" s="15"/>
      <c r="HE275" s="15"/>
      <c r="HF275" s="15"/>
      <c r="HG275" s="15"/>
      <c r="HH275" s="15"/>
      <c r="HI275" s="15"/>
      <c r="HJ275" s="15"/>
      <c r="HK275" s="15"/>
      <c r="HL275" s="15"/>
      <c r="HM275" s="15"/>
      <c r="HN275" s="15"/>
      <c r="HO275" s="15"/>
      <c r="HP275" s="15"/>
      <c r="HQ275" s="15"/>
      <c r="HR275" s="15"/>
      <c r="HS275" s="15"/>
      <c r="HT275" s="15"/>
      <c r="HU275" s="15"/>
      <c r="HV275" s="15"/>
      <c r="HW275" s="15"/>
      <c r="HX275" s="15"/>
      <c r="HY275" s="15"/>
      <c r="HZ275" s="15"/>
      <c r="IA275" s="15"/>
      <c r="IB275" s="15"/>
      <c r="IC275" s="15"/>
      <c r="ID275" s="15"/>
      <c r="IE275" s="15"/>
      <c r="IF275" s="15"/>
      <c r="IG275" s="15"/>
      <c r="IH275" s="15"/>
      <c r="II275" s="15"/>
      <c r="IJ275" s="15"/>
      <c r="IK275" s="15"/>
      <c r="IL275" s="15"/>
      <c r="IM275" s="15"/>
      <c r="IN275" s="15"/>
      <c r="IO275" s="15"/>
      <c r="IP275" s="15"/>
      <c r="IQ275" s="15"/>
      <c r="IR275" s="15"/>
      <c r="IS275" s="15"/>
      <c r="IT275" s="15"/>
      <c r="IU275" s="15"/>
      <c r="IV275" s="15"/>
    </row>
    <row r="276" spans="1:256" ht="12.75" customHeight="1">
      <c r="A276" s="489" t="s">
        <v>209</v>
      </c>
      <c r="B276" s="489"/>
      <c r="C276" s="489"/>
      <c r="D276" s="489"/>
      <c r="E276" s="489"/>
      <c r="F276" s="489"/>
      <c r="G276" s="489"/>
      <c r="H276" s="554">
        <f>SUM(H274+H275)</f>
        <v>2.8</v>
      </c>
      <c r="I276" s="554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  <c r="BM276" s="15"/>
      <c r="BN276" s="15"/>
      <c r="BO276" s="15"/>
      <c r="BP276" s="15"/>
      <c r="BQ276" s="15"/>
      <c r="BR276" s="15"/>
      <c r="BS276" s="15"/>
      <c r="BT276" s="15"/>
      <c r="BU276" s="15"/>
      <c r="BV276" s="15"/>
      <c r="BW276" s="15"/>
      <c r="BX276" s="15"/>
      <c r="BY276" s="15"/>
      <c r="BZ276" s="15"/>
      <c r="CA276" s="15"/>
      <c r="CB276" s="15"/>
      <c r="CC276" s="15"/>
      <c r="CD276" s="15"/>
      <c r="CE276" s="15"/>
      <c r="CF276" s="15"/>
      <c r="CG276" s="15"/>
      <c r="CH276" s="15"/>
      <c r="CI276" s="15"/>
      <c r="CJ276" s="15"/>
      <c r="CK276" s="15"/>
      <c r="CL276" s="15"/>
      <c r="CM276" s="15"/>
      <c r="CN276" s="15"/>
      <c r="CO276" s="15"/>
      <c r="CP276" s="15"/>
      <c r="CQ276" s="15"/>
      <c r="CR276" s="15"/>
      <c r="CS276" s="15"/>
      <c r="CT276" s="15"/>
      <c r="CU276" s="15"/>
      <c r="CV276" s="15"/>
      <c r="CW276" s="15"/>
      <c r="CX276" s="15"/>
      <c r="CY276" s="15"/>
      <c r="CZ276" s="15"/>
      <c r="DA276" s="15"/>
      <c r="DB276" s="15"/>
      <c r="DC276" s="15"/>
      <c r="DD276" s="15"/>
      <c r="DE276" s="15"/>
      <c r="DF276" s="15"/>
      <c r="DG276" s="15"/>
      <c r="DH276" s="15"/>
      <c r="DI276" s="15"/>
      <c r="DJ276" s="15"/>
      <c r="DK276" s="15"/>
      <c r="DL276" s="15"/>
      <c r="DM276" s="15"/>
      <c r="DN276" s="15"/>
      <c r="DO276" s="15"/>
      <c r="DP276" s="15"/>
      <c r="DQ276" s="15"/>
      <c r="DR276" s="15"/>
      <c r="DS276" s="15"/>
      <c r="DT276" s="15"/>
      <c r="DU276" s="15"/>
      <c r="DV276" s="15"/>
      <c r="DW276" s="15"/>
      <c r="DX276" s="15"/>
      <c r="DY276" s="15"/>
      <c r="DZ276" s="15"/>
      <c r="EA276" s="15"/>
      <c r="EB276" s="15"/>
      <c r="EC276" s="15"/>
      <c r="ED276" s="15"/>
      <c r="EE276" s="15"/>
      <c r="EF276" s="15"/>
      <c r="EG276" s="15"/>
      <c r="EH276" s="15"/>
      <c r="EI276" s="15"/>
      <c r="EJ276" s="15"/>
      <c r="EK276" s="15"/>
      <c r="EL276" s="15"/>
      <c r="EM276" s="15"/>
      <c r="EN276" s="15"/>
      <c r="EO276" s="15"/>
      <c r="EP276" s="15"/>
      <c r="EQ276" s="15"/>
      <c r="ER276" s="15"/>
      <c r="ES276" s="15"/>
      <c r="ET276" s="15"/>
      <c r="EU276" s="15"/>
      <c r="EV276" s="15"/>
      <c r="EW276" s="15"/>
      <c r="EX276" s="15"/>
      <c r="EY276" s="15"/>
      <c r="EZ276" s="15"/>
      <c r="FA276" s="15"/>
      <c r="FB276" s="15"/>
      <c r="FC276" s="15"/>
      <c r="FD276" s="15"/>
      <c r="FE276" s="15"/>
      <c r="FF276" s="15"/>
      <c r="FG276" s="15"/>
      <c r="FH276" s="15"/>
      <c r="FI276" s="15"/>
      <c r="FJ276" s="15"/>
      <c r="FK276" s="15"/>
      <c r="FL276" s="15"/>
      <c r="FM276" s="15"/>
      <c r="FN276" s="15"/>
      <c r="FO276" s="15"/>
      <c r="FP276" s="15"/>
      <c r="FQ276" s="15"/>
      <c r="FR276" s="15"/>
      <c r="FS276" s="15"/>
      <c r="FT276" s="15"/>
      <c r="FU276" s="15"/>
      <c r="FV276" s="15"/>
      <c r="FW276" s="15"/>
      <c r="FX276" s="15"/>
      <c r="FY276" s="15"/>
      <c r="FZ276" s="15"/>
      <c r="GA276" s="15"/>
      <c r="GB276" s="15"/>
      <c r="GC276" s="15"/>
      <c r="GD276" s="15"/>
      <c r="GE276" s="15"/>
      <c r="GF276" s="15"/>
      <c r="GG276" s="15"/>
      <c r="GH276" s="15"/>
      <c r="GI276" s="15"/>
      <c r="GJ276" s="15"/>
      <c r="GK276" s="15"/>
      <c r="GL276" s="15"/>
      <c r="GM276" s="15"/>
      <c r="GN276" s="15"/>
      <c r="GO276" s="15"/>
      <c r="GP276" s="15"/>
      <c r="GQ276" s="15"/>
      <c r="GR276" s="15"/>
      <c r="GS276" s="15"/>
      <c r="GT276" s="15"/>
      <c r="GU276" s="15"/>
      <c r="GV276" s="15"/>
      <c r="GW276" s="15"/>
      <c r="GX276" s="15"/>
      <c r="GY276" s="15"/>
      <c r="GZ276" s="15"/>
      <c r="HA276" s="15"/>
      <c r="HB276" s="15"/>
      <c r="HC276" s="15"/>
      <c r="HD276" s="15"/>
      <c r="HE276" s="15"/>
      <c r="HF276" s="15"/>
      <c r="HG276" s="15"/>
      <c r="HH276" s="15"/>
      <c r="HI276" s="15"/>
      <c r="HJ276" s="15"/>
      <c r="HK276" s="15"/>
      <c r="HL276" s="15"/>
      <c r="HM276" s="15"/>
      <c r="HN276" s="15"/>
      <c r="HO276" s="15"/>
      <c r="HP276" s="15"/>
      <c r="HQ276" s="15"/>
      <c r="HR276" s="15"/>
      <c r="HS276" s="15"/>
      <c r="HT276" s="15"/>
      <c r="HU276" s="15"/>
      <c r="HV276" s="15"/>
      <c r="HW276" s="15"/>
      <c r="HX276" s="15"/>
      <c r="HY276" s="15"/>
      <c r="HZ276" s="15"/>
      <c r="IA276" s="15"/>
      <c r="IB276" s="15"/>
      <c r="IC276" s="15"/>
      <c r="ID276" s="15"/>
      <c r="IE276" s="15"/>
      <c r="IF276" s="15"/>
      <c r="IG276" s="15"/>
      <c r="IH276" s="15"/>
      <c r="II276" s="15"/>
      <c r="IJ276" s="15"/>
      <c r="IK276" s="15"/>
      <c r="IL276" s="15"/>
      <c r="IM276" s="15"/>
      <c r="IN276" s="15"/>
      <c r="IO276" s="15"/>
      <c r="IP276" s="15"/>
      <c r="IQ276" s="15"/>
      <c r="IR276" s="15"/>
      <c r="IS276" s="15"/>
      <c r="IT276" s="15"/>
      <c r="IU276" s="15"/>
      <c r="IV276" s="15"/>
    </row>
    <row r="277" spans="1:256" ht="7.5" customHeight="1">
      <c r="A277" s="588"/>
      <c r="B277" s="588"/>
      <c r="C277" s="588"/>
      <c r="D277" s="588"/>
      <c r="E277" s="588"/>
      <c r="F277" s="588"/>
      <c r="G277" s="588"/>
      <c r="H277" s="588"/>
      <c r="I277" s="588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  <c r="BM277" s="15"/>
      <c r="BN277" s="15"/>
      <c r="BO277" s="15"/>
      <c r="BP277" s="15"/>
      <c r="BQ277" s="15"/>
      <c r="BR277" s="15"/>
      <c r="BS277" s="15"/>
      <c r="BT277" s="15"/>
      <c r="BU277" s="15"/>
      <c r="BV277" s="15"/>
      <c r="BW277" s="15"/>
      <c r="BX277" s="15"/>
      <c r="BY277" s="15"/>
      <c r="BZ277" s="15"/>
      <c r="CA277" s="15"/>
      <c r="CB277" s="15"/>
      <c r="CC277" s="15"/>
      <c r="CD277" s="15"/>
      <c r="CE277" s="15"/>
      <c r="CF277" s="15"/>
      <c r="CG277" s="15"/>
      <c r="CH277" s="15"/>
      <c r="CI277" s="15"/>
      <c r="CJ277" s="15"/>
      <c r="CK277" s="15"/>
      <c r="CL277" s="15"/>
      <c r="CM277" s="15"/>
      <c r="CN277" s="15"/>
      <c r="CO277" s="15"/>
      <c r="CP277" s="15"/>
      <c r="CQ277" s="15"/>
      <c r="CR277" s="15"/>
      <c r="CS277" s="15"/>
      <c r="CT277" s="15"/>
      <c r="CU277" s="15"/>
      <c r="CV277" s="15"/>
      <c r="CW277" s="15"/>
      <c r="CX277" s="15"/>
      <c r="CY277" s="15"/>
      <c r="CZ277" s="15"/>
      <c r="DA277" s="15"/>
      <c r="DB277" s="15"/>
      <c r="DC277" s="15"/>
      <c r="DD277" s="15"/>
      <c r="DE277" s="15"/>
      <c r="DF277" s="15"/>
      <c r="DG277" s="15"/>
      <c r="DH277" s="15"/>
      <c r="DI277" s="15"/>
      <c r="DJ277" s="15"/>
      <c r="DK277" s="15"/>
      <c r="DL277" s="15"/>
      <c r="DM277" s="15"/>
      <c r="DN277" s="15"/>
      <c r="DO277" s="15"/>
      <c r="DP277" s="15"/>
      <c r="DQ277" s="15"/>
      <c r="DR277" s="15"/>
      <c r="DS277" s="15"/>
      <c r="DT277" s="15"/>
      <c r="DU277" s="15"/>
      <c r="DV277" s="15"/>
      <c r="DW277" s="15"/>
      <c r="DX277" s="15"/>
      <c r="DY277" s="15"/>
      <c r="DZ277" s="15"/>
      <c r="EA277" s="15"/>
      <c r="EB277" s="15"/>
      <c r="EC277" s="15"/>
      <c r="ED277" s="15"/>
      <c r="EE277" s="15"/>
      <c r="EF277" s="15"/>
      <c r="EG277" s="15"/>
      <c r="EH277" s="15"/>
      <c r="EI277" s="15"/>
      <c r="EJ277" s="15"/>
      <c r="EK277" s="15"/>
      <c r="EL277" s="15"/>
      <c r="EM277" s="15"/>
      <c r="EN277" s="15"/>
      <c r="EO277" s="15"/>
      <c r="EP277" s="15"/>
      <c r="EQ277" s="15"/>
      <c r="ER277" s="15"/>
      <c r="ES277" s="15"/>
      <c r="ET277" s="15"/>
      <c r="EU277" s="15"/>
      <c r="EV277" s="15"/>
      <c r="EW277" s="15"/>
      <c r="EX277" s="15"/>
      <c r="EY277" s="15"/>
      <c r="EZ277" s="15"/>
      <c r="FA277" s="15"/>
      <c r="FB277" s="15"/>
      <c r="FC277" s="15"/>
      <c r="FD277" s="15"/>
      <c r="FE277" s="15"/>
      <c r="FF277" s="15"/>
      <c r="FG277" s="15"/>
      <c r="FH277" s="15"/>
      <c r="FI277" s="15"/>
      <c r="FJ277" s="15"/>
      <c r="FK277" s="15"/>
      <c r="FL277" s="15"/>
      <c r="FM277" s="15"/>
      <c r="FN277" s="15"/>
      <c r="FO277" s="15"/>
      <c r="FP277" s="15"/>
      <c r="FQ277" s="15"/>
      <c r="FR277" s="15"/>
      <c r="FS277" s="15"/>
      <c r="FT277" s="15"/>
      <c r="FU277" s="15"/>
      <c r="FV277" s="15"/>
      <c r="FW277" s="15"/>
      <c r="FX277" s="15"/>
      <c r="FY277" s="15"/>
      <c r="FZ277" s="15"/>
      <c r="GA277" s="15"/>
      <c r="GB277" s="15"/>
      <c r="GC277" s="15"/>
      <c r="GD277" s="15"/>
      <c r="GE277" s="15"/>
      <c r="GF277" s="15"/>
      <c r="GG277" s="15"/>
      <c r="GH277" s="15"/>
      <c r="GI277" s="15"/>
      <c r="GJ277" s="15"/>
      <c r="GK277" s="15"/>
      <c r="GL277" s="15"/>
      <c r="GM277" s="15"/>
      <c r="GN277" s="15"/>
      <c r="GO277" s="15"/>
      <c r="GP277" s="15"/>
      <c r="GQ277" s="15"/>
      <c r="GR277" s="15"/>
      <c r="GS277" s="15"/>
      <c r="GT277" s="15"/>
      <c r="GU277" s="15"/>
      <c r="GV277" s="15"/>
      <c r="GW277" s="15"/>
      <c r="GX277" s="15"/>
      <c r="GY277" s="15"/>
      <c r="GZ277" s="15"/>
      <c r="HA277" s="15"/>
      <c r="HB277" s="15"/>
      <c r="HC277" s="15"/>
      <c r="HD277" s="15"/>
      <c r="HE277" s="15"/>
      <c r="HF277" s="15"/>
      <c r="HG277" s="15"/>
      <c r="HH277" s="15"/>
      <c r="HI277" s="15"/>
      <c r="HJ277" s="15"/>
      <c r="HK277" s="15"/>
      <c r="HL277" s="15"/>
      <c r="HM277" s="15"/>
      <c r="HN277" s="15"/>
      <c r="HO277" s="15"/>
      <c r="HP277" s="15"/>
      <c r="HQ277" s="15"/>
      <c r="HR277" s="15"/>
      <c r="HS277" s="15"/>
      <c r="HT277" s="15"/>
      <c r="HU277" s="15"/>
      <c r="HV277" s="15"/>
      <c r="HW277" s="15"/>
      <c r="HX277" s="15"/>
      <c r="HY277" s="15"/>
      <c r="HZ277" s="15"/>
      <c r="IA277" s="15"/>
      <c r="IB277" s="15"/>
      <c r="IC277" s="15"/>
      <c r="ID277" s="15"/>
      <c r="IE277" s="15"/>
      <c r="IF277" s="15"/>
      <c r="IG277" s="15"/>
      <c r="IH277" s="15"/>
      <c r="II277" s="15"/>
      <c r="IJ277" s="15"/>
      <c r="IK277" s="15"/>
      <c r="IL277" s="15"/>
      <c r="IM277" s="15"/>
      <c r="IN277" s="15"/>
      <c r="IO277" s="15"/>
      <c r="IP277" s="15"/>
      <c r="IQ277" s="15"/>
      <c r="IR277" s="15"/>
      <c r="IS277" s="15"/>
      <c r="IT277" s="15"/>
      <c r="IU277" s="15"/>
      <c r="IV277" s="15"/>
    </row>
    <row r="278" spans="1:256" ht="51" customHeight="1">
      <c r="A278" s="120" t="s">
        <v>268</v>
      </c>
      <c r="B278" s="121" t="s">
        <v>269</v>
      </c>
      <c r="C278" s="98">
        <v>16</v>
      </c>
      <c r="D278" s="587" t="s">
        <v>265</v>
      </c>
      <c r="E278" s="587"/>
      <c r="F278" s="122">
        <f>ROUND((1/(30*340))*16*(1/188.76),7)</f>
        <v>8.3000000000000002E-6</v>
      </c>
      <c r="G278" s="35">
        <v>0</v>
      </c>
      <c r="H278" s="554">
        <v>0</v>
      </c>
      <c r="I278" s="554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15"/>
      <c r="BM278" s="15"/>
      <c r="BN278" s="15"/>
      <c r="BO278" s="15"/>
      <c r="BP278" s="15"/>
      <c r="BQ278" s="15"/>
      <c r="BR278" s="15"/>
      <c r="BS278" s="15"/>
      <c r="BT278" s="15"/>
      <c r="BU278" s="15"/>
      <c r="BV278" s="15"/>
      <c r="BW278" s="15"/>
      <c r="BX278" s="15"/>
      <c r="BY278" s="15"/>
      <c r="BZ278" s="15"/>
      <c r="CA278" s="15"/>
      <c r="CB278" s="15"/>
      <c r="CC278" s="15"/>
      <c r="CD278" s="15"/>
      <c r="CE278" s="15"/>
      <c r="CF278" s="15"/>
      <c r="CG278" s="15"/>
      <c r="CH278" s="15"/>
      <c r="CI278" s="15"/>
      <c r="CJ278" s="15"/>
      <c r="CK278" s="15"/>
      <c r="CL278" s="15"/>
      <c r="CM278" s="15"/>
      <c r="CN278" s="15"/>
      <c r="CO278" s="15"/>
      <c r="CP278" s="15"/>
      <c r="CQ278" s="15"/>
      <c r="CR278" s="15"/>
      <c r="CS278" s="15"/>
      <c r="CT278" s="15"/>
      <c r="CU278" s="15"/>
      <c r="CV278" s="15"/>
      <c r="CW278" s="15"/>
      <c r="CX278" s="15"/>
      <c r="CY278" s="15"/>
      <c r="CZ278" s="15"/>
      <c r="DA278" s="15"/>
      <c r="DB278" s="15"/>
      <c r="DC278" s="15"/>
      <c r="DD278" s="15"/>
      <c r="DE278" s="15"/>
      <c r="DF278" s="15"/>
      <c r="DG278" s="15"/>
      <c r="DH278" s="15"/>
      <c r="DI278" s="15"/>
      <c r="DJ278" s="15"/>
      <c r="DK278" s="15"/>
      <c r="DL278" s="15"/>
      <c r="DM278" s="15"/>
      <c r="DN278" s="15"/>
      <c r="DO278" s="15"/>
      <c r="DP278" s="15"/>
      <c r="DQ278" s="15"/>
      <c r="DR278" s="15"/>
      <c r="DS278" s="15"/>
      <c r="DT278" s="15"/>
      <c r="DU278" s="15"/>
      <c r="DV278" s="15"/>
      <c r="DW278" s="15"/>
      <c r="DX278" s="15"/>
      <c r="DY278" s="15"/>
      <c r="DZ278" s="15"/>
      <c r="EA278" s="15"/>
      <c r="EB278" s="15"/>
      <c r="EC278" s="15"/>
      <c r="ED278" s="15"/>
      <c r="EE278" s="15"/>
      <c r="EF278" s="15"/>
      <c r="EG278" s="15"/>
      <c r="EH278" s="15"/>
      <c r="EI278" s="15"/>
      <c r="EJ278" s="15"/>
      <c r="EK278" s="15"/>
      <c r="EL278" s="15"/>
      <c r="EM278" s="15"/>
      <c r="EN278" s="15"/>
      <c r="EO278" s="15"/>
      <c r="EP278" s="15"/>
      <c r="EQ278" s="15"/>
      <c r="ER278" s="15"/>
      <c r="ES278" s="15"/>
      <c r="ET278" s="15"/>
      <c r="EU278" s="15"/>
      <c r="EV278" s="15"/>
      <c r="EW278" s="15"/>
      <c r="EX278" s="15"/>
      <c r="EY278" s="15"/>
      <c r="EZ278" s="15"/>
      <c r="FA278" s="15"/>
      <c r="FB278" s="15"/>
      <c r="FC278" s="15"/>
      <c r="FD278" s="15"/>
      <c r="FE278" s="15"/>
      <c r="FF278" s="15"/>
      <c r="FG278" s="15"/>
      <c r="FH278" s="15"/>
      <c r="FI278" s="15"/>
      <c r="FJ278" s="15"/>
      <c r="FK278" s="15"/>
      <c r="FL278" s="15"/>
      <c r="FM278" s="15"/>
      <c r="FN278" s="15"/>
      <c r="FO278" s="15"/>
      <c r="FP278" s="15"/>
      <c r="FQ278" s="15"/>
      <c r="FR278" s="15"/>
      <c r="FS278" s="15"/>
      <c r="FT278" s="15"/>
      <c r="FU278" s="15"/>
      <c r="FV278" s="15"/>
      <c r="FW278" s="15"/>
      <c r="FX278" s="15"/>
      <c r="FY278" s="15"/>
      <c r="FZ278" s="15"/>
      <c r="GA278" s="15"/>
      <c r="GB278" s="15"/>
      <c r="GC278" s="15"/>
      <c r="GD278" s="15"/>
      <c r="GE278" s="15"/>
      <c r="GF278" s="15"/>
      <c r="GG278" s="15"/>
      <c r="GH278" s="15"/>
      <c r="GI278" s="15"/>
      <c r="GJ278" s="15"/>
      <c r="GK278" s="15"/>
      <c r="GL278" s="15"/>
      <c r="GM278" s="15"/>
      <c r="GN278" s="15"/>
      <c r="GO278" s="15"/>
      <c r="GP278" s="15"/>
      <c r="GQ278" s="15"/>
      <c r="GR278" s="15"/>
      <c r="GS278" s="15"/>
      <c r="GT278" s="15"/>
      <c r="GU278" s="15"/>
      <c r="GV278" s="15"/>
      <c r="GW278" s="15"/>
      <c r="GX278" s="15"/>
      <c r="GY278" s="15"/>
      <c r="GZ278" s="15"/>
      <c r="HA278" s="15"/>
      <c r="HB278" s="15"/>
      <c r="HC278" s="15"/>
      <c r="HD278" s="15"/>
      <c r="HE278" s="15"/>
      <c r="HF278" s="15"/>
      <c r="HG278" s="15"/>
      <c r="HH278" s="15"/>
      <c r="HI278" s="15"/>
      <c r="HJ278" s="15"/>
      <c r="HK278" s="15"/>
      <c r="HL278" s="15"/>
      <c r="HM278" s="15"/>
      <c r="HN278" s="15"/>
      <c r="HO278" s="15"/>
      <c r="HP278" s="15"/>
      <c r="HQ278" s="15"/>
      <c r="HR278" s="15"/>
      <c r="HS278" s="15"/>
      <c r="HT278" s="15"/>
      <c r="HU278" s="15"/>
      <c r="HV278" s="15"/>
      <c r="HW278" s="15"/>
      <c r="HX278" s="15"/>
      <c r="HY278" s="15"/>
      <c r="HZ278" s="15"/>
      <c r="IA278" s="15"/>
      <c r="IB278" s="15"/>
      <c r="IC278" s="15"/>
      <c r="ID278" s="15"/>
      <c r="IE278" s="15"/>
      <c r="IF278" s="15"/>
      <c r="IG278" s="15"/>
      <c r="IH278" s="15"/>
      <c r="II278" s="15"/>
      <c r="IJ278" s="15"/>
      <c r="IK278" s="15"/>
      <c r="IL278" s="15"/>
      <c r="IM278" s="15"/>
      <c r="IN278" s="15"/>
      <c r="IO278" s="15"/>
      <c r="IP278" s="15"/>
      <c r="IQ278" s="15"/>
      <c r="IR278" s="15"/>
      <c r="IS278" s="15"/>
      <c r="IT278" s="15"/>
      <c r="IU278" s="15"/>
      <c r="IV278" s="15"/>
    </row>
    <row r="279" spans="1:256" ht="51" customHeight="1">
      <c r="A279" s="120" t="s">
        <v>270</v>
      </c>
      <c r="B279" s="117" t="s">
        <v>271</v>
      </c>
      <c r="C279" s="98">
        <v>16</v>
      </c>
      <c r="D279" s="587" t="s">
        <v>265</v>
      </c>
      <c r="E279" s="587"/>
      <c r="F279" s="122">
        <f>ROUND((1/340)*16*(1/188.76),7)</f>
        <v>2.4929999999999999E-4</v>
      </c>
      <c r="G279" s="35">
        <f>I205</f>
        <v>4794.4500000000007</v>
      </c>
      <c r="H279" s="554">
        <f>ROUND(F279*G279,2)</f>
        <v>1.2</v>
      </c>
      <c r="I279" s="554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  <c r="BH279" s="15"/>
      <c r="BI279" s="15"/>
      <c r="BJ279" s="15"/>
      <c r="BK279" s="15"/>
      <c r="BL279" s="15"/>
      <c r="BM279" s="15"/>
      <c r="BN279" s="15"/>
      <c r="BO279" s="15"/>
      <c r="BP279" s="15"/>
      <c r="BQ279" s="15"/>
      <c r="BR279" s="15"/>
      <c r="BS279" s="15"/>
      <c r="BT279" s="15"/>
      <c r="BU279" s="15"/>
      <c r="BV279" s="15"/>
      <c r="BW279" s="15"/>
      <c r="BX279" s="15"/>
      <c r="BY279" s="15"/>
      <c r="BZ279" s="15"/>
      <c r="CA279" s="15"/>
      <c r="CB279" s="15"/>
      <c r="CC279" s="15"/>
      <c r="CD279" s="15"/>
      <c r="CE279" s="15"/>
      <c r="CF279" s="15"/>
      <c r="CG279" s="15"/>
      <c r="CH279" s="15"/>
      <c r="CI279" s="15"/>
      <c r="CJ279" s="15"/>
      <c r="CK279" s="15"/>
      <c r="CL279" s="15"/>
      <c r="CM279" s="15"/>
      <c r="CN279" s="15"/>
      <c r="CO279" s="15"/>
      <c r="CP279" s="15"/>
      <c r="CQ279" s="15"/>
      <c r="CR279" s="15"/>
      <c r="CS279" s="15"/>
      <c r="CT279" s="15"/>
      <c r="CU279" s="15"/>
      <c r="CV279" s="15"/>
      <c r="CW279" s="15"/>
      <c r="CX279" s="15"/>
      <c r="CY279" s="15"/>
      <c r="CZ279" s="15"/>
      <c r="DA279" s="15"/>
      <c r="DB279" s="15"/>
      <c r="DC279" s="15"/>
      <c r="DD279" s="15"/>
      <c r="DE279" s="15"/>
      <c r="DF279" s="15"/>
      <c r="DG279" s="15"/>
      <c r="DH279" s="15"/>
      <c r="DI279" s="15"/>
      <c r="DJ279" s="15"/>
      <c r="DK279" s="15"/>
      <c r="DL279" s="15"/>
      <c r="DM279" s="15"/>
      <c r="DN279" s="15"/>
      <c r="DO279" s="15"/>
      <c r="DP279" s="15"/>
      <c r="DQ279" s="15"/>
      <c r="DR279" s="15"/>
      <c r="DS279" s="15"/>
      <c r="DT279" s="15"/>
      <c r="DU279" s="15"/>
      <c r="DV279" s="15"/>
      <c r="DW279" s="15"/>
      <c r="DX279" s="15"/>
      <c r="DY279" s="15"/>
      <c r="DZ279" s="15"/>
      <c r="EA279" s="15"/>
      <c r="EB279" s="15"/>
      <c r="EC279" s="15"/>
      <c r="ED279" s="15"/>
      <c r="EE279" s="15"/>
      <c r="EF279" s="15"/>
      <c r="EG279" s="15"/>
      <c r="EH279" s="15"/>
      <c r="EI279" s="15"/>
      <c r="EJ279" s="15"/>
      <c r="EK279" s="15"/>
      <c r="EL279" s="15"/>
      <c r="EM279" s="15"/>
      <c r="EN279" s="15"/>
      <c r="EO279" s="15"/>
      <c r="EP279" s="15"/>
      <c r="EQ279" s="15"/>
      <c r="ER279" s="15"/>
      <c r="ES279" s="15"/>
      <c r="ET279" s="15"/>
      <c r="EU279" s="15"/>
      <c r="EV279" s="15"/>
      <c r="EW279" s="15"/>
      <c r="EX279" s="15"/>
      <c r="EY279" s="15"/>
      <c r="EZ279" s="15"/>
      <c r="FA279" s="15"/>
      <c r="FB279" s="15"/>
      <c r="FC279" s="15"/>
      <c r="FD279" s="15"/>
      <c r="FE279" s="15"/>
      <c r="FF279" s="15"/>
      <c r="FG279" s="15"/>
      <c r="FH279" s="15"/>
      <c r="FI279" s="15"/>
      <c r="FJ279" s="15"/>
      <c r="FK279" s="15"/>
      <c r="FL279" s="15"/>
      <c r="FM279" s="15"/>
      <c r="FN279" s="15"/>
      <c r="FO279" s="15"/>
      <c r="FP279" s="15"/>
      <c r="FQ279" s="15"/>
      <c r="FR279" s="15"/>
      <c r="FS279" s="15"/>
      <c r="FT279" s="15"/>
      <c r="FU279" s="15"/>
      <c r="FV279" s="15"/>
      <c r="FW279" s="15"/>
      <c r="FX279" s="15"/>
      <c r="FY279" s="15"/>
      <c r="FZ279" s="15"/>
      <c r="GA279" s="15"/>
      <c r="GB279" s="15"/>
      <c r="GC279" s="15"/>
      <c r="GD279" s="15"/>
      <c r="GE279" s="15"/>
      <c r="GF279" s="15"/>
      <c r="GG279" s="15"/>
      <c r="GH279" s="15"/>
      <c r="GI279" s="15"/>
      <c r="GJ279" s="15"/>
      <c r="GK279" s="15"/>
      <c r="GL279" s="15"/>
      <c r="GM279" s="15"/>
      <c r="GN279" s="15"/>
      <c r="GO279" s="15"/>
      <c r="GP279" s="15"/>
      <c r="GQ279" s="15"/>
      <c r="GR279" s="15"/>
      <c r="GS279" s="15"/>
      <c r="GT279" s="15"/>
      <c r="GU279" s="15"/>
      <c r="GV279" s="15"/>
      <c r="GW279" s="15"/>
      <c r="GX279" s="15"/>
      <c r="GY279" s="15"/>
      <c r="GZ279" s="15"/>
      <c r="HA279" s="15"/>
      <c r="HB279" s="15"/>
      <c r="HC279" s="15"/>
      <c r="HD279" s="15"/>
      <c r="HE279" s="15"/>
      <c r="HF279" s="15"/>
      <c r="HG279" s="15"/>
      <c r="HH279" s="15"/>
      <c r="HI279" s="15"/>
      <c r="HJ279" s="15"/>
      <c r="HK279" s="15"/>
      <c r="HL279" s="15"/>
      <c r="HM279" s="15"/>
      <c r="HN279" s="15"/>
      <c r="HO279" s="15"/>
      <c r="HP279" s="15"/>
      <c r="HQ279" s="15"/>
      <c r="HR279" s="15"/>
      <c r="HS279" s="15"/>
      <c r="HT279" s="15"/>
      <c r="HU279" s="15"/>
      <c r="HV279" s="15"/>
      <c r="HW279" s="15"/>
      <c r="HX279" s="15"/>
      <c r="HY279" s="15"/>
      <c r="HZ279" s="15"/>
      <c r="IA279" s="15"/>
      <c r="IB279" s="15"/>
      <c r="IC279" s="15"/>
      <c r="ID279" s="15"/>
      <c r="IE279" s="15"/>
      <c r="IF279" s="15"/>
      <c r="IG279" s="15"/>
      <c r="IH279" s="15"/>
      <c r="II279" s="15"/>
      <c r="IJ279" s="15"/>
      <c r="IK279" s="15"/>
      <c r="IL279" s="15"/>
      <c r="IM279" s="15"/>
      <c r="IN279" s="15"/>
      <c r="IO279" s="15"/>
      <c r="IP279" s="15"/>
      <c r="IQ279" s="15"/>
      <c r="IR279" s="15"/>
      <c r="IS279" s="15"/>
      <c r="IT279" s="15"/>
      <c r="IU279" s="15"/>
      <c r="IV279" s="15"/>
    </row>
    <row r="280" spans="1:256" ht="12.75" customHeight="1">
      <c r="A280" s="557" t="s">
        <v>209</v>
      </c>
      <c r="B280" s="557"/>
      <c r="C280" s="557"/>
      <c r="D280" s="557"/>
      <c r="E280" s="557"/>
      <c r="F280" s="557"/>
      <c r="G280" s="557"/>
      <c r="H280" s="554">
        <f>SUM(H278+H279)</f>
        <v>1.2</v>
      </c>
      <c r="I280" s="554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  <c r="BG280" s="15"/>
      <c r="BH280" s="15"/>
      <c r="BI280" s="15"/>
      <c r="BJ280" s="15"/>
      <c r="BK280" s="15"/>
      <c r="BL280" s="15"/>
      <c r="BM280" s="15"/>
      <c r="BN280" s="15"/>
      <c r="BO280" s="15"/>
      <c r="BP280" s="15"/>
      <c r="BQ280" s="15"/>
      <c r="BR280" s="15"/>
      <c r="BS280" s="15"/>
      <c r="BT280" s="15"/>
      <c r="BU280" s="15"/>
      <c r="BV280" s="15"/>
      <c r="BW280" s="15"/>
      <c r="BX280" s="15"/>
      <c r="BY280" s="15"/>
      <c r="BZ280" s="15"/>
      <c r="CA280" s="15"/>
      <c r="CB280" s="15"/>
      <c r="CC280" s="15"/>
      <c r="CD280" s="15"/>
      <c r="CE280" s="15"/>
      <c r="CF280" s="15"/>
      <c r="CG280" s="15"/>
      <c r="CH280" s="15"/>
      <c r="CI280" s="15"/>
      <c r="CJ280" s="15"/>
      <c r="CK280" s="15"/>
      <c r="CL280" s="15"/>
      <c r="CM280" s="15"/>
      <c r="CN280" s="15"/>
      <c r="CO280" s="15"/>
      <c r="CP280" s="15"/>
      <c r="CQ280" s="15"/>
      <c r="CR280" s="15"/>
      <c r="CS280" s="15"/>
      <c r="CT280" s="15"/>
      <c r="CU280" s="15"/>
      <c r="CV280" s="15"/>
      <c r="CW280" s="15"/>
      <c r="CX280" s="15"/>
      <c r="CY280" s="15"/>
      <c r="CZ280" s="15"/>
      <c r="DA280" s="15"/>
      <c r="DB280" s="15"/>
      <c r="DC280" s="15"/>
      <c r="DD280" s="15"/>
      <c r="DE280" s="15"/>
      <c r="DF280" s="15"/>
      <c r="DG280" s="15"/>
      <c r="DH280" s="15"/>
      <c r="DI280" s="15"/>
      <c r="DJ280" s="15"/>
      <c r="DK280" s="15"/>
      <c r="DL280" s="15"/>
      <c r="DM280" s="15"/>
      <c r="DN280" s="15"/>
      <c r="DO280" s="15"/>
      <c r="DP280" s="15"/>
      <c r="DQ280" s="15"/>
      <c r="DR280" s="15"/>
      <c r="DS280" s="15"/>
      <c r="DT280" s="15"/>
      <c r="DU280" s="15"/>
      <c r="DV280" s="15"/>
      <c r="DW280" s="15"/>
      <c r="DX280" s="15"/>
      <c r="DY280" s="15"/>
      <c r="DZ280" s="15"/>
      <c r="EA280" s="15"/>
      <c r="EB280" s="15"/>
      <c r="EC280" s="15"/>
      <c r="ED280" s="15"/>
      <c r="EE280" s="15"/>
      <c r="EF280" s="15"/>
      <c r="EG280" s="15"/>
      <c r="EH280" s="15"/>
      <c r="EI280" s="15"/>
      <c r="EJ280" s="15"/>
      <c r="EK280" s="15"/>
      <c r="EL280" s="15"/>
      <c r="EM280" s="15"/>
      <c r="EN280" s="15"/>
      <c r="EO280" s="15"/>
      <c r="EP280" s="15"/>
      <c r="EQ280" s="15"/>
      <c r="ER280" s="15"/>
      <c r="ES280" s="15"/>
      <c r="ET280" s="15"/>
      <c r="EU280" s="15"/>
      <c r="EV280" s="15"/>
      <c r="EW280" s="15"/>
      <c r="EX280" s="15"/>
      <c r="EY280" s="15"/>
      <c r="EZ280" s="15"/>
      <c r="FA280" s="15"/>
      <c r="FB280" s="15"/>
      <c r="FC280" s="15"/>
      <c r="FD280" s="15"/>
      <c r="FE280" s="15"/>
      <c r="FF280" s="15"/>
      <c r="FG280" s="15"/>
      <c r="FH280" s="15"/>
      <c r="FI280" s="15"/>
      <c r="FJ280" s="15"/>
      <c r="FK280" s="15"/>
      <c r="FL280" s="15"/>
      <c r="FM280" s="15"/>
      <c r="FN280" s="15"/>
      <c r="FO280" s="15"/>
      <c r="FP280" s="15"/>
      <c r="FQ280" s="15"/>
      <c r="FR280" s="15"/>
      <c r="FS280" s="15"/>
      <c r="FT280" s="15"/>
      <c r="FU280" s="15"/>
      <c r="FV280" s="15"/>
      <c r="FW280" s="15"/>
      <c r="FX280" s="15"/>
      <c r="FY280" s="15"/>
      <c r="FZ280" s="15"/>
      <c r="GA280" s="15"/>
      <c r="GB280" s="15"/>
      <c r="GC280" s="15"/>
      <c r="GD280" s="15"/>
      <c r="GE280" s="15"/>
      <c r="GF280" s="15"/>
      <c r="GG280" s="15"/>
      <c r="GH280" s="15"/>
      <c r="GI280" s="15"/>
      <c r="GJ280" s="15"/>
      <c r="GK280" s="15"/>
      <c r="GL280" s="15"/>
      <c r="GM280" s="15"/>
      <c r="GN280" s="15"/>
      <c r="GO280" s="15"/>
      <c r="GP280" s="15"/>
      <c r="GQ280" s="15"/>
      <c r="GR280" s="15"/>
      <c r="GS280" s="15"/>
      <c r="GT280" s="15"/>
      <c r="GU280" s="15"/>
      <c r="GV280" s="15"/>
      <c r="GW280" s="15"/>
      <c r="GX280" s="15"/>
      <c r="GY280" s="15"/>
      <c r="GZ280" s="15"/>
      <c r="HA280" s="15"/>
      <c r="HB280" s="15"/>
      <c r="HC280" s="15"/>
      <c r="HD280" s="15"/>
      <c r="HE280" s="15"/>
      <c r="HF280" s="15"/>
      <c r="HG280" s="15"/>
      <c r="HH280" s="15"/>
      <c r="HI280" s="15"/>
      <c r="HJ280" s="15"/>
      <c r="HK280" s="15"/>
      <c r="HL280" s="15"/>
      <c r="HM280" s="15"/>
      <c r="HN280" s="15"/>
      <c r="HO280" s="15"/>
      <c r="HP280" s="15"/>
      <c r="HQ280" s="15"/>
      <c r="HR280" s="15"/>
      <c r="HS280" s="15"/>
      <c r="HT280" s="15"/>
      <c r="HU280" s="15"/>
      <c r="HV280" s="15"/>
      <c r="HW280" s="15"/>
      <c r="HX280" s="15"/>
      <c r="HY280" s="15"/>
      <c r="HZ280" s="15"/>
      <c r="IA280" s="15"/>
      <c r="IB280" s="15"/>
      <c r="IC280" s="15"/>
      <c r="ID280" s="15"/>
      <c r="IE280" s="15"/>
      <c r="IF280" s="15"/>
      <c r="IG280" s="15"/>
      <c r="IH280" s="15"/>
      <c r="II280" s="15"/>
      <c r="IJ280" s="15"/>
      <c r="IK280" s="15"/>
      <c r="IL280" s="15"/>
      <c r="IM280" s="15"/>
      <c r="IN280" s="15"/>
      <c r="IO280" s="15"/>
      <c r="IP280" s="15"/>
      <c r="IQ280" s="15"/>
      <c r="IR280" s="15"/>
      <c r="IS280" s="15"/>
      <c r="IT280" s="15"/>
      <c r="IU280" s="15"/>
      <c r="IV280" s="15"/>
    </row>
    <row r="281" spans="1:256" ht="6.75" customHeight="1">
      <c r="A281" s="589"/>
      <c r="B281" s="589"/>
      <c r="C281" s="589"/>
      <c r="D281" s="589"/>
      <c r="E281" s="589"/>
      <c r="F281" s="589"/>
      <c r="G281" s="589"/>
      <c r="H281" s="589"/>
      <c r="I281" s="589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BL281" s="15"/>
      <c r="BM281" s="15"/>
      <c r="BN281" s="15"/>
      <c r="BO281" s="15"/>
      <c r="BP281" s="15"/>
      <c r="BQ281" s="15"/>
      <c r="BR281" s="15"/>
      <c r="BS281" s="15"/>
      <c r="BT281" s="15"/>
      <c r="BU281" s="15"/>
      <c r="BV281" s="15"/>
      <c r="BW281" s="15"/>
      <c r="BX281" s="15"/>
      <c r="BY281" s="15"/>
      <c r="BZ281" s="15"/>
      <c r="CA281" s="15"/>
      <c r="CB281" s="15"/>
      <c r="CC281" s="15"/>
      <c r="CD281" s="15"/>
      <c r="CE281" s="15"/>
      <c r="CF281" s="15"/>
      <c r="CG281" s="15"/>
      <c r="CH281" s="15"/>
      <c r="CI281" s="15"/>
      <c r="CJ281" s="15"/>
      <c r="CK281" s="15"/>
      <c r="CL281" s="15"/>
      <c r="CM281" s="15"/>
      <c r="CN281" s="15"/>
      <c r="CO281" s="15"/>
      <c r="CP281" s="15"/>
      <c r="CQ281" s="15"/>
      <c r="CR281" s="15"/>
      <c r="CS281" s="15"/>
      <c r="CT281" s="15"/>
      <c r="CU281" s="15"/>
      <c r="CV281" s="15"/>
      <c r="CW281" s="15"/>
      <c r="CX281" s="15"/>
      <c r="CY281" s="15"/>
      <c r="CZ281" s="15"/>
      <c r="DA281" s="15"/>
      <c r="DB281" s="15"/>
      <c r="DC281" s="15"/>
      <c r="DD281" s="15"/>
      <c r="DE281" s="15"/>
      <c r="DF281" s="15"/>
      <c r="DG281" s="15"/>
      <c r="DH281" s="15"/>
      <c r="DI281" s="15"/>
      <c r="DJ281" s="15"/>
      <c r="DK281" s="15"/>
      <c r="DL281" s="15"/>
      <c r="DM281" s="15"/>
      <c r="DN281" s="15"/>
      <c r="DO281" s="15"/>
      <c r="DP281" s="15"/>
      <c r="DQ281" s="15"/>
      <c r="DR281" s="15"/>
      <c r="DS281" s="15"/>
      <c r="DT281" s="15"/>
      <c r="DU281" s="15"/>
      <c r="DV281" s="15"/>
      <c r="DW281" s="15"/>
      <c r="DX281" s="15"/>
      <c r="DY281" s="15"/>
      <c r="DZ281" s="15"/>
      <c r="EA281" s="15"/>
      <c r="EB281" s="15"/>
      <c r="EC281" s="15"/>
      <c r="ED281" s="15"/>
      <c r="EE281" s="15"/>
      <c r="EF281" s="15"/>
      <c r="EG281" s="15"/>
      <c r="EH281" s="15"/>
      <c r="EI281" s="15"/>
      <c r="EJ281" s="15"/>
      <c r="EK281" s="15"/>
      <c r="EL281" s="15"/>
      <c r="EM281" s="15"/>
      <c r="EN281" s="15"/>
      <c r="EO281" s="15"/>
      <c r="EP281" s="15"/>
      <c r="EQ281" s="15"/>
      <c r="ER281" s="15"/>
      <c r="ES281" s="15"/>
      <c r="ET281" s="15"/>
      <c r="EU281" s="15"/>
      <c r="EV281" s="15"/>
      <c r="EW281" s="15"/>
      <c r="EX281" s="15"/>
      <c r="EY281" s="15"/>
      <c r="EZ281" s="15"/>
      <c r="FA281" s="15"/>
      <c r="FB281" s="15"/>
      <c r="FC281" s="15"/>
      <c r="FD281" s="15"/>
      <c r="FE281" s="15"/>
      <c r="FF281" s="15"/>
      <c r="FG281" s="15"/>
      <c r="FH281" s="15"/>
      <c r="FI281" s="15"/>
      <c r="FJ281" s="15"/>
      <c r="FK281" s="15"/>
      <c r="FL281" s="15"/>
      <c r="FM281" s="15"/>
      <c r="FN281" s="15"/>
      <c r="FO281" s="15"/>
      <c r="FP281" s="15"/>
      <c r="FQ281" s="15"/>
      <c r="FR281" s="15"/>
      <c r="FS281" s="15"/>
      <c r="FT281" s="15"/>
      <c r="FU281" s="15"/>
      <c r="FV281" s="15"/>
      <c r="FW281" s="15"/>
      <c r="FX281" s="15"/>
      <c r="FY281" s="15"/>
      <c r="FZ281" s="15"/>
      <c r="GA281" s="15"/>
      <c r="GB281" s="15"/>
      <c r="GC281" s="15"/>
      <c r="GD281" s="15"/>
      <c r="GE281" s="15"/>
      <c r="GF281" s="15"/>
      <c r="GG281" s="15"/>
      <c r="GH281" s="15"/>
      <c r="GI281" s="15"/>
      <c r="GJ281" s="15"/>
      <c r="GK281" s="15"/>
      <c r="GL281" s="15"/>
      <c r="GM281" s="15"/>
      <c r="GN281" s="15"/>
      <c r="GO281" s="15"/>
      <c r="GP281" s="15"/>
      <c r="GQ281" s="15"/>
      <c r="GR281" s="15"/>
      <c r="GS281" s="15"/>
      <c r="GT281" s="15"/>
      <c r="GU281" s="15"/>
      <c r="GV281" s="15"/>
      <c r="GW281" s="15"/>
      <c r="GX281" s="15"/>
      <c r="GY281" s="15"/>
      <c r="GZ281" s="15"/>
      <c r="HA281" s="15"/>
      <c r="HB281" s="15"/>
      <c r="HC281" s="15"/>
      <c r="HD281" s="15"/>
      <c r="HE281" s="15"/>
      <c r="HF281" s="15"/>
      <c r="HG281" s="15"/>
      <c r="HH281" s="15"/>
      <c r="HI281" s="15"/>
      <c r="HJ281" s="15"/>
      <c r="HK281" s="15"/>
      <c r="HL281" s="15"/>
      <c r="HM281" s="15"/>
      <c r="HN281" s="15"/>
      <c r="HO281" s="15"/>
      <c r="HP281" s="15"/>
      <c r="HQ281" s="15"/>
      <c r="HR281" s="15"/>
      <c r="HS281" s="15"/>
      <c r="HT281" s="15"/>
      <c r="HU281" s="15"/>
      <c r="HV281" s="15"/>
      <c r="HW281" s="15"/>
      <c r="HX281" s="15"/>
      <c r="HY281" s="15"/>
      <c r="HZ281" s="15"/>
      <c r="IA281" s="15"/>
      <c r="IB281" s="15"/>
      <c r="IC281" s="15"/>
      <c r="ID281" s="15"/>
      <c r="IE281" s="15"/>
      <c r="IF281" s="15"/>
      <c r="IG281" s="15"/>
      <c r="IH281" s="15"/>
      <c r="II281" s="15"/>
      <c r="IJ281" s="15"/>
      <c r="IK281" s="15"/>
      <c r="IL281" s="15"/>
      <c r="IM281" s="15"/>
      <c r="IN281" s="15"/>
      <c r="IO281" s="15"/>
      <c r="IP281" s="15"/>
      <c r="IQ281" s="15"/>
      <c r="IR281" s="15"/>
      <c r="IS281" s="15"/>
      <c r="IT281" s="15"/>
      <c r="IU281" s="15"/>
      <c r="IV281" s="15"/>
    </row>
    <row r="282" spans="1:256" ht="24" customHeight="1">
      <c r="A282" s="115" t="s">
        <v>272</v>
      </c>
      <c r="B282" s="121" t="s">
        <v>269</v>
      </c>
      <c r="C282" s="98">
        <v>16</v>
      </c>
      <c r="D282" s="587" t="s">
        <v>265</v>
      </c>
      <c r="E282" s="587"/>
      <c r="F282" s="122">
        <f>ROUND((1/(30*340))*16*(1/188.76),7)</f>
        <v>8.3000000000000002E-6</v>
      </c>
      <c r="G282" s="35">
        <v>0</v>
      </c>
      <c r="H282" s="554">
        <v>0</v>
      </c>
      <c r="I282" s="554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  <c r="BM282" s="15"/>
      <c r="BN282" s="15"/>
      <c r="BO282" s="15"/>
      <c r="BP282" s="15"/>
      <c r="BQ282" s="15"/>
      <c r="BR282" s="15"/>
      <c r="BS282" s="15"/>
      <c r="BT282" s="15"/>
      <c r="BU282" s="15"/>
      <c r="BV282" s="15"/>
      <c r="BW282" s="15"/>
      <c r="BX282" s="15"/>
      <c r="BY282" s="15"/>
      <c r="BZ282" s="15"/>
      <c r="CA282" s="15"/>
      <c r="CB282" s="15"/>
      <c r="CC282" s="15"/>
      <c r="CD282" s="15"/>
      <c r="CE282" s="15"/>
      <c r="CF282" s="15"/>
      <c r="CG282" s="15"/>
      <c r="CH282" s="15"/>
      <c r="CI282" s="15"/>
      <c r="CJ282" s="15"/>
      <c r="CK282" s="15"/>
      <c r="CL282" s="15"/>
      <c r="CM282" s="15"/>
      <c r="CN282" s="15"/>
      <c r="CO282" s="15"/>
      <c r="CP282" s="15"/>
      <c r="CQ282" s="15"/>
      <c r="CR282" s="15"/>
      <c r="CS282" s="15"/>
      <c r="CT282" s="15"/>
      <c r="CU282" s="15"/>
      <c r="CV282" s="15"/>
      <c r="CW282" s="15"/>
      <c r="CX282" s="15"/>
      <c r="CY282" s="15"/>
      <c r="CZ282" s="15"/>
      <c r="DA282" s="15"/>
      <c r="DB282" s="15"/>
      <c r="DC282" s="15"/>
      <c r="DD282" s="15"/>
      <c r="DE282" s="15"/>
      <c r="DF282" s="15"/>
      <c r="DG282" s="15"/>
      <c r="DH282" s="15"/>
      <c r="DI282" s="15"/>
      <c r="DJ282" s="15"/>
      <c r="DK282" s="15"/>
      <c r="DL282" s="15"/>
      <c r="DM282" s="15"/>
      <c r="DN282" s="15"/>
      <c r="DO282" s="15"/>
      <c r="DP282" s="15"/>
      <c r="DQ282" s="15"/>
      <c r="DR282" s="15"/>
      <c r="DS282" s="15"/>
      <c r="DT282" s="15"/>
      <c r="DU282" s="15"/>
      <c r="DV282" s="15"/>
      <c r="DW282" s="15"/>
      <c r="DX282" s="15"/>
      <c r="DY282" s="15"/>
      <c r="DZ282" s="15"/>
      <c r="EA282" s="15"/>
      <c r="EB282" s="15"/>
      <c r="EC282" s="15"/>
      <c r="ED282" s="15"/>
      <c r="EE282" s="15"/>
      <c r="EF282" s="15"/>
      <c r="EG282" s="15"/>
      <c r="EH282" s="15"/>
      <c r="EI282" s="15"/>
      <c r="EJ282" s="15"/>
      <c r="EK282" s="15"/>
      <c r="EL282" s="15"/>
      <c r="EM282" s="15"/>
      <c r="EN282" s="15"/>
      <c r="EO282" s="15"/>
      <c r="EP282" s="15"/>
      <c r="EQ282" s="15"/>
      <c r="ER282" s="15"/>
      <c r="ES282" s="15"/>
      <c r="ET282" s="15"/>
      <c r="EU282" s="15"/>
      <c r="EV282" s="15"/>
      <c r="EW282" s="15"/>
      <c r="EX282" s="15"/>
      <c r="EY282" s="15"/>
      <c r="EZ282" s="15"/>
      <c r="FA282" s="15"/>
      <c r="FB282" s="15"/>
      <c r="FC282" s="15"/>
      <c r="FD282" s="15"/>
      <c r="FE282" s="15"/>
      <c r="FF282" s="15"/>
      <c r="FG282" s="15"/>
      <c r="FH282" s="15"/>
      <c r="FI282" s="15"/>
      <c r="FJ282" s="15"/>
      <c r="FK282" s="15"/>
      <c r="FL282" s="15"/>
      <c r="FM282" s="15"/>
      <c r="FN282" s="15"/>
      <c r="FO282" s="15"/>
      <c r="FP282" s="15"/>
      <c r="FQ282" s="15"/>
      <c r="FR282" s="15"/>
      <c r="FS282" s="15"/>
      <c r="FT282" s="15"/>
      <c r="FU282" s="15"/>
      <c r="FV282" s="15"/>
      <c r="FW282" s="15"/>
      <c r="FX282" s="15"/>
      <c r="FY282" s="15"/>
      <c r="FZ282" s="15"/>
      <c r="GA282" s="15"/>
      <c r="GB282" s="15"/>
      <c r="GC282" s="15"/>
      <c r="GD282" s="15"/>
      <c r="GE282" s="15"/>
      <c r="GF282" s="15"/>
      <c r="GG282" s="15"/>
      <c r="GH282" s="15"/>
      <c r="GI282" s="15"/>
      <c r="GJ282" s="15"/>
      <c r="GK282" s="15"/>
      <c r="GL282" s="15"/>
      <c r="GM282" s="15"/>
      <c r="GN282" s="15"/>
      <c r="GO282" s="15"/>
      <c r="GP282" s="15"/>
      <c r="GQ282" s="15"/>
      <c r="GR282" s="15"/>
      <c r="GS282" s="15"/>
      <c r="GT282" s="15"/>
      <c r="GU282" s="15"/>
      <c r="GV282" s="15"/>
      <c r="GW282" s="15"/>
      <c r="GX282" s="15"/>
      <c r="GY282" s="15"/>
      <c r="GZ282" s="15"/>
      <c r="HA282" s="15"/>
      <c r="HB282" s="15"/>
      <c r="HC282" s="15"/>
      <c r="HD282" s="15"/>
      <c r="HE282" s="15"/>
      <c r="HF282" s="15"/>
      <c r="HG282" s="15"/>
      <c r="HH282" s="15"/>
      <c r="HI282" s="15"/>
      <c r="HJ282" s="15"/>
      <c r="HK282" s="15"/>
      <c r="HL282" s="15"/>
      <c r="HM282" s="15"/>
      <c r="HN282" s="15"/>
      <c r="HO282" s="15"/>
      <c r="HP282" s="15"/>
      <c r="HQ282" s="15"/>
      <c r="HR282" s="15"/>
      <c r="HS282" s="15"/>
      <c r="HT282" s="15"/>
      <c r="HU282" s="15"/>
      <c r="HV282" s="15"/>
      <c r="HW282" s="15"/>
      <c r="HX282" s="15"/>
      <c r="HY282" s="15"/>
      <c r="HZ282" s="15"/>
      <c r="IA282" s="15"/>
      <c r="IB282" s="15"/>
      <c r="IC282" s="15"/>
      <c r="ID282" s="15"/>
      <c r="IE282" s="15"/>
      <c r="IF282" s="15"/>
      <c r="IG282" s="15"/>
      <c r="IH282" s="15"/>
      <c r="II282" s="15"/>
      <c r="IJ282" s="15"/>
      <c r="IK282" s="15"/>
      <c r="IL282" s="15"/>
      <c r="IM282" s="15"/>
      <c r="IN282" s="15"/>
      <c r="IO282" s="15"/>
      <c r="IP282" s="15"/>
      <c r="IQ282" s="15"/>
      <c r="IR282" s="15"/>
      <c r="IS282" s="15"/>
      <c r="IT282" s="15"/>
      <c r="IU282" s="15"/>
      <c r="IV282" s="15"/>
    </row>
    <row r="283" spans="1:256" ht="25.5" customHeight="1">
      <c r="A283" s="115" t="s">
        <v>273</v>
      </c>
      <c r="B283" s="123" t="s">
        <v>271</v>
      </c>
      <c r="C283" s="124">
        <v>16</v>
      </c>
      <c r="D283" s="587" t="s">
        <v>265</v>
      </c>
      <c r="E283" s="587"/>
      <c r="F283" s="122">
        <f>ROUND((1/340)*16*(1/188.76),7)</f>
        <v>2.4929999999999999E-4</v>
      </c>
      <c r="G283" s="35">
        <f>I205</f>
        <v>4794.4500000000007</v>
      </c>
      <c r="H283" s="554">
        <f>ROUND(F283*G283,2)</f>
        <v>1.2</v>
      </c>
      <c r="I283" s="554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  <c r="BM283" s="15"/>
      <c r="BN283" s="15"/>
      <c r="BO283" s="15"/>
      <c r="BP283" s="15"/>
      <c r="BQ283" s="15"/>
      <c r="BR283" s="15"/>
      <c r="BS283" s="15"/>
      <c r="BT283" s="15"/>
      <c r="BU283" s="15"/>
      <c r="BV283" s="15"/>
      <c r="BW283" s="15"/>
      <c r="BX283" s="15"/>
      <c r="BY283" s="15"/>
      <c r="BZ283" s="15"/>
      <c r="CA283" s="15"/>
      <c r="CB283" s="15"/>
      <c r="CC283" s="15"/>
      <c r="CD283" s="15"/>
      <c r="CE283" s="15"/>
      <c r="CF283" s="15"/>
      <c r="CG283" s="15"/>
      <c r="CH283" s="15"/>
      <c r="CI283" s="15"/>
      <c r="CJ283" s="15"/>
      <c r="CK283" s="15"/>
      <c r="CL283" s="15"/>
      <c r="CM283" s="15"/>
      <c r="CN283" s="15"/>
      <c r="CO283" s="15"/>
      <c r="CP283" s="15"/>
      <c r="CQ283" s="15"/>
      <c r="CR283" s="15"/>
      <c r="CS283" s="15"/>
      <c r="CT283" s="15"/>
      <c r="CU283" s="15"/>
      <c r="CV283" s="15"/>
      <c r="CW283" s="15"/>
      <c r="CX283" s="15"/>
      <c r="CY283" s="15"/>
      <c r="CZ283" s="15"/>
      <c r="DA283" s="15"/>
      <c r="DB283" s="15"/>
      <c r="DC283" s="15"/>
      <c r="DD283" s="15"/>
      <c r="DE283" s="15"/>
      <c r="DF283" s="15"/>
      <c r="DG283" s="15"/>
      <c r="DH283" s="15"/>
      <c r="DI283" s="15"/>
      <c r="DJ283" s="15"/>
      <c r="DK283" s="15"/>
      <c r="DL283" s="15"/>
      <c r="DM283" s="15"/>
      <c r="DN283" s="15"/>
      <c r="DO283" s="15"/>
      <c r="DP283" s="15"/>
      <c r="DQ283" s="15"/>
      <c r="DR283" s="15"/>
      <c r="DS283" s="15"/>
      <c r="DT283" s="15"/>
      <c r="DU283" s="15"/>
      <c r="DV283" s="15"/>
      <c r="DW283" s="15"/>
      <c r="DX283" s="15"/>
      <c r="DY283" s="15"/>
      <c r="DZ283" s="15"/>
      <c r="EA283" s="15"/>
      <c r="EB283" s="15"/>
      <c r="EC283" s="15"/>
      <c r="ED283" s="15"/>
      <c r="EE283" s="15"/>
      <c r="EF283" s="15"/>
      <c r="EG283" s="15"/>
      <c r="EH283" s="15"/>
      <c r="EI283" s="15"/>
      <c r="EJ283" s="15"/>
      <c r="EK283" s="15"/>
      <c r="EL283" s="15"/>
      <c r="EM283" s="15"/>
      <c r="EN283" s="15"/>
      <c r="EO283" s="15"/>
      <c r="EP283" s="15"/>
      <c r="EQ283" s="15"/>
      <c r="ER283" s="15"/>
      <c r="ES283" s="15"/>
      <c r="ET283" s="15"/>
      <c r="EU283" s="15"/>
      <c r="EV283" s="15"/>
      <c r="EW283" s="15"/>
      <c r="EX283" s="15"/>
      <c r="EY283" s="15"/>
      <c r="EZ283" s="15"/>
      <c r="FA283" s="15"/>
      <c r="FB283" s="15"/>
      <c r="FC283" s="15"/>
      <c r="FD283" s="15"/>
      <c r="FE283" s="15"/>
      <c r="FF283" s="15"/>
      <c r="FG283" s="15"/>
      <c r="FH283" s="15"/>
      <c r="FI283" s="15"/>
      <c r="FJ283" s="15"/>
      <c r="FK283" s="15"/>
      <c r="FL283" s="15"/>
      <c r="FM283" s="15"/>
      <c r="FN283" s="15"/>
      <c r="FO283" s="15"/>
      <c r="FP283" s="15"/>
      <c r="FQ283" s="15"/>
      <c r="FR283" s="15"/>
      <c r="FS283" s="15"/>
      <c r="FT283" s="15"/>
      <c r="FU283" s="15"/>
      <c r="FV283" s="15"/>
      <c r="FW283" s="15"/>
      <c r="FX283" s="15"/>
      <c r="FY283" s="15"/>
      <c r="FZ283" s="15"/>
      <c r="GA283" s="15"/>
      <c r="GB283" s="15"/>
      <c r="GC283" s="15"/>
      <c r="GD283" s="15"/>
      <c r="GE283" s="15"/>
      <c r="GF283" s="15"/>
      <c r="GG283" s="15"/>
      <c r="GH283" s="15"/>
      <c r="GI283" s="15"/>
      <c r="GJ283" s="15"/>
      <c r="GK283" s="15"/>
      <c r="GL283" s="15"/>
      <c r="GM283" s="15"/>
      <c r="GN283" s="15"/>
      <c r="GO283" s="15"/>
      <c r="GP283" s="15"/>
      <c r="GQ283" s="15"/>
      <c r="GR283" s="15"/>
      <c r="GS283" s="15"/>
      <c r="GT283" s="15"/>
      <c r="GU283" s="15"/>
      <c r="GV283" s="15"/>
      <c r="GW283" s="15"/>
      <c r="GX283" s="15"/>
      <c r="GY283" s="15"/>
      <c r="GZ283" s="15"/>
      <c r="HA283" s="15"/>
      <c r="HB283" s="15"/>
      <c r="HC283" s="15"/>
      <c r="HD283" s="15"/>
      <c r="HE283" s="15"/>
      <c r="HF283" s="15"/>
      <c r="HG283" s="15"/>
      <c r="HH283" s="15"/>
      <c r="HI283" s="15"/>
      <c r="HJ283" s="15"/>
      <c r="HK283" s="15"/>
      <c r="HL283" s="15"/>
      <c r="HM283" s="15"/>
      <c r="HN283" s="15"/>
      <c r="HO283" s="15"/>
      <c r="HP283" s="15"/>
      <c r="HQ283" s="15"/>
      <c r="HR283" s="15"/>
      <c r="HS283" s="15"/>
      <c r="HT283" s="15"/>
      <c r="HU283" s="15"/>
      <c r="HV283" s="15"/>
      <c r="HW283" s="15"/>
      <c r="HX283" s="15"/>
      <c r="HY283" s="15"/>
      <c r="HZ283" s="15"/>
      <c r="IA283" s="15"/>
      <c r="IB283" s="15"/>
      <c r="IC283" s="15"/>
      <c r="ID283" s="15"/>
      <c r="IE283" s="15"/>
      <c r="IF283" s="15"/>
      <c r="IG283" s="15"/>
      <c r="IH283" s="15"/>
      <c r="II283" s="15"/>
      <c r="IJ283" s="15"/>
      <c r="IK283" s="15"/>
      <c r="IL283" s="15"/>
      <c r="IM283" s="15"/>
      <c r="IN283" s="15"/>
      <c r="IO283" s="15"/>
      <c r="IP283" s="15"/>
      <c r="IQ283" s="15"/>
      <c r="IR283" s="15"/>
      <c r="IS283" s="15"/>
      <c r="IT283" s="15"/>
      <c r="IU283" s="15"/>
      <c r="IV283" s="15"/>
    </row>
    <row r="284" spans="1:256" ht="12.75" customHeight="1">
      <c r="A284" s="522" t="s">
        <v>209</v>
      </c>
      <c r="B284" s="522"/>
      <c r="C284" s="522"/>
      <c r="D284" s="522"/>
      <c r="E284" s="522"/>
      <c r="F284" s="522"/>
      <c r="G284" s="522"/>
      <c r="H284" s="590">
        <f>SUM(H282+H283)</f>
        <v>1.2</v>
      </c>
      <c r="I284" s="590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  <c r="BM284" s="15"/>
      <c r="BN284" s="15"/>
      <c r="BO284" s="15"/>
      <c r="BP284" s="15"/>
      <c r="BQ284" s="15"/>
      <c r="BR284" s="15"/>
      <c r="BS284" s="15"/>
      <c r="BT284" s="15"/>
      <c r="BU284" s="15"/>
      <c r="BV284" s="15"/>
      <c r="BW284" s="15"/>
      <c r="BX284" s="15"/>
      <c r="BY284" s="15"/>
      <c r="BZ284" s="15"/>
      <c r="CA284" s="15"/>
      <c r="CB284" s="15"/>
      <c r="CC284" s="15"/>
      <c r="CD284" s="15"/>
      <c r="CE284" s="15"/>
      <c r="CF284" s="15"/>
      <c r="CG284" s="15"/>
      <c r="CH284" s="15"/>
      <c r="CI284" s="15"/>
      <c r="CJ284" s="15"/>
      <c r="CK284" s="15"/>
      <c r="CL284" s="15"/>
      <c r="CM284" s="15"/>
      <c r="CN284" s="15"/>
      <c r="CO284" s="15"/>
      <c r="CP284" s="15"/>
      <c r="CQ284" s="15"/>
      <c r="CR284" s="15"/>
      <c r="CS284" s="15"/>
      <c r="CT284" s="15"/>
      <c r="CU284" s="15"/>
      <c r="CV284" s="15"/>
      <c r="CW284" s="15"/>
      <c r="CX284" s="15"/>
      <c r="CY284" s="15"/>
      <c r="CZ284" s="15"/>
      <c r="DA284" s="15"/>
      <c r="DB284" s="15"/>
      <c r="DC284" s="15"/>
      <c r="DD284" s="15"/>
      <c r="DE284" s="15"/>
      <c r="DF284" s="15"/>
      <c r="DG284" s="15"/>
      <c r="DH284" s="15"/>
      <c r="DI284" s="15"/>
      <c r="DJ284" s="15"/>
      <c r="DK284" s="15"/>
      <c r="DL284" s="15"/>
      <c r="DM284" s="15"/>
      <c r="DN284" s="15"/>
      <c r="DO284" s="15"/>
      <c r="DP284" s="15"/>
      <c r="DQ284" s="15"/>
      <c r="DR284" s="15"/>
      <c r="DS284" s="15"/>
      <c r="DT284" s="15"/>
      <c r="DU284" s="15"/>
      <c r="DV284" s="15"/>
      <c r="DW284" s="15"/>
      <c r="DX284" s="15"/>
      <c r="DY284" s="15"/>
      <c r="DZ284" s="15"/>
      <c r="EA284" s="15"/>
      <c r="EB284" s="15"/>
      <c r="EC284" s="15"/>
      <c r="ED284" s="15"/>
      <c r="EE284" s="15"/>
      <c r="EF284" s="15"/>
      <c r="EG284" s="15"/>
      <c r="EH284" s="15"/>
      <c r="EI284" s="15"/>
      <c r="EJ284" s="15"/>
      <c r="EK284" s="15"/>
      <c r="EL284" s="15"/>
      <c r="EM284" s="15"/>
      <c r="EN284" s="15"/>
      <c r="EO284" s="15"/>
      <c r="EP284" s="15"/>
      <c r="EQ284" s="15"/>
      <c r="ER284" s="15"/>
      <c r="ES284" s="15"/>
      <c r="ET284" s="15"/>
      <c r="EU284" s="15"/>
      <c r="EV284" s="15"/>
      <c r="EW284" s="15"/>
      <c r="EX284" s="15"/>
      <c r="EY284" s="15"/>
      <c r="EZ284" s="15"/>
      <c r="FA284" s="15"/>
      <c r="FB284" s="15"/>
      <c r="FC284" s="15"/>
      <c r="FD284" s="15"/>
      <c r="FE284" s="15"/>
      <c r="FF284" s="15"/>
      <c r="FG284" s="15"/>
      <c r="FH284" s="15"/>
      <c r="FI284" s="15"/>
      <c r="FJ284" s="15"/>
      <c r="FK284" s="15"/>
      <c r="FL284" s="15"/>
      <c r="FM284" s="15"/>
      <c r="FN284" s="15"/>
      <c r="FO284" s="15"/>
      <c r="FP284" s="15"/>
      <c r="FQ284" s="15"/>
      <c r="FR284" s="15"/>
      <c r="FS284" s="15"/>
      <c r="FT284" s="15"/>
      <c r="FU284" s="15"/>
      <c r="FV284" s="15"/>
      <c r="FW284" s="15"/>
      <c r="FX284" s="15"/>
      <c r="FY284" s="15"/>
      <c r="FZ284" s="15"/>
      <c r="GA284" s="15"/>
      <c r="GB284" s="15"/>
      <c r="GC284" s="15"/>
      <c r="GD284" s="15"/>
      <c r="GE284" s="15"/>
      <c r="GF284" s="15"/>
      <c r="GG284" s="15"/>
      <c r="GH284" s="15"/>
      <c r="GI284" s="15"/>
      <c r="GJ284" s="15"/>
      <c r="GK284" s="15"/>
      <c r="GL284" s="15"/>
      <c r="GM284" s="15"/>
      <c r="GN284" s="15"/>
      <c r="GO284" s="15"/>
      <c r="GP284" s="15"/>
      <c r="GQ284" s="15"/>
      <c r="GR284" s="15"/>
      <c r="GS284" s="15"/>
      <c r="GT284" s="15"/>
      <c r="GU284" s="15"/>
      <c r="GV284" s="15"/>
      <c r="GW284" s="15"/>
      <c r="GX284" s="15"/>
      <c r="GY284" s="15"/>
      <c r="GZ284" s="15"/>
      <c r="HA284" s="15"/>
      <c r="HB284" s="15"/>
      <c r="HC284" s="15"/>
      <c r="HD284" s="15"/>
      <c r="HE284" s="15"/>
      <c r="HF284" s="15"/>
      <c r="HG284" s="15"/>
      <c r="HH284" s="15"/>
      <c r="HI284" s="15"/>
      <c r="HJ284" s="15"/>
      <c r="HK284" s="15"/>
      <c r="HL284" s="15"/>
      <c r="HM284" s="15"/>
      <c r="HN284" s="15"/>
      <c r="HO284" s="15"/>
      <c r="HP284" s="15"/>
      <c r="HQ284" s="15"/>
      <c r="HR284" s="15"/>
      <c r="HS284" s="15"/>
      <c r="HT284" s="15"/>
      <c r="HU284" s="15"/>
      <c r="HV284" s="15"/>
      <c r="HW284" s="15"/>
      <c r="HX284" s="15"/>
      <c r="HY284" s="15"/>
      <c r="HZ284" s="15"/>
      <c r="IA284" s="15"/>
      <c r="IB284" s="15"/>
      <c r="IC284" s="15"/>
      <c r="ID284" s="15"/>
      <c r="IE284" s="15"/>
      <c r="IF284" s="15"/>
      <c r="IG284" s="15"/>
      <c r="IH284" s="15"/>
      <c r="II284" s="15"/>
      <c r="IJ284" s="15"/>
      <c r="IK284" s="15"/>
      <c r="IL284" s="15"/>
      <c r="IM284" s="15"/>
      <c r="IN284" s="15"/>
      <c r="IO284" s="15"/>
      <c r="IP284" s="15"/>
      <c r="IQ284" s="15"/>
      <c r="IR284" s="15"/>
      <c r="IS284" s="15"/>
      <c r="IT284" s="15"/>
      <c r="IU284" s="15"/>
      <c r="IV284" s="15"/>
    </row>
    <row r="285" spans="1:256" ht="9.75" customHeight="1">
      <c r="A285" s="503"/>
      <c r="B285" s="503"/>
      <c r="C285" s="503"/>
      <c r="D285" s="503"/>
      <c r="E285" s="503"/>
      <c r="F285" s="503"/>
      <c r="G285" s="503"/>
      <c r="H285" s="503"/>
      <c r="I285" s="503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  <c r="BM285" s="15"/>
      <c r="BN285" s="15"/>
      <c r="BO285" s="15"/>
      <c r="BP285" s="15"/>
      <c r="BQ285" s="15"/>
      <c r="BR285" s="15"/>
      <c r="BS285" s="15"/>
      <c r="BT285" s="15"/>
      <c r="BU285" s="15"/>
      <c r="BV285" s="15"/>
      <c r="BW285" s="15"/>
      <c r="BX285" s="15"/>
      <c r="BY285" s="15"/>
      <c r="BZ285" s="15"/>
      <c r="CA285" s="15"/>
      <c r="CB285" s="15"/>
      <c r="CC285" s="15"/>
      <c r="CD285" s="15"/>
      <c r="CE285" s="15"/>
      <c r="CF285" s="15"/>
      <c r="CG285" s="15"/>
      <c r="CH285" s="15"/>
      <c r="CI285" s="15"/>
      <c r="CJ285" s="15"/>
      <c r="CK285" s="15"/>
      <c r="CL285" s="15"/>
      <c r="CM285" s="15"/>
      <c r="CN285" s="15"/>
      <c r="CO285" s="15"/>
      <c r="CP285" s="15"/>
      <c r="CQ285" s="15"/>
      <c r="CR285" s="15"/>
      <c r="CS285" s="15"/>
      <c r="CT285" s="15"/>
      <c r="CU285" s="15"/>
      <c r="CV285" s="15"/>
      <c r="CW285" s="15"/>
      <c r="CX285" s="15"/>
      <c r="CY285" s="15"/>
      <c r="CZ285" s="15"/>
      <c r="DA285" s="15"/>
      <c r="DB285" s="15"/>
      <c r="DC285" s="15"/>
      <c r="DD285" s="15"/>
      <c r="DE285" s="15"/>
      <c r="DF285" s="15"/>
      <c r="DG285" s="15"/>
      <c r="DH285" s="15"/>
      <c r="DI285" s="15"/>
      <c r="DJ285" s="15"/>
      <c r="DK285" s="15"/>
      <c r="DL285" s="15"/>
      <c r="DM285" s="15"/>
      <c r="DN285" s="15"/>
      <c r="DO285" s="15"/>
      <c r="DP285" s="15"/>
      <c r="DQ285" s="15"/>
      <c r="DR285" s="15"/>
      <c r="DS285" s="15"/>
      <c r="DT285" s="15"/>
      <c r="DU285" s="15"/>
      <c r="DV285" s="15"/>
      <c r="DW285" s="15"/>
      <c r="DX285" s="15"/>
      <c r="DY285" s="15"/>
      <c r="DZ285" s="15"/>
      <c r="EA285" s="15"/>
      <c r="EB285" s="15"/>
      <c r="EC285" s="15"/>
      <c r="ED285" s="15"/>
      <c r="EE285" s="15"/>
      <c r="EF285" s="15"/>
      <c r="EG285" s="15"/>
      <c r="EH285" s="15"/>
      <c r="EI285" s="15"/>
      <c r="EJ285" s="15"/>
      <c r="EK285" s="15"/>
      <c r="EL285" s="15"/>
      <c r="EM285" s="15"/>
      <c r="EN285" s="15"/>
      <c r="EO285" s="15"/>
      <c r="EP285" s="15"/>
      <c r="EQ285" s="15"/>
      <c r="ER285" s="15"/>
      <c r="ES285" s="15"/>
      <c r="ET285" s="15"/>
      <c r="EU285" s="15"/>
      <c r="EV285" s="15"/>
      <c r="EW285" s="15"/>
      <c r="EX285" s="15"/>
      <c r="EY285" s="15"/>
      <c r="EZ285" s="15"/>
      <c r="FA285" s="15"/>
      <c r="FB285" s="15"/>
      <c r="FC285" s="15"/>
      <c r="FD285" s="15"/>
      <c r="FE285" s="15"/>
      <c r="FF285" s="15"/>
      <c r="FG285" s="15"/>
      <c r="FH285" s="15"/>
      <c r="FI285" s="15"/>
      <c r="FJ285" s="15"/>
      <c r="FK285" s="15"/>
      <c r="FL285" s="15"/>
      <c r="FM285" s="15"/>
      <c r="FN285" s="15"/>
      <c r="FO285" s="15"/>
      <c r="FP285" s="15"/>
      <c r="FQ285" s="15"/>
      <c r="FR285" s="15"/>
      <c r="FS285" s="15"/>
      <c r="FT285" s="15"/>
      <c r="FU285" s="15"/>
      <c r="FV285" s="15"/>
      <c r="FW285" s="15"/>
      <c r="FX285" s="15"/>
      <c r="FY285" s="15"/>
      <c r="FZ285" s="15"/>
      <c r="GA285" s="15"/>
      <c r="GB285" s="15"/>
      <c r="GC285" s="15"/>
      <c r="GD285" s="15"/>
      <c r="GE285" s="15"/>
      <c r="GF285" s="15"/>
      <c r="GG285" s="15"/>
      <c r="GH285" s="15"/>
      <c r="GI285" s="15"/>
      <c r="GJ285" s="15"/>
      <c r="GK285" s="15"/>
      <c r="GL285" s="15"/>
      <c r="GM285" s="15"/>
      <c r="GN285" s="15"/>
      <c r="GO285" s="15"/>
      <c r="GP285" s="15"/>
      <c r="GQ285" s="15"/>
      <c r="GR285" s="15"/>
      <c r="GS285" s="15"/>
      <c r="GT285" s="15"/>
      <c r="GU285" s="15"/>
      <c r="GV285" s="15"/>
      <c r="GW285" s="15"/>
      <c r="GX285" s="15"/>
      <c r="GY285" s="15"/>
      <c r="GZ285" s="15"/>
      <c r="HA285" s="15"/>
      <c r="HB285" s="15"/>
      <c r="HC285" s="15"/>
      <c r="HD285" s="15"/>
      <c r="HE285" s="15"/>
      <c r="HF285" s="15"/>
      <c r="HG285" s="15"/>
      <c r="HH285" s="15"/>
      <c r="HI285" s="15"/>
      <c r="HJ285" s="15"/>
      <c r="HK285" s="15"/>
      <c r="HL285" s="15"/>
      <c r="HM285" s="15"/>
      <c r="HN285" s="15"/>
      <c r="HO285" s="15"/>
      <c r="HP285" s="15"/>
      <c r="HQ285" s="15"/>
      <c r="HR285" s="15"/>
      <c r="HS285" s="15"/>
      <c r="HT285" s="15"/>
      <c r="HU285" s="15"/>
      <c r="HV285" s="15"/>
      <c r="HW285" s="15"/>
      <c r="HX285" s="15"/>
      <c r="HY285" s="15"/>
      <c r="HZ285" s="15"/>
      <c r="IA285" s="15"/>
      <c r="IB285" s="15"/>
      <c r="IC285" s="15"/>
      <c r="ID285" s="15"/>
      <c r="IE285" s="15"/>
      <c r="IF285" s="15"/>
      <c r="IG285" s="15"/>
      <c r="IH285" s="15"/>
      <c r="II285" s="15"/>
      <c r="IJ285" s="15"/>
      <c r="IK285" s="15"/>
      <c r="IL285" s="15"/>
      <c r="IM285" s="15"/>
      <c r="IN285" s="15"/>
      <c r="IO285" s="15"/>
      <c r="IP285" s="15"/>
      <c r="IQ285" s="15"/>
      <c r="IR285" s="15"/>
      <c r="IS285" s="15"/>
      <c r="IT285" s="15"/>
      <c r="IU285" s="15"/>
      <c r="IV285" s="15"/>
    </row>
    <row r="286" spans="1:256" ht="12.75" customHeight="1">
      <c r="A286" s="492" t="s">
        <v>274</v>
      </c>
      <c r="B286" s="492"/>
      <c r="C286" s="492"/>
      <c r="D286" s="492"/>
      <c r="E286" s="492"/>
      <c r="F286" s="492"/>
      <c r="G286" s="492"/>
      <c r="H286" s="492"/>
      <c r="I286" s="492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  <c r="BG286" s="15"/>
      <c r="BH286" s="15"/>
      <c r="BI286" s="15"/>
      <c r="BJ286" s="15"/>
      <c r="BK286" s="15"/>
      <c r="BL286" s="15"/>
      <c r="BM286" s="15"/>
      <c r="BN286" s="15"/>
      <c r="BO286" s="15"/>
      <c r="BP286" s="15"/>
      <c r="BQ286" s="15"/>
      <c r="BR286" s="15"/>
      <c r="BS286" s="15"/>
      <c r="BT286" s="15"/>
      <c r="BU286" s="15"/>
      <c r="BV286" s="15"/>
      <c r="BW286" s="15"/>
      <c r="BX286" s="15"/>
      <c r="BY286" s="15"/>
      <c r="BZ286" s="15"/>
      <c r="CA286" s="15"/>
      <c r="CB286" s="15"/>
      <c r="CC286" s="15"/>
      <c r="CD286" s="15"/>
      <c r="CE286" s="15"/>
      <c r="CF286" s="15"/>
      <c r="CG286" s="15"/>
      <c r="CH286" s="15"/>
      <c r="CI286" s="15"/>
      <c r="CJ286" s="15"/>
      <c r="CK286" s="15"/>
      <c r="CL286" s="15"/>
      <c r="CM286" s="15"/>
      <c r="CN286" s="15"/>
      <c r="CO286" s="15"/>
      <c r="CP286" s="15"/>
      <c r="CQ286" s="15"/>
      <c r="CR286" s="15"/>
      <c r="CS286" s="15"/>
      <c r="CT286" s="15"/>
      <c r="CU286" s="15"/>
      <c r="CV286" s="15"/>
      <c r="CW286" s="15"/>
      <c r="CX286" s="15"/>
      <c r="CY286" s="15"/>
      <c r="CZ286" s="15"/>
      <c r="DA286" s="15"/>
      <c r="DB286" s="15"/>
      <c r="DC286" s="15"/>
      <c r="DD286" s="15"/>
      <c r="DE286" s="15"/>
      <c r="DF286" s="15"/>
      <c r="DG286" s="15"/>
      <c r="DH286" s="15"/>
      <c r="DI286" s="15"/>
      <c r="DJ286" s="15"/>
      <c r="DK286" s="15"/>
      <c r="DL286" s="15"/>
      <c r="DM286" s="15"/>
      <c r="DN286" s="15"/>
      <c r="DO286" s="15"/>
      <c r="DP286" s="15"/>
      <c r="DQ286" s="15"/>
      <c r="DR286" s="15"/>
      <c r="DS286" s="15"/>
      <c r="DT286" s="15"/>
      <c r="DU286" s="15"/>
      <c r="DV286" s="15"/>
      <c r="DW286" s="15"/>
      <c r="DX286" s="15"/>
      <c r="DY286" s="15"/>
      <c r="DZ286" s="15"/>
      <c r="EA286" s="15"/>
      <c r="EB286" s="15"/>
      <c r="EC286" s="15"/>
      <c r="ED286" s="15"/>
      <c r="EE286" s="15"/>
      <c r="EF286" s="15"/>
      <c r="EG286" s="15"/>
      <c r="EH286" s="15"/>
      <c r="EI286" s="15"/>
      <c r="EJ286" s="15"/>
      <c r="EK286" s="15"/>
      <c r="EL286" s="15"/>
      <c r="EM286" s="15"/>
      <c r="EN286" s="15"/>
      <c r="EO286" s="15"/>
      <c r="EP286" s="15"/>
      <c r="EQ286" s="15"/>
      <c r="ER286" s="15"/>
      <c r="ES286" s="15"/>
      <c r="ET286" s="15"/>
      <c r="EU286" s="15"/>
      <c r="EV286" s="15"/>
      <c r="EW286" s="15"/>
      <c r="EX286" s="15"/>
      <c r="EY286" s="15"/>
      <c r="EZ286" s="15"/>
      <c r="FA286" s="15"/>
      <c r="FB286" s="15"/>
      <c r="FC286" s="15"/>
      <c r="FD286" s="15"/>
      <c r="FE286" s="15"/>
      <c r="FF286" s="15"/>
      <c r="FG286" s="15"/>
      <c r="FH286" s="15"/>
      <c r="FI286" s="15"/>
      <c r="FJ286" s="15"/>
      <c r="FK286" s="15"/>
      <c r="FL286" s="15"/>
      <c r="FM286" s="15"/>
      <c r="FN286" s="15"/>
      <c r="FO286" s="15"/>
      <c r="FP286" s="15"/>
      <c r="FQ286" s="15"/>
      <c r="FR286" s="15"/>
      <c r="FS286" s="15"/>
      <c r="FT286" s="15"/>
      <c r="FU286" s="15"/>
      <c r="FV286" s="15"/>
      <c r="FW286" s="15"/>
      <c r="FX286" s="15"/>
      <c r="FY286" s="15"/>
      <c r="FZ286" s="15"/>
      <c r="GA286" s="15"/>
      <c r="GB286" s="15"/>
      <c r="GC286" s="15"/>
      <c r="GD286" s="15"/>
      <c r="GE286" s="15"/>
      <c r="GF286" s="15"/>
      <c r="GG286" s="15"/>
      <c r="GH286" s="15"/>
      <c r="GI286" s="15"/>
      <c r="GJ286" s="15"/>
      <c r="GK286" s="15"/>
      <c r="GL286" s="15"/>
      <c r="GM286" s="15"/>
      <c r="GN286" s="15"/>
      <c r="GO286" s="15"/>
      <c r="GP286" s="15"/>
      <c r="GQ286" s="15"/>
      <c r="GR286" s="15"/>
      <c r="GS286" s="15"/>
      <c r="GT286" s="15"/>
      <c r="GU286" s="15"/>
      <c r="GV286" s="15"/>
      <c r="GW286" s="15"/>
      <c r="GX286" s="15"/>
      <c r="GY286" s="15"/>
      <c r="GZ286" s="15"/>
      <c r="HA286" s="15"/>
      <c r="HB286" s="15"/>
      <c r="HC286" s="15"/>
      <c r="HD286" s="15"/>
      <c r="HE286" s="15"/>
      <c r="HF286" s="15"/>
      <c r="HG286" s="15"/>
      <c r="HH286" s="15"/>
      <c r="HI286" s="15"/>
      <c r="HJ286" s="15"/>
      <c r="HK286" s="15"/>
      <c r="HL286" s="15"/>
      <c r="HM286" s="15"/>
      <c r="HN286" s="15"/>
      <c r="HO286" s="15"/>
      <c r="HP286" s="15"/>
      <c r="HQ286" s="15"/>
      <c r="HR286" s="15"/>
      <c r="HS286" s="15"/>
      <c r="HT286" s="15"/>
      <c r="HU286" s="15"/>
      <c r="HV286" s="15"/>
      <c r="HW286" s="15"/>
      <c r="HX286" s="15"/>
      <c r="HY286" s="15"/>
      <c r="HZ286" s="15"/>
      <c r="IA286" s="15"/>
      <c r="IB286" s="15"/>
      <c r="IC286" s="15"/>
      <c r="ID286" s="15"/>
      <c r="IE286" s="15"/>
      <c r="IF286" s="15"/>
      <c r="IG286" s="15"/>
      <c r="IH286" s="15"/>
      <c r="II286" s="15"/>
      <c r="IJ286" s="15"/>
      <c r="IK286" s="15"/>
      <c r="IL286" s="15"/>
      <c r="IM286" s="15"/>
      <c r="IN286" s="15"/>
      <c r="IO286" s="15"/>
      <c r="IP286" s="15"/>
      <c r="IQ286" s="15"/>
      <c r="IR286" s="15"/>
      <c r="IS286" s="15"/>
      <c r="IT286" s="15"/>
      <c r="IU286" s="15"/>
      <c r="IV286" s="15"/>
    </row>
    <row r="287" spans="1:256" ht="7.5" customHeight="1">
      <c r="A287" s="499"/>
      <c r="B287" s="499"/>
      <c r="C287" s="499"/>
      <c r="D287" s="499"/>
      <c r="E287" s="499"/>
      <c r="F287" s="499"/>
      <c r="G287" s="499"/>
      <c r="H287" s="499"/>
      <c r="I287" s="499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  <c r="BM287" s="15"/>
      <c r="BN287" s="15"/>
      <c r="BO287" s="15"/>
      <c r="BP287" s="15"/>
      <c r="BQ287" s="15"/>
      <c r="BR287" s="15"/>
      <c r="BS287" s="15"/>
      <c r="BT287" s="15"/>
      <c r="BU287" s="15"/>
      <c r="BV287" s="15"/>
      <c r="BW287" s="15"/>
      <c r="BX287" s="15"/>
      <c r="BY287" s="15"/>
      <c r="BZ287" s="15"/>
      <c r="CA287" s="15"/>
      <c r="CB287" s="15"/>
      <c r="CC287" s="15"/>
      <c r="CD287" s="15"/>
      <c r="CE287" s="15"/>
      <c r="CF287" s="15"/>
      <c r="CG287" s="15"/>
      <c r="CH287" s="15"/>
      <c r="CI287" s="15"/>
      <c r="CJ287" s="15"/>
      <c r="CK287" s="15"/>
      <c r="CL287" s="15"/>
      <c r="CM287" s="15"/>
      <c r="CN287" s="15"/>
      <c r="CO287" s="15"/>
      <c r="CP287" s="15"/>
      <c r="CQ287" s="15"/>
      <c r="CR287" s="15"/>
      <c r="CS287" s="15"/>
      <c r="CT287" s="15"/>
      <c r="CU287" s="15"/>
      <c r="CV287" s="15"/>
      <c r="CW287" s="15"/>
      <c r="CX287" s="15"/>
      <c r="CY287" s="15"/>
      <c r="CZ287" s="15"/>
      <c r="DA287" s="15"/>
      <c r="DB287" s="15"/>
      <c r="DC287" s="15"/>
      <c r="DD287" s="15"/>
      <c r="DE287" s="15"/>
      <c r="DF287" s="15"/>
      <c r="DG287" s="15"/>
      <c r="DH287" s="15"/>
      <c r="DI287" s="15"/>
      <c r="DJ287" s="15"/>
      <c r="DK287" s="15"/>
      <c r="DL287" s="15"/>
      <c r="DM287" s="15"/>
      <c r="DN287" s="15"/>
      <c r="DO287" s="15"/>
      <c r="DP287" s="15"/>
      <c r="DQ287" s="15"/>
      <c r="DR287" s="15"/>
      <c r="DS287" s="15"/>
      <c r="DT287" s="15"/>
      <c r="DU287" s="15"/>
      <c r="DV287" s="15"/>
      <c r="DW287" s="15"/>
      <c r="DX287" s="15"/>
      <c r="DY287" s="15"/>
      <c r="DZ287" s="15"/>
      <c r="EA287" s="15"/>
      <c r="EB287" s="15"/>
      <c r="EC287" s="15"/>
      <c r="ED287" s="15"/>
      <c r="EE287" s="15"/>
      <c r="EF287" s="15"/>
      <c r="EG287" s="15"/>
      <c r="EH287" s="15"/>
      <c r="EI287" s="15"/>
      <c r="EJ287" s="15"/>
      <c r="EK287" s="15"/>
      <c r="EL287" s="15"/>
      <c r="EM287" s="15"/>
      <c r="EN287" s="15"/>
      <c r="EO287" s="15"/>
      <c r="EP287" s="15"/>
      <c r="EQ287" s="15"/>
      <c r="ER287" s="15"/>
      <c r="ES287" s="15"/>
      <c r="ET287" s="15"/>
      <c r="EU287" s="15"/>
      <c r="EV287" s="15"/>
      <c r="EW287" s="15"/>
      <c r="EX287" s="15"/>
      <c r="EY287" s="15"/>
      <c r="EZ287" s="15"/>
      <c r="FA287" s="15"/>
      <c r="FB287" s="15"/>
      <c r="FC287" s="15"/>
      <c r="FD287" s="15"/>
      <c r="FE287" s="15"/>
      <c r="FF287" s="15"/>
      <c r="FG287" s="15"/>
      <c r="FH287" s="15"/>
      <c r="FI287" s="15"/>
      <c r="FJ287" s="15"/>
      <c r="FK287" s="15"/>
      <c r="FL287" s="15"/>
      <c r="FM287" s="15"/>
      <c r="FN287" s="15"/>
      <c r="FO287" s="15"/>
      <c r="FP287" s="15"/>
      <c r="FQ287" s="15"/>
      <c r="FR287" s="15"/>
      <c r="FS287" s="15"/>
      <c r="FT287" s="15"/>
      <c r="FU287" s="15"/>
      <c r="FV287" s="15"/>
      <c r="FW287" s="15"/>
      <c r="FX287" s="15"/>
      <c r="FY287" s="15"/>
      <c r="FZ287" s="15"/>
      <c r="GA287" s="15"/>
      <c r="GB287" s="15"/>
      <c r="GC287" s="15"/>
      <c r="GD287" s="15"/>
      <c r="GE287" s="15"/>
      <c r="GF287" s="15"/>
      <c r="GG287" s="15"/>
      <c r="GH287" s="15"/>
      <c r="GI287" s="15"/>
      <c r="GJ287" s="15"/>
      <c r="GK287" s="15"/>
      <c r="GL287" s="15"/>
      <c r="GM287" s="15"/>
      <c r="GN287" s="15"/>
      <c r="GO287" s="15"/>
      <c r="GP287" s="15"/>
      <c r="GQ287" s="15"/>
      <c r="GR287" s="15"/>
      <c r="GS287" s="15"/>
      <c r="GT287" s="15"/>
      <c r="GU287" s="15"/>
      <c r="GV287" s="15"/>
      <c r="GW287" s="15"/>
      <c r="GX287" s="15"/>
      <c r="GY287" s="15"/>
      <c r="GZ287" s="15"/>
      <c r="HA287" s="15"/>
      <c r="HB287" s="15"/>
      <c r="HC287" s="15"/>
      <c r="HD287" s="15"/>
      <c r="HE287" s="15"/>
      <c r="HF287" s="15"/>
      <c r="HG287" s="15"/>
      <c r="HH287" s="15"/>
      <c r="HI287" s="15"/>
      <c r="HJ287" s="15"/>
      <c r="HK287" s="15"/>
      <c r="HL287" s="15"/>
      <c r="HM287" s="15"/>
      <c r="HN287" s="15"/>
      <c r="HO287" s="15"/>
      <c r="HP287" s="15"/>
      <c r="HQ287" s="15"/>
      <c r="HR287" s="15"/>
      <c r="HS287" s="15"/>
      <c r="HT287" s="15"/>
      <c r="HU287" s="15"/>
      <c r="HV287" s="15"/>
      <c r="HW287" s="15"/>
      <c r="HX287" s="15"/>
      <c r="HY287" s="15"/>
      <c r="HZ287" s="15"/>
      <c r="IA287" s="15"/>
      <c r="IB287" s="15"/>
      <c r="IC287" s="15"/>
      <c r="ID287" s="15"/>
      <c r="IE287" s="15"/>
      <c r="IF287" s="15"/>
      <c r="IG287" s="15"/>
      <c r="IH287" s="15"/>
      <c r="II287" s="15"/>
      <c r="IJ287" s="15"/>
      <c r="IK287" s="15"/>
      <c r="IL287" s="15"/>
      <c r="IM287" s="15"/>
      <c r="IN287" s="15"/>
      <c r="IO287" s="15"/>
      <c r="IP287" s="15"/>
      <c r="IQ287" s="15"/>
      <c r="IR287" s="15"/>
      <c r="IS287" s="15"/>
      <c r="IT287" s="15"/>
      <c r="IU287" s="15"/>
      <c r="IV287" s="15"/>
    </row>
    <row r="288" spans="1:256" ht="25.5" customHeight="1">
      <c r="A288" s="12" t="s">
        <v>275</v>
      </c>
      <c r="B288" s="12"/>
      <c r="C288" s="12"/>
      <c r="D288" s="12"/>
      <c r="E288" s="12"/>
      <c r="F288" s="12"/>
      <c r="G288" s="12"/>
      <c r="H288" s="12"/>
      <c r="I288" s="12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BL288" s="15"/>
      <c r="BM288" s="15"/>
      <c r="BN288" s="15"/>
      <c r="BO288" s="15"/>
      <c r="BP288" s="15"/>
      <c r="BQ288" s="15"/>
      <c r="BR288" s="15"/>
      <c r="BS288" s="15"/>
      <c r="BT288" s="15"/>
      <c r="BU288" s="15"/>
      <c r="BV288" s="15"/>
      <c r="BW288" s="15"/>
      <c r="BX288" s="15"/>
      <c r="BY288" s="15"/>
      <c r="BZ288" s="15"/>
      <c r="CA288" s="15"/>
      <c r="CB288" s="15"/>
      <c r="CC288" s="15"/>
      <c r="CD288" s="15"/>
      <c r="CE288" s="15"/>
      <c r="CF288" s="15"/>
      <c r="CG288" s="15"/>
      <c r="CH288" s="15"/>
      <c r="CI288" s="15"/>
      <c r="CJ288" s="15"/>
      <c r="CK288" s="15"/>
      <c r="CL288" s="15"/>
      <c r="CM288" s="15"/>
      <c r="CN288" s="15"/>
      <c r="CO288" s="15"/>
      <c r="CP288" s="15"/>
      <c r="CQ288" s="15"/>
      <c r="CR288" s="15"/>
      <c r="CS288" s="15"/>
      <c r="CT288" s="15"/>
      <c r="CU288" s="15"/>
      <c r="CV288" s="15"/>
      <c r="CW288" s="15"/>
      <c r="CX288" s="15"/>
      <c r="CY288" s="15"/>
      <c r="CZ288" s="15"/>
      <c r="DA288" s="15"/>
      <c r="DB288" s="15"/>
      <c r="DC288" s="15"/>
      <c r="DD288" s="15"/>
      <c r="DE288" s="15"/>
      <c r="DF288" s="15"/>
      <c r="DG288" s="15"/>
      <c r="DH288" s="15"/>
      <c r="DI288" s="15"/>
      <c r="DJ288" s="15"/>
      <c r="DK288" s="15"/>
      <c r="DL288" s="15"/>
      <c r="DM288" s="15"/>
      <c r="DN288" s="15"/>
      <c r="DO288" s="15"/>
      <c r="DP288" s="15"/>
      <c r="DQ288" s="15"/>
      <c r="DR288" s="15"/>
      <c r="DS288" s="15"/>
      <c r="DT288" s="15"/>
      <c r="DU288" s="15"/>
      <c r="DV288" s="15"/>
      <c r="DW288" s="15"/>
      <c r="DX288" s="15"/>
      <c r="DY288" s="15"/>
      <c r="DZ288" s="15"/>
      <c r="EA288" s="15"/>
      <c r="EB288" s="15"/>
      <c r="EC288" s="15"/>
      <c r="ED288" s="15"/>
      <c r="EE288" s="15"/>
      <c r="EF288" s="15"/>
      <c r="EG288" s="15"/>
      <c r="EH288" s="15"/>
      <c r="EI288" s="15"/>
      <c r="EJ288" s="15"/>
      <c r="EK288" s="15"/>
      <c r="EL288" s="15"/>
      <c r="EM288" s="15"/>
      <c r="EN288" s="15"/>
      <c r="EO288" s="15"/>
      <c r="EP288" s="15"/>
      <c r="EQ288" s="15"/>
      <c r="ER288" s="15"/>
      <c r="ES288" s="15"/>
      <c r="ET288" s="15"/>
      <c r="EU288" s="15"/>
      <c r="EV288" s="15"/>
      <c r="EW288" s="15"/>
      <c r="EX288" s="15"/>
      <c r="EY288" s="15"/>
      <c r="EZ288" s="15"/>
      <c r="FA288" s="15"/>
      <c r="FB288" s="15"/>
      <c r="FC288" s="15"/>
      <c r="FD288" s="15"/>
      <c r="FE288" s="15"/>
      <c r="FF288" s="15"/>
      <c r="FG288" s="15"/>
      <c r="FH288" s="15"/>
      <c r="FI288" s="15"/>
      <c r="FJ288" s="15"/>
      <c r="FK288" s="15"/>
      <c r="FL288" s="15"/>
      <c r="FM288" s="15"/>
      <c r="FN288" s="15"/>
      <c r="FO288" s="15"/>
      <c r="FP288" s="15"/>
      <c r="FQ288" s="15"/>
      <c r="FR288" s="15"/>
      <c r="FS288" s="15"/>
      <c r="FT288" s="15"/>
      <c r="FU288" s="15"/>
      <c r="FV288" s="15"/>
      <c r="FW288" s="15"/>
      <c r="FX288" s="15"/>
      <c r="FY288" s="15"/>
      <c r="FZ288" s="15"/>
      <c r="GA288" s="15"/>
      <c r="GB288" s="15"/>
      <c r="GC288" s="15"/>
      <c r="GD288" s="15"/>
      <c r="GE288" s="15"/>
      <c r="GF288" s="15"/>
      <c r="GG288" s="15"/>
      <c r="GH288" s="15"/>
      <c r="GI288" s="15"/>
      <c r="GJ288" s="15"/>
      <c r="GK288" s="15"/>
      <c r="GL288" s="15"/>
      <c r="GM288" s="15"/>
      <c r="GN288" s="15"/>
      <c r="GO288" s="15"/>
      <c r="GP288" s="15"/>
      <c r="GQ288" s="15"/>
      <c r="GR288" s="15"/>
      <c r="GS288" s="15"/>
      <c r="GT288" s="15"/>
      <c r="GU288" s="15"/>
      <c r="GV288" s="15"/>
      <c r="GW288" s="15"/>
      <c r="GX288" s="15"/>
      <c r="GY288" s="15"/>
      <c r="GZ288" s="15"/>
      <c r="HA288" s="15"/>
      <c r="HB288" s="15"/>
      <c r="HC288" s="15"/>
      <c r="HD288" s="15"/>
      <c r="HE288" s="15"/>
      <c r="HF288" s="15"/>
      <c r="HG288" s="15"/>
      <c r="HH288" s="15"/>
      <c r="HI288" s="15"/>
      <c r="HJ288" s="15"/>
      <c r="HK288" s="15"/>
      <c r="HL288" s="15"/>
      <c r="HM288" s="15"/>
      <c r="HN288" s="15"/>
      <c r="HO288" s="15"/>
      <c r="HP288" s="15"/>
      <c r="HQ288" s="15"/>
      <c r="HR288" s="15"/>
      <c r="HS288" s="15"/>
      <c r="HT288" s="15"/>
      <c r="HU288" s="15"/>
      <c r="HV288" s="15"/>
      <c r="HW288" s="15"/>
      <c r="HX288" s="15"/>
      <c r="HY288" s="15"/>
      <c r="HZ288" s="15"/>
      <c r="IA288" s="15"/>
      <c r="IB288" s="15"/>
      <c r="IC288" s="15"/>
      <c r="ID288" s="15"/>
      <c r="IE288" s="15"/>
      <c r="IF288" s="15"/>
      <c r="IG288" s="15"/>
      <c r="IH288" s="15"/>
      <c r="II288" s="15"/>
      <c r="IJ288" s="15"/>
      <c r="IK288" s="15"/>
      <c r="IL288" s="15"/>
      <c r="IM288" s="15"/>
      <c r="IN288" s="15"/>
      <c r="IO288" s="15"/>
      <c r="IP288" s="15"/>
      <c r="IQ288" s="15"/>
      <c r="IR288" s="15"/>
      <c r="IS288" s="15"/>
      <c r="IT288" s="15"/>
      <c r="IU288" s="15"/>
      <c r="IV288" s="15"/>
    </row>
    <row r="289" spans="1:256" ht="63.75" customHeight="1">
      <c r="A289" s="114" t="s">
        <v>256</v>
      </c>
      <c r="B289" s="125" t="s">
        <v>276</v>
      </c>
      <c r="C289" s="125" t="s">
        <v>277</v>
      </c>
      <c r="D289" s="591" t="s">
        <v>278</v>
      </c>
      <c r="E289" s="591"/>
      <c r="F289" s="125" t="s">
        <v>279</v>
      </c>
      <c r="G289" s="125" t="s">
        <v>280</v>
      </c>
      <c r="H289" s="591" t="s">
        <v>281</v>
      </c>
      <c r="I289" s="591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  <c r="BG289" s="15"/>
      <c r="BH289" s="15"/>
      <c r="BI289" s="15"/>
      <c r="BJ289" s="15"/>
      <c r="BK289" s="15"/>
      <c r="BL289" s="15"/>
      <c r="BM289" s="15"/>
      <c r="BN289" s="15"/>
      <c r="BO289" s="15"/>
      <c r="BP289" s="15"/>
      <c r="BQ289" s="15"/>
      <c r="BR289" s="15"/>
      <c r="BS289" s="15"/>
      <c r="BT289" s="15"/>
      <c r="BU289" s="15"/>
      <c r="BV289" s="15"/>
      <c r="BW289" s="15"/>
      <c r="BX289" s="15"/>
      <c r="BY289" s="15"/>
      <c r="BZ289" s="15"/>
      <c r="CA289" s="15"/>
      <c r="CB289" s="15"/>
      <c r="CC289" s="15"/>
      <c r="CD289" s="15"/>
      <c r="CE289" s="15"/>
      <c r="CF289" s="15"/>
      <c r="CG289" s="15"/>
      <c r="CH289" s="15"/>
      <c r="CI289" s="15"/>
      <c r="CJ289" s="15"/>
      <c r="CK289" s="15"/>
      <c r="CL289" s="15"/>
      <c r="CM289" s="15"/>
      <c r="CN289" s="15"/>
      <c r="CO289" s="15"/>
      <c r="CP289" s="15"/>
      <c r="CQ289" s="15"/>
      <c r="CR289" s="15"/>
      <c r="CS289" s="15"/>
      <c r="CT289" s="15"/>
      <c r="CU289" s="15"/>
      <c r="CV289" s="15"/>
      <c r="CW289" s="15"/>
      <c r="CX289" s="15"/>
      <c r="CY289" s="15"/>
      <c r="CZ289" s="15"/>
      <c r="DA289" s="15"/>
      <c r="DB289" s="15"/>
      <c r="DC289" s="15"/>
      <c r="DD289" s="15"/>
      <c r="DE289" s="15"/>
      <c r="DF289" s="15"/>
      <c r="DG289" s="15"/>
      <c r="DH289" s="15"/>
      <c r="DI289" s="15"/>
      <c r="DJ289" s="15"/>
      <c r="DK289" s="15"/>
      <c r="DL289" s="15"/>
      <c r="DM289" s="15"/>
      <c r="DN289" s="15"/>
      <c r="DO289" s="15"/>
      <c r="DP289" s="15"/>
      <c r="DQ289" s="15"/>
      <c r="DR289" s="15"/>
      <c r="DS289" s="15"/>
      <c r="DT289" s="15"/>
      <c r="DU289" s="15"/>
      <c r="DV289" s="15"/>
      <c r="DW289" s="15"/>
      <c r="DX289" s="15"/>
      <c r="DY289" s="15"/>
      <c r="DZ289" s="15"/>
      <c r="EA289" s="15"/>
      <c r="EB289" s="15"/>
      <c r="EC289" s="15"/>
      <c r="ED289" s="15"/>
      <c r="EE289" s="15"/>
      <c r="EF289" s="15"/>
      <c r="EG289" s="15"/>
      <c r="EH289" s="15"/>
      <c r="EI289" s="15"/>
      <c r="EJ289" s="15"/>
      <c r="EK289" s="15"/>
      <c r="EL289" s="15"/>
      <c r="EM289" s="15"/>
      <c r="EN289" s="15"/>
      <c r="EO289" s="15"/>
      <c r="EP289" s="15"/>
      <c r="EQ289" s="15"/>
      <c r="ER289" s="15"/>
      <c r="ES289" s="15"/>
      <c r="ET289" s="15"/>
      <c r="EU289" s="15"/>
      <c r="EV289" s="15"/>
      <c r="EW289" s="15"/>
      <c r="EX289" s="15"/>
      <c r="EY289" s="15"/>
      <c r="EZ289" s="15"/>
      <c r="FA289" s="15"/>
      <c r="FB289" s="15"/>
      <c r="FC289" s="15"/>
      <c r="FD289" s="15"/>
      <c r="FE289" s="15"/>
      <c r="FF289" s="15"/>
      <c r="FG289" s="15"/>
      <c r="FH289" s="15"/>
      <c r="FI289" s="15"/>
      <c r="FJ289" s="15"/>
      <c r="FK289" s="15"/>
      <c r="FL289" s="15"/>
      <c r="FM289" s="15"/>
      <c r="FN289" s="15"/>
      <c r="FO289" s="15"/>
      <c r="FP289" s="15"/>
      <c r="FQ289" s="15"/>
      <c r="FR289" s="15"/>
      <c r="FS289" s="15"/>
      <c r="FT289" s="15"/>
      <c r="FU289" s="15"/>
      <c r="FV289" s="15"/>
      <c r="FW289" s="15"/>
      <c r="FX289" s="15"/>
      <c r="FY289" s="15"/>
      <c r="FZ289" s="15"/>
      <c r="GA289" s="15"/>
      <c r="GB289" s="15"/>
      <c r="GC289" s="15"/>
      <c r="GD289" s="15"/>
      <c r="GE289" s="15"/>
      <c r="GF289" s="15"/>
      <c r="GG289" s="15"/>
      <c r="GH289" s="15"/>
      <c r="GI289" s="15"/>
      <c r="GJ289" s="15"/>
      <c r="GK289" s="15"/>
      <c r="GL289" s="15"/>
      <c r="GM289" s="15"/>
      <c r="GN289" s="15"/>
      <c r="GO289" s="15"/>
      <c r="GP289" s="15"/>
      <c r="GQ289" s="15"/>
      <c r="GR289" s="15"/>
      <c r="GS289" s="15"/>
      <c r="GT289" s="15"/>
      <c r="GU289" s="15"/>
      <c r="GV289" s="15"/>
      <c r="GW289" s="15"/>
      <c r="GX289" s="15"/>
      <c r="GY289" s="15"/>
      <c r="GZ289" s="15"/>
      <c r="HA289" s="15"/>
      <c r="HB289" s="15"/>
      <c r="HC289" s="15"/>
      <c r="HD289" s="15"/>
      <c r="HE289" s="15"/>
      <c r="HF289" s="15"/>
      <c r="HG289" s="15"/>
      <c r="HH289" s="15"/>
      <c r="HI289" s="15"/>
      <c r="HJ289" s="15"/>
      <c r="HK289" s="15"/>
      <c r="HL289" s="15"/>
      <c r="HM289" s="15"/>
      <c r="HN289" s="15"/>
      <c r="HO289" s="15"/>
      <c r="HP289" s="15"/>
      <c r="HQ289" s="15"/>
      <c r="HR289" s="15"/>
      <c r="HS289" s="15"/>
      <c r="HT289" s="15"/>
      <c r="HU289" s="15"/>
      <c r="HV289" s="15"/>
      <c r="HW289" s="15"/>
      <c r="HX289" s="15"/>
      <c r="HY289" s="15"/>
      <c r="HZ289" s="15"/>
      <c r="IA289" s="15"/>
      <c r="IB289" s="15"/>
      <c r="IC289" s="15"/>
      <c r="ID289" s="15"/>
      <c r="IE289" s="15"/>
      <c r="IF289" s="15"/>
      <c r="IG289" s="15"/>
      <c r="IH289" s="15"/>
      <c r="II289" s="15"/>
      <c r="IJ289" s="15"/>
      <c r="IK289" s="15"/>
      <c r="IL289" s="15"/>
      <c r="IM289" s="15"/>
      <c r="IN289" s="15"/>
      <c r="IO289" s="15"/>
      <c r="IP289" s="15"/>
      <c r="IQ289" s="15"/>
      <c r="IR289" s="15"/>
      <c r="IS289" s="15"/>
      <c r="IT289" s="15"/>
      <c r="IU289" s="15"/>
      <c r="IV289" s="15"/>
    </row>
    <row r="290" spans="1:256" ht="12.75" customHeight="1">
      <c r="A290" s="126" t="s">
        <v>282</v>
      </c>
      <c r="B290" s="123" t="s">
        <v>283</v>
      </c>
      <c r="C290" s="124">
        <v>8</v>
      </c>
      <c r="D290" s="592" t="s">
        <v>284</v>
      </c>
      <c r="E290" s="592"/>
      <c r="F290" s="127">
        <f>ROUND((1/(4*145))*8*(1/1132.6),7)</f>
        <v>1.22E-5</v>
      </c>
      <c r="G290" s="128">
        <v>0</v>
      </c>
      <c r="H290" s="593">
        <f>ROUND(F290*G290,2)</f>
        <v>0</v>
      </c>
      <c r="I290" s="593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  <c r="BG290" s="15"/>
      <c r="BH290" s="15"/>
      <c r="BI290" s="15"/>
      <c r="BJ290" s="15"/>
      <c r="BK290" s="15"/>
      <c r="BL290" s="15"/>
      <c r="BM290" s="15"/>
      <c r="BN290" s="15"/>
      <c r="BO290" s="15"/>
      <c r="BP290" s="15"/>
      <c r="BQ290" s="15"/>
      <c r="BR290" s="15"/>
      <c r="BS290" s="15"/>
      <c r="BT290" s="15"/>
      <c r="BU290" s="15"/>
      <c r="BV290" s="15"/>
      <c r="BW290" s="15"/>
      <c r="BX290" s="15"/>
      <c r="BY290" s="15"/>
      <c r="BZ290" s="15"/>
      <c r="CA290" s="15"/>
      <c r="CB290" s="15"/>
      <c r="CC290" s="15"/>
      <c r="CD290" s="15"/>
      <c r="CE290" s="15"/>
      <c r="CF290" s="15"/>
      <c r="CG290" s="15"/>
      <c r="CH290" s="15"/>
      <c r="CI290" s="15"/>
      <c r="CJ290" s="15"/>
      <c r="CK290" s="15"/>
      <c r="CL290" s="15"/>
      <c r="CM290" s="15"/>
      <c r="CN290" s="15"/>
      <c r="CO290" s="15"/>
      <c r="CP290" s="15"/>
      <c r="CQ290" s="15"/>
      <c r="CR290" s="15"/>
      <c r="CS290" s="15"/>
      <c r="CT290" s="15"/>
      <c r="CU290" s="15"/>
      <c r="CV290" s="15"/>
      <c r="CW290" s="15"/>
      <c r="CX290" s="15"/>
      <c r="CY290" s="15"/>
      <c r="CZ290" s="15"/>
      <c r="DA290" s="15"/>
      <c r="DB290" s="15"/>
      <c r="DC290" s="15"/>
      <c r="DD290" s="15"/>
      <c r="DE290" s="15"/>
      <c r="DF290" s="15"/>
      <c r="DG290" s="15"/>
      <c r="DH290" s="15"/>
      <c r="DI290" s="15"/>
      <c r="DJ290" s="15"/>
      <c r="DK290" s="15"/>
      <c r="DL290" s="15"/>
      <c r="DM290" s="15"/>
      <c r="DN290" s="15"/>
      <c r="DO290" s="15"/>
      <c r="DP290" s="15"/>
      <c r="DQ290" s="15"/>
      <c r="DR290" s="15"/>
      <c r="DS290" s="15"/>
      <c r="DT290" s="15"/>
      <c r="DU290" s="15"/>
      <c r="DV290" s="15"/>
      <c r="DW290" s="15"/>
      <c r="DX290" s="15"/>
      <c r="DY290" s="15"/>
      <c r="DZ290" s="15"/>
      <c r="EA290" s="15"/>
      <c r="EB290" s="15"/>
      <c r="EC290" s="15"/>
      <c r="ED290" s="15"/>
      <c r="EE290" s="15"/>
      <c r="EF290" s="15"/>
      <c r="EG290" s="15"/>
      <c r="EH290" s="15"/>
      <c r="EI290" s="15"/>
      <c r="EJ290" s="15"/>
      <c r="EK290" s="15"/>
      <c r="EL290" s="15"/>
      <c r="EM290" s="15"/>
      <c r="EN290" s="15"/>
      <c r="EO290" s="15"/>
      <c r="EP290" s="15"/>
      <c r="EQ290" s="15"/>
      <c r="ER290" s="15"/>
      <c r="ES290" s="15"/>
      <c r="ET290" s="15"/>
      <c r="EU290" s="15"/>
      <c r="EV290" s="15"/>
      <c r="EW290" s="15"/>
      <c r="EX290" s="15"/>
      <c r="EY290" s="15"/>
      <c r="EZ290" s="15"/>
      <c r="FA290" s="15"/>
      <c r="FB290" s="15"/>
      <c r="FC290" s="15"/>
      <c r="FD290" s="15"/>
      <c r="FE290" s="15"/>
      <c r="FF290" s="15"/>
      <c r="FG290" s="15"/>
      <c r="FH290" s="15"/>
      <c r="FI290" s="15"/>
      <c r="FJ290" s="15"/>
      <c r="FK290" s="15"/>
      <c r="FL290" s="15"/>
      <c r="FM290" s="15"/>
      <c r="FN290" s="15"/>
      <c r="FO290" s="15"/>
      <c r="FP290" s="15"/>
      <c r="FQ290" s="15"/>
      <c r="FR290" s="15"/>
      <c r="FS290" s="15"/>
      <c r="FT290" s="15"/>
      <c r="FU290" s="15"/>
      <c r="FV290" s="15"/>
      <c r="FW290" s="15"/>
      <c r="FX290" s="15"/>
      <c r="FY290" s="15"/>
      <c r="FZ290" s="15"/>
      <c r="GA290" s="15"/>
      <c r="GB290" s="15"/>
      <c r="GC290" s="15"/>
      <c r="GD290" s="15"/>
      <c r="GE290" s="15"/>
      <c r="GF290" s="15"/>
      <c r="GG290" s="15"/>
      <c r="GH290" s="15"/>
      <c r="GI290" s="15"/>
      <c r="GJ290" s="15"/>
      <c r="GK290" s="15"/>
      <c r="GL290" s="15"/>
      <c r="GM290" s="15"/>
      <c r="GN290" s="15"/>
      <c r="GO290" s="15"/>
      <c r="GP290" s="15"/>
      <c r="GQ290" s="15"/>
      <c r="GR290" s="15"/>
      <c r="GS290" s="15"/>
      <c r="GT290" s="15"/>
      <c r="GU290" s="15"/>
      <c r="GV290" s="15"/>
      <c r="GW290" s="15"/>
      <c r="GX290" s="15"/>
      <c r="GY290" s="15"/>
      <c r="GZ290" s="15"/>
      <c r="HA290" s="15"/>
      <c r="HB290" s="15"/>
      <c r="HC290" s="15"/>
      <c r="HD290" s="15"/>
      <c r="HE290" s="15"/>
      <c r="HF290" s="15"/>
      <c r="HG290" s="15"/>
      <c r="HH290" s="15"/>
      <c r="HI290" s="15"/>
      <c r="HJ290" s="15"/>
      <c r="HK290" s="15"/>
      <c r="HL290" s="15"/>
      <c r="HM290" s="15"/>
      <c r="HN290" s="15"/>
      <c r="HO290" s="15"/>
      <c r="HP290" s="15"/>
      <c r="HQ290" s="15"/>
      <c r="HR290" s="15"/>
      <c r="HS290" s="15"/>
      <c r="HT290" s="15"/>
      <c r="HU290" s="15"/>
      <c r="HV290" s="15"/>
      <c r="HW290" s="15"/>
      <c r="HX290" s="15"/>
      <c r="HY290" s="15"/>
      <c r="HZ290" s="15"/>
      <c r="IA290" s="15"/>
      <c r="IB290" s="15"/>
      <c r="IC290" s="15"/>
      <c r="ID290" s="15"/>
      <c r="IE290" s="15"/>
      <c r="IF290" s="15"/>
      <c r="IG290" s="15"/>
      <c r="IH290" s="15"/>
      <c r="II290" s="15"/>
      <c r="IJ290" s="15"/>
      <c r="IK290" s="15"/>
      <c r="IL290" s="15"/>
      <c r="IM290" s="15"/>
      <c r="IN290" s="15"/>
      <c r="IO290" s="15"/>
      <c r="IP290" s="15"/>
      <c r="IQ290" s="15"/>
      <c r="IR290" s="15"/>
      <c r="IS290" s="15"/>
      <c r="IT290" s="15"/>
      <c r="IU290" s="15"/>
      <c r="IV290" s="15"/>
    </row>
    <row r="291" spans="1:256" ht="15" customHeight="1">
      <c r="A291" s="126" t="s">
        <v>285</v>
      </c>
      <c r="B291" s="123" t="s">
        <v>267</v>
      </c>
      <c r="C291" s="124">
        <v>8</v>
      </c>
      <c r="D291" s="594" t="s">
        <v>284</v>
      </c>
      <c r="E291" s="594"/>
      <c r="F291" s="127">
        <f>ROUND((1/145)*8*(1/1132.6),7)</f>
        <v>4.8699999999999998E-5</v>
      </c>
      <c r="G291" s="128">
        <f>I205</f>
        <v>4794.4500000000007</v>
      </c>
      <c r="H291" s="593">
        <f>ROUND(F291*G291,2)</f>
        <v>0.23</v>
      </c>
      <c r="I291" s="593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BL291" s="15"/>
      <c r="BM291" s="15"/>
      <c r="BN291" s="15"/>
      <c r="BO291" s="15"/>
      <c r="BP291" s="15"/>
      <c r="BQ291" s="15"/>
      <c r="BR291" s="15"/>
      <c r="BS291" s="15"/>
      <c r="BT291" s="15"/>
      <c r="BU291" s="15"/>
      <c r="BV291" s="15"/>
      <c r="BW291" s="15"/>
      <c r="BX291" s="15"/>
      <c r="BY291" s="15"/>
      <c r="BZ291" s="15"/>
      <c r="CA291" s="15"/>
      <c r="CB291" s="15"/>
      <c r="CC291" s="15"/>
      <c r="CD291" s="15"/>
      <c r="CE291" s="15"/>
      <c r="CF291" s="15"/>
      <c r="CG291" s="15"/>
      <c r="CH291" s="15"/>
      <c r="CI291" s="15"/>
      <c r="CJ291" s="15"/>
      <c r="CK291" s="15"/>
      <c r="CL291" s="15"/>
      <c r="CM291" s="15"/>
      <c r="CN291" s="15"/>
      <c r="CO291" s="15"/>
      <c r="CP291" s="15"/>
      <c r="CQ291" s="15"/>
      <c r="CR291" s="15"/>
      <c r="CS291" s="15"/>
      <c r="CT291" s="15"/>
      <c r="CU291" s="15"/>
      <c r="CV291" s="15"/>
      <c r="CW291" s="15"/>
      <c r="CX291" s="15"/>
      <c r="CY291" s="15"/>
      <c r="CZ291" s="15"/>
      <c r="DA291" s="15"/>
      <c r="DB291" s="15"/>
      <c r="DC291" s="15"/>
      <c r="DD291" s="15"/>
      <c r="DE291" s="15"/>
      <c r="DF291" s="15"/>
      <c r="DG291" s="15"/>
      <c r="DH291" s="15"/>
      <c r="DI291" s="15"/>
      <c r="DJ291" s="15"/>
      <c r="DK291" s="15"/>
      <c r="DL291" s="15"/>
      <c r="DM291" s="15"/>
      <c r="DN291" s="15"/>
      <c r="DO291" s="15"/>
      <c r="DP291" s="15"/>
      <c r="DQ291" s="15"/>
      <c r="DR291" s="15"/>
      <c r="DS291" s="15"/>
      <c r="DT291" s="15"/>
      <c r="DU291" s="15"/>
      <c r="DV291" s="15"/>
      <c r="DW291" s="15"/>
      <c r="DX291" s="15"/>
      <c r="DY291" s="15"/>
      <c r="DZ291" s="15"/>
      <c r="EA291" s="15"/>
      <c r="EB291" s="15"/>
      <c r="EC291" s="15"/>
      <c r="ED291" s="15"/>
      <c r="EE291" s="15"/>
      <c r="EF291" s="15"/>
      <c r="EG291" s="15"/>
      <c r="EH291" s="15"/>
      <c r="EI291" s="15"/>
      <c r="EJ291" s="15"/>
      <c r="EK291" s="15"/>
      <c r="EL291" s="15"/>
      <c r="EM291" s="15"/>
      <c r="EN291" s="15"/>
      <c r="EO291" s="15"/>
      <c r="EP291" s="15"/>
      <c r="EQ291" s="15"/>
      <c r="ER291" s="15"/>
      <c r="ES291" s="15"/>
      <c r="ET291" s="15"/>
      <c r="EU291" s="15"/>
      <c r="EV291" s="15"/>
      <c r="EW291" s="15"/>
      <c r="EX291" s="15"/>
      <c r="EY291" s="15"/>
      <c r="EZ291" s="15"/>
      <c r="FA291" s="15"/>
      <c r="FB291" s="15"/>
      <c r="FC291" s="15"/>
      <c r="FD291" s="15"/>
      <c r="FE291" s="15"/>
      <c r="FF291" s="15"/>
      <c r="FG291" s="15"/>
      <c r="FH291" s="15"/>
      <c r="FI291" s="15"/>
      <c r="FJ291" s="15"/>
      <c r="FK291" s="15"/>
      <c r="FL291" s="15"/>
      <c r="FM291" s="15"/>
      <c r="FN291" s="15"/>
      <c r="FO291" s="15"/>
      <c r="FP291" s="15"/>
      <c r="FQ291" s="15"/>
      <c r="FR291" s="15"/>
      <c r="FS291" s="15"/>
      <c r="FT291" s="15"/>
      <c r="FU291" s="15"/>
      <c r="FV291" s="15"/>
      <c r="FW291" s="15"/>
      <c r="FX291" s="15"/>
      <c r="FY291" s="15"/>
      <c r="FZ291" s="15"/>
      <c r="GA291" s="15"/>
      <c r="GB291" s="15"/>
      <c r="GC291" s="15"/>
      <c r="GD291" s="15"/>
      <c r="GE291" s="15"/>
      <c r="GF291" s="15"/>
      <c r="GG291" s="15"/>
      <c r="GH291" s="15"/>
      <c r="GI291" s="15"/>
      <c r="GJ291" s="15"/>
      <c r="GK291" s="15"/>
      <c r="GL291" s="15"/>
      <c r="GM291" s="15"/>
      <c r="GN291" s="15"/>
      <c r="GO291" s="15"/>
      <c r="GP291" s="15"/>
      <c r="GQ291" s="15"/>
      <c r="GR291" s="15"/>
      <c r="GS291" s="15"/>
      <c r="GT291" s="15"/>
      <c r="GU291" s="15"/>
      <c r="GV291" s="15"/>
      <c r="GW291" s="15"/>
      <c r="GX291" s="15"/>
      <c r="GY291" s="15"/>
      <c r="GZ291" s="15"/>
      <c r="HA291" s="15"/>
      <c r="HB291" s="15"/>
      <c r="HC291" s="15"/>
      <c r="HD291" s="15"/>
      <c r="HE291" s="15"/>
      <c r="HF291" s="15"/>
      <c r="HG291" s="15"/>
      <c r="HH291" s="15"/>
      <c r="HI291" s="15"/>
      <c r="HJ291" s="15"/>
      <c r="HK291" s="15"/>
      <c r="HL291" s="15"/>
      <c r="HM291" s="15"/>
      <c r="HN291" s="15"/>
      <c r="HO291" s="15"/>
      <c r="HP291" s="15"/>
      <c r="HQ291" s="15"/>
      <c r="HR291" s="15"/>
      <c r="HS291" s="15"/>
      <c r="HT291" s="15"/>
      <c r="HU291" s="15"/>
      <c r="HV291" s="15"/>
      <c r="HW291" s="15"/>
      <c r="HX291" s="15"/>
      <c r="HY291" s="15"/>
      <c r="HZ291" s="15"/>
      <c r="IA291" s="15"/>
      <c r="IB291" s="15"/>
      <c r="IC291" s="15"/>
      <c r="ID291" s="15"/>
      <c r="IE291" s="15"/>
      <c r="IF291" s="15"/>
      <c r="IG291" s="15"/>
      <c r="IH291" s="15"/>
      <c r="II291" s="15"/>
      <c r="IJ291" s="15"/>
      <c r="IK291" s="15"/>
      <c r="IL291" s="15"/>
      <c r="IM291" s="15"/>
      <c r="IN291" s="15"/>
      <c r="IO291" s="15"/>
      <c r="IP291" s="15"/>
      <c r="IQ291" s="15"/>
      <c r="IR291" s="15"/>
      <c r="IS291" s="15"/>
      <c r="IT291" s="15"/>
      <c r="IU291" s="15"/>
      <c r="IV291" s="15"/>
    </row>
    <row r="292" spans="1:256" ht="12.75" customHeight="1">
      <c r="A292" s="522" t="s">
        <v>209</v>
      </c>
      <c r="B292" s="522"/>
      <c r="C292" s="522"/>
      <c r="D292" s="522"/>
      <c r="E292" s="522"/>
      <c r="F292" s="522"/>
      <c r="G292" s="522"/>
      <c r="H292" s="590">
        <f>SUM(H290+H291)</f>
        <v>0.23</v>
      </c>
      <c r="I292" s="590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BL292" s="15"/>
      <c r="BM292" s="15"/>
      <c r="BN292" s="15"/>
      <c r="BO292" s="15"/>
      <c r="BP292" s="15"/>
      <c r="BQ292" s="15"/>
      <c r="BR292" s="15"/>
      <c r="BS292" s="15"/>
      <c r="BT292" s="15"/>
      <c r="BU292" s="15"/>
      <c r="BV292" s="15"/>
      <c r="BW292" s="15"/>
      <c r="BX292" s="15"/>
      <c r="BY292" s="15"/>
      <c r="BZ292" s="15"/>
      <c r="CA292" s="15"/>
      <c r="CB292" s="15"/>
      <c r="CC292" s="15"/>
      <c r="CD292" s="15"/>
      <c r="CE292" s="15"/>
      <c r="CF292" s="15"/>
      <c r="CG292" s="15"/>
      <c r="CH292" s="15"/>
      <c r="CI292" s="15"/>
      <c r="CJ292" s="15"/>
      <c r="CK292" s="15"/>
      <c r="CL292" s="15"/>
      <c r="CM292" s="15"/>
      <c r="CN292" s="15"/>
      <c r="CO292" s="15"/>
      <c r="CP292" s="15"/>
      <c r="CQ292" s="15"/>
      <c r="CR292" s="15"/>
      <c r="CS292" s="15"/>
      <c r="CT292" s="15"/>
      <c r="CU292" s="15"/>
      <c r="CV292" s="15"/>
      <c r="CW292" s="15"/>
      <c r="CX292" s="15"/>
      <c r="CY292" s="15"/>
      <c r="CZ292" s="15"/>
      <c r="DA292" s="15"/>
      <c r="DB292" s="15"/>
      <c r="DC292" s="15"/>
      <c r="DD292" s="15"/>
      <c r="DE292" s="15"/>
      <c r="DF292" s="15"/>
      <c r="DG292" s="15"/>
      <c r="DH292" s="15"/>
      <c r="DI292" s="15"/>
      <c r="DJ292" s="15"/>
      <c r="DK292" s="15"/>
      <c r="DL292" s="15"/>
      <c r="DM292" s="15"/>
      <c r="DN292" s="15"/>
      <c r="DO292" s="15"/>
      <c r="DP292" s="15"/>
      <c r="DQ292" s="15"/>
      <c r="DR292" s="15"/>
      <c r="DS292" s="15"/>
      <c r="DT292" s="15"/>
      <c r="DU292" s="15"/>
      <c r="DV292" s="15"/>
      <c r="DW292" s="15"/>
      <c r="DX292" s="15"/>
      <c r="DY292" s="15"/>
      <c r="DZ292" s="15"/>
      <c r="EA292" s="15"/>
      <c r="EB292" s="15"/>
      <c r="EC292" s="15"/>
      <c r="ED292" s="15"/>
      <c r="EE292" s="15"/>
      <c r="EF292" s="15"/>
      <c r="EG292" s="15"/>
      <c r="EH292" s="15"/>
      <c r="EI292" s="15"/>
      <c r="EJ292" s="15"/>
      <c r="EK292" s="15"/>
      <c r="EL292" s="15"/>
      <c r="EM292" s="15"/>
      <c r="EN292" s="15"/>
      <c r="EO292" s="15"/>
      <c r="EP292" s="15"/>
      <c r="EQ292" s="15"/>
      <c r="ER292" s="15"/>
      <c r="ES292" s="15"/>
      <c r="ET292" s="15"/>
      <c r="EU292" s="15"/>
      <c r="EV292" s="15"/>
      <c r="EW292" s="15"/>
      <c r="EX292" s="15"/>
      <c r="EY292" s="15"/>
      <c r="EZ292" s="15"/>
      <c r="FA292" s="15"/>
      <c r="FB292" s="15"/>
      <c r="FC292" s="15"/>
      <c r="FD292" s="15"/>
      <c r="FE292" s="15"/>
      <c r="FF292" s="15"/>
      <c r="FG292" s="15"/>
      <c r="FH292" s="15"/>
      <c r="FI292" s="15"/>
      <c r="FJ292" s="15"/>
      <c r="FK292" s="15"/>
      <c r="FL292" s="15"/>
      <c r="FM292" s="15"/>
      <c r="FN292" s="15"/>
      <c r="FO292" s="15"/>
      <c r="FP292" s="15"/>
      <c r="FQ292" s="15"/>
      <c r="FR292" s="15"/>
      <c r="FS292" s="15"/>
      <c r="FT292" s="15"/>
      <c r="FU292" s="15"/>
      <c r="FV292" s="15"/>
      <c r="FW292" s="15"/>
      <c r="FX292" s="15"/>
      <c r="FY292" s="15"/>
      <c r="FZ292" s="15"/>
      <c r="GA292" s="15"/>
      <c r="GB292" s="15"/>
      <c r="GC292" s="15"/>
      <c r="GD292" s="15"/>
      <c r="GE292" s="15"/>
      <c r="GF292" s="15"/>
      <c r="GG292" s="15"/>
      <c r="GH292" s="15"/>
      <c r="GI292" s="15"/>
      <c r="GJ292" s="15"/>
      <c r="GK292" s="15"/>
      <c r="GL292" s="15"/>
      <c r="GM292" s="15"/>
      <c r="GN292" s="15"/>
      <c r="GO292" s="15"/>
      <c r="GP292" s="15"/>
      <c r="GQ292" s="15"/>
      <c r="GR292" s="15"/>
      <c r="GS292" s="15"/>
      <c r="GT292" s="15"/>
      <c r="GU292" s="15"/>
      <c r="GV292" s="15"/>
      <c r="GW292" s="15"/>
      <c r="GX292" s="15"/>
      <c r="GY292" s="15"/>
      <c r="GZ292" s="15"/>
      <c r="HA292" s="15"/>
      <c r="HB292" s="15"/>
      <c r="HC292" s="15"/>
      <c r="HD292" s="15"/>
      <c r="HE292" s="15"/>
      <c r="HF292" s="15"/>
      <c r="HG292" s="15"/>
      <c r="HH292" s="15"/>
      <c r="HI292" s="15"/>
      <c r="HJ292" s="15"/>
      <c r="HK292" s="15"/>
      <c r="HL292" s="15"/>
      <c r="HM292" s="15"/>
      <c r="HN292" s="15"/>
      <c r="HO292" s="15"/>
      <c r="HP292" s="15"/>
      <c r="HQ292" s="15"/>
      <c r="HR292" s="15"/>
      <c r="HS292" s="15"/>
      <c r="HT292" s="15"/>
      <c r="HU292" s="15"/>
      <c r="HV292" s="15"/>
      <c r="HW292" s="15"/>
      <c r="HX292" s="15"/>
      <c r="HY292" s="15"/>
      <c r="HZ292" s="15"/>
      <c r="IA292" s="15"/>
      <c r="IB292" s="15"/>
      <c r="IC292" s="15"/>
      <c r="ID292" s="15"/>
      <c r="IE292" s="15"/>
      <c r="IF292" s="15"/>
      <c r="IG292" s="15"/>
      <c r="IH292" s="15"/>
      <c r="II292" s="15"/>
      <c r="IJ292" s="15"/>
      <c r="IK292" s="15"/>
      <c r="IL292" s="15"/>
      <c r="IM292" s="15"/>
      <c r="IN292" s="15"/>
      <c r="IO292" s="15"/>
      <c r="IP292" s="15"/>
      <c r="IQ292" s="15"/>
      <c r="IR292" s="15"/>
      <c r="IS292" s="15"/>
      <c r="IT292" s="15"/>
      <c r="IU292" s="15"/>
      <c r="IV292" s="15"/>
    </row>
    <row r="293" spans="1:256" ht="8.25" customHeight="1">
      <c r="A293" s="503"/>
      <c r="B293" s="503"/>
      <c r="C293" s="503"/>
      <c r="D293" s="503"/>
      <c r="E293" s="503"/>
      <c r="F293" s="503"/>
      <c r="G293" s="503"/>
      <c r="H293" s="503"/>
      <c r="I293" s="503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  <c r="BM293" s="15"/>
      <c r="BN293" s="15"/>
      <c r="BO293" s="15"/>
      <c r="BP293" s="15"/>
      <c r="BQ293" s="15"/>
      <c r="BR293" s="15"/>
      <c r="BS293" s="15"/>
      <c r="BT293" s="15"/>
      <c r="BU293" s="15"/>
      <c r="BV293" s="15"/>
      <c r="BW293" s="15"/>
      <c r="BX293" s="15"/>
      <c r="BY293" s="15"/>
      <c r="BZ293" s="15"/>
      <c r="CA293" s="15"/>
      <c r="CB293" s="15"/>
      <c r="CC293" s="15"/>
      <c r="CD293" s="15"/>
      <c r="CE293" s="15"/>
      <c r="CF293" s="15"/>
      <c r="CG293" s="15"/>
      <c r="CH293" s="15"/>
      <c r="CI293" s="15"/>
      <c r="CJ293" s="15"/>
      <c r="CK293" s="15"/>
      <c r="CL293" s="15"/>
      <c r="CM293" s="15"/>
      <c r="CN293" s="15"/>
      <c r="CO293" s="15"/>
      <c r="CP293" s="15"/>
      <c r="CQ293" s="15"/>
      <c r="CR293" s="15"/>
      <c r="CS293" s="15"/>
      <c r="CT293" s="15"/>
      <c r="CU293" s="15"/>
      <c r="CV293" s="15"/>
      <c r="CW293" s="15"/>
      <c r="CX293" s="15"/>
      <c r="CY293" s="15"/>
      <c r="CZ293" s="15"/>
      <c r="DA293" s="15"/>
      <c r="DB293" s="15"/>
      <c r="DC293" s="15"/>
      <c r="DD293" s="15"/>
      <c r="DE293" s="15"/>
      <c r="DF293" s="15"/>
      <c r="DG293" s="15"/>
      <c r="DH293" s="15"/>
      <c r="DI293" s="15"/>
      <c r="DJ293" s="15"/>
      <c r="DK293" s="15"/>
      <c r="DL293" s="15"/>
      <c r="DM293" s="15"/>
      <c r="DN293" s="15"/>
      <c r="DO293" s="15"/>
      <c r="DP293" s="15"/>
      <c r="DQ293" s="15"/>
      <c r="DR293" s="15"/>
      <c r="DS293" s="15"/>
      <c r="DT293" s="15"/>
      <c r="DU293" s="15"/>
      <c r="DV293" s="15"/>
      <c r="DW293" s="15"/>
      <c r="DX293" s="15"/>
      <c r="DY293" s="15"/>
      <c r="DZ293" s="15"/>
      <c r="EA293" s="15"/>
      <c r="EB293" s="15"/>
      <c r="EC293" s="15"/>
      <c r="ED293" s="15"/>
      <c r="EE293" s="15"/>
      <c r="EF293" s="15"/>
      <c r="EG293" s="15"/>
      <c r="EH293" s="15"/>
      <c r="EI293" s="15"/>
      <c r="EJ293" s="15"/>
      <c r="EK293" s="15"/>
      <c r="EL293" s="15"/>
      <c r="EM293" s="15"/>
      <c r="EN293" s="15"/>
      <c r="EO293" s="15"/>
      <c r="EP293" s="15"/>
      <c r="EQ293" s="15"/>
      <c r="ER293" s="15"/>
      <c r="ES293" s="15"/>
      <c r="ET293" s="15"/>
      <c r="EU293" s="15"/>
      <c r="EV293" s="15"/>
      <c r="EW293" s="15"/>
      <c r="EX293" s="15"/>
      <c r="EY293" s="15"/>
      <c r="EZ293" s="15"/>
      <c r="FA293" s="15"/>
      <c r="FB293" s="15"/>
      <c r="FC293" s="15"/>
      <c r="FD293" s="15"/>
      <c r="FE293" s="15"/>
      <c r="FF293" s="15"/>
      <c r="FG293" s="15"/>
      <c r="FH293" s="15"/>
      <c r="FI293" s="15"/>
      <c r="FJ293" s="15"/>
      <c r="FK293" s="15"/>
      <c r="FL293" s="15"/>
      <c r="FM293" s="15"/>
      <c r="FN293" s="15"/>
      <c r="FO293" s="15"/>
      <c r="FP293" s="15"/>
      <c r="FQ293" s="15"/>
      <c r="FR293" s="15"/>
      <c r="FS293" s="15"/>
      <c r="FT293" s="15"/>
      <c r="FU293" s="15"/>
      <c r="FV293" s="15"/>
      <c r="FW293" s="15"/>
      <c r="FX293" s="15"/>
      <c r="FY293" s="15"/>
      <c r="FZ293" s="15"/>
      <c r="GA293" s="15"/>
      <c r="GB293" s="15"/>
      <c r="GC293" s="15"/>
      <c r="GD293" s="15"/>
      <c r="GE293" s="15"/>
      <c r="GF293" s="15"/>
      <c r="GG293" s="15"/>
      <c r="GH293" s="15"/>
      <c r="GI293" s="15"/>
      <c r="GJ293" s="15"/>
      <c r="GK293" s="15"/>
      <c r="GL293" s="15"/>
      <c r="GM293" s="15"/>
      <c r="GN293" s="15"/>
      <c r="GO293" s="15"/>
      <c r="GP293" s="15"/>
      <c r="GQ293" s="15"/>
      <c r="GR293" s="15"/>
      <c r="GS293" s="15"/>
      <c r="GT293" s="15"/>
      <c r="GU293" s="15"/>
      <c r="GV293" s="15"/>
      <c r="GW293" s="15"/>
      <c r="GX293" s="15"/>
      <c r="GY293" s="15"/>
      <c r="GZ293" s="15"/>
      <c r="HA293" s="15"/>
      <c r="HB293" s="15"/>
      <c r="HC293" s="15"/>
      <c r="HD293" s="15"/>
      <c r="HE293" s="15"/>
      <c r="HF293" s="15"/>
      <c r="HG293" s="15"/>
      <c r="HH293" s="15"/>
      <c r="HI293" s="15"/>
      <c r="HJ293" s="15"/>
      <c r="HK293" s="15"/>
      <c r="HL293" s="15"/>
      <c r="HM293" s="15"/>
      <c r="HN293" s="15"/>
      <c r="HO293" s="15"/>
      <c r="HP293" s="15"/>
      <c r="HQ293" s="15"/>
      <c r="HR293" s="15"/>
      <c r="HS293" s="15"/>
      <c r="HT293" s="15"/>
      <c r="HU293" s="15"/>
      <c r="HV293" s="15"/>
      <c r="HW293" s="15"/>
      <c r="HX293" s="15"/>
      <c r="HY293" s="15"/>
      <c r="HZ293" s="15"/>
      <c r="IA293" s="15"/>
      <c r="IB293" s="15"/>
      <c r="IC293" s="15"/>
      <c r="ID293" s="15"/>
      <c r="IE293" s="15"/>
      <c r="IF293" s="15"/>
      <c r="IG293" s="15"/>
      <c r="IH293" s="15"/>
      <c r="II293" s="15"/>
      <c r="IJ293" s="15"/>
      <c r="IK293" s="15"/>
      <c r="IL293" s="15"/>
      <c r="IM293" s="15"/>
      <c r="IN293" s="15"/>
      <c r="IO293" s="15"/>
      <c r="IP293" s="15"/>
      <c r="IQ293" s="15"/>
      <c r="IR293" s="15"/>
      <c r="IS293" s="15"/>
      <c r="IT293" s="15"/>
      <c r="IU293" s="15"/>
      <c r="IV293" s="15"/>
    </row>
    <row r="294" spans="1:256" ht="12.75" customHeight="1">
      <c r="A294" s="492" t="s">
        <v>286</v>
      </c>
      <c r="B294" s="492"/>
      <c r="C294" s="492"/>
      <c r="D294" s="492"/>
      <c r="E294" s="492"/>
      <c r="F294" s="492"/>
      <c r="G294" s="492"/>
      <c r="H294" s="492"/>
      <c r="I294" s="492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  <c r="BM294" s="15"/>
      <c r="BN294" s="15"/>
      <c r="BO294" s="15"/>
      <c r="BP294" s="15"/>
      <c r="BQ294" s="15"/>
      <c r="BR294" s="15"/>
      <c r="BS294" s="15"/>
      <c r="BT294" s="15"/>
      <c r="BU294" s="15"/>
      <c r="BV294" s="15"/>
      <c r="BW294" s="15"/>
      <c r="BX294" s="15"/>
      <c r="BY294" s="15"/>
      <c r="BZ294" s="15"/>
      <c r="CA294" s="15"/>
      <c r="CB294" s="15"/>
      <c r="CC294" s="15"/>
      <c r="CD294" s="15"/>
      <c r="CE294" s="15"/>
      <c r="CF294" s="15"/>
      <c r="CG294" s="15"/>
      <c r="CH294" s="15"/>
      <c r="CI294" s="15"/>
      <c r="CJ294" s="15"/>
      <c r="CK294" s="15"/>
      <c r="CL294" s="15"/>
      <c r="CM294" s="15"/>
      <c r="CN294" s="15"/>
      <c r="CO294" s="15"/>
      <c r="CP294" s="15"/>
      <c r="CQ294" s="15"/>
      <c r="CR294" s="15"/>
      <c r="CS294" s="15"/>
      <c r="CT294" s="15"/>
      <c r="CU294" s="15"/>
      <c r="CV294" s="15"/>
      <c r="CW294" s="15"/>
      <c r="CX294" s="15"/>
      <c r="CY294" s="15"/>
      <c r="CZ294" s="15"/>
      <c r="DA294" s="15"/>
      <c r="DB294" s="15"/>
      <c r="DC294" s="15"/>
      <c r="DD294" s="15"/>
      <c r="DE294" s="15"/>
      <c r="DF294" s="15"/>
      <c r="DG294" s="15"/>
      <c r="DH294" s="15"/>
      <c r="DI294" s="15"/>
      <c r="DJ294" s="15"/>
      <c r="DK294" s="15"/>
      <c r="DL294" s="15"/>
      <c r="DM294" s="15"/>
      <c r="DN294" s="15"/>
      <c r="DO294" s="15"/>
      <c r="DP294" s="15"/>
      <c r="DQ294" s="15"/>
      <c r="DR294" s="15"/>
      <c r="DS294" s="15"/>
      <c r="DT294" s="15"/>
      <c r="DU294" s="15"/>
      <c r="DV294" s="15"/>
      <c r="DW294" s="15"/>
      <c r="DX294" s="15"/>
      <c r="DY294" s="15"/>
      <c r="DZ294" s="15"/>
      <c r="EA294" s="15"/>
      <c r="EB294" s="15"/>
      <c r="EC294" s="15"/>
      <c r="ED294" s="15"/>
      <c r="EE294" s="15"/>
      <c r="EF294" s="15"/>
      <c r="EG294" s="15"/>
      <c r="EH294" s="15"/>
      <c r="EI294" s="15"/>
      <c r="EJ294" s="15"/>
      <c r="EK294" s="15"/>
      <c r="EL294" s="15"/>
      <c r="EM294" s="15"/>
      <c r="EN294" s="15"/>
      <c r="EO294" s="15"/>
      <c r="EP294" s="15"/>
      <c r="EQ294" s="15"/>
      <c r="ER294" s="15"/>
      <c r="ES294" s="15"/>
      <c r="ET294" s="15"/>
      <c r="EU294" s="15"/>
      <c r="EV294" s="15"/>
      <c r="EW294" s="15"/>
      <c r="EX294" s="15"/>
      <c r="EY294" s="15"/>
      <c r="EZ294" s="15"/>
      <c r="FA294" s="15"/>
      <c r="FB294" s="15"/>
      <c r="FC294" s="15"/>
      <c r="FD294" s="15"/>
      <c r="FE294" s="15"/>
      <c r="FF294" s="15"/>
      <c r="FG294" s="15"/>
      <c r="FH294" s="15"/>
      <c r="FI294" s="15"/>
      <c r="FJ294" s="15"/>
      <c r="FK294" s="15"/>
      <c r="FL294" s="15"/>
      <c r="FM294" s="15"/>
      <c r="FN294" s="15"/>
      <c r="FO294" s="15"/>
      <c r="FP294" s="15"/>
      <c r="FQ294" s="15"/>
      <c r="FR294" s="15"/>
      <c r="FS294" s="15"/>
      <c r="FT294" s="15"/>
      <c r="FU294" s="15"/>
      <c r="FV294" s="15"/>
      <c r="FW294" s="15"/>
      <c r="FX294" s="15"/>
      <c r="FY294" s="15"/>
      <c r="FZ294" s="15"/>
      <c r="GA294" s="15"/>
      <c r="GB294" s="15"/>
      <c r="GC294" s="15"/>
      <c r="GD294" s="15"/>
      <c r="GE294" s="15"/>
      <c r="GF294" s="15"/>
      <c r="GG294" s="15"/>
      <c r="GH294" s="15"/>
      <c r="GI294" s="15"/>
      <c r="GJ294" s="15"/>
      <c r="GK294" s="15"/>
      <c r="GL294" s="15"/>
      <c r="GM294" s="15"/>
      <c r="GN294" s="15"/>
      <c r="GO294" s="15"/>
      <c r="GP294" s="15"/>
      <c r="GQ294" s="15"/>
      <c r="GR294" s="15"/>
      <c r="GS294" s="15"/>
      <c r="GT294" s="15"/>
      <c r="GU294" s="15"/>
      <c r="GV294" s="15"/>
      <c r="GW294" s="15"/>
      <c r="GX294" s="15"/>
      <c r="GY294" s="15"/>
      <c r="GZ294" s="15"/>
      <c r="HA294" s="15"/>
      <c r="HB294" s="15"/>
      <c r="HC294" s="15"/>
      <c r="HD294" s="15"/>
      <c r="HE294" s="15"/>
      <c r="HF294" s="15"/>
      <c r="HG294" s="15"/>
      <c r="HH294" s="15"/>
      <c r="HI294" s="15"/>
      <c r="HJ294" s="15"/>
      <c r="HK294" s="15"/>
      <c r="HL294" s="15"/>
      <c r="HM294" s="15"/>
      <c r="HN294" s="15"/>
      <c r="HO294" s="15"/>
      <c r="HP294" s="15"/>
      <c r="HQ294" s="15"/>
      <c r="HR294" s="15"/>
      <c r="HS294" s="15"/>
      <c r="HT294" s="15"/>
      <c r="HU294" s="15"/>
      <c r="HV294" s="15"/>
      <c r="HW294" s="15"/>
      <c r="HX294" s="15"/>
      <c r="HY294" s="15"/>
      <c r="HZ294" s="15"/>
      <c r="IA294" s="15"/>
      <c r="IB294" s="15"/>
      <c r="IC294" s="15"/>
      <c r="ID294" s="15"/>
      <c r="IE294" s="15"/>
      <c r="IF294" s="15"/>
      <c r="IG294" s="15"/>
      <c r="IH294" s="15"/>
      <c r="II294" s="15"/>
      <c r="IJ294" s="15"/>
      <c r="IK294" s="15"/>
      <c r="IL294" s="15"/>
      <c r="IM294" s="15"/>
      <c r="IN294" s="15"/>
      <c r="IO294" s="15"/>
      <c r="IP294" s="15"/>
      <c r="IQ294" s="15"/>
      <c r="IR294" s="15"/>
      <c r="IS294" s="15"/>
      <c r="IT294" s="15"/>
      <c r="IU294" s="15"/>
      <c r="IV294" s="15"/>
    </row>
    <row r="295" spans="1:256" ht="9" customHeight="1">
      <c r="A295" s="589"/>
      <c r="B295" s="589"/>
      <c r="C295" s="589"/>
      <c r="D295" s="589"/>
      <c r="E295" s="589"/>
      <c r="F295" s="589"/>
      <c r="G295" s="589"/>
      <c r="H295" s="589"/>
      <c r="I295" s="589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  <c r="BM295" s="15"/>
      <c r="BN295" s="15"/>
      <c r="BO295" s="15"/>
      <c r="BP295" s="15"/>
      <c r="BQ295" s="15"/>
      <c r="BR295" s="15"/>
      <c r="BS295" s="15"/>
      <c r="BT295" s="15"/>
      <c r="BU295" s="15"/>
      <c r="BV295" s="15"/>
      <c r="BW295" s="15"/>
      <c r="BX295" s="15"/>
      <c r="BY295" s="15"/>
      <c r="BZ295" s="15"/>
      <c r="CA295" s="15"/>
      <c r="CB295" s="15"/>
      <c r="CC295" s="15"/>
      <c r="CD295" s="15"/>
      <c r="CE295" s="15"/>
      <c r="CF295" s="15"/>
      <c r="CG295" s="15"/>
      <c r="CH295" s="15"/>
      <c r="CI295" s="15"/>
      <c r="CJ295" s="15"/>
      <c r="CK295" s="15"/>
      <c r="CL295" s="15"/>
      <c r="CM295" s="15"/>
      <c r="CN295" s="15"/>
      <c r="CO295" s="15"/>
      <c r="CP295" s="15"/>
      <c r="CQ295" s="15"/>
      <c r="CR295" s="15"/>
      <c r="CS295" s="15"/>
      <c r="CT295" s="15"/>
      <c r="CU295" s="15"/>
      <c r="CV295" s="15"/>
      <c r="CW295" s="15"/>
      <c r="CX295" s="15"/>
      <c r="CY295" s="15"/>
      <c r="CZ295" s="15"/>
      <c r="DA295" s="15"/>
      <c r="DB295" s="15"/>
      <c r="DC295" s="15"/>
      <c r="DD295" s="15"/>
      <c r="DE295" s="15"/>
      <c r="DF295" s="15"/>
      <c r="DG295" s="15"/>
      <c r="DH295" s="15"/>
      <c r="DI295" s="15"/>
      <c r="DJ295" s="15"/>
      <c r="DK295" s="15"/>
      <c r="DL295" s="15"/>
      <c r="DM295" s="15"/>
      <c r="DN295" s="15"/>
      <c r="DO295" s="15"/>
      <c r="DP295" s="15"/>
      <c r="DQ295" s="15"/>
      <c r="DR295" s="15"/>
      <c r="DS295" s="15"/>
      <c r="DT295" s="15"/>
      <c r="DU295" s="15"/>
      <c r="DV295" s="15"/>
      <c r="DW295" s="15"/>
      <c r="DX295" s="15"/>
      <c r="DY295" s="15"/>
      <c r="DZ295" s="15"/>
      <c r="EA295" s="15"/>
      <c r="EB295" s="15"/>
      <c r="EC295" s="15"/>
      <c r="ED295" s="15"/>
      <c r="EE295" s="15"/>
      <c r="EF295" s="15"/>
      <c r="EG295" s="15"/>
      <c r="EH295" s="15"/>
      <c r="EI295" s="15"/>
      <c r="EJ295" s="15"/>
      <c r="EK295" s="15"/>
      <c r="EL295" s="15"/>
      <c r="EM295" s="15"/>
      <c r="EN295" s="15"/>
      <c r="EO295" s="15"/>
      <c r="EP295" s="15"/>
      <c r="EQ295" s="15"/>
      <c r="ER295" s="15"/>
      <c r="ES295" s="15"/>
      <c r="ET295" s="15"/>
      <c r="EU295" s="15"/>
      <c r="EV295" s="15"/>
      <c r="EW295" s="15"/>
      <c r="EX295" s="15"/>
      <c r="EY295" s="15"/>
      <c r="EZ295" s="15"/>
      <c r="FA295" s="15"/>
      <c r="FB295" s="15"/>
      <c r="FC295" s="15"/>
      <c r="FD295" s="15"/>
      <c r="FE295" s="15"/>
      <c r="FF295" s="15"/>
      <c r="FG295" s="15"/>
      <c r="FH295" s="15"/>
      <c r="FI295" s="15"/>
      <c r="FJ295" s="15"/>
      <c r="FK295" s="15"/>
      <c r="FL295" s="15"/>
      <c r="FM295" s="15"/>
      <c r="FN295" s="15"/>
      <c r="FO295" s="15"/>
      <c r="FP295" s="15"/>
      <c r="FQ295" s="15"/>
      <c r="FR295" s="15"/>
      <c r="FS295" s="15"/>
      <c r="FT295" s="15"/>
      <c r="FU295" s="15"/>
      <c r="FV295" s="15"/>
      <c r="FW295" s="15"/>
      <c r="FX295" s="15"/>
      <c r="FY295" s="15"/>
      <c r="FZ295" s="15"/>
      <c r="GA295" s="15"/>
      <c r="GB295" s="15"/>
      <c r="GC295" s="15"/>
      <c r="GD295" s="15"/>
      <c r="GE295" s="15"/>
      <c r="GF295" s="15"/>
      <c r="GG295" s="15"/>
      <c r="GH295" s="15"/>
      <c r="GI295" s="15"/>
      <c r="GJ295" s="15"/>
      <c r="GK295" s="15"/>
      <c r="GL295" s="15"/>
      <c r="GM295" s="15"/>
      <c r="GN295" s="15"/>
      <c r="GO295" s="15"/>
      <c r="GP295" s="15"/>
      <c r="GQ295" s="15"/>
      <c r="GR295" s="15"/>
      <c r="GS295" s="15"/>
      <c r="GT295" s="15"/>
      <c r="GU295" s="15"/>
      <c r="GV295" s="15"/>
      <c r="GW295" s="15"/>
      <c r="GX295" s="15"/>
      <c r="GY295" s="15"/>
      <c r="GZ295" s="15"/>
      <c r="HA295" s="15"/>
      <c r="HB295" s="15"/>
      <c r="HC295" s="15"/>
      <c r="HD295" s="15"/>
      <c r="HE295" s="15"/>
      <c r="HF295" s="15"/>
      <c r="HG295" s="15"/>
      <c r="HH295" s="15"/>
      <c r="HI295" s="15"/>
      <c r="HJ295" s="15"/>
      <c r="HK295" s="15"/>
      <c r="HL295" s="15"/>
      <c r="HM295" s="15"/>
      <c r="HN295" s="15"/>
      <c r="HO295" s="15"/>
      <c r="HP295" s="15"/>
      <c r="HQ295" s="15"/>
      <c r="HR295" s="15"/>
      <c r="HS295" s="15"/>
      <c r="HT295" s="15"/>
      <c r="HU295" s="15"/>
      <c r="HV295" s="15"/>
      <c r="HW295" s="15"/>
      <c r="HX295" s="15"/>
      <c r="HY295" s="15"/>
      <c r="HZ295" s="15"/>
      <c r="IA295" s="15"/>
      <c r="IB295" s="15"/>
      <c r="IC295" s="15"/>
      <c r="ID295" s="15"/>
      <c r="IE295" s="15"/>
      <c r="IF295" s="15"/>
      <c r="IG295" s="15"/>
      <c r="IH295" s="15"/>
      <c r="II295" s="15"/>
      <c r="IJ295" s="15"/>
      <c r="IK295" s="15"/>
      <c r="IL295" s="15"/>
      <c r="IM295" s="15"/>
      <c r="IN295" s="15"/>
      <c r="IO295" s="15"/>
      <c r="IP295" s="15"/>
      <c r="IQ295" s="15"/>
      <c r="IR295" s="15"/>
      <c r="IS295" s="15"/>
      <c r="IT295" s="15"/>
      <c r="IU295" s="15"/>
      <c r="IV295" s="15"/>
    </row>
    <row r="296" spans="1:256" ht="12.75" customHeight="1">
      <c r="A296" s="595" t="s">
        <v>287</v>
      </c>
      <c r="B296" s="595"/>
      <c r="C296" s="595"/>
      <c r="D296" s="595"/>
      <c r="E296" s="595"/>
      <c r="F296" s="595"/>
      <c r="G296" s="595"/>
      <c r="H296" s="595"/>
      <c r="I296" s="129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  <c r="BH296" s="15"/>
      <c r="BI296" s="15"/>
      <c r="BJ296" s="15"/>
      <c r="BK296" s="15"/>
      <c r="BL296" s="15"/>
      <c r="BM296" s="15"/>
      <c r="BN296" s="15"/>
      <c r="BO296" s="15"/>
      <c r="BP296" s="15"/>
      <c r="BQ296" s="15"/>
      <c r="BR296" s="15"/>
      <c r="BS296" s="15"/>
      <c r="BT296" s="15"/>
      <c r="BU296" s="15"/>
      <c r="BV296" s="15"/>
      <c r="BW296" s="15"/>
      <c r="BX296" s="15"/>
      <c r="BY296" s="15"/>
      <c r="BZ296" s="15"/>
      <c r="CA296" s="15"/>
      <c r="CB296" s="15"/>
      <c r="CC296" s="15"/>
      <c r="CD296" s="15"/>
      <c r="CE296" s="15"/>
      <c r="CF296" s="15"/>
      <c r="CG296" s="15"/>
      <c r="CH296" s="15"/>
      <c r="CI296" s="15"/>
      <c r="CJ296" s="15"/>
      <c r="CK296" s="15"/>
      <c r="CL296" s="15"/>
      <c r="CM296" s="15"/>
      <c r="CN296" s="15"/>
      <c r="CO296" s="15"/>
      <c r="CP296" s="15"/>
      <c r="CQ296" s="15"/>
      <c r="CR296" s="15"/>
      <c r="CS296" s="15"/>
      <c r="CT296" s="15"/>
      <c r="CU296" s="15"/>
      <c r="CV296" s="15"/>
      <c r="CW296" s="15"/>
      <c r="CX296" s="15"/>
      <c r="CY296" s="15"/>
      <c r="CZ296" s="15"/>
      <c r="DA296" s="15"/>
      <c r="DB296" s="15"/>
      <c r="DC296" s="15"/>
      <c r="DD296" s="15"/>
      <c r="DE296" s="15"/>
      <c r="DF296" s="15"/>
      <c r="DG296" s="15"/>
      <c r="DH296" s="15"/>
      <c r="DI296" s="15"/>
      <c r="DJ296" s="15"/>
      <c r="DK296" s="15"/>
      <c r="DL296" s="15"/>
      <c r="DM296" s="15"/>
      <c r="DN296" s="15"/>
      <c r="DO296" s="15"/>
      <c r="DP296" s="15"/>
      <c r="DQ296" s="15"/>
      <c r="DR296" s="15"/>
      <c r="DS296" s="15"/>
      <c r="DT296" s="15"/>
      <c r="DU296" s="15"/>
      <c r="DV296" s="15"/>
      <c r="DW296" s="15"/>
      <c r="DX296" s="15"/>
      <c r="DY296" s="15"/>
      <c r="DZ296" s="15"/>
      <c r="EA296" s="15"/>
      <c r="EB296" s="15"/>
      <c r="EC296" s="15"/>
      <c r="ED296" s="15"/>
      <c r="EE296" s="15"/>
      <c r="EF296" s="15"/>
      <c r="EG296" s="15"/>
      <c r="EH296" s="15"/>
      <c r="EI296" s="15"/>
      <c r="EJ296" s="15"/>
      <c r="EK296" s="15"/>
      <c r="EL296" s="15"/>
      <c r="EM296" s="15"/>
      <c r="EN296" s="15"/>
      <c r="EO296" s="15"/>
      <c r="EP296" s="15"/>
      <c r="EQ296" s="15"/>
      <c r="ER296" s="15"/>
      <c r="ES296" s="15"/>
      <c r="ET296" s="15"/>
      <c r="EU296" s="15"/>
      <c r="EV296" s="15"/>
      <c r="EW296" s="15"/>
      <c r="EX296" s="15"/>
      <c r="EY296" s="15"/>
      <c r="EZ296" s="15"/>
      <c r="FA296" s="15"/>
      <c r="FB296" s="15"/>
      <c r="FC296" s="15"/>
      <c r="FD296" s="15"/>
      <c r="FE296" s="15"/>
      <c r="FF296" s="15"/>
      <c r="FG296" s="15"/>
      <c r="FH296" s="15"/>
      <c r="FI296" s="15"/>
      <c r="FJ296" s="15"/>
      <c r="FK296" s="15"/>
      <c r="FL296" s="15"/>
      <c r="FM296" s="15"/>
      <c r="FN296" s="15"/>
      <c r="FO296" s="15"/>
      <c r="FP296" s="15"/>
      <c r="FQ296" s="15"/>
      <c r="FR296" s="15"/>
      <c r="FS296" s="15"/>
      <c r="FT296" s="15"/>
      <c r="FU296" s="15"/>
      <c r="FV296" s="15"/>
      <c r="FW296" s="15"/>
      <c r="FX296" s="15"/>
      <c r="FY296" s="15"/>
      <c r="FZ296" s="15"/>
      <c r="GA296" s="15"/>
      <c r="GB296" s="15"/>
      <c r="GC296" s="15"/>
      <c r="GD296" s="15"/>
      <c r="GE296" s="15"/>
      <c r="GF296" s="15"/>
      <c r="GG296" s="15"/>
      <c r="GH296" s="15"/>
      <c r="GI296" s="15"/>
      <c r="GJ296" s="15"/>
      <c r="GK296" s="15"/>
      <c r="GL296" s="15"/>
      <c r="GM296" s="15"/>
      <c r="GN296" s="15"/>
      <c r="GO296" s="15"/>
      <c r="GP296" s="15"/>
      <c r="GQ296" s="15"/>
      <c r="GR296" s="15"/>
      <c r="GS296" s="15"/>
      <c r="GT296" s="15"/>
      <c r="GU296" s="15"/>
      <c r="GV296" s="15"/>
      <c r="GW296" s="15"/>
      <c r="GX296" s="15"/>
      <c r="GY296" s="15"/>
      <c r="GZ296" s="15"/>
      <c r="HA296" s="15"/>
      <c r="HB296" s="15"/>
      <c r="HC296" s="15"/>
      <c r="HD296" s="15"/>
      <c r="HE296" s="15"/>
      <c r="HF296" s="15"/>
      <c r="HG296" s="15"/>
      <c r="HH296" s="15"/>
      <c r="HI296" s="15"/>
      <c r="HJ296" s="15"/>
      <c r="HK296" s="15"/>
      <c r="HL296" s="15"/>
      <c r="HM296" s="15"/>
      <c r="HN296" s="15"/>
      <c r="HO296" s="15"/>
      <c r="HP296" s="15"/>
      <c r="HQ296" s="15"/>
      <c r="HR296" s="15"/>
      <c r="HS296" s="15"/>
      <c r="HT296" s="15"/>
      <c r="HU296" s="15"/>
      <c r="HV296" s="15"/>
      <c r="HW296" s="15"/>
      <c r="HX296" s="15"/>
      <c r="HY296" s="15"/>
      <c r="HZ296" s="15"/>
      <c r="IA296" s="15"/>
      <c r="IB296" s="15"/>
      <c r="IC296" s="15"/>
      <c r="ID296" s="15"/>
      <c r="IE296" s="15"/>
      <c r="IF296" s="15"/>
      <c r="IG296" s="15"/>
      <c r="IH296" s="15"/>
      <c r="II296" s="15"/>
      <c r="IJ296" s="15"/>
      <c r="IK296" s="15"/>
      <c r="IL296" s="15"/>
      <c r="IM296" s="15"/>
      <c r="IN296" s="15"/>
      <c r="IO296" s="15"/>
      <c r="IP296" s="15"/>
      <c r="IQ296" s="15"/>
      <c r="IR296" s="15"/>
      <c r="IS296" s="15"/>
      <c r="IT296" s="15"/>
      <c r="IU296" s="15"/>
      <c r="IV296" s="15"/>
    </row>
    <row r="297" spans="1:256" ht="8.25" customHeight="1">
      <c r="A297" s="595"/>
      <c r="B297" s="595"/>
      <c r="C297" s="595"/>
      <c r="D297" s="595"/>
      <c r="E297" s="595"/>
      <c r="F297" s="595"/>
      <c r="G297" s="595"/>
      <c r="H297" s="595"/>
      <c r="I297" s="129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  <c r="BM297" s="15"/>
      <c r="BN297" s="15"/>
      <c r="BO297" s="15"/>
      <c r="BP297" s="15"/>
      <c r="BQ297" s="15"/>
      <c r="BR297" s="15"/>
      <c r="BS297" s="15"/>
      <c r="BT297" s="15"/>
      <c r="BU297" s="15"/>
      <c r="BV297" s="15"/>
      <c r="BW297" s="15"/>
      <c r="BX297" s="15"/>
      <c r="BY297" s="15"/>
      <c r="BZ297" s="15"/>
      <c r="CA297" s="15"/>
      <c r="CB297" s="15"/>
      <c r="CC297" s="15"/>
      <c r="CD297" s="15"/>
      <c r="CE297" s="15"/>
      <c r="CF297" s="15"/>
      <c r="CG297" s="15"/>
      <c r="CH297" s="15"/>
      <c r="CI297" s="15"/>
      <c r="CJ297" s="15"/>
      <c r="CK297" s="15"/>
      <c r="CL297" s="15"/>
      <c r="CM297" s="15"/>
      <c r="CN297" s="15"/>
      <c r="CO297" s="15"/>
      <c r="CP297" s="15"/>
      <c r="CQ297" s="15"/>
      <c r="CR297" s="15"/>
      <c r="CS297" s="15"/>
      <c r="CT297" s="15"/>
      <c r="CU297" s="15"/>
      <c r="CV297" s="15"/>
      <c r="CW297" s="15"/>
      <c r="CX297" s="15"/>
      <c r="CY297" s="15"/>
      <c r="CZ297" s="15"/>
      <c r="DA297" s="15"/>
      <c r="DB297" s="15"/>
      <c r="DC297" s="15"/>
      <c r="DD297" s="15"/>
      <c r="DE297" s="15"/>
      <c r="DF297" s="15"/>
      <c r="DG297" s="15"/>
      <c r="DH297" s="15"/>
      <c r="DI297" s="15"/>
      <c r="DJ297" s="15"/>
      <c r="DK297" s="15"/>
      <c r="DL297" s="15"/>
      <c r="DM297" s="15"/>
      <c r="DN297" s="15"/>
      <c r="DO297" s="15"/>
      <c r="DP297" s="15"/>
      <c r="DQ297" s="15"/>
      <c r="DR297" s="15"/>
      <c r="DS297" s="15"/>
      <c r="DT297" s="15"/>
      <c r="DU297" s="15"/>
      <c r="DV297" s="15"/>
      <c r="DW297" s="15"/>
      <c r="DX297" s="15"/>
      <c r="DY297" s="15"/>
      <c r="DZ297" s="15"/>
      <c r="EA297" s="15"/>
      <c r="EB297" s="15"/>
      <c r="EC297" s="15"/>
      <c r="ED297" s="15"/>
      <c r="EE297" s="15"/>
      <c r="EF297" s="15"/>
      <c r="EG297" s="15"/>
      <c r="EH297" s="15"/>
      <c r="EI297" s="15"/>
      <c r="EJ297" s="15"/>
      <c r="EK297" s="15"/>
      <c r="EL297" s="15"/>
      <c r="EM297" s="15"/>
      <c r="EN297" s="15"/>
      <c r="EO297" s="15"/>
      <c r="EP297" s="15"/>
      <c r="EQ297" s="15"/>
      <c r="ER297" s="15"/>
      <c r="ES297" s="15"/>
      <c r="ET297" s="15"/>
      <c r="EU297" s="15"/>
      <c r="EV297" s="15"/>
      <c r="EW297" s="15"/>
      <c r="EX297" s="15"/>
      <c r="EY297" s="15"/>
      <c r="EZ297" s="15"/>
      <c r="FA297" s="15"/>
      <c r="FB297" s="15"/>
      <c r="FC297" s="15"/>
      <c r="FD297" s="15"/>
      <c r="FE297" s="15"/>
      <c r="FF297" s="15"/>
      <c r="FG297" s="15"/>
      <c r="FH297" s="15"/>
      <c r="FI297" s="15"/>
      <c r="FJ297" s="15"/>
      <c r="FK297" s="15"/>
      <c r="FL297" s="15"/>
      <c r="FM297" s="15"/>
      <c r="FN297" s="15"/>
      <c r="FO297" s="15"/>
      <c r="FP297" s="15"/>
      <c r="FQ297" s="15"/>
      <c r="FR297" s="15"/>
      <c r="FS297" s="15"/>
      <c r="FT297" s="15"/>
      <c r="FU297" s="15"/>
      <c r="FV297" s="15"/>
      <c r="FW297" s="15"/>
      <c r="FX297" s="15"/>
      <c r="FY297" s="15"/>
      <c r="FZ297" s="15"/>
      <c r="GA297" s="15"/>
      <c r="GB297" s="15"/>
      <c r="GC297" s="15"/>
      <c r="GD297" s="15"/>
      <c r="GE297" s="15"/>
      <c r="GF297" s="15"/>
      <c r="GG297" s="15"/>
      <c r="GH297" s="15"/>
      <c r="GI297" s="15"/>
      <c r="GJ297" s="15"/>
      <c r="GK297" s="15"/>
      <c r="GL297" s="15"/>
      <c r="GM297" s="15"/>
      <c r="GN297" s="15"/>
      <c r="GO297" s="15"/>
      <c r="GP297" s="15"/>
      <c r="GQ297" s="15"/>
      <c r="GR297" s="15"/>
      <c r="GS297" s="15"/>
      <c r="GT297" s="15"/>
      <c r="GU297" s="15"/>
      <c r="GV297" s="15"/>
      <c r="GW297" s="15"/>
      <c r="GX297" s="15"/>
      <c r="GY297" s="15"/>
      <c r="GZ297" s="15"/>
      <c r="HA297" s="15"/>
      <c r="HB297" s="15"/>
      <c r="HC297" s="15"/>
      <c r="HD297" s="15"/>
      <c r="HE297" s="15"/>
      <c r="HF297" s="15"/>
      <c r="HG297" s="15"/>
      <c r="HH297" s="15"/>
      <c r="HI297" s="15"/>
      <c r="HJ297" s="15"/>
      <c r="HK297" s="15"/>
      <c r="HL297" s="15"/>
      <c r="HM297" s="15"/>
      <c r="HN297" s="15"/>
      <c r="HO297" s="15"/>
      <c r="HP297" s="15"/>
      <c r="HQ297" s="15"/>
      <c r="HR297" s="15"/>
      <c r="HS297" s="15"/>
      <c r="HT297" s="15"/>
      <c r="HU297" s="15"/>
      <c r="HV297" s="15"/>
      <c r="HW297" s="15"/>
      <c r="HX297" s="15"/>
      <c r="HY297" s="15"/>
      <c r="HZ297" s="15"/>
      <c r="IA297" s="15"/>
      <c r="IB297" s="15"/>
      <c r="IC297" s="15"/>
      <c r="ID297" s="15"/>
      <c r="IE297" s="15"/>
      <c r="IF297" s="15"/>
      <c r="IG297" s="15"/>
      <c r="IH297" s="15"/>
      <c r="II297" s="15"/>
      <c r="IJ297" s="15"/>
      <c r="IK297" s="15"/>
      <c r="IL297" s="15"/>
      <c r="IM297" s="15"/>
      <c r="IN297" s="15"/>
      <c r="IO297" s="15"/>
      <c r="IP297" s="15"/>
      <c r="IQ297" s="15"/>
      <c r="IR297" s="15"/>
      <c r="IS297" s="15"/>
      <c r="IT297" s="15"/>
      <c r="IU297" s="15"/>
      <c r="IV297" s="15"/>
    </row>
    <row r="298" spans="1:256" ht="38.25" customHeight="1">
      <c r="A298" s="6" t="s">
        <v>288</v>
      </c>
      <c r="B298" s="6"/>
      <c r="C298" s="7" t="s">
        <v>289</v>
      </c>
      <c r="D298" s="7"/>
      <c r="E298" s="6" t="s">
        <v>290</v>
      </c>
      <c r="F298" s="6"/>
      <c r="G298" s="6" t="s">
        <v>204</v>
      </c>
      <c r="H298" s="6"/>
      <c r="I298" s="6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15"/>
      <c r="BM298" s="15"/>
      <c r="BN298" s="15"/>
      <c r="BO298" s="15"/>
      <c r="BP298" s="15"/>
      <c r="BQ298" s="15"/>
      <c r="BR298" s="15"/>
      <c r="BS298" s="15"/>
      <c r="BT298" s="15"/>
      <c r="BU298" s="15"/>
      <c r="BV298" s="15"/>
      <c r="BW298" s="15"/>
      <c r="BX298" s="15"/>
      <c r="BY298" s="15"/>
      <c r="BZ298" s="15"/>
      <c r="CA298" s="15"/>
      <c r="CB298" s="15"/>
      <c r="CC298" s="15"/>
      <c r="CD298" s="15"/>
      <c r="CE298" s="15"/>
      <c r="CF298" s="15"/>
      <c r="CG298" s="15"/>
      <c r="CH298" s="15"/>
      <c r="CI298" s="15"/>
      <c r="CJ298" s="15"/>
      <c r="CK298" s="15"/>
      <c r="CL298" s="15"/>
      <c r="CM298" s="15"/>
      <c r="CN298" s="15"/>
      <c r="CO298" s="15"/>
      <c r="CP298" s="15"/>
      <c r="CQ298" s="15"/>
      <c r="CR298" s="15"/>
      <c r="CS298" s="15"/>
      <c r="CT298" s="15"/>
      <c r="CU298" s="15"/>
      <c r="CV298" s="15"/>
      <c r="CW298" s="15"/>
      <c r="CX298" s="15"/>
      <c r="CY298" s="15"/>
      <c r="CZ298" s="15"/>
      <c r="DA298" s="15"/>
      <c r="DB298" s="15"/>
      <c r="DC298" s="15"/>
      <c r="DD298" s="15"/>
      <c r="DE298" s="15"/>
      <c r="DF298" s="15"/>
      <c r="DG298" s="15"/>
      <c r="DH298" s="15"/>
      <c r="DI298" s="15"/>
      <c r="DJ298" s="15"/>
      <c r="DK298" s="15"/>
      <c r="DL298" s="15"/>
      <c r="DM298" s="15"/>
      <c r="DN298" s="15"/>
      <c r="DO298" s="15"/>
      <c r="DP298" s="15"/>
      <c r="DQ298" s="15"/>
      <c r="DR298" s="15"/>
      <c r="DS298" s="15"/>
      <c r="DT298" s="15"/>
      <c r="DU298" s="15"/>
      <c r="DV298" s="15"/>
      <c r="DW298" s="15"/>
      <c r="DX298" s="15"/>
      <c r="DY298" s="15"/>
      <c r="DZ298" s="15"/>
      <c r="EA298" s="15"/>
      <c r="EB298" s="15"/>
      <c r="EC298" s="15"/>
      <c r="ED298" s="15"/>
      <c r="EE298" s="15"/>
      <c r="EF298" s="15"/>
      <c r="EG298" s="15"/>
      <c r="EH298" s="15"/>
      <c r="EI298" s="15"/>
      <c r="EJ298" s="15"/>
      <c r="EK298" s="15"/>
      <c r="EL298" s="15"/>
      <c r="EM298" s="15"/>
      <c r="EN298" s="15"/>
      <c r="EO298" s="15"/>
      <c r="EP298" s="15"/>
      <c r="EQ298" s="15"/>
      <c r="ER298" s="15"/>
      <c r="ES298" s="15"/>
      <c r="ET298" s="15"/>
      <c r="EU298" s="15"/>
      <c r="EV298" s="15"/>
      <c r="EW298" s="15"/>
      <c r="EX298" s="15"/>
      <c r="EY298" s="15"/>
      <c r="EZ298" s="15"/>
      <c r="FA298" s="15"/>
      <c r="FB298" s="15"/>
      <c r="FC298" s="15"/>
      <c r="FD298" s="15"/>
      <c r="FE298" s="15"/>
      <c r="FF298" s="15"/>
      <c r="FG298" s="15"/>
      <c r="FH298" s="15"/>
      <c r="FI298" s="15"/>
      <c r="FJ298" s="15"/>
      <c r="FK298" s="15"/>
      <c r="FL298" s="15"/>
      <c r="FM298" s="15"/>
      <c r="FN298" s="15"/>
      <c r="FO298" s="15"/>
      <c r="FP298" s="15"/>
      <c r="FQ298" s="15"/>
      <c r="FR298" s="15"/>
      <c r="FS298" s="15"/>
      <c r="FT298" s="15"/>
      <c r="FU298" s="15"/>
      <c r="FV298" s="15"/>
      <c r="FW298" s="15"/>
      <c r="FX298" s="15"/>
      <c r="FY298" s="15"/>
      <c r="FZ298" s="15"/>
      <c r="GA298" s="15"/>
      <c r="GB298" s="15"/>
      <c r="GC298" s="15"/>
      <c r="GD298" s="15"/>
      <c r="GE298" s="15"/>
      <c r="GF298" s="15"/>
      <c r="GG298" s="15"/>
      <c r="GH298" s="15"/>
      <c r="GI298" s="15"/>
      <c r="GJ298" s="15"/>
      <c r="GK298" s="15"/>
      <c r="GL298" s="15"/>
      <c r="GM298" s="15"/>
      <c r="GN298" s="15"/>
      <c r="GO298" s="15"/>
      <c r="GP298" s="15"/>
      <c r="GQ298" s="15"/>
      <c r="GR298" s="15"/>
      <c r="GS298" s="15"/>
      <c r="GT298" s="15"/>
      <c r="GU298" s="15"/>
      <c r="GV298" s="15"/>
      <c r="GW298" s="15"/>
      <c r="GX298" s="15"/>
      <c r="GY298" s="15"/>
      <c r="GZ298" s="15"/>
      <c r="HA298" s="15"/>
      <c r="HB298" s="15"/>
      <c r="HC298" s="15"/>
      <c r="HD298" s="15"/>
      <c r="HE298" s="15"/>
      <c r="HF298" s="15"/>
      <c r="HG298" s="15"/>
      <c r="HH298" s="15"/>
      <c r="HI298" s="15"/>
      <c r="HJ298" s="15"/>
      <c r="HK298" s="15"/>
      <c r="HL298" s="15"/>
      <c r="HM298" s="15"/>
      <c r="HN298" s="15"/>
      <c r="HO298" s="15"/>
      <c r="HP298" s="15"/>
      <c r="HQ298" s="15"/>
      <c r="HR298" s="15"/>
      <c r="HS298" s="15"/>
      <c r="HT298" s="15"/>
      <c r="HU298" s="15"/>
      <c r="HV298" s="15"/>
      <c r="HW298" s="15"/>
      <c r="HX298" s="15"/>
      <c r="HY298" s="15"/>
      <c r="HZ298" s="15"/>
      <c r="IA298" s="15"/>
      <c r="IB298" s="15"/>
      <c r="IC298" s="15"/>
      <c r="ID298" s="15"/>
      <c r="IE298" s="15"/>
      <c r="IF298" s="15"/>
      <c r="IG298" s="15"/>
      <c r="IH298" s="15"/>
      <c r="II298" s="15"/>
      <c r="IJ298" s="15"/>
      <c r="IK298" s="15"/>
      <c r="IL298" s="15"/>
      <c r="IM298" s="15"/>
      <c r="IN298" s="15"/>
      <c r="IO298" s="15"/>
      <c r="IP298" s="15"/>
      <c r="IQ298" s="15"/>
      <c r="IR298" s="15"/>
      <c r="IS298" s="15"/>
      <c r="IT298" s="15"/>
      <c r="IU298" s="15"/>
      <c r="IV298" s="15"/>
    </row>
    <row r="299" spans="1:256" ht="12.75" customHeight="1">
      <c r="A299" s="596" t="s">
        <v>282</v>
      </c>
      <c r="B299" s="596"/>
      <c r="C299" s="597" t="s">
        <v>291</v>
      </c>
      <c r="D299" s="597"/>
      <c r="E299" s="598">
        <v>0</v>
      </c>
      <c r="F299" s="598"/>
      <c r="G299" s="554">
        <v>0</v>
      </c>
      <c r="H299" s="554"/>
      <c r="I299" s="554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BL299" s="15"/>
      <c r="BM299" s="15"/>
      <c r="BN299" s="15"/>
      <c r="BO299" s="15"/>
      <c r="BP299" s="15"/>
      <c r="BQ299" s="15"/>
      <c r="BR299" s="15"/>
      <c r="BS299" s="15"/>
      <c r="BT299" s="15"/>
      <c r="BU299" s="15"/>
      <c r="BV299" s="15"/>
      <c r="BW299" s="15"/>
      <c r="BX299" s="15"/>
      <c r="BY299" s="15"/>
      <c r="BZ299" s="15"/>
      <c r="CA299" s="15"/>
      <c r="CB299" s="15"/>
      <c r="CC299" s="15"/>
      <c r="CD299" s="15"/>
      <c r="CE299" s="15"/>
      <c r="CF299" s="15"/>
      <c r="CG299" s="15"/>
      <c r="CH299" s="15"/>
      <c r="CI299" s="15"/>
      <c r="CJ299" s="15"/>
      <c r="CK299" s="15"/>
      <c r="CL299" s="15"/>
      <c r="CM299" s="15"/>
      <c r="CN299" s="15"/>
      <c r="CO299" s="15"/>
      <c r="CP299" s="15"/>
      <c r="CQ299" s="15"/>
      <c r="CR299" s="15"/>
      <c r="CS299" s="15"/>
      <c r="CT299" s="15"/>
      <c r="CU299" s="15"/>
      <c r="CV299" s="15"/>
      <c r="CW299" s="15"/>
      <c r="CX299" s="15"/>
      <c r="CY299" s="15"/>
      <c r="CZ299" s="15"/>
      <c r="DA299" s="15"/>
      <c r="DB299" s="15"/>
      <c r="DC299" s="15"/>
      <c r="DD299" s="15"/>
      <c r="DE299" s="15"/>
      <c r="DF299" s="15"/>
      <c r="DG299" s="15"/>
      <c r="DH299" s="15"/>
      <c r="DI299" s="15"/>
      <c r="DJ299" s="15"/>
      <c r="DK299" s="15"/>
      <c r="DL299" s="15"/>
      <c r="DM299" s="15"/>
      <c r="DN299" s="15"/>
      <c r="DO299" s="15"/>
      <c r="DP299" s="15"/>
      <c r="DQ299" s="15"/>
      <c r="DR299" s="15"/>
      <c r="DS299" s="15"/>
      <c r="DT299" s="15"/>
      <c r="DU299" s="15"/>
      <c r="DV299" s="15"/>
      <c r="DW299" s="15"/>
      <c r="DX299" s="15"/>
      <c r="DY299" s="15"/>
      <c r="DZ299" s="15"/>
      <c r="EA299" s="15"/>
      <c r="EB299" s="15"/>
      <c r="EC299" s="15"/>
      <c r="ED299" s="15"/>
      <c r="EE299" s="15"/>
      <c r="EF299" s="15"/>
      <c r="EG299" s="15"/>
      <c r="EH299" s="15"/>
      <c r="EI299" s="15"/>
      <c r="EJ299" s="15"/>
      <c r="EK299" s="15"/>
      <c r="EL299" s="15"/>
      <c r="EM299" s="15"/>
      <c r="EN299" s="15"/>
      <c r="EO299" s="15"/>
      <c r="EP299" s="15"/>
      <c r="EQ299" s="15"/>
      <c r="ER299" s="15"/>
      <c r="ES299" s="15"/>
      <c r="ET299" s="15"/>
      <c r="EU299" s="15"/>
      <c r="EV299" s="15"/>
      <c r="EW299" s="15"/>
      <c r="EX299" s="15"/>
      <c r="EY299" s="15"/>
      <c r="EZ299" s="15"/>
      <c r="FA299" s="15"/>
      <c r="FB299" s="15"/>
      <c r="FC299" s="15"/>
      <c r="FD299" s="15"/>
      <c r="FE299" s="15"/>
      <c r="FF299" s="15"/>
      <c r="FG299" s="15"/>
      <c r="FH299" s="15"/>
      <c r="FI299" s="15"/>
      <c r="FJ299" s="15"/>
      <c r="FK299" s="15"/>
      <c r="FL299" s="15"/>
      <c r="FM299" s="15"/>
      <c r="FN299" s="15"/>
      <c r="FO299" s="15"/>
      <c r="FP299" s="15"/>
      <c r="FQ299" s="15"/>
      <c r="FR299" s="15"/>
      <c r="FS299" s="15"/>
      <c r="FT299" s="15"/>
      <c r="FU299" s="15"/>
      <c r="FV299" s="15"/>
      <c r="FW299" s="15"/>
      <c r="FX299" s="15"/>
      <c r="FY299" s="15"/>
      <c r="FZ299" s="15"/>
      <c r="GA299" s="15"/>
      <c r="GB299" s="15"/>
      <c r="GC299" s="15"/>
      <c r="GD299" s="15"/>
      <c r="GE299" s="15"/>
      <c r="GF299" s="15"/>
      <c r="GG299" s="15"/>
      <c r="GH299" s="15"/>
      <c r="GI299" s="15"/>
      <c r="GJ299" s="15"/>
      <c r="GK299" s="15"/>
      <c r="GL299" s="15"/>
      <c r="GM299" s="15"/>
      <c r="GN299" s="15"/>
      <c r="GO299" s="15"/>
      <c r="GP299" s="15"/>
      <c r="GQ299" s="15"/>
      <c r="GR299" s="15"/>
      <c r="GS299" s="15"/>
      <c r="GT299" s="15"/>
      <c r="GU299" s="15"/>
      <c r="GV299" s="15"/>
      <c r="GW299" s="15"/>
      <c r="GX299" s="15"/>
      <c r="GY299" s="15"/>
      <c r="GZ299" s="15"/>
      <c r="HA299" s="15"/>
      <c r="HB299" s="15"/>
      <c r="HC299" s="15"/>
      <c r="HD299" s="15"/>
      <c r="HE299" s="15"/>
      <c r="HF299" s="15"/>
      <c r="HG299" s="15"/>
      <c r="HH299" s="15"/>
      <c r="HI299" s="15"/>
      <c r="HJ299" s="15"/>
      <c r="HK299" s="15"/>
      <c r="HL299" s="15"/>
      <c r="HM299" s="15"/>
      <c r="HN299" s="15"/>
      <c r="HO299" s="15"/>
      <c r="HP299" s="15"/>
      <c r="HQ299" s="15"/>
      <c r="HR299" s="15"/>
      <c r="HS299" s="15"/>
      <c r="HT299" s="15"/>
      <c r="HU299" s="15"/>
      <c r="HV299" s="15"/>
      <c r="HW299" s="15"/>
      <c r="HX299" s="15"/>
      <c r="HY299" s="15"/>
      <c r="HZ299" s="15"/>
      <c r="IA299" s="15"/>
      <c r="IB299" s="15"/>
      <c r="IC299" s="15"/>
      <c r="ID299" s="15"/>
      <c r="IE299" s="15"/>
      <c r="IF299" s="15"/>
      <c r="IG299" s="15"/>
      <c r="IH299" s="15"/>
      <c r="II299" s="15"/>
      <c r="IJ299" s="15"/>
      <c r="IK299" s="15"/>
      <c r="IL299" s="15"/>
      <c r="IM299" s="15"/>
      <c r="IN299" s="15"/>
      <c r="IO299" s="15"/>
      <c r="IP299" s="15"/>
      <c r="IQ299" s="15"/>
      <c r="IR299" s="15"/>
      <c r="IS299" s="15"/>
      <c r="IT299" s="15"/>
      <c r="IU299" s="15"/>
      <c r="IV299" s="15"/>
    </row>
    <row r="300" spans="1:256" ht="12.75" customHeight="1">
      <c r="A300" s="596" t="s">
        <v>285</v>
      </c>
      <c r="B300" s="596"/>
      <c r="C300" s="599" t="s">
        <v>215</v>
      </c>
      <c r="D300" s="599"/>
      <c r="E300" s="598">
        <v>0</v>
      </c>
      <c r="F300" s="598"/>
      <c r="G300" s="600">
        <v>0</v>
      </c>
      <c r="H300" s="600"/>
      <c r="I300" s="600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  <c r="BM300" s="15"/>
      <c r="BN300" s="15"/>
      <c r="BO300" s="15"/>
      <c r="BP300" s="15"/>
      <c r="BQ300" s="15"/>
      <c r="BR300" s="15"/>
      <c r="BS300" s="15"/>
      <c r="BT300" s="15"/>
      <c r="BU300" s="15"/>
      <c r="BV300" s="15"/>
      <c r="BW300" s="15"/>
      <c r="BX300" s="15"/>
      <c r="BY300" s="15"/>
      <c r="BZ300" s="15"/>
      <c r="CA300" s="15"/>
      <c r="CB300" s="15"/>
      <c r="CC300" s="15"/>
      <c r="CD300" s="15"/>
      <c r="CE300" s="15"/>
      <c r="CF300" s="15"/>
      <c r="CG300" s="15"/>
      <c r="CH300" s="15"/>
      <c r="CI300" s="15"/>
      <c r="CJ300" s="15"/>
      <c r="CK300" s="15"/>
      <c r="CL300" s="15"/>
      <c r="CM300" s="15"/>
      <c r="CN300" s="15"/>
      <c r="CO300" s="15"/>
      <c r="CP300" s="15"/>
      <c r="CQ300" s="15"/>
      <c r="CR300" s="15"/>
      <c r="CS300" s="15"/>
      <c r="CT300" s="15"/>
      <c r="CU300" s="15"/>
      <c r="CV300" s="15"/>
      <c r="CW300" s="15"/>
      <c r="CX300" s="15"/>
      <c r="CY300" s="15"/>
      <c r="CZ300" s="15"/>
      <c r="DA300" s="15"/>
      <c r="DB300" s="15"/>
      <c r="DC300" s="15"/>
      <c r="DD300" s="15"/>
      <c r="DE300" s="15"/>
      <c r="DF300" s="15"/>
      <c r="DG300" s="15"/>
      <c r="DH300" s="15"/>
      <c r="DI300" s="15"/>
      <c r="DJ300" s="15"/>
      <c r="DK300" s="15"/>
      <c r="DL300" s="15"/>
      <c r="DM300" s="15"/>
      <c r="DN300" s="15"/>
      <c r="DO300" s="15"/>
      <c r="DP300" s="15"/>
      <c r="DQ300" s="15"/>
      <c r="DR300" s="15"/>
      <c r="DS300" s="15"/>
      <c r="DT300" s="15"/>
      <c r="DU300" s="15"/>
      <c r="DV300" s="15"/>
      <c r="DW300" s="15"/>
      <c r="DX300" s="15"/>
      <c r="DY300" s="15"/>
      <c r="DZ300" s="15"/>
      <c r="EA300" s="15"/>
      <c r="EB300" s="15"/>
      <c r="EC300" s="15"/>
      <c r="ED300" s="15"/>
      <c r="EE300" s="15"/>
      <c r="EF300" s="15"/>
      <c r="EG300" s="15"/>
      <c r="EH300" s="15"/>
      <c r="EI300" s="15"/>
      <c r="EJ300" s="15"/>
      <c r="EK300" s="15"/>
      <c r="EL300" s="15"/>
      <c r="EM300" s="15"/>
      <c r="EN300" s="15"/>
      <c r="EO300" s="15"/>
      <c r="EP300" s="15"/>
      <c r="EQ300" s="15"/>
      <c r="ER300" s="15"/>
      <c r="ES300" s="15"/>
      <c r="ET300" s="15"/>
      <c r="EU300" s="15"/>
      <c r="EV300" s="15"/>
      <c r="EW300" s="15"/>
      <c r="EX300" s="15"/>
      <c r="EY300" s="15"/>
      <c r="EZ300" s="15"/>
      <c r="FA300" s="15"/>
      <c r="FB300" s="15"/>
      <c r="FC300" s="15"/>
      <c r="FD300" s="15"/>
      <c r="FE300" s="15"/>
      <c r="FF300" s="15"/>
      <c r="FG300" s="15"/>
      <c r="FH300" s="15"/>
      <c r="FI300" s="15"/>
      <c r="FJ300" s="15"/>
      <c r="FK300" s="15"/>
      <c r="FL300" s="15"/>
      <c r="FM300" s="15"/>
      <c r="FN300" s="15"/>
      <c r="FO300" s="15"/>
      <c r="FP300" s="15"/>
      <c r="FQ300" s="15"/>
      <c r="FR300" s="15"/>
      <c r="FS300" s="15"/>
      <c r="FT300" s="15"/>
      <c r="FU300" s="15"/>
      <c r="FV300" s="15"/>
      <c r="FW300" s="15"/>
      <c r="FX300" s="15"/>
      <c r="FY300" s="15"/>
      <c r="FZ300" s="15"/>
      <c r="GA300" s="15"/>
      <c r="GB300" s="15"/>
      <c r="GC300" s="15"/>
      <c r="GD300" s="15"/>
      <c r="GE300" s="15"/>
      <c r="GF300" s="15"/>
      <c r="GG300" s="15"/>
      <c r="GH300" s="15"/>
      <c r="GI300" s="15"/>
      <c r="GJ300" s="15"/>
      <c r="GK300" s="15"/>
      <c r="GL300" s="15"/>
      <c r="GM300" s="15"/>
      <c r="GN300" s="15"/>
      <c r="GO300" s="15"/>
      <c r="GP300" s="15"/>
      <c r="GQ300" s="15"/>
      <c r="GR300" s="15"/>
      <c r="GS300" s="15"/>
      <c r="GT300" s="15"/>
      <c r="GU300" s="15"/>
      <c r="GV300" s="15"/>
      <c r="GW300" s="15"/>
      <c r="GX300" s="15"/>
      <c r="GY300" s="15"/>
      <c r="GZ300" s="15"/>
      <c r="HA300" s="15"/>
      <c r="HB300" s="15"/>
      <c r="HC300" s="15"/>
      <c r="HD300" s="15"/>
      <c r="HE300" s="15"/>
      <c r="HF300" s="15"/>
      <c r="HG300" s="15"/>
      <c r="HH300" s="15"/>
      <c r="HI300" s="15"/>
      <c r="HJ300" s="15"/>
      <c r="HK300" s="15"/>
      <c r="HL300" s="15"/>
      <c r="HM300" s="15"/>
      <c r="HN300" s="15"/>
      <c r="HO300" s="15"/>
      <c r="HP300" s="15"/>
      <c r="HQ300" s="15"/>
      <c r="HR300" s="15"/>
      <c r="HS300" s="15"/>
      <c r="HT300" s="15"/>
      <c r="HU300" s="15"/>
      <c r="HV300" s="15"/>
      <c r="HW300" s="15"/>
      <c r="HX300" s="15"/>
      <c r="HY300" s="15"/>
      <c r="HZ300" s="15"/>
      <c r="IA300" s="15"/>
      <c r="IB300" s="15"/>
      <c r="IC300" s="15"/>
      <c r="ID300" s="15"/>
      <c r="IE300" s="15"/>
      <c r="IF300" s="15"/>
      <c r="IG300" s="15"/>
      <c r="IH300" s="15"/>
      <c r="II300" s="15"/>
      <c r="IJ300" s="15"/>
      <c r="IK300" s="15"/>
      <c r="IL300" s="15"/>
      <c r="IM300" s="15"/>
      <c r="IN300" s="15"/>
      <c r="IO300" s="15"/>
      <c r="IP300" s="15"/>
      <c r="IQ300" s="15"/>
      <c r="IR300" s="15"/>
      <c r="IS300" s="15"/>
      <c r="IT300" s="15"/>
      <c r="IU300" s="15"/>
      <c r="IV300" s="15"/>
    </row>
    <row r="301" spans="1:256" ht="12.75" customHeight="1">
      <c r="A301" s="522" t="s">
        <v>209</v>
      </c>
      <c r="B301" s="522"/>
      <c r="C301" s="522"/>
      <c r="D301" s="522"/>
      <c r="E301" s="522"/>
      <c r="F301" s="522"/>
      <c r="G301" s="601">
        <f>SUM(G299+G300)</f>
        <v>0</v>
      </c>
      <c r="H301" s="601"/>
      <c r="I301" s="601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  <c r="BM301" s="15"/>
      <c r="BN301" s="15"/>
      <c r="BO301" s="15"/>
      <c r="BP301" s="15"/>
      <c r="BQ301" s="15"/>
      <c r="BR301" s="15"/>
      <c r="BS301" s="15"/>
      <c r="BT301" s="15"/>
      <c r="BU301" s="15"/>
      <c r="BV301" s="15"/>
      <c r="BW301" s="15"/>
      <c r="BX301" s="15"/>
      <c r="BY301" s="15"/>
      <c r="BZ301" s="15"/>
      <c r="CA301" s="15"/>
      <c r="CB301" s="15"/>
      <c r="CC301" s="15"/>
      <c r="CD301" s="15"/>
      <c r="CE301" s="15"/>
      <c r="CF301" s="15"/>
      <c r="CG301" s="15"/>
      <c r="CH301" s="15"/>
      <c r="CI301" s="15"/>
      <c r="CJ301" s="15"/>
      <c r="CK301" s="15"/>
      <c r="CL301" s="15"/>
      <c r="CM301" s="15"/>
      <c r="CN301" s="15"/>
      <c r="CO301" s="15"/>
      <c r="CP301" s="15"/>
      <c r="CQ301" s="15"/>
      <c r="CR301" s="15"/>
      <c r="CS301" s="15"/>
      <c r="CT301" s="15"/>
      <c r="CU301" s="15"/>
      <c r="CV301" s="15"/>
      <c r="CW301" s="15"/>
      <c r="CX301" s="15"/>
      <c r="CY301" s="15"/>
      <c r="CZ301" s="15"/>
      <c r="DA301" s="15"/>
      <c r="DB301" s="15"/>
      <c r="DC301" s="15"/>
      <c r="DD301" s="15"/>
      <c r="DE301" s="15"/>
      <c r="DF301" s="15"/>
      <c r="DG301" s="15"/>
      <c r="DH301" s="15"/>
      <c r="DI301" s="15"/>
      <c r="DJ301" s="15"/>
      <c r="DK301" s="15"/>
      <c r="DL301" s="15"/>
      <c r="DM301" s="15"/>
      <c r="DN301" s="15"/>
      <c r="DO301" s="15"/>
      <c r="DP301" s="15"/>
      <c r="DQ301" s="15"/>
      <c r="DR301" s="15"/>
      <c r="DS301" s="15"/>
      <c r="DT301" s="15"/>
      <c r="DU301" s="15"/>
      <c r="DV301" s="15"/>
      <c r="DW301" s="15"/>
      <c r="DX301" s="15"/>
      <c r="DY301" s="15"/>
      <c r="DZ301" s="15"/>
      <c r="EA301" s="15"/>
      <c r="EB301" s="15"/>
      <c r="EC301" s="15"/>
      <c r="ED301" s="15"/>
      <c r="EE301" s="15"/>
      <c r="EF301" s="15"/>
      <c r="EG301" s="15"/>
      <c r="EH301" s="15"/>
      <c r="EI301" s="15"/>
      <c r="EJ301" s="15"/>
      <c r="EK301" s="15"/>
      <c r="EL301" s="15"/>
      <c r="EM301" s="15"/>
      <c r="EN301" s="15"/>
      <c r="EO301" s="15"/>
      <c r="EP301" s="15"/>
      <c r="EQ301" s="15"/>
      <c r="ER301" s="15"/>
      <c r="ES301" s="15"/>
      <c r="ET301" s="15"/>
      <c r="EU301" s="15"/>
      <c r="EV301" s="15"/>
      <c r="EW301" s="15"/>
      <c r="EX301" s="15"/>
      <c r="EY301" s="15"/>
      <c r="EZ301" s="15"/>
      <c r="FA301" s="15"/>
      <c r="FB301" s="15"/>
      <c r="FC301" s="15"/>
      <c r="FD301" s="15"/>
      <c r="FE301" s="15"/>
      <c r="FF301" s="15"/>
      <c r="FG301" s="15"/>
      <c r="FH301" s="15"/>
      <c r="FI301" s="15"/>
      <c r="FJ301" s="15"/>
      <c r="FK301" s="15"/>
      <c r="FL301" s="15"/>
      <c r="FM301" s="15"/>
      <c r="FN301" s="15"/>
      <c r="FO301" s="15"/>
      <c r="FP301" s="15"/>
      <c r="FQ301" s="15"/>
      <c r="FR301" s="15"/>
      <c r="FS301" s="15"/>
      <c r="FT301" s="15"/>
      <c r="FU301" s="15"/>
      <c r="FV301" s="15"/>
      <c r="FW301" s="15"/>
      <c r="FX301" s="15"/>
      <c r="FY301" s="15"/>
      <c r="FZ301" s="15"/>
      <c r="GA301" s="15"/>
      <c r="GB301" s="15"/>
      <c r="GC301" s="15"/>
      <c r="GD301" s="15"/>
      <c r="GE301" s="15"/>
      <c r="GF301" s="15"/>
      <c r="GG301" s="15"/>
      <c r="GH301" s="15"/>
      <c r="GI301" s="15"/>
      <c r="GJ301" s="15"/>
      <c r="GK301" s="15"/>
      <c r="GL301" s="15"/>
      <c r="GM301" s="15"/>
      <c r="GN301" s="15"/>
      <c r="GO301" s="15"/>
      <c r="GP301" s="15"/>
      <c r="GQ301" s="15"/>
      <c r="GR301" s="15"/>
      <c r="GS301" s="15"/>
      <c r="GT301" s="15"/>
      <c r="GU301" s="15"/>
      <c r="GV301" s="15"/>
      <c r="GW301" s="15"/>
      <c r="GX301" s="15"/>
      <c r="GY301" s="15"/>
      <c r="GZ301" s="15"/>
      <c r="HA301" s="15"/>
      <c r="HB301" s="15"/>
      <c r="HC301" s="15"/>
      <c r="HD301" s="15"/>
      <c r="HE301" s="15"/>
      <c r="HF301" s="15"/>
      <c r="HG301" s="15"/>
      <c r="HH301" s="15"/>
      <c r="HI301" s="15"/>
      <c r="HJ301" s="15"/>
      <c r="HK301" s="15"/>
      <c r="HL301" s="15"/>
      <c r="HM301" s="15"/>
      <c r="HN301" s="15"/>
      <c r="HO301" s="15"/>
      <c r="HP301" s="15"/>
      <c r="HQ301" s="15"/>
      <c r="HR301" s="15"/>
      <c r="HS301" s="15"/>
      <c r="HT301" s="15"/>
      <c r="HU301" s="15"/>
      <c r="HV301" s="15"/>
      <c r="HW301" s="15"/>
      <c r="HX301" s="15"/>
      <c r="HY301" s="15"/>
      <c r="HZ301" s="15"/>
      <c r="IA301" s="15"/>
      <c r="IB301" s="15"/>
      <c r="IC301" s="15"/>
      <c r="ID301" s="15"/>
      <c r="IE301" s="15"/>
      <c r="IF301" s="15"/>
      <c r="IG301" s="15"/>
      <c r="IH301" s="15"/>
      <c r="II301" s="15"/>
      <c r="IJ301" s="15"/>
      <c r="IK301" s="15"/>
      <c r="IL301" s="15"/>
      <c r="IM301" s="15"/>
      <c r="IN301" s="15"/>
      <c r="IO301" s="15"/>
      <c r="IP301" s="15"/>
      <c r="IQ301" s="15"/>
      <c r="IR301" s="15"/>
      <c r="IS301" s="15"/>
      <c r="IT301" s="15"/>
      <c r="IU301" s="15"/>
      <c r="IV301" s="15"/>
    </row>
    <row r="302" spans="1:256" ht="12.75" customHeight="1">
      <c r="A302" s="503"/>
      <c r="B302" s="503"/>
      <c r="C302" s="503"/>
      <c r="D302" s="503"/>
      <c r="E302" s="503"/>
      <c r="F302" s="503"/>
      <c r="G302" s="503"/>
      <c r="H302" s="503"/>
      <c r="I302" s="503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BL302" s="15"/>
      <c r="BM302" s="15"/>
      <c r="BN302" s="15"/>
      <c r="BO302" s="15"/>
      <c r="BP302" s="15"/>
      <c r="BQ302" s="15"/>
      <c r="BR302" s="15"/>
      <c r="BS302" s="15"/>
      <c r="BT302" s="15"/>
      <c r="BU302" s="15"/>
      <c r="BV302" s="15"/>
      <c r="BW302" s="15"/>
      <c r="BX302" s="15"/>
      <c r="BY302" s="15"/>
      <c r="BZ302" s="15"/>
      <c r="CA302" s="15"/>
      <c r="CB302" s="15"/>
      <c r="CC302" s="15"/>
      <c r="CD302" s="15"/>
      <c r="CE302" s="15"/>
      <c r="CF302" s="15"/>
      <c r="CG302" s="15"/>
      <c r="CH302" s="15"/>
      <c r="CI302" s="15"/>
      <c r="CJ302" s="15"/>
      <c r="CK302" s="15"/>
      <c r="CL302" s="15"/>
      <c r="CM302" s="15"/>
      <c r="CN302" s="15"/>
      <c r="CO302" s="15"/>
      <c r="CP302" s="15"/>
      <c r="CQ302" s="15"/>
      <c r="CR302" s="15"/>
      <c r="CS302" s="15"/>
      <c r="CT302" s="15"/>
      <c r="CU302" s="15"/>
      <c r="CV302" s="15"/>
      <c r="CW302" s="15"/>
      <c r="CX302" s="15"/>
      <c r="CY302" s="15"/>
      <c r="CZ302" s="15"/>
      <c r="DA302" s="15"/>
      <c r="DB302" s="15"/>
      <c r="DC302" s="15"/>
      <c r="DD302" s="15"/>
      <c r="DE302" s="15"/>
      <c r="DF302" s="15"/>
      <c r="DG302" s="15"/>
      <c r="DH302" s="15"/>
      <c r="DI302" s="15"/>
      <c r="DJ302" s="15"/>
      <c r="DK302" s="15"/>
      <c r="DL302" s="15"/>
      <c r="DM302" s="15"/>
      <c r="DN302" s="15"/>
      <c r="DO302" s="15"/>
      <c r="DP302" s="15"/>
      <c r="DQ302" s="15"/>
      <c r="DR302" s="15"/>
      <c r="DS302" s="15"/>
      <c r="DT302" s="15"/>
      <c r="DU302" s="15"/>
      <c r="DV302" s="15"/>
      <c r="DW302" s="15"/>
      <c r="DX302" s="15"/>
      <c r="DY302" s="15"/>
      <c r="DZ302" s="15"/>
      <c r="EA302" s="15"/>
      <c r="EB302" s="15"/>
      <c r="EC302" s="15"/>
      <c r="ED302" s="15"/>
      <c r="EE302" s="15"/>
      <c r="EF302" s="15"/>
      <c r="EG302" s="15"/>
      <c r="EH302" s="15"/>
      <c r="EI302" s="15"/>
      <c r="EJ302" s="15"/>
      <c r="EK302" s="15"/>
      <c r="EL302" s="15"/>
      <c r="EM302" s="15"/>
      <c r="EN302" s="15"/>
      <c r="EO302" s="15"/>
      <c r="EP302" s="15"/>
      <c r="EQ302" s="15"/>
      <c r="ER302" s="15"/>
      <c r="ES302" s="15"/>
      <c r="ET302" s="15"/>
      <c r="EU302" s="15"/>
      <c r="EV302" s="15"/>
      <c r="EW302" s="15"/>
      <c r="EX302" s="15"/>
      <c r="EY302" s="15"/>
      <c r="EZ302" s="15"/>
      <c r="FA302" s="15"/>
      <c r="FB302" s="15"/>
      <c r="FC302" s="15"/>
      <c r="FD302" s="15"/>
      <c r="FE302" s="15"/>
      <c r="FF302" s="15"/>
      <c r="FG302" s="15"/>
      <c r="FH302" s="15"/>
      <c r="FI302" s="15"/>
      <c r="FJ302" s="15"/>
      <c r="FK302" s="15"/>
      <c r="FL302" s="15"/>
      <c r="FM302" s="15"/>
      <c r="FN302" s="15"/>
      <c r="FO302" s="15"/>
      <c r="FP302" s="15"/>
      <c r="FQ302" s="15"/>
      <c r="FR302" s="15"/>
      <c r="FS302" s="15"/>
      <c r="FT302" s="15"/>
      <c r="FU302" s="15"/>
      <c r="FV302" s="15"/>
      <c r="FW302" s="15"/>
      <c r="FX302" s="15"/>
      <c r="FY302" s="15"/>
      <c r="FZ302" s="15"/>
      <c r="GA302" s="15"/>
      <c r="GB302" s="15"/>
      <c r="GC302" s="15"/>
      <c r="GD302" s="15"/>
      <c r="GE302" s="15"/>
      <c r="GF302" s="15"/>
      <c r="GG302" s="15"/>
      <c r="GH302" s="15"/>
      <c r="GI302" s="15"/>
      <c r="GJ302" s="15"/>
      <c r="GK302" s="15"/>
      <c r="GL302" s="15"/>
      <c r="GM302" s="15"/>
      <c r="GN302" s="15"/>
      <c r="GO302" s="15"/>
      <c r="GP302" s="15"/>
      <c r="GQ302" s="15"/>
      <c r="GR302" s="15"/>
      <c r="GS302" s="15"/>
      <c r="GT302" s="15"/>
      <c r="GU302" s="15"/>
      <c r="GV302" s="15"/>
      <c r="GW302" s="15"/>
      <c r="GX302" s="15"/>
      <c r="GY302" s="15"/>
      <c r="GZ302" s="15"/>
      <c r="HA302" s="15"/>
      <c r="HB302" s="15"/>
      <c r="HC302" s="15"/>
      <c r="HD302" s="15"/>
      <c r="HE302" s="15"/>
      <c r="HF302" s="15"/>
      <c r="HG302" s="15"/>
      <c r="HH302" s="15"/>
      <c r="HI302" s="15"/>
      <c r="HJ302" s="15"/>
      <c r="HK302" s="15"/>
      <c r="HL302" s="15"/>
      <c r="HM302" s="15"/>
      <c r="HN302" s="15"/>
      <c r="HO302" s="15"/>
      <c r="HP302" s="15"/>
      <c r="HQ302" s="15"/>
      <c r="HR302" s="15"/>
      <c r="HS302" s="15"/>
      <c r="HT302" s="15"/>
      <c r="HU302" s="15"/>
      <c r="HV302" s="15"/>
      <c r="HW302" s="15"/>
      <c r="HX302" s="15"/>
      <c r="HY302" s="15"/>
      <c r="HZ302" s="15"/>
      <c r="IA302" s="15"/>
      <c r="IB302" s="15"/>
      <c r="IC302" s="15"/>
      <c r="ID302" s="15"/>
      <c r="IE302" s="15"/>
      <c r="IF302" s="15"/>
      <c r="IG302" s="15"/>
      <c r="IH302" s="15"/>
      <c r="II302" s="15"/>
      <c r="IJ302" s="15"/>
      <c r="IK302" s="15"/>
      <c r="IL302" s="15"/>
      <c r="IM302" s="15"/>
      <c r="IN302" s="15"/>
      <c r="IO302" s="15"/>
      <c r="IP302" s="15"/>
      <c r="IQ302" s="15"/>
      <c r="IR302" s="15"/>
      <c r="IS302" s="15"/>
      <c r="IT302" s="15"/>
      <c r="IU302" s="15"/>
      <c r="IV302" s="15"/>
    </row>
    <row r="303" spans="1:256" ht="12.75" customHeight="1">
      <c r="A303" s="492" t="s">
        <v>292</v>
      </c>
      <c r="B303" s="492"/>
      <c r="C303" s="492"/>
      <c r="D303" s="492"/>
      <c r="E303" s="492"/>
      <c r="F303" s="492"/>
      <c r="G303" s="492"/>
      <c r="H303" s="492"/>
      <c r="I303" s="492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  <c r="BG303" s="15"/>
      <c r="BH303" s="15"/>
      <c r="BI303" s="15"/>
      <c r="BJ303" s="15"/>
      <c r="BK303" s="15"/>
      <c r="BL303" s="15"/>
      <c r="BM303" s="15"/>
      <c r="BN303" s="15"/>
      <c r="BO303" s="15"/>
      <c r="BP303" s="15"/>
      <c r="BQ303" s="15"/>
      <c r="BR303" s="15"/>
      <c r="BS303" s="15"/>
      <c r="BT303" s="15"/>
      <c r="BU303" s="15"/>
      <c r="BV303" s="15"/>
      <c r="BW303" s="15"/>
      <c r="BX303" s="15"/>
      <c r="BY303" s="15"/>
      <c r="BZ303" s="15"/>
      <c r="CA303" s="15"/>
      <c r="CB303" s="15"/>
      <c r="CC303" s="15"/>
      <c r="CD303" s="15"/>
      <c r="CE303" s="15"/>
      <c r="CF303" s="15"/>
      <c r="CG303" s="15"/>
      <c r="CH303" s="15"/>
      <c r="CI303" s="15"/>
      <c r="CJ303" s="15"/>
      <c r="CK303" s="15"/>
      <c r="CL303" s="15"/>
      <c r="CM303" s="15"/>
      <c r="CN303" s="15"/>
      <c r="CO303" s="15"/>
      <c r="CP303" s="15"/>
      <c r="CQ303" s="15"/>
      <c r="CR303" s="15"/>
      <c r="CS303" s="15"/>
      <c r="CT303" s="15"/>
      <c r="CU303" s="15"/>
      <c r="CV303" s="15"/>
      <c r="CW303" s="15"/>
      <c r="CX303" s="15"/>
      <c r="CY303" s="15"/>
      <c r="CZ303" s="15"/>
      <c r="DA303" s="15"/>
      <c r="DB303" s="15"/>
      <c r="DC303" s="15"/>
      <c r="DD303" s="15"/>
      <c r="DE303" s="15"/>
      <c r="DF303" s="15"/>
      <c r="DG303" s="15"/>
      <c r="DH303" s="15"/>
      <c r="DI303" s="15"/>
      <c r="DJ303" s="15"/>
      <c r="DK303" s="15"/>
      <c r="DL303" s="15"/>
      <c r="DM303" s="15"/>
      <c r="DN303" s="15"/>
      <c r="DO303" s="15"/>
      <c r="DP303" s="15"/>
      <c r="DQ303" s="15"/>
      <c r="DR303" s="15"/>
      <c r="DS303" s="15"/>
      <c r="DT303" s="15"/>
      <c r="DU303" s="15"/>
      <c r="DV303" s="15"/>
      <c r="DW303" s="15"/>
      <c r="DX303" s="15"/>
      <c r="DY303" s="15"/>
      <c r="DZ303" s="15"/>
      <c r="EA303" s="15"/>
      <c r="EB303" s="15"/>
      <c r="EC303" s="15"/>
      <c r="ED303" s="15"/>
      <c r="EE303" s="15"/>
      <c r="EF303" s="15"/>
      <c r="EG303" s="15"/>
      <c r="EH303" s="15"/>
      <c r="EI303" s="15"/>
      <c r="EJ303" s="15"/>
      <c r="EK303" s="15"/>
      <c r="EL303" s="15"/>
      <c r="EM303" s="15"/>
      <c r="EN303" s="15"/>
      <c r="EO303" s="15"/>
      <c r="EP303" s="15"/>
      <c r="EQ303" s="15"/>
      <c r="ER303" s="15"/>
      <c r="ES303" s="15"/>
      <c r="ET303" s="15"/>
      <c r="EU303" s="15"/>
      <c r="EV303" s="15"/>
      <c r="EW303" s="15"/>
      <c r="EX303" s="15"/>
      <c r="EY303" s="15"/>
      <c r="EZ303" s="15"/>
      <c r="FA303" s="15"/>
      <c r="FB303" s="15"/>
      <c r="FC303" s="15"/>
      <c r="FD303" s="15"/>
      <c r="FE303" s="15"/>
      <c r="FF303" s="15"/>
      <c r="FG303" s="15"/>
      <c r="FH303" s="15"/>
      <c r="FI303" s="15"/>
      <c r="FJ303" s="15"/>
      <c r="FK303" s="15"/>
      <c r="FL303" s="15"/>
      <c r="FM303" s="15"/>
      <c r="FN303" s="15"/>
      <c r="FO303" s="15"/>
      <c r="FP303" s="15"/>
      <c r="FQ303" s="15"/>
      <c r="FR303" s="15"/>
      <c r="FS303" s="15"/>
      <c r="FT303" s="15"/>
      <c r="FU303" s="15"/>
      <c r="FV303" s="15"/>
      <c r="FW303" s="15"/>
      <c r="FX303" s="15"/>
      <c r="FY303" s="15"/>
      <c r="FZ303" s="15"/>
      <c r="GA303" s="15"/>
      <c r="GB303" s="15"/>
      <c r="GC303" s="15"/>
      <c r="GD303" s="15"/>
      <c r="GE303" s="15"/>
      <c r="GF303" s="15"/>
      <c r="GG303" s="15"/>
      <c r="GH303" s="15"/>
      <c r="GI303" s="15"/>
      <c r="GJ303" s="15"/>
      <c r="GK303" s="15"/>
      <c r="GL303" s="15"/>
      <c r="GM303" s="15"/>
      <c r="GN303" s="15"/>
      <c r="GO303" s="15"/>
      <c r="GP303" s="15"/>
      <c r="GQ303" s="15"/>
      <c r="GR303" s="15"/>
      <c r="GS303" s="15"/>
      <c r="GT303" s="15"/>
      <c r="GU303" s="15"/>
      <c r="GV303" s="15"/>
      <c r="GW303" s="15"/>
      <c r="GX303" s="15"/>
      <c r="GY303" s="15"/>
      <c r="GZ303" s="15"/>
      <c r="HA303" s="15"/>
      <c r="HB303" s="15"/>
      <c r="HC303" s="15"/>
      <c r="HD303" s="15"/>
      <c r="HE303" s="15"/>
      <c r="HF303" s="15"/>
      <c r="HG303" s="15"/>
      <c r="HH303" s="15"/>
      <c r="HI303" s="15"/>
      <c r="HJ303" s="15"/>
      <c r="HK303" s="15"/>
      <c r="HL303" s="15"/>
      <c r="HM303" s="15"/>
      <c r="HN303" s="15"/>
      <c r="HO303" s="15"/>
      <c r="HP303" s="15"/>
      <c r="HQ303" s="15"/>
      <c r="HR303" s="15"/>
      <c r="HS303" s="15"/>
      <c r="HT303" s="15"/>
      <c r="HU303" s="15"/>
      <c r="HV303" s="15"/>
      <c r="HW303" s="15"/>
      <c r="HX303" s="15"/>
      <c r="HY303" s="15"/>
      <c r="HZ303" s="15"/>
      <c r="IA303" s="15"/>
      <c r="IB303" s="15"/>
      <c r="IC303" s="15"/>
      <c r="ID303" s="15"/>
      <c r="IE303" s="15"/>
      <c r="IF303" s="15"/>
      <c r="IG303" s="15"/>
      <c r="IH303" s="15"/>
      <c r="II303" s="15"/>
      <c r="IJ303" s="15"/>
      <c r="IK303" s="15"/>
      <c r="IL303" s="15"/>
      <c r="IM303" s="15"/>
      <c r="IN303" s="15"/>
      <c r="IO303" s="15"/>
      <c r="IP303" s="15"/>
      <c r="IQ303" s="15"/>
      <c r="IR303" s="15"/>
      <c r="IS303" s="15"/>
      <c r="IT303" s="15"/>
      <c r="IU303" s="15"/>
      <c r="IV303" s="15"/>
    </row>
    <row r="304" spans="1:256" ht="9.75" customHeight="1">
      <c r="A304" s="602"/>
      <c r="B304" s="602"/>
      <c r="C304" s="602"/>
      <c r="D304" s="602"/>
      <c r="E304" s="602"/>
      <c r="F304" s="602"/>
      <c r="G304" s="602"/>
      <c r="H304" s="602"/>
      <c r="I304" s="602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  <c r="BG304" s="15"/>
      <c r="BH304" s="15"/>
      <c r="BI304" s="15"/>
      <c r="BJ304" s="15"/>
      <c r="BK304" s="15"/>
      <c r="BL304" s="15"/>
      <c r="BM304" s="15"/>
      <c r="BN304" s="15"/>
      <c r="BO304" s="15"/>
      <c r="BP304" s="15"/>
      <c r="BQ304" s="15"/>
      <c r="BR304" s="15"/>
      <c r="BS304" s="15"/>
      <c r="BT304" s="15"/>
      <c r="BU304" s="15"/>
      <c r="BV304" s="15"/>
      <c r="BW304" s="15"/>
      <c r="BX304" s="15"/>
      <c r="BY304" s="15"/>
      <c r="BZ304" s="15"/>
      <c r="CA304" s="15"/>
      <c r="CB304" s="15"/>
      <c r="CC304" s="15"/>
      <c r="CD304" s="15"/>
      <c r="CE304" s="15"/>
      <c r="CF304" s="15"/>
      <c r="CG304" s="15"/>
      <c r="CH304" s="15"/>
      <c r="CI304" s="15"/>
      <c r="CJ304" s="15"/>
      <c r="CK304" s="15"/>
      <c r="CL304" s="15"/>
      <c r="CM304" s="15"/>
      <c r="CN304" s="15"/>
      <c r="CO304" s="15"/>
      <c r="CP304" s="15"/>
      <c r="CQ304" s="15"/>
      <c r="CR304" s="15"/>
      <c r="CS304" s="15"/>
      <c r="CT304" s="15"/>
      <c r="CU304" s="15"/>
      <c r="CV304" s="15"/>
      <c r="CW304" s="15"/>
      <c r="CX304" s="15"/>
      <c r="CY304" s="15"/>
      <c r="CZ304" s="15"/>
      <c r="DA304" s="15"/>
      <c r="DB304" s="15"/>
      <c r="DC304" s="15"/>
      <c r="DD304" s="15"/>
      <c r="DE304" s="15"/>
      <c r="DF304" s="15"/>
      <c r="DG304" s="15"/>
      <c r="DH304" s="15"/>
      <c r="DI304" s="15"/>
      <c r="DJ304" s="15"/>
      <c r="DK304" s="15"/>
      <c r="DL304" s="15"/>
      <c r="DM304" s="15"/>
      <c r="DN304" s="15"/>
      <c r="DO304" s="15"/>
      <c r="DP304" s="15"/>
      <c r="DQ304" s="15"/>
      <c r="DR304" s="15"/>
      <c r="DS304" s="15"/>
      <c r="DT304" s="15"/>
      <c r="DU304" s="15"/>
      <c r="DV304" s="15"/>
      <c r="DW304" s="15"/>
      <c r="DX304" s="15"/>
      <c r="DY304" s="15"/>
      <c r="DZ304" s="15"/>
      <c r="EA304" s="15"/>
      <c r="EB304" s="15"/>
      <c r="EC304" s="15"/>
      <c r="ED304" s="15"/>
      <c r="EE304" s="15"/>
      <c r="EF304" s="15"/>
      <c r="EG304" s="15"/>
      <c r="EH304" s="15"/>
      <c r="EI304" s="15"/>
      <c r="EJ304" s="15"/>
      <c r="EK304" s="15"/>
      <c r="EL304" s="15"/>
      <c r="EM304" s="15"/>
      <c r="EN304" s="15"/>
      <c r="EO304" s="15"/>
      <c r="EP304" s="15"/>
      <c r="EQ304" s="15"/>
      <c r="ER304" s="15"/>
      <c r="ES304" s="15"/>
      <c r="ET304" s="15"/>
      <c r="EU304" s="15"/>
      <c r="EV304" s="15"/>
      <c r="EW304" s="15"/>
      <c r="EX304" s="15"/>
      <c r="EY304" s="15"/>
      <c r="EZ304" s="15"/>
      <c r="FA304" s="15"/>
      <c r="FB304" s="15"/>
      <c r="FC304" s="15"/>
      <c r="FD304" s="15"/>
      <c r="FE304" s="15"/>
      <c r="FF304" s="15"/>
      <c r="FG304" s="15"/>
      <c r="FH304" s="15"/>
      <c r="FI304" s="15"/>
      <c r="FJ304" s="15"/>
      <c r="FK304" s="15"/>
      <c r="FL304" s="15"/>
      <c r="FM304" s="15"/>
      <c r="FN304" s="15"/>
      <c r="FO304" s="15"/>
      <c r="FP304" s="15"/>
      <c r="FQ304" s="15"/>
      <c r="FR304" s="15"/>
      <c r="FS304" s="15"/>
      <c r="FT304" s="15"/>
      <c r="FU304" s="15"/>
      <c r="FV304" s="15"/>
      <c r="FW304" s="15"/>
      <c r="FX304" s="15"/>
      <c r="FY304" s="15"/>
      <c r="FZ304" s="15"/>
      <c r="GA304" s="15"/>
      <c r="GB304" s="15"/>
      <c r="GC304" s="15"/>
      <c r="GD304" s="15"/>
      <c r="GE304" s="15"/>
      <c r="GF304" s="15"/>
      <c r="GG304" s="15"/>
      <c r="GH304" s="15"/>
      <c r="GI304" s="15"/>
      <c r="GJ304" s="15"/>
      <c r="GK304" s="15"/>
      <c r="GL304" s="15"/>
      <c r="GM304" s="15"/>
      <c r="GN304" s="15"/>
      <c r="GO304" s="15"/>
      <c r="GP304" s="15"/>
      <c r="GQ304" s="15"/>
      <c r="GR304" s="15"/>
      <c r="GS304" s="15"/>
      <c r="GT304" s="15"/>
      <c r="GU304" s="15"/>
      <c r="GV304" s="15"/>
      <c r="GW304" s="15"/>
      <c r="GX304" s="15"/>
      <c r="GY304" s="15"/>
      <c r="GZ304" s="15"/>
      <c r="HA304" s="15"/>
      <c r="HB304" s="15"/>
      <c r="HC304" s="15"/>
      <c r="HD304" s="15"/>
      <c r="HE304" s="15"/>
      <c r="HF304" s="15"/>
      <c r="HG304" s="15"/>
      <c r="HH304" s="15"/>
      <c r="HI304" s="15"/>
      <c r="HJ304" s="15"/>
      <c r="HK304" s="15"/>
      <c r="HL304" s="15"/>
      <c r="HM304" s="15"/>
      <c r="HN304" s="15"/>
      <c r="HO304" s="15"/>
      <c r="HP304" s="15"/>
      <c r="HQ304" s="15"/>
      <c r="HR304" s="15"/>
      <c r="HS304" s="15"/>
      <c r="HT304" s="15"/>
      <c r="HU304" s="15"/>
      <c r="HV304" s="15"/>
      <c r="HW304" s="15"/>
      <c r="HX304" s="15"/>
      <c r="HY304" s="15"/>
      <c r="HZ304" s="15"/>
      <c r="IA304" s="15"/>
      <c r="IB304" s="15"/>
      <c r="IC304" s="15"/>
      <c r="ID304" s="15"/>
      <c r="IE304" s="15"/>
      <c r="IF304" s="15"/>
      <c r="IG304" s="15"/>
      <c r="IH304" s="15"/>
      <c r="II304" s="15"/>
      <c r="IJ304" s="15"/>
      <c r="IK304" s="15"/>
      <c r="IL304" s="15"/>
      <c r="IM304" s="15"/>
      <c r="IN304" s="15"/>
      <c r="IO304" s="15"/>
      <c r="IP304" s="15"/>
      <c r="IQ304" s="15"/>
      <c r="IR304" s="15"/>
      <c r="IS304" s="15"/>
      <c r="IT304" s="15"/>
      <c r="IU304" s="15"/>
      <c r="IV304" s="15"/>
    </row>
    <row r="305" spans="1:256" ht="89.25" customHeight="1">
      <c r="A305" s="603" t="s">
        <v>485</v>
      </c>
      <c r="B305" s="603"/>
      <c r="C305" s="603"/>
      <c r="D305" s="603"/>
      <c r="E305" s="603"/>
      <c r="F305" s="603"/>
      <c r="G305" s="603"/>
      <c r="H305" s="603"/>
      <c r="I305" s="603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  <c r="BG305" s="15"/>
      <c r="BH305" s="15"/>
      <c r="BI305" s="15"/>
      <c r="BJ305" s="15"/>
      <c r="BK305" s="15"/>
      <c r="BL305" s="15"/>
      <c r="BM305" s="15"/>
      <c r="BN305" s="15"/>
      <c r="BO305" s="15"/>
      <c r="BP305" s="15"/>
      <c r="BQ305" s="15"/>
      <c r="BR305" s="15"/>
      <c r="BS305" s="15"/>
      <c r="BT305" s="15"/>
      <c r="BU305" s="15"/>
      <c r="BV305" s="15"/>
      <c r="BW305" s="15"/>
      <c r="BX305" s="15"/>
      <c r="BY305" s="15"/>
      <c r="BZ305" s="15"/>
      <c r="CA305" s="15"/>
      <c r="CB305" s="15"/>
      <c r="CC305" s="15"/>
      <c r="CD305" s="15"/>
      <c r="CE305" s="15"/>
      <c r="CF305" s="15"/>
      <c r="CG305" s="15"/>
      <c r="CH305" s="15"/>
      <c r="CI305" s="15"/>
      <c r="CJ305" s="15"/>
      <c r="CK305" s="15"/>
      <c r="CL305" s="15"/>
      <c r="CM305" s="15"/>
      <c r="CN305" s="15"/>
      <c r="CO305" s="15"/>
      <c r="CP305" s="15"/>
      <c r="CQ305" s="15"/>
      <c r="CR305" s="15"/>
      <c r="CS305" s="15"/>
      <c r="CT305" s="15"/>
      <c r="CU305" s="15"/>
      <c r="CV305" s="15"/>
      <c r="CW305" s="15"/>
      <c r="CX305" s="15"/>
      <c r="CY305" s="15"/>
      <c r="CZ305" s="15"/>
      <c r="DA305" s="15"/>
      <c r="DB305" s="15"/>
      <c r="DC305" s="15"/>
      <c r="DD305" s="15"/>
      <c r="DE305" s="15"/>
      <c r="DF305" s="15"/>
      <c r="DG305" s="15"/>
      <c r="DH305" s="15"/>
      <c r="DI305" s="15"/>
      <c r="DJ305" s="15"/>
      <c r="DK305" s="15"/>
      <c r="DL305" s="15"/>
      <c r="DM305" s="15"/>
      <c r="DN305" s="15"/>
      <c r="DO305" s="15"/>
      <c r="DP305" s="15"/>
      <c r="DQ305" s="15"/>
      <c r="DR305" s="15"/>
      <c r="DS305" s="15"/>
      <c r="DT305" s="15"/>
      <c r="DU305" s="15"/>
      <c r="DV305" s="15"/>
      <c r="DW305" s="15"/>
      <c r="DX305" s="15"/>
      <c r="DY305" s="15"/>
      <c r="DZ305" s="15"/>
      <c r="EA305" s="15"/>
      <c r="EB305" s="15"/>
      <c r="EC305" s="15"/>
      <c r="ED305" s="15"/>
      <c r="EE305" s="15"/>
      <c r="EF305" s="15"/>
      <c r="EG305" s="15"/>
      <c r="EH305" s="15"/>
      <c r="EI305" s="15"/>
      <c r="EJ305" s="15"/>
      <c r="EK305" s="15"/>
      <c r="EL305" s="15"/>
      <c r="EM305" s="15"/>
      <c r="EN305" s="15"/>
      <c r="EO305" s="15"/>
      <c r="EP305" s="15"/>
      <c r="EQ305" s="15"/>
      <c r="ER305" s="15"/>
      <c r="ES305" s="15"/>
      <c r="ET305" s="15"/>
      <c r="EU305" s="15"/>
      <c r="EV305" s="15"/>
      <c r="EW305" s="15"/>
      <c r="EX305" s="15"/>
      <c r="EY305" s="15"/>
      <c r="EZ305" s="15"/>
      <c r="FA305" s="15"/>
      <c r="FB305" s="15"/>
      <c r="FC305" s="15"/>
      <c r="FD305" s="15"/>
      <c r="FE305" s="15"/>
      <c r="FF305" s="15"/>
      <c r="FG305" s="15"/>
      <c r="FH305" s="15"/>
      <c r="FI305" s="15"/>
      <c r="FJ305" s="15"/>
      <c r="FK305" s="15"/>
      <c r="FL305" s="15"/>
      <c r="FM305" s="15"/>
      <c r="FN305" s="15"/>
      <c r="FO305" s="15"/>
      <c r="FP305" s="15"/>
      <c r="FQ305" s="15"/>
      <c r="FR305" s="15"/>
      <c r="FS305" s="15"/>
      <c r="FT305" s="15"/>
      <c r="FU305" s="15"/>
      <c r="FV305" s="15"/>
      <c r="FW305" s="15"/>
      <c r="FX305" s="15"/>
      <c r="FY305" s="15"/>
      <c r="FZ305" s="15"/>
      <c r="GA305" s="15"/>
      <c r="GB305" s="15"/>
      <c r="GC305" s="15"/>
      <c r="GD305" s="15"/>
      <c r="GE305" s="15"/>
      <c r="GF305" s="15"/>
      <c r="GG305" s="15"/>
      <c r="GH305" s="15"/>
      <c r="GI305" s="15"/>
      <c r="GJ305" s="15"/>
      <c r="GK305" s="15"/>
      <c r="GL305" s="15"/>
      <c r="GM305" s="15"/>
      <c r="GN305" s="15"/>
      <c r="GO305" s="15"/>
      <c r="GP305" s="15"/>
      <c r="GQ305" s="15"/>
      <c r="GR305" s="15"/>
      <c r="GS305" s="15"/>
      <c r="GT305" s="15"/>
      <c r="GU305" s="15"/>
      <c r="GV305" s="15"/>
      <c r="GW305" s="15"/>
      <c r="GX305" s="15"/>
      <c r="GY305" s="15"/>
      <c r="GZ305" s="15"/>
      <c r="HA305" s="15"/>
      <c r="HB305" s="15"/>
      <c r="HC305" s="15"/>
      <c r="HD305" s="15"/>
      <c r="HE305" s="15"/>
      <c r="HF305" s="15"/>
      <c r="HG305" s="15"/>
      <c r="HH305" s="15"/>
      <c r="HI305" s="15"/>
      <c r="HJ305" s="15"/>
      <c r="HK305" s="15"/>
      <c r="HL305" s="15"/>
      <c r="HM305" s="15"/>
      <c r="HN305" s="15"/>
      <c r="HO305" s="15"/>
      <c r="HP305" s="15"/>
      <c r="HQ305" s="15"/>
      <c r="HR305" s="15"/>
      <c r="HS305" s="15"/>
      <c r="HT305" s="15"/>
      <c r="HU305" s="15"/>
      <c r="HV305" s="15"/>
      <c r="HW305" s="15"/>
      <c r="HX305" s="15"/>
      <c r="HY305" s="15"/>
      <c r="HZ305" s="15"/>
      <c r="IA305" s="15"/>
      <c r="IB305" s="15"/>
      <c r="IC305" s="15"/>
      <c r="ID305" s="15"/>
      <c r="IE305" s="15"/>
      <c r="IF305" s="15"/>
      <c r="IG305" s="15"/>
      <c r="IH305" s="15"/>
      <c r="II305" s="15"/>
      <c r="IJ305" s="15"/>
      <c r="IK305" s="15"/>
      <c r="IL305" s="15"/>
      <c r="IM305" s="15"/>
      <c r="IN305" s="15"/>
      <c r="IO305" s="15"/>
      <c r="IP305" s="15"/>
      <c r="IQ305" s="15"/>
      <c r="IR305" s="15"/>
      <c r="IS305" s="15"/>
      <c r="IT305" s="15"/>
      <c r="IU305" s="15"/>
      <c r="IV305" s="15"/>
    </row>
    <row r="306" spans="1:256" ht="11.25" customHeight="1">
      <c r="A306" s="506" t="s">
        <v>294</v>
      </c>
      <c r="B306" s="506"/>
      <c r="C306" s="506"/>
      <c r="D306" s="506"/>
      <c r="E306" s="506"/>
      <c r="F306" s="506"/>
      <c r="G306" s="506"/>
      <c r="H306" s="506"/>
      <c r="I306" s="506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  <c r="BG306" s="15"/>
      <c r="BH306" s="15"/>
      <c r="BI306" s="15"/>
      <c r="BJ306" s="15"/>
      <c r="BK306" s="15"/>
      <c r="BL306" s="15"/>
      <c r="BM306" s="15"/>
      <c r="BN306" s="15"/>
      <c r="BO306" s="15"/>
      <c r="BP306" s="15"/>
      <c r="BQ306" s="15"/>
      <c r="BR306" s="15"/>
      <c r="BS306" s="15"/>
      <c r="BT306" s="15"/>
      <c r="BU306" s="15"/>
      <c r="BV306" s="15"/>
      <c r="BW306" s="15"/>
      <c r="BX306" s="15"/>
      <c r="BY306" s="15"/>
      <c r="BZ306" s="15"/>
      <c r="CA306" s="15"/>
      <c r="CB306" s="15"/>
      <c r="CC306" s="15"/>
      <c r="CD306" s="15"/>
      <c r="CE306" s="15"/>
      <c r="CF306" s="15"/>
      <c r="CG306" s="15"/>
      <c r="CH306" s="15"/>
      <c r="CI306" s="15"/>
      <c r="CJ306" s="15"/>
      <c r="CK306" s="15"/>
      <c r="CL306" s="15"/>
      <c r="CM306" s="15"/>
      <c r="CN306" s="15"/>
      <c r="CO306" s="15"/>
      <c r="CP306" s="15"/>
      <c r="CQ306" s="15"/>
      <c r="CR306" s="15"/>
      <c r="CS306" s="15"/>
      <c r="CT306" s="15"/>
      <c r="CU306" s="15"/>
      <c r="CV306" s="15"/>
      <c r="CW306" s="15"/>
      <c r="CX306" s="15"/>
      <c r="CY306" s="15"/>
      <c r="CZ306" s="15"/>
      <c r="DA306" s="15"/>
      <c r="DB306" s="15"/>
      <c r="DC306" s="15"/>
      <c r="DD306" s="15"/>
      <c r="DE306" s="15"/>
      <c r="DF306" s="15"/>
      <c r="DG306" s="15"/>
      <c r="DH306" s="15"/>
      <c r="DI306" s="15"/>
      <c r="DJ306" s="15"/>
      <c r="DK306" s="15"/>
      <c r="DL306" s="15"/>
      <c r="DM306" s="15"/>
      <c r="DN306" s="15"/>
      <c r="DO306" s="15"/>
      <c r="DP306" s="15"/>
      <c r="DQ306" s="15"/>
      <c r="DR306" s="15"/>
      <c r="DS306" s="15"/>
      <c r="DT306" s="15"/>
      <c r="DU306" s="15"/>
      <c r="DV306" s="15"/>
      <c r="DW306" s="15"/>
      <c r="DX306" s="15"/>
      <c r="DY306" s="15"/>
      <c r="DZ306" s="15"/>
      <c r="EA306" s="15"/>
      <c r="EB306" s="15"/>
      <c r="EC306" s="15"/>
      <c r="ED306" s="15"/>
      <c r="EE306" s="15"/>
      <c r="EF306" s="15"/>
      <c r="EG306" s="15"/>
      <c r="EH306" s="15"/>
      <c r="EI306" s="15"/>
      <c r="EJ306" s="15"/>
      <c r="EK306" s="15"/>
      <c r="EL306" s="15"/>
      <c r="EM306" s="15"/>
      <c r="EN306" s="15"/>
      <c r="EO306" s="15"/>
      <c r="EP306" s="15"/>
      <c r="EQ306" s="15"/>
      <c r="ER306" s="15"/>
      <c r="ES306" s="15"/>
      <c r="ET306" s="15"/>
      <c r="EU306" s="15"/>
      <c r="EV306" s="15"/>
      <c r="EW306" s="15"/>
      <c r="EX306" s="15"/>
      <c r="EY306" s="15"/>
      <c r="EZ306" s="15"/>
      <c r="FA306" s="15"/>
      <c r="FB306" s="15"/>
      <c r="FC306" s="15"/>
      <c r="FD306" s="15"/>
      <c r="FE306" s="15"/>
      <c r="FF306" s="15"/>
      <c r="FG306" s="15"/>
      <c r="FH306" s="15"/>
      <c r="FI306" s="15"/>
      <c r="FJ306" s="15"/>
      <c r="FK306" s="15"/>
      <c r="FL306" s="15"/>
      <c r="FM306" s="15"/>
      <c r="FN306" s="15"/>
      <c r="FO306" s="15"/>
      <c r="FP306" s="15"/>
      <c r="FQ306" s="15"/>
      <c r="FR306" s="15"/>
      <c r="FS306" s="15"/>
      <c r="FT306" s="15"/>
      <c r="FU306" s="15"/>
      <c r="FV306" s="15"/>
      <c r="FW306" s="15"/>
      <c r="FX306" s="15"/>
      <c r="FY306" s="15"/>
      <c r="FZ306" s="15"/>
      <c r="GA306" s="15"/>
      <c r="GB306" s="15"/>
      <c r="GC306" s="15"/>
      <c r="GD306" s="15"/>
      <c r="GE306" s="15"/>
      <c r="GF306" s="15"/>
      <c r="GG306" s="15"/>
      <c r="GH306" s="15"/>
      <c r="GI306" s="15"/>
      <c r="GJ306" s="15"/>
      <c r="GK306" s="15"/>
      <c r="GL306" s="15"/>
      <c r="GM306" s="15"/>
      <c r="GN306" s="15"/>
      <c r="GO306" s="15"/>
      <c r="GP306" s="15"/>
      <c r="GQ306" s="15"/>
      <c r="GR306" s="15"/>
      <c r="GS306" s="15"/>
      <c r="GT306" s="15"/>
      <c r="GU306" s="15"/>
      <c r="GV306" s="15"/>
      <c r="GW306" s="15"/>
      <c r="GX306" s="15"/>
      <c r="GY306" s="15"/>
      <c r="GZ306" s="15"/>
      <c r="HA306" s="15"/>
      <c r="HB306" s="15"/>
      <c r="HC306" s="15"/>
      <c r="HD306" s="15"/>
      <c r="HE306" s="15"/>
      <c r="HF306" s="15"/>
      <c r="HG306" s="15"/>
      <c r="HH306" s="15"/>
      <c r="HI306" s="15"/>
      <c r="HJ306" s="15"/>
      <c r="HK306" s="15"/>
      <c r="HL306" s="15"/>
      <c r="HM306" s="15"/>
      <c r="HN306" s="15"/>
      <c r="HO306" s="15"/>
      <c r="HP306" s="15"/>
      <c r="HQ306" s="15"/>
      <c r="HR306" s="15"/>
      <c r="HS306" s="15"/>
      <c r="HT306" s="15"/>
      <c r="HU306" s="15"/>
      <c r="HV306" s="15"/>
      <c r="HW306" s="15"/>
      <c r="HX306" s="15"/>
      <c r="HY306" s="15"/>
      <c r="HZ306" s="15"/>
      <c r="IA306" s="15"/>
      <c r="IB306" s="15"/>
      <c r="IC306" s="15"/>
      <c r="ID306" s="15"/>
      <c r="IE306" s="15"/>
      <c r="IF306" s="15"/>
      <c r="IG306" s="15"/>
      <c r="IH306" s="15"/>
      <c r="II306" s="15"/>
      <c r="IJ306" s="15"/>
      <c r="IK306" s="15"/>
      <c r="IL306" s="15"/>
      <c r="IM306" s="15"/>
      <c r="IN306" s="15"/>
      <c r="IO306" s="15"/>
      <c r="IP306" s="15"/>
      <c r="IQ306" s="15"/>
      <c r="IR306" s="15"/>
      <c r="IS306" s="15"/>
      <c r="IT306" s="15"/>
      <c r="IU306" s="15"/>
      <c r="IV306" s="15"/>
    </row>
    <row r="307" spans="1:256" ht="11.25" customHeight="1">
      <c r="A307" s="506"/>
      <c r="B307" s="506"/>
      <c r="C307" s="506"/>
      <c r="D307" s="506"/>
      <c r="E307" s="506"/>
      <c r="F307" s="506"/>
      <c r="G307" s="506"/>
      <c r="H307" s="506"/>
      <c r="I307" s="506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  <c r="BG307" s="15"/>
      <c r="BH307" s="15"/>
      <c r="BI307" s="15"/>
      <c r="BJ307" s="15"/>
      <c r="BK307" s="15"/>
      <c r="BL307" s="15"/>
      <c r="BM307" s="15"/>
      <c r="BN307" s="15"/>
      <c r="BO307" s="15"/>
      <c r="BP307" s="15"/>
      <c r="BQ307" s="15"/>
      <c r="BR307" s="15"/>
      <c r="BS307" s="15"/>
      <c r="BT307" s="15"/>
      <c r="BU307" s="15"/>
      <c r="BV307" s="15"/>
      <c r="BW307" s="15"/>
      <c r="BX307" s="15"/>
      <c r="BY307" s="15"/>
      <c r="BZ307" s="15"/>
      <c r="CA307" s="15"/>
      <c r="CB307" s="15"/>
      <c r="CC307" s="15"/>
      <c r="CD307" s="15"/>
      <c r="CE307" s="15"/>
      <c r="CF307" s="15"/>
      <c r="CG307" s="15"/>
      <c r="CH307" s="15"/>
      <c r="CI307" s="15"/>
      <c r="CJ307" s="15"/>
      <c r="CK307" s="15"/>
      <c r="CL307" s="15"/>
      <c r="CM307" s="15"/>
      <c r="CN307" s="15"/>
      <c r="CO307" s="15"/>
      <c r="CP307" s="15"/>
      <c r="CQ307" s="15"/>
      <c r="CR307" s="15"/>
      <c r="CS307" s="15"/>
      <c r="CT307" s="15"/>
      <c r="CU307" s="15"/>
      <c r="CV307" s="15"/>
      <c r="CW307" s="15"/>
      <c r="CX307" s="15"/>
      <c r="CY307" s="15"/>
      <c r="CZ307" s="15"/>
      <c r="DA307" s="15"/>
      <c r="DB307" s="15"/>
      <c r="DC307" s="15"/>
      <c r="DD307" s="15"/>
      <c r="DE307" s="15"/>
      <c r="DF307" s="15"/>
      <c r="DG307" s="15"/>
      <c r="DH307" s="15"/>
      <c r="DI307" s="15"/>
      <c r="DJ307" s="15"/>
      <c r="DK307" s="15"/>
      <c r="DL307" s="15"/>
      <c r="DM307" s="15"/>
      <c r="DN307" s="15"/>
      <c r="DO307" s="15"/>
      <c r="DP307" s="15"/>
      <c r="DQ307" s="15"/>
      <c r="DR307" s="15"/>
      <c r="DS307" s="15"/>
      <c r="DT307" s="15"/>
      <c r="DU307" s="15"/>
      <c r="DV307" s="15"/>
      <c r="DW307" s="15"/>
      <c r="DX307" s="15"/>
      <c r="DY307" s="15"/>
      <c r="DZ307" s="15"/>
      <c r="EA307" s="15"/>
      <c r="EB307" s="15"/>
      <c r="EC307" s="15"/>
      <c r="ED307" s="15"/>
      <c r="EE307" s="15"/>
      <c r="EF307" s="15"/>
      <c r="EG307" s="15"/>
      <c r="EH307" s="15"/>
      <c r="EI307" s="15"/>
      <c r="EJ307" s="15"/>
      <c r="EK307" s="15"/>
      <c r="EL307" s="15"/>
      <c r="EM307" s="15"/>
      <c r="EN307" s="15"/>
      <c r="EO307" s="15"/>
      <c r="EP307" s="15"/>
      <c r="EQ307" s="15"/>
      <c r="ER307" s="15"/>
      <c r="ES307" s="15"/>
      <c r="ET307" s="15"/>
      <c r="EU307" s="15"/>
      <c r="EV307" s="15"/>
      <c r="EW307" s="15"/>
      <c r="EX307" s="15"/>
      <c r="EY307" s="15"/>
      <c r="EZ307" s="15"/>
      <c r="FA307" s="15"/>
      <c r="FB307" s="15"/>
      <c r="FC307" s="15"/>
      <c r="FD307" s="15"/>
      <c r="FE307" s="15"/>
      <c r="FF307" s="15"/>
      <c r="FG307" s="15"/>
      <c r="FH307" s="15"/>
      <c r="FI307" s="15"/>
      <c r="FJ307" s="15"/>
      <c r="FK307" s="15"/>
      <c r="FL307" s="15"/>
      <c r="FM307" s="15"/>
      <c r="FN307" s="15"/>
      <c r="FO307" s="15"/>
      <c r="FP307" s="15"/>
      <c r="FQ307" s="15"/>
      <c r="FR307" s="15"/>
      <c r="FS307" s="15"/>
      <c r="FT307" s="15"/>
      <c r="FU307" s="15"/>
      <c r="FV307" s="15"/>
      <c r="FW307" s="15"/>
      <c r="FX307" s="15"/>
      <c r="FY307" s="15"/>
      <c r="FZ307" s="15"/>
      <c r="GA307" s="15"/>
      <c r="GB307" s="15"/>
      <c r="GC307" s="15"/>
      <c r="GD307" s="15"/>
      <c r="GE307" s="15"/>
      <c r="GF307" s="15"/>
      <c r="GG307" s="15"/>
      <c r="GH307" s="15"/>
      <c r="GI307" s="15"/>
      <c r="GJ307" s="15"/>
      <c r="GK307" s="15"/>
      <c r="GL307" s="15"/>
      <c r="GM307" s="15"/>
      <c r="GN307" s="15"/>
      <c r="GO307" s="15"/>
      <c r="GP307" s="15"/>
      <c r="GQ307" s="15"/>
      <c r="GR307" s="15"/>
      <c r="GS307" s="15"/>
      <c r="GT307" s="15"/>
      <c r="GU307" s="15"/>
      <c r="GV307" s="15"/>
      <c r="GW307" s="15"/>
      <c r="GX307" s="15"/>
      <c r="GY307" s="15"/>
      <c r="GZ307" s="15"/>
      <c r="HA307" s="15"/>
      <c r="HB307" s="15"/>
      <c r="HC307" s="15"/>
      <c r="HD307" s="15"/>
      <c r="HE307" s="15"/>
      <c r="HF307" s="15"/>
      <c r="HG307" s="15"/>
      <c r="HH307" s="15"/>
      <c r="HI307" s="15"/>
      <c r="HJ307" s="15"/>
      <c r="HK307" s="15"/>
      <c r="HL307" s="15"/>
      <c r="HM307" s="15"/>
      <c r="HN307" s="15"/>
      <c r="HO307" s="15"/>
      <c r="HP307" s="15"/>
      <c r="HQ307" s="15"/>
      <c r="HR307" s="15"/>
      <c r="HS307" s="15"/>
      <c r="HT307" s="15"/>
      <c r="HU307" s="15"/>
      <c r="HV307" s="15"/>
      <c r="HW307" s="15"/>
      <c r="HX307" s="15"/>
      <c r="HY307" s="15"/>
      <c r="HZ307" s="15"/>
      <c r="IA307" s="15"/>
      <c r="IB307" s="15"/>
      <c r="IC307" s="15"/>
      <c r="ID307" s="15"/>
      <c r="IE307" s="15"/>
      <c r="IF307" s="15"/>
      <c r="IG307" s="15"/>
      <c r="IH307" s="15"/>
      <c r="II307" s="15"/>
      <c r="IJ307" s="15"/>
      <c r="IK307" s="15"/>
      <c r="IL307" s="15"/>
      <c r="IM307" s="15"/>
      <c r="IN307" s="15"/>
      <c r="IO307" s="15"/>
      <c r="IP307" s="15"/>
      <c r="IQ307" s="15"/>
      <c r="IR307" s="15"/>
      <c r="IS307" s="15"/>
      <c r="IT307" s="15"/>
      <c r="IU307" s="15"/>
      <c r="IV307" s="15"/>
    </row>
    <row r="308" spans="1:256" ht="25.5" customHeight="1">
      <c r="A308" s="604" t="s">
        <v>295</v>
      </c>
      <c r="B308" s="604"/>
      <c r="C308" s="604"/>
      <c r="D308" s="605" t="s">
        <v>296</v>
      </c>
      <c r="E308" s="605"/>
      <c r="F308" s="130" t="s">
        <v>297</v>
      </c>
      <c r="G308" s="605" t="s">
        <v>298</v>
      </c>
      <c r="H308" s="605"/>
      <c r="I308" s="60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  <c r="BG308" s="15"/>
      <c r="BH308" s="15"/>
      <c r="BI308" s="15"/>
      <c r="BJ308" s="15"/>
      <c r="BK308" s="15"/>
      <c r="BL308" s="15"/>
      <c r="BM308" s="15"/>
      <c r="BN308" s="15"/>
      <c r="BO308" s="15"/>
      <c r="BP308" s="15"/>
      <c r="BQ308" s="15"/>
      <c r="BR308" s="15"/>
      <c r="BS308" s="15"/>
      <c r="BT308" s="15"/>
      <c r="BU308" s="15"/>
      <c r="BV308" s="15"/>
      <c r="BW308" s="15"/>
      <c r="BX308" s="15"/>
      <c r="BY308" s="15"/>
      <c r="BZ308" s="15"/>
      <c r="CA308" s="15"/>
      <c r="CB308" s="15"/>
      <c r="CC308" s="15"/>
      <c r="CD308" s="15"/>
      <c r="CE308" s="15"/>
      <c r="CF308" s="15"/>
      <c r="CG308" s="15"/>
      <c r="CH308" s="15"/>
      <c r="CI308" s="15"/>
      <c r="CJ308" s="15"/>
      <c r="CK308" s="15"/>
      <c r="CL308" s="15"/>
      <c r="CM308" s="15"/>
      <c r="CN308" s="15"/>
      <c r="CO308" s="15"/>
      <c r="CP308" s="15"/>
      <c r="CQ308" s="15"/>
      <c r="CR308" s="15"/>
      <c r="CS308" s="15"/>
      <c r="CT308" s="15"/>
      <c r="CU308" s="15"/>
      <c r="CV308" s="15"/>
      <c r="CW308" s="15"/>
      <c r="CX308" s="15"/>
      <c r="CY308" s="15"/>
      <c r="CZ308" s="15"/>
      <c r="DA308" s="15"/>
      <c r="DB308" s="15"/>
      <c r="DC308" s="15"/>
      <c r="DD308" s="15"/>
      <c r="DE308" s="15"/>
      <c r="DF308" s="15"/>
      <c r="DG308" s="15"/>
      <c r="DH308" s="15"/>
      <c r="DI308" s="15"/>
      <c r="DJ308" s="15"/>
      <c r="DK308" s="15"/>
      <c r="DL308" s="15"/>
      <c r="DM308" s="15"/>
      <c r="DN308" s="15"/>
      <c r="DO308" s="15"/>
      <c r="DP308" s="15"/>
      <c r="DQ308" s="15"/>
      <c r="DR308" s="15"/>
      <c r="DS308" s="15"/>
      <c r="DT308" s="15"/>
      <c r="DU308" s="15"/>
      <c r="DV308" s="15"/>
      <c r="DW308" s="15"/>
      <c r="DX308" s="15"/>
      <c r="DY308" s="15"/>
      <c r="DZ308" s="15"/>
      <c r="EA308" s="15"/>
      <c r="EB308" s="15"/>
      <c r="EC308" s="15"/>
      <c r="ED308" s="15"/>
      <c r="EE308" s="15"/>
      <c r="EF308" s="15"/>
      <c r="EG308" s="15"/>
      <c r="EH308" s="15"/>
      <c r="EI308" s="15"/>
      <c r="EJ308" s="15"/>
      <c r="EK308" s="15"/>
      <c r="EL308" s="15"/>
      <c r="EM308" s="15"/>
      <c r="EN308" s="15"/>
      <c r="EO308" s="15"/>
      <c r="EP308" s="15"/>
      <c r="EQ308" s="15"/>
      <c r="ER308" s="15"/>
      <c r="ES308" s="15"/>
      <c r="ET308" s="15"/>
      <c r="EU308" s="15"/>
      <c r="EV308" s="15"/>
      <c r="EW308" s="15"/>
      <c r="EX308" s="15"/>
      <c r="EY308" s="15"/>
      <c r="EZ308" s="15"/>
      <c r="FA308" s="15"/>
      <c r="FB308" s="15"/>
      <c r="FC308" s="15"/>
      <c r="FD308" s="15"/>
      <c r="FE308" s="15"/>
      <c r="FF308" s="15"/>
      <c r="FG308" s="15"/>
      <c r="FH308" s="15"/>
      <c r="FI308" s="15"/>
      <c r="FJ308" s="15"/>
      <c r="FK308" s="15"/>
      <c r="FL308" s="15"/>
      <c r="FM308" s="15"/>
      <c r="FN308" s="15"/>
      <c r="FO308" s="15"/>
      <c r="FP308" s="15"/>
      <c r="FQ308" s="15"/>
      <c r="FR308" s="15"/>
      <c r="FS308" s="15"/>
      <c r="FT308" s="15"/>
      <c r="FU308" s="15"/>
      <c r="FV308" s="15"/>
      <c r="FW308" s="15"/>
      <c r="FX308" s="15"/>
      <c r="FY308" s="15"/>
      <c r="FZ308" s="15"/>
      <c r="GA308" s="15"/>
      <c r="GB308" s="15"/>
      <c r="GC308" s="15"/>
      <c r="GD308" s="15"/>
      <c r="GE308" s="15"/>
      <c r="GF308" s="15"/>
      <c r="GG308" s="15"/>
      <c r="GH308" s="15"/>
      <c r="GI308" s="15"/>
      <c r="GJ308" s="15"/>
      <c r="GK308" s="15"/>
      <c r="GL308" s="15"/>
      <c r="GM308" s="15"/>
      <c r="GN308" s="15"/>
      <c r="GO308" s="15"/>
      <c r="GP308" s="15"/>
      <c r="GQ308" s="15"/>
      <c r="GR308" s="15"/>
      <c r="GS308" s="15"/>
      <c r="GT308" s="15"/>
      <c r="GU308" s="15"/>
      <c r="GV308" s="15"/>
      <c r="GW308" s="15"/>
      <c r="GX308" s="15"/>
      <c r="GY308" s="15"/>
      <c r="GZ308" s="15"/>
      <c r="HA308" s="15"/>
      <c r="HB308" s="15"/>
      <c r="HC308" s="15"/>
      <c r="HD308" s="15"/>
      <c r="HE308" s="15"/>
      <c r="HF308" s="15"/>
      <c r="HG308" s="15"/>
      <c r="HH308" s="15"/>
      <c r="HI308" s="15"/>
      <c r="HJ308" s="15"/>
      <c r="HK308" s="15"/>
      <c r="HL308" s="15"/>
      <c r="HM308" s="15"/>
      <c r="HN308" s="15"/>
      <c r="HO308" s="15"/>
      <c r="HP308" s="15"/>
      <c r="HQ308" s="15"/>
      <c r="HR308" s="15"/>
      <c r="HS308" s="15"/>
      <c r="HT308" s="15"/>
      <c r="HU308" s="15"/>
      <c r="HV308" s="15"/>
      <c r="HW308" s="15"/>
      <c r="HX308" s="15"/>
      <c r="HY308" s="15"/>
      <c r="HZ308" s="15"/>
      <c r="IA308" s="15"/>
      <c r="IB308" s="15"/>
      <c r="IC308" s="15"/>
      <c r="ID308" s="15"/>
      <c r="IE308" s="15"/>
      <c r="IF308" s="15"/>
      <c r="IG308" s="15"/>
      <c r="IH308" s="15"/>
      <c r="II308" s="15"/>
      <c r="IJ308" s="15"/>
      <c r="IK308" s="15"/>
      <c r="IL308" s="15"/>
      <c r="IM308" s="15"/>
      <c r="IN308" s="15"/>
      <c r="IO308" s="15"/>
      <c r="IP308" s="15"/>
      <c r="IQ308" s="15"/>
      <c r="IR308" s="15"/>
      <c r="IS308" s="15"/>
      <c r="IT308" s="15"/>
      <c r="IU308" s="15"/>
      <c r="IV308" s="15"/>
    </row>
    <row r="309" spans="1:256" ht="13.5" customHeight="1">
      <c r="A309" s="606" t="s">
        <v>22</v>
      </c>
      <c r="B309" s="606"/>
      <c r="C309" s="606"/>
      <c r="D309" s="607">
        <f>G215</f>
        <v>4.79</v>
      </c>
      <c r="E309" s="607"/>
      <c r="F309" s="131">
        <f t="shared" ref="F309:F316" si="1">H14</f>
        <v>2000</v>
      </c>
      <c r="G309" s="476">
        <f t="shared" ref="G309:G315" si="2">ROUND(D309*F309,2)</f>
        <v>9580</v>
      </c>
      <c r="H309" s="476"/>
      <c r="I309" s="476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  <c r="BG309" s="15"/>
      <c r="BH309" s="15"/>
      <c r="BI309" s="15"/>
      <c r="BJ309" s="15"/>
      <c r="BK309" s="15"/>
      <c r="BL309" s="15"/>
      <c r="BM309" s="15"/>
      <c r="BN309" s="15"/>
      <c r="BO309" s="15"/>
      <c r="BP309" s="15"/>
      <c r="BQ309" s="15"/>
      <c r="BR309" s="15"/>
      <c r="BS309" s="15"/>
      <c r="BT309" s="15"/>
      <c r="BU309" s="15"/>
      <c r="BV309" s="15"/>
      <c r="BW309" s="15"/>
      <c r="BX309" s="15"/>
      <c r="BY309" s="15"/>
      <c r="BZ309" s="15"/>
      <c r="CA309" s="15"/>
      <c r="CB309" s="15"/>
      <c r="CC309" s="15"/>
      <c r="CD309" s="15"/>
      <c r="CE309" s="15"/>
      <c r="CF309" s="15"/>
      <c r="CG309" s="15"/>
      <c r="CH309" s="15"/>
      <c r="CI309" s="15"/>
      <c r="CJ309" s="15"/>
      <c r="CK309" s="15"/>
      <c r="CL309" s="15"/>
      <c r="CM309" s="15"/>
      <c r="CN309" s="15"/>
      <c r="CO309" s="15"/>
      <c r="CP309" s="15"/>
      <c r="CQ309" s="15"/>
      <c r="CR309" s="15"/>
      <c r="CS309" s="15"/>
      <c r="CT309" s="15"/>
      <c r="CU309" s="15"/>
      <c r="CV309" s="15"/>
      <c r="CW309" s="15"/>
      <c r="CX309" s="15"/>
      <c r="CY309" s="15"/>
      <c r="CZ309" s="15"/>
      <c r="DA309" s="15"/>
      <c r="DB309" s="15"/>
      <c r="DC309" s="15"/>
      <c r="DD309" s="15"/>
      <c r="DE309" s="15"/>
      <c r="DF309" s="15"/>
      <c r="DG309" s="15"/>
      <c r="DH309" s="15"/>
      <c r="DI309" s="15"/>
      <c r="DJ309" s="15"/>
      <c r="DK309" s="15"/>
      <c r="DL309" s="15"/>
      <c r="DM309" s="15"/>
      <c r="DN309" s="15"/>
      <c r="DO309" s="15"/>
      <c r="DP309" s="15"/>
      <c r="DQ309" s="15"/>
      <c r="DR309" s="15"/>
      <c r="DS309" s="15"/>
      <c r="DT309" s="15"/>
      <c r="DU309" s="15"/>
      <c r="DV309" s="15"/>
      <c r="DW309" s="15"/>
      <c r="DX309" s="15"/>
      <c r="DY309" s="15"/>
      <c r="DZ309" s="15"/>
      <c r="EA309" s="15"/>
      <c r="EB309" s="15"/>
      <c r="EC309" s="15"/>
      <c r="ED309" s="15"/>
      <c r="EE309" s="15"/>
      <c r="EF309" s="15"/>
      <c r="EG309" s="15"/>
      <c r="EH309" s="15"/>
      <c r="EI309" s="15"/>
      <c r="EJ309" s="15"/>
      <c r="EK309" s="15"/>
      <c r="EL309" s="15"/>
      <c r="EM309" s="15"/>
      <c r="EN309" s="15"/>
      <c r="EO309" s="15"/>
      <c r="EP309" s="15"/>
      <c r="EQ309" s="15"/>
      <c r="ER309" s="15"/>
      <c r="ES309" s="15"/>
      <c r="ET309" s="15"/>
      <c r="EU309" s="15"/>
      <c r="EV309" s="15"/>
      <c r="EW309" s="15"/>
      <c r="EX309" s="15"/>
      <c r="EY309" s="15"/>
      <c r="EZ309" s="15"/>
      <c r="FA309" s="15"/>
      <c r="FB309" s="15"/>
      <c r="FC309" s="15"/>
      <c r="FD309" s="15"/>
      <c r="FE309" s="15"/>
      <c r="FF309" s="15"/>
      <c r="FG309" s="15"/>
      <c r="FH309" s="15"/>
      <c r="FI309" s="15"/>
      <c r="FJ309" s="15"/>
      <c r="FK309" s="15"/>
      <c r="FL309" s="15"/>
      <c r="FM309" s="15"/>
      <c r="FN309" s="15"/>
      <c r="FO309" s="15"/>
      <c r="FP309" s="15"/>
      <c r="FQ309" s="15"/>
      <c r="FR309" s="15"/>
      <c r="FS309" s="15"/>
      <c r="FT309" s="15"/>
      <c r="FU309" s="15"/>
      <c r="FV309" s="15"/>
      <c r="FW309" s="15"/>
      <c r="FX309" s="15"/>
      <c r="FY309" s="15"/>
      <c r="FZ309" s="15"/>
      <c r="GA309" s="15"/>
      <c r="GB309" s="15"/>
      <c r="GC309" s="15"/>
      <c r="GD309" s="15"/>
      <c r="GE309" s="15"/>
      <c r="GF309" s="15"/>
      <c r="GG309" s="15"/>
      <c r="GH309" s="15"/>
      <c r="GI309" s="15"/>
      <c r="GJ309" s="15"/>
      <c r="GK309" s="15"/>
      <c r="GL309" s="15"/>
      <c r="GM309" s="15"/>
      <c r="GN309" s="15"/>
      <c r="GO309" s="15"/>
      <c r="GP309" s="15"/>
      <c r="GQ309" s="15"/>
      <c r="GR309" s="15"/>
      <c r="GS309" s="15"/>
      <c r="GT309" s="15"/>
      <c r="GU309" s="15"/>
      <c r="GV309" s="15"/>
      <c r="GW309" s="15"/>
      <c r="GX309" s="15"/>
      <c r="GY309" s="15"/>
      <c r="GZ309" s="15"/>
      <c r="HA309" s="15"/>
      <c r="HB309" s="15"/>
      <c r="HC309" s="15"/>
      <c r="HD309" s="15"/>
      <c r="HE309" s="15"/>
      <c r="HF309" s="15"/>
      <c r="HG309" s="15"/>
      <c r="HH309" s="15"/>
      <c r="HI309" s="15"/>
      <c r="HJ309" s="15"/>
      <c r="HK309" s="15"/>
      <c r="HL309" s="15"/>
      <c r="HM309" s="15"/>
      <c r="HN309" s="15"/>
      <c r="HO309" s="15"/>
      <c r="HP309" s="15"/>
      <c r="HQ309" s="15"/>
      <c r="HR309" s="15"/>
      <c r="HS309" s="15"/>
      <c r="HT309" s="15"/>
      <c r="HU309" s="15"/>
      <c r="HV309" s="15"/>
      <c r="HW309" s="15"/>
      <c r="HX309" s="15"/>
      <c r="HY309" s="15"/>
      <c r="HZ309" s="15"/>
      <c r="IA309" s="15"/>
      <c r="IB309" s="15"/>
      <c r="IC309" s="15"/>
      <c r="ID309" s="15"/>
      <c r="IE309" s="15"/>
      <c r="IF309" s="15"/>
      <c r="IG309" s="15"/>
      <c r="IH309" s="15"/>
      <c r="II309" s="15"/>
      <c r="IJ309" s="15"/>
      <c r="IK309" s="15"/>
      <c r="IL309" s="15"/>
      <c r="IM309" s="15"/>
      <c r="IN309" s="15"/>
      <c r="IO309" s="15"/>
      <c r="IP309" s="15"/>
      <c r="IQ309" s="15"/>
      <c r="IR309" s="15"/>
      <c r="IS309" s="15"/>
      <c r="IT309" s="15"/>
      <c r="IU309" s="15"/>
      <c r="IV309" s="15"/>
    </row>
    <row r="310" spans="1:256" ht="13.5" customHeight="1">
      <c r="A310" s="606" t="s">
        <v>24</v>
      </c>
      <c r="B310" s="606"/>
      <c r="C310" s="606"/>
      <c r="D310" s="607">
        <f>G219</f>
        <v>4.79</v>
      </c>
      <c r="E310" s="607"/>
      <c r="F310" s="131">
        <f t="shared" si="1"/>
        <v>4000</v>
      </c>
      <c r="G310" s="476">
        <f t="shared" si="2"/>
        <v>19160</v>
      </c>
      <c r="H310" s="476"/>
      <c r="I310" s="476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  <c r="BG310" s="15"/>
      <c r="BH310" s="15"/>
      <c r="BI310" s="15"/>
      <c r="BJ310" s="15"/>
      <c r="BK310" s="15"/>
      <c r="BL310" s="15"/>
      <c r="BM310" s="15"/>
      <c r="BN310" s="15"/>
      <c r="BO310" s="15"/>
      <c r="BP310" s="15"/>
      <c r="BQ310" s="15"/>
      <c r="BR310" s="15"/>
      <c r="BS310" s="15"/>
      <c r="BT310" s="15"/>
      <c r="BU310" s="15"/>
      <c r="BV310" s="15"/>
      <c r="BW310" s="15"/>
      <c r="BX310" s="15"/>
      <c r="BY310" s="15"/>
      <c r="BZ310" s="15"/>
      <c r="CA310" s="15"/>
      <c r="CB310" s="15"/>
      <c r="CC310" s="15"/>
      <c r="CD310" s="15"/>
      <c r="CE310" s="15"/>
      <c r="CF310" s="15"/>
      <c r="CG310" s="15"/>
      <c r="CH310" s="15"/>
      <c r="CI310" s="15"/>
      <c r="CJ310" s="15"/>
      <c r="CK310" s="15"/>
      <c r="CL310" s="15"/>
      <c r="CM310" s="15"/>
      <c r="CN310" s="15"/>
      <c r="CO310" s="15"/>
      <c r="CP310" s="15"/>
      <c r="CQ310" s="15"/>
      <c r="CR310" s="15"/>
      <c r="CS310" s="15"/>
      <c r="CT310" s="15"/>
      <c r="CU310" s="15"/>
      <c r="CV310" s="15"/>
      <c r="CW310" s="15"/>
      <c r="CX310" s="15"/>
      <c r="CY310" s="15"/>
      <c r="CZ310" s="15"/>
      <c r="DA310" s="15"/>
      <c r="DB310" s="15"/>
      <c r="DC310" s="15"/>
      <c r="DD310" s="15"/>
      <c r="DE310" s="15"/>
      <c r="DF310" s="15"/>
      <c r="DG310" s="15"/>
      <c r="DH310" s="15"/>
      <c r="DI310" s="15"/>
      <c r="DJ310" s="15"/>
      <c r="DK310" s="15"/>
      <c r="DL310" s="15"/>
      <c r="DM310" s="15"/>
      <c r="DN310" s="15"/>
      <c r="DO310" s="15"/>
      <c r="DP310" s="15"/>
      <c r="DQ310" s="15"/>
      <c r="DR310" s="15"/>
      <c r="DS310" s="15"/>
      <c r="DT310" s="15"/>
      <c r="DU310" s="15"/>
      <c r="DV310" s="15"/>
      <c r="DW310" s="15"/>
      <c r="DX310" s="15"/>
      <c r="DY310" s="15"/>
      <c r="DZ310" s="15"/>
      <c r="EA310" s="15"/>
      <c r="EB310" s="15"/>
      <c r="EC310" s="15"/>
      <c r="ED310" s="15"/>
      <c r="EE310" s="15"/>
      <c r="EF310" s="15"/>
      <c r="EG310" s="15"/>
      <c r="EH310" s="15"/>
      <c r="EI310" s="15"/>
      <c r="EJ310" s="15"/>
      <c r="EK310" s="15"/>
      <c r="EL310" s="15"/>
      <c r="EM310" s="15"/>
      <c r="EN310" s="15"/>
      <c r="EO310" s="15"/>
      <c r="EP310" s="15"/>
      <c r="EQ310" s="15"/>
      <c r="ER310" s="15"/>
      <c r="ES310" s="15"/>
      <c r="ET310" s="15"/>
      <c r="EU310" s="15"/>
      <c r="EV310" s="15"/>
      <c r="EW310" s="15"/>
      <c r="EX310" s="15"/>
      <c r="EY310" s="15"/>
      <c r="EZ310" s="15"/>
      <c r="FA310" s="15"/>
      <c r="FB310" s="15"/>
      <c r="FC310" s="15"/>
      <c r="FD310" s="15"/>
      <c r="FE310" s="15"/>
      <c r="FF310" s="15"/>
      <c r="FG310" s="15"/>
      <c r="FH310" s="15"/>
      <c r="FI310" s="15"/>
      <c r="FJ310" s="15"/>
      <c r="FK310" s="15"/>
      <c r="FL310" s="15"/>
      <c r="FM310" s="15"/>
      <c r="FN310" s="15"/>
      <c r="FO310" s="15"/>
      <c r="FP310" s="15"/>
      <c r="FQ310" s="15"/>
      <c r="FR310" s="15"/>
      <c r="FS310" s="15"/>
      <c r="FT310" s="15"/>
      <c r="FU310" s="15"/>
      <c r="FV310" s="15"/>
      <c r="FW310" s="15"/>
      <c r="FX310" s="15"/>
      <c r="FY310" s="15"/>
      <c r="FZ310" s="15"/>
      <c r="GA310" s="15"/>
      <c r="GB310" s="15"/>
      <c r="GC310" s="15"/>
      <c r="GD310" s="15"/>
      <c r="GE310" s="15"/>
      <c r="GF310" s="15"/>
      <c r="GG310" s="15"/>
      <c r="GH310" s="15"/>
      <c r="GI310" s="15"/>
      <c r="GJ310" s="15"/>
      <c r="GK310" s="15"/>
      <c r="GL310" s="15"/>
      <c r="GM310" s="15"/>
      <c r="GN310" s="15"/>
      <c r="GO310" s="15"/>
      <c r="GP310" s="15"/>
      <c r="GQ310" s="15"/>
      <c r="GR310" s="15"/>
      <c r="GS310" s="15"/>
      <c r="GT310" s="15"/>
      <c r="GU310" s="15"/>
      <c r="GV310" s="15"/>
      <c r="GW310" s="15"/>
      <c r="GX310" s="15"/>
      <c r="GY310" s="15"/>
      <c r="GZ310" s="15"/>
      <c r="HA310" s="15"/>
      <c r="HB310" s="15"/>
      <c r="HC310" s="15"/>
      <c r="HD310" s="15"/>
      <c r="HE310" s="15"/>
      <c r="HF310" s="15"/>
      <c r="HG310" s="15"/>
      <c r="HH310" s="15"/>
      <c r="HI310" s="15"/>
      <c r="HJ310" s="15"/>
      <c r="HK310" s="15"/>
      <c r="HL310" s="15"/>
      <c r="HM310" s="15"/>
      <c r="HN310" s="15"/>
      <c r="HO310" s="15"/>
      <c r="HP310" s="15"/>
      <c r="HQ310" s="15"/>
      <c r="HR310" s="15"/>
      <c r="HS310" s="15"/>
      <c r="HT310" s="15"/>
      <c r="HU310" s="15"/>
      <c r="HV310" s="15"/>
      <c r="HW310" s="15"/>
      <c r="HX310" s="15"/>
      <c r="HY310" s="15"/>
      <c r="HZ310" s="15"/>
      <c r="IA310" s="15"/>
      <c r="IB310" s="15"/>
      <c r="IC310" s="15"/>
      <c r="ID310" s="15"/>
      <c r="IE310" s="15"/>
      <c r="IF310" s="15"/>
      <c r="IG310" s="15"/>
      <c r="IH310" s="15"/>
      <c r="II310" s="15"/>
      <c r="IJ310" s="15"/>
      <c r="IK310" s="15"/>
      <c r="IL310" s="15"/>
      <c r="IM310" s="15"/>
      <c r="IN310" s="15"/>
      <c r="IO310" s="15"/>
      <c r="IP310" s="15"/>
      <c r="IQ310" s="15"/>
      <c r="IR310" s="15"/>
      <c r="IS310" s="15"/>
      <c r="IT310" s="15"/>
      <c r="IU310" s="15"/>
      <c r="IV310" s="15"/>
    </row>
    <row r="311" spans="1:256" ht="13.5" customHeight="1">
      <c r="A311" s="606" t="s">
        <v>25</v>
      </c>
      <c r="B311" s="606"/>
      <c r="C311" s="606"/>
      <c r="D311" s="607">
        <v>0</v>
      </c>
      <c r="E311" s="607"/>
      <c r="F311" s="131">
        <f t="shared" si="1"/>
        <v>0</v>
      </c>
      <c r="G311" s="476">
        <f t="shared" si="2"/>
        <v>0</v>
      </c>
      <c r="H311" s="476"/>
      <c r="I311" s="476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  <c r="BG311" s="15"/>
      <c r="BH311" s="15"/>
      <c r="BI311" s="15"/>
      <c r="BJ311" s="15"/>
      <c r="BK311" s="15"/>
      <c r="BL311" s="15"/>
      <c r="BM311" s="15"/>
      <c r="BN311" s="15"/>
      <c r="BO311" s="15"/>
      <c r="BP311" s="15"/>
      <c r="BQ311" s="15"/>
      <c r="BR311" s="15"/>
      <c r="BS311" s="15"/>
      <c r="BT311" s="15"/>
      <c r="BU311" s="15"/>
      <c r="BV311" s="15"/>
      <c r="BW311" s="15"/>
      <c r="BX311" s="15"/>
      <c r="BY311" s="15"/>
      <c r="BZ311" s="15"/>
      <c r="CA311" s="15"/>
      <c r="CB311" s="15"/>
      <c r="CC311" s="15"/>
      <c r="CD311" s="15"/>
      <c r="CE311" s="15"/>
      <c r="CF311" s="15"/>
      <c r="CG311" s="15"/>
      <c r="CH311" s="15"/>
      <c r="CI311" s="15"/>
      <c r="CJ311" s="15"/>
      <c r="CK311" s="15"/>
      <c r="CL311" s="15"/>
      <c r="CM311" s="15"/>
      <c r="CN311" s="15"/>
      <c r="CO311" s="15"/>
      <c r="CP311" s="15"/>
      <c r="CQ311" s="15"/>
      <c r="CR311" s="15"/>
      <c r="CS311" s="15"/>
      <c r="CT311" s="15"/>
      <c r="CU311" s="15"/>
      <c r="CV311" s="15"/>
      <c r="CW311" s="15"/>
      <c r="CX311" s="15"/>
      <c r="CY311" s="15"/>
      <c r="CZ311" s="15"/>
      <c r="DA311" s="15"/>
      <c r="DB311" s="15"/>
      <c r="DC311" s="15"/>
      <c r="DD311" s="15"/>
      <c r="DE311" s="15"/>
      <c r="DF311" s="15"/>
      <c r="DG311" s="15"/>
      <c r="DH311" s="15"/>
      <c r="DI311" s="15"/>
      <c r="DJ311" s="15"/>
      <c r="DK311" s="15"/>
      <c r="DL311" s="15"/>
      <c r="DM311" s="15"/>
      <c r="DN311" s="15"/>
      <c r="DO311" s="15"/>
      <c r="DP311" s="15"/>
      <c r="DQ311" s="15"/>
      <c r="DR311" s="15"/>
      <c r="DS311" s="15"/>
      <c r="DT311" s="15"/>
      <c r="DU311" s="15"/>
      <c r="DV311" s="15"/>
      <c r="DW311" s="15"/>
      <c r="DX311" s="15"/>
      <c r="DY311" s="15"/>
      <c r="DZ311" s="15"/>
      <c r="EA311" s="15"/>
      <c r="EB311" s="15"/>
      <c r="EC311" s="15"/>
      <c r="ED311" s="15"/>
      <c r="EE311" s="15"/>
      <c r="EF311" s="15"/>
      <c r="EG311" s="15"/>
      <c r="EH311" s="15"/>
      <c r="EI311" s="15"/>
      <c r="EJ311" s="15"/>
      <c r="EK311" s="15"/>
      <c r="EL311" s="15"/>
      <c r="EM311" s="15"/>
      <c r="EN311" s="15"/>
      <c r="EO311" s="15"/>
      <c r="EP311" s="15"/>
      <c r="EQ311" s="15"/>
      <c r="ER311" s="15"/>
      <c r="ES311" s="15"/>
      <c r="ET311" s="15"/>
      <c r="EU311" s="15"/>
      <c r="EV311" s="15"/>
      <c r="EW311" s="15"/>
      <c r="EX311" s="15"/>
      <c r="EY311" s="15"/>
      <c r="EZ311" s="15"/>
      <c r="FA311" s="15"/>
      <c r="FB311" s="15"/>
      <c r="FC311" s="15"/>
      <c r="FD311" s="15"/>
      <c r="FE311" s="15"/>
      <c r="FF311" s="15"/>
      <c r="FG311" s="15"/>
      <c r="FH311" s="15"/>
      <c r="FI311" s="15"/>
      <c r="FJ311" s="15"/>
      <c r="FK311" s="15"/>
      <c r="FL311" s="15"/>
      <c r="FM311" s="15"/>
      <c r="FN311" s="15"/>
      <c r="FO311" s="15"/>
      <c r="FP311" s="15"/>
      <c r="FQ311" s="15"/>
      <c r="FR311" s="15"/>
      <c r="FS311" s="15"/>
      <c r="FT311" s="15"/>
      <c r="FU311" s="15"/>
      <c r="FV311" s="15"/>
      <c r="FW311" s="15"/>
      <c r="FX311" s="15"/>
      <c r="FY311" s="15"/>
      <c r="FZ311" s="15"/>
      <c r="GA311" s="15"/>
      <c r="GB311" s="15"/>
      <c r="GC311" s="15"/>
      <c r="GD311" s="15"/>
      <c r="GE311" s="15"/>
      <c r="GF311" s="15"/>
      <c r="GG311" s="15"/>
      <c r="GH311" s="15"/>
      <c r="GI311" s="15"/>
      <c r="GJ311" s="15"/>
      <c r="GK311" s="15"/>
      <c r="GL311" s="15"/>
      <c r="GM311" s="15"/>
      <c r="GN311" s="15"/>
      <c r="GO311" s="15"/>
      <c r="GP311" s="15"/>
      <c r="GQ311" s="15"/>
      <c r="GR311" s="15"/>
      <c r="GS311" s="15"/>
      <c r="GT311" s="15"/>
      <c r="GU311" s="15"/>
      <c r="GV311" s="15"/>
      <c r="GW311" s="15"/>
      <c r="GX311" s="15"/>
      <c r="GY311" s="15"/>
      <c r="GZ311" s="15"/>
      <c r="HA311" s="15"/>
      <c r="HB311" s="15"/>
      <c r="HC311" s="15"/>
      <c r="HD311" s="15"/>
      <c r="HE311" s="15"/>
      <c r="HF311" s="15"/>
      <c r="HG311" s="15"/>
      <c r="HH311" s="15"/>
      <c r="HI311" s="15"/>
      <c r="HJ311" s="15"/>
      <c r="HK311" s="15"/>
      <c r="HL311" s="15"/>
      <c r="HM311" s="15"/>
      <c r="HN311" s="15"/>
      <c r="HO311" s="15"/>
      <c r="HP311" s="15"/>
      <c r="HQ311" s="15"/>
      <c r="HR311" s="15"/>
      <c r="HS311" s="15"/>
      <c r="HT311" s="15"/>
      <c r="HU311" s="15"/>
      <c r="HV311" s="15"/>
      <c r="HW311" s="15"/>
      <c r="HX311" s="15"/>
      <c r="HY311" s="15"/>
      <c r="HZ311" s="15"/>
      <c r="IA311" s="15"/>
      <c r="IB311" s="15"/>
      <c r="IC311" s="15"/>
      <c r="ID311" s="15"/>
      <c r="IE311" s="15"/>
      <c r="IF311" s="15"/>
      <c r="IG311" s="15"/>
      <c r="IH311" s="15"/>
      <c r="II311" s="15"/>
      <c r="IJ311" s="15"/>
      <c r="IK311" s="15"/>
      <c r="IL311" s="15"/>
      <c r="IM311" s="15"/>
      <c r="IN311" s="15"/>
      <c r="IO311" s="15"/>
      <c r="IP311" s="15"/>
      <c r="IQ311" s="15"/>
      <c r="IR311" s="15"/>
      <c r="IS311" s="15"/>
      <c r="IT311" s="15"/>
      <c r="IU311" s="15"/>
      <c r="IV311" s="15"/>
    </row>
    <row r="312" spans="1:256" ht="13.5" customHeight="1">
      <c r="A312" s="606" t="s">
        <v>26</v>
      </c>
      <c r="B312" s="606"/>
      <c r="C312" s="606"/>
      <c r="D312" s="607">
        <f>G227</f>
        <v>2.4</v>
      </c>
      <c r="E312" s="607"/>
      <c r="F312" s="131">
        <f t="shared" si="1"/>
        <v>400</v>
      </c>
      <c r="G312" s="476">
        <f t="shared" si="2"/>
        <v>960</v>
      </c>
      <c r="H312" s="476"/>
      <c r="I312" s="476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  <c r="BG312" s="15"/>
      <c r="BH312" s="15"/>
      <c r="BI312" s="15"/>
      <c r="BJ312" s="15"/>
      <c r="BK312" s="15"/>
      <c r="BL312" s="15"/>
      <c r="BM312" s="15"/>
      <c r="BN312" s="15"/>
      <c r="BO312" s="15"/>
      <c r="BP312" s="15"/>
      <c r="BQ312" s="15"/>
      <c r="BR312" s="15"/>
      <c r="BS312" s="15"/>
      <c r="BT312" s="15"/>
      <c r="BU312" s="15"/>
      <c r="BV312" s="15"/>
      <c r="BW312" s="15"/>
      <c r="BX312" s="15"/>
      <c r="BY312" s="15"/>
      <c r="BZ312" s="15"/>
      <c r="CA312" s="15"/>
      <c r="CB312" s="15"/>
      <c r="CC312" s="15"/>
      <c r="CD312" s="15"/>
      <c r="CE312" s="15"/>
      <c r="CF312" s="15"/>
      <c r="CG312" s="15"/>
      <c r="CH312" s="15"/>
      <c r="CI312" s="15"/>
      <c r="CJ312" s="15"/>
      <c r="CK312" s="15"/>
      <c r="CL312" s="15"/>
      <c r="CM312" s="15"/>
      <c r="CN312" s="15"/>
      <c r="CO312" s="15"/>
      <c r="CP312" s="15"/>
      <c r="CQ312" s="15"/>
      <c r="CR312" s="15"/>
      <c r="CS312" s="15"/>
      <c r="CT312" s="15"/>
      <c r="CU312" s="15"/>
      <c r="CV312" s="15"/>
      <c r="CW312" s="15"/>
      <c r="CX312" s="15"/>
      <c r="CY312" s="15"/>
      <c r="CZ312" s="15"/>
      <c r="DA312" s="15"/>
      <c r="DB312" s="15"/>
      <c r="DC312" s="15"/>
      <c r="DD312" s="15"/>
      <c r="DE312" s="15"/>
      <c r="DF312" s="15"/>
      <c r="DG312" s="15"/>
      <c r="DH312" s="15"/>
      <c r="DI312" s="15"/>
      <c r="DJ312" s="15"/>
      <c r="DK312" s="15"/>
      <c r="DL312" s="15"/>
      <c r="DM312" s="15"/>
      <c r="DN312" s="15"/>
      <c r="DO312" s="15"/>
      <c r="DP312" s="15"/>
      <c r="DQ312" s="15"/>
      <c r="DR312" s="15"/>
      <c r="DS312" s="15"/>
      <c r="DT312" s="15"/>
      <c r="DU312" s="15"/>
      <c r="DV312" s="15"/>
      <c r="DW312" s="15"/>
      <c r="DX312" s="15"/>
      <c r="DY312" s="15"/>
      <c r="DZ312" s="15"/>
      <c r="EA312" s="15"/>
      <c r="EB312" s="15"/>
      <c r="EC312" s="15"/>
      <c r="ED312" s="15"/>
      <c r="EE312" s="15"/>
      <c r="EF312" s="15"/>
      <c r="EG312" s="15"/>
      <c r="EH312" s="15"/>
      <c r="EI312" s="15"/>
      <c r="EJ312" s="15"/>
      <c r="EK312" s="15"/>
      <c r="EL312" s="15"/>
      <c r="EM312" s="15"/>
      <c r="EN312" s="15"/>
      <c r="EO312" s="15"/>
      <c r="EP312" s="15"/>
      <c r="EQ312" s="15"/>
      <c r="ER312" s="15"/>
      <c r="ES312" s="15"/>
      <c r="ET312" s="15"/>
      <c r="EU312" s="15"/>
      <c r="EV312" s="15"/>
      <c r="EW312" s="15"/>
      <c r="EX312" s="15"/>
      <c r="EY312" s="15"/>
      <c r="EZ312" s="15"/>
      <c r="FA312" s="15"/>
      <c r="FB312" s="15"/>
      <c r="FC312" s="15"/>
      <c r="FD312" s="15"/>
      <c r="FE312" s="15"/>
      <c r="FF312" s="15"/>
      <c r="FG312" s="15"/>
      <c r="FH312" s="15"/>
      <c r="FI312" s="15"/>
      <c r="FJ312" s="15"/>
      <c r="FK312" s="15"/>
      <c r="FL312" s="15"/>
      <c r="FM312" s="15"/>
      <c r="FN312" s="15"/>
      <c r="FO312" s="15"/>
      <c r="FP312" s="15"/>
      <c r="FQ312" s="15"/>
      <c r="FR312" s="15"/>
      <c r="FS312" s="15"/>
      <c r="FT312" s="15"/>
      <c r="FU312" s="15"/>
      <c r="FV312" s="15"/>
      <c r="FW312" s="15"/>
      <c r="FX312" s="15"/>
      <c r="FY312" s="15"/>
      <c r="FZ312" s="15"/>
      <c r="GA312" s="15"/>
      <c r="GB312" s="15"/>
      <c r="GC312" s="15"/>
      <c r="GD312" s="15"/>
      <c r="GE312" s="15"/>
      <c r="GF312" s="15"/>
      <c r="GG312" s="15"/>
      <c r="GH312" s="15"/>
      <c r="GI312" s="15"/>
      <c r="GJ312" s="15"/>
      <c r="GK312" s="15"/>
      <c r="GL312" s="15"/>
      <c r="GM312" s="15"/>
      <c r="GN312" s="15"/>
      <c r="GO312" s="15"/>
      <c r="GP312" s="15"/>
      <c r="GQ312" s="15"/>
      <c r="GR312" s="15"/>
      <c r="GS312" s="15"/>
      <c r="GT312" s="15"/>
      <c r="GU312" s="15"/>
      <c r="GV312" s="15"/>
      <c r="GW312" s="15"/>
      <c r="GX312" s="15"/>
      <c r="GY312" s="15"/>
      <c r="GZ312" s="15"/>
      <c r="HA312" s="15"/>
      <c r="HB312" s="15"/>
      <c r="HC312" s="15"/>
      <c r="HD312" s="15"/>
      <c r="HE312" s="15"/>
      <c r="HF312" s="15"/>
      <c r="HG312" s="15"/>
      <c r="HH312" s="15"/>
      <c r="HI312" s="15"/>
      <c r="HJ312" s="15"/>
      <c r="HK312" s="15"/>
      <c r="HL312" s="15"/>
      <c r="HM312" s="15"/>
      <c r="HN312" s="15"/>
      <c r="HO312" s="15"/>
      <c r="HP312" s="15"/>
      <c r="HQ312" s="15"/>
      <c r="HR312" s="15"/>
      <c r="HS312" s="15"/>
      <c r="HT312" s="15"/>
      <c r="HU312" s="15"/>
      <c r="HV312" s="15"/>
      <c r="HW312" s="15"/>
      <c r="HX312" s="15"/>
      <c r="HY312" s="15"/>
      <c r="HZ312" s="15"/>
      <c r="IA312" s="15"/>
      <c r="IB312" s="15"/>
      <c r="IC312" s="15"/>
      <c r="ID312" s="15"/>
      <c r="IE312" s="15"/>
      <c r="IF312" s="15"/>
      <c r="IG312" s="15"/>
      <c r="IH312" s="15"/>
      <c r="II312" s="15"/>
      <c r="IJ312" s="15"/>
      <c r="IK312" s="15"/>
      <c r="IL312" s="15"/>
      <c r="IM312" s="15"/>
      <c r="IN312" s="15"/>
      <c r="IO312" s="15"/>
      <c r="IP312" s="15"/>
      <c r="IQ312" s="15"/>
      <c r="IR312" s="15"/>
      <c r="IS312" s="15"/>
      <c r="IT312" s="15"/>
      <c r="IU312" s="15"/>
      <c r="IV312" s="15"/>
    </row>
    <row r="313" spans="1:256" ht="13.5" customHeight="1">
      <c r="A313" s="606" t="s">
        <v>27</v>
      </c>
      <c r="B313" s="606"/>
      <c r="C313" s="606"/>
      <c r="D313" s="607">
        <v>0</v>
      </c>
      <c r="E313" s="607"/>
      <c r="F313" s="131">
        <f t="shared" si="1"/>
        <v>0</v>
      </c>
      <c r="G313" s="476">
        <f t="shared" si="2"/>
        <v>0</v>
      </c>
      <c r="H313" s="476"/>
      <c r="I313" s="476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  <c r="BG313" s="15"/>
      <c r="BH313" s="15"/>
      <c r="BI313" s="15"/>
      <c r="BJ313" s="15"/>
      <c r="BK313" s="15"/>
      <c r="BL313" s="15"/>
      <c r="BM313" s="15"/>
      <c r="BN313" s="15"/>
      <c r="BO313" s="15"/>
      <c r="BP313" s="15"/>
      <c r="BQ313" s="15"/>
      <c r="BR313" s="15"/>
      <c r="BS313" s="15"/>
      <c r="BT313" s="15"/>
      <c r="BU313" s="15"/>
      <c r="BV313" s="15"/>
      <c r="BW313" s="15"/>
      <c r="BX313" s="15"/>
      <c r="BY313" s="15"/>
      <c r="BZ313" s="15"/>
      <c r="CA313" s="15"/>
      <c r="CB313" s="15"/>
      <c r="CC313" s="15"/>
      <c r="CD313" s="15"/>
      <c r="CE313" s="15"/>
      <c r="CF313" s="15"/>
      <c r="CG313" s="15"/>
      <c r="CH313" s="15"/>
      <c r="CI313" s="15"/>
      <c r="CJ313" s="15"/>
      <c r="CK313" s="15"/>
      <c r="CL313" s="15"/>
      <c r="CM313" s="15"/>
      <c r="CN313" s="15"/>
      <c r="CO313" s="15"/>
      <c r="CP313" s="15"/>
      <c r="CQ313" s="15"/>
      <c r="CR313" s="15"/>
      <c r="CS313" s="15"/>
      <c r="CT313" s="15"/>
      <c r="CU313" s="15"/>
      <c r="CV313" s="15"/>
      <c r="CW313" s="15"/>
      <c r="CX313" s="15"/>
      <c r="CY313" s="15"/>
      <c r="CZ313" s="15"/>
      <c r="DA313" s="15"/>
      <c r="DB313" s="15"/>
      <c r="DC313" s="15"/>
      <c r="DD313" s="15"/>
      <c r="DE313" s="15"/>
      <c r="DF313" s="15"/>
      <c r="DG313" s="15"/>
      <c r="DH313" s="15"/>
      <c r="DI313" s="15"/>
      <c r="DJ313" s="15"/>
      <c r="DK313" s="15"/>
      <c r="DL313" s="15"/>
      <c r="DM313" s="15"/>
      <c r="DN313" s="15"/>
      <c r="DO313" s="15"/>
      <c r="DP313" s="15"/>
      <c r="DQ313" s="15"/>
      <c r="DR313" s="15"/>
      <c r="DS313" s="15"/>
      <c r="DT313" s="15"/>
      <c r="DU313" s="15"/>
      <c r="DV313" s="15"/>
      <c r="DW313" s="15"/>
      <c r="DX313" s="15"/>
      <c r="DY313" s="15"/>
      <c r="DZ313" s="15"/>
      <c r="EA313" s="15"/>
      <c r="EB313" s="15"/>
      <c r="EC313" s="15"/>
      <c r="ED313" s="15"/>
      <c r="EE313" s="15"/>
      <c r="EF313" s="15"/>
      <c r="EG313" s="15"/>
      <c r="EH313" s="15"/>
      <c r="EI313" s="15"/>
      <c r="EJ313" s="15"/>
      <c r="EK313" s="15"/>
      <c r="EL313" s="15"/>
      <c r="EM313" s="15"/>
      <c r="EN313" s="15"/>
      <c r="EO313" s="15"/>
      <c r="EP313" s="15"/>
      <c r="EQ313" s="15"/>
      <c r="ER313" s="15"/>
      <c r="ES313" s="15"/>
      <c r="ET313" s="15"/>
      <c r="EU313" s="15"/>
      <c r="EV313" s="15"/>
      <c r="EW313" s="15"/>
      <c r="EX313" s="15"/>
      <c r="EY313" s="15"/>
      <c r="EZ313" s="15"/>
      <c r="FA313" s="15"/>
      <c r="FB313" s="15"/>
      <c r="FC313" s="15"/>
      <c r="FD313" s="15"/>
      <c r="FE313" s="15"/>
      <c r="FF313" s="15"/>
      <c r="FG313" s="15"/>
      <c r="FH313" s="15"/>
      <c r="FI313" s="15"/>
      <c r="FJ313" s="15"/>
      <c r="FK313" s="15"/>
      <c r="FL313" s="15"/>
      <c r="FM313" s="15"/>
      <c r="FN313" s="15"/>
      <c r="FO313" s="15"/>
      <c r="FP313" s="15"/>
      <c r="FQ313" s="15"/>
      <c r="FR313" s="15"/>
      <c r="FS313" s="15"/>
      <c r="FT313" s="15"/>
      <c r="FU313" s="15"/>
      <c r="FV313" s="15"/>
      <c r="FW313" s="15"/>
      <c r="FX313" s="15"/>
      <c r="FY313" s="15"/>
      <c r="FZ313" s="15"/>
      <c r="GA313" s="15"/>
      <c r="GB313" s="15"/>
      <c r="GC313" s="15"/>
      <c r="GD313" s="15"/>
      <c r="GE313" s="15"/>
      <c r="GF313" s="15"/>
      <c r="GG313" s="15"/>
      <c r="GH313" s="15"/>
      <c r="GI313" s="15"/>
      <c r="GJ313" s="15"/>
      <c r="GK313" s="15"/>
      <c r="GL313" s="15"/>
      <c r="GM313" s="15"/>
      <c r="GN313" s="15"/>
      <c r="GO313" s="15"/>
      <c r="GP313" s="15"/>
      <c r="GQ313" s="15"/>
      <c r="GR313" s="15"/>
      <c r="GS313" s="15"/>
      <c r="GT313" s="15"/>
      <c r="GU313" s="15"/>
      <c r="GV313" s="15"/>
      <c r="GW313" s="15"/>
      <c r="GX313" s="15"/>
      <c r="GY313" s="15"/>
      <c r="GZ313" s="15"/>
      <c r="HA313" s="15"/>
      <c r="HB313" s="15"/>
      <c r="HC313" s="15"/>
      <c r="HD313" s="15"/>
      <c r="HE313" s="15"/>
      <c r="HF313" s="15"/>
      <c r="HG313" s="15"/>
      <c r="HH313" s="15"/>
      <c r="HI313" s="15"/>
      <c r="HJ313" s="15"/>
      <c r="HK313" s="15"/>
      <c r="HL313" s="15"/>
      <c r="HM313" s="15"/>
      <c r="HN313" s="15"/>
      <c r="HO313" s="15"/>
      <c r="HP313" s="15"/>
      <c r="HQ313" s="15"/>
      <c r="HR313" s="15"/>
      <c r="HS313" s="15"/>
      <c r="HT313" s="15"/>
      <c r="HU313" s="15"/>
      <c r="HV313" s="15"/>
      <c r="HW313" s="15"/>
      <c r="HX313" s="15"/>
      <c r="HY313" s="15"/>
      <c r="HZ313" s="15"/>
      <c r="IA313" s="15"/>
      <c r="IB313" s="15"/>
      <c r="IC313" s="15"/>
      <c r="ID313" s="15"/>
      <c r="IE313" s="15"/>
      <c r="IF313" s="15"/>
      <c r="IG313" s="15"/>
      <c r="IH313" s="15"/>
      <c r="II313" s="15"/>
      <c r="IJ313" s="15"/>
      <c r="IK313" s="15"/>
      <c r="IL313" s="15"/>
      <c r="IM313" s="15"/>
      <c r="IN313" s="15"/>
      <c r="IO313" s="15"/>
      <c r="IP313" s="15"/>
      <c r="IQ313" s="15"/>
      <c r="IR313" s="15"/>
      <c r="IS313" s="15"/>
      <c r="IT313" s="15"/>
      <c r="IU313" s="15"/>
      <c r="IV313" s="15"/>
    </row>
    <row r="314" spans="1:256" ht="27" customHeight="1">
      <c r="A314" s="608" t="s">
        <v>28</v>
      </c>
      <c r="B314" s="608"/>
      <c r="C314" s="608"/>
      <c r="D314" s="607">
        <f>G235</f>
        <v>3.84</v>
      </c>
      <c r="E314" s="607"/>
      <c r="F314" s="131">
        <f t="shared" si="1"/>
        <v>600</v>
      </c>
      <c r="G314" s="476">
        <f t="shared" si="2"/>
        <v>2304</v>
      </c>
      <c r="H314" s="476"/>
      <c r="I314" s="476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  <c r="BG314" s="15"/>
      <c r="BH314" s="15"/>
      <c r="BI314" s="15"/>
      <c r="BJ314" s="15"/>
      <c r="BK314" s="15"/>
      <c r="BL314" s="15"/>
      <c r="BM314" s="15"/>
      <c r="BN314" s="15"/>
      <c r="BO314" s="15"/>
      <c r="BP314" s="15"/>
      <c r="BQ314" s="15"/>
      <c r="BR314" s="15"/>
      <c r="BS314" s="15"/>
      <c r="BT314" s="15"/>
      <c r="BU314" s="15"/>
      <c r="BV314" s="15"/>
      <c r="BW314" s="15"/>
      <c r="BX314" s="15"/>
      <c r="BY314" s="15"/>
      <c r="BZ314" s="15"/>
      <c r="CA314" s="15"/>
      <c r="CB314" s="15"/>
      <c r="CC314" s="15"/>
      <c r="CD314" s="15"/>
      <c r="CE314" s="15"/>
      <c r="CF314" s="15"/>
      <c r="CG314" s="15"/>
      <c r="CH314" s="15"/>
      <c r="CI314" s="15"/>
      <c r="CJ314" s="15"/>
      <c r="CK314" s="15"/>
      <c r="CL314" s="15"/>
      <c r="CM314" s="15"/>
      <c r="CN314" s="15"/>
      <c r="CO314" s="15"/>
      <c r="CP314" s="15"/>
      <c r="CQ314" s="15"/>
      <c r="CR314" s="15"/>
      <c r="CS314" s="15"/>
      <c r="CT314" s="15"/>
      <c r="CU314" s="15"/>
      <c r="CV314" s="15"/>
      <c r="CW314" s="15"/>
      <c r="CX314" s="15"/>
      <c r="CY314" s="15"/>
      <c r="CZ314" s="15"/>
      <c r="DA314" s="15"/>
      <c r="DB314" s="15"/>
      <c r="DC314" s="15"/>
      <c r="DD314" s="15"/>
      <c r="DE314" s="15"/>
      <c r="DF314" s="15"/>
      <c r="DG314" s="15"/>
      <c r="DH314" s="15"/>
      <c r="DI314" s="15"/>
      <c r="DJ314" s="15"/>
      <c r="DK314" s="15"/>
      <c r="DL314" s="15"/>
      <c r="DM314" s="15"/>
      <c r="DN314" s="15"/>
      <c r="DO314" s="15"/>
      <c r="DP314" s="15"/>
      <c r="DQ314" s="15"/>
      <c r="DR314" s="15"/>
      <c r="DS314" s="15"/>
      <c r="DT314" s="15"/>
      <c r="DU314" s="15"/>
      <c r="DV314" s="15"/>
      <c r="DW314" s="15"/>
      <c r="DX314" s="15"/>
      <c r="DY314" s="15"/>
      <c r="DZ314" s="15"/>
      <c r="EA314" s="15"/>
      <c r="EB314" s="15"/>
      <c r="EC314" s="15"/>
      <c r="ED314" s="15"/>
      <c r="EE314" s="15"/>
      <c r="EF314" s="15"/>
      <c r="EG314" s="15"/>
      <c r="EH314" s="15"/>
      <c r="EI314" s="15"/>
      <c r="EJ314" s="15"/>
      <c r="EK314" s="15"/>
      <c r="EL314" s="15"/>
      <c r="EM314" s="15"/>
      <c r="EN314" s="15"/>
      <c r="EO314" s="15"/>
      <c r="EP314" s="15"/>
      <c r="EQ314" s="15"/>
      <c r="ER314" s="15"/>
      <c r="ES314" s="15"/>
      <c r="ET314" s="15"/>
      <c r="EU314" s="15"/>
      <c r="EV314" s="15"/>
      <c r="EW314" s="15"/>
      <c r="EX314" s="15"/>
      <c r="EY314" s="15"/>
      <c r="EZ314" s="15"/>
      <c r="FA314" s="15"/>
      <c r="FB314" s="15"/>
      <c r="FC314" s="15"/>
      <c r="FD314" s="15"/>
      <c r="FE314" s="15"/>
      <c r="FF314" s="15"/>
      <c r="FG314" s="15"/>
      <c r="FH314" s="15"/>
      <c r="FI314" s="15"/>
      <c r="FJ314" s="15"/>
      <c r="FK314" s="15"/>
      <c r="FL314" s="15"/>
      <c r="FM314" s="15"/>
      <c r="FN314" s="15"/>
      <c r="FO314" s="15"/>
      <c r="FP314" s="15"/>
      <c r="FQ314" s="15"/>
      <c r="FR314" s="15"/>
      <c r="FS314" s="15"/>
      <c r="FT314" s="15"/>
      <c r="FU314" s="15"/>
      <c r="FV314" s="15"/>
      <c r="FW314" s="15"/>
      <c r="FX314" s="15"/>
      <c r="FY314" s="15"/>
      <c r="FZ314" s="15"/>
      <c r="GA314" s="15"/>
      <c r="GB314" s="15"/>
      <c r="GC314" s="15"/>
      <c r="GD314" s="15"/>
      <c r="GE314" s="15"/>
      <c r="GF314" s="15"/>
      <c r="GG314" s="15"/>
      <c r="GH314" s="15"/>
      <c r="GI314" s="15"/>
      <c r="GJ314" s="15"/>
      <c r="GK314" s="15"/>
      <c r="GL314" s="15"/>
      <c r="GM314" s="15"/>
      <c r="GN314" s="15"/>
      <c r="GO314" s="15"/>
      <c r="GP314" s="15"/>
      <c r="GQ314" s="15"/>
      <c r="GR314" s="15"/>
      <c r="GS314" s="15"/>
      <c r="GT314" s="15"/>
      <c r="GU314" s="15"/>
      <c r="GV314" s="15"/>
      <c r="GW314" s="15"/>
      <c r="GX314" s="15"/>
      <c r="GY314" s="15"/>
      <c r="GZ314" s="15"/>
      <c r="HA314" s="15"/>
      <c r="HB314" s="15"/>
      <c r="HC314" s="15"/>
      <c r="HD314" s="15"/>
      <c r="HE314" s="15"/>
      <c r="HF314" s="15"/>
      <c r="HG314" s="15"/>
      <c r="HH314" s="15"/>
      <c r="HI314" s="15"/>
      <c r="HJ314" s="15"/>
      <c r="HK314" s="15"/>
      <c r="HL314" s="15"/>
      <c r="HM314" s="15"/>
      <c r="HN314" s="15"/>
      <c r="HO314" s="15"/>
      <c r="HP314" s="15"/>
      <c r="HQ314" s="15"/>
      <c r="HR314" s="15"/>
      <c r="HS314" s="15"/>
      <c r="HT314" s="15"/>
      <c r="HU314" s="15"/>
      <c r="HV314" s="15"/>
      <c r="HW314" s="15"/>
      <c r="HX314" s="15"/>
      <c r="HY314" s="15"/>
      <c r="HZ314" s="15"/>
      <c r="IA314" s="15"/>
      <c r="IB314" s="15"/>
      <c r="IC314" s="15"/>
      <c r="ID314" s="15"/>
      <c r="IE314" s="15"/>
      <c r="IF314" s="15"/>
      <c r="IG314" s="15"/>
      <c r="IH314" s="15"/>
      <c r="II314" s="15"/>
      <c r="IJ314" s="15"/>
      <c r="IK314" s="15"/>
      <c r="IL314" s="15"/>
      <c r="IM314" s="15"/>
      <c r="IN314" s="15"/>
      <c r="IO314" s="15"/>
      <c r="IP314" s="15"/>
      <c r="IQ314" s="15"/>
      <c r="IR314" s="15"/>
      <c r="IS314" s="15"/>
      <c r="IT314" s="15"/>
      <c r="IU314" s="15"/>
      <c r="IV314" s="15"/>
    </row>
    <row r="315" spans="1:256" ht="20.25" customHeight="1">
      <c r="A315" s="12" t="s">
        <v>299</v>
      </c>
      <c r="B315" s="12"/>
      <c r="C315" s="12"/>
      <c r="D315" s="609">
        <f>G239</f>
        <v>19.18</v>
      </c>
      <c r="E315" s="609"/>
      <c r="F315" s="132">
        <f t="shared" si="1"/>
        <v>200</v>
      </c>
      <c r="G315" s="476">
        <f t="shared" si="2"/>
        <v>3836</v>
      </c>
      <c r="H315" s="476"/>
      <c r="I315" s="476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  <c r="BG315" s="15"/>
      <c r="BH315" s="15"/>
      <c r="BI315" s="15"/>
      <c r="BJ315" s="15"/>
      <c r="BK315" s="15"/>
      <c r="BL315" s="15"/>
      <c r="BM315" s="15"/>
      <c r="BN315" s="15"/>
      <c r="BO315" s="15"/>
      <c r="BP315" s="15"/>
      <c r="BQ315" s="15"/>
      <c r="BR315" s="15"/>
      <c r="BS315" s="15"/>
      <c r="BT315" s="15"/>
      <c r="BU315" s="15"/>
      <c r="BV315" s="15"/>
      <c r="BW315" s="15"/>
      <c r="BX315" s="15"/>
      <c r="BY315" s="15"/>
      <c r="BZ315" s="15"/>
      <c r="CA315" s="15"/>
      <c r="CB315" s="15"/>
      <c r="CC315" s="15"/>
      <c r="CD315" s="15"/>
      <c r="CE315" s="15"/>
      <c r="CF315" s="15"/>
      <c r="CG315" s="15"/>
      <c r="CH315" s="15"/>
      <c r="CI315" s="15"/>
      <c r="CJ315" s="15"/>
      <c r="CK315" s="15"/>
      <c r="CL315" s="15"/>
      <c r="CM315" s="15"/>
      <c r="CN315" s="15"/>
      <c r="CO315" s="15"/>
      <c r="CP315" s="15"/>
      <c r="CQ315" s="15"/>
      <c r="CR315" s="15"/>
      <c r="CS315" s="15"/>
      <c r="CT315" s="15"/>
      <c r="CU315" s="15"/>
      <c r="CV315" s="15"/>
      <c r="CW315" s="15"/>
      <c r="CX315" s="15"/>
      <c r="CY315" s="15"/>
      <c r="CZ315" s="15"/>
      <c r="DA315" s="15"/>
      <c r="DB315" s="15"/>
      <c r="DC315" s="15"/>
      <c r="DD315" s="15"/>
      <c r="DE315" s="15"/>
      <c r="DF315" s="15"/>
      <c r="DG315" s="15"/>
      <c r="DH315" s="15"/>
      <c r="DI315" s="15"/>
      <c r="DJ315" s="15"/>
      <c r="DK315" s="15"/>
      <c r="DL315" s="15"/>
      <c r="DM315" s="15"/>
      <c r="DN315" s="15"/>
      <c r="DO315" s="15"/>
      <c r="DP315" s="15"/>
      <c r="DQ315" s="15"/>
      <c r="DR315" s="15"/>
      <c r="DS315" s="15"/>
      <c r="DT315" s="15"/>
      <c r="DU315" s="15"/>
      <c r="DV315" s="15"/>
      <c r="DW315" s="15"/>
      <c r="DX315" s="15"/>
      <c r="DY315" s="15"/>
      <c r="DZ315" s="15"/>
      <c r="EA315" s="15"/>
      <c r="EB315" s="15"/>
      <c r="EC315" s="15"/>
      <c r="ED315" s="15"/>
      <c r="EE315" s="15"/>
      <c r="EF315" s="15"/>
      <c r="EG315" s="15"/>
      <c r="EH315" s="15"/>
      <c r="EI315" s="15"/>
      <c r="EJ315" s="15"/>
      <c r="EK315" s="15"/>
      <c r="EL315" s="15"/>
      <c r="EM315" s="15"/>
      <c r="EN315" s="15"/>
      <c r="EO315" s="15"/>
      <c r="EP315" s="15"/>
      <c r="EQ315" s="15"/>
      <c r="ER315" s="15"/>
      <c r="ES315" s="15"/>
      <c r="ET315" s="15"/>
      <c r="EU315" s="15"/>
      <c r="EV315" s="15"/>
      <c r="EW315" s="15"/>
      <c r="EX315" s="15"/>
      <c r="EY315" s="15"/>
      <c r="EZ315" s="15"/>
      <c r="FA315" s="15"/>
      <c r="FB315" s="15"/>
      <c r="FC315" s="15"/>
      <c r="FD315" s="15"/>
      <c r="FE315" s="15"/>
      <c r="FF315" s="15"/>
      <c r="FG315" s="15"/>
      <c r="FH315" s="15"/>
      <c r="FI315" s="15"/>
      <c r="FJ315" s="15"/>
      <c r="FK315" s="15"/>
      <c r="FL315" s="15"/>
      <c r="FM315" s="15"/>
      <c r="FN315" s="15"/>
      <c r="FO315" s="15"/>
      <c r="FP315" s="15"/>
      <c r="FQ315" s="15"/>
      <c r="FR315" s="15"/>
      <c r="FS315" s="15"/>
      <c r="FT315" s="15"/>
      <c r="FU315" s="15"/>
      <c r="FV315" s="15"/>
      <c r="FW315" s="15"/>
      <c r="FX315" s="15"/>
      <c r="FY315" s="15"/>
      <c r="FZ315" s="15"/>
      <c r="GA315" s="15"/>
      <c r="GB315" s="15"/>
      <c r="GC315" s="15"/>
      <c r="GD315" s="15"/>
      <c r="GE315" s="15"/>
      <c r="GF315" s="15"/>
      <c r="GG315" s="15"/>
      <c r="GH315" s="15"/>
      <c r="GI315" s="15"/>
      <c r="GJ315" s="15"/>
      <c r="GK315" s="15"/>
      <c r="GL315" s="15"/>
      <c r="GM315" s="15"/>
      <c r="GN315" s="15"/>
      <c r="GO315" s="15"/>
      <c r="GP315" s="15"/>
      <c r="GQ315" s="15"/>
      <c r="GR315" s="15"/>
      <c r="GS315" s="15"/>
      <c r="GT315" s="15"/>
      <c r="GU315" s="15"/>
      <c r="GV315" s="15"/>
      <c r="GW315" s="15"/>
      <c r="GX315" s="15"/>
      <c r="GY315" s="15"/>
      <c r="GZ315" s="15"/>
      <c r="HA315" s="15"/>
      <c r="HB315" s="15"/>
      <c r="HC315" s="15"/>
      <c r="HD315" s="15"/>
      <c r="HE315" s="15"/>
      <c r="HF315" s="15"/>
      <c r="HG315" s="15"/>
      <c r="HH315" s="15"/>
      <c r="HI315" s="15"/>
      <c r="HJ315" s="15"/>
      <c r="HK315" s="15"/>
      <c r="HL315" s="15"/>
      <c r="HM315" s="15"/>
      <c r="HN315" s="15"/>
      <c r="HO315" s="15"/>
      <c r="HP315" s="15"/>
      <c r="HQ315" s="15"/>
      <c r="HR315" s="15"/>
      <c r="HS315" s="15"/>
      <c r="HT315" s="15"/>
      <c r="HU315" s="15"/>
      <c r="HV315" s="15"/>
      <c r="HW315" s="15"/>
      <c r="HX315" s="15"/>
      <c r="HY315" s="15"/>
      <c r="HZ315" s="15"/>
      <c r="IA315" s="15"/>
      <c r="IB315" s="15"/>
      <c r="IC315" s="15"/>
      <c r="ID315" s="15"/>
      <c r="IE315" s="15"/>
      <c r="IF315" s="15"/>
      <c r="IG315" s="15"/>
      <c r="IH315" s="15"/>
      <c r="II315" s="15"/>
      <c r="IJ315" s="15"/>
      <c r="IK315" s="15"/>
      <c r="IL315" s="15"/>
      <c r="IM315" s="15"/>
      <c r="IN315" s="15"/>
      <c r="IO315" s="15"/>
      <c r="IP315" s="15"/>
      <c r="IQ315" s="15"/>
      <c r="IR315" s="15"/>
      <c r="IS315" s="15"/>
      <c r="IT315" s="15"/>
      <c r="IU315" s="15"/>
      <c r="IV315" s="15"/>
    </row>
    <row r="316" spans="1:256" ht="16.5" customHeight="1">
      <c r="A316" s="610" t="s">
        <v>30</v>
      </c>
      <c r="B316" s="610"/>
      <c r="C316" s="610"/>
      <c r="D316" s="610"/>
      <c r="E316" s="610"/>
      <c r="F316" s="133">
        <f t="shared" si="1"/>
        <v>7200</v>
      </c>
      <c r="G316" s="474">
        <f>SUM(G309:G315)</f>
        <v>35840</v>
      </c>
      <c r="H316" s="474"/>
      <c r="I316" s="474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  <c r="BK316" s="15"/>
      <c r="BL316" s="15"/>
      <c r="BM316" s="15"/>
      <c r="BN316" s="15"/>
      <c r="BO316" s="15"/>
      <c r="BP316" s="15"/>
      <c r="BQ316" s="15"/>
      <c r="BR316" s="15"/>
      <c r="BS316" s="15"/>
      <c r="BT316" s="15"/>
      <c r="BU316" s="15"/>
      <c r="BV316" s="15"/>
      <c r="BW316" s="15"/>
      <c r="BX316" s="15"/>
      <c r="BY316" s="15"/>
      <c r="BZ316" s="15"/>
      <c r="CA316" s="15"/>
      <c r="CB316" s="15"/>
      <c r="CC316" s="15"/>
      <c r="CD316" s="15"/>
      <c r="CE316" s="15"/>
      <c r="CF316" s="15"/>
      <c r="CG316" s="15"/>
      <c r="CH316" s="15"/>
      <c r="CI316" s="15"/>
      <c r="CJ316" s="15"/>
      <c r="CK316" s="15"/>
      <c r="CL316" s="15"/>
      <c r="CM316" s="15"/>
      <c r="CN316" s="15"/>
      <c r="CO316" s="15"/>
      <c r="CP316" s="15"/>
      <c r="CQ316" s="15"/>
      <c r="CR316" s="15"/>
      <c r="CS316" s="15"/>
      <c r="CT316" s="15"/>
      <c r="CU316" s="15"/>
      <c r="CV316" s="15"/>
      <c r="CW316" s="15"/>
      <c r="CX316" s="15"/>
      <c r="CY316" s="15"/>
      <c r="CZ316" s="15"/>
      <c r="DA316" s="15"/>
      <c r="DB316" s="15"/>
      <c r="DC316" s="15"/>
      <c r="DD316" s="15"/>
      <c r="DE316" s="15"/>
      <c r="DF316" s="15"/>
      <c r="DG316" s="15"/>
      <c r="DH316" s="15"/>
      <c r="DI316" s="15"/>
      <c r="DJ316" s="15"/>
      <c r="DK316" s="15"/>
      <c r="DL316" s="15"/>
      <c r="DM316" s="15"/>
      <c r="DN316" s="15"/>
      <c r="DO316" s="15"/>
      <c r="DP316" s="15"/>
      <c r="DQ316" s="15"/>
      <c r="DR316" s="15"/>
      <c r="DS316" s="15"/>
      <c r="DT316" s="15"/>
      <c r="DU316" s="15"/>
      <c r="DV316" s="15"/>
      <c r="DW316" s="15"/>
      <c r="DX316" s="15"/>
      <c r="DY316" s="15"/>
      <c r="DZ316" s="15"/>
      <c r="EA316" s="15"/>
      <c r="EB316" s="15"/>
      <c r="EC316" s="15"/>
      <c r="ED316" s="15"/>
      <c r="EE316" s="15"/>
      <c r="EF316" s="15"/>
      <c r="EG316" s="15"/>
      <c r="EH316" s="15"/>
      <c r="EI316" s="15"/>
      <c r="EJ316" s="15"/>
      <c r="EK316" s="15"/>
      <c r="EL316" s="15"/>
      <c r="EM316" s="15"/>
      <c r="EN316" s="15"/>
      <c r="EO316" s="15"/>
      <c r="EP316" s="15"/>
      <c r="EQ316" s="15"/>
      <c r="ER316" s="15"/>
      <c r="ES316" s="15"/>
      <c r="ET316" s="15"/>
      <c r="EU316" s="15"/>
      <c r="EV316" s="15"/>
      <c r="EW316" s="15"/>
      <c r="EX316" s="15"/>
      <c r="EY316" s="15"/>
      <c r="EZ316" s="15"/>
      <c r="FA316" s="15"/>
      <c r="FB316" s="15"/>
      <c r="FC316" s="15"/>
      <c r="FD316" s="15"/>
      <c r="FE316" s="15"/>
      <c r="FF316" s="15"/>
      <c r="FG316" s="15"/>
      <c r="FH316" s="15"/>
      <c r="FI316" s="15"/>
      <c r="FJ316" s="15"/>
      <c r="FK316" s="15"/>
      <c r="FL316" s="15"/>
      <c r="FM316" s="15"/>
      <c r="FN316" s="15"/>
      <c r="FO316" s="15"/>
      <c r="FP316" s="15"/>
      <c r="FQ316" s="15"/>
      <c r="FR316" s="15"/>
      <c r="FS316" s="15"/>
      <c r="FT316" s="15"/>
      <c r="FU316" s="15"/>
      <c r="FV316" s="15"/>
      <c r="FW316" s="15"/>
      <c r="FX316" s="15"/>
      <c r="FY316" s="15"/>
      <c r="FZ316" s="15"/>
      <c r="GA316" s="15"/>
      <c r="GB316" s="15"/>
      <c r="GC316" s="15"/>
      <c r="GD316" s="15"/>
      <c r="GE316" s="15"/>
      <c r="GF316" s="15"/>
      <c r="GG316" s="15"/>
      <c r="GH316" s="15"/>
      <c r="GI316" s="15"/>
      <c r="GJ316" s="15"/>
      <c r="GK316" s="15"/>
      <c r="GL316" s="15"/>
      <c r="GM316" s="15"/>
      <c r="GN316" s="15"/>
      <c r="GO316" s="15"/>
      <c r="GP316" s="15"/>
      <c r="GQ316" s="15"/>
      <c r="GR316" s="15"/>
      <c r="GS316" s="15"/>
      <c r="GT316" s="15"/>
      <c r="GU316" s="15"/>
      <c r="GV316" s="15"/>
      <c r="GW316" s="15"/>
      <c r="GX316" s="15"/>
      <c r="GY316" s="15"/>
      <c r="GZ316" s="15"/>
      <c r="HA316" s="15"/>
      <c r="HB316" s="15"/>
      <c r="HC316" s="15"/>
      <c r="HD316" s="15"/>
      <c r="HE316" s="15"/>
      <c r="HF316" s="15"/>
      <c r="HG316" s="15"/>
      <c r="HH316" s="15"/>
      <c r="HI316" s="15"/>
      <c r="HJ316" s="15"/>
      <c r="HK316" s="15"/>
      <c r="HL316" s="15"/>
      <c r="HM316" s="15"/>
      <c r="HN316" s="15"/>
      <c r="HO316" s="15"/>
      <c r="HP316" s="15"/>
      <c r="HQ316" s="15"/>
      <c r="HR316" s="15"/>
      <c r="HS316" s="15"/>
      <c r="HT316" s="15"/>
      <c r="HU316" s="15"/>
      <c r="HV316" s="15"/>
      <c r="HW316" s="15"/>
      <c r="HX316" s="15"/>
      <c r="HY316" s="15"/>
      <c r="HZ316" s="15"/>
      <c r="IA316" s="15"/>
      <c r="IB316" s="15"/>
      <c r="IC316" s="15"/>
      <c r="ID316" s="15"/>
      <c r="IE316" s="15"/>
      <c r="IF316" s="15"/>
      <c r="IG316" s="15"/>
      <c r="IH316" s="15"/>
      <c r="II316" s="15"/>
      <c r="IJ316" s="15"/>
      <c r="IK316" s="15"/>
      <c r="IL316" s="15"/>
      <c r="IM316" s="15"/>
      <c r="IN316" s="15"/>
      <c r="IO316" s="15"/>
      <c r="IP316" s="15"/>
      <c r="IQ316" s="15"/>
      <c r="IR316" s="15"/>
      <c r="IS316" s="15"/>
      <c r="IT316" s="15"/>
      <c r="IU316" s="15"/>
      <c r="IV316" s="15"/>
    </row>
    <row r="317" spans="1:256" ht="6.75" customHeight="1">
      <c r="A317" s="611"/>
      <c r="B317" s="611"/>
      <c r="C317" s="611"/>
      <c r="D317" s="611"/>
      <c r="E317" s="611"/>
      <c r="F317" s="611"/>
      <c r="G317" s="611"/>
      <c r="H317" s="611"/>
      <c r="I317" s="611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  <c r="BG317" s="15"/>
      <c r="BH317" s="15"/>
      <c r="BI317" s="15"/>
      <c r="BJ317" s="15"/>
      <c r="BK317" s="15"/>
      <c r="BL317" s="15"/>
      <c r="BM317" s="15"/>
      <c r="BN317" s="15"/>
      <c r="BO317" s="15"/>
      <c r="BP317" s="15"/>
      <c r="BQ317" s="15"/>
      <c r="BR317" s="15"/>
      <c r="BS317" s="15"/>
      <c r="BT317" s="15"/>
      <c r="BU317" s="15"/>
      <c r="BV317" s="15"/>
      <c r="BW317" s="15"/>
      <c r="BX317" s="15"/>
      <c r="BY317" s="15"/>
      <c r="BZ317" s="15"/>
      <c r="CA317" s="15"/>
      <c r="CB317" s="15"/>
      <c r="CC317" s="15"/>
      <c r="CD317" s="15"/>
      <c r="CE317" s="15"/>
      <c r="CF317" s="15"/>
      <c r="CG317" s="15"/>
      <c r="CH317" s="15"/>
      <c r="CI317" s="15"/>
      <c r="CJ317" s="15"/>
      <c r="CK317" s="15"/>
      <c r="CL317" s="15"/>
      <c r="CM317" s="15"/>
      <c r="CN317" s="15"/>
      <c r="CO317" s="15"/>
      <c r="CP317" s="15"/>
      <c r="CQ317" s="15"/>
      <c r="CR317" s="15"/>
      <c r="CS317" s="15"/>
      <c r="CT317" s="15"/>
      <c r="CU317" s="15"/>
      <c r="CV317" s="15"/>
      <c r="CW317" s="15"/>
      <c r="CX317" s="15"/>
      <c r="CY317" s="15"/>
      <c r="CZ317" s="15"/>
      <c r="DA317" s="15"/>
      <c r="DB317" s="15"/>
      <c r="DC317" s="15"/>
      <c r="DD317" s="15"/>
      <c r="DE317" s="15"/>
      <c r="DF317" s="15"/>
      <c r="DG317" s="15"/>
      <c r="DH317" s="15"/>
      <c r="DI317" s="15"/>
      <c r="DJ317" s="15"/>
      <c r="DK317" s="15"/>
      <c r="DL317" s="15"/>
      <c r="DM317" s="15"/>
      <c r="DN317" s="15"/>
      <c r="DO317" s="15"/>
      <c r="DP317" s="15"/>
      <c r="DQ317" s="15"/>
      <c r="DR317" s="15"/>
      <c r="DS317" s="15"/>
      <c r="DT317" s="15"/>
      <c r="DU317" s="15"/>
      <c r="DV317" s="15"/>
      <c r="DW317" s="15"/>
      <c r="DX317" s="15"/>
      <c r="DY317" s="15"/>
      <c r="DZ317" s="15"/>
      <c r="EA317" s="15"/>
      <c r="EB317" s="15"/>
      <c r="EC317" s="15"/>
      <c r="ED317" s="15"/>
      <c r="EE317" s="15"/>
      <c r="EF317" s="15"/>
      <c r="EG317" s="15"/>
      <c r="EH317" s="15"/>
      <c r="EI317" s="15"/>
      <c r="EJ317" s="15"/>
      <c r="EK317" s="15"/>
      <c r="EL317" s="15"/>
      <c r="EM317" s="15"/>
      <c r="EN317" s="15"/>
      <c r="EO317" s="15"/>
      <c r="EP317" s="15"/>
      <c r="EQ317" s="15"/>
      <c r="ER317" s="15"/>
      <c r="ES317" s="15"/>
      <c r="ET317" s="15"/>
      <c r="EU317" s="15"/>
      <c r="EV317" s="15"/>
      <c r="EW317" s="15"/>
      <c r="EX317" s="15"/>
      <c r="EY317" s="15"/>
      <c r="EZ317" s="15"/>
      <c r="FA317" s="15"/>
      <c r="FB317" s="15"/>
      <c r="FC317" s="15"/>
      <c r="FD317" s="15"/>
      <c r="FE317" s="15"/>
      <c r="FF317" s="15"/>
      <c r="FG317" s="15"/>
      <c r="FH317" s="15"/>
      <c r="FI317" s="15"/>
      <c r="FJ317" s="15"/>
      <c r="FK317" s="15"/>
      <c r="FL317" s="15"/>
      <c r="FM317" s="15"/>
      <c r="FN317" s="15"/>
      <c r="FO317" s="15"/>
      <c r="FP317" s="15"/>
      <c r="FQ317" s="15"/>
      <c r="FR317" s="15"/>
      <c r="FS317" s="15"/>
      <c r="FT317" s="15"/>
      <c r="FU317" s="15"/>
      <c r="FV317" s="15"/>
      <c r="FW317" s="15"/>
      <c r="FX317" s="15"/>
      <c r="FY317" s="15"/>
      <c r="FZ317" s="15"/>
      <c r="GA317" s="15"/>
      <c r="GB317" s="15"/>
      <c r="GC317" s="15"/>
      <c r="GD317" s="15"/>
      <c r="GE317" s="15"/>
      <c r="GF317" s="15"/>
      <c r="GG317" s="15"/>
      <c r="GH317" s="15"/>
      <c r="GI317" s="15"/>
      <c r="GJ317" s="15"/>
      <c r="GK317" s="15"/>
      <c r="GL317" s="15"/>
      <c r="GM317" s="15"/>
      <c r="GN317" s="15"/>
      <c r="GO317" s="15"/>
      <c r="GP317" s="15"/>
      <c r="GQ317" s="15"/>
      <c r="GR317" s="15"/>
      <c r="GS317" s="15"/>
      <c r="GT317" s="15"/>
      <c r="GU317" s="15"/>
      <c r="GV317" s="15"/>
      <c r="GW317" s="15"/>
      <c r="GX317" s="15"/>
      <c r="GY317" s="15"/>
      <c r="GZ317" s="15"/>
      <c r="HA317" s="15"/>
      <c r="HB317" s="15"/>
      <c r="HC317" s="15"/>
      <c r="HD317" s="15"/>
      <c r="HE317" s="15"/>
      <c r="HF317" s="15"/>
      <c r="HG317" s="15"/>
      <c r="HH317" s="15"/>
      <c r="HI317" s="15"/>
      <c r="HJ317" s="15"/>
      <c r="HK317" s="15"/>
      <c r="HL317" s="15"/>
      <c r="HM317" s="15"/>
      <c r="HN317" s="15"/>
      <c r="HO317" s="15"/>
      <c r="HP317" s="15"/>
      <c r="HQ317" s="15"/>
      <c r="HR317" s="15"/>
      <c r="HS317" s="15"/>
      <c r="HT317" s="15"/>
      <c r="HU317" s="15"/>
      <c r="HV317" s="15"/>
      <c r="HW317" s="15"/>
      <c r="HX317" s="15"/>
      <c r="HY317" s="15"/>
      <c r="HZ317" s="15"/>
      <c r="IA317" s="15"/>
      <c r="IB317" s="15"/>
      <c r="IC317" s="15"/>
      <c r="ID317" s="15"/>
      <c r="IE317" s="15"/>
      <c r="IF317" s="15"/>
      <c r="IG317" s="15"/>
      <c r="IH317" s="15"/>
      <c r="II317" s="15"/>
      <c r="IJ317" s="15"/>
      <c r="IK317" s="15"/>
      <c r="IL317" s="15"/>
      <c r="IM317" s="15"/>
      <c r="IN317" s="15"/>
      <c r="IO317" s="15"/>
      <c r="IP317" s="15"/>
      <c r="IQ317" s="15"/>
      <c r="IR317" s="15"/>
      <c r="IS317" s="15"/>
      <c r="IT317" s="15"/>
      <c r="IU317" s="15"/>
      <c r="IV317" s="15"/>
    </row>
    <row r="318" spans="1:256" ht="24" customHeight="1">
      <c r="A318" s="612" t="s">
        <v>31</v>
      </c>
      <c r="B318" s="612"/>
      <c r="C318" s="612"/>
      <c r="D318" s="613">
        <f>G246</f>
        <v>2.13</v>
      </c>
      <c r="E318" s="613"/>
      <c r="F318" s="134">
        <f t="shared" ref="F318:F324" si="3">H23</f>
        <v>500</v>
      </c>
      <c r="G318" s="476">
        <f t="shared" ref="G318:G323" si="4">ROUND(D318*F318,2)</f>
        <v>1065</v>
      </c>
      <c r="H318" s="476"/>
      <c r="I318" s="476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BL318" s="15"/>
      <c r="BM318" s="15"/>
      <c r="BN318" s="15"/>
      <c r="BO318" s="15"/>
      <c r="BP318" s="15"/>
      <c r="BQ318" s="15"/>
      <c r="BR318" s="15"/>
      <c r="BS318" s="15"/>
      <c r="BT318" s="15"/>
      <c r="BU318" s="15"/>
      <c r="BV318" s="15"/>
      <c r="BW318" s="15"/>
      <c r="BX318" s="15"/>
      <c r="BY318" s="15"/>
      <c r="BZ318" s="15"/>
      <c r="CA318" s="15"/>
      <c r="CB318" s="15"/>
      <c r="CC318" s="15"/>
      <c r="CD318" s="15"/>
      <c r="CE318" s="15"/>
      <c r="CF318" s="15"/>
      <c r="CG318" s="15"/>
      <c r="CH318" s="15"/>
      <c r="CI318" s="15"/>
      <c r="CJ318" s="15"/>
      <c r="CK318" s="15"/>
      <c r="CL318" s="15"/>
      <c r="CM318" s="15"/>
      <c r="CN318" s="15"/>
      <c r="CO318" s="15"/>
      <c r="CP318" s="15"/>
      <c r="CQ318" s="15"/>
      <c r="CR318" s="15"/>
      <c r="CS318" s="15"/>
      <c r="CT318" s="15"/>
      <c r="CU318" s="15"/>
      <c r="CV318" s="15"/>
      <c r="CW318" s="15"/>
      <c r="CX318" s="15"/>
      <c r="CY318" s="15"/>
      <c r="CZ318" s="15"/>
      <c r="DA318" s="15"/>
      <c r="DB318" s="15"/>
      <c r="DC318" s="15"/>
      <c r="DD318" s="15"/>
      <c r="DE318" s="15"/>
      <c r="DF318" s="15"/>
      <c r="DG318" s="15"/>
      <c r="DH318" s="15"/>
      <c r="DI318" s="15"/>
      <c r="DJ318" s="15"/>
      <c r="DK318" s="15"/>
      <c r="DL318" s="15"/>
      <c r="DM318" s="15"/>
      <c r="DN318" s="15"/>
      <c r="DO318" s="15"/>
      <c r="DP318" s="15"/>
      <c r="DQ318" s="15"/>
      <c r="DR318" s="15"/>
      <c r="DS318" s="15"/>
      <c r="DT318" s="15"/>
      <c r="DU318" s="15"/>
      <c r="DV318" s="15"/>
      <c r="DW318" s="15"/>
      <c r="DX318" s="15"/>
      <c r="DY318" s="15"/>
      <c r="DZ318" s="15"/>
      <c r="EA318" s="15"/>
      <c r="EB318" s="15"/>
      <c r="EC318" s="15"/>
      <c r="ED318" s="15"/>
      <c r="EE318" s="15"/>
      <c r="EF318" s="15"/>
      <c r="EG318" s="15"/>
      <c r="EH318" s="15"/>
      <c r="EI318" s="15"/>
      <c r="EJ318" s="15"/>
      <c r="EK318" s="15"/>
      <c r="EL318" s="15"/>
      <c r="EM318" s="15"/>
      <c r="EN318" s="15"/>
      <c r="EO318" s="15"/>
      <c r="EP318" s="15"/>
      <c r="EQ318" s="15"/>
      <c r="ER318" s="15"/>
      <c r="ES318" s="15"/>
      <c r="ET318" s="15"/>
      <c r="EU318" s="15"/>
      <c r="EV318" s="15"/>
      <c r="EW318" s="15"/>
      <c r="EX318" s="15"/>
      <c r="EY318" s="15"/>
      <c r="EZ318" s="15"/>
      <c r="FA318" s="15"/>
      <c r="FB318" s="15"/>
      <c r="FC318" s="15"/>
      <c r="FD318" s="15"/>
      <c r="FE318" s="15"/>
      <c r="FF318" s="15"/>
      <c r="FG318" s="15"/>
      <c r="FH318" s="15"/>
      <c r="FI318" s="15"/>
      <c r="FJ318" s="15"/>
      <c r="FK318" s="15"/>
      <c r="FL318" s="15"/>
      <c r="FM318" s="15"/>
      <c r="FN318" s="15"/>
      <c r="FO318" s="15"/>
      <c r="FP318" s="15"/>
      <c r="FQ318" s="15"/>
      <c r="FR318" s="15"/>
      <c r="FS318" s="15"/>
      <c r="FT318" s="15"/>
      <c r="FU318" s="15"/>
      <c r="FV318" s="15"/>
      <c r="FW318" s="15"/>
      <c r="FX318" s="15"/>
      <c r="FY318" s="15"/>
      <c r="FZ318" s="15"/>
      <c r="GA318" s="15"/>
      <c r="GB318" s="15"/>
      <c r="GC318" s="15"/>
      <c r="GD318" s="15"/>
      <c r="GE318" s="15"/>
      <c r="GF318" s="15"/>
      <c r="GG318" s="15"/>
      <c r="GH318" s="15"/>
      <c r="GI318" s="15"/>
      <c r="GJ318" s="15"/>
      <c r="GK318" s="15"/>
      <c r="GL318" s="15"/>
      <c r="GM318" s="15"/>
      <c r="GN318" s="15"/>
      <c r="GO318" s="15"/>
      <c r="GP318" s="15"/>
      <c r="GQ318" s="15"/>
      <c r="GR318" s="15"/>
      <c r="GS318" s="15"/>
      <c r="GT318" s="15"/>
      <c r="GU318" s="15"/>
      <c r="GV318" s="15"/>
      <c r="GW318" s="15"/>
      <c r="GX318" s="15"/>
      <c r="GY318" s="15"/>
      <c r="GZ318" s="15"/>
      <c r="HA318" s="15"/>
      <c r="HB318" s="15"/>
      <c r="HC318" s="15"/>
      <c r="HD318" s="15"/>
      <c r="HE318" s="15"/>
      <c r="HF318" s="15"/>
      <c r="HG318" s="15"/>
      <c r="HH318" s="15"/>
      <c r="HI318" s="15"/>
      <c r="HJ318" s="15"/>
      <c r="HK318" s="15"/>
      <c r="HL318" s="15"/>
      <c r="HM318" s="15"/>
      <c r="HN318" s="15"/>
      <c r="HO318" s="15"/>
      <c r="HP318" s="15"/>
      <c r="HQ318" s="15"/>
      <c r="HR318" s="15"/>
      <c r="HS318" s="15"/>
      <c r="HT318" s="15"/>
      <c r="HU318" s="15"/>
      <c r="HV318" s="15"/>
      <c r="HW318" s="15"/>
      <c r="HX318" s="15"/>
      <c r="HY318" s="15"/>
      <c r="HZ318" s="15"/>
      <c r="IA318" s="15"/>
      <c r="IB318" s="15"/>
      <c r="IC318" s="15"/>
      <c r="ID318" s="15"/>
      <c r="IE318" s="15"/>
      <c r="IF318" s="15"/>
      <c r="IG318" s="15"/>
      <c r="IH318" s="15"/>
      <c r="II318" s="15"/>
      <c r="IJ318" s="15"/>
      <c r="IK318" s="15"/>
      <c r="IL318" s="15"/>
      <c r="IM318" s="15"/>
      <c r="IN318" s="15"/>
      <c r="IO318" s="15"/>
      <c r="IP318" s="15"/>
      <c r="IQ318" s="15"/>
      <c r="IR318" s="15"/>
      <c r="IS318" s="15"/>
      <c r="IT318" s="15"/>
      <c r="IU318" s="15"/>
      <c r="IV318" s="15"/>
    </row>
    <row r="319" spans="1:256" ht="27.75" customHeight="1">
      <c r="A319" s="608" t="s">
        <v>300</v>
      </c>
      <c r="B319" s="608"/>
      <c r="C319" s="608"/>
      <c r="D319" s="607">
        <f>G250</f>
        <v>0.64</v>
      </c>
      <c r="E319" s="607"/>
      <c r="F319" s="135">
        <f t="shared" si="3"/>
        <v>1200</v>
      </c>
      <c r="G319" s="476">
        <f t="shared" si="4"/>
        <v>768</v>
      </c>
      <c r="H319" s="476"/>
      <c r="I319" s="476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  <c r="BG319" s="15"/>
      <c r="BH319" s="15"/>
      <c r="BI319" s="15"/>
      <c r="BJ319" s="15"/>
      <c r="BK319" s="15"/>
      <c r="BL319" s="15"/>
      <c r="BM319" s="15"/>
      <c r="BN319" s="15"/>
      <c r="BO319" s="15"/>
      <c r="BP319" s="15"/>
      <c r="BQ319" s="15"/>
      <c r="BR319" s="15"/>
      <c r="BS319" s="15"/>
      <c r="BT319" s="15"/>
      <c r="BU319" s="15"/>
      <c r="BV319" s="15"/>
      <c r="BW319" s="15"/>
      <c r="BX319" s="15"/>
      <c r="BY319" s="15"/>
      <c r="BZ319" s="15"/>
      <c r="CA319" s="15"/>
      <c r="CB319" s="15"/>
      <c r="CC319" s="15"/>
      <c r="CD319" s="15"/>
      <c r="CE319" s="15"/>
      <c r="CF319" s="15"/>
      <c r="CG319" s="15"/>
      <c r="CH319" s="15"/>
      <c r="CI319" s="15"/>
      <c r="CJ319" s="15"/>
      <c r="CK319" s="15"/>
      <c r="CL319" s="15"/>
      <c r="CM319" s="15"/>
      <c r="CN319" s="15"/>
      <c r="CO319" s="15"/>
      <c r="CP319" s="15"/>
      <c r="CQ319" s="15"/>
      <c r="CR319" s="15"/>
      <c r="CS319" s="15"/>
      <c r="CT319" s="15"/>
      <c r="CU319" s="15"/>
      <c r="CV319" s="15"/>
      <c r="CW319" s="15"/>
      <c r="CX319" s="15"/>
      <c r="CY319" s="15"/>
      <c r="CZ319" s="15"/>
      <c r="DA319" s="15"/>
      <c r="DB319" s="15"/>
      <c r="DC319" s="15"/>
      <c r="DD319" s="15"/>
      <c r="DE319" s="15"/>
      <c r="DF319" s="15"/>
      <c r="DG319" s="15"/>
      <c r="DH319" s="15"/>
      <c r="DI319" s="15"/>
      <c r="DJ319" s="15"/>
      <c r="DK319" s="15"/>
      <c r="DL319" s="15"/>
      <c r="DM319" s="15"/>
      <c r="DN319" s="15"/>
      <c r="DO319" s="15"/>
      <c r="DP319" s="15"/>
      <c r="DQ319" s="15"/>
      <c r="DR319" s="15"/>
      <c r="DS319" s="15"/>
      <c r="DT319" s="15"/>
      <c r="DU319" s="15"/>
      <c r="DV319" s="15"/>
      <c r="DW319" s="15"/>
      <c r="DX319" s="15"/>
      <c r="DY319" s="15"/>
      <c r="DZ319" s="15"/>
      <c r="EA319" s="15"/>
      <c r="EB319" s="15"/>
      <c r="EC319" s="15"/>
      <c r="ED319" s="15"/>
      <c r="EE319" s="15"/>
      <c r="EF319" s="15"/>
      <c r="EG319" s="15"/>
      <c r="EH319" s="15"/>
      <c r="EI319" s="15"/>
      <c r="EJ319" s="15"/>
      <c r="EK319" s="15"/>
      <c r="EL319" s="15"/>
      <c r="EM319" s="15"/>
      <c r="EN319" s="15"/>
      <c r="EO319" s="15"/>
      <c r="EP319" s="15"/>
      <c r="EQ319" s="15"/>
      <c r="ER319" s="15"/>
      <c r="ES319" s="15"/>
      <c r="ET319" s="15"/>
      <c r="EU319" s="15"/>
      <c r="EV319" s="15"/>
      <c r="EW319" s="15"/>
      <c r="EX319" s="15"/>
      <c r="EY319" s="15"/>
      <c r="EZ319" s="15"/>
      <c r="FA319" s="15"/>
      <c r="FB319" s="15"/>
      <c r="FC319" s="15"/>
      <c r="FD319" s="15"/>
      <c r="FE319" s="15"/>
      <c r="FF319" s="15"/>
      <c r="FG319" s="15"/>
      <c r="FH319" s="15"/>
      <c r="FI319" s="15"/>
      <c r="FJ319" s="15"/>
      <c r="FK319" s="15"/>
      <c r="FL319" s="15"/>
      <c r="FM319" s="15"/>
      <c r="FN319" s="15"/>
      <c r="FO319" s="15"/>
      <c r="FP319" s="15"/>
      <c r="FQ319" s="15"/>
      <c r="FR319" s="15"/>
      <c r="FS319" s="15"/>
      <c r="FT319" s="15"/>
      <c r="FU319" s="15"/>
      <c r="FV319" s="15"/>
      <c r="FW319" s="15"/>
      <c r="FX319" s="15"/>
      <c r="FY319" s="15"/>
      <c r="FZ319" s="15"/>
      <c r="GA319" s="15"/>
      <c r="GB319" s="15"/>
      <c r="GC319" s="15"/>
      <c r="GD319" s="15"/>
      <c r="GE319" s="15"/>
      <c r="GF319" s="15"/>
      <c r="GG319" s="15"/>
      <c r="GH319" s="15"/>
      <c r="GI319" s="15"/>
      <c r="GJ319" s="15"/>
      <c r="GK319" s="15"/>
      <c r="GL319" s="15"/>
      <c r="GM319" s="15"/>
      <c r="GN319" s="15"/>
      <c r="GO319" s="15"/>
      <c r="GP319" s="15"/>
      <c r="GQ319" s="15"/>
      <c r="GR319" s="15"/>
      <c r="GS319" s="15"/>
      <c r="GT319" s="15"/>
      <c r="GU319" s="15"/>
      <c r="GV319" s="15"/>
      <c r="GW319" s="15"/>
      <c r="GX319" s="15"/>
      <c r="GY319" s="15"/>
      <c r="GZ319" s="15"/>
      <c r="HA319" s="15"/>
      <c r="HB319" s="15"/>
      <c r="HC319" s="15"/>
      <c r="HD319" s="15"/>
      <c r="HE319" s="15"/>
      <c r="HF319" s="15"/>
      <c r="HG319" s="15"/>
      <c r="HH319" s="15"/>
      <c r="HI319" s="15"/>
      <c r="HJ319" s="15"/>
      <c r="HK319" s="15"/>
      <c r="HL319" s="15"/>
      <c r="HM319" s="15"/>
      <c r="HN319" s="15"/>
      <c r="HO319" s="15"/>
      <c r="HP319" s="15"/>
      <c r="HQ319" s="15"/>
      <c r="HR319" s="15"/>
      <c r="HS319" s="15"/>
      <c r="HT319" s="15"/>
      <c r="HU319" s="15"/>
      <c r="HV319" s="15"/>
      <c r="HW319" s="15"/>
      <c r="HX319" s="15"/>
      <c r="HY319" s="15"/>
      <c r="HZ319" s="15"/>
      <c r="IA319" s="15"/>
      <c r="IB319" s="15"/>
      <c r="IC319" s="15"/>
      <c r="ID319" s="15"/>
      <c r="IE319" s="15"/>
      <c r="IF319" s="15"/>
      <c r="IG319" s="15"/>
      <c r="IH319" s="15"/>
      <c r="II319" s="15"/>
      <c r="IJ319" s="15"/>
      <c r="IK319" s="15"/>
      <c r="IL319" s="15"/>
      <c r="IM319" s="15"/>
      <c r="IN319" s="15"/>
      <c r="IO319" s="15"/>
      <c r="IP319" s="15"/>
      <c r="IQ319" s="15"/>
      <c r="IR319" s="15"/>
      <c r="IS319" s="15"/>
      <c r="IT319" s="15"/>
      <c r="IU319" s="15"/>
      <c r="IV319" s="15"/>
    </row>
    <row r="320" spans="1:256" ht="25.5" customHeight="1">
      <c r="A320" s="608" t="s">
        <v>301</v>
      </c>
      <c r="B320" s="608"/>
      <c r="C320" s="608"/>
      <c r="D320" s="607">
        <f>G254</f>
        <v>2.13</v>
      </c>
      <c r="E320" s="607"/>
      <c r="F320" s="135">
        <f t="shared" si="3"/>
        <v>100</v>
      </c>
      <c r="G320" s="476">
        <f t="shared" si="4"/>
        <v>213</v>
      </c>
      <c r="H320" s="476"/>
      <c r="I320" s="476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  <c r="BG320" s="15"/>
      <c r="BH320" s="15"/>
      <c r="BI320" s="15"/>
      <c r="BJ320" s="15"/>
      <c r="BK320" s="15"/>
      <c r="BL320" s="15"/>
      <c r="BM320" s="15"/>
      <c r="BN320" s="15"/>
      <c r="BO320" s="15"/>
      <c r="BP320" s="15"/>
      <c r="BQ320" s="15"/>
      <c r="BR320" s="15"/>
      <c r="BS320" s="15"/>
      <c r="BT320" s="15"/>
      <c r="BU320" s="15"/>
      <c r="BV320" s="15"/>
      <c r="BW320" s="15"/>
      <c r="BX320" s="15"/>
      <c r="BY320" s="15"/>
      <c r="BZ320" s="15"/>
      <c r="CA320" s="15"/>
      <c r="CB320" s="15"/>
      <c r="CC320" s="15"/>
      <c r="CD320" s="15"/>
      <c r="CE320" s="15"/>
      <c r="CF320" s="15"/>
      <c r="CG320" s="15"/>
      <c r="CH320" s="15"/>
      <c r="CI320" s="15"/>
      <c r="CJ320" s="15"/>
      <c r="CK320" s="15"/>
      <c r="CL320" s="15"/>
      <c r="CM320" s="15"/>
      <c r="CN320" s="15"/>
      <c r="CO320" s="15"/>
      <c r="CP320" s="15"/>
      <c r="CQ320" s="15"/>
      <c r="CR320" s="15"/>
      <c r="CS320" s="15"/>
      <c r="CT320" s="15"/>
      <c r="CU320" s="15"/>
      <c r="CV320" s="15"/>
      <c r="CW320" s="15"/>
      <c r="CX320" s="15"/>
      <c r="CY320" s="15"/>
      <c r="CZ320" s="15"/>
      <c r="DA320" s="15"/>
      <c r="DB320" s="15"/>
      <c r="DC320" s="15"/>
      <c r="DD320" s="15"/>
      <c r="DE320" s="15"/>
      <c r="DF320" s="15"/>
      <c r="DG320" s="15"/>
      <c r="DH320" s="15"/>
      <c r="DI320" s="15"/>
      <c r="DJ320" s="15"/>
      <c r="DK320" s="15"/>
      <c r="DL320" s="15"/>
      <c r="DM320" s="15"/>
      <c r="DN320" s="15"/>
      <c r="DO320" s="15"/>
      <c r="DP320" s="15"/>
      <c r="DQ320" s="15"/>
      <c r="DR320" s="15"/>
      <c r="DS320" s="15"/>
      <c r="DT320" s="15"/>
      <c r="DU320" s="15"/>
      <c r="DV320" s="15"/>
      <c r="DW320" s="15"/>
      <c r="DX320" s="15"/>
      <c r="DY320" s="15"/>
      <c r="DZ320" s="15"/>
      <c r="EA320" s="15"/>
      <c r="EB320" s="15"/>
      <c r="EC320" s="15"/>
      <c r="ED320" s="15"/>
      <c r="EE320" s="15"/>
      <c r="EF320" s="15"/>
      <c r="EG320" s="15"/>
      <c r="EH320" s="15"/>
      <c r="EI320" s="15"/>
      <c r="EJ320" s="15"/>
      <c r="EK320" s="15"/>
      <c r="EL320" s="15"/>
      <c r="EM320" s="15"/>
      <c r="EN320" s="15"/>
      <c r="EO320" s="15"/>
      <c r="EP320" s="15"/>
      <c r="EQ320" s="15"/>
      <c r="ER320" s="15"/>
      <c r="ES320" s="15"/>
      <c r="ET320" s="15"/>
      <c r="EU320" s="15"/>
      <c r="EV320" s="15"/>
      <c r="EW320" s="15"/>
      <c r="EX320" s="15"/>
      <c r="EY320" s="15"/>
      <c r="EZ320" s="15"/>
      <c r="FA320" s="15"/>
      <c r="FB320" s="15"/>
      <c r="FC320" s="15"/>
      <c r="FD320" s="15"/>
      <c r="FE320" s="15"/>
      <c r="FF320" s="15"/>
      <c r="FG320" s="15"/>
      <c r="FH320" s="15"/>
      <c r="FI320" s="15"/>
      <c r="FJ320" s="15"/>
      <c r="FK320" s="15"/>
      <c r="FL320" s="15"/>
      <c r="FM320" s="15"/>
      <c r="FN320" s="15"/>
      <c r="FO320" s="15"/>
      <c r="FP320" s="15"/>
      <c r="FQ320" s="15"/>
      <c r="FR320" s="15"/>
      <c r="FS320" s="15"/>
      <c r="FT320" s="15"/>
      <c r="FU320" s="15"/>
      <c r="FV320" s="15"/>
      <c r="FW320" s="15"/>
      <c r="FX320" s="15"/>
      <c r="FY320" s="15"/>
      <c r="FZ320" s="15"/>
      <c r="GA320" s="15"/>
      <c r="GB320" s="15"/>
      <c r="GC320" s="15"/>
      <c r="GD320" s="15"/>
      <c r="GE320" s="15"/>
      <c r="GF320" s="15"/>
      <c r="GG320" s="15"/>
      <c r="GH320" s="15"/>
      <c r="GI320" s="15"/>
      <c r="GJ320" s="15"/>
      <c r="GK320" s="15"/>
      <c r="GL320" s="15"/>
      <c r="GM320" s="15"/>
      <c r="GN320" s="15"/>
      <c r="GO320" s="15"/>
      <c r="GP320" s="15"/>
      <c r="GQ320" s="15"/>
      <c r="GR320" s="15"/>
      <c r="GS320" s="15"/>
      <c r="GT320" s="15"/>
      <c r="GU320" s="15"/>
      <c r="GV320" s="15"/>
      <c r="GW320" s="15"/>
      <c r="GX320" s="15"/>
      <c r="GY320" s="15"/>
      <c r="GZ320" s="15"/>
      <c r="HA320" s="15"/>
      <c r="HB320" s="15"/>
      <c r="HC320" s="15"/>
      <c r="HD320" s="15"/>
      <c r="HE320" s="15"/>
      <c r="HF320" s="15"/>
      <c r="HG320" s="15"/>
      <c r="HH320" s="15"/>
      <c r="HI320" s="15"/>
      <c r="HJ320" s="15"/>
      <c r="HK320" s="15"/>
      <c r="HL320" s="15"/>
      <c r="HM320" s="15"/>
      <c r="HN320" s="15"/>
      <c r="HO320" s="15"/>
      <c r="HP320" s="15"/>
      <c r="HQ320" s="15"/>
      <c r="HR320" s="15"/>
      <c r="HS320" s="15"/>
      <c r="HT320" s="15"/>
      <c r="HU320" s="15"/>
      <c r="HV320" s="15"/>
      <c r="HW320" s="15"/>
      <c r="HX320" s="15"/>
      <c r="HY320" s="15"/>
      <c r="HZ320" s="15"/>
      <c r="IA320" s="15"/>
      <c r="IB320" s="15"/>
      <c r="IC320" s="15"/>
      <c r="ID320" s="15"/>
      <c r="IE320" s="15"/>
      <c r="IF320" s="15"/>
      <c r="IG320" s="15"/>
      <c r="IH320" s="15"/>
      <c r="II320" s="15"/>
      <c r="IJ320" s="15"/>
      <c r="IK320" s="15"/>
      <c r="IL320" s="15"/>
      <c r="IM320" s="15"/>
      <c r="IN320" s="15"/>
      <c r="IO320" s="15"/>
      <c r="IP320" s="15"/>
      <c r="IQ320" s="15"/>
      <c r="IR320" s="15"/>
      <c r="IS320" s="15"/>
      <c r="IT320" s="15"/>
      <c r="IU320" s="15"/>
      <c r="IV320" s="15"/>
    </row>
    <row r="321" spans="1:256" ht="24" customHeight="1">
      <c r="A321" s="608" t="s">
        <v>302</v>
      </c>
      <c r="B321" s="608"/>
      <c r="C321" s="608"/>
      <c r="D321" s="607">
        <f>G258</f>
        <v>2.13</v>
      </c>
      <c r="E321" s="607"/>
      <c r="F321" s="135">
        <f t="shared" si="3"/>
        <v>150</v>
      </c>
      <c r="G321" s="476">
        <f t="shared" si="4"/>
        <v>319.5</v>
      </c>
      <c r="H321" s="476"/>
      <c r="I321" s="476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  <c r="BG321" s="15"/>
      <c r="BH321" s="15"/>
      <c r="BI321" s="15"/>
      <c r="BJ321" s="15"/>
      <c r="BK321" s="15"/>
      <c r="BL321" s="15"/>
      <c r="BM321" s="15"/>
      <c r="BN321" s="15"/>
      <c r="BO321" s="15"/>
      <c r="BP321" s="15"/>
      <c r="BQ321" s="15"/>
      <c r="BR321" s="15"/>
      <c r="BS321" s="15"/>
      <c r="BT321" s="15"/>
      <c r="BU321" s="15"/>
      <c r="BV321" s="15"/>
      <c r="BW321" s="15"/>
      <c r="BX321" s="15"/>
      <c r="BY321" s="15"/>
      <c r="BZ321" s="15"/>
      <c r="CA321" s="15"/>
      <c r="CB321" s="15"/>
      <c r="CC321" s="15"/>
      <c r="CD321" s="15"/>
      <c r="CE321" s="15"/>
      <c r="CF321" s="15"/>
      <c r="CG321" s="15"/>
      <c r="CH321" s="15"/>
      <c r="CI321" s="15"/>
      <c r="CJ321" s="15"/>
      <c r="CK321" s="15"/>
      <c r="CL321" s="15"/>
      <c r="CM321" s="15"/>
      <c r="CN321" s="15"/>
      <c r="CO321" s="15"/>
      <c r="CP321" s="15"/>
      <c r="CQ321" s="15"/>
      <c r="CR321" s="15"/>
      <c r="CS321" s="15"/>
      <c r="CT321" s="15"/>
      <c r="CU321" s="15"/>
      <c r="CV321" s="15"/>
      <c r="CW321" s="15"/>
      <c r="CX321" s="15"/>
      <c r="CY321" s="15"/>
      <c r="CZ321" s="15"/>
      <c r="DA321" s="15"/>
      <c r="DB321" s="15"/>
      <c r="DC321" s="15"/>
      <c r="DD321" s="15"/>
      <c r="DE321" s="15"/>
      <c r="DF321" s="15"/>
      <c r="DG321" s="15"/>
      <c r="DH321" s="15"/>
      <c r="DI321" s="15"/>
      <c r="DJ321" s="15"/>
      <c r="DK321" s="15"/>
      <c r="DL321" s="15"/>
      <c r="DM321" s="15"/>
      <c r="DN321" s="15"/>
      <c r="DO321" s="15"/>
      <c r="DP321" s="15"/>
      <c r="DQ321" s="15"/>
      <c r="DR321" s="15"/>
      <c r="DS321" s="15"/>
      <c r="DT321" s="15"/>
      <c r="DU321" s="15"/>
      <c r="DV321" s="15"/>
      <c r="DW321" s="15"/>
      <c r="DX321" s="15"/>
      <c r="DY321" s="15"/>
      <c r="DZ321" s="15"/>
      <c r="EA321" s="15"/>
      <c r="EB321" s="15"/>
      <c r="EC321" s="15"/>
      <c r="ED321" s="15"/>
      <c r="EE321" s="15"/>
      <c r="EF321" s="15"/>
      <c r="EG321" s="15"/>
      <c r="EH321" s="15"/>
      <c r="EI321" s="15"/>
      <c r="EJ321" s="15"/>
      <c r="EK321" s="15"/>
      <c r="EL321" s="15"/>
      <c r="EM321" s="15"/>
      <c r="EN321" s="15"/>
      <c r="EO321" s="15"/>
      <c r="EP321" s="15"/>
      <c r="EQ321" s="15"/>
      <c r="ER321" s="15"/>
      <c r="ES321" s="15"/>
      <c r="ET321" s="15"/>
      <c r="EU321" s="15"/>
      <c r="EV321" s="15"/>
      <c r="EW321" s="15"/>
      <c r="EX321" s="15"/>
      <c r="EY321" s="15"/>
      <c r="EZ321" s="15"/>
      <c r="FA321" s="15"/>
      <c r="FB321" s="15"/>
      <c r="FC321" s="15"/>
      <c r="FD321" s="15"/>
      <c r="FE321" s="15"/>
      <c r="FF321" s="15"/>
      <c r="FG321" s="15"/>
      <c r="FH321" s="15"/>
      <c r="FI321" s="15"/>
      <c r="FJ321" s="15"/>
      <c r="FK321" s="15"/>
      <c r="FL321" s="15"/>
      <c r="FM321" s="15"/>
      <c r="FN321" s="15"/>
      <c r="FO321" s="15"/>
      <c r="FP321" s="15"/>
      <c r="FQ321" s="15"/>
      <c r="FR321" s="15"/>
      <c r="FS321" s="15"/>
      <c r="FT321" s="15"/>
      <c r="FU321" s="15"/>
      <c r="FV321" s="15"/>
      <c r="FW321" s="15"/>
      <c r="FX321" s="15"/>
      <c r="FY321" s="15"/>
      <c r="FZ321" s="15"/>
      <c r="GA321" s="15"/>
      <c r="GB321" s="15"/>
      <c r="GC321" s="15"/>
      <c r="GD321" s="15"/>
      <c r="GE321" s="15"/>
      <c r="GF321" s="15"/>
      <c r="GG321" s="15"/>
      <c r="GH321" s="15"/>
      <c r="GI321" s="15"/>
      <c r="GJ321" s="15"/>
      <c r="GK321" s="15"/>
      <c r="GL321" s="15"/>
      <c r="GM321" s="15"/>
      <c r="GN321" s="15"/>
      <c r="GO321" s="15"/>
      <c r="GP321" s="15"/>
      <c r="GQ321" s="15"/>
      <c r="GR321" s="15"/>
      <c r="GS321" s="15"/>
      <c r="GT321" s="15"/>
      <c r="GU321" s="15"/>
      <c r="GV321" s="15"/>
      <c r="GW321" s="15"/>
      <c r="GX321" s="15"/>
      <c r="GY321" s="15"/>
      <c r="GZ321" s="15"/>
      <c r="HA321" s="15"/>
      <c r="HB321" s="15"/>
      <c r="HC321" s="15"/>
      <c r="HD321" s="15"/>
      <c r="HE321" s="15"/>
      <c r="HF321" s="15"/>
      <c r="HG321" s="15"/>
      <c r="HH321" s="15"/>
      <c r="HI321" s="15"/>
      <c r="HJ321" s="15"/>
      <c r="HK321" s="15"/>
      <c r="HL321" s="15"/>
      <c r="HM321" s="15"/>
      <c r="HN321" s="15"/>
      <c r="HO321" s="15"/>
      <c r="HP321" s="15"/>
      <c r="HQ321" s="15"/>
      <c r="HR321" s="15"/>
      <c r="HS321" s="15"/>
      <c r="HT321" s="15"/>
      <c r="HU321" s="15"/>
      <c r="HV321" s="15"/>
      <c r="HW321" s="15"/>
      <c r="HX321" s="15"/>
      <c r="HY321" s="15"/>
      <c r="HZ321" s="15"/>
      <c r="IA321" s="15"/>
      <c r="IB321" s="15"/>
      <c r="IC321" s="15"/>
      <c r="ID321" s="15"/>
      <c r="IE321" s="15"/>
      <c r="IF321" s="15"/>
      <c r="IG321" s="15"/>
      <c r="IH321" s="15"/>
      <c r="II321" s="15"/>
      <c r="IJ321" s="15"/>
      <c r="IK321" s="15"/>
      <c r="IL321" s="15"/>
      <c r="IM321" s="15"/>
      <c r="IN321" s="15"/>
      <c r="IO321" s="15"/>
      <c r="IP321" s="15"/>
      <c r="IQ321" s="15"/>
      <c r="IR321" s="15"/>
      <c r="IS321" s="15"/>
      <c r="IT321" s="15"/>
      <c r="IU321" s="15"/>
      <c r="IV321" s="15"/>
    </row>
    <row r="322" spans="1:256" ht="27" customHeight="1">
      <c r="A322" s="608" t="s">
        <v>303</v>
      </c>
      <c r="B322" s="608"/>
      <c r="C322" s="608"/>
      <c r="D322" s="607">
        <f>G262</f>
        <v>2.13</v>
      </c>
      <c r="E322" s="607"/>
      <c r="F322" s="135">
        <f t="shared" si="3"/>
        <v>250</v>
      </c>
      <c r="G322" s="476">
        <f t="shared" si="4"/>
        <v>532.5</v>
      </c>
      <c r="H322" s="476"/>
      <c r="I322" s="476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  <c r="BG322" s="15"/>
      <c r="BH322" s="15"/>
      <c r="BI322" s="15"/>
      <c r="BJ322" s="15"/>
      <c r="BK322" s="15"/>
      <c r="BL322" s="15"/>
      <c r="BM322" s="15"/>
      <c r="BN322" s="15"/>
      <c r="BO322" s="15"/>
      <c r="BP322" s="15"/>
      <c r="BQ322" s="15"/>
      <c r="BR322" s="15"/>
      <c r="BS322" s="15"/>
      <c r="BT322" s="15"/>
      <c r="BU322" s="15"/>
      <c r="BV322" s="15"/>
      <c r="BW322" s="15"/>
      <c r="BX322" s="15"/>
      <c r="BY322" s="15"/>
      <c r="BZ322" s="15"/>
      <c r="CA322" s="15"/>
      <c r="CB322" s="15"/>
      <c r="CC322" s="15"/>
      <c r="CD322" s="15"/>
      <c r="CE322" s="15"/>
      <c r="CF322" s="15"/>
      <c r="CG322" s="15"/>
      <c r="CH322" s="15"/>
      <c r="CI322" s="15"/>
      <c r="CJ322" s="15"/>
      <c r="CK322" s="15"/>
      <c r="CL322" s="15"/>
      <c r="CM322" s="15"/>
      <c r="CN322" s="15"/>
      <c r="CO322" s="15"/>
      <c r="CP322" s="15"/>
      <c r="CQ322" s="15"/>
      <c r="CR322" s="15"/>
      <c r="CS322" s="15"/>
      <c r="CT322" s="15"/>
      <c r="CU322" s="15"/>
      <c r="CV322" s="15"/>
      <c r="CW322" s="15"/>
      <c r="CX322" s="15"/>
      <c r="CY322" s="15"/>
      <c r="CZ322" s="15"/>
      <c r="DA322" s="15"/>
      <c r="DB322" s="15"/>
      <c r="DC322" s="15"/>
      <c r="DD322" s="15"/>
      <c r="DE322" s="15"/>
      <c r="DF322" s="15"/>
      <c r="DG322" s="15"/>
      <c r="DH322" s="15"/>
      <c r="DI322" s="15"/>
      <c r="DJ322" s="15"/>
      <c r="DK322" s="15"/>
      <c r="DL322" s="15"/>
      <c r="DM322" s="15"/>
      <c r="DN322" s="15"/>
      <c r="DO322" s="15"/>
      <c r="DP322" s="15"/>
      <c r="DQ322" s="15"/>
      <c r="DR322" s="15"/>
      <c r="DS322" s="15"/>
      <c r="DT322" s="15"/>
      <c r="DU322" s="15"/>
      <c r="DV322" s="15"/>
      <c r="DW322" s="15"/>
      <c r="DX322" s="15"/>
      <c r="DY322" s="15"/>
      <c r="DZ322" s="15"/>
      <c r="EA322" s="15"/>
      <c r="EB322" s="15"/>
      <c r="EC322" s="15"/>
      <c r="ED322" s="15"/>
      <c r="EE322" s="15"/>
      <c r="EF322" s="15"/>
      <c r="EG322" s="15"/>
      <c r="EH322" s="15"/>
      <c r="EI322" s="15"/>
      <c r="EJ322" s="15"/>
      <c r="EK322" s="15"/>
      <c r="EL322" s="15"/>
      <c r="EM322" s="15"/>
      <c r="EN322" s="15"/>
      <c r="EO322" s="15"/>
      <c r="EP322" s="15"/>
      <c r="EQ322" s="15"/>
      <c r="ER322" s="15"/>
      <c r="ES322" s="15"/>
      <c r="ET322" s="15"/>
      <c r="EU322" s="15"/>
      <c r="EV322" s="15"/>
      <c r="EW322" s="15"/>
      <c r="EX322" s="15"/>
      <c r="EY322" s="15"/>
      <c r="EZ322" s="15"/>
      <c r="FA322" s="15"/>
      <c r="FB322" s="15"/>
      <c r="FC322" s="15"/>
      <c r="FD322" s="15"/>
      <c r="FE322" s="15"/>
      <c r="FF322" s="15"/>
      <c r="FG322" s="15"/>
      <c r="FH322" s="15"/>
      <c r="FI322" s="15"/>
      <c r="FJ322" s="15"/>
      <c r="FK322" s="15"/>
      <c r="FL322" s="15"/>
      <c r="FM322" s="15"/>
      <c r="FN322" s="15"/>
      <c r="FO322" s="15"/>
      <c r="FP322" s="15"/>
      <c r="FQ322" s="15"/>
      <c r="FR322" s="15"/>
      <c r="FS322" s="15"/>
      <c r="FT322" s="15"/>
      <c r="FU322" s="15"/>
      <c r="FV322" s="15"/>
      <c r="FW322" s="15"/>
      <c r="FX322" s="15"/>
      <c r="FY322" s="15"/>
      <c r="FZ322" s="15"/>
      <c r="GA322" s="15"/>
      <c r="GB322" s="15"/>
      <c r="GC322" s="15"/>
      <c r="GD322" s="15"/>
      <c r="GE322" s="15"/>
      <c r="GF322" s="15"/>
      <c r="GG322" s="15"/>
      <c r="GH322" s="15"/>
      <c r="GI322" s="15"/>
      <c r="GJ322" s="15"/>
      <c r="GK322" s="15"/>
      <c r="GL322" s="15"/>
      <c r="GM322" s="15"/>
      <c r="GN322" s="15"/>
      <c r="GO322" s="15"/>
      <c r="GP322" s="15"/>
      <c r="GQ322" s="15"/>
      <c r="GR322" s="15"/>
      <c r="GS322" s="15"/>
      <c r="GT322" s="15"/>
      <c r="GU322" s="15"/>
      <c r="GV322" s="15"/>
      <c r="GW322" s="15"/>
      <c r="GX322" s="15"/>
      <c r="GY322" s="15"/>
      <c r="GZ322" s="15"/>
      <c r="HA322" s="15"/>
      <c r="HB322" s="15"/>
      <c r="HC322" s="15"/>
      <c r="HD322" s="15"/>
      <c r="HE322" s="15"/>
      <c r="HF322" s="15"/>
      <c r="HG322" s="15"/>
      <c r="HH322" s="15"/>
      <c r="HI322" s="15"/>
      <c r="HJ322" s="15"/>
      <c r="HK322" s="15"/>
      <c r="HL322" s="15"/>
      <c r="HM322" s="15"/>
      <c r="HN322" s="15"/>
      <c r="HO322" s="15"/>
      <c r="HP322" s="15"/>
      <c r="HQ322" s="15"/>
      <c r="HR322" s="15"/>
      <c r="HS322" s="15"/>
      <c r="HT322" s="15"/>
      <c r="HU322" s="15"/>
      <c r="HV322" s="15"/>
      <c r="HW322" s="15"/>
      <c r="HX322" s="15"/>
      <c r="HY322" s="15"/>
      <c r="HZ322" s="15"/>
      <c r="IA322" s="15"/>
      <c r="IB322" s="15"/>
      <c r="IC322" s="15"/>
      <c r="ID322" s="15"/>
      <c r="IE322" s="15"/>
      <c r="IF322" s="15"/>
      <c r="IG322" s="15"/>
      <c r="IH322" s="15"/>
      <c r="II322" s="15"/>
      <c r="IJ322" s="15"/>
      <c r="IK322" s="15"/>
      <c r="IL322" s="15"/>
      <c r="IM322" s="15"/>
      <c r="IN322" s="15"/>
      <c r="IO322" s="15"/>
      <c r="IP322" s="15"/>
      <c r="IQ322" s="15"/>
      <c r="IR322" s="15"/>
      <c r="IS322" s="15"/>
      <c r="IT322" s="15"/>
      <c r="IU322" s="15"/>
      <c r="IV322" s="15"/>
    </row>
    <row r="323" spans="1:256" ht="24.75" customHeight="1">
      <c r="A323" s="614" t="s">
        <v>304</v>
      </c>
      <c r="B323" s="614"/>
      <c r="C323" s="614"/>
      <c r="D323" s="607">
        <f>G266</f>
        <v>0.05</v>
      </c>
      <c r="E323" s="607"/>
      <c r="F323" s="135">
        <f t="shared" si="3"/>
        <v>800</v>
      </c>
      <c r="G323" s="476">
        <f t="shared" si="4"/>
        <v>40</v>
      </c>
      <c r="H323" s="476"/>
      <c r="I323" s="476"/>
      <c r="J323" s="15"/>
      <c r="K323" s="15">
        <f>K319</f>
        <v>0</v>
      </c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  <c r="BG323" s="15"/>
      <c r="BH323" s="15"/>
      <c r="BI323" s="15"/>
      <c r="BJ323" s="15"/>
      <c r="BK323" s="15"/>
      <c r="BL323" s="15"/>
      <c r="BM323" s="15"/>
      <c r="BN323" s="15"/>
      <c r="BO323" s="15"/>
      <c r="BP323" s="15"/>
      <c r="BQ323" s="15"/>
      <c r="BR323" s="15"/>
      <c r="BS323" s="15"/>
      <c r="BT323" s="15"/>
      <c r="BU323" s="15"/>
      <c r="BV323" s="15"/>
      <c r="BW323" s="15"/>
      <c r="BX323" s="15"/>
      <c r="BY323" s="15"/>
      <c r="BZ323" s="15"/>
      <c r="CA323" s="15"/>
      <c r="CB323" s="15"/>
      <c r="CC323" s="15"/>
      <c r="CD323" s="15"/>
      <c r="CE323" s="15"/>
      <c r="CF323" s="15"/>
      <c r="CG323" s="15"/>
      <c r="CH323" s="15"/>
      <c r="CI323" s="15"/>
      <c r="CJ323" s="15"/>
      <c r="CK323" s="15"/>
      <c r="CL323" s="15"/>
      <c r="CM323" s="15"/>
      <c r="CN323" s="15"/>
      <c r="CO323" s="15"/>
      <c r="CP323" s="15"/>
      <c r="CQ323" s="15"/>
      <c r="CR323" s="15"/>
      <c r="CS323" s="15"/>
      <c r="CT323" s="15"/>
      <c r="CU323" s="15"/>
      <c r="CV323" s="15"/>
      <c r="CW323" s="15"/>
      <c r="CX323" s="15"/>
      <c r="CY323" s="15"/>
      <c r="CZ323" s="15"/>
      <c r="DA323" s="15"/>
      <c r="DB323" s="15"/>
      <c r="DC323" s="15"/>
      <c r="DD323" s="15"/>
      <c r="DE323" s="15"/>
      <c r="DF323" s="15"/>
      <c r="DG323" s="15"/>
      <c r="DH323" s="15"/>
      <c r="DI323" s="15"/>
      <c r="DJ323" s="15"/>
      <c r="DK323" s="15"/>
      <c r="DL323" s="15"/>
      <c r="DM323" s="15"/>
      <c r="DN323" s="15"/>
      <c r="DO323" s="15"/>
      <c r="DP323" s="15"/>
      <c r="DQ323" s="15"/>
      <c r="DR323" s="15"/>
      <c r="DS323" s="15"/>
      <c r="DT323" s="15"/>
      <c r="DU323" s="15"/>
      <c r="DV323" s="15"/>
      <c r="DW323" s="15"/>
      <c r="DX323" s="15"/>
      <c r="DY323" s="15"/>
      <c r="DZ323" s="15"/>
      <c r="EA323" s="15"/>
      <c r="EB323" s="15"/>
      <c r="EC323" s="15"/>
      <c r="ED323" s="15"/>
      <c r="EE323" s="15"/>
      <c r="EF323" s="15"/>
      <c r="EG323" s="15"/>
      <c r="EH323" s="15"/>
      <c r="EI323" s="15"/>
      <c r="EJ323" s="15"/>
      <c r="EK323" s="15"/>
      <c r="EL323" s="15"/>
      <c r="EM323" s="15"/>
      <c r="EN323" s="15"/>
      <c r="EO323" s="15"/>
      <c r="EP323" s="15"/>
      <c r="EQ323" s="15"/>
      <c r="ER323" s="15"/>
      <c r="ES323" s="15"/>
      <c r="ET323" s="15"/>
      <c r="EU323" s="15"/>
      <c r="EV323" s="15"/>
      <c r="EW323" s="15"/>
      <c r="EX323" s="15"/>
      <c r="EY323" s="15"/>
      <c r="EZ323" s="15"/>
      <c r="FA323" s="15"/>
      <c r="FB323" s="15"/>
      <c r="FC323" s="15"/>
      <c r="FD323" s="15"/>
      <c r="FE323" s="15"/>
      <c r="FF323" s="15"/>
      <c r="FG323" s="15"/>
      <c r="FH323" s="15"/>
      <c r="FI323" s="15"/>
      <c r="FJ323" s="15"/>
      <c r="FK323" s="15"/>
      <c r="FL323" s="15"/>
      <c r="FM323" s="15"/>
      <c r="FN323" s="15"/>
      <c r="FO323" s="15"/>
      <c r="FP323" s="15"/>
      <c r="FQ323" s="15"/>
      <c r="FR323" s="15"/>
      <c r="FS323" s="15"/>
      <c r="FT323" s="15"/>
      <c r="FU323" s="15"/>
      <c r="FV323" s="15"/>
      <c r="FW323" s="15"/>
      <c r="FX323" s="15"/>
      <c r="FY323" s="15"/>
      <c r="FZ323" s="15"/>
      <c r="GA323" s="15"/>
      <c r="GB323" s="15"/>
      <c r="GC323" s="15"/>
      <c r="GD323" s="15"/>
      <c r="GE323" s="15"/>
      <c r="GF323" s="15"/>
      <c r="GG323" s="15"/>
      <c r="GH323" s="15"/>
      <c r="GI323" s="15"/>
      <c r="GJ323" s="15"/>
      <c r="GK323" s="15"/>
      <c r="GL323" s="15"/>
      <c r="GM323" s="15"/>
      <c r="GN323" s="15"/>
      <c r="GO323" s="15"/>
      <c r="GP323" s="15"/>
      <c r="GQ323" s="15"/>
      <c r="GR323" s="15"/>
      <c r="GS323" s="15"/>
      <c r="GT323" s="15"/>
      <c r="GU323" s="15"/>
      <c r="GV323" s="15"/>
      <c r="GW323" s="15"/>
      <c r="GX323" s="15"/>
      <c r="GY323" s="15"/>
      <c r="GZ323" s="15"/>
      <c r="HA323" s="15"/>
      <c r="HB323" s="15"/>
      <c r="HC323" s="15"/>
      <c r="HD323" s="15"/>
      <c r="HE323" s="15"/>
      <c r="HF323" s="15"/>
      <c r="HG323" s="15"/>
      <c r="HH323" s="15"/>
      <c r="HI323" s="15"/>
      <c r="HJ323" s="15"/>
      <c r="HK323" s="15"/>
      <c r="HL323" s="15"/>
      <c r="HM323" s="15"/>
      <c r="HN323" s="15"/>
      <c r="HO323" s="15"/>
      <c r="HP323" s="15"/>
      <c r="HQ323" s="15"/>
      <c r="HR323" s="15"/>
      <c r="HS323" s="15"/>
      <c r="HT323" s="15"/>
      <c r="HU323" s="15"/>
      <c r="HV323" s="15"/>
      <c r="HW323" s="15"/>
      <c r="HX323" s="15"/>
      <c r="HY323" s="15"/>
      <c r="HZ323" s="15"/>
      <c r="IA323" s="15"/>
      <c r="IB323" s="15"/>
      <c r="IC323" s="15"/>
      <c r="ID323" s="15"/>
      <c r="IE323" s="15"/>
      <c r="IF323" s="15"/>
      <c r="IG323" s="15"/>
      <c r="IH323" s="15"/>
      <c r="II323" s="15"/>
      <c r="IJ323" s="15"/>
      <c r="IK323" s="15"/>
      <c r="IL323" s="15"/>
      <c r="IM323" s="15"/>
      <c r="IN323" s="15"/>
      <c r="IO323" s="15"/>
      <c r="IP323" s="15"/>
      <c r="IQ323" s="15"/>
      <c r="IR323" s="15"/>
      <c r="IS323" s="15"/>
      <c r="IT323" s="15"/>
      <c r="IU323" s="15"/>
      <c r="IV323" s="15"/>
    </row>
    <row r="324" spans="1:256" ht="12.75" customHeight="1">
      <c r="A324" s="610" t="s">
        <v>37</v>
      </c>
      <c r="B324" s="610"/>
      <c r="C324" s="610"/>
      <c r="D324" s="610"/>
      <c r="E324" s="610"/>
      <c r="F324" s="136">
        <f t="shared" si="3"/>
        <v>3000</v>
      </c>
      <c r="G324" s="474">
        <f>SUM(G318:G323)</f>
        <v>2938</v>
      </c>
      <c r="H324" s="474"/>
      <c r="I324" s="474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  <c r="BG324" s="15"/>
      <c r="BH324" s="15"/>
      <c r="BI324" s="15"/>
      <c r="BJ324" s="15"/>
      <c r="BK324" s="15"/>
      <c r="BL324" s="15"/>
      <c r="BM324" s="15"/>
      <c r="BN324" s="15"/>
      <c r="BO324" s="15"/>
      <c r="BP324" s="15"/>
      <c r="BQ324" s="15"/>
      <c r="BR324" s="15"/>
      <c r="BS324" s="15"/>
      <c r="BT324" s="15"/>
      <c r="BU324" s="15"/>
      <c r="BV324" s="15"/>
      <c r="BW324" s="15"/>
      <c r="BX324" s="15"/>
      <c r="BY324" s="15"/>
      <c r="BZ324" s="15"/>
      <c r="CA324" s="15"/>
      <c r="CB324" s="15"/>
      <c r="CC324" s="15"/>
      <c r="CD324" s="15"/>
      <c r="CE324" s="15"/>
      <c r="CF324" s="15"/>
      <c r="CG324" s="15"/>
      <c r="CH324" s="15"/>
      <c r="CI324" s="15"/>
      <c r="CJ324" s="15"/>
      <c r="CK324" s="15"/>
      <c r="CL324" s="15"/>
      <c r="CM324" s="15"/>
      <c r="CN324" s="15"/>
      <c r="CO324" s="15"/>
      <c r="CP324" s="15"/>
      <c r="CQ324" s="15"/>
      <c r="CR324" s="15"/>
      <c r="CS324" s="15"/>
      <c r="CT324" s="15"/>
      <c r="CU324" s="15"/>
      <c r="CV324" s="15"/>
      <c r="CW324" s="15"/>
      <c r="CX324" s="15"/>
      <c r="CY324" s="15"/>
      <c r="CZ324" s="15"/>
      <c r="DA324" s="15"/>
      <c r="DB324" s="15"/>
      <c r="DC324" s="15"/>
      <c r="DD324" s="15"/>
      <c r="DE324" s="15"/>
      <c r="DF324" s="15"/>
      <c r="DG324" s="15"/>
      <c r="DH324" s="15"/>
      <c r="DI324" s="15"/>
      <c r="DJ324" s="15"/>
      <c r="DK324" s="15"/>
      <c r="DL324" s="15"/>
      <c r="DM324" s="15"/>
      <c r="DN324" s="15"/>
      <c r="DO324" s="15"/>
      <c r="DP324" s="15"/>
      <c r="DQ324" s="15"/>
      <c r="DR324" s="15"/>
      <c r="DS324" s="15"/>
      <c r="DT324" s="15"/>
      <c r="DU324" s="15"/>
      <c r="DV324" s="15"/>
      <c r="DW324" s="15"/>
      <c r="DX324" s="15"/>
      <c r="DY324" s="15"/>
      <c r="DZ324" s="15"/>
      <c r="EA324" s="15"/>
      <c r="EB324" s="15"/>
      <c r="EC324" s="15"/>
      <c r="ED324" s="15"/>
      <c r="EE324" s="15"/>
      <c r="EF324" s="15"/>
      <c r="EG324" s="15"/>
      <c r="EH324" s="15"/>
      <c r="EI324" s="15"/>
      <c r="EJ324" s="15"/>
      <c r="EK324" s="15"/>
      <c r="EL324" s="15"/>
      <c r="EM324" s="15"/>
      <c r="EN324" s="15"/>
      <c r="EO324" s="15"/>
      <c r="EP324" s="15"/>
      <c r="EQ324" s="15"/>
      <c r="ER324" s="15"/>
      <c r="ES324" s="15"/>
      <c r="ET324" s="15"/>
      <c r="EU324" s="15"/>
      <c r="EV324" s="15"/>
      <c r="EW324" s="15"/>
      <c r="EX324" s="15"/>
      <c r="EY324" s="15"/>
      <c r="EZ324" s="15"/>
      <c r="FA324" s="15"/>
      <c r="FB324" s="15"/>
      <c r="FC324" s="15"/>
      <c r="FD324" s="15"/>
      <c r="FE324" s="15"/>
      <c r="FF324" s="15"/>
      <c r="FG324" s="15"/>
      <c r="FH324" s="15"/>
      <c r="FI324" s="15"/>
      <c r="FJ324" s="15"/>
      <c r="FK324" s="15"/>
      <c r="FL324" s="15"/>
      <c r="FM324" s="15"/>
      <c r="FN324" s="15"/>
      <c r="FO324" s="15"/>
      <c r="FP324" s="15"/>
      <c r="FQ324" s="15"/>
      <c r="FR324" s="15"/>
      <c r="FS324" s="15"/>
      <c r="FT324" s="15"/>
      <c r="FU324" s="15"/>
      <c r="FV324" s="15"/>
      <c r="FW324" s="15"/>
      <c r="FX324" s="15"/>
      <c r="FY324" s="15"/>
      <c r="FZ324" s="15"/>
      <c r="GA324" s="15"/>
      <c r="GB324" s="15"/>
      <c r="GC324" s="15"/>
      <c r="GD324" s="15"/>
      <c r="GE324" s="15"/>
      <c r="GF324" s="15"/>
      <c r="GG324" s="15"/>
      <c r="GH324" s="15"/>
      <c r="GI324" s="15"/>
      <c r="GJ324" s="15"/>
      <c r="GK324" s="15"/>
      <c r="GL324" s="15"/>
      <c r="GM324" s="15"/>
      <c r="GN324" s="15"/>
      <c r="GO324" s="15"/>
      <c r="GP324" s="15"/>
      <c r="GQ324" s="15"/>
      <c r="GR324" s="15"/>
      <c r="GS324" s="15"/>
      <c r="GT324" s="15"/>
      <c r="GU324" s="15"/>
      <c r="GV324" s="15"/>
      <c r="GW324" s="15"/>
      <c r="GX324" s="15"/>
      <c r="GY324" s="15"/>
      <c r="GZ324" s="15"/>
      <c r="HA324" s="15"/>
      <c r="HB324" s="15"/>
      <c r="HC324" s="15"/>
      <c r="HD324" s="15"/>
      <c r="HE324" s="15"/>
      <c r="HF324" s="15"/>
      <c r="HG324" s="15"/>
      <c r="HH324" s="15"/>
      <c r="HI324" s="15"/>
      <c r="HJ324" s="15"/>
      <c r="HK324" s="15"/>
      <c r="HL324" s="15"/>
      <c r="HM324" s="15"/>
      <c r="HN324" s="15"/>
      <c r="HO324" s="15"/>
      <c r="HP324" s="15"/>
      <c r="HQ324" s="15"/>
      <c r="HR324" s="15"/>
      <c r="HS324" s="15"/>
      <c r="HT324" s="15"/>
      <c r="HU324" s="15"/>
      <c r="HV324" s="15"/>
      <c r="HW324" s="15"/>
      <c r="HX324" s="15"/>
      <c r="HY324" s="15"/>
      <c r="HZ324" s="15"/>
      <c r="IA324" s="15"/>
      <c r="IB324" s="15"/>
      <c r="IC324" s="15"/>
      <c r="ID324" s="15"/>
      <c r="IE324" s="15"/>
      <c r="IF324" s="15"/>
      <c r="IG324" s="15"/>
      <c r="IH324" s="15"/>
      <c r="II324" s="15"/>
      <c r="IJ324" s="15"/>
      <c r="IK324" s="15"/>
      <c r="IL324" s="15"/>
      <c r="IM324" s="15"/>
      <c r="IN324" s="15"/>
      <c r="IO324" s="15"/>
      <c r="IP324" s="15"/>
      <c r="IQ324" s="15"/>
      <c r="IR324" s="15"/>
      <c r="IS324" s="15"/>
      <c r="IT324" s="15"/>
      <c r="IU324" s="15"/>
      <c r="IV324" s="15"/>
    </row>
    <row r="325" spans="1:256" ht="9" customHeight="1">
      <c r="A325" s="615"/>
      <c r="B325" s="615"/>
      <c r="C325" s="615"/>
      <c r="D325" s="615"/>
      <c r="E325" s="615"/>
      <c r="F325" s="615"/>
      <c r="G325" s="615"/>
      <c r="H325" s="615"/>
      <c r="I325" s="6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  <c r="BG325" s="15"/>
      <c r="BH325" s="15"/>
      <c r="BI325" s="15"/>
      <c r="BJ325" s="15"/>
      <c r="BK325" s="15"/>
      <c r="BL325" s="15"/>
      <c r="BM325" s="15"/>
      <c r="BN325" s="15"/>
      <c r="BO325" s="15"/>
      <c r="BP325" s="15"/>
      <c r="BQ325" s="15"/>
      <c r="BR325" s="15"/>
      <c r="BS325" s="15"/>
      <c r="BT325" s="15"/>
      <c r="BU325" s="15"/>
      <c r="BV325" s="15"/>
      <c r="BW325" s="15"/>
      <c r="BX325" s="15"/>
      <c r="BY325" s="15"/>
      <c r="BZ325" s="15"/>
      <c r="CA325" s="15"/>
      <c r="CB325" s="15"/>
      <c r="CC325" s="15"/>
      <c r="CD325" s="15"/>
      <c r="CE325" s="15"/>
      <c r="CF325" s="15"/>
      <c r="CG325" s="15"/>
      <c r="CH325" s="15"/>
      <c r="CI325" s="15"/>
      <c r="CJ325" s="15"/>
      <c r="CK325" s="15"/>
      <c r="CL325" s="15"/>
      <c r="CM325" s="15"/>
      <c r="CN325" s="15"/>
      <c r="CO325" s="15"/>
      <c r="CP325" s="15"/>
      <c r="CQ325" s="15"/>
      <c r="CR325" s="15"/>
      <c r="CS325" s="15"/>
      <c r="CT325" s="15"/>
      <c r="CU325" s="15"/>
      <c r="CV325" s="15"/>
      <c r="CW325" s="15"/>
      <c r="CX325" s="15"/>
      <c r="CY325" s="15"/>
      <c r="CZ325" s="15"/>
      <c r="DA325" s="15"/>
      <c r="DB325" s="15"/>
      <c r="DC325" s="15"/>
      <c r="DD325" s="15"/>
      <c r="DE325" s="15"/>
      <c r="DF325" s="15"/>
      <c r="DG325" s="15"/>
      <c r="DH325" s="15"/>
      <c r="DI325" s="15"/>
      <c r="DJ325" s="15"/>
      <c r="DK325" s="15"/>
      <c r="DL325" s="15"/>
      <c r="DM325" s="15"/>
      <c r="DN325" s="15"/>
      <c r="DO325" s="15"/>
      <c r="DP325" s="15"/>
      <c r="DQ325" s="15"/>
      <c r="DR325" s="15"/>
      <c r="DS325" s="15"/>
      <c r="DT325" s="15"/>
      <c r="DU325" s="15"/>
      <c r="DV325" s="15"/>
      <c r="DW325" s="15"/>
      <c r="DX325" s="15"/>
      <c r="DY325" s="15"/>
      <c r="DZ325" s="15"/>
      <c r="EA325" s="15"/>
      <c r="EB325" s="15"/>
      <c r="EC325" s="15"/>
      <c r="ED325" s="15"/>
      <c r="EE325" s="15"/>
      <c r="EF325" s="15"/>
      <c r="EG325" s="15"/>
      <c r="EH325" s="15"/>
      <c r="EI325" s="15"/>
      <c r="EJ325" s="15"/>
      <c r="EK325" s="15"/>
      <c r="EL325" s="15"/>
      <c r="EM325" s="15"/>
      <c r="EN325" s="15"/>
      <c r="EO325" s="15"/>
      <c r="EP325" s="15"/>
      <c r="EQ325" s="15"/>
      <c r="ER325" s="15"/>
      <c r="ES325" s="15"/>
      <c r="ET325" s="15"/>
      <c r="EU325" s="15"/>
      <c r="EV325" s="15"/>
      <c r="EW325" s="15"/>
      <c r="EX325" s="15"/>
      <c r="EY325" s="15"/>
      <c r="EZ325" s="15"/>
      <c r="FA325" s="15"/>
      <c r="FB325" s="15"/>
      <c r="FC325" s="15"/>
      <c r="FD325" s="15"/>
      <c r="FE325" s="15"/>
      <c r="FF325" s="15"/>
      <c r="FG325" s="15"/>
      <c r="FH325" s="15"/>
      <c r="FI325" s="15"/>
      <c r="FJ325" s="15"/>
      <c r="FK325" s="15"/>
      <c r="FL325" s="15"/>
      <c r="FM325" s="15"/>
      <c r="FN325" s="15"/>
      <c r="FO325" s="15"/>
      <c r="FP325" s="15"/>
      <c r="FQ325" s="15"/>
      <c r="FR325" s="15"/>
      <c r="FS325" s="15"/>
      <c r="FT325" s="15"/>
      <c r="FU325" s="15"/>
      <c r="FV325" s="15"/>
      <c r="FW325" s="15"/>
      <c r="FX325" s="15"/>
      <c r="FY325" s="15"/>
      <c r="FZ325" s="15"/>
      <c r="GA325" s="15"/>
      <c r="GB325" s="15"/>
      <c r="GC325" s="15"/>
      <c r="GD325" s="15"/>
      <c r="GE325" s="15"/>
      <c r="GF325" s="15"/>
      <c r="GG325" s="15"/>
      <c r="GH325" s="15"/>
      <c r="GI325" s="15"/>
      <c r="GJ325" s="15"/>
      <c r="GK325" s="15"/>
      <c r="GL325" s="15"/>
      <c r="GM325" s="15"/>
      <c r="GN325" s="15"/>
      <c r="GO325" s="15"/>
      <c r="GP325" s="15"/>
      <c r="GQ325" s="15"/>
      <c r="GR325" s="15"/>
      <c r="GS325" s="15"/>
      <c r="GT325" s="15"/>
      <c r="GU325" s="15"/>
      <c r="GV325" s="15"/>
      <c r="GW325" s="15"/>
      <c r="GX325" s="15"/>
      <c r="GY325" s="15"/>
      <c r="GZ325" s="15"/>
      <c r="HA325" s="15"/>
      <c r="HB325" s="15"/>
      <c r="HC325" s="15"/>
      <c r="HD325" s="15"/>
      <c r="HE325" s="15"/>
      <c r="HF325" s="15"/>
      <c r="HG325" s="15"/>
      <c r="HH325" s="15"/>
      <c r="HI325" s="15"/>
      <c r="HJ325" s="15"/>
      <c r="HK325" s="15"/>
      <c r="HL325" s="15"/>
      <c r="HM325" s="15"/>
      <c r="HN325" s="15"/>
      <c r="HO325" s="15"/>
      <c r="HP325" s="15"/>
      <c r="HQ325" s="15"/>
      <c r="HR325" s="15"/>
      <c r="HS325" s="15"/>
      <c r="HT325" s="15"/>
      <c r="HU325" s="15"/>
      <c r="HV325" s="15"/>
      <c r="HW325" s="15"/>
      <c r="HX325" s="15"/>
      <c r="HY325" s="15"/>
      <c r="HZ325" s="15"/>
      <c r="IA325" s="15"/>
      <c r="IB325" s="15"/>
      <c r="IC325" s="15"/>
      <c r="ID325" s="15"/>
      <c r="IE325" s="15"/>
      <c r="IF325" s="15"/>
      <c r="IG325" s="15"/>
      <c r="IH325" s="15"/>
      <c r="II325" s="15"/>
      <c r="IJ325" s="15"/>
      <c r="IK325" s="15"/>
      <c r="IL325" s="15"/>
      <c r="IM325" s="15"/>
      <c r="IN325" s="15"/>
      <c r="IO325" s="15"/>
      <c r="IP325" s="15"/>
      <c r="IQ325" s="15"/>
      <c r="IR325" s="15"/>
      <c r="IS325" s="15"/>
      <c r="IT325" s="15"/>
      <c r="IU325" s="15"/>
      <c r="IV325" s="15"/>
    </row>
    <row r="326" spans="1:256" ht="25.5" customHeight="1">
      <c r="A326" s="612" t="s">
        <v>38</v>
      </c>
      <c r="B326" s="612"/>
      <c r="C326" s="612"/>
      <c r="D326" s="613">
        <f>H275</f>
        <v>2.8</v>
      </c>
      <c r="E326" s="613"/>
      <c r="F326" s="137">
        <f>H31</f>
        <v>100</v>
      </c>
      <c r="G326" s="476">
        <f>ROUND(D326*F326,2)</f>
        <v>280</v>
      </c>
      <c r="H326" s="476"/>
      <c r="I326" s="476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  <c r="BG326" s="15"/>
      <c r="BH326" s="15"/>
      <c r="BI326" s="15"/>
      <c r="BJ326" s="15"/>
      <c r="BK326" s="15"/>
      <c r="BL326" s="15"/>
      <c r="BM326" s="15"/>
      <c r="BN326" s="15"/>
      <c r="BO326" s="15"/>
      <c r="BP326" s="15"/>
      <c r="BQ326" s="15"/>
      <c r="BR326" s="15"/>
      <c r="BS326" s="15"/>
      <c r="BT326" s="15"/>
      <c r="BU326" s="15"/>
      <c r="BV326" s="15"/>
      <c r="BW326" s="15"/>
      <c r="BX326" s="15"/>
      <c r="BY326" s="15"/>
      <c r="BZ326" s="15"/>
      <c r="CA326" s="15"/>
      <c r="CB326" s="15"/>
      <c r="CC326" s="15"/>
      <c r="CD326" s="15"/>
      <c r="CE326" s="15"/>
      <c r="CF326" s="15"/>
      <c r="CG326" s="15"/>
      <c r="CH326" s="15"/>
      <c r="CI326" s="15"/>
      <c r="CJ326" s="15"/>
      <c r="CK326" s="15"/>
      <c r="CL326" s="15"/>
      <c r="CM326" s="15"/>
      <c r="CN326" s="15"/>
      <c r="CO326" s="15"/>
      <c r="CP326" s="15"/>
      <c r="CQ326" s="15"/>
      <c r="CR326" s="15"/>
      <c r="CS326" s="15"/>
      <c r="CT326" s="15"/>
      <c r="CU326" s="15"/>
      <c r="CV326" s="15"/>
      <c r="CW326" s="15"/>
      <c r="CX326" s="15"/>
      <c r="CY326" s="15"/>
      <c r="CZ326" s="15"/>
      <c r="DA326" s="15"/>
      <c r="DB326" s="15"/>
      <c r="DC326" s="15"/>
      <c r="DD326" s="15"/>
      <c r="DE326" s="15"/>
      <c r="DF326" s="15"/>
      <c r="DG326" s="15"/>
      <c r="DH326" s="15"/>
      <c r="DI326" s="15"/>
      <c r="DJ326" s="15"/>
      <c r="DK326" s="15"/>
      <c r="DL326" s="15"/>
      <c r="DM326" s="15"/>
      <c r="DN326" s="15"/>
      <c r="DO326" s="15"/>
      <c r="DP326" s="15"/>
      <c r="DQ326" s="15"/>
      <c r="DR326" s="15"/>
      <c r="DS326" s="15"/>
      <c r="DT326" s="15"/>
      <c r="DU326" s="15"/>
      <c r="DV326" s="15"/>
      <c r="DW326" s="15"/>
      <c r="DX326" s="15"/>
      <c r="DY326" s="15"/>
      <c r="DZ326" s="15"/>
      <c r="EA326" s="15"/>
      <c r="EB326" s="15"/>
      <c r="EC326" s="15"/>
      <c r="ED326" s="15"/>
      <c r="EE326" s="15"/>
      <c r="EF326" s="15"/>
      <c r="EG326" s="15"/>
      <c r="EH326" s="15"/>
      <c r="EI326" s="15"/>
      <c r="EJ326" s="15"/>
      <c r="EK326" s="15"/>
      <c r="EL326" s="15"/>
      <c r="EM326" s="15"/>
      <c r="EN326" s="15"/>
      <c r="EO326" s="15"/>
      <c r="EP326" s="15"/>
      <c r="EQ326" s="15"/>
      <c r="ER326" s="15"/>
      <c r="ES326" s="15"/>
      <c r="ET326" s="15"/>
      <c r="EU326" s="15"/>
      <c r="EV326" s="15"/>
      <c r="EW326" s="15"/>
      <c r="EX326" s="15"/>
      <c r="EY326" s="15"/>
      <c r="EZ326" s="15"/>
      <c r="FA326" s="15"/>
      <c r="FB326" s="15"/>
      <c r="FC326" s="15"/>
      <c r="FD326" s="15"/>
      <c r="FE326" s="15"/>
      <c r="FF326" s="15"/>
      <c r="FG326" s="15"/>
      <c r="FH326" s="15"/>
      <c r="FI326" s="15"/>
      <c r="FJ326" s="15"/>
      <c r="FK326" s="15"/>
      <c r="FL326" s="15"/>
      <c r="FM326" s="15"/>
      <c r="FN326" s="15"/>
      <c r="FO326" s="15"/>
      <c r="FP326" s="15"/>
      <c r="FQ326" s="15"/>
      <c r="FR326" s="15"/>
      <c r="FS326" s="15"/>
      <c r="FT326" s="15"/>
      <c r="FU326" s="15"/>
      <c r="FV326" s="15"/>
      <c r="FW326" s="15"/>
      <c r="FX326" s="15"/>
      <c r="FY326" s="15"/>
      <c r="FZ326" s="15"/>
      <c r="GA326" s="15"/>
      <c r="GB326" s="15"/>
      <c r="GC326" s="15"/>
      <c r="GD326" s="15"/>
      <c r="GE326" s="15"/>
      <c r="GF326" s="15"/>
      <c r="GG326" s="15"/>
      <c r="GH326" s="15"/>
      <c r="GI326" s="15"/>
      <c r="GJ326" s="15"/>
      <c r="GK326" s="15"/>
      <c r="GL326" s="15"/>
      <c r="GM326" s="15"/>
      <c r="GN326" s="15"/>
      <c r="GO326" s="15"/>
      <c r="GP326" s="15"/>
      <c r="GQ326" s="15"/>
      <c r="GR326" s="15"/>
      <c r="GS326" s="15"/>
      <c r="GT326" s="15"/>
      <c r="GU326" s="15"/>
      <c r="GV326" s="15"/>
      <c r="GW326" s="15"/>
      <c r="GX326" s="15"/>
      <c r="GY326" s="15"/>
      <c r="GZ326" s="15"/>
      <c r="HA326" s="15"/>
      <c r="HB326" s="15"/>
      <c r="HC326" s="15"/>
      <c r="HD326" s="15"/>
      <c r="HE326" s="15"/>
      <c r="HF326" s="15"/>
      <c r="HG326" s="15"/>
      <c r="HH326" s="15"/>
      <c r="HI326" s="15"/>
      <c r="HJ326" s="15"/>
      <c r="HK326" s="15"/>
      <c r="HL326" s="15"/>
      <c r="HM326" s="15"/>
      <c r="HN326" s="15"/>
      <c r="HO326" s="15"/>
      <c r="HP326" s="15"/>
      <c r="HQ326" s="15"/>
      <c r="HR326" s="15"/>
      <c r="HS326" s="15"/>
      <c r="HT326" s="15"/>
      <c r="HU326" s="15"/>
      <c r="HV326" s="15"/>
      <c r="HW326" s="15"/>
      <c r="HX326" s="15"/>
      <c r="HY326" s="15"/>
      <c r="HZ326" s="15"/>
      <c r="IA326" s="15"/>
      <c r="IB326" s="15"/>
      <c r="IC326" s="15"/>
      <c r="ID326" s="15"/>
      <c r="IE326" s="15"/>
      <c r="IF326" s="15"/>
      <c r="IG326" s="15"/>
      <c r="IH326" s="15"/>
      <c r="II326" s="15"/>
      <c r="IJ326" s="15"/>
      <c r="IK326" s="15"/>
      <c r="IL326" s="15"/>
      <c r="IM326" s="15"/>
      <c r="IN326" s="15"/>
      <c r="IO326" s="15"/>
      <c r="IP326" s="15"/>
      <c r="IQ326" s="15"/>
      <c r="IR326" s="15"/>
      <c r="IS326" s="15"/>
      <c r="IT326" s="15"/>
      <c r="IU326" s="15"/>
      <c r="IV326" s="15"/>
    </row>
    <row r="327" spans="1:256" ht="24" customHeight="1">
      <c r="A327" s="608" t="s">
        <v>305</v>
      </c>
      <c r="B327" s="608"/>
      <c r="C327" s="608"/>
      <c r="D327" s="607">
        <f>H279</f>
        <v>1.2</v>
      </c>
      <c r="E327" s="607"/>
      <c r="F327" s="131">
        <f>H32</f>
        <v>250</v>
      </c>
      <c r="G327" s="476">
        <f>ROUND((D327*F327),2)</f>
        <v>300</v>
      </c>
      <c r="H327" s="476"/>
      <c r="I327" s="476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  <c r="BG327" s="15"/>
      <c r="BH327" s="15"/>
      <c r="BI327" s="15"/>
      <c r="BJ327" s="15"/>
      <c r="BK327" s="15"/>
      <c r="BL327" s="15"/>
      <c r="BM327" s="15"/>
      <c r="BN327" s="15"/>
      <c r="BO327" s="15"/>
      <c r="BP327" s="15"/>
      <c r="BQ327" s="15"/>
      <c r="BR327" s="15"/>
      <c r="BS327" s="15"/>
      <c r="BT327" s="15"/>
      <c r="BU327" s="15"/>
      <c r="BV327" s="15"/>
      <c r="BW327" s="15"/>
      <c r="BX327" s="15"/>
      <c r="BY327" s="15"/>
      <c r="BZ327" s="15"/>
      <c r="CA327" s="15"/>
      <c r="CB327" s="15"/>
      <c r="CC327" s="15"/>
      <c r="CD327" s="15"/>
      <c r="CE327" s="15"/>
      <c r="CF327" s="15"/>
      <c r="CG327" s="15"/>
      <c r="CH327" s="15"/>
      <c r="CI327" s="15"/>
      <c r="CJ327" s="15"/>
      <c r="CK327" s="15"/>
      <c r="CL327" s="15"/>
      <c r="CM327" s="15"/>
      <c r="CN327" s="15"/>
      <c r="CO327" s="15"/>
      <c r="CP327" s="15"/>
      <c r="CQ327" s="15"/>
      <c r="CR327" s="15"/>
      <c r="CS327" s="15"/>
      <c r="CT327" s="15"/>
      <c r="CU327" s="15"/>
      <c r="CV327" s="15"/>
      <c r="CW327" s="15"/>
      <c r="CX327" s="15"/>
      <c r="CY327" s="15"/>
      <c r="CZ327" s="15"/>
      <c r="DA327" s="15"/>
      <c r="DB327" s="15"/>
      <c r="DC327" s="15"/>
      <c r="DD327" s="15"/>
      <c r="DE327" s="15"/>
      <c r="DF327" s="15"/>
      <c r="DG327" s="15"/>
      <c r="DH327" s="15"/>
      <c r="DI327" s="15"/>
      <c r="DJ327" s="15"/>
      <c r="DK327" s="15"/>
      <c r="DL327" s="15"/>
      <c r="DM327" s="15"/>
      <c r="DN327" s="15"/>
      <c r="DO327" s="15"/>
      <c r="DP327" s="15"/>
      <c r="DQ327" s="15"/>
      <c r="DR327" s="15"/>
      <c r="DS327" s="15"/>
      <c r="DT327" s="15"/>
      <c r="DU327" s="15"/>
      <c r="DV327" s="15"/>
      <c r="DW327" s="15"/>
      <c r="DX327" s="15"/>
      <c r="DY327" s="15"/>
      <c r="DZ327" s="15"/>
      <c r="EA327" s="15"/>
      <c r="EB327" s="15"/>
      <c r="EC327" s="15"/>
      <c r="ED327" s="15"/>
      <c r="EE327" s="15"/>
      <c r="EF327" s="15"/>
      <c r="EG327" s="15"/>
      <c r="EH327" s="15"/>
      <c r="EI327" s="15"/>
      <c r="EJ327" s="15"/>
      <c r="EK327" s="15"/>
      <c r="EL327" s="15"/>
      <c r="EM327" s="15"/>
      <c r="EN327" s="15"/>
      <c r="EO327" s="15"/>
      <c r="EP327" s="15"/>
      <c r="EQ327" s="15"/>
      <c r="ER327" s="15"/>
      <c r="ES327" s="15"/>
      <c r="ET327" s="15"/>
      <c r="EU327" s="15"/>
      <c r="EV327" s="15"/>
      <c r="EW327" s="15"/>
      <c r="EX327" s="15"/>
      <c r="EY327" s="15"/>
      <c r="EZ327" s="15"/>
      <c r="FA327" s="15"/>
      <c r="FB327" s="15"/>
      <c r="FC327" s="15"/>
      <c r="FD327" s="15"/>
      <c r="FE327" s="15"/>
      <c r="FF327" s="15"/>
      <c r="FG327" s="15"/>
      <c r="FH327" s="15"/>
      <c r="FI327" s="15"/>
      <c r="FJ327" s="15"/>
      <c r="FK327" s="15"/>
      <c r="FL327" s="15"/>
      <c r="FM327" s="15"/>
      <c r="FN327" s="15"/>
      <c r="FO327" s="15"/>
      <c r="FP327" s="15"/>
      <c r="FQ327" s="15"/>
      <c r="FR327" s="15"/>
      <c r="FS327" s="15"/>
      <c r="FT327" s="15"/>
      <c r="FU327" s="15"/>
      <c r="FV327" s="15"/>
      <c r="FW327" s="15"/>
      <c r="FX327" s="15"/>
      <c r="FY327" s="15"/>
      <c r="FZ327" s="15"/>
      <c r="GA327" s="15"/>
      <c r="GB327" s="15"/>
      <c r="GC327" s="15"/>
      <c r="GD327" s="15"/>
      <c r="GE327" s="15"/>
      <c r="GF327" s="15"/>
      <c r="GG327" s="15"/>
      <c r="GH327" s="15"/>
      <c r="GI327" s="15"/>
      <c r="GJ327" s="15"/>
      <c r="GK327" s="15"/>
      <c r="GL327" s="15"/>
      <c r="GM327" s="15"/>
      <c r="GN327" s="15"/>
      <c r="GO327" s="15"/>
      <c r="GP327" s="15"/>
      <c r="GQ327" s="15"/>
      <c r="GR327" s="15"/>
      <c r="GS327" s="15"/>
      <c r="GT327" s="15"/>
      <c r="GU327" s="15"/>
      <c r="GV327" s="15"/>
      <c r="GW327" s="15"/>
      <c r="GX327" s="15"/>
      <c r="GY327" s="15"/>
      <c r="GZ327" s="15"/>
      <c r="HA327" s="15"/>
      <c r="HB327" s="15"/>
      <c r="HC327" s="15"/>
      <c r="HD327" s="15"/>
      <c r="HE327" s="15"/>
      <c r="HF327" s="15"/>
      <c r="HG327" s="15"/>
      <c r="HH327" s="15"/>
      <c r="HI327" s="15"/>
      <c r="HJ327" s="15"/>
      <c r="HK327" s="15"/>
      <c r="HL327" s="15"/>
      <c r="HM327" s="15"/>
      <c r="HN327" s="15"/>
      <c r="HO327" s="15"/>
      <c r="HP327" s="15"/>
      <c r="HQ327" s="15"/>
      <c r="HR327" s="15"/>
      <c r="HS327" s="15"/>
      <c r="HT327" s="15"/>
      <c r="HU327" s="15"/>
      <c r="HV327" s="15"/>
      <c r="HW327" s="15"/>
      <c r="HX327" s="15"/>
      <c r="HY327" s="15"/>
      <c r="HZ327" s="15"/>
      <c r="IA327" s="15"/>
      <c r="IB327" s="15"/>
      <c r="IC327" s="15"/>
      <c r="ID327" s="15"/>
      <c r="IE327" s="15"/>
      <c r="IF327" s="15"/>
      <c r="IG327" s="15"/>
      <c r="IH327" s="15"/>
      <c r="II327" s="15"/>
      <c r="IJ327" s="15"/>
      <c r="IK327" s="15"/>
      <c r="IL327" s="15"/>
      <c r="IM327" s="15"/>
      <c r="IN327" s="15"/>
      <c r="IO327" s="15"/>
      <c r="IP327" s="15"/>
      <c r="IQ327" s="15"/>
      <c r="IR327" s="15"/>
      <c r="IS327" s="15"/>
      <c r="IT327" s="15"/>
      <c r="IU327" s="15"/>
      <c r="IV327" s="15"/>
    </row>
    <row r="328" spans="1:256" ht="13.5" customHeight="1">
      <c r="A328" s="608" t="s">
        <v>306</v>
      </c>
      <c r="B328" s="608"/>
      <c r="C328" s="608"/>
      <c r="D328" s="607">
        <f>H283</f>
        <v>1.2</v>
      </c>
      <c r="E328" s="607"/>
      <c r="F328" s="131">
        <f>H33</f>
        <v>350</v>
      </c>
      <c r="G328" s="476">
        <f>ROUND((D328*F328),2)</f>
        <v>420</v>
      </c>
      <c r="H328" s="476"/>
      <c r="I328" s="476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  <c r="BG328" s="15"/>
      <c r="BH328" s="15"/>
      <c r="BI328" s="15"/>
      <c r="BJ328" s="15"/>
      <c r="BK328" s="15"/>
      <c r="BL328" s="15"/>
      <c r="BM328" s="15"/>
      <c r="BN328" s="15"/>
      <c r="BO328" s="15"/>
      <c r="BP328" s="15"/>
      <c r="BQ328" s="15"/>
      <c r="BR328" s="15"/>
      <c r="BS328" s="15"/>
      <c r="BT328" s="15"/>
      <c r="BU328" s="15"/>
      <c r="BV328" s="15"/>
      <c r="BW328" s="15"/>
      <c r="BX328" s="15"/>
      <c r="BY328" s="15"/>
      <c r="BZ328" s="15"/>
      <c r="CA328" s="15"/>
      <c r="CB328" s="15"/>
      <c r="CC328" s="15"/>
      <c r="CD328" s="15"/>
      <c r="CE328" s="15"/>
      <c r="CF328" s="15"/>
      <c r="CG328" s="15"/>
      <c r="CH328" s="15"/>
      <c r="CI328" s="15"/>
      <c r="CJ328" s="15"/>
      <c r="CK328" s="15"/>
      <c r="CL328" s="15"/>
      <c r="CM328" s="15"/>
      <c r="CN328" s="15"/>
      <c r="CO328" s="15"/>
      <c r="CP328" s="15"/>
      <c r="CQ328" s="15"/>
      <c r="CR328" s="15"/>
      <c r="CS328" s="15"/>
      <c r="CT328" s="15"/>
      <c r="CU328" s="15"/>
      <c r="CV328" s="15"/>
      <c r="CW328" s="15"/>
      <c r="CX328" s="15"/>
      <c r="CY328" s="15"/>
      <c r="CZ328" s="15"/>
      <c r="DA328" s="15"/>
      <c r="DB328" s="15"/>
      <c r="DC328" s="15"/>
      <c r="DD328" s="15"/>
      <c r="DE328" s="15"/>
      <c r="DF328" s="15"/>
      <c r="DG328" s="15"/>
      <c r="DH328" s="15"/>
      <c r="DI328" s="15"/>
      <c r="DJ328" s="15"/>
      <c r="DK328" s="15"/>
      <c r="DL328" s="15"/>
      <c r="DM328" s="15"/>
      <c r="DN328" s="15"/>
      <c r="DO328" s="15"/>
      <c r="DP328" s="15"/>
      <c r="DQ328" s="15"/>
      <c r="DR328" s="15"/>
      <c r="DS328" s="15"/>
      <c r="DT328" s="15"/>
      <c r="DU328" s="15"/>
      <c r="DV328" s="15"/>
      <c r="DW328" s="15"/>
      <c r="DX328" s="15"/>
      <c r="DY328" s="15"/>
      <c r="DZ328" s="15"/>
      <c r="EA328" s="15"/>
      <c r="EB328" s="15"/>
      <c r="EC328" s="15"/>
      <c r="ED328" s="15"/>
      <c r="EE328" s="15"/>
      <c r="EF328" s="15"/>
      <c r="EG328" s="15"/>
      <c r="EH328" s="15"/>
      <c r="EI328" s="15"/>
      <c r="EJ328" s="15"/>
      <c r="EK328" s="15"/>
      <c r="EL328" s="15"/>
      <c r="EM328" s="15"/>
      <c r="EN328" s="15"/>
      <c r="EO328" s="15"/>
      <c r="EP328" s="15"/>
      <c r="EQ328" s="15"/>
      <c r="ER328" s="15"/>
      <c r="ES328" s="15"/>
      <c r="ET328" s="15"/>
      <c r="EU328" s="15"/>
      <c r="EV328" s="15"/>
      <c r="EW328" s="15"/>
      <c r="EX328" s="15"/>
      <c r="EY328" s="15"/>
      <c r="EZ328" s="15"/>
      <c r="FA328" s="15"/>
      <c r="FB328" s="15"/>
      <c r="FC328" s="15"/>
      <c r="FD328" s="15"/>
      <c r="FE328" s="15"/>
      <c r="FF328" s="15"/>
      <c r="FG328" s="15"/>
      <c r="FH328" s="15"/>
      <c r="FI328" s="15"/>
      <c r="FJ328" s="15"/>
      <c r="FK328" s="15"/>
      <c r="FL328" s="15"/>
      <c r="FM328" s="15"/>
      <c r="FN328" s="15"/>
      <c r="FO328" s="15"/>
      <c r="FP328" s="15"/>
      <c r="FQ328" s="15"/>
      <c r="FR328" s="15"/>
      <c r="FS328" s="15"/>
      <c r="FT328" s="15"/>
      <c r="FU328" s="15"/>
      <c r="FV328" s="15"/>
      <c r="FW328" s="15"/>
      <c r="FX328" s="15"/>
      <c r="FY328" s="15"/>
      <c r="FZ328" s="15"/>
      <c r="GA328" s="15"/>
      <c r="GB328" s="15"/>
      <c r="GC328" s="15"/>
      <c r="GD328" s="15"/>
      <c r="GE328" s="15"/>
      <c r="GF328" s="15"/>
      <c r="GG328" s="15"/>
      <c r="GH328" s="15"/>
      <c r="GI328" s="15"/>
      <c r="GJ328" s="15"/>
      <c r="GK328" s="15"/>
      <c r="GL328" s="15"/>
      <c r="GM328" s="15"/>
      <c r="GN328" s="15"/>
      <c r="GO328" s="15"/>
      <c r="GP328" s="15"/>
      <c r="GQ328" s="15"/>
      <c r="GR328" s="15"/>
      <c r="GS328" s="15"/>
      <c r="GT328" s="15"/>
      <c r="GU328" s="15"/>
      <c r="GV328" s="15"/>
      <c r="GW328" s="15"/>
      <c r="GX328" s="15"/>
      <c r="GY328" s="15"/>
      <c r="GZ328" s="15"/>
      <c r="HA328" s="15"/>
      <c r="HB328" s="15"/>
      <c r="HC328" s="15"/>
      <c r="HD328" s="15"/>
      <c r="HE328" s="15"/>
      <c r="HF328" s="15"/>
      <c r="HG328" s="15"/>
      <c r="HH328" s="15"/>
      <c r="HI328" s="15"/>
      <c r="HJ328" s="15"/>
      <c r="HK328" s="15"/>
      <c r="HL328" s="15"/>
      <c r="HM328" s="15"/>
      <c r="HN328" s="15"/>
      <c r="HO328" s="15"/>
      <c r="HP328" s="15"/>
      <c r="HQ328" s="15"/>
      <c r="HR328" s="15"/>
      <c r="HS328" s="15"/>
      <c r="HT328" s="15"/>
      <c r="HU328" s="15"/>
      <c r="HV328" s="15"/>
      <c r="HW328" s="15"/>
      <c r="HX328" s="15"/>
      <c r="HY328" s="15"/>
      <c r="HZ328" s="15"/>
      <c r="IA328" s="15"/>
      <c r="IB328" s="15"/>
      <c r="IC328" s="15"/>
      <c r="ID328" s="15"/>
      <c r="IE328" s="15"/>
      <c r="IF328" s="15"/>
      <c r="IG328" s="15"/>
      <c r="IH328" s="15"/>
      <c r="II328" s="15"/>
      <c r="IJ328" s="15"/>
      <c r="IK328" s="15"/>
      <c r="IL328" s="15"/>
      <c r="IM328" s="15"/>
      <c r="IN328" s="15"/>
      <c r="IO328" s="15"/>
      <c r="IP328" s="15"/>
      <c r="IQ328" s="15"/>
      <c r="IR328" s="15"/>
      <c r="IS328" s="15"/>
      <c r="IT328" s="15"/>
      <c r="IU328" s="15"/>
      <c r="IV328" s="15"/>
    </row>
    <row r="329" spans="1:256" ht="12.75" customHeight="1">
      <c r="A329" s="610" t="s">
        <v>307</v>
      </c>
      <c r="B329" s="610"/>
      <c r="C329" s="610"/>
      <c r="D329" s="610"/>
      <c r="E329" s="610"/>
      <c r="F329" s="133">
        <f>H34</f>
        <v>700</v>
      </c>
      <c r="G329" s="474">
        <f>SUM(G326:G328)</f>
        <v>1000</v>
      </c>
      <c r="H329" s="474"/>
      <c r="I329" s="474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  <c r="BG329" s="15"/>
      <c r="BH329" s="15"/>
      <c r="BI329" s="15"/>
      <c r="BJ329" s="15"/>
      <c r="BK329" s="15"/>
      <c r="BL329" s="15"/>
      <c r="BM329" s="15"/>
      <c r="BN329" s="15"/>
      <c r="BO329" s="15"/>
      <c r="BP329" s="15"/>
      <c r="BQ329" s="15"/>
      <c r="BR329" s="15"/>
      <c r="BS329" s="15"/>
      <c r="BT329" s="15"/>
      <c r="BU329" s="15"/>
      <c r="BV329" s="15"/>
      <c r="BW329" s="15"/>
      <c r="BX329" s="15"/>
      <c r="BY329" s="15"/>
      <c r="BZ329" s="15"/>
      <c r="CA329" s="15"/>
      <c r="CB329" s="15"/>
      <c r="CC329" s="15"/>
      <c r="CD329" s="15"/>
      <c r="CE329" s="15"/>
      <c r="CF329" s="15"/>
      <c r="CG329" s="15"/>
      <c r="CH329" s="15"/>
      <c r="CI329" s="15"/>
      <c r="CJ329" s="15"/>
      <c r="CK329" s="15"/>
      <c r="CL329" s="15"/>
      <c r="CM329" s="15"/>
      <c r="CN329" s="15"/>
      <c r="CO329" s="15"/>
      <c r="CP329" s="15"/>
      <c r="CQ329" s="15"/>
      <c r="CR329" s="15"/>
      <c r="CS329" s="15"/>
      <c r="CT329" s="15"/>
      <c r="CU329" s="15"/>
      <c r="CV329" s="15"/>
      <c r="CW329" s="15"/>
      <c r="CX329" s="15"/>
      <c r="CY329" s="15"/>
      <c r="CZ329" s="15"/>
      <c r="DA329" s="15"/>
      <c r="DB329" s="15"/>
      <c r="DC329" s="15"/>
      <c r="DD329" s="15"/>
      <c r="DE329" s="15"/>
      <c r="DF329" s="15"/>
      <c r="DG329" s="15"/>
      <c r="DH329" s="15"/>
      <c r="DI329" s="15"/>
      <c r="DJ329" s="15"/>
      <c r="DK329" s="15"/>
      <c r="DL329" s="15"/>
      <c r="DM329" s="15"/>
      <c r="DN329" s="15"/>
      <c r="DO329" s="15"/>
      <c r="DP329" s="15"/>
      <c r="DQ329" s="15"/>
      <c r="DR329" s="15"/>
      <c r="DS329" s="15"/>
      <c r="DT329" s="15"/>
      <c r="DU329" s="15"/>
      <c r="DV329" s="15"/>
      <c r="DW329" s="15"/>
      <c r="DX329" s="15"/>
      <c r="DY329" s="15"/>
      <c r="DZ329" s="15"/>
      <c r="EA329" s="15"/>
      <c r="EB329" s="15"/>
      <c r="EC329" s="15"/>
      <c r="ED329" s="15"/>
      <c r="EE329" s="15"/>
      <c r="EF329" s="15"/>
      <c r="EG329" s="15"/>
      <c r="EH329" s="15"/>
      <c r="EI329" s="15"/>
      <c r="EJ329" s="15"/>
      <c r="EK329" s="15"/>
      <c r="EL329" s="15"/>
      <c r="EM329" s="15"/>
      <c r="EN329" s="15"/>
      <c r="EO329" s="15"/>
      <c r="EP329" s="15"/>
      <c r="EQ329" s="15"/>
      <c r="ER329" s="15"/>
      <c r="ES329" s="15"/>
      <c r="ET329" s="15"/>
      <c r="EU329" s="15"/>
      <c r="EV329" s="15"/>
      <c r="EW329" s="15"/>
      <c r="EX329" s="15"/>
      <c r="EY329" s="15"/>
      <c r="EZ329" s="15"/>
      <c r="FA329" s="15"/>
      <c r="FB329" s="15"/>
      <c r="FC329" s="15"/>
      <c r="FD329" s="15"/>
      <c r="FE329" s="15"/>
      <c r="FF329" s="15"/>
      <c r="FG329" s="15"/>
      <c r="FH329" s="15"/>
      <c r="FI329" s="15"/>
      <c r="FJ329" s="15"/>
      <c r="FK329" s="15"/>
      <c r="FL329" s="15"/>
      <c r="FM329" s="15"/>
      <c r="FN329" s="15"/>
      <c r="FO329" s="15"/>
      <c r="FP329" s="15"/>
      <c r="FQ329" s="15"/>
      <c r="FR329" s="15"/>
      <c r="FS329" s="15"/>
      <c r="FT329" s="15"/>
      <c r="FU329" s="15"/>
      <c r="FV329" s="15"/>
      <c r="FW329" s="15"/>
      <c r="FX329" s="15"/>
      <c r="FY329" s="15"/>
      <c r="FZ329" s="15"/>
      <c r="GA329" s="15"/>
      <c r="GB329" s="15"/>
      <c r="GC329" s="15"/>
      <c r="GD329" s="15"/>
      <c r="GE329" s="15"/>
      <c r="GF329" s="15"/>
      <c r="GG329" s="15"/>
      <c r="GH329" s="15"/>
      <c r="GI329" s="15"/>
      <c r="GJ329" s="15"/>
      <c r="GK329" s="15"/>
      <c r="GL329" s="15"/>
      <c r="GM329" s="15"/>
      <c r="GN329" s="15"/>
      <c r="GO329" s="15"/>
      <c r="GP329" s="15"/>
      <c r="GQ329" s="15"/>
      <c r="GR329" s="15"/>
      <c r="GS329" s="15"/>
      <c r="GT329" s="15"/>
      <c r="GU329" s="15"/>
      <c r="GV329" s="15"/>
      <c r="GW329" s="15"/>
      <c r="GX329" s="15"/>
      <c r="GY329" s="15"/>
      <c r="GZ329" s="15"/>
      <c r="HA329" s="15"/>
      <c r="HB329" s="15"/>
      <c r="HC329" s="15"/>
      <c r="HD329" s="15"/>
      <c r="HE329" s="15"/>
      <c r="HF329" s="15"/>
      <c r="HG329" s="15"/>
      <c r="HH329" s="15"/>
      <c r="HI329" s="15"/>
      <c r="HJ329" s="15"/>
      <c r="HK329" s="15"/>
      <c r="HL329" s="15"/>
      <c r="HM329" s="15"/>
      <c r="HN329" s="15"/>
      <c r="HO329" s="15"/>
      <c r="HP329" s="15"/>
      <c r="HQ329" s="15"/>
      <c r="HR329" s="15"/>
      <c r="HS329" s="15"/>
      <c r="HT329" s="15"/>
      <c r="HU329" s="15"/>
      <c r="HV329" s="15"/>
      <c r="HW329" s="15"/>
      <c r="HX329" s="15"/>
      <c r="HY329" s="15"/>
      <c r="HZ329" s="15"/>
      <c r="IA329" s="15"/>
      <c r="IB329" s="15"/>
      <c r="IC329" s="15"/>
      <c r="ID329" s="15"/>
      <c r="IE329" s="15"/>
      <c r="IF329" s="15"/>
      <c r="IG329" s="15"/>
      <c r="IH329" s="15"/>
      <c r="II329" s="15"/>
      <c r="IJ329" s="15"/>
      <c r="IK329" s="15"/>
      <c r="IL329" s="15"/>
      <c r="IM329" s="15"/>
      <c r="IN329" s="15"/>
      <c r="IO329" s="15"/>
      <c r="IP329" s="15"/>
      <c r="IQ329" s="15"/>
      <c r="IR329" s="15"/>
      <c r="IS329" s="15"/>
      <c r="IT329" s="15"/>
      <c r="IU329" s="15"/>
      <c r="IV329" s="15"/>
    </row>
    <row r="330" spans="1:256" ht="8.25" customHeight="1">
      <c r="A330" s="615"/>
      <c r="B330" s="615"/>
      <c r="C330" s="615"/>
      <c r="D330" s="615"/>
      <c r="E330" s="615"/>
      <c r="F330" s="615"/>
      <c r="G330" s="615"/>
      <c r="H330" s="615"/>
      <c r="I330" s="6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  <c r="BG330" s="15"/>
      <c r="BH330" s="15"/>
      <c r="BI330" s="15"/>
      <c r="BJ330" s="15"/>
      <c r="BK330" s="15"/>
      <c r="BL330" s="15"/>
      <c r="BM330" s="15"/>
      <c r="BN330" s="15"/>
      <c r="BO330" s="15"/>
      <c r="BP330" s="15"/>
      <c r="BQ330" s="15"/>
      <c r="BR330" s="15"/>
      <c r="BS330" s="15"/>
      <c r="BT330" s="15"/>
      <c r="BU330" s="15"/>
      <c r="BV330" s="15"/>
      <c r="BW330" s="15"/>
      <c r="BX330" s="15"/>
      <c r="BY330" s="15"/>
      <c r="BZ330" s="15"/>
      <c r="CA330" s="15"/>
      <c r="CB330" s="15"/>
      <c r="CC330" s="15"/>
      <c r="CD330" s="15"/>
      <c r="CE330" s="15"/>
      <c r="CF330" s="15"/>
      <c r="CG330" s="15"/>
      <c r="CH330" s="15"/>
      <c r="CI330" s="15"/>
      <c r="CJ330" s="15"/>
      <c r="CK330" s="15"/>
      <c r="CL330" s="15"/>
      <c r="CM330" s="15"/>
      <c r="CN330" s="15"/>
      <c r="CO330" s="15"/>
      <c r="CP330" s="15"/>
      <c r="CQ330" s="15"/>
      <c r="CR330" s="15"/>
      <c r="CS330" s="15"/>
      <c r="CT330" s="15"/>
      <c r="CU330" s="15"/>
      <c r="CV330" s="15"/>
      <c r="CW330" s="15"/>
      <c r="CX330" s="15"/>
      <c r="CY330" s="15"/>
      <c r="CZ330" s="15"/>
      <c r="DA330" s="15"/>
      <c r="DB330" s="15"/>
      <c r="DC330" s="15"/>
      <c r="DD330" s="15"/>
      <c r="DE330" s="15"/>
      <c r="DF330" s="15"/>
      <c r="DG330" s="15"/>
      <c r="DH330" s="15"/>
      <c r="DI330" s="15"/>
      <c r="DJ330" s="15"/>
      <c r="DK330" s="15"/>
      <c r="DL330" s="15"/>
      <c r="DM330" s="15"/>
      <c r="DN330" s="15"/>
      <c r="DO330" s="15"/>
      <c r="DP330" s="15"/>
      <c r="DQ330" s="15"/>
      <c r="DR330" s="15"/>
      <c r="DS330" s="15"/>
      <c r="DT330" s="15"/>
      <c r="DU330" s="15"/>
      <c r="DV330" s="15"/>
      <c r="DW330" s="15"/>
      <c r="DX330" s="15"/>
      <c r="DY330" s="15"/>
      <c r="DZ330" s="15"/>
      <c r="EA330" s="15"/>
      <c r="EB330" s="15"/>
      <c r="EC330" s="15"/>
      <c r="ED330" s="15"/>
      <c r="EE330" s="15"/>
      <c r="EF330" s="15"/>
      <c r="EG330" s="15"/>
      <c r="EH330" s="15"/>
      <c r="EI330" s="15"/>
      <c r="EJ330" s="15"/>
      <c r="EK330" s="15"/>
      <c r="EL330" s="15"/>
      <c r="EM330" s="15"/>
      <c r="EN330" s="15"/>
      <c r="EO330" s="15"/>
      <c r="EP330" s="15"/>
      <c r="EQ330" s="15"/>
      <c r="ER330" s="15"/>
      <c r="ES330" s="15"/>
      <c r="ET330" s="15"/>
      <c r="EU330" s="15"/>
      <c r="EV330" s="15"/>
      <c r="EW330" s="15"/>
      <c r="EX330" s="15"/>
      <c r="EY330" s="15"/>
      <c r="EZ330" s="15"/>
      <c r="FA330" s="15"/>
      <c r="FB330" s="15"/>
      <c r="FC330" s="15"/>
      <c r="FD330" s="15"/>
      <c r="FE330" s="15"/>
      <c r="FF330" s="15"/>
      <c r="FG330" s="15"/>
      <c r="FH330" s="15"/>
      <c r="FI330" s="15"/>
      <c r="FJ330" s="15"/>
      <c r="FK330" s="15"/>
      <c r="FL330" s="15"/>
      <c r="FM330" s="15"/>
      <c r="FN330" s="15"/>
      <c r="FO330" s="15"/>
      <c r="FP330" s="15"/>
      <c r="FQ330" s="15"/>
      <c r="FR330" s="15"/>
      <c r="FS330" s="15"/>
      <c r="FT330" s="15"/>
      <c r="FU330" s="15"/>
      <c r="FV330" s="15"/>
      <c r="FW330" s="15"/>
      <c r="FX330" s="15"/>
      <c r="FY330" s="15"/>
      <c r="FZ330" s="15"/>
      <c r="GA330" s="15"/>
      <c r="GB330" s="15"/>
      <c r="GC330" s="15"/>
      <c r="GD330" s="15"/>
      <c r="GE330" s="15"/>
      <c r="GF330" s="15"/>
      <c r="GG330" s="15"/>
      <c r="GH330" s="15"/>
      <c r="GI330" s="15"/>
      <c r="GJ330" s="15"/>
      <c r="GK330" s="15"/>
      <c r="GL330" s="15"/>
      <c r="GM330" s="15"/>
      <c r="GN330" s="15"/>
      <c r="GO330" s="15"/>
      <c r="GP330" s="15"/>
      <c r="GQ330" s="15"/>
      <c r="GR330" s="15"/>
      <c r="GS330" s="15"/>
      <c r="GT330" s="15"/>
      <c r="GU330" s="15"/>
      <c r="GV330" s="15"/>
      <c r="GW330" s="15"/>
      <c r="GX330" s="15"/>
      <c r="GY330" s="15"/>
      <c r="GZ330" s="15"/>
      <c r="HA330" s="15"/>
      <c r="HB330" s="15"/>
      <c r="HC330" s="15"/>
      <c r="HD330" s="15"/>
      <c r="HE330" s="15"/>
      <c r="HF330" s="15"/>
      <c r="HG330" s="15"/>
      <c r="HH330" s="15"/>
      <c r="HI330" s="15"/>
      <c r="HJ330" s="15"/>
      <c r="HK330" s="15"/>
      <c r="HL330" s="15"/>
      <c r="HM330" s="15"/>
      <c r="HN330" s="15"/>
      <c r="HO330" s="15"/>
      <c r="HP330" s="15"/>
      <c r="HQ330" s="15"/>
      <c r="HR330" s="15"/>
      <c r="HS330" s="15"/>
      <c r="HT330" s="15"/>
      <c r="HU330" s="15"/>
      <c r="HV330" s="15"/>
      <c r="HW330" s="15"/>
      <c r="HX330" s="15"/>
      <c r="HY330" s="15"/>
      <c r="HZ330" s="15"/>
      <c r="IA330" s="15"/>
      <c r="IB330" s="15"/>
      <c r="IC330" s="15"/>
      <c r="ID330" s="15"/>
      <c r="IE330" s="15"/>
      <c r="IF330" s="15"/>
      <c r="IG330" s="15"/>
      <c r="IH330" s="15"/>
      <c r="II330" s="15"/>
      <c r="IJ330" s="15"/>
      <c r="IK330" s="15"/>
      <c r="IL330" s="15"/>
      <c r="IM330" s="15"/>
      <c r="IN330" s="15"/>
      <c r="IO330" s="15"/>
      <c r="IP330" s="15"/>
      <c r="IQ330" s="15"/>
      <c r="IR330" s="15"/>
      <c r="IS330" s="15"/>
      <c r="IT330" s="15"/>
      <c r="IU330" s="15"/>
      <c r="IV330" s="15"/>
    </row>
    <row r="331" spans="1:256" ht="13.5" customHeight="1">
      <c r="A331" s="616" t="s">
        <v>308</v>
      </c>
      <c r="B331" s="616"/>
      <c r="C331" s="616"/>
      <c r="D331" s="613">
        <f>H291</f>
        <v>0.23</v>
      </c>
      <c r="E331" s="613"/>
      <c r="F331" s="138">
        <f>H37</f>
        <v>70</v>
      </c>
      <c r="G331" s="617">
        <f>ROUND((D331*F331),2)</f>
        <v>16.100000000000001</v>
      </c>
      <c r="H331" s="617"/>
      <c r="I331" s="617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  <c r="BG331" s="15"/>
      <c r="BH331" s="15"/>
      <c r="BI331" s="15"/>
      <c r="BJ331" s="15"/>
      <c r="BK331" s="15"/>
      <c r="BL331" s="15"/>
      <c r="BM331" s="15"/>
      <c r="BN331" s="15"/>
      <c r="BO331" s="15"/>
      <c r="BP331" s="15"/>
      <c r="BQ331" s="15"/>
      <c r="BR331" s="15"/>
      <c r="BS331" s="15"/>
      <c r="BT331" s="15"/>
      <c r="BU331" s="15"/>
      <c r="BV331" s="15"/>
      <c r="BW331" s="15"/>
      <c r="BX331" s="15"/>
      <c r="BY331" s="15"/>
      <c r="BZ331" s="15"/>
      <c r="CA331" s="15"/>
      <c r="CB331" s="15"/>
      <c r="CC331" s="15"/>
      <c r="CD331" s="15"/>
      <c r="CE331" s="15"/>
      <c r="CF331" s="15"/>
      <c r="CG331" s="15"/>
      <c r="CH331" s="15"/>
      <c r="CI331" s="15"/>
      <c r="CJ331" s="15"/>
      <c r="CK331" s="15"/>
      <c r="CL331" s="15"/>
      <c r="CM331" s="15"/>
      <c r="CN331" s="15"/>
      <c r="CO331" s="15"/>
      <c r="CP331" s="15"/>
      <c r="CQ331" s="15"/>
      <c r="CR331" s="15"/>
      <c r="CS331" s="15"/>
      <c r="CT331" s="15"/>
      <c r="CU331" s="15"/>
      <c r="CV331" s="15"/>
      <c r="CW331" s="15"/>
      <c r="CX331" s="15"/>
      <c r="CY331" s="15"/>
      <c r="CZ331" s="15"/>
      <c r="DA331" s="15"/>
      <c r="DB331" s="15"/>
      <c r="DC331" s="15"/>
      <c r="DD331" s="15"/>
      <c r="DE331" s="15"/>
      <c r="DF331" s="15"/>
      <c r="DG331" s="15"/>
      <c r="DH331" s="15"/>
      <c r="DI331" s="15"/>
      <c r="DJ331" s="15"/>
      <c r="DK331" s="15"/>
      <c r="DL331" s="15"/>
      <c r="DM331" s="15"/>
      <c r="DN331" s="15"/>
      <c r="DO331" s="15"/>
      <c r="DP331" s="15"/>
      <c r="DQ331" s="15"/>
      <c r="DR331" s="15"/>
      <c r="DS331" s="15"/>
      <c r="DT331" s="15"/>
      <c r="DU331" s="15"/>
      <c r="DV331" s="15"/>
      <c r="DW331" s="15"/>
      <c r="DX331" s="15"/>
      <c r="DY331" s="15"/>
      <c r="DZ331" s="15"/>
      <c r="EA331" s="15"/>
      <c r="EB331" s="15"/>
      <c r="EC331" s="15"/>
      <c r="ED331" s="15"/>
      <c r="EE331" s="15"/>
      <c r="EF331" s="15"/>
      <c r="EG331" s="15"/>
      <c r="EH331" s="15"/>
      <c r="EI331" s="15"/>
      <c r="EJ331" s="15"/>
      <c r="EK331" s="15"/>
      <c r="EL331" s="15"/>
      <c r="EM331" s="15"/>
      <c r="EN331" s="15"/>
      <c r="EO331" s="15"/>
      <c r="EP331" s="15"/>
      <c r="EQ331" s="15"/>
      <c r="ER331" s="15"/>
      <c r="ES331" s="15"/>
      <c r="ET331" s="15"/>
      <c r="EU331" s="15"/>
      <c r="EV331" s="15"/>
      <c r="EW331" s="15"/>
      <c r="EX331" s="15"/>
      <c r="EY331" s="15"/>
      <c r="EZ331" s="15"/>
      <c r="FA331" s="15"/>
      <c r="FB331" s="15"/>
      <c r="FC331" s="15"/>
      <c r="FD331" s="15"/>
      <c r="FE331" s="15"/>
      <c r="FF331" s="15"/>
      <c r="FG331" s="15"/>
      <c r="FH331" s="15"/>
      <c r="FI331" s="15"/>
      <c r="FJ331" s="15"/>
      <c r="FK331" s="15"/>
      <c r="FL331" s="15"/>
      <c r="FM331" s="15"/>
      <c r="FN331" s="15"/>
      <c r="FO331" s="15"/>
      <c r="FP331" s="15"/>
      <c r="FQ331" s="15"/>
      <c r="FR331" s="15"/>
      <c r="FS331" s="15"/>
      <c r="FT331" s="15"/>
      <c r="FU331" s="15"/>
      <c r="FV331" s="15"/>
      <c r="FW331" s="15"/>
      <c r="FX331" s="15"/>
      <c r="FY331" s="15"/>
      <c r="FZ331" s="15"/>
      <c r="GA331" s="15"/>
      <c r="GB331" s="15"/>
      <c r="GC331" s="15"/>
      <c r="GD331" s="15"/>
      <c r="GE331" s="15"/>
      <c r="GF331" s="15"/>
      <c r="GG331" s="15"/>
      <c r="GH331" s="15"/>
      <c r="GI331" s="15"/>
      <c r="GJ331" s="15"/>
      <c r="GK331" s="15"/>
      <c r="GL331" s="15"/>
      <c r="GM331" s="15"/>
      <c r="GN331" s="15"/>
      <c r="GO331" s="15"/>
      <c r="GP331" s="15"/>
      <c r="GQ331" s="15"/>
      <c r="GR331" s="15"/>
      <c r="GS331" s="15"/>
      <c r="GT331" s="15"/>
      <c r="GU331" s="15"/>
      <c r="GV331" s="15"/>
      <c r="GW331" s="15"/>
      <c r="GX331" s="15"/>
      <c r="GY331" s="15"/>
      <c r="GZ331" s="15"/>
      <c r="HA331" s="15"/>
      <c r="HB331" s="15"/>
      <c r="HC331" s="15"/>
      <c r="HD331" s="15"/>
      <c r="HE331" s="15"/>
      <c r="HF331" s="15"/>
      <c r="HG331" s="15"/>
      <c r="HH331" s="15"/>
      <c r="HI331" s="15"/>
      <c r="HJ331" s="15"/>
      <c r="HK331" s="15"/>
      <c r="HL331" s="15"/>
      <c r="HM331" s="15"/>
      <c r="HN331" s="15"/>
      <c r="HO331" s="15"/>
      <c r="HP331" s="15"/>
      <c r="HQ331" s="15"/>
      <c r="HR331" s="15"/>
      <c r="HS331" s="15"/>
      <c r="HT331" s="15"/>
      <c r="HU331" s="15"/>
      <c r="HV331" s="15"/>
      <c r="HW331" s="15"/>
      <c r="HX331" s="15"/>
      <c r="HY331" s="15"/>
      <c r="HZ331" s="15"/>
      <c r="IA331" s="15"/>
      <c r="IB331" s="15"/>
      <c r="IC331" s="15"/>
      <c r="ID331" s="15"/>
      <c r="IE331" s="15"/>
      <c r="IF331" s="15"/>
      <c r="IG331" s="15"/>
      <c r="IH331" s="15"/>
      <c r="II331" s="15"/>
      <c r="IJ331" s="15"/>
      <c r="IK331" s="15"/>
      <c r="IL331" s="15"/>
      <c r="IM331" s="15"/>
      <c r="IN331" s="15"/>
      <c r="IO331" s="15"/>
      <c r="IP331" s="15"/>
      <c r="IQ331" s="15"/>
      <c r="IR331" s="15"/>
      <c r="IS331" s="15"/>
      <c r="IT331" s="15"/>
      <c r="IU331" s="15"/>
      <c r="IV331" s="15"/>
    </row>
    <row r="332" spans="1:256" ht="12.75" customHeight="1">
      <c r="A332" s="610" t="s">
        <v>309</v>
      </c>
      <c r="B332" s="610"/>
      <c r="C332" s="610"/>
      <c r="D332" s="610"/>
      <c r="E332" s="610"/>
      <c r="F332" s="133">
        <f>F331</f>
        <v>70</v>
      </c>
      <c r="G332" s="474">
        <f>G331</f>
        <v>16.100000000000001</v>
      </c>
      <c r="H332" s="474"/>
      <c r="I332" s="474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  <c r="BG332" s="15"/>
      <c r="BH332" s="15"/>
      <c r="BI332" s="15"/>
      <c r="BJ332" s="15"/>
      <c r="BK332" s="15"/>
      <c r="BL332" s="15"/>
      <c r="BM332" s="15"/>
      <c r="BN332" s="15"/>
      <c r="BO332" s="15"/>
      <c r="BP332" s="15"/>
      <c r="BQ332" s="15"/>
      <c r="BR332" s="15"/>
      <c r="BS332" s="15"/>
      <c r="BT332" s="15"/>
      <c r="BU332" s="15"/>
      <c r="BV332" s="15"/>
      <c r="BW332" s="15"/>
      <c r="BX332" s="15"/>
      <c r="BY332" s="15"/>
      <c r="BZ332" s="15"/>
      <c r="CA332" s="15"/>
      <c r="CB332" s="15"/>
      <c r="CC332" s="15"/>
      <c r="CD332" s="15"/>
      <c r="CE332" s="15"/>
      <c r="CF332" s="15"/>
      <c r="CG332" s="15"/>
      <c r="CH332" s="15"/>
      <c r="CI332" s="15"/>
      <c r="CJ332" s="15"/>
      <c r="CK332" s="15"/>
      <c r="CL332" s="15"/>
      <c r="CM332" s="15"/>
      <c r="CN332" s="15"/>
      <c r="CO332" s="15"/>
      <c r="CP332" s="15"/>
      <c r="CQ332" s="15"/>
      <c r="CR332" s="15"/>
      <c r="CS332" s="15"/>
      <c r="CT332" s="15"/>
      <c r="CU332" s="15"/>
      <c r="CV332" s="15"/>
      <c r="CW332" s="15"/>
      <c r="CX332" s="15"/>
      <c r="CY332" s="15"/>
      <c r="CZ332" s="15"/>
      <c r="DA332" s="15"/>
      <c r="DB332" s="15"/>
      <c r="DC332" s="15"/>
      <c r="DD332" s="15"/>
      <c r="DE332" s="15"/>
      <c r="DF332" s="15"/>
      <c r="DG332" s="15"/>
      <c r="DH332" s="15"/>
      <c r="DI332" s="15"/>
      <c r="DJ332" s="15"/>
      <c r="DK332" s="15"/>
      <c r="DL332" s="15"/>
      <c r="DM332" s="15"/>
      <c r="DN332" s="15"/>
      <c r="DO332" s="15"/>
      <c r="DP332" s="15"/>
      <c r="DQ332" s="15"/>
      <c r="DR332" s="15"/>
      <c r="DS332" s="15"/>
      <c r="DT332" s="15"/>
      <c r="DU332" s="15"/>
      <c r="DV332" s="15"/>
      <c r="DW332" s="15"/>
      <c r="DX332" s="15"/>
      <c r="DY332" s="15"/>
      <c r="DZ332" s="15"/>
      <c r="EA332" s="15"/>
      <c r="EB332" s="15"/>
      <c r="EC332" s="15"/>
      <c r="ED332" s="15"/>
      <c r="EE332" s="15"/>
      <c r="EF332" s="15"/>
      <c r="EG332" s="15"/>
      <c r="EH332" s="15"/>
      <c r="EI332" s="15"/>
      <c r="EJ332" s="15"/>
      <c r="EK332" s="15"/>
      <c r="EL332" s="15"/>
      <c r="EM332" s="15"/>
      <c r="EN332" s="15"/>
      <c r="EO332" s="15"/>
      <c r="EP332" s="15"/>
      <c r="EQ332" s="15"/>
      <c r="ER332" s="15"/>
      <c r="ES332" s="15"/>
      <c r="ET332" s="15"/>
      <c r="EU332" s="15"/>
      <c r="EV332" s="15"/>
      <c r="EW332" s="15"/>
      <c r="EX332" s="15"/>
      <c r="EY332" s="15"/>
      <c r="EZ332" s="15"/>
      <c r="FA332" s="15"/>
      <c r="FB332" s="15"/>
      <c r="FC332" s="15"/>
      <c r="FD332" s="15"/>
      <c r="FE332" s="15"/>
      <c r="FF332" s="15"/>
      <c r="FG332" s="15"/>
      <c r="FH332" s="15"/>
      <c r="FI332" s="15"/>
      <c r="FJ332" s="15"/>
      <c r="FK332" s="15"/>
      <c r="FL332" s="15"/>
      <c r="FM332" s="15"/>
      <c r="FN332" s="15"/>
      <c r="FO332" s="15"/>
      <c r="FP332" s="15"/>
      <c r="FQ332" s="15"/>
      <c r="FR332" s="15"/>
      <c r="FS332" s="15"/>
      <c r="FT332" s="15"/>
      <c r="FU332" s="15"/>
      <c r="FV332" s="15"/>
      <c r="FW332" s="15"/>
      <c r="FX332" s="15"/>
      <c r="FY332" s="15"/>
      <c r="FZ332" s="15"/>
      <c r="GA332" s="15"/>
      <c r="GB332" s="15"/>
      <c r="GC332" s="15"/>
      <c r="GD332" s="15"/>
      <c r="GE332" s="15"/>
      <c r="GF332" s="15"/>
      <c r="GG332" s="15"/>
      <c r="GH332" s="15"/>
      <c r="GI332" s="15"/>
      <c r="GJ332" s="15"/>
      <c r="GK332" s="15"/>
      <c r="GL332" s="15"/>
      <c r="GM332" s="15"/>
      <c r="GN332" s="15"/>
      <c r="GO332" s="15"/>
      <c r="GP332" s="15"/>
      <c r="GQ332" s="15"/>
      <c r="GR332" s="15"/>
      <c r="GS332" s="15"/>
      <c r="GT332" s="15"/>
      <c r="GU332" s="15"/>
      <c r="GV332" s="15"/>
      <c r="GW332" s="15"/>
      <c r="GX332" s="15"/>
      <c r="GY332" s="15"/>
      <c r="GZ332" s="15"/>
      <c r="HA332" s="15"/>
      <c r="HB332" s="15"/>
      <c r="HC332" s="15"/>
      <c r="HD332" s="15"/>
      <c r="HE332" s="15"/>
      <c r="HF332" s="15"/>
      <c r="HG332" s="15"/>
      <c r="HH332" s="15"/>
      <c r="HI332" s="15"/>
      <c r="HJ332" s="15"/>
      <c r="HK332" s="15"/>
      <c r="HL332" s="15"/>
      <c r="HM332" s="15"/>
      <c r="HN332" s="15"/>
      <c r="HO332" s="15"/>
      <c r="HP332" s="15"/>
      <c r="HQ332" s="15"/>
      <c r="HR332" s="15"/>
      <c r="HS332" s="15"/>
      <c r="HT332" s="15"/>
      <c r="HU332" s="15"/>
      <c r="HV332" s="15"/>
      <c r="HW332" s="15"/>
      <c r="HX332" s="15"/>
      <c r="HY332" s="15"/>
      <c r="HZ332" s="15"/>
      <c r="IA332" s="15"/>
      <c r="IB332" s="15"/>
      <c r="IC332" s="15"/>
      <c r="ID332" s="15"/>
      <c r="IE332" s="15"/>
      <c r="IF332" s="15"/>
      <c r="IG332" s="15"/>
      <c r="IH332" s="15"/>
      <c r="II332" s="15"/>
      <c r="IJ332" s="15"/>
      <c r="IK332" s="15"/>
      <c r="IL332" s="15"/>
      <c r="IM332" s="15"/>
      <c r="IN332" s="15"/>
      <c r="IO332" s="15"/>
      <c r="IP332" s="15"/>
      <c r="IQ332" s="15"/>
      <c r="IR332" s="15"/>
      <c r="IS332" s="15"/>
      <c r="IT332" s="15"/>
      <c r="IU332" s="15"/>
      <c r="IV332" s="15"/>
    </row>
    <row r="333" spans="1:256" ht="6.75" customHeight="1">
      <c r="A333" s="615"/>
      <c r="B333" s="615"/>
      <c r="C333" s="615"/>
      <c r="D333" s="615"/>
      <c r="E333" s="615"/>
      <c r="F333" s="615"/>
      <c r="G333" s="615"/>
      <c r="H333" s="615"/>
      <c r="I333" s="6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  <c r="BG333" s="15"/>
      <c r="BH333" s="15"/>
      <c r="BI333" s="15"/>
      <c r="BJ333" s="15"/>
      <c r="BK333" s="15"/>
      <c r="BL333" s="15"/>
      <c r="BM333" s="15"/>
      <c r="BN333" s="15"/>
      <c r="BO333" s="15"/>
      <c r="BP333" s="15"/>
      <c r="BQ333" s="15"/>
      <c r="BR333" s="15"/>
      <c r="BS333" s="15"/>
      <c r="BT333" s="15"/>
      <c r="BU333" s="15"/>
      <c r="BV333" s="15"/>
      <c r="BW333" s="15"/>
      <c r="BX333" s="15"/>
      <c r="BY333" s="15"/>
      <c r="BZ333" s="15"/>
      <c r="CA333" s="15"/>
      <c r="CB333" s="15"/>
      <c r="CC333" s="15"/>
      <c r="CD333" s="15"/>
      <c r="CE333" s="15"/>
      <c r="CF333" s="15"/>
      <c r="CG333" s="15"/>
      <c r="CH333" s="15"/>
      <c r="CI333" s="15"/>
      <c r="CJ333" s="15"/>
      <c r="CK333" s="15"/>
      <c r="CL333" s="15"/>
      <c r="CM333" s="15"/>
      <c r="CN333" s="15"/>
      <c r="CO333" s="15"/>
      <c r="CP333" s="15"/>
      <c r="CQ333" s="15"/>
      <c r="CR333" s="15"/>
      <c r="CS333" s="15"/>
      <c r="CT333" s="15"/>
      <c r="CU333" s="15"/>
      <c r="CV333" s="15"/>
      <c r="CW333" s="15"/>
      <c r="CX333" s="15"/>
      <c r="CY333" s="15"/>
      <c r="CZ333" s="15"/>
      <c r="DA333" s="15"/>
      <c r="DB333" s="15"/>
      <c r="DC333" s="15"/>
      <c r="DD333" s="15"/>
      <c r="DE333" s="15"/>
      <c r="DF333" s="15"/>
      <c r="DG333" s="15"/>
      <c r="DH333" s="15"/>
      <c r="DI333" s="15"/>
      <c r="DJ333" s="15"/>
      <c r="DK333" s="15"/>
      <c r="DL333" s="15"/>
      <c r="DM333" s="15"/>
      <c r="DN333" s="15"/>
      <c r="DO333" s="15"/>
      <c r="DP333" s="15"/>
      <c r="DQ333" s="15"/>
      <c r="DR333" s="15"/>
      <c r="DS333" s="15"/>
      <c r="DT333" s="15"/>
      <c r="DU333" s="15"/>
      <c r="DV333" s="15"/>
      <c r="DW333" s="15"/>
      <c r="DX333" s="15"/>
      <c r="DY333" s="15"/>
      <c r="DZ333" s="15"/>
      <c r="EA333" s="15"/>
      <c r="EB333" s="15"/>
      <c r="EC333" s="15"/>
      <c r="ED333" s="15"/>
      <c r="EE333" s="15"/>
      <c r="EF333" s="15"/>
      <c r="EG333" s="15"/>
      <c r="EH333" s="15"/>
      <c r="EI333" s="15"/>
      <c r="EJ333" s="15"/>
      <c r="EK333" s="15"/>
      <c r="EL333" s="15"/>
      <c r="EM333" s="15"/>
      <c r="EN333" s="15"/>
      <c r="EO333" s="15"/>
      <c r="EP333" s="15"/>
      <c r="EQ333" s="15"/>
      <c r="ER333" s="15"/>
      <c r="ES333" s="15"/>
      <c r="ET333" s="15"/>
      <c r="EU333" s="15"/>
      <c r="EV333" s="15"/>
      <c r="EW333" s="15"/>
      <c r="EX333" s="15"/>
      <c r="EY333" s="15"/>
      <c r="EZ333" s="15"/>
      <c r="FA333" s="15"/>
      <c r="FB333" s="15"/>
      <c r="FC333" s="15"/>
      <c r="FD333" s="15"/>
      <c r="FE333" s="15"/>
      <c r="FF333" s="15"/>
      <c r="FG333" s="15"/>
      <c r="FH333" s="15"/>
      <c r="FI333" s="15"/>
      <c r="FJ333" s="15"/>
      <c r="FK333" s="15"/>
      <c r="FL333" s="15"/>
      <c r="FM333" s="15"/>
      <c r="FN333" s="15"/>
      <c r="FO333" s="15"/>
      <c r="FP333" s="15"/>
      <c r="FQ333" s="15"/>
      <c r="FR333" s="15"/>
      <c r="FS333" s="15"/>
      <c r="FT333" s="15"/>
      <c r="FU333" s="15"/>
      <c r="FV333" s="15"/>
      <c r="FW333" s="15"/>
      <c r="FX333" s="15"/>
      <c r="FY333" s="15"/>
      <c r="FZ333" s="15"/>
      <c r="GA333" s="15"/>
      <c r="GB333" s="15"/>
      <c r="GC333" s="15"/>
      <c r="GD333" s="15"/>
      <c r="GE333" s="15"/>
      <c r="GF333" s="15"/>
      <c r="GG333" s="15"/>
      <c r="GH333" s="15"/>
      <c r="GI333" s="15"/>
      <c r="GJ333" s="15"/>
      <c r="GK333" s="15"/>
      <c r="GL333" s="15"/>
      <c r="GM333" s="15"/>
      <c r="GN333" s="15"/>
      <c r="GO333" s="15"/>
      <c r="GP333" s="15"/>
      <c r="GQ333" s="15"/>
      <c r="GR333" s="15"/>
      <c r="GS333" s="15"/>
      <c r="GT333" s="15"/>
      <c r="GU333" s="15"/>
      <c r="GV333" s="15"/>
      <c r="GW333" s="15"/>
      <c r="GX333" s="15"/>
      <c r="GY333" s="15"/>
      <c r="GZ333" s="15"/>
      <c r="HA333" s="15"/>
      <c r="HB333" s="15"/>
      <c r="HC333" s="15"/>
      <c r="HD333" s="15"/>
      <c r="HE333" s="15"/>
      <c r="HF333" s="15"/>
      <c r="HG333" s="15"/>
      <c r="HH333" s="15"/>
      <c r="HI333" s="15"/>
      <c r="HJ333" s="15"/>
      <c r="HK333" s="15"/>
      <c r="HL333" s="15"/>
      <c r="HM333" s="15"/>
      <c r="HN333" s="15"/>
      <c r="HO333" s="15"/>
      <c r="HP333" s="15"/>
      <c r="HQ333" s="15"/>
      <c r="HR333" s="15"/>
      <c r="HS333" s="15"/>
      <c r="HT333" s="15"/>
      <c r="HU333" s="15"/>
      <c r="HV333" s="15"/>
      <c r="HW333" s="15"/>
      <c r="HX333" s="15"/>
      <c r="HY333" s="15"/>
      <c r="HZ333" s="15"/>
      <c r="IA333" s="15"/>
      <c r="IB333" s="15"/>
      <c r="IC333" s="15"/>
      <c r="ID333" s="15"/>
      <c r="IE333" s="15"/>
      <c r="IF333" s="15"/>
      <c r="IG333" s="15"/>
      <c r="IH333" s="15"/>
      <c r="II333" s="15"/>
      <c r="IJ333" s="15"/>
      <c r="IK333" s="15"/>
      <c r="IL333" s="15"/>
      <c r="IM333" s="15"/>
      <c r="IN333" s="15"/>
      <c r="IO333" s="15"/>
      <c r="IP333" s="15"/>
      <c r="IQ333" s="15"/>
      <c r="IR333" s="15"/>
      <c r="IS333" s="15"/>
      <c r="IT333" s="15"/>
      <c r="IU333" s="15"/>
      <c r="IV333" s="15"/>
    </row>
    <row r="334" spans="1:256" ht="13.5" customHeight="1">
      <c r="A334" s="618" t="s">
        <v>44</v>
      </c>
      <c r="B334" s="618"/>
      <c r="C334" s="618"/>
      <c r="D334" s="619"/>
      <c r="E334" s="619"/>
      <c r="F334" s="137">
        <v>0</v>
      </c>
      <c r="G334" s="476">
        <v>0</v>
      </c>
      <c r="H334" s="476"/>
      <c r="I334" s="476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  <c r="BG334" s="15"/>
      <c r="BH334" s="15"/>
      <c r="BI334" s="15"/>
      <c r="BJ334" s="15"/>
      <c r="BK334" s="15"/>
      <c r="BL334" s="15"/>
      <c r="BM334" s="15"/>
      <c r="BN334" s="15"/>
      <c r="BO334" s="15"/>
      <c r="BP334" s="15"/>
      <c r="BQ334" s="15"/>
      <c r="BR334" s="15"/>
      <c r="BS334" s="15"/>
      <c r="BT334" s="15"/>
      <c r="BU334" s="15"/>
      <c r="BV334" s="15"/>
      <c r="BW334" s="15"/>
      <c r="BX334" s="15"/>
      <c r="BY334" s="15"/>
      <c r="BZ334" s="15"/>
      <c r="CA334" s="15"/>
      <c r="CB334" s="15"/>
      <c r="CC334" s="15"/>
      <c r="CD334" s="15"/>
      <c r="CE334" s="15"/>
      <c r="CF334" s="15"/>
      <c r="CG334" s="15"/>
      <c r="CH334" s="15"/>
      <c r="CI334" s="15"/>
      <c r="CJ334" s="15"/>
      <c r="CK334" s="15"/>
      <c r="CL334" s="15"/>
      <c r="CM334" s="15"/>
      <c r="CN334" s="15"/>
      <c r="CO334" s="15"/>
      <c r="CP334" s="15"/>
      <c r="CQ334" s="15"/>
      <c r="CR334" s="15"/>
      <c r="CS334" s="15"/>
      <c r="CT334" s="15"/>
      <c r="CU334" s="15"/>
      <c r="CV334" s="15"/>
      <c r="CW334" s="15"/>
      <c r="CX334" s="15"/>
      <c r="CY334" s="15"/>
      <c r="CZ334" s="15"/>
      <c r="DA334" s="15"/>
      <c r="DB334" s="15"/>
      <c r="DC334" s="15"/>
      <c r="DD334" s="15"/>
      <c r="DE334" s="15"/>
      <c r="DF334" s="15"/>
      <c r="DG334" s="15"/>
      <c r="DH334" s="15"/>
      <c r="DI334" s="15"/>
      <c r="DJ334" s="15"/>
      <c r="DK334" s="15"/>
      <c r="DL334" s="15"/>
      <c r="DM334" s="15"/>
      <c r="DN334" s="15"/>
      <c r="DO334" s="15"/>
      <c r="DP334" s="15"/>
      <c r="DQ334" s="15"/>
      <c r="DR334" s="15"/>
      <c r="DS334" s="15"/>
      <c r="DT334" s="15"/>
      <c r="DU334" s="15"/>
      <c r="DV334" s="15"/>
      <c r="DW334" s="15"/>
      <c r="DX334" s="15"/>
      <c r="DY334" s="15"/>
      <c r="DZ334" s="15"/>
      <c r="EA334" s="15"/>
      <c r="EB334" s="15"/>
      <c r="EC334" s="15"/>
      <c r="ED334" s="15"/>
      <c r="EE334" s="15"/>
      <c r="EF334" s="15"/>
      <c r="EG334" s="15"/>
      <c r="EH334" s="15"/>
      <c r="EI334" s="15"/>
      <c r="EJ334" s="15"/>
      <c r="EK334" s="15"/>
      <c r="EL334" s="15"/>
      <c r="EM334" s="15"/>
      <c r="EN334" s="15"/>
      <c r="EO334" s="15"/>
      <c r="EP334" s="15"/>
      <c r="EQ334" s="15"/>
      <c r="ER334" s="15"/>
      <c r="ES334" s="15"/>
      <c r="ET334" s="15"/>
      <c r="EU334" s="15"/>
      <c r="EV334" s="15"/>
      <c r="EW334" s="15"/>
      <c r="EX334" s="15"/>
      <c r="EY334" s="15"/>
      <c r="EZ334" s="15"/>
      <c r="FA334" s="15"/>
      <c r="FB334" s="15"/>
      <c r="FC334" s="15"/>
      <c r="FD334" s="15"/>
      <c r="FE334" s="15"/>
      <c r="FF334" s="15"/>
      <c r="FG334" s="15"/>
      <c r="FH334" s="15"/>
      <c r="FI334" s="15"/>
      <c r="FJ334" s="15"/>
      <c r="FK334" s="15"/>
      <c r="FL334" s="15"/>
      <c r="FM334" s="15"/>
      <c r="FN334" s="15"/>
      <c r="FO334" s="15"/>
      <c r="FP334" s="15"/>
      <c r="FQ334" s="15"/>
      <c r="FR334" s="15"/>
      <c r="FS334" s="15"/>
      <c r="FT334" s="15"/>
      <c r="FU334" s="15"/>
      <c r="FV334" s="15"/>
      <c r="FW334" s="15"/>
      <c r="FX334" s="15"/>
      <c r="FY334" s="15"/>
      <c r="FZ334" s="15"/>
      <c r="GA334" s="15"/>
      <c r="GB334" s="15"/>
      <c r="GC334" s="15"/>
      <c r="GD334" s="15"/>
      <c r="GE334" s="15"/>
      <c r="GF334" s="15"/>
      <c r="GG334" s="15"/>
      <c r="GH334" s="15"/>
      <c r="GI334" s="15"/>
      <c r="GJ334" s="15"/>
      <c r="GK334" s="15"/>
      <c r="GL334" s="15"/>
      <c r="GM334" s="15"/>
      <c r="GN334" s="15"/>
      <c r="GO334" s="15"/>
      <c r="GP334" s="15"/>
      <c r="GQ334" s="15"/>
      <c r="GR334" s="15"/>
      <c r="GS334" s="15"/>
      <c r="GT334" s="15"/>
      <c r="GU334" s="15"/>
      <c r="GV334" s="15"/>
      <c r="GW334" s="15"/>
      <c r="GX334" s="15"/>
      <c r="GY334" s="15"/>
      <c r="GZ334" s="15"/>
      <c r="HA334" s="15"/>
      <c r="HB334" s="15"/>
      <c r="HC334" s="15"/>
      <c r="HD334" s="15"/>
      <c r="HE334" s="15"/>
      <c r="HF334" s="15"/>
      <c r="HG334" s="15"/>
      <c r="HH334" s="15"/>
      <c r="HI334" s="15"/>
      <c r="HJ334" s="15"/>
      <c r="HK334" s="15"/>
      <c r="HL334" s="15"/>
      <c r="HM334" s="15"/>
      <c r="HN334" s="15"/>
      <c r="HO334" s="15"/>
      <c r="HP334" s="15"/>
      <c r="HQ334" s="15"/>
      <c r="HR334" s="15"/>
      <c r="HS334" s="15"/>
      <c r="HT334" s="15"/>
      <c r="HU334" s="15"/>
      <c r="HV334" s="15"/>
      <c r="HW334" s="15"/>
      <c r="HX334" s="15"/>
      <c r="HY334" s="15"/>
      <c r="HZ334" s="15"/>
      <c r="IA334" s="15"/>
      <c r="IB334" s="15"/>
      <c r="IC334" s="15"/>
      <c r="ID334" s="15"/>
      <c r="IE334" s="15"/>
      <c r="IF334" s="15"/>
      <c r="IG334" s="15"/>
      <c r="IH334" s="15"/>
      <c r="II334" s="15"/>
      <c r="IJ334" s="15"/>
      <c r="IK334" s="15"/>
      <c r="IL334" s="15"/>
      <c r="IM334" s="15"/>
      <c r="IN334" s="15"/>
      <c r="IO334" s="15"/>
      <c r="IP334" s="15"/>
      <c r="IQ334" s="15"/>
      <c r="IR334" s="15"/>
      <c r="IS334" s="15"/>
      <c r="IT334" s="15"/>
      <c r="IU334" s="15"/>
      <c r="IV334" s="15"/>
    </row>
    <row r="335" spans="1:256" ht="13.5" customHeight="1">
      <c r="A335" s="620" t="s">
        <v>310</v>
      </c>
      <c r="B335" s="620"/>
      <c r="C335" s="620"/>
      <c r="D335" s="620"/>
      <c r="E335" s="620"/>
      <c r="F335" s="139">
        <f>H38</f>
        <v>0</v>
      </c>
      <c r="G335" s="617">
        <f>H334</f>
        <v>0</v>
      </c>
      <c r="H335" s="617"/>
      <c r="I335" s="617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  <c r="BG335" s="15"/>
      <c r="BH335" s="15"/>
      <c r="BI335" s="15"/>
      <c r="BJ335" s="15"/>
      <c r="BK335" s="15"/>
      <c r="BL335" s="15"/>
      <c r="BM335" s="15"/>
      <c r="BN335" s="15"/>
      <c r="BO335" s="15"/>
      <c r="BP335" s="15"/>
      <c r="BQ335" s="15"/>
      <c r="BR335" s="15"/>
      <c r="BS335" s="15"/>
      <c r="BT335" s="15"/>
      <c r="BU335" s="15"/>
      <c r="BV335" s="15"/>
      <c r="BW335" s="15"/>
      <c r="BX335" s="15"/>
      <c r="BY335" s="15"/>
      <c r="BZ335" s="15"/>
      <c r="CA335" s="15"/>
      <c r="CB335" s="15"/>
      <c r="CC335" s="15"/>
      <c r="CD335" s="15"/>
      <c r="CE335" s="15"/>
      <c r="CF335" s="15"/>
      <c r="CG335" s="15"/>
      <c r="CH335" s="15"/>
      <c r="CI335" s="15"/>
      <c r="CJ335" s="15"/>
      <c r="CK335" s="15"/>
      <c r="CL335" s="15"/>
      <c r="CM335" s="15"/>
      <c r="CN335" s="15"/>
      <c r="CO335" s="15"/>
      <c r="CP335" s="15"/>
      <c r="CQ335" s="15"/>
      <c r="CR335" s="15"/>
      <c r="CS335" s="15"/>
      <c r="CT335" s="15"/>
      <c r="CU335" s="15"/>
      <c r="CV335" s="15"/>
      <c r="CW335" s="15"/>
      <c r="CX335" s="15"/>
      <c r="CY335" s="15"/>
      <c r="CZ335" s="15"/>
      <c r="DA335" s="15"/>
      <c r="DB335" s="15"/>
      <c r="DC335" s="15"/>
      <c r="DD335" s="15"/>
      <c r="DE335" s="15"/>
      <c r="DF335" s="15"/>
      <c r="DG335" s="15"/>
      <c r="DH335" s="15"/>
      <c r="DI335" s="15"/>
      <c r="DJ335" s="15"/>
      <c r="DK335" s="15"/>
      <c r="DL335" s="15"/>
      <c r="DM335" s="15"/>
      <c r="DN335" s="15"/>
      <c r="DO335" s="15"/>
      <c r="DP335" s="15"/>
      <c r="DQ335" s="15"/>
      <c r="DR335" s="15"/>
      <c r="DS335" s="15"/>
      <c r="DT335" s="15"/>
      <c r="DU335" s="15"/>
      <c r="DV335" s="15"/>
      <c r="DW335" s="15"/>
      <c r="DX335" s="15"/>
      <c r="DY335" s="15"/>
      <c r="DZ335" s="15"/>
      <c r="EA335" s="15"/>
      <c r="EB335" s="15"/>
      <c r="EC335" s="15"/>
      <c r="ED335" s="15"/>
      <c r="EE335" s="15"/>
      <c r="EF335" s="15"/>
      <c r="EG335" s="15"/>
      <c r="EH335" s="15"/>
      <c r="EI335" s="15"/>
      <c r="EJ335" s="15"/>
      <c r="EK335" s="15"/>
      <c r="EL335" s="15"/>
      <c r="EM335" s="15"/>
      <c r="EN335" s="15"/>
      <c r="EO335" s="15"/>
      <c r="EP335" s="15"/>
      <c r="EQ335" s="15"/>
      <c r="ER335" s="15"/>
      <c r="ES335" s="15"/>
      <c r="ET335" s="15"/>
      <c r="EU335" s="15"/>
      <c r="EV335" s="15"/>
      <c r="EW335" s="15"/>
      <c r="EX335" s="15"/>
      <c r="EY335" s="15"/>
      <c r="EZ335" s="15"/>
      <c r="FA335" s="15"/>
      <c r="FB335" s="15"/>
      <c r="FC335" s="15"/>
      <c r="FD335" s="15"/>
      <c r="FE335" s="15"/>
      <c r="FF335" s="15"/>
      <c r="FG335" s="15"/>
      <c r="FH335" s="15"/>
      <c r="FI335" s="15"/>
      <c r="FJ335" s="15"/>
      <c r="FK335" s="15"/>
      <c r="FL335" s="15"/>
      <c r="FM335" s="15"/>
      <c r="FN335" s="15"/>
      <c r="FO335" s="15"/>
      <c r="FP335" s="15"/>
      <c r="FQ335" s="15"/>
      <c r="FR335" s="15"/>
      <c r="FS335" s="15"/>
      <c r="FT335" s="15"/>
      <c r="FU335" s="15"/>
      <c r="FV335" s="15"/>
      <c r="FW335" s="15"/>
      <c r="FX335" s="15"/>
      <c r="FY335" s="15"/>
      <c r="FZ335" s="15"/>
      <c r="GA335" s="15"/>
      <c r="GB335" s="15"/>
      <c r="GC335" s="15"/>
      <c r="GD335" s="15"/>
      <c r="GE335" s="15"/>
      <c r="GF335" s="15"/>
      <c r="GG335" s="15"/>
      <c r="GH335" s="15"/>
      <c r="GI335" s="15"/>
      <c r="GJ335" s="15"/>
      <c r="GK335" s="15"/>
      <c r="GL335" s="15"/>
      <c r="GM335" s="15"/>
      <c r="GN335" s="15"/>
      <c r="GO335" s="15"/>
      <c r="GP335" s="15"/>
      <c r="GQ335" s="15"/>
      <c r="GR335" s="15"/>
      <c r="GS335" s="15"/>
      <c r="GT335" s="15"/>
      <c r="GU335" s="15"/>
      <c r="GV335" s="15"/>
      <c r="GW335" s="15"/>
      <c r="GX335" s="15"/>
      <c r="GY335" s="15"/>
      <c r="GZ335" s="15"/>
      <c r="HA335" s="15"/>
      <c r="HB335" s="15"/>
      <c r="HC335" s="15"/>
      <c r="HD335" s="15"/>
      <c r="HE335" s="15"/>
      <c r="HF335" s="15"/>
      <c r="HG335" s="15"/>
      <c r="HH335" s="15"/>
      <c r="HI335" s="15"/>
      <c r="HJ335" s="15"/>
      <c r="HK335" s="15"/>
      <c r="HL335" s="15"/>
      <c r="HM335" s="15"/>
      <c r="HN335" s="15"/>
      <c r="HO335" s="15"/>
      <c r="HP335" s="15"/>
      <c r="HQ335" s="15"/>
      <c r="HR335" s="15"/>
      <c r="HS335" s="15"/>
      <c r="HT335" s="15"/>
      <c r="HU335" s="15"/>
      <c r="HV335" s="15"/>
      <c r="HW335" s="15"/>
      <c r="HX335" s="15"/>
      <c r="HY335" s="15"/>
      <c r="HZ335" s="15"/>
      <c r="IA335" s="15"/>
      <c r="IB335" s="15"/>
      <c r="IC335" s="15"/>
      <c r="ID335" s="15"/>
      <c r="IE335" s="15"/>
      <c r="IF335" s="15"/>
      <c r="IG335" s="15"/>
      <c r="IH335" s="15"/>
      <c r="II335" s="15"/>
      <c r="IJ335" s="15"/>
      <c r="IK335" s="15"/>
      <c r="IL335" s="15"/>
      <c r="IM335" s="15"/>
      <c r="IN335" s="15"/>
      <c r="IO335" s="15"/>
      <c r="IP335" s="15"/>
      <c r="IQ335" s="15"/>
      <c r="IR335" s="15"/>
      <c r="IS335" s="15"/>
      <c r="IT335" s="15"/>
      <c r="IU335" s="15"/>
      <c r="IV335" s="15"/>
    </row>
    <row r="336" spans="1:256" ht="7.5" customHeight="1">
      <c r="A336" s="621"/>
      <c r="B336" s="621"/>
      <c r="C336" s="621"/>
      <c r="D336" s="621"/>
      <c r="E336" s="621"/>
      <c r="F336" s="621"/>
      <c r="G336" s="621"/>
      <c r="H336" s="621"/>
      <c r="I336" s="621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  <c r="BG336" s="15"/>
      <c r="BH336" s="15"/>
      <c r="BI336" s="15"/>
      <c r="BJ336" s="15"/>
      <c r="BK336" s="15"/>
      <c r="BL336" s="15"/>
      <c r="BM336" s="15"/>
      <c r="BN336" s="15"/>
      <c r="BO336" s="15"/>
      <c r="BP336" s="15"/>
      <c r="BQ336" s="15"/>
      <c r="BR336" s="15"/>
      <c r="BS336" s="15"/>
      <c r="BT336" s="15"/>
      <c r="BU336" s="15"/>
      <c r="BV336" s="15"/>
      <c r="BW336" s="15"/>
      <c r="BX336" s="15"/>
      <c r="BY336" s="15"/>
      <c r="BZ336" s="15"/>
      <c r="CA336" s="15"/>
      <c r="CB336" s="15"/>
      <c r="CC336" s="15"/>
      <c r="CD336" s="15"/>
      <c r="CE336" s="15"/>
      <c r="CF336" s="15"/>
      <c r="CG336" s="15"/>
      <c r="CH336" s="15"/>
      <c r="CI336" s="15"/>
      <c r="CJ336" s="15"/>
      <c r="CK336" s="15"/>
      <c r="CL336" s="15"/>
      <c r="CM336" s="15"/>
      <c r="CN336" s="15"/>
      <c r="CO336" s="15"/>
      <c r="CP336" s="15"/>
      <c r="CQ336" s="15"/>
      <c r="CR336" s="15"/>
      <c r="CS336" s="15"/>
      <c r="CT336" s="15"/>
      <c r="CU336" s="15"/>
      <c r="CV336" s="15"/>
      <c r="CW336" s="15"/>
      <c r="CX336" s="15"/>
      <c r="CY336" s="15"/>
      <c r="CZ336" s="15"/>
      <c r="DA336" s="15"/>
      <c r="DB336" s="15"/>
      <c r="DC336" s="15"/>
      <c r="DD336" s="15"/>
      <c r="DE336" s="15"/>
      <c r="DF336" s="15"/>
      <c r="DG336" s="15"/>
      <c r="DH336" s="15"/>
      <c r="DI336" s="15"/>
      <c r="DJ336" s="15"/>
      <c r="DK336" s="15"/>
      <c r="DL336" s="15"/>
      <c r="DM336" s="15"/>
      <c r="DN336" s="15"/>
      <c r="DO336" s="15"/>
      <c r="DP336" s="15"/>
      <c r="DQ336" s="15"/>
      <c r="DR336" s="15"/>
      <c r="DS336" s="15"/>
      <c r="DT336" s="15"/>
      <c r="DU336" s="15"/>
      <c r="DV336" s="15"/>
      <c r="DW336" s="15"/>
      <c r="DX336" s="15"/>
      <c r="DY336" s="15"/>
      <c r="DZ336" s="15"/>
      <c r="EA336" s="15"/>
      <c r="EB336" s="15"/>
      <c r="EC336" s="15"/>
      <c r="ED336" s="15"/>
      <c r="EE336" s="15"/>
      <c r="EF336" s="15"/>
      <c r="EG336" s="15"/>
      <c r="EH336" s="15"/>
      <c r="EI336" s="15"/>
      <c r="EJ336" s="15"/>
      <c r="EK336" s="15"/>
      <c r="EL336" s="15"/>
      <c r="EM336" s="15"/>
      <c r="EN336" s="15"/>
      <c r="EO336" s="15"/>
      <c r="EP336" s="15"/>
      <c r="EQ336" s="15"/>
      <c r="ER336" s="15"/>
      <c r="ES336" s="15"/>
      <c r="ET336" s="15"/>
      <c r="EU336" s="15"/>
      <c r="EV336" s="15"/>
      <c r="EW336" s="15"/>
      <c r="EX336" s="15"/>
      <c r="EY336" s="15"/>
      <c r="EZ336" s="15"/>
      <c r="FA336" s="15"/>
      <c r="FB336" s="15"/>
      <c r="FC336" s="15"/>
      <c r="FD336" s="15"/>
      <c r="FE336" s="15"/>
      <c r="FF336" s="15"/>
      <c r="FG336" s="15"/>
      <c r="FH336" s="15"/>
      <c r="FI336" s="15"/>
      <c r="FJ336" s="15"/>
      <c r="FK336" s="15"/>
      <c r="FL336" s="15"/>
      <c r="FM336" s="15"/>
      <c r="FN336" s="15"/>
      <c r="FO336" s="15"/>
      <c r="FP336" s="15"/>
      <c r="FQ336" s="15"/>
      <c r="FR336" s="15"/>
      <c r="FS336" s="15"/>
      <c r="FT336" s="15"/>
      <c r="FU336" s="15"/>
      <c r="FV336" s="15"/>
      <c r="FW336" s="15"/>
      <c r="FX336" s="15"/>
      <c r="FY336" s="15"/>
      <c r="FZ336" s="15"/>
      <c r="GA336" s="15"/>
      <c r="GB336" s="15"/>
      <c r="GC336" s="15"/>
      <c r="GD336" s="15"/>
      <c r="GE336" s="15"/>
      <c r="GF336" s="15"/>
      <c r="GG336" s="15"/>
      <c r="GH336" s="15"/>
      <c r="GI336" s="15"/>
      <c r="GJ336" s="15"/>
      <c r="GK336" s="15"/>
      <c r="GL336" s="15"/>
      <c r="GM336" s="15"/>
      <c r="GN336" s="15"/>
      <c r="GO336" s="15"/>
      <c r="GP336" s="15"/>
      <c r="GQ336" s="15"/>
      <c r="GR336" s="15"/>
      <c r="GS336" s="15"/>
      <c r="GT336" s="15"/>
      <c r="GU336" s="15"/>
      <c r="GV336" s="15"/>
      <c r="GW336" s="15"/>
      <c r="GX336" s="15"/>
      <c r="GY336" s="15"/>
      <c r="GZ336" s="15"/>
      <c r="HA336" s="15"/>
      <c r="HB336" s="15"/>
      <c r="HC336" s="15"/>
      <c r="HD336" s="15"/>
      <c r="HE336" s="15"/>
      <c r="HF336" s="15"/>
      <c r="HG336" s="15"/>
      <c r="HH336" s="15"/>
      <c r="HI336" s="15"/>
      <c r="HJ336" s="15"/>
      <c r="HK336" s="15"/>
      <c r="HL336" s="15"/>
      <c r="HM336" s="15"/>
      <c r="HN336" s="15"/>
      <c r="HO336" s="15"/>
      <c r="HP336" s="15"/>
      <c r="HQ336" s="15"/>
      <c r="HR336" s="15"/>
      <c r="HS336" s="15"/>
      <c r="HT336" s="15"/>
      <c r="HU336" s="15"/>
      <c r="HV336" s="15"/>
      <c r="HW336" s="15"/>
      <c r="HX336" s="15"/>
      <c r="HY336" s="15"/>
      <c r="HZ336" s="15"/>
      <c r="IA336" s="15"/>
      <c r="IB336" s="15"/>
      <c r="IC336" s="15"/>
      <c r="ID336" s="15"/>
      <c r="IE336" s="15"/>
      <c r="IF336" s="15"/>
      <c r="IG336" s="15"/>
      <c r="IH336" s="15"/>
      <c r="II336" s="15"/>
      <c r="IJ336" s="15"/>
      <c r="IK336" s="15"/>
      <c r="IL336" s="15"/>
      <c r="IM336" s="15"/>
      <c r="IN336" s="15"/>
      <c r="IO336" s="15"/>
      <c r="IP336" s="15"/>
      <c r="IQ336" s="15"/>
      <c r="IR336" s="15"/>
      <c r="IS336" s="15"/>
      <c r="IT336" s="15"/>
      <c r="IU336" s="15"/>
      <c r="IV336" s="15"/>
    </row>
    <row r="337" spans="1:256" ht="12.75" customHeight="1">
      <c r="A337" s="608" t="s">
        <v>46</v>
      </c>
      <c r="B337" s="608"/>
      <c r="C337" s="608"/>
      <c r="D337" s="608"/>
      <c r="E337" s="608"/>
      <c r="F337" s="131">
        <f>H40</f>
        <v>0</v>
      </c>
      <c r="G337" s="476">
        <f>H337</f>
        <v>0</v>
      </c>
      <c r="H337" s="476"/>
      <c r="I337" s="476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  <c r="BG337" s="15"/>
      <c r="BH337" s="15"/>
      <c r="BI337" s="15"/>
      <c r="BJ337" s="15"/>
      <c r="BK337" s="15"/>
      <c r="BL337" s="15"/>
      <c r="BM337" s="15"/>
      <c r="BN337" s="15"/>
      <c r="BO337" s="15"/>
      <c r="BP337" s="15"/>
      <c r="BQ337" s="15"/>
      <c r="BR337" s="15"/>
      <c r="BS337" s="15"/>
      <c r="BT337" s="15"/>
      <c r="BU337" s="15"/>
      <c r="BV337" s="15"/>
      <c r="BW337" s="15"/>
      <c r="BX337" s="15"/>
      <c r="BY337" s="15"/>
      <c r="BZ337" s="15"/>
      <c r="CA337" s="15"/>
      <c r="CB337" s="15"/>
      <c r="CC337" s="15"/>
      <c r="CD337" s="15"/>
      <c r="CE337" s="15"/>
      <c r="CF337" s="15"/>
      <c r="CG337" s="15"/>
      <c r="CH337" s="15"/>
      <c r="CI337" s="15"/>
      <c r="CJ337" s="15"/>
      <c r="CK337" s="15"/>
      <c r="CL337" s="15"/>
      <c r="CM337" s="15"/>
      <c r="CN337" s="15"/>
      <c r="CO337" s="15"/>
      <c r="CP337" s="15"/>
      <c r="CQ337" s="15"/>
      <c r="CR337" s="15"/>
      <c r="CS337" s="15"/>
      <c r="CT337" s="15"/>
      <c r="CU337" s="15"/>
      <c r="CV337" s="15"/>
      <c r="CW337" s="15"/>
      <c r="CX337" s="15"/>
      <c r="CY337" s="15"/>
      <c r="CZ337" s="15"/>
      <c r="DA337" s="15"/>
      <c r="DB337" s="15"/>
      <c r="DC337" s="15"/>
      <c r="DD337" s="15"/>
      <c r="DE337" s="15"/>
      <c r="DF337" s="15"/>
      <c r="DG337" s="15"/>
      <c r="DH337" s="15"/>
      <c r="DI337" s="15"/>
      <c r="DJ337" s="15"/>
      <c r="DK337" s="15"/>
      <c r="DL337" s="15"/>
      <c r="DM337" s="15"/>
      <c r="DN337" s="15"/>
      <c r="DO337" s="15"/>
      <c r="DP337" s="15"/>
      <c r="DQ337" s="15"/>
      <c r="DR337" s="15"/>
      <c r="DS337" s="15"/>
      <c r="DT337" s="15"/>
      <c r="DU337" s="15"/>
      <c r="DV337" s="15"/>
      <c r="DW337" s="15"/>
      <c r="DX337" s="15"/>
      <c r="DY337" s="15"/>
      <c r="DZ337" s="15"/>
      <c r="EA337" s="15"/>
      <c r="EB337" s="15"/>
      <c r="EC337" s="15"/>
      <c r="ED337" s="15"/>
      <c r="EE337" s="15"/>
      <c r="EF337" s="15"/>
      <c r="EG337" s="15"/>
      <c r="EH337" s="15"/>
      <c r="EI337" s="15"/>
      <c r="EJ337" s="15"/>
      <c r="EK337" s="15"/>
      <c r="EL337" s="15"/>
      <c r="EM337" s="15"/>
      <c r="EN337" s="15"/>
      <c r="EO337" s="15"/>
      <c r="EP337" s="15"/>
      <c r="EQ337" s="15"/>
      <c r="ER337" s="15"/>
      <c r="ES337" s="15"/>
      <c r="ET337" s="15"/>
      <c r="EU337" s="15"/>
      <c r="EV337" s="15"/>
      <c r="EW337" s="15"/>
      <c r="EX337" s="15"/>
      <c r="EY337" s="15"/>
      <c r="EZ337" s="15"/>
      <c r="FA337" s="15"/>
      <c r="FB337" s="15"/>
      <c r="FC337" s="15"/>
      <c r="FD337" s="15"/>
      <c r="FE337" s="15"/>
      <c r="FF337" s="15"/>
      <c r="FG337" s="15"/>
      <c r="FH337" s="15"/>
      <c r="FI337" s="15"/>
      <c r="FJ337" s="15"/>
      <c r="FK337" s="15"/>
      <c r="FL337" s="15"/>
      <c r="FM337" s="15"/>
      <c r="FN337" s="15"/>
      <c r="FO337" s="15"/>
      <c r="FP337" s="15"/>
      <c r="FQ337" s="15"/>
      <c r="FR337" s="15"/>
      <c r="FS337" s="15"/>
      <c r="FT337" s="15"/>
      <c r="FU337" s="15"/>
      <c r="FV337" s="15"/>
      <c r="FW337" s="15"/>
      <c r="FX337" s="15"/>
      <c r="FY337" s="15"/>
      <c r="FZ337" s="15"/>
      <c r="GA337" s="15"/>
      <c r="GB337" s="15"/>
      <c r="GC337" s="15"/>
      <c r="GD337" s="15"/>
      <c r="GE337" s="15"/>
      <c r="GF337" s="15"/>
      <c r="GG337" s="15"/>
      <c r="GH337" s="15"/>
      <c r="GI337" s="15"/>
      <c r="GJ337" s="15"/>
      <c r="GK337" s="15"/>
      <c r="GL337" s="15"/>
      <c r="GM337" s="15"/>
      <c r="GN337" s="15"/>
      <c r="GO337" s="15"/>
      <c r="GP337" s="15"/>
      <c r="GQ337" s="15"/>
      <c r="GR337" s="15"/>
      <c r="GS337" s="15"/>
      <c r="GT337" s="15"/>
      <c r="GU337" s="15"/>
      <c r="GV337" s="15"/>
      <c r="GW337" s="15"/>
      <c r="GX337" s="15"/>
      <c r="GY337" s="15"/>
      <c r="GZ337" s="15"/>
      <c r="HA337" s="15"/>
      <c r="HB337" s="15"/>
      <c r="HC337" s="15"/>
      <c r="HD337" s="15"/>
      <c r="HE337" s="15"/>
      <c r="HF337" s="15"/>
      <c r="HG337" s="15"/>
      <c r="HH337" s="15"/>
      <c r="HI337" s="15"/>
      <c r="HJ337" s="15"/>
      <c r="HK337" s="15"/>
      <c r="HL337" s="15"/>
      <c r="HM337" s="15"/>
      <c r="HN337" s="15"/>
      <c r="HO337" s="15"/>
      <c r="HP337" s="15"/>
      <c r="HQ337" s="15"/>
      <c r="HR337" s="15"/>
      <c r="HS337" s="15"/>
      <c r="HT337" s="15"/>
      <c r="HU337" s="15"/>
      <c r="HV337" s="15"/>
      <c r="HW337" s="15"/>
      <c r="HX337" s="15"/>
      <c r="HY337" s="15"/>
      <c r="HZ337" s="15"/>
      <c r="IA337" s="15"/>
      <c r="IB337" s="15"/>
      <c r="IC337" s="15"/>
      <c r="ID337" s="15"/>
      <c r="IE337" s="15"/>
      <c r="IF337" s="15"/>
      <c r="IG337" s="15"/>
      <c r="IH337" s="15"/>
      <c r="II337" s="15"/>
      <c r="IJ337" s="15"/>
      <c r="IK337" s="15"/>
      <c r="IL337" s="15"/>
      <c r="IM337" s="15"/>
      <c r="IN337" s="15"/>
      <c r="IO337" s="15"/>
      <c r="IP337" s="15"/>
      <c r="IQ337" s="15"/>
      <c r="IR337" s="15"/>
      <c r="IS337" s="15"/>
      <c r="IT337" s="15"/>
      <c r="IU337" s="15"/>
      <c r="IV337" s="15"/>
    </row>
    <row r="338" spans="1:256" ht="12.75" customHeight="1">
      <c r="A338" s="622" t="s">
        <v>47</v>
      </c>
      <c r="B338" s="622"/>
      <c r="C338" s="622"/>
      <c r="D338" s="622"/>
      <c r="E338" s="622"/>
      <c r="F338" s="140">
        <v>0</v>
      </c>
      <c r="G338" s="623">
        <f>G337</f>
        <v>0</v>
      </c>
      <c r="H338" s="623"/>
      <c r="I338" s="623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  <c r="BG338" s="15"/>
      <c r="BH338" s="15"/>
      <c r="BI338" s="15"/>
      <c r="BJ338" s="15"/>
      <c r="BK338" s="15"/>
      <c r="BL338" s="15"/>
      <c r="BM338" s="15"/>
      <c r="BN338" s="15"/>
      <c r="BO338" s="15"/>
      <c r="BP338" s="15"/>
      <c r="BQ338" s="15"/>
      <c r="BR338" s="15"/>
      <c r="BS338" s="15"/>
      <c r="BT338" s="15"/>
      <c r="BU338" s="15"/>
      <c r="BV338" s="15"/>
      <c r="BW338" s="15"/>
      <c r="BX338" s="15"/>
      <c r="BY338" s="15"/>
      <c r="BZ338" s="15"/>
      <c r="CA338" s="15"/>
      <c r="CB338" s="15"/>
      <c r="CC338" s="15"/>
      <c r="CD338" s="15"/>
      <c r="CE338" s="15"/>
      <c r="CF338" s="15"/>
      <c r="CG338" s="15"/>
      <c r="CH338" s="15"/>
      <c r="CI338" s="15"/>
      <c r="CJ338" s="15"/>
      <c r="CK338" s="15"/>
      <c r="CL338" s="15"/>
      <c r="CM338" s="15"/>
      <c r="CN338" s="15"/>
      <c r="CO338" s="15"/>
      <c r="CP338" s="15"/>
      <c r="CQ338" s="15"/>
      <c r="CR338" s="15"/>
      <c r="CS338" s="15"/>
      <c r="CT338" s="15"/>
      <c r="CU338" s="15"/>
      <c r="CV338" s="15"/>
      <c r="CW338" s="15"/>
      <c r="CX338" s="15"/>
      <c r="CY338" s="15"/>
      <c r="CZ338" s="15"/>
      <c r="DA338" s="15"/>
      <c r="DB338" s="15"/>
      <c r="DC338" s="15"/>
      <c r="DD338" s="15"/>
      <c r="DE338" s="15"/>
      <c r="DF338" s="15"/>
      <c r="DG338" s="15"/>
      <c r="DH338" s="15"/>
      <c r="DI338" s="15"/>
      <c r="DJ338" s="15"/>
      <c r="DK338" s="15"/>
      <c r="DL338" s="15"/>
      <c r="DM338" s="15"/>
      <c r="DN338" s="15"/>
      <c r="DO338" s="15"/>
      <c r="DP338" s="15"/>
      <c r="DQ338" s="15"/>
      <c r="DR338" s="15"/>
      <c r="DS338" s="15"/>
      <c r="DT338" s="15"/>
      <c r="DU338" s="15"/>
      <c r="DV338" s="15"/>
      <c r="DW338" s="15"/>
      <c r="DX338" s="15"/>
      <c r="DY338" s="15"/>
      <c r="DZ338" s="15"/>
      <c r="EA338" s="15"/>
      <c r="EB338" s="15"/>
      <c r="EC338" s="15"/>
      <c r="ED338" s="15"/>
      <c r="EE338" s="15"/>
      <c r="EF338" s="15"/>
      <c r="EG338" s="15"/>
      <c r="EH338" s="15"/>
      <c r="EI338" s="15"/>
      <c r="EJ338" s="15"/>
      <c r="EK338" s="15"/>
      <c r="EL338" s="15"/>
      <c r="EM338" s="15"/>
      <c r="EN338" s="15"/>
      <c r="EO338" s="15"/>
      <c r="EP338" s="15"/>
      <c r="EQ338" s="15"/>
      <c r="ER338" s="15"/>
      <c r="ES338" s="15"/>
      <c r="ET338" s="15"/>
      <c r="EU338" s="15"/>
      <c r="EV338" s="15"/>
      <c r="EW338" s="15"/>
      <c r="EX338" s="15"/>
      <c r="EY338" s="15"/>
      <c r="EZ338" s="15"/>
      <c r="FA338" s="15"/>
      <c r="FB338" s="15"/>
      <c r="FC338" s="15"/>
      <c r="FD338" s="15"/>
      <c r="FE338" s="15"/>
      <c r="FF338" s="15"/>
      <c r="FG338" s="15"/>
      <c r="FH338" s="15"/>
      <c r="FI338" s="15"/>
      <c r="FJ338" s="15"/>
      <c r="FK338" s="15"/>
      <c r="FL338" s="15"/>
      <c r="FM338" s="15"/>
      <c r="FN338" s="15"/>
      <c r="FO338" s="15"/>
      <c r="FP338" s="15"/>
      <c r="FQ338" s="15"/>
      <c r="FR338" s="15"/>
      <c r="FS338" s="15"/>
      <c r="FT338" s="15"/>
      <c r="FU338" s="15"/>
      <c r="FV338" s="15"/>
      <c r="FW338" s="15"/>
      <c r="FX338" s="15"/>
      <c r="FY338" s="15"/>
      <c r="FZ338" s="15"/>
      <c r="GA338" s="15"/>
      <c r="GB338" s="15"/>
      <c r="GC338" s="15"/>
      <c r="GD338" s="15"/>
      <c r="GE338" s="15"/>
      <c r="GF338" s="15"/>
      <c r="GG338" s="15"/>
      <c r="GH338" s="15"/>
      <c r="GI338" s="15"/>
      <c r="GJ338" s="15"/>
      <c r="GK338" s="15"/>
      <c r="GL338" s="15"/>
      <c r="GM338" s="15"/>
      <c r="GN338" s="15"/>
      <c r="GO338" s="15"/>
      <c r="GP338" s="15"/>
      <c r="GQ338" s="15"/>
      <c r="GR338" s="15"/>
      <c r="GS338" s="15"/>
      <c r="GT338" s="15"/>
      <c r="GU338" s="15"/>
      <c r="GV338" s="15"/>
      <c r="GW338" s="15"/>
      <c r="GX338" s="15"/>
      <c r="GY338" s="15"/>
      <c r="GZ338" s="15"/>
      <c r="HA338" s="15"/>
      <c r="HB338" s="15"/>
      <c r="HC338" s="15"/>
      <c r="HD338" s="15"/>
      <c r="HE338" s="15"/>
      <c r="HF338" s="15"/>
      <c r="HG338" s="15"/>
      <c r="HH338" s="15"/>
      <c r="HI338" s="15"/>
      <c r="HJ338" s="15"/>
      <c r="HK338" s="15"/>
      <c r="HL338" s="15"/>
      <c r="HM338" s="15"/>
      <c r="HN338" s="15"/>
      <c r="HO338" s="15"/>
      <c r="HP338" s="15"/>
      <c r="HQ338" s="15"/>
      <c r="HR338" s="15"/>
      <c r="HS338" s="15"/>
      <c r="HT338" s="15"/>
      <c r="HU338" s="15"/>
      <c r="HV338" s="15"/>
      <c r="HW338" s="15"/>
      <c r="HX338" s="15"/>
      <c r="HY338" s="15"/>
      <c r="HZ338" s="15"/>
      <c r="IA338" s="15"/>
      <c r="IB338" s="15"/>
      <c r="IC338" s="15"/>
      <c r="ID338" s="15"/>
      <c r="IE338" s="15"/>
      <c r="IF338" s="15"/>
      <c r="IG338" s="15"/>
      <c r="IH338" s="15"/>
      <c r="II338" s="15"/>
      <c r="IJ338" s="15"/>
      <c r="IK338" s="15"/>
      <c r="IL338" s="15"/>
      <c r="IM338" s="15"/>
      <c r="IN338" s="15"/>
      <c r="IO338" s="15"/>
      <c r="IP338" s="15"/>
      <c r="IQ338" s="15"/>
      <c r="IR338" s="15"/>
      <c r="IS338" s="15"/>
      <c r="IT338" s="15"/>
      <c r="IU338" s="15"/>
      <c r="IV338" s="15"/>
    </row>
    <row r="339" spans="1:256" ht="7.5" customHeight="1">
      <c r="A339" s="499"/>
      <c r="B339" s="499"/>
      <c r="C339" s="499"/>
      <c r="D339" s="499"/>
      <c r="E339" s="499"/>
      <c r="F339" s="499"/>
      <c r="G339" s="499"/>
      <c r="H339" s="499"/>
      <c r="I339" s="499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  <c r="BG339" s="15"/>
      <c r="BH339" s="15"/>
      <c r="BI339" s="15"/>
      <c r="BJ339" s="15"/>
      <c r="BK339" s="15"/>
      <c r="BL339" s="15"/>
      <c r="BM339" s="15"/>
      <c r="BN339" s="15"/>
      <c r="BO339" s="15"/>
      <c r="BP339" s="15"/>
      <c r="BQ339" s="15"/>
      <c r="BR339" s="15"/>
      <c r="BS339" s="15"/>
      <c r="BT339" s="15"/>
      <c r="BU339" s="15"/>
      <c r="BV339" s="15"/>
      <c r="BW339" s="15"/>
      <c r="BX339" s="15"/>
      <c r="BY339" s="15"/>
      <c r="BZ339" s="15"/>
      <c r="CA339" s="15"/>
      <c r="CB339" s="15"/>
      <c r="CC339" s="15"/>
      <c r="CD339" s="15"/>
      <c r="CE339" s="15"/>
      <c r="CF339" s="15"/>
      <c r="CG339" s="15"/>
      <c r="CH339" s="15"/>
      <c r="CI339" s="15"/>
      <c r="CJ339" s="15"/>
      <c r="CK339" s="15"/>
      <c r="CL339" s="15"/>
      <c r="CM339" s="15"/>
      <c r="CN339" s="15"/>
      <c r="CO339" s="15"/>
      <c r="CP339" s="15"/>
      <c r="CQ339" s="15"/>
      <c r="CR339" s="15"/>
      <c r="CS339" s="15"/>
      <c r="CT339" s="15"/>
      <c r="CU339" s="15"/>
      <c r="CV339" s="15"/>
      <c r="CW339" s="15"/>
      <c r="CX339" s="15"/>
      <c r="CY339" s="15"/>
      <c r="CZ339" s="15"/>
      <c r="DA339" s="15"/>
      <c r="DB339" s="15"/>
      <c r="DC339" s="15"/>
      <c r="DD339" s="15"/>
      <c r="DE339" s="15"/>
      <c r="DF339" s="15"/>
      <c r="DG339" s="15"/>
      <c r="DH339" s="15"/>
      <c r="DI339" s="15"/>
      <c r="DJ339" s="15"/>
      <c r="DK339" s="15"/>
      <c r="DL339" s="15"/>
      <c r="DM339" s="15"/>
      <c r="DN339" s="15"/>
      <c r="DO339" s="15"/>
      <c r="DP339" s="15"/>
      <c r="DQ339" s="15"/>
      <c r="DR339" s="15"/>
      <c r="DS339" s="15"/>
      <c r="DT339" s="15"/>
      <c r="DU339" s="15"/>
      <c r="DV339" s="15"/>
      <c r="DW339" s="15"/>
      <c r="DX339" s="15"/>
      <c r="DY339" s="15"/>
      <c r="DZ339" s="15"/>
      <c r="EA339" s="15"/>
      <c r="EB339" s="15"/>
      <c r="EC339" s="15"/>
      <c r="ED339" s="15"/>
      <c r="EE339" s="15"/>
      <c r="EF339" s="15"/>
      <c r="EG339" s="15"/>
      <c r="EH339" s="15"/>
      <c r="EI339" s="15"/>
      <c r="EJ339" s="15"/>
      <c r="EK339" s="15"/>
      <c r="EL339" s="15"/>
      <c r="EM339" s="15"/>
      <c r="EN339" s="15"/>
      <c r="EO339" s="15"/>
      <c r="EP339" s="15"/>
      <c r="EQ339" s="15"/>
      <c r="ER339" s="15"/>
      <c r="ES339" s="15"/>
      <c r="ET339" s="15"/>
      <c r="EU339" s="15"/>
      <c r="EV339" s="15"/>
      <c r="EW339" s="15"/>
      <c r="EX339" s="15"/>
      <c r="EY339" s="15"/>
      <c r="EZ339" s="15"/>
      <c r="FA339" s="15"/>
      <c r="FB339" s="15"/>
      <c r="FC339" s="15"/>
      <c r="FD339" s="15"/>
      <c r="FE339" s="15"/>
      <c r="FF339" s="15"/>
      <c r="FG339" s="15"/>
      <c r="FH339" s="15"/>
      <c r="FI339" s="15"/>
      <c r="FJ339" s="15"/>
      <c r="FK339" s="15"/>
      <c r="FL339" s="15"/>
      <c r="FM339" s="15"/>
      <c r="FN339" s="15"/>
      <c r="FO339" s="15"/>
      <c r="FP339" s="15"/>
      <c r="FQ339" s="15"/>
      <c r="FR339" s="15"/>
      <c r="FS339" s="15"/>
      <c r="FT339" s="15"/>
      <c r="FU339" s="15"/>
      <c r="FV339" s="15"/>
      <c r="FW339" s="15"/>
      <c r="FX339" s="15"/>
      <c r="FY339" s="15"/>
      <c r="FZ339" s="15"/>
      <c r="GA339" s="15"/>
      <c r="GB339" s="15"/>
      <c r="GC339" s="15"/>
      <c r="GD339" s="15"/>
      <c r="GE339" s="15"/>
      <c r="GF339" s="15"/>
      <c r="GG339" s="15"/>
      <c r="GH339" s="15"/>
      <c r="GI339" s="15"/>
      <c r="GJ339" s="15"/>
      <c r="GK339" s="15"/>
      <c r="GL339" s="15"/>
      <c r="GM339" s="15"/>
      <c r="GN339" s="15"/>
      <c r="GO339" s="15"/>
      <c r="GP339" s="15"/>
      <c r="GQ339" s="15"/>
      <c r="GR339" s="15"/>
      <c r="GS339" s="15"/>
      <c r="GT339" s="15"/>
      <c r="GU339" s="15"/>
      <c r="GV339" s="15"/>
      <c r="GW339" s="15"/>
      <c r="GX339" s="15"/>
      <c r="GY339" s="15"/>
      <c r="GZ339" s="15"/>
      <c r="HA339" s="15"/>
      <c r="HB339" s="15"/>
      <c r="HC339" s="15"/>
      <c r="HD339" s="15"/>
      <c r="HE339" s="15"/>
      <c r="HF339" s="15"/>
      <c r="HG339" s="15"/>
      <c r="HH339" s="15"/>
      <c r="HI339" s="15"/>
      <c r="HJ339" s="15"/>
      <c r="HK339" s="15"/>
      <c r="HL339" s="15"/>
      <c r="HM339" s="15"/>
      <c r="HN339" s="15"/>
      <c r="HO339" s="15"/>
      <c r="HP339" s="15"/>
      <c r="HQ339" s="15"/>
      <c r="HR339" s="15"/>
      <c r="HS339" s="15"/>
      <c r="HT339" s="15"/>
      <c r="HU339" s="15"/>
      <c r="HV339" s="15"/>
      <c r="HW339" s="15"/>
      <c r="HX339" s="15"/>
      <c r="HY339" s="15"/>
      <c r="HZ339" s="15"/>
      <c r="IA339" s="15"/>
      <c r="IB339" s="15"/>
      <c r="IC339" s="15"/>
      <c r="ID339" s="15"/>
      <c r="IE339" s="15"/>
      <c r="IF339" s="15"/>
      <c r="IG339" s="15"/>
      <c r="IH339" s="15"/>
      <c r="II339" s="15"/>
      <c r="IJ339" s="15"/>
      <c r="IK339" s="15"/>
      <c r="IL339" s="15"/>
      <c r="IM339" s="15"/>
      <c r="IN339" s="15"/>
      <c r="IO339" s="15"/>
      <c r="IP339" s="15"/>
      <c r="IQ339" s="15"/>
      <c r="IR339" s="15"/>
      <c r="IS339" s="15"/>
      <c r="IT339" s="15"/>
      <c r="IU339" s="15"/>
      <c r="IV339" s="15"/>
    </row>
    <row r="340" spans="1:256" ht="12.75" customHeight="1">
      <c r="A340" s="624" t="s">
        <v>209</v>
      </c>
      <c r="B340" s="624"/>
      <c r="C340" s="624"/>
      <c r="D340" s="624"/>
      <c r="E340" s="624"/>
      <c r="F340" s="138">
        <f>ROUND(F316+F324+F329+F332+F335+F338,2)</f>
        <v>10970</v>
      </c>
      <c r="G340" s="617">
        <f>SUM(G316+G324+G329+G332+G335+G338)</f>
        <v>39794.1</v>
      </c>
      <c r="H340" s="617"/>
      <c r="I340" s="617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  <c r="AX340" s="15"/>
      <c r="AY340" s="15"/>
      <c r="AZ340" s="15"/>
      <c r="BA340" s="15"/>
      <c r="BB340" s="15"/>
      <c r="BC340" s="15"/>
      <c r="BD340" s="15"/>
      <c r="BE340" s="15"/>
      <c r="BF340" s="15"/>
      <c r="BG340" s="15"/>
      <c r="BH340" s="15"/>
      <c r="BI340" s="15"/>
      <c r="BJ340" s="15"/>
      <c r="BK340" s="15"/>
      <c r="BL340" s="15"/>
      <c r="BM340" s="15"/>
      <c r="BN340" s="15"/>
      <c r="BO340" s="15"/>
      <c r="BP340" s="15"/>
      <c r="BQ340" s="15"/>
      <c r="BR340" s="15"/>
      <c r="BS340" s="15"/>
      <c r="BT340" s="15"/>
      <c r="BU340" s="15"/>
      <c r="BV340" s="15"/>
      <c r="BW340" s="15"/>
      <c r="BX340" s="15"/>
      <c r="BY340" s="15"/>
      <c r="BZ340" s="15"/>
      <c r="CA340" s="15"/>
      <c r="CB340" s="15"/>
      <c r="CC340" s="15"/>
      <c r="CD340" s="15"/>
      <c r="CE340" s="15"/>
      <c r="CF340" s="15"/>
      <c r="CG340" s="15"/>
      <c r="CH340" s="15"/>
      <c r="CI340" s="15"/>
      <c r="CJ340" s="15"/>
      <c r="CK340" s="15"/>
      <c r="CL340" s="15"/>
      <c r="CM340" s="15"/>
      <c r="CN340" s="15"/>
      <c r="CO340" s="15"/>
      <c r="CP340" s="15"/>
      <c r="CQ340" s="15"/>
      <c r="CR340" s="15"/>
      <c r="CS340" s="15"/>
      <c r="CT340" s="15"/>
      <c r="CU340" s="15"/>
      <c r="CV340" s="15"/>
      <c r="CW340" s="15"/>
      <c r="CX340" s="15"/>
      <c r="CY340" s="15"/>
      <c r="CZ340" s="15"/>
      <c r="DA340" s="15"/>
      <c r="DB340" s="15"/>
      <c r="DC340" s="15"/>
      <c r="DD340" s="15"/>
      <c r="DE340" s="15"/>
      <c r="DF340" s="15"/>
      <c r="DG340" s="15"/>
      <c r="DH340" s="15"/>
      <c r="DI340" s="15"/>
      <c r="DJ340" s="15"/>
      <c r="DK340" s="15"/>
      <c r="DL340" s="15"/>
      <c r="DM340" s="15"/>
      <c r="DN340" s="15"/>
      <c r="DO340" s="15"/>
      <c r="DP340" s="15"/>
      <c r="DQ340" s="15"/>
      <c r="DR340" s="15"/>
      <c r="DS340" s="15"/>
      <c r="DT340" s="15"/>
      <c r="DU340" s="15"/>
      <c r="DV340" s="15"/>
      <c r="DW340" s="15"/>
      <c r="DX340" s="15"/>
      <c r="DY340" s="15"/>
      <c r="DZ340" s="15"/>
      <c r="EA340" s="15"/>
      <c r="EB340" s="15"/>
      <c r="EC340" s="15"/>
      <c r="ED340" s="15"/>
      <c r="EE340" s="15"/>
      <c r="EF340" s="15"/>
      <c r="EG340" s="15"/>
      <c r="EH340" s="15"/>
      <c r="EI340" s="15"/>
      <c r="EJ340" s="15"/>
      <c r="EK340" s="15"/>
      <c r="EL340" s="15"/>
      <c r="EM340" s="15"/>
      <c r="EN340" s="15"/>
      <c r="EO340" s="15"/>
      <c r="EP340" s="15"/>
      <c r="EQ340" s="15"/>
      <c r="ER340" s="15"/>
      <c r="ES340" s="15"/>
      <c r="ET340" s="15"/>
      <c r="EU340" s="15"/>
      <c r="EV340" s="15"/>
      <c r="EW340" s="15"/>
      <c r="EX340" s="15"/>
      <c r="EY340" s="15"/>
      <c r="EZ340" s="15"/>
      <c r="FA340" s="15"/>
      <c r="FB340" s="15"/>
      <c r="FC340" s="15"/>
      <c r="FD340" s="15"/>
      <c r="FE340" s="15"/>
      <c r="FF340" s="15"/>
      <c r="FG340" s="15"/>
      <c r="FH340" s="15"/>
      <c r="FI340" s="15"/>
      <c r="FJ340" s="15"/>
      <c r="FK340" s="15"/>
      <c r="FL340" s="15"/>
      <c r="FM340" s="15"/>
      <c r="FN340" s="15"/>
      <c r="FO340" s="15"/>
      <c r="FP340" s="15"/>
      <c r="FQ340" s="15"/>
      <c r="FR340" s="15"/>
      <c r="FS340" s="15"/>
      <c r="FT340" s="15"/>
      <c r="FU340" s="15"/>
      <c r="FV340" s="15"/>
      <c r="FW340" s="15"/>
      <c r="FX340" s="15"/>
      <c r="FY340" s="15"/>
      <c r="FZ340" s="15"/>
      <c r="GA340" s="15"/>
      <c r="GB340" s="15"/>
      <c r="GC340" s="15"/>
      <c r="GD340" s="15"/>
      <c r="GE340" s="15"/>
      <c r="GF340" s="15"/>
      <c r="GG340" s="15"/>
      <c r="GH340" s="15"/>
      <c r="GI340" s="15"/>
      <c r="GJ340" s="15"/>
      <c r="GK340" s="15"/>
      <c r="GL340" s="15"/>
      <c r="GM340" s="15"/>
      <c r="GN340" s="15"/>
      <c r="GO340" s="15"/>
      <c r="GP340" s="15"/>
      <c r="GQ340" s="15"/>
      <c r="GR340" s="15"/>
      <c r="GS340" s="15"/>
      <c r="GT340" s="15"/>
      <c r="GU340" s="15"/>
      <c r="GV340" s="15"/>
      <c r="GW340" s="15"/>
      <c r="GX340" s="15"/>
      <c r="GY340" s="15"/>
      <c r="GZ340" s="15"/>
      <c r="HA340" s="15"/>
      <c r="HB340" s="15"/>
      <c r="HC340" s="15"/>
      <c r="HD340" s="15"/>
      <c r="HE340" s="15"/>
      <c r="HF340" s="15"/>
      <c r="HG340" s="15"/>
      <c r="HH340" s="15"/>
      <c r="HI340" s="15"/>
      <c r="HJ340" s="15"/>
      <c r="HK340" s="15"/>
      <c r="HL340" s="15"/>
      <c r="HM340" s="15"/>
      <c r="HN340" s="15"/>
      <c r="HO340" s="15"/>
      <c r="HP340" s="15"/>
      <c r="HQ340" s="15"/>
      <c r="HR340" s="15"/>
      <c r="HS340" s="15"/>
      <c r="HT340" s="15"/>
      <c r="HU340" s="15"/>
      <c r="HV340" s="15"/>
      <c r="HW340" s="15"/>
      <c r="HX340" s="15"/>
      <c r="HY340" s="15"/>
      <c r="HZ340" s="15"/>
      <c r="IA340" s="15"/>
      <c r="IB340" s="15"/>
      <c r="IC340" s="15"/>
      <c r="ID340" s="15"/>
      <c r="IE340" s="15"/>
      <c r="IF340" s="15"/>
      <c r="IG340" s="15"/>
      <c r="IH340" s="15"/>
      <c r="II340" s="15"/>
      <c r="IJ340" s="15"/>
      <c r="IK340" s="15"/>
      <c r="IL340" s="15"/>
      <c r="IM340" s="15"/>
      <c r="IN340" s="15"/>
      <c r="IO340" s="15"/>
      <c r="IP340" s="15"/>
      <c r="IQ340" s="15"/>
      <c r="IR340" s="15"/>
      <c r="IS340" s="15"/>
      <c r="IT340" s="15"/>
      <c r="IU340" s="15"/>
      <c r="IV340" s="15"/>
    </row>
    <row r="341" spans="1:256" ht="6.75" customHeight="1">
      <c r="A341" s="621"/>
      <c r="B341" s="621"/>
      <c r="C341" s="621"/>
      <c r="D341" s="621"/>
      <c r="E341" s="621"/>
      <c r="F341" s="621"/>
      <c r="G341" s="621"/>
      <c r="H341" s="621"/>
      <c r="I341" s="621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  <c r="AX341" s="15"/>
      <c r="AY341" s="15"/>
      <c r="AZ341" s="15"/>
      <c r="BA341" s="15"/>
      <c r="BB341" s="15"/>
      <c r="BC341" s="15"/>
      <c r="BD341" s="15"/>
      <c r="BE341" s="15"/>
      <c r="BF341" s="15"/>
      <c r="BG341" s="15"/>
      <c r="BH341" s="15"/>
      <c r="BI341" s="15"/>
      <c r="BJ341" s="15"/>
      <c r="BK341" s="15"/>
      <c r="BL341" s="15"/>
      <c r="BM341" s="15"/>
      <c r="BN341" s="15"/>
      <c r="BO341" s="15"/>
      <c r="BP341" s="15"/>
      <c r="BQ341" s="15"/>
      <c r="BR341" s="15"/>
      <c r="BS341" s="15"/>
      <c r="BT341" s="15"/>
      <c r="BU341" s="15"/>
      <c r="BV341" s="15"/>
      <c r="BW341" s="15"/>
      <c r="BX341" s="15"/>
      <c r="BY341" s="15"/>
      <c r="BZ341" s="15"/>
      <c r="CA341" s="15"/>
      <c r="CB341" s="15"/>
      <c r="CC341" s="15"/>
      <c r="CD341" s="15"/>
      <c r="CE341" s="15"/>
      <c r="CF341" s="15"/>
      <c r="CG341" s="15"/>
      <c r="CH341" s="15"/>
      <c r="CI341" s="15"/>
      <c r="CJ341" s="15"/>
      <c r="CK341" s="15"/>
      <c r="CL341" s="15"/>
      <c r="CM341" s="15"/>
      <c r="CN341" s="15"/>
      <c r="CO341" s="15"/>
      <c r="CP341" s="15"/>
      <c r="CQ341" s="15"/>
      <c r="CR341" s="15"/>
      <c r="CS341" s="15"/>
      <c r="CT341" s="15"/>
      <c r="CU341" s="15"/>
      <c r="CV341" s="15"/>
      <c r="CW341" s="15"/>
      <c r="CX341" s="15"/>
      <c r="CY341" s="15"/>
      <c r="CZ341" s="15"/>
      <c r="DA341" s="15"/>
      <c r="DB341" s="15"/>
      <c r="DC341" s="15"/>
      <c r="DD341" s="15"/>
      <c r="DE341" s="15"/>
      <c r="DF341" s="15"/>
      <c r="DG341" s="15"/>
      <c r="DH341" s="15"/>
      <c r="DI341" s="15"/>
      <c r="DJ341" s="15"/>
      <c r="DK341" s="15"/>
      <c r="DL341" s="15"/>
      <c r="DM341" s="15"/>
      <c r="DN341" s="15"/>
      <c r="DO341" s="15"/>
      <c r="DP341" s="15"/>
      <c r="DQ341" s="15"/>
      <c r="DR341" s="15"/>
      <c r="DS341" s="15"/>
      <c r="DT341" s="15"/>
      <c r="DU341" s="15"/>
      <c r="DV341" s="15"/>
      <c r="DW341" s="15"/>
      <c r="DX341" s="15"/>
      <c r="DY341" s="15"/>
      <c r="DZ341" s="15"/>
      <c r="EA341" s="15"/>
      <c r="EB341" s="15"/>
      <c r="EC341" s="15"/>
      <c r="ED341" s="15"/>
      <c r="EE341" s="15"/>
      <c r="EF341" s="15"/>
      <c r="EG341" s="15"/>
      <c r="EH341" s="15"/>
      <c r="EI341" s="15"/>
      <c r="EJ341" s="15"/>
      <c r="EK341" s="15"/>
      <c r="EL341" s="15"/>
      <c r="EM341" s="15"/>
      <c r="EN341" s="15"/>
      <c r="EO341" s="15"/>
      <c r="EP341" s="15"/>
      <c r="EQ341" s="15"/>
      <c r="ER341" s="15"/>
      <c r="ES341" s="15"/>
      <c r="ET341" s="15"/>
      <c r="EU341" s="15"/>
      <c r="EV341" s="15"/>
      <c r="EW341" s="15"/>
      <c r="EX341" s="15"/>
      <c r="EY341" s="15"/>
      <c r="EZ341" s="15"/>
      <c r="FA341" s="15"/>
      <c r="FB341" s="15"/>
      <c r="FC341" s="15"/>
      <c r="FD341" s="15"/>
      <c r="FE341" s="15"/>
      <c r="FF341" s="15"/>
      <c r="FG341" s="15"/>
      <c r="FH341" s="15"/>
      <c r="FI341" s="15"/>
      <c r="FJ341" s="15"/>
      <c r="FK341" s="15"/>
      <c r="FL341" s="15"/>
      <c r="FM341" s="15"/>
      <c r="FN341" s="15"/>
      <c r="FO341" s="15"/>
      <c r="FP341" s="15"/>
      <c r="FQ341" s="15"/>
      <c r="FR341" s="15"/>
      <c r="FS341" s="15"/>
      <c r="FT341" s="15"/>
      <c r="FU341" s="15"/>
      <c r="FV341" s="15"/>
      <c r="FW341" s="15"/>
      <c r="FX341" s="15"/>
      <c r="FY341" s="15"/>
      <c r="FZ341" s="15"/>
      <c r="GA341" s="15"/>
      <c r="GB341" s="15"/>
      <c r="GC341" s="15"/>
      <c r="GD341" s="15"/>
      <c r="GE341" s="15"/>
      <c r="GF341" s="15"/>
      <c r="GG341" s="15"/>
      <c r="GH341" s="15"/>
      <c r="GI341" s="15"/>
      <c r="GJ341" s="15"/>
      <c r="GK341" s="15"/>
      <c r="GL341" s="15"/>
      <c r="GM341" s="15"/>
      <c r="GN341" s="15"/>
      <c r="GO341" s="15"/>
      <c r="GP341" s="15"/>
      <c r="GQ341" s="15"/>
      <c r="GR341" s="15"/>
      <c r="GS341" s="15"/>
      <c r="GT341" s="15"/>
      <c r="GU341" s="15"/>
      <c r="GV341" s="15"/>
      <c r="GW341" s="15"/>
      <c r="GX341" s="15"/>
      <c r="GY341" s="15"/>
      <c r="GZ341" s="15"/>
      <c r="HA341" s="15"/>
      <c r="HB341" s="15"/>
      <c r="HC341" s="15"/>
      <c r="HD341" s="15"/>
      <c r="HE341" s="15"/>
      <c r="HF341" s="15"/>
      <c r="HG341" s="15"/>
      <c r="HH341" s="15"/>
      <c r="HI341" s="15"/>
      <c r="HJ341" s="15"/>
      <c r="HK341" s="15"/>
      <c r="HL341" s="15"/>
      <c r="HM341" s="15"/>
      <c r="HN341" s="15"/>
      <c r="HO341" s="15"/>
      <c r="HP341" s="15"/>
      <c r="HQ341" s="15"/>
      <c r="HR341" s="15"/>
      <c r="HS341" s="15"/>
      <c r="HT341" s="15"/>
      <c r="HU341" s="15"/>
      <c r="HV341" s="15"/>
      <c r="HW341" s="15"/>
      <c r="HX341" s="15"/>
      <c r="HY341" s="15"/>
      <c r="HZ341" s="15"/>
      <c r="IA341" s="15"/>
      <c r="IB341" s="15"/>
      <c r="IC341" s="15"/>
      <c r="ID341" s="15"/>
      <c r="IE341" s="15"/>
      <c r="IF341" s="15"/>
      <c r="IG341" s="15"/>
      <c r="IH341" s="15"/>
      <c r="II341" s="15"/>
      <c r="IJ341" s="15"/>
      <c r="IK341" s="15"/>
      <c r="IL341" s="15"/>
      <c r="IM341" s="15"/>
      <c r="IN341" s="15"/>
      <c r="IO341" s="15"/>
      <c r="IP341" s="15"/>
      <c r="IQ341" s="15"/>
      <c r="IR341" s="15"/>
      <c r="IS341" s="15"/>
      <c r="IT341" s="15"/>
      <c r="IU341" s="15"/>
      <c r="IV341" s="15"/>
    </row>
    <row r="342" spans="1:256" ht="18.75" customHeight="1">
      <c r="A342" s="625" t="s">
        <v>311</v>
      </c>
      <c r="B342" s="625"/>
      <c r="C342" s="625"/>
      <c r="D342" s="625"/>
      <c r="E342" s="625"/>
      <c r="F342" s="625"/>
      <c r="G342" s="626">
        <f>G340</f>
        <v>39794.1</v>
      </c>
      <c r="H342" s="626"/>
      <c r="I342" s="626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  <c r="AX342" s="15"/>
      <c r="AY342" s="15"/>
      <c r="AZ342" s="15"/>
      <c r="BA342" s="15"/>
      <c r="BB342" s="15"/>
      <c r="BC342" s="15"/>
      <c r="BD342" s="15"/>
      <c r="BE342" s="15"/>
      <c r="BF342" s="15"/>
      <c r="BG342" s="15"/>
      <c r="BH342" s="15"/>
      <c r="BI342" s="15"/>
      <c r="BJ342" s="15"/>
      <c r="BK342" s="15"/>
      <c r="BL342" s="15"/>
      <c r="BM342" s="15"/>
      <c r="BN342" s="15"/>
      <c r="BO342" s="15"/>
      <c r="BP342" s="15"/>
      <c r="BQ342" s="15"/>
      <c r="BR342" s="15"/>
      <c r="BS342" s="15"/>
      <c r="BT342" s="15"/>
      <c r="BU342" s="15"/>
      <c r="BV342" s="15"/>
      <c r="BW342" s="15"/>
      <c r="BX342" s="15"/>
      <c r="BY342" s="15"/>
      <c r="BZ342" s="15"/>
      <c r="CA342" s="15"/>
      <c r="CB342" s="15"/>
      <c r="CC342" s="15"/>
      <c r="CD342" s="15"/>
      <c r="CE342" s="15"/>
      <c r="CF342" s="15"/>
      <c r="CG342" s="15"/>
      <c r="CH342" s="15"/>
      <c r="CI342" s="15"/>
      <c r="CJ342" s="15"/>
      <c r="CK342" s="15"/>
      <c r="CL342" s="15"/>
      <c r="CM342" s="15"/>
      <c r="CN342" s="15"/>
      <c r="CO342" s="15"/>
      <c r="CP342" s="15"/>
      <c r="CQ342" s="15"/>
      <c r="CR342" s="15"/>
      <c r="CS342" s="15"/>
      <c r="CT342" s="15"/>
      <c r="CU342" s="15"/>
      <c r="CV342" s="15"/>
      <c r="CW342" s="15"/>
      <c r="CX342" s="15"/>
      <c r="CY342" s="15"/>
      <c r="CZ342" s="15"/>
      <c r="DA342" s="15"/>
      <c r="DB342" s="15"/>
      <c r="DC342" s="15"/>
      <c r="DD342" s="15"/>
      <c r="DE342" s="15"/>
      <c r="DF342" s="15"/>
      <c r="DG342" s="15"/>
      <c r="DH342" s="15"/>
      <c r="DI342" s="15"/>
      <c r="DJ342" s="15"/>
      <c r="DK342" s="15"/>
      <c r="DL342" s="15"/>
      <c r="DM342" s="15"/>
      <c r="DN342" s="15"/>
      <c r="DO342" s="15"/>
      <c r="DP342" s="15"/>
      <c r="DQ342" s="15"/>
      <c r="DR342" s="15"/>
      <c r="DS342" s="15"/>
      <c r="DT342" s="15"/>
      <c r="DU342" s="15"/>
      <c r="DV342" s="15"/>
      <c r="DW342" s="15"/>
      <c r="DX342" s="15"/>
      <c r="DY342" s="15"/>
      <c r="DZ342" s="15"/>
      <c r="EA342" s="15"/>
      <c r="EB342" s="15"/>
      <c r="EC342" s="15"/>
      <c r="ED342" s="15"/>
      <c r="EE342" s="15"/>
      <c r="EF342" s="15"/>
      <c r="EG342" s="15"/>
      <c r="EH342" s="15"/>
      <c r="EI342" s="15"/>
      <c r="EJ342" s="15"/>
      <c r="EK342" s="15"/>
      <c r="EL342" s="15"/>
      <c r="EM342" s="15"/>
      <c r="EN342" s="15"/>
      <c r="EO342" s="15"/>
      <c r="EP342" s="15"/>
      <c r="EQ342" s="15"/>
      <c r="ER342" s="15"/>
      <c r="ES342" s="15"/>
      <c r="ET342" s="15"/>
      <c r="EU342" s="15"/>
      <c r="EV342" s="15"/>
      <c r="EW342" s="15"/>
      <c r="EX342" s="15"/>
      <c r="EY342" s="15"/>
      <c r="EZ342" s="15"/>
      <c r="FA342" s="15"/>
      <c r="FB342" s="15"/>
      <c r="FC342" s="15"/>
      <c r="FD342" s="15"/>
      <c r="FE342" s="15"/>
      <c r="FF342" s="15"/>
      <c r="FG342" s="15"/>
      <c r="FH342" s="15"/>
      <c r="FI342" s="15"/>
      <c r="FJ342" s="15"/>
      <c r="FK342" s="15"/>
      <c r="FL342" s="15"/>
      <c r="FM342" s="15"/>
      <c r="FN342" s="15"/>
      <c r="FO342" s="15"/>
      <c r="FP342" s="15"/>
      <c r="FQ342" s="15"/>
      <c r="FR342" s="15"/>
      <c r="FS342" s="15"/>
      <c r="FT342" s="15"/>
      <c r="FU342" s="15"/>
      <c r="FV342" s="15"/>
      <c r="FW342" s="15"/>
      <c r="FX342" s="15"/>
      <c r="FY342" s="15"/>
      <c r="FZ342" s="15"/>
      <c r="GA342" s="15"/>
      <c r="GB342" s="15"/>
      <c r="GC342" s="15"/>
      <c r="GD342" s="15"/>
      <c r="GE342" s="15"/>
      <c r="GF342" s="15"/>
      <c r="GG342" s="15"/>
      <c r="GH342" s="15"/>
      <c r="GI342" s="15"/>
      <c r="GJ342" s="15"/>
      <c r="GK342" s="15"/>
      <c r="GL342" s="15"/>
      <c r="GM342" s="15"/>
      <c r="GN342" s="15"/>
      <c r="GO342" s="15"/>
      <c r="GP342" s="15"/>
      <c r="GQ342" s="15"/>
      <c r="GR342" s="15"/>
      <c r="GS342" s="15"/>
      <c r="GT342" s="15"/>
      <c r="GU342" s="15"/>
      <c r="GV342" s="15"/>
      <c r="GW342" s="15"/>
      <c r="GX342" s="15"/>
      <c r="GY342" s="15"/>
      <c r="GZ342" s="15"/>
      <c r="HA342" s="15"/>
      <c r="HB342" s="15"/>
      <c r="HC342" s="15"/>
      <c r="HD342" s="15"/>
      <c r="HE342" s="15"/>
      <c r="HF342" s="15"/>
      <c r="HG342" s="15"/>
      <c r="HH342" s="15"/>
      <c r="HI342" s="15"/>
      <c r="HJ342" s="15"/>
      <c r="HK342" s="15"/>
      <c r="HL342" s="15"/>
      <c r="HM342" s="15"/>
      <c r="HN342" s="15"/>
      <c r="HO342" s="15"/>
      <c r="HP342" s="15"/>
      <c r="HQ342" s="15"/>
      <c r="HR342" s="15"/>
      <c r="HS342" s="15"/>
      <c r="HT342" s="15"/>
      <c r="HU342" s="15"/>
      <c r="HV342" s="15"/>
      <c r="HW342" s="15"/>
      <c r="HX342" s="15"/>
      <c r="HY342" s="15"/>
      <c r="HZ342" s="15"/>
      <c r="IA342" s="15"/>
      <c r="IB342" s="15"/>
      <c r="IC342" s="15"/>
      <c r="ID342" s="15"/>
      <c r="IE342" s="15"/>
      <c r="IF342" s="15"/>
      <c r="IG342" s="15"/>
      <c r="IH342" s="15"/>
      <c r="II342" s="15"/>
      <c r="IJ342" s="15"/>
      <c r="IK342" s="15"/>
      <c r="IL342" s="15"/>
      <c r="IM342" s="15"/>
      <c r="IN342" s="15"/>
      <c r="IO342" s="15"/>
      <c r="IP342" s="15"/>
      <c r="IQ342" s="15"/>
      <c r="IR342" s="15"/>
      <c r="IS342" s="15"/>
      <c r="IT342" s="15"/>
      <c r="IU342" s="15"/>
      <c r="IV342" s="15"/>
    </row>
    <row r="343" spans="1:256" ht="8.25" customHeight="1">
      <c r="A343" s="627"/>
      <c r="B343" s="627"/>
      <c r="C343" s="627"/>
      <c r="D343" s="627"/>
      <c r="E343" s="627"/>
      <c r="F343" s="627"/>
      <c r="G343" s="627"/>
      <c r="H343" s="627"/>
      <c r="I343" s="627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  <c r="AX343" s="15"/>
      <c r="AY343" s="15"/>
      <c r="AZ343" s="15"/>
      <c r="BA343" s="15"/>
      <c r="BB343" s="15"/>
      <c r="BC343" s="15"/>
      <c r="BD343" s="15"/>
      <c r="BE343" s="15"/>
      <c r="BF343" s="15"/>
      <c r="BG343" s="15"/>
      <c r="BH343" s="15"/>
      <c r="BI343" s="15"/>
      <c r="BJ343" s="15"/>
      <c r="BK343" s="15"/>
      <c r="BL343" s="15"/>
      <c r="BM343" s="15"/>
      <c r="BN343" s="15"/>
      <c r="BO343" s="15"/>
      <c r="BP343" s="15"/>
      <c r="BQ343" s="15"/>
      <c r="BR343" s="15"/>
      <c r="BS343" s="15"/>
      <c r="BT343" s="15"/>
      <c r="BU343" s="15"/>
      <c r="BV343" s="15"/>
      <c r="BW343" s="15"/>
      <c r="BX343" s="15"/>
      <c r="BY343" s="15"/>
      <c r="BZ343" s="15"/>
      <c r="CA343" s="15"/>
      <c r="CB343" s="15"/>
      <c r="CC343" s="15"/>
      <c r="CD343" s="15"/>
      <c r="CE343" s="15"/>
      <c r="CF343" s="15"/>
      <c r="CG343" s="15"/>
      <c r="CH343" s="15"/>
      <c r="CI343" s="15"/>
      <c r="CJ343" s="15"/>
      <c r="CK343" s="15"/>
      <c r="CL343" s="15"/>
      <c r="CM343" s="15"/>
      <c r="CN343" s="15"/>
      <c r="CO343" s="15"/>
      <c r="CP343" s="15"/>
      <c r="CQ343" s="15"/>
      <c r="CR343" s="15"/>
      <c r="CS343" s="15"/>
      <c r="CT343" s="15"/>
      <c r="CU343" s="15"/>
      <c r="CV343" s="15"/>
      <c r="CW343" s="15"/>
      <c r="CX343" s="15"/>
      <c r="CY343" s="15"/>
      <c r="CZ343" s="15"/>
      <c r="DA343" s="15"/>
      <c r="DB343" s="15"/>
      <c r="DC343" s="15"/>
      <c r="DD343" s="15"/>
      <c r="DE343" s="15"/>
      <c r="DF343" s="15"/>
      <c r="DG343" s="15"/>
      <c r="DH343" s="15"/>
      <c r="DI343" s="15"/>
      <c r="DJ343" s="15"/>
      <c r="DK343" s="15"/>
      <c r="DL343" s="15"/>
      <c r="DM343" s="15"/>
      <c r="DN343" s="15"/>
      <c r="DO343" s="15"/>
      <c r="DP343" s="15"/>
      <c r="DQ343" s="15"/>
      <c r="DR343" s="15"/>
      <c r="DS343" s="15"/>
      <c r="DT343" s="15"/>
      <c r="DU343" s="15"/>
      <c r="DV343" s="15"/>
      <c r="DW343" s="15"/>
      <c r="DX343" s="15"/>
      <c r="DY343" s="15"/>
      <c r="DZ343" s="15"/>
      <c r="EA343" s="15"/>
      <c r="EB343" s="15"/>
      <c r="EC343" s="15"/>
      <c r="ED343" s="15"/>
      <c r="EE343" s="15"/>
      <c r="EF343" s="15"/>
      <c r="EG343" s="15"/>
      <c r="EH343" s="15"/>
      <c r="EI343" s="15"/>
      <c r="EJ343" s="15"/>
      <c r="EK343" s="15"/>
      <c r="EL343" s="15"/>
      <c r="EM343" s="15"/>
      <c r="EN343" s="15"/>
      <c r="EO343" s="15"/>
      <c r="EP343" s="15"/>
      <c r="EQ343" s="15"/>
      <c r="ER343" s="15"/>
      <c r="ES343" s="15"/>
      <c r="ET343" s="15"/>
      <c r="EU343" s="15"/>
      <c r="EV343" s="15"/>
      <c r="EW343" s="15"/>
      <c r="EX343" s="15"/>
      <c r="EY343" s="15"/>
      <c r="EZ343" s="15"/>
      <c r="FA343" s="15"/>
      <c r="FB343" s="15"/>
      <c r="FC343" s="15"/>
      <c r="FD343" s="15"/>
      <c r="FE343" s="15"/>
      <c r="FF343" s="15"/>
      <c r="FG343" s="15"/>
      <c r="FH343" s="15"/>
      <c r="FI343" s="15"/>
      <c r="FJ343" s="15"/>
      <c r="FK343" s="15"/>
      <c r="FL343" s="15"/>
      <c r="FM343" s="15"/>
      <c r="FN343" s="15"/>
      <c r="FO343" s="15"/>
      <c r="FP343" s="15"/>
      <c r="FQ343" s="15"/>
      <c r="FR343" s="15"/>
      <c r="FS343" s="15"/>
      <c r="FT343" s="15"/>
      <c r="FU343" s="15"/>
      <c r="FV343" s="15"/>
      <c r="FW343" s="15"/>
      <c r="FX343" s="15"/>
      <c r="FY343" s="15"/>
      <c r="FZ343" s="15"/>
      <c r="GA343" s="15"/>
      <c r="GB343" s="15"/>
      <c r="GC343" s="15"/>
      <c r="GD343" s="15"/>
      <c r="GE343" s="15"/>
      <c r="GF343" s="15"/>
      <c r="GG343" s="15"/>
      <c r="GH343" s="15"/>
      <c r="GI343" s="15"/>
      <c r="GJ343" s="15"/>
      <c r="GK343" s="15"/>
      <c r="GL343" s="15"/>
      <c r="GM343" s="15"/>
      <c r="GN343" s="15"/>
      <c r="GO343" s="15"/>
      <c r="GP343" s="15"/>
      <c r="GQ343" s="15"/>
      <c r="GR343" s="15"/>
      <c r="GS343" s="15"/>
      <c r="GT343" s="15"/>
      <c r="GU343" s="15"/>
      <c r="GV343" s="15"/>
      <c r="GW343" s="15"/>
      <c r="GX343" s="15"/>
      <c r="GY343" s="15"/>
      <c r="GZ343" s="15"/>
      <c r="HA343" s="15"/>
      <c r="HB343" s="15"/>
      <c r="HC343" s="15"/>
      <c r="HD343" s="15"/>
      <c r="HE343" s="15"/>
      <c r="HF343" s="15"/>
      <c r="HG343" s="15"/>
      <c r="HH343" s="15"/>
      <c r="HI343" s="15"/>
      <c r="HJ343" s="15"/>
      <c r="HK343" s="15"/>
      <c r="HL343" s="15"/>
      <c r="HM343" s="15"/>
      <c r="HN343" s="15"/>
      <c r="HO343" s="15"/>
      <c r="HP343" s="15"/>
      <c r="HQ343" s="15"/>
      <c r="HR343" s="15"/>
      <c r="HS343" s="15"/>
      <c r="HT343" s="15"/>
      <c r="HU343" s="15"/>
      <c r="HV343" s="15"/>
      <c r="HW343" s="15"/>
      <c r="HX343" s="15"/>
      <c r="HY343" s="15"/>
      <c r="HZ343" s="15"/>
      <c r="IA343" s="15"/>
      <c r="IB343" s="15"/>
      <c r="IC343" s="15"/>
      <c r="ID343" s="15"/>
      <c r="IE343" s="15"/>
      <c r="IF343" s="15"/>
      <c r="IG343" s="15"/>
      <c r="IH343" s="15"/>
      <c r="II343" s="15"/>
      <c r="IJ343" s="15"/>
      <c r="IK343" s="15"/>
      <c r="IL343" s="15"/>
      <c r="IM343" s="15"/>
      <c r="IN343" s="15"/>
      <c r="IO343" s="15"/>
      <c r="IP343" s="15"/>
      <c r="IQ343" s="15"/>
      <c r="IR343" s="15"/>
      <c r="IS343" s="15"/>
      <c r="IT343" s="15"/>
      <c r="IU343" s="15"/>
      <c r="IV343" s="15"/>
    </row>
    <row r="344" spans="1:256" ht="19.5" customHeight="1">
      <c r="A344" s="625" t="s">
        <v>312</v>
      </c>
      <c r="B344" s="625"/>
      <c r="C344" s="625"/>
      <c r="D344" s="625"/>
      <c r="E344" s="625"/>
      <c r="F344" s="625"/>
      <c r="G344" s="628">
        <f>H11</f>
        <v>12</v>
      </c>
      <c r="H344" s="628"/>
      <c r="I344" s="628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  <c r="AZ344" s="15"/>
      <c r="BA344" s="15"/>
      <c r="BB344" s="15"/>
      <c r="BC344" s="15"/>
      <c r="BD344" s="15"/>
      <c r="BE344" s="15"/>
      <c r="BF344" s="15"/>
      <c r="BG344" s="15"/>
      <c r="BH344" s="15"/>
      <c r="BI344" s="15"/>
      <c r="BJ344" s="15"/>
      <c r="BK344" s="15"/>
      <c r="BL344" s="15"/>
      <c r="BM344" s="15"/>
      <c r="BN344" s="15"/>
      <c r="BO344" s="15"/>
      <c r="BP344" s="15"/>
      <c r="BQ344" s="15"/>
      <c r="BR344" s="15"/>
      <c r="BS344" s="15"/>
      <c r="BT344" s="15"/>
      <c r="BU344" s="15"/>
      <c r="BV344" s="15"/>
      <c r="BW344" s="15"/>
      <c r="BX344" s="15"/>
      <c r="BY344" s="15"/>
      <c r="BZ344" s="15"/>
      <c r="CA344" s="15"/>
      <c r="CB344" s="15"/>
      <c r="CC344" s="15"/>
      <c r="CD344" s="15"/>
      <c r="CE344" s="15"/>
      <c r="CF344" s="15"/>
      <c r="CG344" s="15"/>
      <c r="CH344" s="15"/>
      <c r="CI344" s="15"/>
      <c r="CJ344" s="15"/>
      <c r="CK344" s="15"/>
      <c r="CL344" s="15"/>
      <c r="CM344" s="15"/>
      <c r="CN344" s="15"/>
      <c r="CO344" s="15"/>
      <c r="CP344" s="15"/>
      <c r="CQ344" s="15"/>
      <c r="CR344" s="15"/>
      <c r="CS344" s="15"/>
      <c r="CT344" s="15"/>
      <c r="CU344" s="15"/>
      <c r="CV344" s="15"/>
      <c r="CW344" s="15"/>
      <c r="CX344" s="15"/>
      <c r="CY344" s="15"/>
      <c r="CZ344" s="15"/>
      <c r="DA344" s="15"/>
      <c r="DB344" s="15"/>
      <c r="DC344" s="15"/>
      <c r="DD344" s="15"/>
      <c r="DE344" s="15"/>
      <c r="DF344" s="15"/>
      <c r="DG344" s="15"/>
      <c r="DH344" s="15"/>
      <c r="DI344" s="15"/>
      <c r="DJ344" s="15"/>
      <c r="DK344" s="15"/>
      <c r="DL344" s="15"/>
      <c r="DM344" s="15"/>
      <c r="DN344" s="15"/>
      <c r="DO344" s="15"/>
      <c r="DP344" s="15"/>
      <c r="DQ344" s="15"/>
      <c r="DR344" s="15"/>
      <c r="DS344" s="15"/>
      <c r="DT344" s="15"/>
      <c r="DU344" s="15"/>
      <c r="DV344" s="15"/>
      <c r="DW344" s="15"/>
      <c r="DX344" s="15"/>
      <c r="DY344" s="15"/>
      <c r="DZ344" s="15"/>
      <c r="EA344" s="15"/>
      <c r="EB344" s="15"/>
      <c r="EC344" s="15"/>
      <c r="ED344" s="15"/>
      <c r="EE344" s="15"/>
      <c r="EF344" s="15"/>
      <c r="EG344" s="15"/>
      <c r="EH344" s="15"/>
      <c r="EI344" s="15"/>
      <c r="EJ344" s="15"/>
      <c r="EK344" s="15"/>
      <c r="EL344" s="15"/>
      <c r="EM344" s="15"/>
      <c r="EN344" s="15"/>
      <c r="EO344" s="15"/>
      <c r="EP344" s="15"/>
      <c r="EQ344" s="15"/>
      <c r="ER344" s="15"/>
      <c r="ES344" s="15"/>
      <c r="ET344" s="15"/>
      <c r="EU344" s="15"/>
      <c r="EV344" s="15"/>
      <c r="EW344" s="15"/>
      <c r="EX344" s="15"/>
      <c r="EY344" s="15"/>
      <c r="EZ344" s="15"/>
      <c r="FA344" s="15"/>
      <c r="FB344" s="15"/>
      <c r="FC344" s="15"/>
      <c r="FD344" s="15"/>
      <c r="FE344" s="15"/>
      <c r="FF344" s="15"/>
      <c r="FG344" s="15"/>
      <c r="FH344" s="15"/>
      <c r="FI344" s="15"/>
      <c r="FJ344" s="15"/>
      <c r="FK344" s="15"/>
      <c r="FL344" s="15"/>
      <c r="FM344" s="15"/>
      <c r="FN344" s="15"/>
      <c r="FO344" s="15"/>
      <c r="FP344" s="15"/>
      <c r="FQ344" s="15"/>
      <c r="FR344" s="15"/>
      <c r="FS344" s="15"/>
      <c r="FT344" s="15"/>
      <c r="FU344" s="15"/>
      <c r="FV344" s="15"/>
      <c r="FW344" s="15"/>
      <c r="FX344" s="15"/>
      <c r="FY344" s="15"/>
      <c r="FZ344" s="15"/>
      <c r="GA344" s="15"/>
      <c r="GB344" s="15"/>
      <c r="GC344" s="15"/>
      <c r="GD344" s="15"/>
      <c r="GE344" s="15"/>
      <c r="GF344" s="15"/>
      <c r="GG344" s="15"/>
      <c r="GH344" s="15"/>
      <c r="GI344" s="15"/>
      <c r="GJ344" s="15"/>
      <c r="GK344" s="15"/>
      <c r="GL344" s="15"/>
      <c r="GM344" s="15"/>
      <c r="GN344" s="15"/>
      <c r="GO344" s="15"/>
      <c r="GP344" s="15"/>
      <c r="GQ344" s="15"/>
      <c r="GR344" s="15"/>
      <c r="GS344" s="15"/>
      <c r="GT344" s="15"/>
      <c r="GU344" s="15"/>
      <c r="GV344" s="15"/>
      <c r="GW344" s="15"/>
      <c r="GX344" s="15"/>
      <c r="GY344" s="15"/>
      <c r="GZ344" s="15"/>
      <c r="HA344" s="15"/>
      <c r="HB344" s="15"/>
      <c r="HC344" s="15"/>
      <c r="HD344" s="15"/>
      <c r="HE344" s="15"/>
      <c r="HF344" s="15"/>
      <c r="HG344" s="15"/>
      <c r="HH344" s="15"/>
      <c r="HI344" s="15"/>
      <c r="HJ344" s="15"/>
      <c r="HK344" s="15"/>
      <c r="HL344" s="15"/>
      <c r="HM344" s="15"/>
      <c r="HN344" s="15"/>
      <c r="HO344" s="15"/>
      <c r="HP344" s="15"/>
      <c r="HQ344" s="15"/>
      <c r="HR344" s="15"/>
      <c r="HS344" s="15"/>
      <c r="HT344" s="15"/>
      <c r="HU344" s="15"/>
      <c r="HV344" s="15"/>
      <c r="HW344" s="15"/>
      <c r="HX344" s="15"/>
      <c r="HY344" s="15"/>
      <c r="HZ344" s="15"/>
      <c r="IA344" s="15"/>
      <c r="IB344" s="15"/>
      <c r="IC344" s="15"/>
      <c r="ID344" s="15"/>
      <c r="IE344" s="15"/>
      <c r="IF344" s="15"/>
      <c r="IG344" s="15"/>
      <c r="IH344" s="15"/>
      <c r="II344" s="15"/>
      <c r="IJ344" s="15"/>
      <c r="IK344" s="15"/>
      <c r="IL344" s="15"/>
      <c r="IM344" s="15"/>
      <c r="IN344" s="15"/>
      <c r="IO344" s="15"/>
      <c r="IP344" s="15"/>
      <c r="IQ344" s="15"/>
      <c r="IR344" s="15"/>
      <c r="IS344" s="15"/>
      <c r="IT344" s="15"/>
      <c r="IU344" s="15"/>
      <c r="IV344" s="15"/>
    </row>
    <row r="345" spans="1:256" ht="8.25" customHeight="1">
      <c r="A345" s="629"/>
      <c r="B345" s="629"/>
      <c r="C345" s="629"/>
      <c r="D345" s="629"/>
      <c r="E345" s="629"/>
      <c r="F345" s="629"/>
      <c r="G345" s="629"/>
      <c r="H345" s="629"/>
      <c r="I345" s="629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  <c r="AX345" s="15"/>
      <c r="AY345" s="15"/>
      <c r="AZ345" s="15"/>
      <c r="BA345" s="15"/>
      <c r="BB345" s="15"/>
      <c r="BC345" s="15"/>
      <c r="BD345" s="15"/>
      <c r="BE345" s="15"/>
      <c r="BF345" s="15"/>
      <c r="BG345" s="15"/>
      <c r="BH345" s="15"/>
      <c r="BI345" s="15"/>
      <c r="BJ345" s="15"/>
      <c r="BK345" s="15"/>
      <c r="BL345" s="15"/>
      <c r="BM345" s="15"/>
      <c r="BN345" s="15"/>
      <c r="BO345" s="15"/>
      <c r="BP345" s="15"/>
      <c r="BQ345" s="15"/>
      <c r="BR345" s="15"/>
      <c r="BS345" s="15"/>
      <c r="BT345" s="15"/>
      <c r="BU345" s="15"/>
      <c r="BV345" s="15"/>
      <c r="BW345" s="15"/>
      <c r="BX345" s="15"/>
      <c r="BY345" s="15"/>
      <c r="BZ345" s="15"/>
      <c r="CA345" s="15"/>
      <c r="CB345" s="15"/>
      <c r="CC345" s="15"/>
      <c r="CD345" s="15"/>
      <c r="CE345" s="15"/>
      <c r="CF345" s="15"/>
      <c r="CG345" s="15"/>
      <c r="CH345" s="15"/>
      <c r="CI345" s="15"/>
      <c r="CJ345" s="15"/>
      <c r="CK345" s="15"/>
      <c r="CL345" s="15"/>
      <c r="CM345" s="15"/>
      <c r="CN345" s="15"/>
      <c r="CO345" s="15"/>
      <c r="CP345" s="15"/>
      <c r="CQ345" s="15"/>
      <c r="CR345" s="15"/>
      <c r="CS345" s="15"/>
      <c r="CT345" s="15"/>
      <c r="CU345" s="15"/>
      <c r="CV345" s="15"/>
      <c r="CW345" s="15"/>
      <c r="CX345" s="15"/>
      <c r="CY345" s="15"/>
      <c r="CZ345" s="15"/>
      <c r="DA345" s="15"/>
      <c r="DB345" s="15"/>
      <c r="DC345" s="15"/>
      <c r="DD345" s="15"/>
      <c r="DE345" s="15"/>
      <c r="DF345" s="15"/>
      <c r="DG345" s="15"/>
      <c r="DH345" s="15"/>
      <c r="DI345" s="15"/>
      <c r="DJ345" s="15"/>
      <c r="DK345" s="15"/>
      <c r="DL345" s="15"/>
      <c r="DM345" s="15"/>
      <c r="DN345" s="15"/>
      <c r="DO345" s="15"/>
      <c r="DP345" s="15"/>
      <c r="DQ345" s="15"/>
      <c r="DR345" s="15"/>
      <c r="DS345" s="15"/>
      <c r="DT345" s="15"/>
      <c r="DU345" s="15"/>
      <c r="DV345" s="15"/>
      <c r="DW345" s="15"/>
      <c r="DX345" s="15"/>
      <c r="DY345" s="15"/>
      <c r="DZ345" s="15"/>
      <c r="EA345" s="15"/>
      <c r="EB345" s="15"/>
      <c r="EC345" s="15"/>
      <c r="ED345" s="15"/>
      <c r="EE345" s="15"/>
      <c r="EF345" s="15"/>
      <c r="EG345" s="15"/>
      <c r="EH345" s="15"/>
      <c r="EI345" s="15"/>
      <c r="EJ345" s="15"/>
      <c r="EK345" s="15"/>
      <c r="EL345" s="15"/>
      <c r="EM345" s="15"/>
      <c r="EN345" s="15"/>
      <c r="EO345" s="15"/>
      <c r="EP345" s="15"/>
      <c r="EQ345" s="15"/>
      <c r="ER345" s="15"/>
      <c r="ES345" s="15"/>
      <c r="ET345" s="15"/>
      <c r="EU345" s="15"/>
      <c r="EV345" s="15"/>
      <c r="EW345" s="15"/>
      <c r="EX345" s="15"/>
      <c r="EY345" s="15"/>
      <c r="EZ345" s="15"/>
      <c r="FA345" s="15"/>
      <c r="FB345" s="15"/>
      <c r="FC345" s="15"/>
      <c r="FD345" s="15"/>
      <c r="FE345" s="15"/>
      <c r="FF345" s="15"/>
      <c r="FG345" s="15"/>
      <c r="FH345" s="15"/>
      <c r="FI345" s="15"/>
      <c r="FJ345" s="15"/>
      <c r="FK345" s="15"/>
      <c r="FL345" s="15"/>
      <c r="FM345" s="15"/>
      <c r="FN345" s="15"/>
      <c r="FO345" s="15"/>
      <c r="FP345" s="15"/>
      <c r="FQ345" s="15"/>
      <c r="FR345" s="15"/>
      <c r="FS345" s="15"/>
      <c r="FT345" s="15"/>
      <c r="FU345" s="15"/>
      <c r="FV345" s="15"/>
      <c r="FW345" s="15"/>
      <c r="FX345" s="15"/>
      <c r="FY345" s="15"/>
      <c r="FZ345" s="15"/>
      <c r="GA345" s="15"/>
      <c r="GB345" s="15"/>
      <c r="GC345" s="15"/>
      <c r="GD345" s="15"/>
      <c r="GE345" s="15"/>
      <c r="GF345" s="15"/>
      <c r="GG345" s="15"/>
      <c r="GH345" s="15"/>
      <c r="GI345" s="15"/>
      <c r="GJ345" s="15"/>
      <c r="GK345" s="15"/>
      <c r="GL345" s="15"/>
      <c r="GM345" s="15"/>
      <c r="GN345" s="15"/>
      <c r="GO345" s="15"/>
      <c r="GP345" s="15"/>
      <c r="GQ345" s="15"/>
      <c r="GR345" s="15"/>
      <c r="GS345" s="15"/>
      <c r="GT345" s="15"/>
      <c r="GU345" s="15"/>
      <c r="GV345" s="15"/>
      <c r="GW345" s="15"/>
      <c r="GX345" s="15"/>
      <c r="GY345" s="15"/>
      <c r="GZ345" s="15"/>
      <c r="HA345" s="15"/>
      <c r="HB345" s="15"/>
      <c r="HC345" s="15"/>
      <c r="HD345" s="15"/>
      <c r="HE345" s="15"/>
      <c r="HF345" s="15"/>
      <c r="HG345" s="15"/>
      <c r="HH345" s="15"/>
      <c r="HI345" s="15"/>
      <c r="HJ345" s="15"/>
      <c r="HK345" s="15"/>
      <c r="HL345" s="15"/>
      <c r="HM345" s="15"/>
      <c r="HN345" s="15"/>
      <c r="HO345" s="15"/>
      <c r="HP345" s="15"/>
      <c r="HQ345" s="15"/>
      <c r="HR345" s="15"/>
      <c r="HS345" s="15"/>
      <c r="HT345" s="15"/>
      <c r="HU345" s="15"/>
      <c r="HV345" s="15"/>
      <c r="HW345" s="15"/>
      <c r="HX345" s="15"/>
      <c r="HY345" s="15"/>
      <c r="HZ345" s="15"/>
      <c r="IA345" s="15"/>
      <c r="IB345" s="15"/>
      <c r="IC345" s="15"/>
      <c r="ID345" s="15"/>
      <c r="IE345" s="15"/>
      <c r="IF345" s="15"/>
      <c r="IG345" s="15"/>
      <c r="IH345" s="15"/>
      <c r="II345" s="15"/>
      <c r="IJ345" s="15"/>
      <c r="IK345" s="15"/>
      <c r="IL345" s="15"/>
      <c r="IM345" s="15"/>
      <c r="IN345" s="15"/>
      <c r="IO345" s="15"/>
      <c r="IP345" s="15"/>
      <c r="IQ345" s="15"/>
      <c r="IR345" s="15"/>
      <c r="IS345" s="15"/>
      <c r="IT345" s="15"/>
      <c r="IU345" s="15"/>
      <c r="IV345" s="15"/>
    </row>
    <row r="346" spans="1:256" ht="31.5" customHeight="1">
      <c r="A346" s="625" t="s">
        <v>313</v>
      </c>
      <c r="B346" s="625"/>
      <c r="C346" s="625"/>
      <c r="D346" s="625"/>
      <c r="E346" s="625"/>
      <c r="F346" s="625"/>
      <c r="G346" s="630">
        <f>ROUND(G340*G344,2)</f>
        <v>477529.2</v>
      </c>
      <c r="H346" s="630"/>
      <c r="I346" s="630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  <c r="AZ346" s="15"/>
      <c r="BA346" s="15"/>
      <c r="BB346" s="15"/>
      <c r="BC346" s="15"/>
      <c r="BD346" s="15"/>
      <c r="BE346" s="15"/>
      <c r="BF346" s="15"/>
      <c r="BG346" s="15"/>
      <c r="BH346" s="15"/>
      <c r="BI346" s="15"/>
      <c r="BJ346" s="15"/>
      <c r="BK346" s="15"/>
      <c r="BL346" s="15"/>
      <c r="BM346" s="15"/>
      <c r="BN346" s="15"/>
      <c r="BO346" s="15"/>
      <c r="BP346" s="15"/>
      <c r="BQ346" s="15"/>
      <c r="BR346" s="15"/>
      <c r="BS346" s="15"/>
      <c r="BT346" s="15"/>
      <c r="BU346" s="15"/>
      <c r="BV346" s="15"/>
      <c r="BW346" s="15"/>
      <c r="BX346" s="15"/>
      <c r="BY346" s="15"/>
      <c r="BZ346" s="15"/>
      <c r="CA346" s="15"/>
      <c r="CB346" s="15"/>
      <c r="CC346" s="15"/>
      <c r="CD346" s="15"/>
      <c r="CE346" s="15"/>
      <c r="CF346" s="15"/>
      <c r="CG346" s="15"/>
      <c r="CH346" s="15"/>
      <c r="CI346" s="15"/>
      <c r="CJ346" s="15"/>
      <c r="CK346" s="15"/>
      <c r="CL346" s="15"/>
      <c r="CM346" s="15"/>
      <c r="CN346" s="15"/>
      <c r="CO346" s="15"/>
      <c r="CP346" s="15"/>
      <c r="CQ346" s="15"/>
      <c r="CR346" s="15"/>
      <c r="CS346" s="15"/>
      <c r="CT346" s="15"/>
      <c r="CU346" s="15"/>
      <c r="CV346" s="15"/>
      <c r="CW346" s="15"/>
      <c r="CX346" s="15"/>
      <c r="CY346" s="15"/>
      <c r="CZ346" s="15"/>
      <c r="DA346" s="15"/>
      <c r="DB346" s="15"/>
      <c r="DC346" s="15"/>
      <c r="DD346" s="15"/>
      <c r="DE346" s="15"/>
      <c r="DF346" s="15"/>
      <c r="DG346" s="15"/>
      <c r="DH346" s="15"/>
      <c r="DI346" s="15"/>
      <c r="DJ346" s="15"/>
      <c r="DK346" s="15"/>
      <c r="DL346" s="15"/>
      <c r="DM346" s="15"/>
      <c r="DN346" s="15"/>
      <c r="DO346" s="15"/>
      <c r="DP346" s="15"/>
      <c r="DQ346" s="15"/>
      <c r="DR346" s="15"/>
      <c r="DS346" s="15"/>
      <c r="DT346" s="15"/>
      <c r="DU346" s="15"/>
      <c r="DV346" s="15"/>
      <c r="DW346" s="15"/>
      <c r="DX346" s="15"/>
      <c r="DY346" s="15"/>
      <c r="DZ346" s="15"/>
      <c r="EA346" s="15"/>
      <c r="EB346" s="15"/>
      <c r="EC346" s="15"/>
      <c r="ED346" s="15"/>
      <c r="EE346" s="15"/>
      <c r="EF346" s="15"/>
      <c r="EG346" s="15"/>
      <c r="EH346" s="15"/>
      <c r="EI346" s="15"/>
      <c r="EJ346" s="15"/>
      <c r="EK346" s="15"/>
      <c r="EL346" s="15"/>
      <c r="EM346" s="15"/>
      <c r="EN346" s="15"/>
      <c r="EO346" s="15"/>
      <c r="EP346" s="15"/>
      <c r="EQ346" s="15"/>
      <c r="ER346" s="15"/>
      <c r="ES346" s="15"/>
      <c r="ET346" s="15"/>
      <c r="EU346" s="15"/>
      <c r="EV346" s="15"/>
      <c r="EW346" s="15"/>
      <c r="EX346" s="15"/>
      <c r="EY346" s="15"/>
      <c r="EZ346" s="15"/>
      <c r="FA346" s="15"/>
      <c r="FB346" s="15"/>
      <c r="FC346" s="15"/>
      <c r="FD346" s="15"/>
      <c r="FE346" s="15"/>
      <c r="FF346" s="15"/>
      <c r="FG346" s="15"/>
      <c r="FH346" s="15"/>
      <c r="FI346" s="15"/>
      <c r="FJ346" s="15"/>
      <c r="FK346" s="15"/>
      <c r="FL346" s="15"/>
      <c r="FM346" s="15"/>
      <c r="FN346" s="15"/>
      <c r="FO346" s="15"/>
      <c r="FP346" s="15"/>
      <c r="FQ346" s="15"/>
      <c r="FR346" s="15"/>
      <c r="FS346" s="15"/>
      <c r="FT346" s="15"/>
      <c r="FU346" s="15"/>
      <c r="FV346" s="15"/>
      <c r="FW346" s="15"/>
      <c r="FX346" s="15"/>
      <c r="FY346" s="15"/>
      <c r="FZ346" s="15"/>
      <c r="GA346" s="15"/>
      <c r="GB346" s="15"/>
      <c r="GC346" s="15"/>
      <c r="GD346" s="15"/>
      <c r="GE346" s="15"/>
      <c r="GF346" s="15"/>
      <c r="GG346" s="15"/>
      <c r="GH346" s="15"/>
      <c r="GI346" s="15"/>
      <c r="GJ346" s="15"/>
      <c r="GK346" s="15"/>
      <c r="GL346" s="15"/>
      <c r="GM346" s="15"/>
      <c r="GN346" s="15"/>
      <c r="GO346" s="15"/>
      <c r="GP346" s="15"/>
      <c r="GQ346" s="15"/>
      <c r="GR346" s="15"/>
      <c r="GS346" s="15"/>
      <c r="GT346" s="15"/>
      <c r="GU346" s="15"/>
      <c r="GV346" s="15"/>
      <c r="GW346" s="15"/>
      <c r="GX346" s="15"/>
      <c r="GY346" s="15"/>
      <c r="GZ346" s="15"/>
      <c r="HA346" s="15"/>
      <c r="HB346" s="15"/>
      <c r="HC346" s="15"/>
      <c r="HD346" s="15"/>
      <c r="HE346" s="15"/>
      <c r="HF346" s="15"/>
      <c r="HG346" s="15"/>
      <c r="HH346" s="15"/>
      <c r="HI346" s="15"/>
      <c r="HJ346" s="15"/>
      <c r="HK346" s="15"/>
      <c r="HL346" s="15"/>
      <c r="HM346" s="15"/>
      <c r="HN346" s="15"/>
      <c r="HO346" s="15"/>
      <c r="HP346" s="15"/>
      <c r="HQ346" s="15"/>
      <c r="HR346" s="15"/>
      <c r="HS346" s="15"/>
      <c r="HT346" s="15"/>
      <c r="HU346" s="15"/>
      <c r="HV346" s="15"/>
      <c r="HW346" s="15"/>
      <c r="HX346" s="15"/>
      <c r="HY346" s="15"/>
      <c r="HZ346" s="15"/>
      <c r="IA346" s="15"/>
      <c r="IB346" s="15"/>
      <c r="IC346" s="15"/>
      <c r="ID346" s="15"/>
      <c r="IE346" s="15"/>
      <c r="IF346" s="15"/>
      <c r="IG346" s="15"/>
      <c r="IH346" s="15"/>
      <c r="II346" s="15"/>
      <c r="IJ346" s="15"/>
      <c r="IK346" s="15"/>
      <c r="IL346" s="15"/>
      <c r="IM346" s="15"/>
      <c r="IN346" s="15"/>
      <c r="IO346" s="15"/>
      <c r="IP346" s="15"/>
      <c r="IQ346" s="15"/>
      <c r="IR346" s="15"/>
      <c r="IS346" s="15"/>
      <c r="IT346" s="15"/>
      <c r="IU346" s="15"/>
      <c r="IV346" s="15"/>
    </row>
    <row r="347" spans="1:256" ht="8.25" customHeight="1">
      <c r="A347" s="631"/>
      <c r="B347" s="631"/>
      <c r="C347" s="631"/>
      <c r="D347" s="631"/>
      <c r="E347" s="631"/>
      <c r="F347" s="631"/>
      <c r="G347" s="631"/>
      <c r="H347" s="631"/>
      <c r="I347" s="631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  <c r="AX347" s="15"/>
      <c r="AY347" s="15"/>
      <c r="AZ347" s="15"/>
      <c r="BA347" s="15"/>
      <c r="BB347" s="15"/>
      <c r="BC347" s="15"/>
      <c r="BD347" s="15"/>
      <c r="BE347" s="15"/>
      <c r="BF347" s="15"/>
      <c r="BG347" s="15"/>
      <c r="BH347" s="15"/>
      <c r="BI347" s="15"/>
      <c r="BJ347" s="15"/>
      <c r="BK347" s="15"/>
      <c r="BL347" s="15"/>
      <c r="BM347" s="15"/>
      <c r="BN347" s="15"/>
      <c r="BO347" s="15"/>
      <c r="BP347" s="15"/>
      <c r="BQ347" s="15"/>
      <c r="BR347" s="15"/>
      <c r="BS347" s="15"/>
      <c r="BT347" s="15"/>
      <c r="BU347" s="15"/>
      <c r="BV347" s="15"/>
      <c r="BW347" s="15"/>
      <c r="BX347" s="15"/>
      <c r="BY347" s="15"/>
      <c r="BZ347" s="15"/>
      <c r="CA347" s="15"/>
      <c r="CB347" s="15"/>
      <c r="CC347" s="15"/>
      <c r="CD347" s="15"/>
      <c r="CE347" s="15"/>
      <c r="CF347" s="15"/>
      <c r="CG347" s="15"/>
      <c r="CH347" s="15"/>
      <c r="CI347" s="15"/>
      <c r="CJ347" s="15"/>
      <c r="CK347" s="15"/>
      <c r="CL347" s="15"/>
      <c r="CM347" s="15"/>
      <c r="CN347" s="15"/>
      <c r="CO347" s="15"/>
      <c r="CP347" s="15"/>
      <c r="CQ347" s="15"/>
      <c r="CR347" s="15"/>
      <c r="CS347" s="15"/>
      <c r="CT347" s="15"/>
      <c r="CU347" s="15"/>
      <c r="CV347" s="15"/>
      <c r="CW347" s="15"/>
      <c r="CX347" s="15"/>
      <c r="CY347" s="15"/>
      <c r="CZ347" s="15"/>
      <c r="DA347" s="15"/>
      <c r="DB347" s="15"/>
      <c r="DC347" s="15"/>
      <c r="DD347" s="15"/>
      <c r="DE347" s="15"/>
      <c r="DF347" s="15"/>
      <c r="DG347" s="15"/>
      <c r="DH347" s="15"/>
      <c r="DI347" s="15"/>
      <c r="DJ347" s="15"/>
      <c r="DK347" s="15"/>
      <c r="DL347" s="15"/>
      <c r="DM347" s="15"/>
      <c r="DN347" s="15"/>
      <c r="DO347" s="15"/>
      <c r="DP347" s="15"/>
      <c r="DQ347" s="15"/>
      <c r="DR347" s="15"/>
      <c r="DS347" s="15"/>
      <c r="DT347" s="15"/>
      <c r="DU347" s="15"/>
      <c r="DV347" s="15"/>
      <c r="DW347" s="15"/>
      <c r="DX347" s="15"/>
      <c r="DY347" s="15"/>
      <c r="DZ347" s="15"/>
      <c r="EA347" s="15"/>
      <c r="EB347" s="15"/>
      <c r="EC347" s="15"/>
      <c r="ED347" s="15"/>
      <c r="EE347" s="15"/>
      <c r="EF347" s="15"/>
      <c r="EG347" s="15"/>
      <c r="EH347" s="15"/>
      <c r="EI347" s="15"/>
      <c r="EJ347" s="15"/>
      <c r="EK347" s="15"/>
      <c r="EL347" s="15"/>
      <c r="EM347" s="15"/>
      <c r="EN347" s="15"/>
      <c r="EO347" s="15"/>
      <c r="EP347" s="15"/>
      <c r="EQ347" s="15"/>
      <c r="ER347" s="15"/>
      <c r="ES347" s="15"/>
      <c r="ET347" s="15"/>
      <c r="EU347" s="15"/>
      <c r="EV347" s="15"/>
      <c r="EW347" s="15"/>
      <c r="EX347" s="15"/>
      <c r="EY347" s="15"/>
      <c r="EZ347" s="15"/>
      <c r="FA347" s="15"/>
      <c r="FB347" s="15"/>
      <c r="FC347" s="15"/>
      <c r="FD347" s="15"/>
      <c r="FE347" s="15"/>
      <c r="FF347" s="15"/>
      <c r="FG347" s="15"/>
      <c r="FH347" s="15"/>
      <c r="FI347" s="15"/>
      <c r="FJ347" s="15"/>
      <c r="FK347" s="15"/>
      <c r="FL347" s="15"/>
      <c r="FM347" s="15"/>
      <c r="FN347" s="15"/>
      <c r="FO347" s="15"/>
      <c r="FP347" s="15"/>
      <c r="FQ347" s="15"/>
      <c r="FR347" s="15"/>
      <c r="FS347" s="15"/>
      <c r="FT347" s="15"/>
      <c r="FU347" s="15"/>
      <c r="FV347" s="15"/>
      <c r="FW347" s="15"/>
      <c r="FX347" s="15"/>
      <c r="FY347" s="15"/>
      <c r="FZ347" s="15"/>
      <c r="GA347" s="15"/>
      <c r="GB347" s="15"/>
      <c r="GC347" s="15"/>
      <c r="GD347" s="15"/>
      <c r="GE347" s="15"/>
      <c r="GF347" s="15"/>
      <c r="GG347" s="15"/>
      <c r="GH347" s="15"/>
      <c r="GI347" s="15"/>
      <c r="GJ347" s="15"/>
      <c r="GK347" s="15"/>
      <c r="GL347" s="15"/>
      <c r="GM347" s="15"/>
      <c r="GN347" s="15"/>
      <c r="GO347" s="15"/>
      <c r="GP347" s="15"/>
      <c r="GQ347" s="15"/>
      <c r="GR347" s="15"/>
      <c r="GS347" s="15"/>
      <c r="GT347" s="15"/>
      <c r="GU347" s="15"/>
      <c r="GV347" s="15"/>
      <c r="GW347" s="15"/>
      <c r="GX347" s="15"/>
      <c r="GY347" s="15"/>
      <c r="GZ347" s="15"/>
      <c r="HA347" s="15"/>
      <c r="HB347" s="15"/>
      <c r="HC347" s="15"/>
      <c r="HD347" s="15"/>
      <c r="HE347" s="15"/>
      <c r="HF347" s="15"/>
      <c r="HG347" s="15"/>
      <c r="HH347" s="15"/>
      <c r="HI347" s="15"/>
      <c r="HJ347" s="15"/>
      <c r="HK347" s="15"/>
      <c r="HL347" s="15"/>
      <c r="HM347" s="15"/>
      <c r="HN347" s="15"/>
      <c r="HO347" s="15"/>
      <c r="HP347" s="15"/>
      <c r="HQ347" s="15"/>
      <c r="HR347" s="15"/>
      <c r="HS347" s="15"/>
      <c r="HT347" s="15"/>
      <c r="HU347" s="15"/>
      <c r="HV347" s="15"/>
      <c r="HW347" s="15"/>
      <c r="HX347" s="15"/>
      <c r="HY347" s="15"/>
      <c r="HZ347" s="15"/>
      <c r="IA347" s="15"/>
      <c r="IB347" s="15"/>
      <c r="IC347" s="15"/>
      <c r="ID347" s="15"/>
      <c r="IE347" s="15"/>
      <c r="IF347" s="15"/>
      <c r="IG347" s="15"/>
      <c r="IH347" s="15"/>
      <c r="II347" s="15"/>
      <c r="IJ347" s="15"/>
      <c r="IK347" s="15"/>
      <c r="IL347" s="15"/>
      <c r="IM347" s="15"/>
      <c r="IN347" s="15"/>
      <c r="IO347" s="15"/>
      <c r="IP347" s="15"/>
      <c r="IQ347" s="15"/>
      <c r="IR347" s="15"/>
      <c r="IS347" s="15"/>
      <c r="IT347" s="15"/>
      <c r="IU347" s="15"/>
      <c r="IV347" s="15"/>
    </row>
    <row r="348" spans="1:256" ht="29.25" customHeight="1">
      <c r="A348" s="632" t="s">
        <v>314</v>
      </c>
      <c r="B348" s="632"/>
      <c r="C348" s="632"/>
      <c r="D348" s="632"/>
      <c r="E348" s="632"/>
      <c r="F348" s="632"/>
      <c r="G348" s="632"/>
      <c r="H348" s="632"/>
      <c r="I348" s="632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  <c r="AX348" s="15"/>
      <c r="AY348" s="15"/>
      <c r="AZ348" s="15"/>
      <c r="BA348" s="15"/>
      <c r="BB348" s="15"/>
      <c r="BC348" s="15"/>
      <c r="BD348" s="15"/>
      <c r="BE348" s="15"/>
      <c r="BF348" s="15"/>
      <c r="BG348" s="15"/>
      <c r="BH348" s="15"/>
      <c r="BI348" s="15"/>
      <c r="BJ348" s="15"/>
      <c r="BK348" s="15"/>
      <c r="BL348" s="15"/>
      <c r="BM348" s="15"/>
      <c r="BN348" s="15"/>
      <c r="BO348" s="15"/>
      <c r="BP348" s="15"/>
      <c r="BQ348" s="15"/>
      <c r="BR348" s="15"/>
      <c r="BS348" s="15"/>
      <c r="BT348" s="15"/>
      <c r="BU348" s="15"/>
      <c r="BV348" s="15"/>
      <c r="BW348" s="15"/>
      <c r="BX348" s="15"/>
      <c r="BY348" s="15"/>
      <c r="BZ348" s="15"/>
      <c r="CA348" s="15"/>
      <c r="CB348" s="15"/>
      <c r="CC348" s="15"/>
      <c r="CD348" s="15"/>
      <c r="CE348" s="15"/>
      <c r="CF348" s="15"/>
      <c r="CG348" s="15"/>
      <c r="CH348" s="15"/>
      <c r="CI348" s="15"/>
      <c r="CJ348" s="15"/>
      <c r="CK348" s="15"/>
      <c r="CL348" s="15"/>
      <c r="CM348" s="15"/>
      <c r="CN348" s="15"/>
      <c r="CO348" s="15"/>
      <c r="CP348" s="15"/>
      <c r="CQ348" s="15"/>
      <c r="CR348" s="15"/>
      <c r="CS348" s="15"/>
      <c r="CT348" s="15"/>
      <c r="CU348" s="15"/>
      <c r="CV348" s="15"/>
      <c r="CW348" s="15"/>
      <c r="CX348" s="15"/>
      <c r="CY348" s="15"/>
      <c r="CZ348" s="15"/>
      <c r="DA348" s="15"/>
      <c r="DB348" s="15"/>
      <c r="DC348" s="15"/>
      <c r="DD348" s="15"/>
      <c r="DE348" s="15"/>
      <c r="DF348" s="15"/>
      <c r="DG348" s="15"/>
      <c r="DH348" s="15"/>
      <c r="DI348" s="15"/>
      <c r="DJ348" s="15"/>
      <c r="DK348" s="15"/>
      <c r="DL348" s="15"/>
      <c r="DM348" s="15"/>
      <c r="DN348" s="15"/>
      <c r="DO348" s="15"/>
      <c r="DP348" s="15"/>
      <c r="DQ348" s="15"/>
      <c r="DR348" s="15"/>
      <c r="DS348" s="15"/>
      <c r="DT348" s="15"/>
      <c r="DU348" s="15"/>
      <c r="DV348" s="15"/>
      <c r="DW348" s="15"/>
      <c r="DX348" s="15"/>
      <c r="DY348" s="15"/>
      <c r="DZ348" s="15"/>
      <c r="EA348" s="15"/>
      <c r="EB348" s="15"/>
      <c r="EC348" s="15"/>
      <c r="ED348" s="15"/>
      <c r="EE348" s="15"/>
      <c r="EF348" s="15"/>
      <c r="EG348" s="15"/>
      <c r="EH348" s="15"/>
      <c r="EI348" s="15"/>
      <c r="EJ348" s="15"/>
      <c r="EK348" s="15"/>
      <c r="EL348" s="15"/>
      <c r="EM348" s="15"/>
      <c r="EN348" s="15"/>
      <c r="EO348" s="15"/>
      <c r="EP348" s="15"/>
      <c r="EQ348" s="15"/>
      <c r="ER348" s="15"/>
      <c r="ES348" s="15"/>
      <c r="ET348" s="15"/>
      <c r="EU348" s="15"/>
      <c r="EV348" s="15"/>
      <c r="EW348" s="15"/>
      <c r="EX348" s="15"/>
      <c r="EY348" s="15"/>
      <c r="EZ348" s="15"/>
      <c r="FA348" s="15"/>
      <c r="FB348" s="15"/>
      <c r="FC348" s="15"/>
      <c r="FD348" s="15"/>
      <c r="FE348" s="15"/>
      <c r="FF348" s="15"/>
      <c r="FG348" s="15"/>
      <c r="FH348" s="15"/>
      <c r="FI348" s="15"/>
      <c r="FJ348" s="15"/>
      <c r="FK348" s="15"/>
      <c r="FL348" s="15"/>
      <c r="FM348" s="15"/>
      <c r="FN348" s="15"/>
      <c r="FO348" s="15"/>
      <c r="FP348" s="15"/>
      <c r="FQ348" s="15"/>
      <c r="FR348" s="15"/>
      <c r="FS348" s="15"/>
      <c r="FT348" s="15"/>
      <c r="FU348" s="15"/>
      <c r="FV348" s="15"/>
      <c r="FW348" s="15"/>
      <c r="FX348" s="15"/>
      <c r="FY348" s="15"/>
      <c r="FZ348" s="15"/>
      <c r="GA348" s="15"/>
      <c r="GB348" s="15"/>
      <c r="GC348" s="15"/>
      <c r="GD348" s="15"/>
      <c r="GE348" s="15"/>
      <c r="GF348" s="15"/>
      <c r="GG348" s="15"/>
      <c r="GH348" s="15"/>
      <c r="GI348" s="15"/>
      <c r="GJ348" s="15"/>
      <c r="GK348" s="15"/>
      <c r="GL348" s="15"/>
      <c r="GM348" s="15"/>
      <c r="GN348" s="15"/>
      <c r="GO348" s="15"/>
      <c r="GP348" s="15"/>
      <c r="GQ348" s="15"/>
      <c r="GR348" s="15"/>
      <c r="GS348" s="15"/>
      <c r="GT348" s="15"/>
      <c r="GU348" s="15"/>
      <c r="GV348" s="15"/>
      <c r="GW348" s="15"/>
      <c r="GX348" s="15"/>
      <c r="GY348" s="15"/>
      <c r="GZ348" s="15"/>
      <c r="HA348" s="15"/>
      <c r="HB348" s="15"/>
      <c r="HC348" s="15"/>
      <c r="HD348" s="15"/>
      <c r="HE348" s="15"/>
      <c r="HF348" s="15"/>
      <c r="HG348" s="15"/>
      <c r="HH348" s="15"/>
      <c r="HI348" s="15"/>
      <c r="HJ348" s="15"/>
      <c r="HK348" s="15"/>
      <c r="HL348" s="15"/>
      <c r="HM348" s="15"/>
      <c r="HN348" s="15"/>
      <c r="HO348" s="15"/>
      <c r="HP348" s="15"/>
      <c r="HQ348" s="15"/>
      <c r="HR348" s="15"/>
      <c r="HS348" s="15"/>
      <c r="HT348" s="15"/>
      <c r="HU348" s="15"/>
      <c r="HV348" s="15"/>
      <c r="HW348" s="15"/>
      <c r="HX348" s="15"/>
      <c r="HY348" s="15"/>
      <c r="HZ348" s="15"/>
      <c r="IA348" s="15"/>
      <c r="IB348" s="15"/>
      <c r="IC348" s="15"/>
      <c r="ID348" s="15"/>
      <c r="IE348" s="15"/>
      <c r="IF348" s="15"/>
      <c r="IG348" s="15"/>
      <c r="IH348" s="15"/>
      <c r="II348" s="15"/>
      <c r="IJ348" s="15"/>
      <c r="IK348" s="15"/>
      <c r="IL348" s="15"/>
      <c r="IM348" s="15"/>
      <c r="IN348" s="15"/>
      <c r="IO348" s="15"/>
      <c r="IP348" s="15"/>
      <c r="IQ348" s="15"/>
      <c r="IR348" s="15"/>
      <c r="IS348" s="15"/>
      <c r="IT348" s="15"/>
      <c r="IU348" s="15"/>
      <c r="IV348" s="15"/>
    </row>
    <row r="349" spans="1:256" ht="12" customHeight="1">
      <c r="A349" s="484" t="s">
        <v>315</v>
      </c>
      <c r="B349" s="484"/>
      <c r="C349" s="484"/>
      <c r="D349" s="484"/>
      <c r="E349" s="484"/>
      <c r="F349" s="484"/>
      <c r="G349" s="484"/>
      <c r="H349" s="6" t="s">
        <v>316</v>
      </c>
      <c r="I349" s="6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  <c r="AX349" s="15"/>
      <c r="AY349" s="15"/>
      <c r="AZ349" s="15"/>
      <c r="BA349" s="15"/>
      <c r="BB349" s="15"/>
      <c r="BC349" s="15"/>
      <c r="BD349" s="15"/>
      <c r="BE349" s="15"/>
      <c r="BF349" s="15"/>
      <c r="BG349" s="15"/>
      <c r="BH349" s="15"/>
      <c r="BI349" s="15"/>
      <c r="BJ349" s="15"/>
      <c r="BK349" s="15"/>
      <c r="BL349" s="15"/>
      <c r="BM349" s="15"/>
      <c r="BN349" s="15"/>
      <c r="BO349" s="15"/>
      <c r="BP349" s="15"/>
      <c r="BQ349" s="15"/>
      <c r="BR349" s="15"/>
      <c r="BS349" s="15"/>
      <c r="BT349" s="15"/>
      <c r="BU349" s="15"/>
      <c r="BV349" s="15"/>
      <c r="BW349" s="15"/>
      <c r="BX349" s="15"/>
      <c r="BY349" s="15"/>
      <c r="BZ349" s="15"/>
      <c r="CA349" s="15"/>
      <c r="CB349" s="15"/>
      <c r="CC349" s="15"/>
      <c r="CD349" s="15"/>
      <c r="CE349" s="15"/>
      <c r="CF349" s="15"/>
      <c r="CG349" s="15"/>
      <c r="CH349" s="15"/>
      <c r="CI349" s="15"/>
      <c r="CJ349" s="15"/>
      <c r="CK349" s="15"/>
      <c r="CL349" s="15"/>
      <c r="CM349" s="15"/>
      <c r="CN349" s="15"/>
      <c r="CO349" s="15"/>
      <c r="CP349" s="15"/>
      <c r="CQ349" s="15"/>
      <c r="CR349" s="15"/>
      <c r="CS349" s="15"/>
      <c r="CT349" s="15"/>
      <c r="CU349" s="15"/>
      <c r="CV349" s="15"/>
      <c r="CW349" s="15"/>
      <c r="CX349" s="15"/>
      <c r="CY349" s="15"/>
      <c r="CZ349" s="15"/>
      <c r="DA349" s="15"/>
      <c r="DB349" s="15"/>
      <c r="DC349" s="15"/>
      <c r="DD349" s="15"/>
      <c r="DE349" s="15"/>
      <c r="DF349" s="15"/>
      <c r="DG349" s="15"/>
      <c r="DH349" s="15"/>
      <c r="DI349" s="15"/>
      <c r="DJ349" s="15"/>
      <c r="DK349" s="15"/>
      <c r="DL349" s="15"/>
      <c r="DM349" s="15"/>
      <c r="DN349" s="15"/>
      <c r="DO349" s="15"/>
      <c r="DP349" s="15"/>
      <c r="DQ349" s="15"/>
      <c r="DR349" s="15"/>
      <c r="DS349" s="15"/>
      <c r="DT349" s="15"/>
      <c r="DU349" s="15"/>
      <c r="DV349" s="15"/>
      <c r="DW349" s="15"/>
      <c r="DX349" s="15"/>
      <c r="DY349" s="15"/>
      <c r="DZ349" s="15"/>
      <c r="EA349" s="15"/>
      <c r="EB349" s="15"/>
      <c r="EC349" s="15"/>
      <c r="ED349" s="15"/>
      <c r="EE349" s="15"/>
      <c r="EF349" s="15"/>
      <c r="EG349" s="15"/>
      <c r="EH349" s="15"/>
      <c r="EI349" s="15"/>
      <c r="EJ349" s="15"/>
      <c r="EK349" s="15"/>
      <c r="EL349" s="15"/>
      <c r="EM349" s="15"/>
      <c r="EN349" s="15"/>
      <c r="EO349" s="15"/>
      <c r="EP349" s="15"/>
      <c r="EQ349" s="15"/>
      <c r="ER349" s="15"/>
      <c r="ES349" s="15"/>
      <c r="ET349" s="15"/>
      <c r="EU349" s="15"/>
      <c r="EV349" s="15"/>
      <c r="EW349" s="15"/>
      <c r="EX349" s="15"/>
      <c r="EY349" s="15"/>
      <c r="EZ349" s="15"/>
      <c r="FA349" s="15"/>
      <c r="FB349" s="15"/>
      <c r="FC349" s="15"/>
      <c r="FD349" s="15"/>
      <c r="FE349" s="15"/>
      <c r="FF349" s="15"/>
      <c r="FG349" s="15"/>
      <c r="FH349" s="15"/>
      <c r="FI349" s="15"/>
      <c r="FJ349" s="15"/>
      <c r="FK349" s="15"/>
      <c r="FL349" s="15"/>
      <c r="FM349" s="15"/>
      <c r="FN349" s="15"/>
      <c r="FO349" s="15"/>
      <c r="FP349" s="15"/>
      <c r="FQ349" s="15"/>
      <c r="FR349" s="15"/>
      <c r="FS349" s="15"/>
      <c r="FT349" s="15"/>
      <c r="FU349" s="15"/>
      <c r="FV349" s="15"/>
      <c r="FW349" s="15"/>
      <c r="FX349" s="15"/>
      <c r="FY349" s="15"/>
      <c r="FZ349" s="15"/>
      <c r="GA349" s="15"/>
      <c r="GB349" s="15"/>
      <c r="GC349" s="15"/>
      <c r="GD349" s="15"/>
      <c r="GE349" s="15"/>
      <c r="GF349" s="15"/>
      <c r="GG349" s="15"/>
      <c r="GH349" s="15"/>
      <c r="GI349" s="15"/>
      <c r="GJ349" s="15"/>
      <c r="GK349" s="15"/>
      <c r="GL349" s="15"/>
      <c r="GM349" s="15"/>
      <c r="GN349" s="15"/>
      <c r="GO349" s="15"/>
      <c r="GP349" s="15"/>
      <c r="GQ349" s="15"/>
      <c r="GR349" s="15"/>
      <c r="GS349" s="15"/>
      <c r="GT349" s="15"/>
      <c r="GU349" s="15"/>
      <c r="GV349" s="15"/>
      <c r="GW349" s="15"/>
      <c r="GX349" s="15"/>
      <c r="GY349" s="15"/>
      <c r="GZ349" s="15"/>
      <c r="HA349" s="15"/>
      <c r="HB349" s="15"/>
      <c r="HC349" s="15"/>
      <c r="HD349" s="15"/>
      <c r="HE349" s="15"/>
      <c r="HF349" s="15"/>
      <c r="HG349" s="15"/>
      <c r="HH349" s="15"/>
      <c r="HI349" s="15"/>
      <c r="HJ349" s="15"/>
      <c r="HK349" s="15"/>
      <c r="HL349" s="15"/>
      <c r="HM349" s="15"/>
      <c r="HN349" s="15"/>
      <c r="HO349" s="15"/>
      <c r="HP349" s="15"/>
      <c r="HQ349" s="15"/>
      <c r="HR349" s="15"/>
      <c r="HS349" s="15"/>
      <c r="HT349" s="15"/>
      <c r="HU349" s="15"/>
      <c r="HV349" s="15"/>
      <c r="HW349" s="15"/>
      <c r="HX349" s="15"/>
      <c r="HY349" s="15"/>
      <c r="HZ349" s="15"/>
      <c r="IA349" s="15"/>
      <c r="IB349" s="15"/>
      <c r="IC349" s="15"/>
      <c r="ID349" s="15"/>
      <c r="IE349" s="15"/>
      <c r="IF349" s="15"/>
      <c r="IG349" s="15"/>
      <c r="IH349" s="15"/>
      <c r="II349" s="15"/>
      <c r="IJ349" s="15"/>
      <c r="IK349" s="15"/>
      <c r="IL349" s="15"/>
      <c r="IM349" s="15"/>
      <c r="IN349" s="15"/>
      <c r="IO349" s="15"/>
      <c r="IP349" s="15"/>
      <c r="IQ349" s="15"/>
      <c r="IR349" s="15"/>
      <c r="IS349" s="15"/>
      <c r="IT349" s="15"/>
      <c r="IU349" s="15"/>
      <c r="IV349" s="15"/>
    </row>
    <row r="350" spans="1:256" ht="11.25" customHeight="1">
      <c r="A350" s="484"/>
      <c r="B350" s="484"/>
      <c r="C350" s="484"/>
      <c r="D350" s="484"/>
      <c r="E350" s="484"/>
      <c r="F350" s="484"/>
      <c r="G350" s="484"/>
      <c r="H350" s="6"/>
      <c r="I350" s="6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  <c r="BG350" s="15"/>
      <c r="BH350" s="15"/>
      <c r="BI350" s="15"/>
      <c r="BJ350" s="15"/>
      <c r="BK350" s="15"/>
      <c r="BL350" s="15"/>
      <c r="BM350" s="15"/>
      <c r="BN350" s="15"/>
      <c r="BO350" s="15"/>
      <c r="BP350" s="15"/>
      <c r="BQ350" s="15"/>
      <c r="BR350" s="15"/>
      <c r="BS350" s="15"/>
      <c r="BT350" s="15"/>
      <c r="BU350" s="15"/>
      <c r="BV350" s="15"/>
      <c r="BW350" s="15"/>
      <c r="BX350" s="15"/>
      <c r="BY350" s="15"/>
      <c r="BZ350" s="15"/>
      <c r="CA350" s="15"/>
      <c r="CB350" s="15"/>
      <c r="CC350" s="15"/>
      <c r="CD350" s="15"/>
      <c r="CE350" s="15"/>
      <c r="CF350" s="15"/>
      <c r="CG350" s="15"/>
      <c r="CH350" s="15"/>
      <c r="CI350" s="15"/>
      <c r="CJ350" s="15"/>
      <c r="CK350" s="15"/>
      <c r="CL350" s="15"/>
      <c r="CM350" s="15"/>
      <c r="CN350" s="15"/>
      <c r="CO350" s="15"/>
      <c r="CP350" s="15"/>
      <c r="CQ350" s="15"/>
      <c r="CR350" s="15"/>
      <c r="CS350" s="15"/>
      <c r="CT350" s="15"/>
      <c r="CU350" s="15"/>
      <c r="CV350" s="15"/>
      <c r="CW350" s="15"/>
      <c r="CX350" s="15"/>
      <c r="CY350" s="15"/>
      <c r="CZ350" s="15"/>
      <c r="DA350" s="15"/>
      <c r="DB350" s="15"/>
      <c r="DC350" s="15"/>
      <c r="DD350" s="15"/>
      <c r="DE350" s="15"/>
      <c r="DF350" s="15"/>
      <c r="DG350" s="15"/>
      <c r="DH350" s="15"/>
      <c r="DI350" s="15"/>
      <c r="DJ350" s="15"/>
      <c r="DK350" s="15"/>
      <c r="DL350" s="15"/>
      <c r="DM350" s="15"/>
      <c r="DN350" s="15"/>
      <c r="DO350" s="15"/>
      <c r="DP350" s="15"/>
      <c r="DQ350" s="15"/>
      <c r="DR350" s="15"/>
      <c r="DS350" s="15"/>
      <c r="DT350" s="15"/>
      <c r="DU350" s="15"/>
      <c r="DV350" s="15"/>
      <c r="DW350" s="15"/>
      <c r="DX350" s="15"/>
      <c r="DY350" s="15"/>
      <c r="DZ350" s="15"/>
      <c r="EA350" s="15"/>
      <c r="EB350" s="15"/>
      <c r="EC350" s="15"/>
      <c r="ED350" s="15"/>
      <c r="EE350" s="15"/>
      <c r="EF350" s="15"/>
      <c r="EG350" s="15"/>
      <c r="EH350" s="15"/>
      <c r="EI350" s="15"/>
      <c r="EJ350" s="15"/>
      <c r="EK350" s="15"/>
      <c r="EL350" s="15"/>
      <c r="EM350" s="15"/>
      <c r="EN350" s="15"/>
      <c r="EO350" s="15"/>
      <c r="EP350" s="15"/>
      <c r="EQ350" s="15"/>
      <c r="ER350" s="15"/>
      <c r="ES350" s="15"/>
      <c r="ET350" s="15"/>
      <c r="EU350" s="15"/>
      <c r="EV350" s="15"/>
      <c r="EW350" s="15"/>
      <c r="EX350" s="15"/>
      <c r="EY350" s="15"/>
      <c r="EZ350" s="15"/>
      <c r="FA350" s="15"/>
      <c r="FB350" s="15"/>
      <c r="FC350" s="15"/>
      <c r="FD350" s="15"/>
      <c r="FE350" s="15"/>
      <c r="FF350" s="15"/>
      <c r="FG350" s="15"/>
      <c r="FH350" s="15"/>
      <c r="FI350" s="15"/>
      <c r="FJ350" s="15"/>
      <c r="FK350" s="15"/>
      <c r="FL350" s="15"/>
      <c r="FM350" s="15"/>
      <c r="FN350" s="15"/>
      <c r="FO350" s="15"/>
      <c r="FP350" s="15"/>
      <c r="FQ350" s="15"/>
      <c r="FR350" s="15"/>
      <c r="FS350" s="15"/>
      <c r="FT350" s="15"/>
      <c r="FU350" s="15"/>
      <c r="FV350" s="15"/>
      <c r="FW350" s="15"/>
      <c r="FX350" s="15"/>
      <c r="FY350" s="15"/>
      <c r="FZ350" s="15"/>
      <c r="GA350" s="15"/>
      <c r="GB350" s="15"/>
      <c r="GC350" s="15"/>
      <c r="GD350" s="15"/>
      <c r="GE350" s="15"/>
      <c r="GF350" s="15"/>
      <c r="GG350" s="15"/>
      <c r="GH350" s="15"/>
      <c r="GI350" s="15"/>
      <c r="GJ350" s="15"/>
      <c r="GK350" s="15"/>
      <c r="GL350" s="15"/>
      <c r="GM350" s="15"/>
      <c r="GN350" s="15"/>
      <c r="GO350" s="15"/>
      <c r="GP350" s="15"/>
      <c r="GQ350" s="15"/>
      <c r="GR350" s="15"/>
      <c r="GS350" s="15"/>
      <c r="GT350" s="15"/>
      <c r="GU350" s="15"/>
      <c r="GV350" s="15"/>
      <c r="GW350" s="15"/>
      <c r="GX350" s="15"/>
      <c r="GY350" s="15"/>
      <c r="GZ350" s="15"/>
      <c r="HA350" s="15"/>
      <c r="HB350" s="15"/>
      <c r="HC350" s="15"/>
      <c r="HD350" s="15"/>
      <c r="HE350" s="15"/>
      <c r="HF350" s="15"/>
      <c r="HG350" s="15"/>
      <c r="HH350" s="15"/>
      <c r="HI350" s="15"/>
      <c r="HJ350" s="15"/>
      <c r="HK350" s="15"/>
      <c r="HL350" s="15"/>
      <c r="HM350" s="15"/>
      <c r="HN350" s="15"/>
      <c r="HO350" s="15"/>
      <c r="HP350" s="15"/>
      <c r="HQ350" s="15"/>
      <c r="HR350" s="15"/>
      <c r="HS350" s="15"/>
      <c r="HT350" s="15"/>
      <c r="HU350" s="15"/>
      <c r="HV350" s="15"/>
      <c r="HW350" s="15"/>
      <c r="HX350" s="15"/>
      <c r="HY350" s="15"/>
      <c r="HZ350" s="15"/>
      <c r="IA350" s="15"/>
      <c r="IB350" s="15"/>
      <c r="IC350" s="15"/>
      <c r="ID350" s="15"/>
      <c r="IE350" s="15"/>
      <c r="IF350" s="15"/>
      <c r="IG350" s="15"/>
      <c r="IH350" s="15"/>
      <c r="II350" s="15"/>
      <c r="IJ350" s="15"/>
      <c r="IK350" s="15"/>
      <c r="IL350" s="15"/>
      <c r="IM350" s="15"/>
      <c r="IN350" s="15"/>
      <c r="IO350" s="15"/>
      <c r="IP350" s="15"/>
      <c r="IQ350" s="15"/>
      <c r="IR350" s="15"/>
      <c r="IS350" s="15"/>
      <c r="IT350" s="15"/>
      <c r="IU350" s="15"/>
      <c r="IV350" s="15"/>
    </row>
    <row r="351" spans="1:256" ht="12" customHeight="1">
      <c r="A351" s="633" t="s">
        <v>285</v>
      </c>
      <c r="B351" s="633"/>
      <c r="C351" s="633"/>
      <c r="D351" s="633"/>
      <c r="E351" s="633"/>
      <c r="F351" s="633"/>
      <c r="G351" s="633"/>
      <c r="H351" s="634"/>
      <c r="I351" s="634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  <c r="AX351" s="15"/>
      <c r="AY351" s="15"/>
      <c r="AZ351" s="15"/>
      <c r="BA351" s="15"/>
      <c r="BB351" s="15"/>
      <c r="BC351" s="15"/>
      <c r="BD351" s="15"/>
      <c r="BE351" s="15"/>
      <c r="BF351" s="15"/>
      <c r="BG351" s="15"/>
      <c r="BH351" s="15"/>
      <c r="BI351" s="15"/>
      <c r="BJ351" s="15"/>
      <c r="BK351" s="15"/>
      <c r="BL351" s="15"/>
      <c r="BM351" s="15"/>
      <c r="BN351" s="15"/>
      <c r="BO351" s="15"/>
      <c r="BP351" s="15"/>
      <c r="BQ351" s="15"/>
      <c r="BR351" s="15"/>
      <c r="BS351" s="15"/>
      <c r="BT351" s="15"/>
      <c r="BU351" s="15"/>
      <c r="BV351" s="15"/>
      <c r="BW351" s="15"/>
      <c r="BX351" s="15"/>
      <c r="BY351" s="15"/>
      <c r="BZ351" s="15"/>
      <c r="CA351" s="15"/>
      <c r="CB351" s="15"/>
      <c r="CC351" s="15"/>
      <c r="CD351" s="15"/>
      <c r="CE351" s="15"/>
      <c r="CF351" s="15"/>
      <c r="CG351" s="15"/>
      <c r="CH351" s="15"/>
      <c r="CI351" s="15"/>
      <c r="CJ351" s="15"/>
      <c r="CK351" s="15"/>
      <c r="CL351" s="15"/>
      <c r="CM351" s="15"/>
      <c r="CN351" s="15"/>
      <c r="CO351" s="15"/>
      <c r="CP351" s="15"/>
      <c r="CQ351" s="15"/>
      <c r="CR351" s="15"/>
      <c r="CS351" s="15"/>
      <c r="CT351" s="15"/>
      <c r="CU351" s="15"/>
      <c r="CV351" s="15"/>
      <c r="CW351" s="15"/>
      <c r="CX351" s="15"/>
      <c r="CY351" s="15"/>
      <c r="CZ351" s="15"/>
      <c r="DA351" s="15"/>
      <c r="DB351" s="15"/>
      <c r="DC351" s="15"/>
      <c r="DD351" s="15"/>
      <c r="DE351" s="15"/>
      <c r="DF351" s="15"/>
      <c r="DG351" s="15"/>
      <c r="DH351" s="15"/>
      <c r="DI351" s="15"/>
      <c r="DJ351" s="15"/>
      <c r="DK351" s="15"/>
      <c r="DL351" s="15"/>
      <c r="DM351" s="15"/>
      <c r="DN351" s="15"/>
      <c r="DO351" s="15"/>
      <c r="DP351" s="15"/>
      <c r="DQ351" s="15"/>
      <c r="DR351" s="15"/>
      <c r="DS351" s="15"/>
      <c r="DT351" s="15"/>
      <c r="DU351" s="15"/>
      <c r="DV351" s="15"/>
      <c r="DW351" s="15"/>
      <c r="DX351" s="15"/>
      <c r="DY351" s="15"/>
      <c r="DZ351" s="15"/>
      <c r="EA351" s="15"/>
      <c r="EB351" s="15"/>
      <c r="EC351" s="15"/>
      <c r="ED351" s="15"/>
      <c r="EE351" s="15"/>
      <c r="EF351" s="15"/>
      <c r="EG351" s="15"/>
      <c r="EH351" s="15"/>
      <c r="EI351" s="15"/>
      <c r="EJ351" s="15"/>
      <c r="EK351" s="15"/>
      <c r="EL351" s="15"/>
      <c r="EM351" s="15"/>
      <c r="EN351" s="15"/>
      <c r="EO351" s="15"/>
      <c r="EP351" s="15"/>
      <c r="EQ351" s="15"/>
      <c r="ER351" s="15"/>
      <c r="ES351" s="15"/>
      <c r="ET351" s="15"/>
      <c r="EU351" s="15"/>
      <c r="EV351" s="15"/>
      <c r="EW351" s="15"/>
      <c r="EX351" s="15"/>
      <c r="EY351" s="15"/>
      <c r="EZ351" s="15"/>
      <c r="FA351" s="15"/>
      <c r="FB351" s="15"/>
      <c r="FC351" s="15"/>
      <c r="FD351" s="15"/>
      <c r="FE351" s="15"/>
      <c r="FF351" s="15"/>
      <c r="FG351" s="15"/>
      <c r="FH351" s="15"/>
      <c r="FI351" s="15"/>
      <c r="FJ351" s="15"/>
      <c r="FK351" s="15"/>
      <c r="FL351" s="15"/>
      <c r="FM351" s="15"/>
      <c r="FN351" s="15"/>
      <c r="FO351" s="15"/>
      <c r="FP351" s="15"/>
      <c r="FQ351" s="15"/>
      <c r="FR351" s="15"/>
      <c r="FS351" s="15"/>
      <c r="FT351" s="15"/>
      <c r="FU351" s="15"/>
      <c r="FV351" s="15"/>
      <c r="FW351" s="15"/>
      <c r="FX351" s="15"/>
      <c r="FY351" s="15"/>
      <c r="FZ351" s="15"/>
      <c r="GA351" s="15"/>
      <c r="GB351" s="15"/>
      <c r="GC351" s="15"/>
      <c r="GD351" s="15"/>
      <c r="GE351" s="15"/>
      <c r="GF351" s="15"/>
      <c r="GG351" s="15"/>
      <c r="GH351" s="15"/>
      <c r="GI351" s="15"/>
      <c r="GJ351" s="15"/>
      <c r="GK351" s="15"/>
      <c r="GL351" s="15"/>
      <c r="GM351" s="15"/>
      <c r="GN351" s="15"/>
      <c r="GO351" s="15"/>
      <c r="GP351" s="15"/>
      <c r="GQ351" s="15"/>
      <c r="GR351" s="15"/>
      <c r="GS351" s="15"/>
      <c r="GT351" s="15"/>
      <c r="GU351" s="15"/>
      <c r="GV351" s="15"/>
      <c r="GW351" s="15"/>
      <c r="GX351" s="15"/>
      <c r="GY351" s="15"/>
      <c r="GZ351" s="15"/>
      <c r="HA351" s="15"/>
      <c r="HB351" s="15"/>
      <c r="HC351" s="15"/>
      <c r="HD351" s="15"/>
      <c r="HE351" s="15"/>
      <c r="HF351" s="15"/>
      <c r="HG351" s="15"/>
      <c r="HH351" s="15"/>
      <c r="HI351" s="15"/>
      <c r="HJ351" s="15"/>
      <c r="HK351" s="15"/>
      <c r="HL351" s="15"/>
      <c r="HM351" s="15"/>
      <c r="HN351" s="15"/>
      <c r="HO351" s="15"/>
      <c r="HP351" s="15"/>
      <c r="HQ351" s="15"/>
      <c r="HR351" s="15"/>
      <c r="HS351" s="15"/>
      <c r="HT351" s="15"/>
      <c r="HU351" s="15"/>
      <c r="HV351" s="15"/>
      <c r="HW351" s="15"/>
      <c r="HX351" s="15"/>
      <c r="HY351" s="15"/>
      <c r="HZ351" s="15"/>
      <c r="IA351" s="15"/>
      <c r="IB351" s="15"/>
      <c r="IC351" s="15"/>
      <c r="ID351" s="15"/>
      <c r="IE351" s="15"/>
      <c r="IF351" s="15"/>
      <c r="IG351" s="15"/>
      <c r="IH351" s="15"/>
      <c r="II351" s="15"/>
      <c r="IJ351" s="15"/>
      <c r="IK351" s="15"/>
      <c r="IL351" s="15"/>
      <c r="IM351" s="15"/>
      <c r="IN351" s="15"/>
      <c r="IO351" s="15"/>
      <c r="IP351" s="15"/>
      <c r="IQ351" s="15"/>
      <c r="IR351" s="15"/>
      <c r="IS351" s="15"/>
      <c r="IT351" s="15"/>
      <c r="IU351" s="15"/>
      <c r="IV351" s="15"/>
    </row>
    <row r="352" spans="1:256" ht="14.25" customHeight="1">
      <c r="A352" s="633" t="s">
        <v>282</v>
      </c>
      <c r="B352" s="633"/>
      <c r="C352" s="633"/>
      <c r="D352" s="633"/>
      <c r="E352" s="633"/>
      <c r="F352" s="633"/>
      <c r="G352" s="633"/>
      <c r="H352" s="634"/>
      <c r="I352" s="634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  <c r="AX352" s="15"/>
      <c r="AY352" s="15"/>
      <c r="AZ352" s="15"/>
      <c r="BA352" s="15"/>
      <c r="BB352" s="15"/>
      <c r="BC352" s="15"/>
      <c r="BD352" s="15"/>
      <c r="BE352" s="15"/>
      <c r="BF352" s="15"/>
      <c r="BG352" s="15"/>
      <c r="BH352" s="15"/>
      <c r="BI352" s="15"/>
      <c r="BJ352" s="15"/>
      <c r="BK352" s="15"/>
      <c r="BL352" s="15"/>
      <c r="BM352" s="15"/>
      <c r="BN352" s="15"/>
      <c r="BO352" s="15"/>
      <c r="BP352" s="15"/>
      <c r="BQ352" s="15"/>
      <c r="BR352" s="15"/>
      <c r="BS352" s="15"/>
      <c r="BT352" s="15"/>
      <c r="BU352" s="15"/>
      <c r="BV352" s="15"/>
      <c r="BW352" s="15"/>
      <c r="BX352" s="15"/>
      <c r="BY352" s="15"/>
      <c r="BZ352" s="15"/>
      <c r="CA352" s="15"/>
      <c r="CB352" s="15"/>
      <c r="CC352" s="15"/>
      <c r="CD352" s="15"/>
      <c r="CE352" s="15"/>
      <c r="CF352" s="15"/>
      <c r="CG352" s="15"/>
      <c r="CH352" s="15"/>
      <c r="CI352" s="15"/>
      <c r="CJ352" s="15"/>
      <c r="CK352" s="15"/>
      <c r="CL352" s="15"/>
      <c r="CM352" s="15"/>
      <c r="CN352" s="15"/>
      <c r="CO352" s="15"/>
      <c r="CP352" s="15"/>
      <c r="CQ352" s="15"/>
      <c r="CR352" s="15"/>
      <c r="CS352" s="15"/>
      <c r="CT352" s="15"/>
      <c r="CU352" s="15"/>
      <c r="CV352" s="15"/>
      <c r="CW352" s="15"/>
      <c r="CX352" s="15"/>
      <c r="CY352" s="15"/>
      <c r="CZ352" s="15"/>
      <c r="DA352" s="15"/>
      <c r="DB352" s="15"/>
      <c r="DC352" s="15"/>
      <c r="DD352" s="15"/>
      <c r="DE352" s="15"/>
      <c r="DF352" s="15"/>
      <c r="DG352" s="15"/>
      <c r="DH352" s="15"/>
      <c r="DI352" s="15"/>
      <c r="DJ352" s="15"/>
      <c r="DK352" s="15"/>
      <c r="DL352" s="15"/>
      <c r="DM352" s="15"/>
      <c r="DN352" s="15"/>
      <c r="DO352" s="15"/>
      <c r="DP352" s="15"/>
      <c r="DQ352" s="15"/>
      <c r="DR352" s="15"/>
      <c r="DS352" s="15"/>
      <c r="DT352" s="15"/>
      <c r="DU352" s="15"/>
      <c r="DV352" s="15"/>
      <c r="DW352" s="15"/>
      <c r="DX352" s="15"/>
      <c r="DY352" s="15"/>
      <c r="DZ352" s="15"/>
      <c r="EA352" s="15"/>
      <c r="EB352" s="15"/>
      <c r="EC352" s="15"/>
      <c r="ED352" s="15"/>
      <c r="EE352" s="15"/>
      <c r="EF352" s="15"/>
      <c r="EG352" s="15"/>
      <c r="EH352" s="15"/>
      <c r="EI352" s="15"/>
      <c r="EJ352" s="15"/>
      <c r="EK352" s="15"/>
      <c r="EL352" s="15"/>
      <c r="EM352" s="15"/>
      <c r="EN352" s="15"/>
      <c r="EO352" s="15"/>
      <c r="EP352" s="15"/>
      <c r="EQ352" s="15"/>
      <c r="ER352" s="15"/>
      <c r="ES352" s="15"/>
      <c r="ET352" s="15"/>
      <c r="EU352" s="15"/>
      <c r="EV352" s="15"/>
      <c r="EW352" s="15"/>
      <c r="EX352" s="15"/>
      <c r="EY352" s="15"/>
      <c r="EZ352" s="15"/>
      <c r="FA352" s="15"/>
      <c r="FB352" s="15"/>
      <c r="FC352" s="15"/>
      <c r="FD352" s="15"/>
      <c r="FE352" s="15"/>
      <c r="FF352" s="15"/>
      <c r="FG352" s="15"/>
      <c r="FH352" s="15"/>
      <c r="FI352" s="15"/>
      <c r="FJ352" s="15"/>
      <c r="FK352" s="15"/>
      <c r="FL352" s="15"/>
      <c r="FM352" s="15"/>
      <c r="FN352" s="15"/>
      <c r="FO352" s="15"/>
      <c r="FP352" s="15"/>
      <c r="FQ352" s="15"/>
      <c r="FR352" s="15"/>
      <c r="FS352" s="15"/>
      <c r="FT352" s="15"/>
      <c r="FU352" s="15"/>
      <c r="FV352" s="15"/>
      <c r="FW352" s="15"/>
      <c r="FX352" s="15"/>
      <c r="FY352" s="15"/>
      <c r="FZ352" s="15"/>
      <c r="GA352" s="15"/>
      <c r="GB352" s="15"/>
      <c r="GC352" s="15"/>
      <c r="GD352" s="15"/>
      <c r="GE352" s="15"/>
      <c r="GF352" s="15"/>
      <c r="GG352" s="15"/>
      <c r="GH352" s="15"/>
      <c r="GI352" s="15"/>
      <c r="GJ352" s="15"/>
      <c r="GK352" s="15"/>
      <c r="GL352" s="15"/>
      <c r="GM352" s="15"/>
      <c r="GN352" s="15"/>
      <c r="GO352" s="15"/>
      <c r="GP352" s="15"/>
      <c r="GQ352" s="15"/>
      <c r="GR352" s="15"/>
      <c r="GS352" s="15"/>
      <c r="GT352" s="15"/>
      <c r="GU352" s="15"/>
      <c r="GV352" s="15"/>
      <c r="GW352" s="15"/>
      <c r="GX352" s="15"/>
      <c r="GY352" s="15"/>
      <c r="GZ352" s="15"/>
      <c r="HA352" s="15"/>
      <c r="HB352" s="15"/>
      <c r="HC352" s="15"/>
      <c r="HD352" s="15"/>
      <c r="HE352" s="15"/>
      <c r="HF352" s="15"/>
      <c r="HG352" s="15"/>
      <c r="HH352" s="15"/>
      <c r="HI352" s="15"/>
      <c r="HJ352" s="15"/>
      <c r="HK352" s="15"/>
      <c r="HL352" s="15"/>
      <c r="HM352" s="15"/>
      <c r="HN352" s="15"/>
      <c r="HO352" s="15"/>
      <c r="HP352" s="15"/>
      <c r="HQ352" s="15"/>
      <c r="HR352" s="15"/>
      <c r="HS352" s="15"/>
      <c r="HT352" s="15"/>
      <c r="HU352" s="15"/>
      <c r="HV352" s="15"/>
      <c r="HW352" s="15"/>
      <c r="HX352" s="15"/>
      <c r="HY352" s="15"/>
      <c r="HZ352" s="15"/>
      <c r="IA352" s="15"/>
      <c r="IB352" s="15"/>
      <c r="IC352" s="15"/>
      <c r="ID352" s="15"/>
      <c r="IE352" s="15"/>
      <c r="IF352" s="15"/>
      <c r="IG352" s="15"/>
      <c r="IH352" s="15"/>
      <c r="II352" s="15"/>
      <c r="IJ352" s="15"/>
      <c r="IK352" s="15"/>
      <c r="IL352" s="15"/>
      <c r="IM352" s="15"/>
      <c r="IN352" s="15"/>
      <c r="IO352" s="15"/>
      <c r="IP352" s="15"/>
      <c r="IQ352" s="15"/>
      <c r="IR352" s="15"/>
      <c r="IS352" s="15"/>
      <c r="IT352" s="15"/>
      <c r="IU352" s="15"/>
      <c r="IV352" s="15"/>
    </row>
    <row r="353" spans="1:256" ht="12.75" customHeight="1">
      <c r="A353" s="608"/>
      <c r="B353" s="608"/>
      <c r="C353" s="608"/>
      <c r="D353" s="608"/>
      <c r="E353" s="608"/>
      <c r="F353" s="608"/>
      <c r="G353" s="608"/>
      <c r="H353" s="608"/>
      <c r="I353" s="608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  <c r="AZ353" s="15"/>
      <c r="BA353" s="15"/>
      <c r="BB353" s="15"/>
      <c r="BC353" s="15"/>
      <c r="BD353" s="15"/>
      <c r="BE353" s="15"/>
      <c r="BF353" s="15"/>
      <c r="BG353" s="15"/>
      <c r="BH353" s="15"/>
      <c r="BI353" s="15"/>
      <c r="BJ353" s="15"/>
      <c r="BK353" s="15"/>
      <c r="BL353" s="15"/>
      <c r="BM353" s="15"/>
      <c r="BN353" s="15"/>
      <c r="BO353" s="15"/>
      <c r="BP353" s="15"/>
      <c r="BQ353" s="15"/>
      <c r="BR353" s="15"/>
      <c r="BS353" s="15"/>
      <c r="BT353" s="15"/>
      <c r="BU353" s="15"/>
      <c r="BV353" s="15"/>
      <c r="BW353" s="15"/>
      <c r="BX353" s="15"/>
      <c r="BY353" s="15"/>
      <c r="BZ353" s="15"/>
      <c r="CA353" s="15"/>
      <c r="CB353" s="15"/>
      <c r="CC353" s="15"/>
      <c r="CD353" s="15"/>
      <c r="CE353" s="15"/>
      <c r="CF353" s="15"/>
      <c r="CG353" s="15"/>
      <c r="CH353" s="15"/>
      <c r="CI353" s="15"/>
      <c r="CJ353" s="15"/>
      <c r="CK353" s="15"/>
      <c r="CL353" s="15"/>
      <c r="CM353" s="15"/>
      <c r="CN353" s="15"/>
      <c r="CO353" s="15"/>
      <c r="CP353" s="15"/>
      <c r="CQ353" s="15"/>
      <c r="CR353" s="15"/>
      <c r="CS353" s="15"/>
      <c r="CT353" s="15"/>
      <c r="CU353" s="15"/>
      <c r="CV353" s="15"/>
      <c r="CW353" s="15"/>
      <c r="CX353" s="15"/>
      <c r="CY353" s="15"/>
      <c r="CZ353" s="15"/>
      <c r="DA353" s="15"/>
      <c r="DB353" s="15"/>
      <c r="DC353" s="15"/>
      <c r="DD353" s="15"/>
      <c r="DE353" s="15"/>
      <c r="DF353" s="15"/>
      <c r="DG353" s="15"/>
      <c r="DH353" s="15"/>
      <c r="DI353" s="15"/>
      <c r="DJ353" s="15"/>
      <c r="DK353" s="15"/>
      <c r="DL353" s="15"/>
      <c r="DM353" s="15"/>
      <c r="DN353" s="15"/>
      <c r="DO353" s="15"/>
      <c r="DP353" s="15"/>
      <c r="DQ353" s="15"/>
      <c r="DR353" s="15"/>
      <c r="DS353" s="15"/>
      <c r="DT353" s="15"/>
      <c r="DU353" s="15"/>
      <c r="DV353" s="15"/>
      <c r="DW353" s="15"/>
      <c r="DX353" s="15"/>
      <c r="DY353" s="15"/>
      <c r="DZ353" s="15"/>
      <c r="EA353" s="15"/>
      <c r="EB353" s="15"/>
      <c r="EC353" s="15"/>
      <c r="ED353" s="15"/>
      <c r="EE353" s="15"/>
      <c r="EF353" s="15"/>
      <c r="EG353" s="15"/>
      <c r="EH353" s="15"/>
      <c r="EI353" s="15"/>
      <c r="EJ353" s="15"/>
      <c r="EK353" s="15"/>
      <c r="EL353" s="15"/>
      <c r="EM353" s="15"/>
      <c r="EN353" s="15"/>
      <c r="EO353" s="15"/>
      <c r="EP353" s="15"/>
      <c r="EQ353" s="15"/>
      <c r="ER353" s="15"/>
      <c r="ES353" s="15"/>
      <c r="ET353" s="15"/>
      <c r="EU353" s="15"/>
      <c r="EV353" s="15"/>
      <c r="EW353" s="15"/>
      <c r="EX353" s="15"/>
      <c r="EY353" s="15"/>
      <c r="EZ353" s="15"/>
      <c r="FA353" s="15"/>
      <c r="FB353" s="15"/>
      <c r="FC353" s="15"/>
      <c r="FD353" s="15"/>
      <c r="FE353" s="15"/>
      <c r="FF353" s="15"/>
      <c r="FG353" s="15"/>
      <c r="FH353" s="15"/>
      <c r="FI353" s="15"/>
      <c r="FJ353" s="15"/>
      <c r="FK353" s="15"/>
      <c r="FL353" s="15"/>
      <c r="FM353" s="15"/>
      <c r="FN353" s="15"/>
      <c r="FO353" s="15"/>
      <c r="FP353" s="15"/>
      <c r="FQ353" s="15"/>
      <c r="FR353" s="15"/>
      <c r="FS353" s="15"/>
      <c r="FT353" s="15"/>
      <c r="FU353" s="15"/>
      <c r="FV353" s="15"/>
      <c r="FW353" s="15"/>
      <c r="FX353" s="15"/>
      <c r="FY353" s="15"/>
      <c r="FZ353" s="15"/>
      <c r="GA353" s="15"/>
      <c r="GB353" s="15"/>
      <c r="GC353" s="15"/>
      <c r="GD353" s="15"/>
      <c r="GE353" s="15"/>
      <c r="GF353" s="15"/>
      <c r="GG353" s="15"/>
      <c r="GH353" s="15"/>
      <c r="GI353" s="15"/>
      <c r="GJ353" s="15"/>
      <c r="GK353" s="15"/>
      <c r="GL353" s="15"/>
      <c r="GM353" s="15"/>
      <c r="GN353" s="15"/>
      <c r="GO353" s="15"/>
      <c r="GP353" s="15"/>
      <c r="GQ353" s="15"/>
      <c r="GR353" s="15"/>
      <c r="GS353" s="15"/>
      <c r="GT353" s="15"/>
      <c r="GU353" s="15"/>
      <c r="GV353" s="15"/>
      <c r="GW353" s="15"/>
      <c r="GX353" s="15"/>
      <c r="GY353" s="15"/>
      <c r="GZ353" s="15"/>
      <c r="HA353" s="15"/>
      <c r="HB353" s="15"/>
      <c r="HC353" s="15"/>
      <c r="HD353" s="15"/>
      <c r="HE353" s="15"/>
      <c r="HF353" s="15"/>
      <c r="HG353" s="15"/>
      <c r="HH353" s="15"/>
      <c r="HI353" s="15"/>
      <c r="HJ353" s="15"/>
      <c r="HK353" s="15"/>
      <c r="HL353" s="15"/>
      <c r="HM353" s="15"/>
      <c r="HN353" s="15"/>
      <c r="HO353" s="15"/>
      <c r="HP353" s="15"/>
      <c r="HQ353" s="15"/>
      <c r="HR353" s="15"/>
      <c r="HS353" s="15"/>
      <c r="HT353" s="15"/>
      <c r="HU353" s="15"/>
      <c r="HV353" s="15"/>
      <c r="HW353" s="15"/>
      <c r="HX353" s="15"/>
      <c r="HY353" s="15"/>
      <c r="HZ353" s="15"/>
      <c r="IA353" s="15"/>
      <c r="IB353" s="15"/>
      <c r="IC353" s="15"/>
      <c r="ID353" s="15"/>
      <c r="IE353" s="15"/>
      <c r="IF353" s="15"/>
      <c r="IG353" s="15"/>
      <c r="IH353" s="15"/>
      <c r="II353" s="15"/>
      <c r="IJ353" s="15"/>
      <c r="IK353" s="15"/>
      <c r="IL353" s="15"/>
      <c r="IM353" s="15"/>
      <c r="IN353" s="15"/>
      <c r="IO353" s="15"/>
      <c r="IP353" s="15"/>
      <c r="IQ353" s="15"/>
      <c r="IR353" s="15"/>
      <c r="IS353" s="15"/>
      <c r="IT353" s="15"/>
      <c r="IU353" s="15"/>
      <c r="IV353" s="15"/>
    </row>
    <row r="354" spans="1:256" ht="9" customHeight="1">
      <c r="A354" s="579"/>
      <c r="B354" s="579"/>
      <c r="C354" s="579"/>
      <c r="D354" s="579"/>
      <c r="E354" s="579"/>
      <c r="F354" s="579"/>
      <c r="G354" s="579"/>
      <c r="H354" s="579"/>
      <c r="I354" s="579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  <c r="AX354" s="15"/>
      <c r="AY354" s="15"/>
      <c r="AZ354" s="15"/>
      <c r="BA354" s="15"/>
      <c r="BB354" s="15"/>
      <c r="BC354" s="15"/>
      <c r="BD354" s="15"/>
      <c r="BE354" s="15"/>
      <c r="BF354" s="15"/>
      <c r="BG354" s="15"/>
      <c r="BH354" s="15"/>
      <c r="BI354" s="15"/>
      <c r="BJ354" s="15"/>
      <c r="BK354" s="15"/>
      <c r="BL354" s="15"/>
      <c r="BM354" s="15"/>
      <c r="BN354" s="15"/>
      <c r="BO354" s="15"/>
      <c r="BP354" s="15"/>
      <c r="BQ354" s="15"/>
      <c r="BR354" s="15"/>
      <c r="BS354" s="15"/>
      <c r="BT354" s="15"/>
      <c r="BU354" s="15"/>
      <c r="BV354" s="15"/>
      <c r="BW354" s="15"/>
      <c r="BX354" s="15"/>
      <c r="BY354" s="15"/>
      <c r="BZ354" s="15"/>
      <c r="CA354" s="15"/>
      <c r="CB354" s="15"/>
      <c r="CC354" s="15"/>
      <c r="CD354" s="15"/>
      <c r="CE354" s="15"/>
      <c r="CF354" s="15"/>
      <c r="CG354" s="15"/>
      <c r="CH354" s="15"/>
      <c r="CI354" s="15"/>
      <c r="CJ354" s="15"/>
      <c r="CK354" s="15"/>
      <c r="CL354" s="15"/>
      <c r="CM354" s="15"/>
      <c r="CN354" s="15"/>
      <c r="CO354" s="15"/>
      <c r="CP354" s="15"/>
      <c r="CQ354" s="15"/>
      <c r="CR354" s="15"/>
      <c r="CS354" s="15"/>
      <c r="CT354" s="15"/>
      <c r="CU354" s="15"/>
      <c r="CV354" s="15"/>
      <c r="CW354" s="15"/>
      <c r="CX354" s="15"/>
      <c r="CY354" s="15"/>
      <c r="CZ354" s="15"/>
      <c r="DA354" s="15"/>
      <c r="DB354" s="15"/>
      <c r="DC354" s="15"/>
      <c r="DD354" s="15"/>
      <c r="DE354" s="15"/>
      <c r="DF354" s="15"/>
      <c r="DG354" s="15"/>
      <c r="DH354" s="15"/>
      <c r="DI354" s="15"/>
      <c r="DJ354" s="15"/>
      <c r="DK354" s="15"/>
      <c r="DL354" s="15"/>
      <c r="DM354" s="15"/>
      <c r="DN354" s="15"/>
      <c r="DO354" s="15"/>
      <c r="DP354" s="15"/>
      <c r="DQ354" s="15"/>
      <c r="DR354" s="15"/>
      <c r="DS354" s="15"/>
      <c r="DT354" s="15"/>
      <c r="DU354" s="15"/>
      <c r="DV354" s="15"/>
      <c r="DW354" s="15"/>
      <c r="DX354" s="15"/>
      <c r="DY354" s="15"/>
      <c r="DZ354" s="15"/>
      <c r="EA354" s="15"/>
      <c r="EB354" s="15"/>
      <c r="EC354" s="15"/>
      <c r="ED354" s="15"/>
      <c r="EE354" s="15"/>
      <c r="EF354" s="15"/>
      <c r="EG354" s="15"/>
      <c r="EH354" s="15"/>
      <c r="EI354" s="15"/>
      <c r="EJ354" s="15"/>
      <c r="EK354" s="15"/>
      <c r="EL354" s="15"/>
      <c r="EM354" s="15"/>
      <c r="EN354" s="15"/>
      <c r="EO354" s="15"/>
      <c r="EP354" s="15"/>
      <c r="EQ354" s="15"/>
      <c r="ER354" s="15"/>
      <c r="ES354" s="15"/>
      <c r="ET354" s="15"/>
      <c r="EU354" s="15"/>
      <c r="EV354" s="15"/>
      <c r="EW354" s="15"/>
      <c r="EX354" s="15"/>
      <c r="EY354" s="15"/>
      <c r="EZ354" s="15"/>
      <c r="FA354" s="15"/>
      <c r="FB354" s="15"/>
      <c r="FC354" s="15"/>
      <c r="FD354" s="15"/>
      <c r="FE354" s="15"/>
      <c r="FF354" s="15"/>
      <c r="FG354" s="15"/>
      <c r="FH354" s="15"/>
      <c r="FI354" s="15"/>
      <c r="FJ354" s="15"/>
      <c r="FK354" s="15"/>
      <c r="FL354" s="15"/>
      <c r="FM354" s="15"/>
      <c r="FN354" s="15"/>
      <c r="FO354" s="15"/>
      <c r="FP354" s="15"/>
      <c r="FQ354" s="15"/>
      <c r="FR354" s="15"/>
      <c r="FS354" s="15"/>
      <c r="FT354" s="15"/>
      <c r="FU354" s="15"/>
      <c r="FV354" s="15"/>
      <c r="FW354" s="15"/>
      <c r="FX354" s="15"/>
      <c r="FY354" s="15"/>
      <c r="FZ354" s="15"/>
      <c r="GA354" s="15"/>
      <c r="GB354" s="15"/>
      <c r="GC354" s="15"/>
      <c r="GD354" s="15"/>
      <c r="GE354" s="15"/>
      <c r="GF354" s="15"/>
      <c r="GG354" s="15"/>
      <c r="GH354" s="15"/>
      <c r="GI354" s="15"/>
      <c r="GJ354" s="15"/>
      <c r="GK354" s="15"/>
      <c r="GL354" s="15"/>
      <c r="GM354" s="15"/>
      <c r="GN354" s="15"/>
      <c r="GO354" s="15"/>
      <c r="GP354" s="15"/>
      <c r="GQ354" s="15"/>
      <c r="GR354" s="15"/>
      <c r="GS354" s="15"/>
      <c r="GT354" s="15"/>
      <c r="GU354" s="15"/>
      <c r="GV354" s="15"/>
      <c r="GW354" s="15"/>
      <c r="GX354" s="15"/>
      <c r="GY354" s="15"/>
      <c r="GZ354" s="15"/>
      <c r="HA354" s="15"/>
      <c r="HB354" s="15"/>
      <c r="HC354" s="15"/>
      <c r="HD354" s="15"/>
      <c r="HE354" s="15"/>
      <c r="HF354" s="15"/>
      <c r="HG354" s="15"/>
      <c r="HH354" s="15"/>
      <c r="HI354" s="15"/>
      <c r="HJ354" s="15"/>
      <c r="HK354" s="15"/>
      <c r="HL354" s="15"/>
      <c r="HM354" s="15"/>
      <c r="HN354" s="15"/>
      <c r="HO354" s="15"/>
      <c r="HP354" s="15"/>
      <c r="HQ354" s="15"/>
      <c r="HR354" s="15"/>
      <c r="HS354" s="15"/>
      <c r="HT354" s="15"/>
      <c r="HU354" s="15"/>
      <c r="HV354" s="15"/>
      <c r="HW354" s="15"/>
      <c r="HX354" s="15"/>
      <c r="HY354" s="15"/>
      <c r="HZ354" s="15"/>
      <c r="IA354" s="15"/>
      <c r="IB354" s="15"/>
      <c r="IC354" s="15"/>
      <c r="ID354" s="15"/>
      <c r="IE354" s="15"/>
      <c r="IF354" s="15"/>
      <c r="IG354" s="15"/>
      <c r="IH354" s="15"/>
      <c r="II354" s="15"/>
      <c r="IJ354" s="15"/>
      <c r="IK354" s="15"/>
      <c r="IL354" s="15"/>
      <c r="IM354" s="15"/>
      <c r="IN354" s="15"/>
      <c r="IO354" s="15"/>
      <c r="IP354" s="15"/>
      <c r="IQ354" s="15"/>
      <c r="IR354" s="15"/>
      <c r="IS354" s="15"/>
      <c r="IT354" s="15"/>
      <c r="IU354" s="15"/>
      <c r="IV354" s="15"/>
    </row>
    <row r="355" spans="1:256" ht="11.25" hidden="1" customHeight="1">
      <c r="A355" s="579"/>
      <c r="B355" s="579"/>
      <c r="C355" s="579"/>
      <c r="D355" s="579"/>
      <c r="E355" s="579"/>
      <c r="F355" s="579"/>
      <c r="G355" s="579"/>
      <c r="H355" s="579"/>
      <c r="I355" s="579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  <c r="AX355" s="15"/>
      <c r="AY355" s="15"/>
      <c r="AZ355" s="15"/>
      <c r="BA355" s="15"/>
      <c r="BB355" s="15"/>
      <c r="BC355" s="15"/>
      <c r="BD355" s="15"/>
      <c r="BE355" s="15"/>
      <c r="BF355" s="15"/>
      <c r="BG355" s="15"/>
      <c r="BH355" s="15"/>
      <c r="BI355" s="15"/>
      <c r="BJ355" s="15"/>
      <c r="BK355" s="15"/>
      <c r="BL355" s="15"/>
      <c r="BM355" s="15"/>
      <c r="BN355" s="15"/>
      <c r="BO355" s="15"/>
      <c r="BP355" s="15"/>
      <c r="BQ355" s="15"/>
      <c r="BR355" s="15"/>
      <c r="BS355" s="15"/>
      <c r="BT355" s="15"/>
      <c r="BU355" s="15"/>
      <c r="BV355" s="15"/>
      <c r="BW355" s="15"/>
      <c r="BX355" s="15"/>
      <c r="BY355" s="15"/>
      <c r="BZ355" s="15"/>
      <c r="CA355" s="15"/>
      <c r="CB355" s="15"/>
      <c r="CC355" s="15"/>
      <c r="CD355" s="15"/>
      <c r="CE355" s="15"/>
      <c r="CF355" s="15"/>
      <c r="CG355" s="15"/>
      <c r="CH355" s="15"/>
      <c r="CI355" s="15"/>
      <c r="CJ355" s="15"/>
      <c r="CK355" s="15"/>
      <c r="CL355" s="15"/>
      <c r="CM355" s="15"/>
      <c r="CN355" s="15"/>
      <c r="CO355" s="15"/>
      <c r="CP355" s="15"/>
      <c r="CQ355" s="15"/>
      <c r="CR355" s="15"/>
      <c r="CS355" s="15"/>
      <c r="CT355" s="15"/>
      <c r="CU355" s="15"/>
      <c r="CV355" s="15"/>
      <c r="CW355" s="15"/>
      <c r="CX355" s="15"/>
      <c r="CY355" s="15"/>
      <c r="CZ355" s="15"/>
      <c r="DA355" s="15"/>
      <c r="DB355" s="15"/>
      <c r="DC355" s="15"/>
      <c r="DD355" s="15"/>
      <c r="DE355" s="15"/>
      <c r="DF355" s="15"/>
      <c r="DG355" s="15"/>
      <c r="DH355" s="15"/>
      <c r="DI355" s="15"/>
      <c r="DJ355" s="15"/>
      <c r="DK355" s="15"/>
      <c r="DL355" s="15"/>
      <c r="DM355" s="15"/>
      <c r="DN355" s="15"/>
      <c r="DO355" s="15"/>
      <c r="DP355" s="15"/>
      <c r="DQ355" s="15"/>
      <c r="DR355" s="15"/>
      <c r="DS355" s="15"/>
      <c r="DT355" s="15"/>
      <c r="DU355" s="15"/>
      <c r="DV355" s="15"/>
      <c r="DW355" s="15"/>
      <c r="DX355" s="15"/>
      <c r="DY355" s="15"/>
      <c r="DZ355" s="15"/>
      <c r="EA355" s="15"/>
      <c r="EB355" s="15"/>
      <c r="EC355" s="15"/>
      <c r="ED355" s="15"/>
      <c r="EE355" s="15"/>
      <c r="EF355" s="15"/>
      <c r="EG355" s="15"/>
      <c r="EH355" s="15"/>
      <c r="EI355" s="15"/>
      <c r="EJ355" s="15"/>
      <c r="EK355" s="15"/>
      <c r="EL355" s="15"/>
      <c r="EM355" s="15"/>
      <c r="EN355" s="15"/>
      <c r="EO355" s="15"/>
      <c r="EP355" s="15"/>
      <c r="EQ355" s="15"/>
      <c r="ER355" s="15"/>
      <c r="ES355" s="15"/>
      <c r="ET355" s="15"/>
      <c r="EU355" s="15"/>
      <c r="EV355" s="15"/>
      <c r="EW355" s="15"/>
      <c r="EX355" s="15"/>
      <c r="EY355" s="15"/>
      <c r="EZ355" s="15"/>
      <c r="FA355" s="15"/>
      <c r="FB355" s="15"/>
      <c r="FC355" s="15"/>
      <c r="FD355" s="15"/>
      <c r="FE355" s="15"/>
      <c r="FF355" s="15"/>
      <c r="FG355" s="15"/>
      <c r="FH355" s="15"/>
      <c r="FI355" s="15"/>
      <c r="FJ355" s="15"/>
      <c r="FK355" s="15"/>
      <c r="FL355" s="15"/>
      <c r="FM355" s="15"/>
      <c r="FN355" s="15"/>
      <c r="FO355" s="15"/>
      <c r="FP355" s="15"/>
      <c r="FQ355" s="15"/>
      <c r="FR355" s="15"/>
      <c r="FS355" s="15"/>
      <c r="FT355" s="15"/>
      <c r="FU355" s="15"/>
      <c r="FV355" s="15"/>
      <c r="FW355" s="15"/>
      <c r="FX355" s="15"/>
      <c r="FY355" s="15"/>
      <c r="FZ355" s="15"/>
      <c r="GA355" s="15"/>
      <c r="GB355" s="15"/>
      <c r="GC355" s="15"/>
      <c r="GD355" s="15"/>
      <c r="GE355" s="15"/>
      <c r="GF355" s="15"/>
      <c r="GG355" s="15"/>
      <c r="GH355" s="15"/>
      <c r="GI355" s="15"/>
      <c r="GJ355" s="15"/>
      <c r="GK355" s="15"/>
      <c r="GL355" s="15"/>
      <c r="GM355" s="15"/>
      <c r="GN355" s="15"/>
      <c r="GO355" s="15"/>
      <c r="GP355" s="15"/>
      <c r="GQ355" s="15"/>
      <c r="GR355" s="15"/>
      <c r="GS355" s="15"/>
      <c r="GT355" s="15"/>
      <c r="GU355" s="15"/>
      <c r="GV355" s="15"/>
      <c r="GW355" s="15"/>
      <c r="GX355" s="15"/>
      <c r="GY355" s="15"/>
      <c r="GZ355" s="15"/>
      <c r="HA355" s="15"/>
      <c r="HB355" s="15"/>
      <c r="HC355" s="15"/>
      <c r="HD355" s="15"/>
      <c r="HE355" s="15"/>
      <c r="HF355" s="15"/>
      <c r="HG355" s="15"/>
      <c r="HH355" s="15"/>
      <c r="HI355" s="15"/>
      <c r="HJ355" s="15"/>
      <c r="HK355" s="15"/>
      <c r="HL355" s="15"/>
      <c r="HM355" s="15"/>
      <c r="HN355" s="15"/>
      <c r="HO355" s="15"/>
      <c r="HP355" s="15"/>
      <c r="HQ355" s="15"/>
      <c r="HR355" s="15"/>
      <c r="HS355" s="15"/>
      <c r="HT355" s="15"/>
      <c r="HU355" s="15"/>
      <c r="HV355" s="15"/>
      <c r="HW355" s="15"/>
      <c r="HX355" s="15"/>
      <c r="HY355" s="15"/>
      <c r="HZ355" s="15"/>
      <c r="IA355" s="15"/>
      <c r="IB355" s="15"/>
      <c r="IC355" s="15"/>
      <c r="ID355" s="15"/>
      <c r="IE355" s="15"/>
      <c r="IF355" s="15"/>
      <c r="IG355" s="15"/>
      <c r="IH355" s="15"/>
      <c r="II355" s="15"/>
      <c r="IJ355" s="15"/>
      <c r="IK355" s="15"/>
      <c r="IL355" s="15"/>
      <c r="IM355" s="15"/>
      <c r="IN355" s="15"/>
      <c r="IO355" s="15"/>
      <c r="IP355" s="15"/>
      <c r="IQ355" s="15"/>
      <c r="IR355" s="15"/>
      <c r="IS355" s="15"/>
      <c r="IT355" s="15"/>
      <c r="IU355" s="15"/>
      <c r="IV355" s="15"/>
    </row>
    <row r="356" spans="1:256" ht="27" customHeight="1">
      <c r="A356" s="632" t="s">
        <v>317</v>
      </c>
      <c r="B356" s="632"/>
      <c r="C356" s="632"/>
      <c r="D356" s="632"/>
      <c r="E356" s="632"/>
      <c r="F356" s="632"/>
      <c r="G356" s="632"/>
      <c r="H356" s="632"/>
      <c r="I356" s="632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  <c r="AX356" s="15"/>
      <c r="AY356" s="15"/>
      <c r="AZ356" s="15"/>
      <c r="BA356" s="15"/>
      <c r="BB356" s="15"/>
      <c r="BC356" s="15"/>
      <c r="BD356" s="15"/>
      <c r="BE356" s="15"/>
      <c r="BF356" s="15"/>
      <c r="BG356" s="15"/>
      <c r="BH356" s="15"/>
      <c r="BI356" s="15"/>
      <c r="BJ356" s="15"/>
      <c r="BK356" s="15"/>
      <c r="BL356" s="15"/>
      <c r="BM356" s="15"/>
      <c r="BN356" s="15"/>
      <c r="BO356" s="15"/>
      <c r="BP356" s="15"/>
      <c r="BQ356" s="15"/>
      <c r="BR356" s="15"/>
      <c r="BS356" s="15"/>
      <c r="BT356" s="15"/>
      <c r="BU356" s="15"/>
      <c r="BV356" s="15"/>
      <c r="BW356" s="15"/>
      <c r="BX356" s="15"/>
      <c r="BY356" s="15"/>
      <c r="BZ356" s="15"/>
      <c r="CA356" s="15"/>
      <c r="CB356" s="15"/>
      <c r="CC356" s="15"/>
      <c r="CD356" s="15"/>
      <c r="CE356" s="15"/>
      <c r="CF356" s="15"/>
      <c r="CG356" s="15"/>
      <c r="CH356" s="15"/>
      <c r="CI356" s="15"/>
      <c r="CJ356" s="15"/>
      <c r="CK356" s="15"/>
      <c r="CL356" s="15"/>
      <c r="CM356" s="15"/>
      <c r="CN356" s="15"/>
      <c r="CO356" s="15"/>
      <c r="CP356" s="15"/>
      <c r="CQ356" s="15"/>
      <c r="CR356" s="15"/>
      <c r="CS356" s="15"/>
      <c r="CT356" s="15"/>
      <c r="CU356" s="15"/>
      <c r="CV356" s="15"/>
      <c r="CW356" s="15"/>
      <c r="CX356" s="15"/>
      <c r="CY356" s="15"/>
      <c r="CZ356" s="15"/>
      <c r="DA356" s="15"/>
      <c r="DB356" s="15"/>
      <c r="DC356" s="15"/>
      <c r="DD356" s="15"/>
      <c r="DE356" s="15"/>
      <c r="DF356" s="15"/>
      <c r="DG356" s="15"/>
      <c r="DH356" s="15"/>
      <c r="DI356" s="15"/>
      <c r="DJ356" s="15"/>
      <c r="DK356" s="15"/>
      <c r="DL356" s="15"/>
      <c r="DM356" s="15"/>
      <c r="DN356" s="15"/>
      <c r="DO356" s="15"/>
      <c r="DP356" s="15"/>
      <c r="DQ356" s="15"/>
      <c r="DR356" s="15"/>
      <c r="DS356" s="15"/>
      <c r="DT356" s="15"/>
      <c r="DU356" s="15"/>
      <c r="DV356" s="15"/>
      <c r="DW356" s="15"/>
      <c r="DX356" s="15"/>
      <c r="DY356" s="15"/>
      <c r="DZ356" s="15"/>
      <c r="EA356" s="15"/>
      <c r="EB356" s="15"/>
      <c r="EC356" s="15"/>
      <c r="ED356" s="15"/>
      <c r="EE356" s="15"/>
      <c r="EF356" s="15"/>
      <c r="EG356" s="15"/>
      <c r="EH356" s="15"/>
      <c r="EI356" s="15"/>
      <c r="EJ356" s="15"/>
      <c r="EK356" s="15"/>
      <c r="EL356" s="15"/>
      <c r="EM356" s="15"/>
      <c r="EN356" s="15"/>
      <c r="EO356" s="15"/>
      <c r="EP356" s="15"/>
      <c r="EQ356" s="15"/>
      <c r="ER356" s="15"/>
      <c r="ES356" s="15"/>
      <c r="ET356" s="15"/>
      <c r="EU356" s="15"/>
      <c r="EV356" s="15"/>
      <c r="EW356" s="15"/>
      <c r="EX356" s="15"/>
      <c r="EY356" s="15"/>
      <c r="EZ356" s="15"/>
      <c r="FA356" s="15"/>
      <c r="FB356" s="15"/>
      <c r="FC356" s="15"/>
      <c r="FD356" s="15"/>
      <c r="FE356" s="15"/>
      <c r="FF356" s="15"/>
      <c r="FG356" s="15"/>
      <c r="FH356" s="15"/>
      <c r="FI356" s="15"/>
      <c r="FJ356" s="15"/>
      <c r="FK356" s="15"/>
      <c r="FL356" s="15"/>
      <c r="FM356" s="15"/>
      <c r="FN356" s="15"/>
      <c r="FO356" s="15"/>
      <c r="FP356" s="15"/>
      <c r="FQ356" s="15"/>
      <c r="FR356" s="15"/>
      <c r="FS356" s="15"/>
      <c r="FT356" s="15"/>
      <c r="FU356" s="15"/>
      <c r="FV356" s="15"/>
      <c r="FW356" s="15"/>
      <c r="FX356" s="15"/>
      <c r="FY356" s="15"/>
      <c r="FZ356" s="15"/>
      <c r="GA356" s="15"/>
      <c r="GB356" s="15"/>
      <c r="GC356" s="15"/>
      <c r="GD356" s="15"/>
      <c r="GE356" s="15"/>
      <c r="GF356" s="15"/>
      <c r="GG356" s="15"/>
      <c r="GH356" s="15"/>
      <c r="GI356" s="15"/>
      <c r="GJ356" s="15"/>
      <c r="GK356" s="15"/>
      <c r="GL356" s="15"/>
      <c r="GM356" s="15"/>
      <c r="GN356" s="15"/>
      <c r="GO356" s="15"/>
      <c r="GP356" s="15"/>
      <c r="GQ356" s="15"/>
      <c r="GR356" s="15"/>
      <c r="GS356" s="15"/>
      <c r="GT356" s="15"/>
      <c r="GU356" s="15"/>
      <c r="GV356" s="15"/>
      <c r="GW356" s="15"/>
      <c r="GX356" s="15"/>
      <c r="GY356" s="15"/>
      <c r="GZ356" s="15"/>
      <c r="HA356" s="15"/>
      <c r="HB356" s="15"/>
      <c r="HC356" s="15"/>
      <c r="HD356" s="15"/>
      <c r="HE356" s="15"/>
      <c r="HF356" s="15"/>
      <c r="HG356" s="15"/>
      <c r="HH356" s="15"/>
      <c r="HI356" s="15"/>
      <c r="HJ356" s="15"/>
      <c r="HK356" s="15"/>
      <c r="HL356" s="15"/>
      <c r="HM356" s="15"/>
      <c r="HN356" s="15"/>
      <c r="HO356" s="15"/>
      <c r="HP356" s="15"/>
      <c r="HQ356" s="15"/>
      <c r="HR356" s="15"/>
      <c r="HS356" s="15"/>
      <c r="HT356" s="15"/>
      <c r="HU356" s="15"/>
      <c r="HV356" s="15"/>
      <c r="HW356" s="15"/>
      <c r="HX356" s="15"/>
      <c r="HY356" s="15"/>
      <c r="HZ356" s="15"/>
      <c r="IA356" s="15"/>
      <c r="IB356" s="15"/>
      <c r="IC356" s="15"/>
      <c r="ID356" s="15"/>
      <c r="IE356" s="15"/>
      <c r="IF356" s="15"/>
      <c r="IG356" s="15"/>
      <c r="IH356" s="15"/>
      <c r="II356" s="15"/>
      <c r="IJ356" s="15"/>
      <c r="IK356" s="15"/>
      <c r="IL356" s="15"/>
      <c r="IM356" s="15"/>
      <c r="IN356" s="15"/>
      <c r="IO356" s="15"/>
      <c r="IP356" s="15"/>
      <c r="IQ356" s="15"/>
      <c r="IR356" s="15"/>
      <c r="IS356" s="15"/>
      <c r="IT356" s="15"/>
      <c r="IU356" s="15"/>
      <c r="IV356" s="15"/>
    </row>
    <row r="357" spans="1:256" ht="12.75" customHeight="1">
      <c r="A357" s="6" t="s">
        <v>318</v>
      </c>
      <c r="B357" s="6"/>
      <c r="C357" s="6"/>
      <c r="D357" s="6"/>
      <c r="E357" s="6"/>
      <c r="F357" s="6"/>
      <c r="G357" s="6"/>
      <c r="H357" s="6" t="s">
        <v>319</v>
      </c>
      <c r="I357" s="6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  <c r="AX357" s="15"/>
      <c r="AY357" s="15"/>
      <c r="AZ357" s="15"/>
      <c r="BA357" s="15"/>
      <c r="BB357" s="15"/>
      <c r="BC357" s="15"/>
      <c r="BD357" s="15"/>
      <c r="BE357" s="15"/>
      <c r="BF357" s="15"/>
      <c r="BG357" s="15"/>
      <c r="BH357" s="15"/>
      <c r="BI357" s="15"/>
      <c r="BJ357" s="15"/>
      <c r="BK357" s="15"/>
      <c r="BL357" s="15"/>
      <c r="BM357" s="15"/>
      <c r="BN357" s="15"/>
      <c r="BO357" s="15"/>
      <c r="BP357" s="15"/>
      <c r="BQ357" s="15"/>
      <c r="BR357" s="15"/>
      <c r="BS357" s="15"/>
      <c r="BT357" s="15"/>
      <c r="BU357" s="15"/>
      <c r="BV357" s="15"/>
      <c r="BW357" s="15"/>
      <c r="BX357" s="15"/>
      <c r="BY357" s="15"/>
      <c r="BZ357" s="15"/>
      <c r="CA357" s="15"/>
      <c r="CB357" s="15"/>
      <c r="CC357" s="15"/>
      <c r="CD357" s="15"/>
      <c r="CE357" s="15"/>
      <c r="CF357" s="15"/>
      <c r="CG357" s="15"/>
      <c r="CH357" s="15"/>
      <c r="CI357" s="15"/>
      <c r="CJ357" s="15"/>
      <c r="CK357" s="15"/>
      <c r="CL357" s="15"/>
      <c r="CM357" s="15"/>
      <c r="CN357" s="15"/>
      <c r="CO357" s="15"/>
      <c r="CP357" s="15"/>
      <c r="CQ357" s="15"/>
      <c r="CR357" s="15"/>
      <c r="CS357" s="15"/>
      <c r="CT357" s="15"/>
      <c r="CU357" s="15"/>
      <c r="CV357" s="15"/>
      <c r="CW357" s="15"/>
      <c r="CX357" s="15"/>
      <c r="CY357" s="15"/>
      <c r="CZ357" s="15"/>
      <c r="DA357" s="15"/>
      <c r="DB357" s="15"/>
      <c r="DC357" s="15"/>
      <c r="DD357" s="15"/>
      <c r="DE357" s="15"/>
      <c r="DF357" s="15"/>
      <c r="DG357" s="15"/>
      <c r="DH357" s="15"/>
      <c r="DI357" s="15"/>
      <c r="DJ357" s="15"/>
      <c r="DK357" s="15"/>
      <c r="DL357" s="15"/>
      <c r="DM357" s="15"/>
      <c r="DN357" s="15"/>
      <c r="DO357" s="15"/>
      <c r="DP357" s="15"/>
      <c r="DQ357" s="15"/>
      <c r="DR357" s="15"/>
      <c r="DS357" s="15"/>
      <c r="DT357" s="15"/>
      <c r="DU357" s="15"/>
      <c r="DV357" s="15"/>
      <c r="DW357" s="15"/>
      <c r="DX357" s="15"/>
      <c r="DY357" s="15"/>
      <c r="DZ357" s="15"/>
      <c r="EA357" s="15"/>
      <c r="EB357" s="15"/>
      <c r="EC357" s="15"/>
      <c r="ED357" s="15"/>
      <c r="EE357" s="15"/>
      <c r="EF357" s="15"/>
      <c r="EG357" s="15"/>
      <c r="EH357" s="15"/>
      <c r="EI357" s="15"/>
      <c r="EJ357" s="15"/>
      <c r="EK357" s="15"/>
      <c r="EL357" s="15"/>
      <c r="EM357" s="15"/>
      <c r="EN357" s="15"/>
      <c r="EO357" s="15"/>
      <c r="EP357" s="15"/>
      <c r="EQ357" s="15"/>
      <c r="ER357" s="15"/>
      <c r="ES357" s="15"/>
      <c r="ET357" s="15"/>
      <c r="EU357" s="15"/>
      <c r="EV357" s="15"/>
      <c r="EW357" s="15"/>
      <c r="EX357" s="15"/>
      <c r="EY357" s="15"/>
      <c r="EZ357" s="15"/>
      <c r="FA357" s="15"/>
      <c r="FB357" s="15"/>
      <c r="FC357" s="15"/>
      <c r="FD357" s="15"/>
      <c r="FE357" s="15"/>
      <c r="FF357" s="15"/>
      <c r="FG357" s="15"/>
      <c r="FH357" s="15"/>
      <c r="FI357" s="15"/>
      <c r="FJ357" s="15"/>
      <c r="FK357" s="15"/>
      <c r="FL357" s="15"/>
      <c r="FM357" s="15"/>
      <c r="FN357" s="15"/>
      <c r="FO357" s="15"/>
      <c r="FP357" s="15"/>
      <c r="FQ357" s="15"/>
      <c r="FR357" s="15"/>
      <c r="FS357" s="15"/>
      <c r="FT357" s="15"/>
      <c r="FU357" s="15"/>
      <c r="FV357" s="15"/>
      <c r="FW357" s="15"/>
      <c r="FX357" s="15"/>
      <c r="FY357" s="15"/>
      <c r="FZ357" s="15"/>
      <c r="GA357" s="15"/>
      <c r="GB357" s="15"/>
      <c r="GC357" s="15"/>
      <c r="GD357" s="15"/>
      <c r="GE357" s="15"/>
      <c r="GF357" s="15"/>
      <c r="GG357" s="15"/>
      <c r="GH357" s="15"/>
      <c r="GI357" s="15"/>
      <c r="GJ357" s="15"/>
      <c r="GK357" s="15"/>
      <c r="GL357" s="15"/>
      <c r="GM357" s="15"/>
      <c r="GN357" s="15"/>
      <c r="GO357" s="15"/>
      <c r="GP357" s="15"/>
      <c r="GQ357" s="15"/>
      <c r="GR357" s="15"/>
      <c r="GS357" s="15"/>
      <c r="GT357" s="15"/>
      <c r="GU357" s="15"/>
      <c r="GV357" s="15"/>
      <c r="GW357" s="15"/>
      <c r="GX357" s="15"/>
      <c r="GY357" s="15"/>
      <c r="GZ357" s="15"/>
      <c r="HA357" s="15"/>
      <c r="HB357" s="15"/>
      <c r="HC357" s="15"/>
      <c r="HD357" s="15"/>
      <c r="HE357" s="15"/>
      <c r="HF357" s="15"/>
      <c r="HG357" s="15"/>
      <c r="HH357" s="15"/>
      <c r="HI357" s="15"/>
      <c r="HJ357" s="15"/>
      <c r="HK357" s="15"/>
      <c r="HL357" s="15"/>
      <c r="HM357" s="15"/>
      <c r="HN357" s="15"/>
      <c r="HO357" s="15"/>
      <c r="HP357" s="15"/>
      <c r="HQ357" s="15"/>
      <c r="HR357" s="15"/>
      <c r="HS357" s="15"/>
      <c r="HT357" s="15"/>
      <c r="HU357" s="15"/>
      <c r="HV357" s="15"/>
      <c r="HW357" s="15"/>
      <c r="HX357" s="15"/>
      <c r="HY357" s="15"/>
      <c r="HZ357" s="15"/>
      <c r="IA357" s="15"/>
      <c r="IB357" s="15"/>
      <c r="IC357" s="15"/>
      <c r="ID357" s="15"/>
      <c r="IE357" s="15"/>
      <c r="IF357" s="15"/>
      <c r="IG357" s="15"/>
      <c r="IH357" s="15"/>
      <c r="II357" s="15"/>
      <c r="IJ357" s="15"/>
      <c r="IK357" s="15"/>
      <c r="IL357" s="15"/>
      <c r="IM357" s="15"/>
      <c r="IN357" s="15"/>
      <c r="IO357" s="15"/>
      <c r="IP357" s="15"/>
      <c r="IQ357" s="15"/>
      <c r="IR357" s="15"/>
      <c r="IS357" s="15"/>
      <c r="IT357" s="15"/>
      <c r="IU357" s="15"/>
      <c r="IV357" s="15"/>
    </row>
    <row r="358" spans="1:256" ht="15" customHeight="1">
      <c r="A358" s="635"/>
      <c r="B358" s="635"/>
      <c r="C358" s="635"/>
      <c r="D358" s="635"/>
      <c r="E358" s="635"/>
      <c r="F358" s="635"/>
      <c r="G358" s="635"/>
      <c r="H358" s="636"/>
      <c r="I358" s="636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  <c r="AX358" s="15"/>
      <c r="AY358" s="15"/>
      <c r="AZ358" s="15"/>
      <c r="BA358" s="15"/>
      <c r="BB358" s="15"/>
      <c r="BC358" s="15"/>
      <c r="BD358" s="15"/>
      <c r="BE358" s="15"/>
      <c r="BF358" s="15"/>
      <c r="BG358" s="15"/>
      <c r="BH358" s="15"/>
      <c r="BI358" s="15"/>
      <c r="BJ358" s="15"/>
      <c r="BK358" s="15"/>
      <c r="BL358" s="15"/>
      <c r="BM358" s="15"/>
      <c r="BN358" s="15"/>
      <c r="BO358" s="15"/>
      <c r="BP358" s="15"/>
      <c r="BQ358" s="15"/>
      <c r="BR358" s="15"/>
      <c r="BS358" s="15"/>
      <c r="BT358" s="15"/>
      <c r="BU358" s="15"/>
      <c r="BV358" s="15"/>
      <c r="BW358" s="15"/>
      <c r="BX358" s="15"/>
      <c r="BY358" s="15"/>
      <c r="BZ358" s="15"/>
      <c r="CA358" s="15"/>
      <c r="CB358" s="15"/>
      <c r="CC358" s="15"/>
      <c r="CD358" s="15"/>
      <c r="CE358" s="15"/>
      <c r="CF358" s="15"/>
      <c r="CG358" s="15"/>
      <c r="CH358" s="15"/>
      <c r="CI358" s="15"/>
      <c r="CJ358" s="15"/>
      <c r="CK358" s="15"/>
      <c r="CL358" s="15"/>
      <c r="CM358" s="15"/>
      <c r="CN358" s="15"/>
      <c r="CO358" s="15"/>
      <c r="CP358" s="15"/>
      <c r="CQ358" s="15"/>
      <c r="CR358" s="15"/>
      <c r="CS358" s="15"/>
      <c r="CT358" s="15"/>
      <c r="CU358" s="15"/>
      <c r="CV358" s="15"/>
      <c r="CW358" s="15"/>
      <c r="CX358" s="15"/>
      <c r="CY358" s="15"/>
      <c r="CZ358" s="15"/>
      <c r="DA358" s="15"/>
      <c r="DB358" s="15"/>
      <c r="DC358" s="15"/>
      <c r="DD358" s="15"/>
      <c r="DE358" s="15"/>
      <c r="DF358" s="15"/>
      <c r="DG358" s="15"/>
      <c r="DH358" s="15"/>
      <c r="DI358" s="15"/>
      <c r="DJ358" s="15"/>
      <c r="DK358" s="15"/>
      <c r="DL358" s="15"/>
      <c r="DM358" s="15"/>
      <c r="DN358" s="15"/>
      <c r="DO358" s="15"/>
      <c r="DP358" s="15"/>
      <c r="DQ358" s="15"/>
      <c r="DR358" s="15"/>
      <c r="DS358" s="15"/>
      <c r="DT358" s="15"/>
      <c r="DU358" s="15"/>
      <c r="DV358" s="15"/>
      <c r="DW358" s="15"/>
      <c r="DX358" s="15"/>
      <c r="DY358" s="15"/>
      <c r="DZ358" s="15"/>
      <c r="EA358" s="15"/>
      <c r="EB358" s="15"/>
      <c r="EC358" s="15"/>
      <c r="ED358" s="15"/>
      <c r="EE358" s="15"/>
      <c r="EF358" s="15"/>
      <c r="EG358" s="15"/>
      <c r="EH358" s="15"/>
      <c r="EI358" s="15"/>
      <c r="EJ358" s="15"/>
      <c r="EK358" s="15"/>
      <c r="EL358" s="15"/>
      <c r="EM358" s="15"/>
      <c r="EN358" s="15"/>
      <c r="EO358" s="15"/>
      <c r="EP358" s="15"/>
      <c r="EQ358" s="15"/>
      <c r="ER358" s="15"/>
      <c r="ES358" s="15"/>
      <c r="ET358" s="15"/>
      <c r="EU358" s="15"/>
      <c r="EV358" s="15"/>
      <c r="EW358" s="15"/>
      <c r="EX358" s="15"/>
      <c r="EY358" s="15"/>
      <c r="EZ358" s="15"/>
      <c r="FA358" s="15"/>
      <c r="FB358" s="15"/>
      <c r="FC358" s="15"/>
      <c r="FD358" s="15"/>
      <c r="FE358" s="15"/>
      <c r="FF358" s="15"/>
      <c r="FG358" s="15"/>
      <c r="FH358" s="15"/>
      <c r="FI358" s="15"/>
      <c r="FJ358" s="15"/>
      <c r="FK358" s="15"/>
      <c r="FL358" s="15"/>
      <c r="FM358" s="15"/>
      <c r="FN358" s="15"/>
      <c r="FO358" s="15"/>
      <c r="FP358" s="15"/>
      <c r="FQ358" s="15"/>
      <c r="FR358" s="15"/>
      <c r="FS358" s="15"/>
      <c r="FT358" s="15"/>
      <c r="FU358" s="15"/>
      <c r="FV358" s="15"/>
      <c r="FW358" s="15"/>
      <c r="FX358" s="15"/>
      <c r="FY358" s="15"/>
      <c r="FZ358" s="15"/>
      <c r="GA358" s="15"/>
      <c r="GB358" s="15"/>
      <c r="GC358" s="15"/>
      <c r="GD358" s="15"/>
      <c r="GE358" s="15"/>
      <c r="GF358" s="15"/>
      <c r="GG358" s="15"/>
      <c r="GH358" s="15"/>
      <c r="GI358" s="15"/>
      <c r="GJ358" s="15"/>
      <c r="GK358" s="15"/>
      <c r="GL358" s="15"/>
      <c r="GM358" s="15"/>
      <c r="GN358" s="15"/>
      <c r="GO358" s="15"/>
      <c r="GP358" s="15"/>
      <c r="GQ358" s="15"/>
      <c r="GR358" s="15"/>
      <c r="GS358" s="15"/>
      <c r="GT358" s="15"/>
      <c r="GU358" s="15"/>
      <c r="GV358" s="15"/>
      <c r="GW358" s="15"/>
      <c r="GX358" s="15"/>
      <c r="GY358" s="15"/>
      <c r="GZ358" s="15"/>
      <c r="HA358" s="15"/>
      <c r="HB358" s="15"/>
      <c r="HC358" s="15"/>
      <c r="HD358" s="15"/>
      <c r="HE358" s="15"/>
      <c r="HF358" s="15"/>
      <c r="HG358" s="15"/>
      <c r="HH358" s="15"/>
      <c r="HI358" s="15"/>
      <c r="HJ358" s="15"/>
      <c r="HK358" s="15"/>
      <c r="HL358" s="15"/>
      <c r="HM358" s="15"/>
      <c r="HN358" s="15"/>
      <c r="HO358" s="15"/>
      <c r="HP358" s="15"/>
      <c r="HQ358" s="15"/>
      <c r="HR358" s="15"/>
      <c r="HS358" s="15"/>
      <c r="HT358" s="15"/>
      <c r="HU358" s="15"/>
      <c r="HV358" s="15"/>
      <c r="HW358" s="15"/>
      <c r="HX358" s="15"/>
      <c r="HY358" s="15"/>
      <c r="HZ358" s="15"/>
      <c r="IA358" s="15"/>
      <c r="IB358" s="15"/>
      <c r="IC358" s="15"/>
      <c r="ID358" s="15"/>
      <c r="IE358" s="15"/>
      <c r="IF358" s="15"/>
      <c r="IG358" s="15"/>
      <c r="IH358" s="15"/>
      <c r="II358" s="15"/>
      <c r="IJ358" s="15"/>
      <c r="IK358" s="15"/>
      <c r="IL358" s="15"/>
      <c r="IM358" s="15"/>
      <c r="IN358" s="15"/>
      <c r="IO358" s="15"/>
      <c r="IP358" s="15"/>
      <c r="IQ358" s="15"/>
      <c r="IR358" s="15"/>
      <c r="IS358" s="15"/>
      <c r="IT358" s="15"/>
      <c r="IU358" s="15"/>
      <c r="IV358" s="15"/>
    </row>
    <row r="359" spans="1:256" ht="12.75" customHeight="1">
      <c r="A359" s="606"/>
      <c r="B359" s="606"/>
      <c r="C359" s="606"/>
      <c r="D359" s="606"/>
      <c r="E359" s="606"/>
      <c r="F359" s="606"/>
      <c r="G359" s="606"/>
      <c r="H359" s="636"/>
      <c r="I359" s="636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  <c r="AX359" s="15"/>
      <c r="AY359" s="15"/>
      <c r="AZ359" s="15"/>
      <c r="BA359" s="15"/>
      <c r="BB359" s="15"/>
      <c r="BC359" s="15"/>
      <c r="BD359" s="15"/>
      <c r="BE359" s="15"/>
      <c r="BF359" s="15"/>
      <c r="BG359" s="15"/>
      <c r="BH359" s="15"/>
      <c r="BI359" s="15"/>
      <c r="BJ359" s="15"/>
      <c r="BK359" s="15"/>
      <c r="BL359" s="15"/>
      <c r="BM359" s="15"/>
      <c r="BN359" s="15"/>
      <c r="BO359" s="15"/>
      <c r="BP359" s="15"/>
      <c r="BQ359" s="15"/>
      <c r="BR359" s="15"/>
      <c r="BS359" s="15"/>
      <c r="BT359" s="15"/>
      <c r="BU359" s="15"/>
      <c r="BV359" s="15"/>
      <c r="BW359" s="15"/>
      <c r="BX359" s="15"/>
      <c r="BY359" s="15"/>
      <c r="BZ359" s="15"/>
      <c r="CA359" s="15"/>
      <c r="CB359" s="15"/>
      <c r="CC359" s="15"/>
      <c r="CD359" s="15"/>
      <c r="CE359" s="15"/>
      <c r="CF359" s="15"/>
      <c r="CG359" s="15"/>
      <c r="CH359" s="15"/>
      <c r="CI359" s="15"/>
      <c r="CJ359" s="15"/>
      <c r="CK359" s="15"/>
      <c r="CL359" s="15"/>
      <c r="CM359" s="15"/>
      <c r="CN359" s="15"/>
      <c r="CO359" s="15"/>
      <c r="CP359" s="15"/>
      <c r="CQ359" s="15"/>
      <c r="CR359" s="15"/>
      <c r="CS359" s="15"/>
      <c r="CT359" s="15"/>
      <c r="CU359" s="15"/>
      <c r="CV359" s="15"/>
      <c r="CW359" s="15"/>
      <c r="CX359" s="15"/>
      <c r="CY359" s="15"/>
      <c r="CZ359" s="15"/>
      <c r="DA359" s="15"/>
      <c r="DB359" s="15"/>
      <c r="DC359" s="15"/>
      <c r="DD359" s="15"/>
      <c r="DE359" s="15"/>
      <c r="DF359" s="15"/>
      <c r="DG359" s="15"/>
      <c r="DH359" s="15"/>
      <c r="DI359" s="15"/>
      <c r="DJ359" s="15"/>
      <c r="DK359" s="15"/>
      <c r="DL359" s="15"/>
      <c r="DM359" s="15"/>
      <c r="DN359" s="15"/>
      <c r="DO359" s="15"/>
      <c r="DP359" s="15"/>
      <c r="DQ359" s="15"/>
      <c r="DR359" s="15"/>
      <c r="DS359" s="15"/>
      <c r="DT359" s="15"/>
      <c r="DU359" s="15"/>
      <c r="DV359" s="15"/>
      <c r="DW359" s="15"/>
      <c r="DX359" s="15"/>
      <c r="DY359" s="15"/>
      <c r="DZ359" s="15"/>
      <c r="EA359" s="15"/>
      <c r="EB359" s="15"/>
      <c r="EC359" s="15"/>
      <c r="ED359" s="15"/>
      <c r="EE359" s="15"/>
      <c r="EF359" s="15"/>
      <c r="EG359" s="15"/>
      <c r="EH359" s="15"/>
      <c r="EI359" s="15"/>
      <c r="EJ359" s="15"/>
      <c r="EK359" s="15"/>
      <c r="EL359" s="15"/>
      <c r="EM359" s="15"/>
      <c r="EN359" s="15"/>
      <c r="EO359" s="15"/>
      <c r="EP359" s="15"/>
      <c r="EQ359" s="15"/>
      <c r="ER359" s="15"/>
      <c r="ES359" s="15"/>
      <c r="ET359" s="15"/>
      <c r="EU359" s="15"/>
      <c r="EV359" s="15"/>
      <c r="EW359" s="15"/>
      <c r="EX359" s="15"/>
      <c r="EY359" s="15"/>
      <c r="EZ359" s="15"/>
      <c r="FA359" s="15"/>
      <c r="FB359" s="15"/>
      <c r="FC359" s="15"/>
      <c r="FD359" s="15"/>
      <c r="FE359" s="15"/>
      <c r="FF359" s="15"/>
      <c r="FG359" s="15"/>
      <c r="FH359" s="15"/>
      <c r="FI359" s="15"/>
      <c r="FJ359" s="15"/>
      <c r="FK359" s="15"/>
      <c r="FL359" s="15"/>
      <c r="FM359" s="15"/>
      <c r="FN359" s="15"/>
      <c r="FO359" s="15"/>
      <c r="FP359" s="15"/>
      <c r="FQ359" s="15"/>
      <c r="FR359" s="15"/>
      <c r="FS359" s="15"/>
      <c r="FT359" s="15"/>
      <c r="FU359" s="15"/>
      <c r="FV359" s="15"/>
      <c r="FW359" s="15"/>
      <c r="FX359" s="15"/>
      <c r="FY359" s="15"/>
      <c r="FZ359" s="15"/>
      <c r="GA359" s="15"/>
      <c r="GB359" s="15"/>
      <c r="GC359" s="15"/>
      <c r="GD359" s="15"/>
      <c r="GE359" s="15"/>
      <c r="GF359" s="15"/>
      <c r="GG359" s="15"/>
      <c r="GH359" s="15"/>
      <c r="GI359" s="15"/>
      <c r="GJ359" s="15"/>
      <c r="GK359" s="15"/>
      <c r="GL359" s="15"/>
      <c r="GM359" s="15"/>
      <c r="GN359" s="15"/>
      <c r="GO359" s="15"/>
      <c r="GP359" s="15"/>
      <c r="GQ359" s="15"/>
      <c r="GR359" s="15"/>
      <c r="GS359" s="15"/>
      <c r="GT359" s="15"/>
      <c r="GU359" s="15"/>
      <c r="GV359" s="15"/>
      <c r="GW359" s="15"/>
      <c r="GX359" s="15"/>
      <c r="GY359" s="15"/>
      <c r="GZ359" s="15"/>
      <c r="HA359" s="15"/>
      <c r="HB359" s="15"/>
      <c r="HC359" s="15"/>
      <c r="HD359" s="15"/>
      <c r="HE359" s="15"/>
      <c r="HF359" s="15"/>
      <c r="HG359" s="15"/>
      <c r="HH359" s="15"/>
      <c r="HI359" s="15"/>
      <c r="HJ359" s="15"/>
      <c r="HK359" s="15"/>
      <c r="HL359" s="15"/>
      <c r="HM359" s="15"/>
      <c r="HN359" s="15"/>
      <c r="HO359" s="15"/>
      <c r="HP359" s="15"/>
      <c r="HQ359" s="15"/>
      <c r="HR359" s="15"/>
      <c r="HS359" s="15"/>
      <c r="HT359" s="15"/>
      <c r="HU359" s="15"/>
      <c r="HV359" s="15"/>
      <c r="HW359" s="15"/>
      <c r="HX359" s="15"/>
      <c r="HY359" s="15"/>
      <c r="HZ359" s="15"/>
      <c r="IA359" s="15"/>
      <c r="IB359" s="15"/>
      <c r="IC359" s="15"/>
      <c r="ID359" s="15"/>
      <c r="IE359" s="15"/>
      <c r="IF359" s="15"/>
      <c r="IG359" s="15"/>
      <c r="IH359" s="15"/>
      <c r="II359" s="15"/>
      <c r="IJ359" s="15"/>
      <c r="IK359" s="15"/>
      <c r="IL359" s="15"/>
      <c r="IM359" s="15"/>
      <c r="IN359" s="15"/>
      <c r="IO359" s="15"/>
      <c r="IP359" s="15"/>
      <c r="IQ359" s="15"/>
      <c r="IR359" s="15"/>
      <c r="IS359" s="15"/>
      <c r="IT359" s="15"/>
      <c r="IU359" s="15"/>
      <c r="IV359" s="15"/>
    </row>
    <row r="360" spans="1:256" ht="12.75" customHeight="1">
      <c r="A360" s="608"/>
      <c r="B360" s="608"/>
      <c r="C360" s="608"/>
      <c r="D360" s="608"/>
      <c r="E360" s="608"/>
      <c r="F360" s="608"/>
      <c r="G360" s="608"/>
      <c r="H360" s="636"/>
      <c r="I360" s="636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  <c r="AZ360" s="15"/>
      <c r="BA360" s="15"/>
      <c r="BB360" s="15"/>
      <c r="BC360" s="15"/>
      <c r="BD360" s="15"/>
      <c r="BE360" s="15"/>
      <c r="BF360" s="15"/>
      <c r="BG360" s="15"/>
      <c r="BH360" s="15"/>
      <c r="BI360" s="15"/>
      <c r="BJ360" s="15"/>
      <c r="BK360" s="15"/>
      <c r="BL360" s="15"/>
      <c r="BM360" s="15"/>
      <c r="BN360" s="15"/>
      <c r="BO360" s="15"/>
      <c r="BP360" s="15"/>
      <c r="BQ360" s="15"/>
      <c r="BR360" s="15"/>
      <c r="BS360" s="15"/>
      <c r="BT360" s="15"/>
      <c r="BU360" s="15"/>
      <c r="BV360" s="15"/>
      <c r="BW360" s="15"/>
      <c r="BX360" s="15"/>
      <c r="BY360" s="15"/>
      <c r="BZ360" s="15"/>
      <c r="CA360" s="15"/>
      <c r="CB360" s="15"/>
      <c r="CC360" s="15"/>
      <c r="CD360" s="15"/>
      <c r="CE360" s="15"/>
      <c r="CF360" s="15"/>
      <c r="CG360" s="15"/>
      <c r="CH360" s="15"/>
      <c r="CI360" s="15"/>
      <c r="CJ360" s="15"/>
      <c r="CK360" s="15"/>
      <c r="CL360" s="15"/>
      <c r="CM360" s="15"/>
      <c r="CN360" s="15"/>
      <c r="CO360" s="15"/>
      <c r="CP360" s="15"/>
      <c r="CQ360" s="15"/>
      <c r="CR360" s="15"/>
      <c r="CS360" s="15"/>
      <c r="CT360" s="15"/>
      <c r="CU360" s="15"/>
      <c r="CV360" s="15"/>
      <c r="CW360" s="15"/>
      <c r="CX360" s="15"/>
      <c r="CY360" s="15"/>
      <c r="CZ360" s="15"/>
      <c r="DA360" s="15"/>
      <c r="DB360" s="15"/>
      <c r="DC360" s="15"/>
      <c r="DD360" s="15"/>
      <c r="DE360" s="15"/>
      <c r="DF360" s="15"/>
      <c r="DG360" s="15"/>
      <c r="DH360" s="15"/>
      <c r="DI360" s="15"/>
      <c r="DJ360" s="15"/>
      <c r="DK360" s="15"/>
      <c r="DL360" s="15"/>
      <c r="DM360" s="15"/>
      <c r="DN360" s="15"/>
      <c r="DO360" s="15"/>
      <c r="DP360" s="15"/>
      <c r="DQ360" s="15"/>
      <c r="DR360" s="15"/>
      <c r="DS360" s="15"/>
      <c r="DT360" s="15"/>
      <c r="DU360" s="15"/>
      <c r="DV360" s="15"/>
      <c r="DW360" s="15"/>
      <c r="DX360" s="15"/>
      <c r="DY360" s="15"/>
      <c r="DZ360" s="15"/>
      <c r="EA360" s="15"/>
      <c r="EB360" s="15"/>
      <c r="EC360" s="15"/>
      <c r="ED360" s="15"/>
      <c r="EE360" s="15"/>
      <c r="EF360" s="15"/>
      <c r="EG360" s="15"/>
      <c r="EH360" s="15"/>
      <c r="EI360" s="15"/>
      <c r="EJ360" s="15"/>
      <c r="EK360" s="15"/>
      <c r="EL360" s="15"/>
      <c r="EM360" s="15"/>
      <c r="EN360" s="15"/>
      <c r="EO360" s="15"/>
      <c r="EP360" s="15"/>
      <c r="EQ360" s="15"/>
      <c r="ER360" s="15"/>
      <c r="ES360" s="15"/>
      <c r="ET360" s="15"/>
      <c r="EU360" s="15"/>
      <c r="EV360" s="15"/>
      <c r="EW360" s="15"/>
      <c r="EX360" s="15"/>
      <c r="EY360" s="15"/>
      <c r="EZ360" s="15"/>
      <c r="FA360" s="15"/>
      <c r="FB360" s="15"/>
      <c r="FC360" s="15"/>
      <c r="FD360" s="15"/>
      <c r="FE360" s="15"/>
      <c r="FF360" s="15"/>
      <c r="FG360" s="15"/>
      <c r="FH360" s="15"/>
      <c r="FI360" s="15"/>
      <c r="FJ360" s="15"/>
      <c r="FK360" s="15"/>
      <c r="FL360" s="15"/>
      <c r="FM360" s="15"/>
      <c r="FN360" s="15"/>
      <c r="FO360" s="15"/>
      <c r="FP360" s="15"/>
      <c r="FQ360" s="15"/>
      <c r="FR360" s="15"/>
      <c r="FS360" s="15"/>
      <c r="FT360" s="15"/>
      <c r="FU360" s="15"/>
      <c r="FV360" s="15"/>
      <c r="FW360" s="15"/>
      <c r="FX360" s="15"/>
      <c r="FY360" s="15"/>
      <c r="FZ360" s="15"/>
      <c r="GA360" s="15"/>
      <c r="GB360" s="15"/>
      <c r="GC360" s="15"/>
      <c r="GD360" s="15"/>
      <c r="GE360" s="15"/>
      <c r="GF360" s="15"/>
      <c r="GG360" s="15"/>
      <c r="GH360" s="15"/>
      <c r="GI360" s="15"/>
      <c r="GJ360" s="15"/>
      <c r="GK360" s="15"/>
      <c r="GL360" s="15"/>
      <c r="GM360" s="15"/>
      <c r="GN360" s="15"/>
      <c r="GO360" s="15"/>
      <c r="GP360" s="15"/>
      <c r="GQ360" s="15"/>
      <c r="GR360" s="15"/>
      <c r="GS360" s="15"/>
      <c r="GT360" s="15"/>
      <c r="GU360" s="15"/>
      <c r="GV360" s="15"/>
      <c r="GW360" s="15"/>
      <c r="GX360" s="15"/>
      <c r="GY360" s="15"/>
      <c r="GZ360" s="15"/>
      <c r="HA360" s="15"/>
      <c r="HB360" s="15"/>
      <c r="HC360" s="15"/>
      <c r="HD360" s="15"/>
      <c r="HE360" s="15"/>
      <c r="HF360" s="15"/>
      <c r="HG360" s="15"/>
      <c r="HH360" s="15"/>
      <c r="HI360" s="15"/>
      <c r="HJ360" s="15"/>
      <c r="HK360" s="15"/>
      <c r="HL360" s="15"/>
      <c r="HM360" s="15"/>
      <c r="HN360" s="15"/>
      <c r="HO360" s="15"/>
      <c r="HP360" s="15"/>
      <c r="HQ360" s="15"/>
      <c r="HR360" s="15"/>
      <c r="HS360" s="15"/>
      <c r="HT360" s="15"/>
      <c r="HU360" s="15"/>
      <c r="HV360" s="15"/>
      <c r="HW360" s="15"/>
      <c r="HX360" s="15"/>
      <c r="HY360" s="15"/>
      <c r="HZ360" s="15"/>
      <c r="IA360" s="15"/>
      <c r="IB360" s="15"/>
      <c r="IC360" s="15"/>
      <c r="ID360" s="15"/>
      <c r="IE360" s="15"/>
      <c r="IF360" s="15"/>
      <c r="IG360" s="15"/>
      <c r="IH360" s="15"/>
      <c r="II360" s="15"/>
      <c r="IJ360" s="15"/>
      <c r="IK360" s="15"/>
      <c r="IL360" s="15"/>
      <c r="IM360" s="15"/>
      <c r="IN360" s="15"/>
      <c r="IO360" s="15"/>
      <c r="IP360" s="15"/>
      <c r="IQ360" s="15"/>
      <c r="IR360" s="15"/>
      <c r="IS360" s="15"/>
      <c r="IT360" s="15"/>
      <c r="IU360" s="15"/>
      <c r="IV360" s="15"/>
    </row>
  </sheetData>
  <mergeCells count="647">
    <mergeCell ref="A358:G358"/>
    <mergeCell ref="H358:I358"/>
    <mergeCell ref="A359:G359"/>
    <mergeCell ref="H359:I359"/>
    <mergeCell ref="A360:G360"/>
    <mergeCell ref="H360:I360"/>
    <mergeCell ref="A351:G351"/>
    <mergeCell ref="H351:I351"/>
    <mergeCell ref="A352:G352"/>
    <mergeCell ref="H352:I352"/>
    <mergeCell ref="A353:I353"/>
    <mergeCell ref="A354:I355"/>
    <mergeCell ref="A356:I356"/>
    <mergeCell ref="A357:G357"/>
    <mergeCell ref="H357:I357"/>
    <mergeCell ref="A343:I343"/>
    <mergeCell ref="A344:F344"/>
    <mergeCell ref="G344:I344"/>
    <mergeCell ref="A345:I345"/>
    <mergeCell ref="A346:F346"/>
    <mergeCell ref="G346:I346"/>
    <mergeCell ref="A347:I347"/>
    <mergeCell ref="A348:I348"/>
    <mergeCell ref="A349:G350"/>
    <mergeCell ref="H349:I350"/>
    <mergeCell ref="A337:E337"/>
    <mergeCell ref="G337:I337"/>
    <mergeCell ref="A338:E338"/>
    <mergeCell ref="G338:I338"/>
    <mergeCell ref="A339:I339"/>
    <mergeCell ref="A340:E340"/>
    <mergeCell ref="G340:I340"/>
    <mergeCell ref="A341:I341"/>
    <mergeCell ref="A342:F342"/>
    <mergeCell ref="G342:I342"/>
    <mergeCell ref="A332:E332"/>
    <mergeCell ref="G332:I332"/>
    <mergeCell ref="A333:I333"/>
    <mergeCell ref="A334:C334"/>
    <mergeCell ref="D334:E334"/>
    <mergeCell ref="G334:I334"/>
    <mergeCell ref="A335:E335"/>
    <mergeCell ref="G335:I335"/>
    <mergeCell ref="A336:I336"/>
    <mergeCell ref="A328:C328"/>
    <mergeCell ref="D328:E328"/>
    <mergeCell ref="G328:I328"/>
    <mergeCell ref="A329:E329"/>
    <mergeCell ref="G329:I329"/>
    <mergeCell ref="A330:I330"/>
    <mergeCell ref="A331:C331"/>
    <mergeCell ref="D331:E331"/>
    <mergeCell ref="G331:I331"/>
    <mergeCell ref="A324:E324"/>
    <mergeCell ref="G324:I324"/>
    <mergeCell ref="A325:I325"/>
    <mergeCell ref="A326:C326"/>
    <mergeCell ref="D326:E326"/>
    <mergeCell ref="G326:I326"/>
    <mergeCell ref="A327:C327"/>
    <mergeCell ref="D327:E327"/>
    <mergeCell ref="G327:I327"/>
    <mergeCell ref="A321:C321"/>
    <mergeCell ref="D321:E321"/>
    <mergeCell ref="G321:I321"/>
    <mergeCell ref="A322:C322"/>
    <mergeCell ref="D322:E322"/>
    <mergeCell ref="G322:I322"/>
    <mergeCell ref="A323:C323"/>
    <mergeCell ref="D323:E323"/>
    <mergeCell ref="G323:I323"/>
    <mergeCell ref="A318:C318"/>
    <mergeCell ref="D318:E318"/>
    <mergeCell ref="G318:I318"/>
    <mergeCell ref="A319:C319"/>
    <mergeCell ref="D319:E319"/>
    <mergeCell ref="G319:I319"/>
    <mergeCell ref="A320:C320"/>
    <mergeCell ref="D320:E320"/>
    <mergeCell ref="G320:I320"/>
    <mergeCell ref="A314:C314"/>
    <mergeCell ref="D314:E314"/>
    <mergeCell ref="G314:I314"/>
    <mergeCell ref="A315:C315"/>
    <mergeCell ref="D315:E315"/>
    <mergeCell ref="G315:I315"/>
    <mergeCell ref="A316:E316"/>
    <mergeCell ref="G316:I316"/>
    <mergeCell ref="A317:I317"/>
    <mergeCell ref="A311:C311"/>
    <mergeCell ref="D311:E311"/>
    <mergeCell ref="G311:I311"/>
    <mergeCell ref="A312:C312"/>
    <mergeCell ref="D312:E312"/>
    <mergeCell ref="G312:I312"/>
    <mergeCell ref="A313:C313"/>
    <mergeCell ref="D313:E313"/>
    <mergeCell ref="G313:I313"/>
    <mergeCell ref="A305:I305"/>
    <mergeCell ref="A306:I307"/>
    <mergeCell ref="A308:C308"/>
    <mergeCell ref="D308:E308"/>
    <mergeCell ref="G308:I308"/>
    <mergeCell ref="A309:C309"/>
    <mergeCell ref="D309:E309"/>
    <mergeCell ref="G309:I309"/>
    <mergeCell ref="A310:C310"/>
    <mergeCell ref="D310:E310"/>
    <mergeCell ref="G310:I310"/>
    <mergeCell ref="A300:B300"/>
    <mergeCell ref="C300:D300"/>
    <mergeCell ref="E300:F300"/>
    <mergeCell ref="G300:I300"/>
    <mergeCell ref="A301:F301"/>
    <mergeCell ref="G301:I301"/>
    <mergeCell ref="A302:I302"/>
    <mergeCell ref="A303:I303"/>
    <mergeCell ref="A304:I304"/>
    <mergeCell ref="A296:H297"/>
    <mergeCell ref="A298:B298"/>
    <mergeCell ref="C298:D298"/>
    <mergeCell ref="E298:F298"/>
    <mergeCell ref="G298:I298"/>
    <mergeCell ref="A299:B299"/>
    <mergeCell ref="C299:D299"/>
    <mergeCell ref="E299:F299"/>
    <mergeCell ref="G299:I299"/>
    <mergeCell ref="D290:E290"/>
    <mergeCell ref="H290:I290"/>
    <mergeCell ref="D291:E291"/>
    <mergeCell ref="H291:I291"/>
    <mergeCell ref="A292:G292"/>
    <mergeCell ref="H292:I292"/>
    <mergeCell ref="A293:I293"/>
    <mergeCell ref="A294:I294"/>
    <mergeCell ref="A295:I295"/>
    <mergeCell ref="D283:E283"/>
    <mergeCell ref="H283:I283"/>
    <mergeCell ref="A284:G284"/>
    <mergeCell ref="H284:I284"/>
    <mergeCell ref="A285:I285"/>
    <mergeCell ref="A286:I286"/>
    <mergeCell ref="A287:I287"/>
    <mergeCell ref="A288:I288"/>
    <mergeCell ref="D289:E289"/>
    <mergeCell ref="H289:I289"/>
    <mergeCell ref="A277:I277"/>
    <mergeCell ref="D278:E278"/>
    <mergeCell ref="H278:I278"/>
    <mergeCell ref="D279:E279"/>
    <mergeCell ref="H279:I279"/>
    <mergeCell ref="A280:G280"/>
    <mergeCell ref="H280:I280"/>
    <mergeCell ref="A281:I281"/>
    <mergeCell ref="D282:E282"/>
    <mergeCell ref="H282:I282"/>
    <mergeCell ref="A271:I272"/>
    <mergeCell ref="D273:E273"/>
    <mergeCell ref="H273:I273"/>
    <mergeCell ref="D274:E274"/>
    <mergeCell ref="H274:I274"/>
    <mergeCell ref="D275:E275"/>
    <mergeCell ref="H275:I275"/>
    <mergeCell ref="A276:G276"/>
    <mergeCell ref="H276:I276"/>
    <mergeCell ref="A266:B266"/>
    <mergeCell ref="C266:D266"/>
    <mergeCell ref="E266:F266"/>
    <mergeCell ref="G266:I266"/>
    <mergeCell ref="A267:F267"/>
    <mergeCell ref="G267:I267"/>
    <mergeCell ref="A268:I268"/>
    <mergeCell ref="A269:I269"/>
    <mergeCell ref="A270:I270"/>
    <mergeCell ref="A262:B262"/>
    <mergeCell ref="C262:D262"/>
    <mergeCell ref="E262:F262"/>
    <mergeCell ref="G262:I262"/>
    <mergeCell ref="A263:F263"/>
    <mergeCell ref="G263:I263"/>
    <mergeCell ref="A264:I264"/>
    <mergeCell ref="A265:B265"/>
    <mergeCell ref="C265:D265"/>
    <mergeCell ref="E265:F265"/>
    <mergeCell ref="G265:I265"/>
    <mergeCell ref="A258:B258"/>
    <mergeCell ref="C258:D258"/>
    <mergeCell ref="E258:F258"/>
    <mergeCell ref="G258:I258"/>
    <mergeCell ref="A259:F259"/>
    <mergeCell ref="G259:I259"/>
    <mergeCell ref="A260:I260"/>
    <mergeCell ref="A261:B261"/>
    <mergeCell ref="C261:D261"/>
    <mergeCell ref="E261:F261"/>
    <mergeCell ref="G261:I261"/>
    <mergeCell ref="A254:B254"/>
    <mergeCell ref="C254:D254"/>
    <mergeCell ref="E254:F254"/>
    <mergeCell ref="G254:I254"/>
    <mergeCell ref="A255:F255"/>
    <mergeCell ref="G255:I255"/>
    <mergeCell ref="A256:I256"/>
    <mergeCell ref="A257:B257"/>
    <mergeCell ref="C257:D257"/>
    <mergeCell ref="E257:F257"/>
    <mergeCell ref="G257:I257"/>
    <mergeCell ref="A250:B250"/>
    <mergeCell ref="C250:D250"/>
    <mergeCell ref="E250:F250"/>
    <mergeCell ref="G250:I250"/>
    <mergeCell ref="A251:F251"/>
    <mergeCell ref="G251:I251"/>
    <mergeCell ref="A252:I252"/>
    <mergeCell ref="A253:B253"/>
    <mergeCell ref="C253:D253"/>
    <mergeCell ref="E253:F253"/>
    <mergeCell ref="G253:I253"/>
    <mergeCell ref="A246:B246"/>
    <mergeCell ref="C246:D246"/>
    <mergeCell ref="E246:F246"/>
    <mergeCell ref="G246:I246"/>
    <mergeCell ref="A247:F247"/>
    <mergeCell ref="G247:I247"/>
    <mergeCell ref="A248:I248"/>
    <mergeCell ref="A249:B249"/>
    <mergeCell ref="C249:D249"/>
    <mergeCell ref="E249:F249"/>
    <mergeCell ref="G249:I249"/>
    <mergeCell ref="A240:I240"/>
    <mergeCell ref="A241:I241"/>
    <mergeCell ref="A242:I242"/>
    <mergeCell ref="A243:I243"/>
    <mergeCell ref="A244:B244"/>
    <mergeCell ref="C244:D244"/>
    <mergeCell ref="E244:F244"/>
    <mergeCell ref="G244:I244"/>
    <mergeCell ref="A245:B245"/>
    <mergeCell ref="C245:D245"/>
    <mergeCell ref="E245:F245"/>
    <mergeCell ref="G245:I245"/>
    <mergeCell ref="A237:B237"/>
    <mergeCell ref="C237:D237"/>
    <mergeCell ref="E237:F237"/>
    <mergeCell ref="G237:I237"/>
    <mergeCell ref="A238:B238"/>
    <mergeCell ref="C238:D238"/>
    <mergeCell ref="E238:F238"/>
    <mergeCell ref="G238:I238"/>
    <mergeCell ref="A239:F239"/>
    <mergeCell ref="G239:I239"/>
    <mergeCell ref="E233:F233"/>
    <mergeCell ref="G233:I233"/>
    <mergeCell ref="A234:B234"/>
    <mergeCell ref="C234:D234"/>
    <mergeCell ref="E234:F234"/>
    <mergeCell ref="G234:I234"/>
    <mergeCell ref="A235:F235"/>
    <mergeCell ref="G235:I235"/>
    <mergeCell ref="A236:I236"/>
    <mergeCell ref="HQ225:HX242"/>
    <mergeCell ref="HY225:IF242"/>
    <mergeCell ref="IG225:IN242"/>
    <mergeCell ref="IO225:IV242"/>
    <mergeCell ref="A226:B226"/>
    <mergeCell ref="C226:D226"/>
    <mergeCell ref="E226:F226"/>
    <mergeCell ref="G226:I226"/>
    <mergeCell ref="A227:F227"/>
    <mergeCell ref="G227:I227"/>
    <mergeCell ref="A228:I228"/>
    <mergeCell ref="A229:B229"/>
    <mergeCell ref="C229:D229"/>
    <mergeCell ref="E229:F229"/>
    <mergeCell ref="G229:I229"/>
    <mergeCell ref="A230:B230"/>
    <mergeCell ref="C230:D230"/>
    <mergeCell ref="E230:F230"/>
    <mergeCell ref="G230:I230"/>
    <mergeCell ref="A231:F231"/>
    <mergeCell ref="G231:I231"/>
    <mergeCell ref="A232:I232"/>
    <mergeCell ref="A233:B233"/>
    <mergeCell ref="C233:D233"/>
    <mergeCell ref="EW225:FD242"/>
    <mergeCell ref="FE225:FL242"/>
    <mergeCell ref="FM225:FT242"/>
    <mergeCell ref="FU225:GB242"/>
    <mergeCell ref="GC225:GJ242"/>
    <mergeCell ref="GK225:GR242"/>
    <mergeCell ref="GS225:GZ242"/>
    <mergeCell ref="HA225:HH242"/>
    <mergeCell ref="HI225:HP242"/>
    <mergeCell ref="CC225:CJ242"/>
    <mergeCell ref="CK225:CR242"/>
    <mergeCell ref="CS225:CZ242"/>
    <mergeCell ref="DA225:DH242"/>
    <mergeCell ref="DI225:DP242"/>
    <mergeCell ref="DQ225:DX242"/>
    <mergeCell ref="DY225:EF242"/>
    <mergeCell ref="EG225:EN242"/>
    <mergeCell ref="EO225:EV242"/>
    <mergeCell ref="J225:P242"/>
    <mergeCell ref="Q225:X242"/>
    <mergeCell ref="Y225:AF242"/>
    <mergeCell ref="AG225:AN242"/>
    <mergeCell ref="AO225:AV242"/>
    <mergeCell ref="AW225:BD242"/>
    <mergeCell ref="BE225:BL242"/>
    <mergeCell ref="BM225:BT242"/>
    <mergeCell ref="BU225:CB242"/>
    <mergeCell ref="A222:B222"/>
    <mergeCell ref="C222:D222"/>
    <mergeCell ref="E222:F222"/>
    <mergeCell ref="G222:I222"/>
    <mergeCell ref="A223:F223"/>
    <mergeCell ref="G223:I223"/>
    <mergeCell ref="A224:I224"/>
    <mergeCell ref="A225:B225"/>
    <mergeCell ref="C225:D225"/>
    <mergeCell ref="E225:F225"/>
    <mergeCell ref="G225:I225"/>
    <mergeCell ref="A218:B218"/>
    <mergeCell ref="C218:D218"/>
    <mergeCell ref="E218:F218"/>
    <mergeCell ref="G218:I218"/>
    <mergeCell ref="A219:F219"/>
    <mergeCell ref="G219:I219"/>
    <mergeCell ref="A220:I220"/>
    <mergeCell ref="A221:B221"/>
    <mergeCell ref="C221:D221"/>
    <mergeCell ref="E221:F221"/>
    <mergeCell ref="G221:I221"/>
    <mergeCell ref="A214:B214"/>
    <mergeCell ref="C214:D214"/>
    <mergeCell ref="E214:F214"/>
    <mergeCell ref="G214:I214"/>
    <mergeCell ref="A215:F215"/>
    <mergeCell ref="G215:I215"/>
    <mergeCell ref="A216:I216"/>
    <mergeCell ref="A217:B217"/>
    <mergeCell ref="C217:D217"/>
    <mergeCell ref="E217:F217"/>
    <mergeCell ref="G217:I217"/>
    <mergeCell ref="A208:I208"/>
    <mergeCell ref="A210:I210"/>
    <mergeCell ref="A211:I211"/>
    <mergeCell ref="A212:B212"/>
    <mergeCell ref="C212:D212"/>
    <mergeCell ref="E212:F212"/>
    <mergeCell ref="G212:I212"/>
    <mergeCell ref="A213:B213"/>
    <mergeCell ref="C213:D213"/>
    <mergeCell ref="E213:F213"/>
    <mergeCell ref="G213:I213"/>
    <mergeCell ref="B198:H198"/>
    <mergeCell ref="B199:H199"/>
    <mergeCell ref="B200:H200"/>
    <mergeCell ref="B201:H201"/>
    <mergeCell ref="B202:H202"/>
    <mergeCell ref="A203:H203"/>
    <mergeCell ref="B204:H204"/>
    <mergeCell ref="A205:H205"/>
    <mergeCell ref="A207:I207"/>
    <mergeCell ref="A190:B192"/>
    <mergeCell ref="C190:I190"/>
    <mergeCell ref="C191:I191"/>
    <mergeCell ref="C192:I192"/>
    <mergeCell ref="A193:I193"/>
    <mergeCell ref="A194:I194"/>
    <mergeCell ref="A195:I195"/>
    <mergeCell ref="A196:I196"/>
    <mergeCell ref="A197:H197"/>
    <mergeCell ref="B181:G181"/>
    <mergeCell ref="B182:G182"/>
    <mergeCell ref="B183:G183"/>
    <mergeCell ref="B184:G184"/>
    <mergeCell ref="B185:G185"/>
    <mergeCell ref="B186:G186"/>
    <mergeCell ref="A187:H187"/>
    <mergeCell ref="A188:I188"/>
    <mergeCell ref="A189:G189"/>
    <mergeCell ref="A172:G172"/>
    <mergeCell ref="B173:G173"/>
    <mergeCell ref="A174:G174"/>
    <mergeCell ref="B175:G175"/>
    <mergeCell ref="A176:G176"/>
    <mergeCell ref="B177:G177"/>
    <mergeCell ref="B178:G178"/>
    <mergeCell ref="B179:G179"/>
    <mergeCell ref="B180:G180"/>
    <mergeCell ref="B162:H162"/>
    <mergeCell ref="B163:H163"/>
    <mergeCell ref="B164:H164"/>
    <mergeCell ref="B165:H165"/>
    <mergeCell ref="A166:H166"/>
    <mergeCell ref="A167:I167"/>
    <mergeCell ref="A168:I168"/>
    <mergeCell ref="A170:I170"/>
    <mergeCell ref="B171:G171"/>
    <mergeCell ref="A153:I153"/>
    <mergeCell ref="A154:I154"/>
    <mergeCell ref="B155:H155"/>
    <mergeCell ref="B156:H156"/>
    <mergeCell ref="B157:H157"/>
    <mergeCell ref="A158:H158"/>
    <mergeCell ref="A159:I159"/>
    <mergeCell ref="A160:I160"/>
    <mergeCell ref="B161:H161"/>
    <mergeCell ref="B144:H144"/>
    <mergeCell ref="A145:H145"/>
    <mergeCell ref="A146:I146"/>
    <mergeCell ref="A147:H147"/>
    <mergeCell ref="A148:I148"/>
    <mergeCell ref="A149:I149"/>
    <mergeCell ref="B150:H150"/>
    <mergeCell ref="B151:H151"/>
    <mergeCell ref="A152:H152"/>
    <mergeCell ref="A136:I136"/>
    <mergeCell ref="A137:F137"/>
    <mergeCell ref="G137:H137"/>
    <mergeCell ref="B138:H138"/>
    <mergeCell ref="B139:H139"/>
    <mergeCell ref="B140:H140"/>
    <mergeCell ref="B141:H141"/>
    <mergeCell ref="B142:H142"/>
    <mergeCell ref="B143:H143"/>
    <mergeCell ref="B126:H126"/>
    <mergeCell ref="B127:H127"/>
    <mergeCell ref="B128:H128"/>
    <mergeCell ref="A129:H129"/>
    <mergeCell ref="A130:I130"/>
    <mergeCell ref="A131:I131"/>
    <mergeCell ref="A132:I132"/>
    <mergeCell ref="A133:I133"/>
    <mergeCell ref="A134:I134"/>
    <mergeCell ref="B117:H117"/>
    <mergeCell ref="B118:H118"/>
    <mergeCell ref="A119:H119"/>
    <mergeCell ref="A120:I120"/>
    <mergeCell ref="A121:I121"/>
    <mergeCell ref="B122:H122"/>
    <mergeCell ref="B123:H123"/>
    <mergeCell ref="B124:H124"/>
    <mergeCell ref="B125:H125"/>
    <mergeCell ref="B108:H108"/>
    <mergeCell ref="B109:H109"/>
    <mergeCell ref="B110:H110"/>
    <mergeCell ref="A111:I111"/>
    <mergeCell ref="A112:I112"/>
    <mergeCell ref="A113:I113"/>
    <mergeCell ref="A114:I114"/>
    <mergeCell ref="B115:H115"/>
    <mergeCell ref="B116:H116"/>
    <mergeCell ref="B99:G99"/>
    <mergeCell ref="B100:G100"/>
    <mergeCell ref="B101:G101"/>
    <mergeCell ref="B102:H102"/>
    <mergeCell ref="B103:G103"/>
    <mergeCell ref="B104:G104"/>
    <mergeCell ref="B105:G105"/>
    <mergeCell ref="B106:H106"/>
    <mergeCell ref="B107:H107"/>
    <mergeCell ref="B89:G89"/>
    <mergeCell ref="B90:G90"/>
    <mergeCell ref="A91:G91"/>
    <mergeCell ref="A93:I93"/>
    <mergeCell ref="A94:I94"/>
    <mergeCell ref="A95:I95"/>
    <mergeCell ref="B96:H96"/>
    <mergeCell ref="B97:H97"/>
    <mergeCell ref="B98:G98"/>
    <mergeCell ref="A80:I80"/>
    <mergeCell ref="A81:I81"/>
    <mergeCell ref="B82:G82"/>
    <mergeCell ref="B83:G83"/>
    <mergeCell ref="B84:G84"/>
    <mergeCell ref="B85:C85"/>
    <mergeCell ref="B86:G86"/>
    <mergeCell ref="B87:G87"/>
    <mergeCell ref="B88:G88"/>
    <mergeCell ref="A71:I71"/>
    <mergeCell ref="A72:I72"/>
    <mergeCell ref="A73:I73"/>
    <mergeCell ref="B74:H74"/>
    <mergeCell ref="B75:H75"/>
    <mergeCell ref="B76:H76"/>
    <mergeCell ref="A77:H77"/>
    <mergeCell ref="A78:I78"/>
    <mergeCell ref="A79:I79"/>
    <mergeCell ref="B62:H62"/>
    <mergeCell ref="B63:G63"/>
    <mergeCell ref="B64:G64"/>
    <mergeCell ref="B65:H65"/>
    <mergeCell ref="B66:H66"/>
    <mergeCell ref="B67:H67"/>
    <mergeCell ref="A68:H68"/>
    <mergeCell ref="A69:I69"/>
    <mergeCell ref="A70:I70"/>
    <mergeCell ref="B55:G55"/>
    <mergeCell ref="H55:I55"/>
    <mergeCell ref="B56:G56"/>
    <mergeCell ref="H56:I56"/>
    <mergeCell ref="A57:I57"/>
    <mergeCell ref="A58:I58"/>
    <mergeCell ref="A59:I59"/>
    <mergeCell ref="A60:I60"/>
    <mergeCell ref="B61:G61"/>
    <mergeCell ref="HQ51:HX51"/>
    <mergeCell ref="HY51:IF51"/>
    <mergeCell ref="IG51:IN51"/>
    <mergeCell ref="IO51:IV51"/>
    <mergeCell ref="B52:G52"/>
    <mergeCell ref="H52:I52"/>
    <mergeCell ref="B53:G53"/>
    <mergeCell ref="H53:I53"/>
    <mergeCell ref="B54:G54"/>
    <mergeCell ref="H54:I54"/>
    <mergeCell ref="EW51:FD51"/>
    <mergeCell ref="FE51:FL51"/>
    <mergeCell ref="FM51:FT51"/>
    <mergeCell ref="FU51:GB51"/>
    <mergeCell ref="GC51:GJ51"/>
    <mergeCell ref="GK51:GR51"/>
    <mergeCell ref="GS51:GZ51"/>
    <mergeCell ref="HA51:HH51"/>
    <mergeCell ref="HI51:HP51"/>
    <mergeCell ref="CC51:CJ51"/>
    <mergeCell ref="CK51:CR51"/>
    <mergeCell ref="CS51:CZ51"/>
    <mergeCell ref="DA51:DH51"/>
    <mergeCell ref="DI51:DP51"/>
    <mergeCell ref="DQ51:DX51"/>
    <mergeCell ref="DY51:EF51"/>
    <mergeCell ref="EG51:EN51"/>
    <mergeCell ref="EO51:EV51"/>
    <mergeCell ref="J51:P51"/>
    <mergeCell ref="Q51:X51"/>
    <mergeCell ref="Y51:AF51"/>
    <mergeCell ref="AG51:AN51"/>
    <mergeCell ref="AO51:AV51"/>
    <mergeCell ref="AW51:BD51"/>
    <mergeCell ref="BE51:BL51"/>
    <mergeCell ref="BM51:BT51"/>
    <mergeCell ref="BU51:CB51"/>
    <mergeCell ref="A44:I44"/>
    <mergeCell ref="A45:G45"/>
    <mergeCell ref="H45:I45"/>
    <mergeCell ref="A46:I46"/>
    <mergeCell ref="A47:I47"/>
    <mergeCell ref="A48:I48"/>
    <mergeCell ref="A49:I49"/>
    <mergeCell ref="A50:I50"/>
    <mergeCell ref="A51:I51"/>
    <mergeCell ref="A39:E39"/>
    <mergeCell ref="F39:G39"/>
    <mergeCell ref="H39:I39"/>
    <mergeCell ref="A40:G40"/>
    <mergeCell ref="H40:I40"/>
    <mergeCell ref="A42:E42"/>
    <mergeCell ref="F42:G42"/>
    <mergeCell ref="H42:I42"/>
    <mergeCell ref="A43:G43"/>
    <mergeCell ref="H43:I43"/>
    <mergeCell ref="A34:G34"/>
    <mergeCell ref="H34:I34"/>
    <mergeCell ref="A35:I35"/>
    <mergeCell ref="A36:E36"/>
    <mergeCell ref="F36:G36"/>
    <mergeCell ref="H36:I36"/>
    <mergeCell ref="A37:G37"/>
    <mergeCell ref="H37:I37"/>
    <mergeCell ref="A38:I38"/>
    <mergeCell ref="A31:E31"/>
    <mergeCell ref="F31:G31"/>
    <mergeCell ref="H31:I31"/>
    <mergeCell ref="A32:E32"/>
    <mergeCell ref="F32:G32"/>
    <mergeCell ref="H32:I32"/>
    <mergeCell ref="A33:E33"/>
    <mergeCell ref="F33:G33"/>
    <mergeCell ref="H33:I33"/>
    <mergeCell ref="A27:E27"/>
    <mergeCell ref="F27:G27"/>
    <mergeCell ref="H27:I27"/>
    <mergeCell ref="A28:E28"/>
    <mergeCell ref="F28:G28"/>
    <mergeCell ref="H28:I28"/>
    <mergeCell ref="A29:G29"/>
    <mergeCell ref="H29:I29"/>
    <mergeCell ref="A30:I30"/>
    <mergeCell ref="A24:E24"/>
    <mergeCell ref="F24:G24"/>
    <mergeCell ref="H24:I24"/>
    <mergeCell ref="A25:E25"/>
    <mergeCell ref="F25:G25"/>
    <mergeCell ref="H25:I25"/>
    <mergeCell ref="A26:E26"/>
    <mergeCell ref="F26:G26"/>
    <mergeCell ref="H26:I26"/>
    <mergeCell ref="A20:E20"/>
    <mergeCell ref="F20:G20"/>
    <mergeCell ref="H20:I20"/>
    <mergeCell ref="A21:G21"/>
    <mergeCell ref="H21:I21"/>
    <mergeCell ref="A22:I22"/>
    <mergeCell ref="A23:E23"/>
    <mergeCell ref="F23:G23"/>
    <mergeCell ref="H23:I23"/>
    <mergeCell ref="A17:E17"/>
    <mergeCell ref="F17:G17"/>
    <mergeCell ref="H17:I17"/>
    <mergeCell ref="A18:E18"/>
    <mergeCell ref="F18:G18"/>
    <mergeCell ref="H18:I18"/>
    <mergeCell ref="A19:E19"/>
    <mergeCell ref="F19:G19"/>
    <mergeCell ref="H19:I19"/>
    <mergeCell ref="A14:E14"/>
    <mergeCell ref="F14:G14"/>
    <mergeCell ref="H14:I14"/>
    <mergeCell ref="A15:E15"/>
    <mergeCell ref="F15:G15"/>
    <mergeCell ref="H15:I15"/>
    <mergeCell ref="A16:E16"/>
    <mergeCell ref="F16:G16"/>
    <mergeCell ref="H16:I16"/>
    <mergeCell ref="B9:G9"/>
    <mergeCell ref="H9:I9"/>
    <mergeCell ref="B10:G10"/>
    <mergeCell ref="H10:I10"/>
    <mergeCell ref="B11:G11"/>
    <mergeCell ref="H11:I11"/>
    <mergeCell ref="A12:I12"/>
    <mergeCell ref="A13:E13"/>
    <mergeCell ref="F13:G13"/>
    <mergeCell ref="H13:I13"/>
    <mergeCell ref="A2:I2"/>
    <mergeCell ref="A3:I3"/>
    <mergeCell ref="A4:E4"/>
    <mergeCell ref="F4:I4"/>
    <mergeCell ref="A5:E5"/>
    <mergeCell ref="F5:I5"/>
    <mergeCell ref="A6:I6"/>
    <mergeCell ref="A7:I7"/>
    <mergeCell ref="B8:G8"/>
    <mergeCell ref="H8:I8"/>
  </mergeCells>
  <pageMargins left="0.69930555555555596" right="0.69930555555555596" top="0.75" bottom="0.75" header="0.511811023622047" footer="0.511811023622047"/>
  <pageSetup orientation="landscape" horizontalDpi="300" verticalDpi="300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zoomScaleNormal="100" workbookViewId="0"/>
  </sheetViews>
  <sheetFormatPr defaultColWidth="12.5703125" defaultRowHeight="12.75"/>
  <cols>
    <col min="1" max="1" width="49.5703125" customWidth="1"/>
    <col min="2" max="2" width="10.140625" customWidth="1"/>
    <col min="3" max="3" width="13.5703125" customWidth="1"/>
    <col min="5" max="5" width="11.5703125" customWidth="1"/>
    <col min="6" max="6" width="10.85546875" customWidth="1"/>
    <col min="7" max="7" width="10.7109375" customWidth="1"/>
    <col min="8" max="9" width="9" customWidth="1"/>
    <col min="10" max="26" width="8" customWidth="1"/>
  </cols>
  <sheetData>
    <row r="1" spans="1:26" ht="18.75" customHeight="1">
      <c r="A1" s="661" t="s">
        <v>486</v>
      </c>
      <c r="B1" s="661"/>
      <c r="C1" s="661"/>
      <c r="D1" s="661"/>
      <c r="E1" s="661"/>
      <c r="F1" s="661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163"/>
      <c r="S1" s="163"/>
      <c r="T1" s="163"/>
      <c r="U1" s="163"/>
      <c r="V1" s="163"/>
      <c r="W1" s="163"/>
      <c r="X1" s="163"/>
      <c r="Y1" s="163"/>
      <c r="Z1" s="163"/>
    </row>
    <row r="2" spans="1:26" ht="14.25" customHeight="1">
      <c r="A2" s="662"/>
      <c r="B2" s="662"/>
      <c r="C2" s="662"/>
      <c r="D2" s="662"/>
      <c r="E2" s="662"/>
      <c r="F2" s="662"/>
      <c r="G2" s="163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163"/>
      <c r="S2" s="163"/>
      <c r="T2" s="163"/>
      <c r="U2" s="163"/>
      <c r="V2" s="163"/>
      <c r="W2" s="163"/>
      <c r="X2" s="163"/>
      <c r="Y2" s="163"/>
      <c r="Z2" s="163"/>
    </row>
    <row r="3" spans="1:26" ht="14.25" customHeight="1"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</row>
    <row r="4" spans="1:26" ht="14.25" customHeight="1">
      <c r="A4" s="662"/>
      <c r="B4" s="662"/>
      <c r="C4" s="662"/>
      <c r="D4" s="662"/>
      <c r="E4" s="662"/>
      <c r="F4" s="662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  <c r="Y4" s="163"/>
      <c r="Z4" s="163"/>
    </row>
    <row r="5" spans="1:26" ht="25.5" customHeight="1">
      <c r="A5" s="164" t="s">
        <v>487</v>
      </c>
      <c r="B5" s="164" t="s">
        <v>488</v>
      </c>
      <c r="C5" s="164" t="s">
        <v>489</v>
      </c>
      <c r="D5" s="164" t="s">
        <v>490</v>
      </c>
      <c r="E5" s="165" t="s">
        <v>491</v>
      </c>
      <c r="F5" s="165" t="s">
        <v>492</v>
      </c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  <c r="Y5" s="163"/>
      <c r="Z5" s="163"/>
    </row>
    <row r="6" spans="1:26" ht="12" customHeight="1">
      <c r="A6" s="166" t="s">
        <v>493</v>
      </c>
      <c r="B6" s="167" t="s">
        <v>494</v>
      </c>
      <c r="C6" s="167">
        <v>4</v>
      </c>
      <c r="D6" s="167">
        <f t="shared" ref="D6:D22" si="0">C6*12</f>
        <v>48</v>
      </c>
      <c r="E6" s="168">
        <v>13</v>
      </c>
      <c r="F6" s="169">
        <f t="shared" ref="F6:F22" si="1">D6*E6</f>
        <v>624</v>
      </c>
      <c r="G6" s="163"/>
      <c r="H6" s="163"/>
      <c r="I6" s="163"/>
      <c r="J6" s="163"/>
      <c r="K6" s="163"/>
      <c r="L6" s="163"/>
      <c r="M6" s="163"/>
      <c r="N6" s="163"/>
      <c r="O6" s="163"/>
      <c r="P6" s="163"/>
      <c r="Q6" s="163"/>
      <c r="R6" s="163"/>
      <c r="S6" s="163"/>
      <c r="T6" s="163"/>
      <c r="U6" s="163"/>
      <c r="V6" s="163"/>
      <c r="W6" s="163"/>
      <c r="X6" s="163"/>
      <c r="Y6" s="163"/>
      <c r="Z6" s="163"/>
    </row>
    <row r="7" spans="1:26" ht="12" customHeight="1">
      <c r="A7" s="166" t="s">
        <v>495</v>
      </c>
      <c r="B7" s="167" t="s">
        <v>496</v>
      </c>
      <c r="C7" s="170">
        <v>4</v>
      </c>
      <c r="D7" s="167">
        <f t="shared" si="0"/>
        <v>48</v>
      </c>
      <c r="E7" s="171">
        <v>9</v>
      </c>
      <c r="F7" s="169">
        <f t="shared" si="1"/>
        <v>432</v>
      </c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163"/>
      <c r="S7" s="163"/>
      <c r="T7" s="163"/>
      <c r="U7" s="163"/>
      <c r="V7" s="163"/>
      <c r="W7" s="163"/>
      <c r="X7" s="163"/>
      <c r="Y7" s="163"/>
      <c r="Z7" s="163"/>
    </row>
    <row r="8" spans="1:26" ht="12" customHeight="1">
      <c r="A8" s="172" t="s">
        <v>497</v>
      </c>
      <c r="B8" s="167" t="s">
        <v>498</v>
      </c>
      <c r="C8" s="170">
        <v>4</v>
      </c>
      <c r="D8" s="167">
        <f t="shared" si="0"/>
        <v>48</v>
      </c>
      <c r="E8" s="171">
        <v>43</v>
      </c>
      <c r="F8" s="169">
        <f t="shared" si="1"/>
        <v>2064</v>
      </c>
      <c r="G8" s="163"/>
      <c r="H8" s="163"/>
      <c r="I8" s="163"/>
      <c r="J8" s="163"/>
      <c r="K8" s="163"/>
      <c r="L8" s="163"/>
      <c r="M8" s="163"/>
      <c r="N8" s="163"/>
      <c r="O8" s="163"/>
      <c r="P8" s="163"/>
      <c r="Q8" s="163"/>
      <c r="R8" s="163"/>
      <c r="S8" s="163"/>
      <c r="T8" s="163"/>
      <c r="U8" s="163"/>
      <c r="V8" s="163"/>
      <c r="W8" s="163"/>
      <c r="X8" s="163"/>
      <c r="Y8" s="163"/>
      <c r="Z8" s="163"/>
    </row>
    <row r="9" spans="1:26" ht="12" customHeight="1">
      <c r="A9" s="172" t="s">
        <v>499</v>
      </c>
      <c r="B9" s="167" t="s">
        <v>494</v>
      </c>
      <c r="C9" s="170">
        <v>4</v>
      </c>
      <c r="D9" s="167">
        <f t="shared" si="0"/>
        <v>48</v>
      </c>
      <c r="E9" s="171">
        <v>57</v>
      </c>
      <c r="F9" s="169">
        <f t="shared" si="1"/>
        <v>2736</v>
      </c>
      <c r="G9" s="163"/>
      <c r="H9" s="163"/>
      <c r="I9" s="163"/>
      <c r="J9" s="163"/>
      <c r="K9" s="163"/>
      <c r="L9" s="163"/>
      <c r="M9" s="163"/>
      <c r="N9" s="163"/>
      <c r="O9" s="163"/>
      <c r="P9" s="163"/>
      <c r="Q9" s="163"/>
      <c r="R9" s="163"/>
      <c r="S9" s="163"/>
      <c r="T9" s="163"/>
      <c r="U9" s="163"/>
      <c r="V9" s="163"/>
      <c r="W9" s="163"/>
      <c r="X9" s="163"/>
      <c r="Y9" s="163"/>
      <c r="Z9" s="163"/>
    </row>
    <row r="10" spans="1:26" ht="12" customHeight="1">
      <c r="A10" s="166" t="s">
        <v>500</v>
      </c>
      <c r="B10" s="167" t="s">
        <v>494</v>
      </c>
      <c r="C10" s="170">
        <v>2</v>
      </c>
      <c r="D10" s="167">
        <f t="shared" si="0"/>
        <v>24</v>
      </c>
      <c r="E10" s="171">
        <v>15</v>
      </c>
      <c r="F10" s="169">
        <f t="shared" si="1"/>
        <v>360</v>
      </c>
      <c r="G10" s="163"/>
      <c r="H10" s="163"/>
      <c r="I10" s="163"/>
      <c r="J10" s="163"/>
      <c r="K10" s="163"/>
      <c r="L10" s="163"/>
      <c r="M10" s="163"/>
      <c r="N10" s="163"/>
      <c r="O10" s="163"/>
      <c r="P10" s="163"/>
      <c r="Q10" s="163"/>
      <c r="R10" s="163"/>
      <c r="S10" s="163"/>
      <c r="T10" s="163"/>
      <c r="U10" s="163"/>
      <c r="V10" s="163"/>
      <c r="W10" s="163"/>
      <c r="X10" s="163"/>
      <c r="Y10" s="163"/>
      <c r="Z10" s="163"/>
    </row>
    <row r="11" spans="1:26" ht="12" customHeight="1">
      <c r="A11" s="166" t="s">
        <v>501</v>
      </c>
      <c r="B11" s="167" t="s">
        <v>494</v>
      </c>
      <c r="C11" s="170">
        <v>4</v>
      </c>
      <c r="D11" s="167">
        <f t="shared" si="0"/>
        <v>48</v>
      </c>
      <c r="E11" s="171">
        <v>27</v>
      </c>
      <c r="F11" s="169">
        <f t="shared" si="1"/>
        <v>1296</v>
      </c>
      <c r="G11" s="163"/>
      <c r="H11" s="163"/>
      <c r="I11" s="163"/>
      <c r="J11" s="163"/>
      <c r="K11" s="163"/>
      <c r="L11" s="163"/>
      <c r="M11" s="163"/>
      <c r="N11" s="163"/>
      <c r="O11" s="163"/>
      <c r="P11" s="163"/>
      <c r="Q11" s="163"/>
      <c r="R11" s="163"/>
      <c r="S11" s="163"/>
      <c r="T11" s="163"/>
      <c r="U11" s="163"/>
      <c r="V11" s="163"/>
      <c r="W11" s="163"/>
      <c r="X11" s="163"/>
      <c r="Y11" s="163"/>
      <c r="Z11" s="163"/>
    </row>
    <row r="12" spans="1:26" ht="12" customHeight="1">
      <c r="A12" s="166" t="s">
        <v>502</v>
      </c>
      <c r="B12" s="167" t="s">
        <v>494</v>
      </c>
      <c r="C12" s="170">
        <v>4</v>
      </c>
      <c r="D12" s="167">
        <f t="shared" si="0"/>
        <v>48</v>
      </c>
      <c r="E12" s="171">
        <v>40</v>
      </c>
      <c r="F12" s="169">
        <f t="shared" si="1"/>
        <v>1920</v>
      </c>
      <c r="G12" s="163"/>
      <c r="H12" s="163"/>
      <c r="I12" s="163"/>
      <c r="J12" s="163"/>
      <c r="K12" s="163"/>
      <c r="L12" s="163"/>
      <c r="M12" s="163"/>
      <c r="N12" s="163"/>
      <c r="O12" s="163"/>
      <c r="P12" s="163"/>
      <c r="Q12" s="163"/>
      <c r="R12" s="163"/>
      <c r="S12" s="163"/>
      <c r="T12" s="163"/>
      <c r="U12" s="163"/>
      <c r="V12" s="163"/>
      <c r="W12" s="163"/>
      <c r="X12" s="163"/>
      <c r="Y12" s="163"/>
      <c r="Z12" s="163"/>
    </row>
    <row r="13" spans="1:26" ht="12" customHeight="1">
      <c r="A13" s="172" t="s">
        <v>503</v>
      </c>
      <c r="B13" s="167" t="s">
        <v>494</v>
      </c>
      <c r="C13" s="170">
        <v>4</v>
      </c>
      <c r="D13" s="167">
        <f t="shared" si="0"/>
        <v>48</v>
      </c>
      <c r="E13" s="171">
        <v>16</v>
      </c>
      <c r="F13" s="169">
        <f t="shared" si="1"/>
        <v>768</v>
      </c>
      <c r="G13" s="163"/>
      <c r="H13" s="163"/>
      <c r="I13" s="163"/>
      <c r="J13" s="163"/>
      <c r="K13" s="163"/>
      <c r="L13" s="163"/>
      <c r="M13" s="163"/>
      <c r="N13" s="163"/>
      <c r="O13" s="163"/>
      <c r="P13" s="163"/>
      <c r="Q13" s="163"/>
      <c r="R13" s="163"/>
      <c r="S13" s="163"/>
      <c r="T13" s="163"/>
      <c r="U13" s="163"/>
      <c r="V13" s="163"/>
      <c r="W13" s="163"/>
      <c r="X13" s="163"/>
      <c r="Y13" s="163"/>
      <c r="Z13" s="163"/>
    </row>
    <row r="14" spans="1:26" ht="12" customHeight="1">
      <c r="A14" s="172" t="s">
        <v>504</v>
      </c>
      <c r="B14" s="167" t="s">
        <v>494</v>
      </c>
      <c r="C14" s="170">
        <v>4</v>
      </c>
      <c r="D14" s="167">
        <f t="shared" si="0"/>
        <v>48</v>
      </c>
      <c r="E14" s="171">
        <v>17</v>
      </c>
      <c r="F14" s="169">
        <f t="shared" si="1"/>
        <v>816</v>
      </c>
      <c r="G14" s="163"/>
      <c r="H14" s="163"/>
      <c r="I14" s="163"/>
      <c r="J14" s="163"/>
      <c r="K14" s="163"/>
      <c r="L14" s="163"/>
      <c r="M14" s="163"/>
      <c r="N14" s="163"/>
      <c r="O14" s="163"/>
      <c r="P14" s="163"/>
      <c r="Q14" s="163"/>
      <c r="R14" s="163"/>
      <c r="S14" s="163"/>
      <c r="T14" s="163"/>
      <c r="U14" s="163"/>
      <c r="V14" s="163"/>
      <c r="W14" s="163"/>
      <c r="X14" s="163"/>
      <c r="Y14" s="163"/>
      <c r="Z14" s="163"/>
    </row>
    <row r="15" spans="1:26" ht="12" customHeight="1">
      <c r="A15" s="172" t="s">
        <v>505</v>
      </c>
      <c r="B15" s="167" t="s">
        <v>498</v>
      </c>
      <c r="C15" s="170">
        <v>4</v>
      </c>
      <c r="D15" s="167">
        <f t="shared" si="0"/>
        <v>48</v>
      </c>
      <c r="E15" s="171">
        <v>3</v>
      </c>
      <c r="F15" s="169">
        <f t="shared" si="1"/>
        <v>144</v>
      </c>
      <c r="G15" s="163"/>
      <c r="H15" s="163"/>
      <c r="I15" s="163"/>
      <c r="J15" s="163"/>
      <c r="K15" s="163"/>
      <c r="L15" s="163"/>
      <c r="M15" s="163"/>
      <c r="N15" s="163"/>
      <c r="O15" s="163"/>
      <c r="P15" s="163"/>
      <c r="Q15" s="163"/>
      <c r="R15" s="163"/>
      <c r="S15" s="163"/>
      <c r="T15" s="163"/>
      <c r="U15" s="163"/>
      <c r="V15" s="163"/>
      <c r="W15" s="163"/>
      <c r="X15" s="163"/>
      <c r="Y15" s="163"/>
      <c r="Z15" s="163"/>
    </row>
    <row r="16" spans="1:26" ht="12" customHeight="1">
      <c r="A16" s="166" t="s">
        <v>506</v>
      </c>
      <c r="B16" s="167" t="s">
        <v>498</v>
      </c>
      <c r="C16" s="170">
        <v>4</v>
      </c>
      <c r="D16" s="167">
        <f t="shared" si="0"/>
        <v>48</v>
      </c>
      <c r="E16" s="171">
        <v>7</v>
      </c>
      <c r="F16" s="169">
        <f t="shared" si="1"/>
        <v>336</v>
      </c>
      <c r="G16" s="163"/>
      <c r="H16" s="163"/>
      <c r="I16" s="163"/>
      <c r="J16" s="163"/>
      <c r="K16" s="163"/>
      <c r="L16" s="163"/>
      <c r="M16" s="163"/>
      <c r="N16" s="163"/>
      <c r="O16" s="163"/>
      <c r="P16" s="163"/>
      <c r="Q16" s="163"/>
      <c r="R16" s="163"/>
      <c r="S16" s="163"/>
      <c r="T16" s="163"/>
      <c r="U16" s="163"/>
      <c r="V16" s="163"/>
      <c r="W16" s="163"/>
      <c r="X16" s="163"/>
      <c r="Y16" s="163"/>
      <c r="Z16" s="163"/>
    </row>
    <row r="17" spans="1:26" ht="12" customHeight="1">
      <c r="A17" s="172" t="s">
        <v>507</v>
      </c>
      <c r="B17" s="167" t="s">
        <v>498</v>
      </c>
      <c r="C17" s="170">
        <v>4</v>
      </c>
      <c r="D17" s="167">
        <f t="shared" si="0"/>
        <v>48</v>
      </c>
      <c r="E17" s="171">
        <v>4</v>
      </c>
      <c r="F17" s="169">
        <f t="shared" si="1"/>
        <v>192</v>
      </c>
      <c r="G17" s="163"/>
      <c r="H17" s="163"/>
      <c r="I17" s="163"/>
      <c r="J17" s="163"/>
      <c r="K17" s="163"/>
      <c r="L17" s="163"/>
      <c r="M17" s="163"/>
      <c r="N17" s="163"/>
      <c r="O17" s="163"/>
      <c r="P17" s="163"/>
      <c r="Q17" s="163"/>
      <c r="R17" s="163"/>
      <c r="S17" s="163"/>
      <c r="T17" s="163"/>
      <c r="U17" s="163"/>
      <c r="V17" s="163"/>
      <c r="W17" s="163"/>
      <c r="X17" s="163"/>
      <c r="Y17" s="163"/>
      <c r="Z17" s="163"/>
    </row>
    <row r="18" spans="1:26" ht="12" customHeight="1">
      <c r="A18" s="172" t="s">
        <v>508</v>
      </c>
      <c r="B18" s="167" t="s">
        <v>494</v>
      </c>
      <c r="C18" s="170">
        <v>4</v>
      </c>
      <c r="D18" s="167">
        <f t="shared" si="0"/>
        <v>48</v>
      </c>
      <c r="E18" s="171">
        <v>50</v>
      </c>
      <c r="F18" s="169">
        <f t="shared" si="1"/>
        <v>2400</v>
      </c>
      <c r="G18" s="163"/>
      <c r="H18" s="163"/>
      <c r="I18" s="163"/>
      <c r="J18" s="163"/>
      <c r="K18" s="163"/>
      <c r="L18" s="163"/>
      <c r="M18" s="163"/>
      <c r="N18" s="163"/>
      <c r="O18" s="163"/>
      <c r="P18" s="163"/>
      <c r="Q18" s="163"/>
      <c r="R18" s="163"/>
      <c r="S18" s="163"/>
      <c r="T18" s="163"/>
      <c r="U18" s="163"/>
      <c r="V18" s="163"/>
      <c r="W18" s="163"/>
      <c r="X18" s="163"/>
      <c r="Y18" s="163"/>
      <c r="Z18" s="163"/>
    </row>
    <row r="19" spans="1:26" ht="12" customHeight="1">
      <c r="A19" s="172" t="s">
        <v>509</v>
      </c>
      <c r="B19" s="167" t="s">
        <v>510</v>
      </c>
      <c r="C19" s="170">
        <v>3</v>
      </c>
      <c r="D19" s="167">
        <f t="shared" si="0"/>
        <v>36</v>
      </c>
      <c r="E19" s="171">
        <v>7</v>
      </c>
      <c r="F19" s="169">
        <f t="shared" si="1"/>
        <v>252</v>
      </c>
      <c r="G19" s="163"/>
      <c r="H19" s="163"/>
      <c r="I19" s="163"/>
      <c r="J19" s="163"/>
      <c r="K19" s="163"/>
      <c r="L19" s="163"/>
      <c r="M19" s="163"/>
      <c r="N19" s="163"/>
      <c r="O19" s="163"/>
      <c r="P19" s="163"/>
      <c r="Q19" s="163"/>
      <c r="R19" s="163"/>
      <c r="S19" s="163"/>
      <c r="T19" s="163"/>
      <c r="U19" s="163"/>
      <c r="V19" s="163"/>
      <c r="W19" s="163"/>
      <c r="X19" s="163"/>
      <c r="Y19" s="163"/>
      <c r="Z19" s="163"/>
    </row>
    <row r="20" spans="1:26" ht="12" customHeight="1">
      <c r="A20" s="166" t="s">
        <v>511</v>
      </c>
      <c r="B20" s="167" t="s">
        <v>498</v>
      </c>
      <c r="C20" s="173">
        <v>3</v>
      </c>
      <c r="D20" s="167">
        <f t="shared" si="0"/>
        <v>36</v>
      </c>
      <c r="E20" s="171">
        <v>8</v>
      </c>
      <c r="F20" s="169">
        <f t="shared" si="1"/>
        <v>288</v>
      </c>
      <c r="G20" s="163"/>
      <c r="H20" s="163"/>
      <c r="I20" s="163"/>
      <c r="J20" s="163"/>
      <c r="K20" s="163"/>
      <c r="L20" s="163"/>
      <c r="M20" s="163"/>
      <c r="N20" s="163"/>
      <c r="O20" s="163"/>
      <c r="P20" s="163"/>
      <c r="Q20" s="163"/>
      <c r="R20" s="163"/>
      <c r="S20" s="163"/>
      <c r="T20" s="163"/>
      <c r="U20" s="163"/>
      <c r="V20" s="163"/>
      <c r="W20" s="163"/>
      <c r="X20" s="163"/>
      <c r="Y20" s="163"/>
      <c r="Z20" s="163"/>
    </row>
    <row r="21" spans="1:26" ht="12" customHeight="1">
      <c r="A21" s="166" t="s">
        <v>512</v>
      </c>
      <c r="B21" s="167" t="s">
        <v>498</v>
      </c>
      <c r="C21" s="173">
        <v>3</v>
      </c>
      <c r="D21" s="167">
        <f t="shared" si="0"/>
        <v>36</v>
      </c>
      <c r="E21" s="171">
        <v>1.5</v>
      </c>
      <c r="F21" s="169">
        <f t="shared" si="1"/>
        <v>54</v>
      </c>
      <c r="G21" s="163"/>
      <c r="H21" s="163"/>
      <c r="I21" s="163"/>
      <c r="J21" s="163"/>
      <c r="K21" s="163"/>
      <c r="L21" s="163"/>
      <c r="M21" s="163"/>
      <c r="N21" s="163"/>
      <c r="O21" s="163"/>
      <c r="P21" s="163"/>
      <c r="Q21" s="163"/>
      <c r="R21" s="163"/>
      <c r="S21" s="163"/>
      <c r="T21" s="163"/>
      <c r="U21" s="163"/>
      <c r="V21" s="163"/>
      <c r="W21" s="163"/>
      <c r="X21" s="163"/>
      <c r="Y21" s="163"/>
      <c r="Z21" s="163"/>
    </row>
    <row r="22" spans="1:26" ht="12" customHeight="1">
      <c r="A22" s="166" t="s">
        <v>513</v>
      </c>
      <c r="B22" s="167" t="s">
        <v>498</v>
      </c>
      <c r="C22" s="170">
        <v>3</v>
      </c>
      <c r="D22" s="167">
        <f t="shared" si="0"/>
        <v>36</v>
      </c>
      <c r="E22" s="171">
        <v>3</v>
      </c>
      <c r="F22" s="169">
        <f t="shared" si="1"/>
        <v>108</v>
      </c>
      <c r="G22" s="163"/>
      <c r="H22" s="163"/>
      <c r="I22" s="163"/>
      <c r="J22" s="163"/>
      <c r="K22" s="163"/>
      <c r="L22" s="163"/>
      <c r="M22" s="163"/>
      <c r="N22" s="163"/>
      <c r="O22" s="163"/>
      <c r="P22" s="163"/>
      <c r="Q22" s="163"/>
      <c r="R22" s="163"/>
      <c r="S22" s="163"/>
      <c r="T22" s="163"/>
      <c r="U22" s="163"/>
      <c r="V22" s="163"/>
      <c r="W22" s="163"/>
      <c r="X22" s="163"/>
      <c r="Y22" s="163"/>
      <c r="Z22" s="163"/>
    </row>
    <row r="23" spans="1:26" ht="14.25" customHeight="1">
      <c r="A23" s="663" t="s">
        <v>514</v>
      </c>
      <c r="B23" s="663"/>
      <c r="C23" s="663"/>
      <c r="D23" s="663"/>
      <c r="E23" s="663"/>
      <c r="F23" s="174">
        <f>SUM(F6:F22)</f>
        <v>14790</v>
      </c>
      <c r="G23" s="163"/>
      <c r="H23" s="163"/>
      <c r="I23" s="163"/>
      <c r="J23" s="163"/>
      <c r="K23" s="163"/>
      <c r="L23" s="163"/>
      <c r="M23" s="163"/>
      <c r="N23" s="163"/>
      <c r="O23" s="163"/>
      <c r="P23" s="163"/>
      <c r="Q23" s="163"/>
      <c r="R23" s="163"/>
      <c r="S23" s="163"/>
      <c r="T23" s="163"/>
      <c r="U23" s="163"/>
      <c r="V23" s="163"/>
      <c r="W23" s="163"/>
      <c r="X23" s="163"/>
      <c r="Y23" s="163"/>
      <c r="Z23" s="163"/>
    </row>
    <row r="24" spans="1:26" ht="14.25" customHeight="1">
      <c r="A24" s="663" t="s">
        <v>515</v>
      </c>
      <c r="B24" s="663"/>
      <c r="C24" s="663"/>
      <c r="D24" s="663"/>
      <c r="E24" s="663"/>
      <c r="F24" s="174">
        <f>F23/12</f>
        <v>1232.5</v>
      </c>
      <c r="G24" s="163"/>
      <c r="H24" s="163"/>
      <c r="I24" s="163"/>
      <c r="J24" s="163"/>
      <c r="K24" s="163"/>
      <c r="L24" s="163"/>
      <c r="M24" s="163"/>
      <c r="N24" s="163"/>
      <c r="O24" s="163"/>
      <c r="P24" s="163"/>
      <c r="Q24" s="163"/>
      <c r="R24" s="163"/>
      <c r="S24" s="163"/>
      <c r="T24" s="163"/>
      <c r="U24" s="163"/>
      <c r="V24" s="163"/>
      <c r="W24" s="163"/>
      <c r="X24" s="163"/>
      <c r="Y24" s="163"/>
      <c r="Z24" s="163"/>
    </row>
    <row r="25" spans="1:26" ht="12.75" customHeight="1">
      <c r="A25" s="141"/>
      <c r="B25" s="175"/>
      <c r="C25" s="175"/>
      <c r="D25" s="175"/>
      <c r="E25" s="176"/>
      <c r="F25" s="163"/>
      <c r="G25" s="163"/>
      <c r="H25" s="163"/>
      <c r="I25" s="163"/>
      <c r="J25" s="163"/>
      <c r="K25" s="163"/>
      <c r="L25" s="163"/>
      <c r="M25" s="163"/>
      <c r="N25" s="163"/>
      <c r="O25" s="163"/>
      <c r="P25" s="163"/>
      <c r="Q25" s="163"/>
      <c r="R25" s="163"/>
      <c r="S25" s="163"/>
      <c r="T25" s="163"/>
      <c r="U25" s="163"/>
      <c r="V25" s="163"/>
      <c r="W25" s="163"/>
      <c r="X25" s="163"/>
      <c r="Y25" s="163"/>
      <c r="Z25" s="163"/>
    </row>
    <row r="26" spans="1:26" ht="25.5" customHeight="1">
      <c r="A26" s="164" t="s">
        <v>516</v>
      </c>
      <c r="B26" s="164" t="s">
        <v>488</v>
      </c>
      <c r="C26" s="164" t="s">
        <v>489</v>
      </c>
      <c r="D26" s="164" t="s">
        <v>490</v>
      </c>
      <c r="E26" s="165" t="s">
        <v>491</v>
      </c>
      <c r="F26" s="165" t="s">
        <v>492</v>
      </c>
      <c r="G26" s="163"/>
      <c r="H26" s="163"/>
      <c r="I26" s="163"/>
      <c r="J26" s="163"/>
      <c r="K26" s="163"/>
      <c r="L26" s="163"/>
      <c r="M26" s="163"/>
      <c r="N26" s="163"/>
      <c r="O26" s="163"/>
      <c r="P26" s="163"/>
      <c r="Q26" s="163"/>
      <c r="R26" s="163"/>
      <c r="S26" s="163"/>
      <c r="T26" s="163"/>
      <c r="U26" s="163"/>
      <c r="V26" s="163"/>
      <c r="W26" s="163"/>
      <c r="X26" s="163"/>
      <c r="Y26" s="163"/>
      <c r="Z26" s="163"/>
    </row>
    <row r="27" spans="1:26" ht="24.75" customHeight="1">
      <c r="A27" s="166" t="s">
        <v>517</v>
      </c>
      <c r="B27" s="167" t="s">
        <v>518</v>
      </c>
      <c r="C27" s="170">
        <v>2</v>
      </c>
      <c r="D27" s="170">
        <f>C27*12</f>
        <v>24</v>
      </c>
      <c r="E27" s="177">
        <v>100.5</v>
      </c>
      <c r="F27" s="177">
        <f>D27*E27</f>
        <v>2412</v>
      </c>
      <c r="G27" s="163"/>
      <c r="H27" s="163"/>
      <c r="I27" s="163"/>
      <c r="J27" s="163"/>
      <c r="K27" s="163"/>
      <c r="L27" s="163"/>
      <c r="M27" s="163"/>
      <c r="N27" s="163"/>
      <c r="O27" s="163"/>
      <c r="P27" s="163"/>
      <c r="Q27" s="163"/>
      <c r="R27" s="163"/>
      <c r="S27" s="163"/>
      <c r="T27" s="163"/>
      <c r="U27" s="163"/>
      <c r="V27" s="163"/>
      <c r="W27" s="163"/>
      <c r="X27" s="163"/>
      <c r="Y27" s="163"/>
      <c r="Z27" s="163"/>
    </row>
    <row r="28" spans="1:26" ht="24.75" customHeight="1">
      <c r="A28" s="166" t="s">
        <v>519</v>
      </c>
      <c r="B28" s="167" t="s">
        <v>510</v>
      </c>
      <c r="C28" s="170">
        <v>3</v>
      </c>
      <c r="D28" s="170">
        <f>C28*12</f>
        <v>36</v>
      </c>
      <c r="E28" s="177">
        <v>38</v>
      </c>
      <c r="F28" s="177">
        <f>D28*E28</f>
        <v>1368</v>
      </c>
      <c r="G28" s="163"/>
      <c r="H28" s="163"/>
      <c r="I28" s="163"/>
      <c r="J28" s="163"/>
      <c r="K28" s="163"/>
      <c r="L28" s="163"/>
      <c r="M28" s="163"/>
      <c r="N28" s="163"/>
      <c r="O28" s="163"/>
      <c r="P28" s="163"/>
      <c r="Q28" s="163"/>
      <c r="R28" s="163"/>
      <c r="S28" s="163"/>
      <c r="T28" s="163"/>
      <c r="U28" s="163"/>
      <c r="V28" s="163"/>
      <c r="W28" s="163"/>
      <c r="X28" s="163"/>
      <c r="Y28" s="163"/>
      <c r="Z28" s="163"/>
    </row>
    <row r="29" spans="1:26" ht="12" customHeight="1">
      <c r="A29" s="166" t="s">
        <v>520</v>
      </c>
      <c r="B29" s="167" t="s">
        <v>494</v>
      </c>
      <c r="C29" s="167">
        <v>2</v>
      </c>
      <c r="D29" s="170">
        <f>C29*12</f>
        <v>24</v>
      </c>
      <c r="E29" s="169">
        <v>20</v>
      </c>
      <c r="F29" s="177">
        <f>D29*E29</f>
        <v>480</v>
      </c>
      <c r="G29" s="163"/>
      <c r="H29" s="163"/>
      <c r="I29" s="163"/>
      <c r="J29" s="163"/>
      <c r="K29" s="163"/>
      <c r="L29" s="163"/>
      <c r="M29" s="163"/>
      <c r="N29" s="163"/>
      <c r="O29" s="163"/>
      <c r="P29" s="163"/>
      <c r="Q29" s="163"/>
      <c r="R29" s="163"/>
      <c r="S29" s="163"/>
      <c r="T29" s="163"/>
      <c r="U29" s="163"/>
      <c r="V29" s="163"/>
      <c r="W29" s="163"/>
      <c r="X29" s="163"/>
      <c r="Y29" s="163"/>
      <c r="Z29" s="163"/>
    </row>
    <row r="30" spans="1:26" ht="14.25" customHeight="1">
      <c r="A30" s="663" t="s">
        <v>521</v>
      </c>
      <c r="B30" s="663"/>
      <c r="C30" s="663"/>
      <c r="D30" s="663"/>
      <c r="E30" s="663"/>
      <c r="F30" s="178">
        <f>SUM(F27:F29)</f>
        <v>4260</v>
      </c>
      <c r="G30" s="163"/>
      <c r="H30" s="163"/>
      <c r="I30" s="163"/>
      <c r="J30" s="163"/>
      <c r="K30" s="163"/>
      <c r="L30" s="163"/>
      <c r="M30" s="163"/>
      <c r="N30" s="163"/>
      <c r="O30" s="163"/>
      <c r="P30" s="163"/>
      <c r="Q30" s="163"/>
      <c r="R30" s="163"/>
      <c r="S30" s="163"/>
      <c r="T30" s="163"/>
      <c r="U30" s="163"/>
      <c r="V30" s="163"/>
      <c r="W30" s="163"/>
      <c r="X30" s="163"/>
      <c r="Y30" s="163"/>
      <c r="Z30" s="163"/>
    </row>
    <row r="31" spans="1:26" ht="14.25" customHeight="1">
      <c r="A31" s="663" t="s">
        <v>522</v>
      </c>
      <c r="B31" s="663"/>
      <c r="C31" s="663"/>
      <c r="D31" s="663"/>
      <c r="E31" s="663"/>
      <c r="F31" s="179">
        <f>F30/12</f>
        <v>355</v>
      </c>
      <c r="G31" s="163"/>
      <c r="H31" s="163"/>
      <c r="I31" s="163"/>
      <c r="J31" s="163"/>
      <c r="K31" s="163"/>
      <c r="L31" s="163"/>
      <c r="M31" s="163"/>
      <c r="N31" s="163"/>
      <c r="O31" s="163"/>
      <c r="P31" s="163"/>
      <c r="Q31" s="163"/>
      <c r="R31" s="163"/>
      <c r="S31" s="163"/>
      <c r="T31" s="163"/>
      <c r="U31" s="163"/>
      <c r="V31" s="163"/>
      <c r="W31" s="163"/>
      <c r="X31" s="163"/>
      <c r="Y31" s="163"/>
      <c r="Z31" s="163"/>
    </row>
    <row r="32" spans="1:26" ht="12" customHeight="1">
      <c r="A32" s="163"/>
      <c r="B32" s="180"/>
      <c r="C32" s="180"/>
      <c r="D32" s="180"/>
      <c r="E32" s="181"/>
      <c r="F32" s="181"/>
      <c r="G32" s="163"/>
      <c r="H32" s="163"/>
      <c r="I32" s="163"/>
      <c r="J32" s="163"/>
      <c r="K32" s="163"/>
      <c r="L32" s="163"/>
      <c r="M32" s="163"/>
      <c r="N32" s="163"/>
      <c r="O32" s="163"/>
      <c r="P32" s="163"/>
      <c r="Q32" s="163"/>
      <c r="R32" s="163"/>
      <c r="S32" s="163"/>
      <c r="T32" s="163"/>
      <c r="U32" s="163"/>
      <c r="V32" s="163"/>
      <c r="W32" s="163"/>
      <c r="X32" s="163"/>
      <c r="Y32" s="163"/>
      <c r="Z32" s="163"/>
    </row>
    <row r="33" spans="1:26" ht="27" customHeight="1">
      <c r="A33" s="182" t="s">
        <v>523</v>
      </c>
      <c r="B33" s="164" t="s">
        <v>488</v>
      </c>
      <c r="C33" s="164" t="s">
        <v>524</v>
      </c>
      <c r="D33" s="164" t="s">
        <v>525</v>
      </c>
      <c r="E33" s="164" t="s">
        <v>490</v>
      </c>
      <c r="F33" s="165" t="s">
        <v>491</v>
      </c>
      <c r="G33" s="165" t="s">
        <v>492</v>
      </c>
      <c r="H33" s="163"/>
      <c r="I33" s="163"/>
      <c r="J33" s="163"/>
      <c r="K33" s="163"/>
      <c r="L33" s="163"/>
      <c r="M33" s="163"/>
      <c r="N33" s="163"/>
      <c r="O33" s="163"/>
      <c r="P33" s="163"/>
      <c r="Q33" s="163"/>
      <c r="R33" s="163"/>
      <c r="S33" s="163"/>
      <c r="T33" s="163"/>
      <c r="U33" s="163"/>
      <c r="V33" s="163"/>
      <c r="W33" s="163"/>
      <c r="X33" s="163"/>
      <c r="Y33" s="163"/>
      <c r="Z33" s="163"/>
    </row>
    <row r="34" spans="1:26" ht="12" customHeight="1">
      <c r="A34" s="183" t="s">
        <v>526</v>
      </c>
      <c r="B34" s="167" t="s">
        <v>498</v>
      </c>
      <c r="C34" s="167">
        <v>2</v>
      </c>
      <c r="D34" s="170">
        <v>4</v>
      </c>
      <c r="E34" s="184">
        <f t="shared" ref="E34:E62" si="2">12/D34*C34</f>
        <v>6</v>
      </c>
      <c r="F34" s="177">
        <v>9</v>
      </c>
      <c r="G34" s="171">
        <f t="shared" ref="G34:G62" si="3">E34*F34</f>
        <v>54</v>
      </c>
      <c r="H34" s="163"/>
      <c r="I34" s="163"/>
      <c r="J34" s="163"/>
      <c r="K34" s="163"/>
      <c r="L34" s="163"/>
      <c r="M34" s="163"/>
      <c r="N34" s="163"/>
      <c r="O34" s="163"/>
      <c r="P34" s="163"/>
      <c r="Q34" s="163"/>
      <c r="R34" s="163"/>
      <c r="S34" s="163"/>
      <c r="T34" s="163"/>
      <c r="U34" s="163"/>
      <c r="V34" s="163"/>
      <c r="W34" s="163"/>
      <c r="X34" s="163"/>
      <c r="Y34" s="163"/>
      <c r="Z34" s="163"/>
    </row>
    <row r="35" spans="1:26" ht="12" customHeight="1">
      <c r="A35" s="183" t="s">
        <v>527</v>
      </c>
      <c r="B35" s="167" t="s">
        <v>498</v>
      </c>
      <c r="C35" s="167">
        <v>2</v>
      </c>
      <c r="D35" s="170">
        <v>2</v>
      </c>
      <c r="E35" s="184">
        <f t="shared" si="2"/>
        <v>12</v>
      </c>
      <c r="F35" s="177">
        <v>15</v>
      </c>
      <c r="G35" s="171">
        <f t="shared" si="3"/>
        <v>180</v>
      </c>
      <c r="H35" s="163"/>
      <c r="I35" s="163"/>
      <c r="J35" s="163"/>
      <c r="K35" s="163"/>
      <c r="L35" s="163"/>
      <c r="M35" s="163"/>
      <c r="N35" s="163"/>
      <c r="O35" s="163"/>
      <c r="P35" s="163"/>
      <c r="Q35" s="163"/>
      <c r="R35" s="163"/>
      <c r="S35" s="163"/>
      <c r="T35" s="163"/>
      <c r="U35" s="163"/>
      <c r="V35" s="163"/>
      <c r="W35" s="163"/>
      <c r="X35" s="163"/>
      <c r="Y35" s="163"/>
      <c r="Z35" s="163"/>
    </row>
    <row r="36" spans="1:26" ht="12" customHeight="1">
      <c r="A36" s="183" t="s">
        <v>528</v>
      </c>
      <c r="B36" s="167" t="s">
        <v>498</v>
      </c>
      <c r="C36" s="167">
        <v>2</v>
      </c>
      <c r="D36" s="170">
        <v>1</v>
      </c>
      <c r="E36" s="184">
        <f t="shared" si="2"/>
        <v>24</v>
      </c>
      <c r="F36" s="177">
        <v>7</v>
      </c>
      <c r="G36" s="171">
        <f t="shared" si="3"/>
        <v>168</v>
      </c>
      <c r="H36" s="163"/>
      <c r="I36" s="163"/>
      <c r="J36" s="163"/>
      <c r="K36" s="163"/>
      <c r="L36" s="163"/>
      <c r="M36" s="163"/>
      <c r="N36" s="163"/>
      <c r="O36" s="163"/>
      <c r="P36" s="163"/>
      <c r="Q36" s="163"/>
      <c r="R36" s="163"/>
      <c r="S36" s="163"/>
      <c r="T36" s="163"/>
      <c r="U36" s="163"/>
      <c r="V36" s="163"/>
      <c r="W36" s="163"/>
      <c r="X36" s="163"/>
      <c r="Y36" s="163"/>
      <c r="Z36" s="163"/>
    </row>
    <row r="37" spans="1:26" ht="12" customHeight="1">
      <c r="A37" s="172" t="s">
        <v>529</v>
      </c>
      <c r="B37" s="167" t="s">
        <v>498</v>
      </c>
      <c r="C37" s="167">
        <v>2</v>
      </c>
      <c r="D37" s="170">
        <v>1</v>
      </c>
      <c r="E37" s="184">
        <f t="shared" si="2"/>
        <v>24</v>
      </c>
      <c r="F37" s="177">
        <v>30</v>
      </c>
      <c r="G37" s="171">
        <f t="shared" si="3"/>
        <v>720</v>
      </c>
      <c r="H37" s="163"/>
      <c r="I37" s="163"/>
      <c r="J37" s="163"/>
      <c r="K37" s="163"/>
      <c r="L37" s="163"/>
      <c r="M37" s="163"/>
      <c r="N37" s="163"/>
      <c r="O37" s="163"/>
      <c r="P37" s="163"/>
      <c r="Q37" s="163"/>
      <c r="R37" s="163"/>
      <c r="S37" s="163"/>
      <c r="T37" s="163"/>
      <c r="U37" s="163"/>
      <c r="V37" s="163"/>
      <c r="W37" s="163"/>
      <c r="X37" s="163"/>
      <c r="Y37" s="163"/>
      <c r="Z37" s="163"/>
    </row>
    <row r="38" spans="1:26" ht="12" customHeight="1">
      <c r="A38" s="166" t="s">
        <v>530</v>
      </c>
      <c r="B38" s="167" t="s">
        <v>498</v>
      </c>
      <c r="C38" s="167">
        <v>2</v>
      </c>
      <c r="D38" s="170">
        <v>1</v>
      </c>
      <c r="E38" s="184">
        <f t="shared" si="2"/>
        <v>24</v>
      </c>
      <c r="F38" s="177">
        <v>6</v>
      </c>
      <c r="G38" s="171">
        <f t="shared" si="3"/>
        <v>144</v>
      </c>
      <c r="H38" s="163"/>
      <c r="I38" s="163"/>
      <c r="J38" s="163"/>
      <c r="K38" s="163"/>
      <c r="L38" s="163"/>
      <c r="M38" s="163"/>
      <c r="N38" s="163"/>
      <c r="O38" s="163"/>
      <c r="P38" s="163"/>
      <c r="Q38" s="163"/>
      <c r="R38" s="163"/>
      <c r="S38" s="163"/>
      <c r="T38" s="163"/>
      <c r="U38" s="163"/>
      <c r="V38" s="163"/>
      <c r="W38" s="163"/>
      <c r="X38" s="163"/>
      <c r="Y38" s="163"/>
      <c r="Z38" s="163"/>
    </row>
    <row r="39" spans="1:26" ht="12" customHeight="1">
      <c r="A39" s="183" t="s">
        <v>531</v>
      </c>
      <c r="B39" s="167" t="s">
        <v>498</v>
      </c>
      <c r="C39" s="167">
        <v>2</v>
      </c>
      <c r="D39" s="170">
        <v>1</v>
      </c>
      <c r="E39" s="184">
        <f t="shared" si="2"/>
        <v>24</v>
      </c>
      <c r="F39" s="177">
        <v>5.5</v>
      </c>
      <c r="G39" s="171">
        <f t="shared" si="3"/>
        <v>132</v>
      </c>
      <c r="H39" s="163"/>
      <c r="I39" s="163"/>
      <c r="J39" s="163"/>
      <c r="K39" s="163"/>
      <c r="L39" s="163"/>
      <c r="M39" s="163"/>
      <c r="N39" s="163"/>
      <c r="O39" s="163"/>
      <c r="P39" s="163"/>
      <c r="Q39" s="163"/>
      <c r="R39" s="163"/>
      <c r="S39" s="163"/>
      <c r="T39" s="163"/>
      <c r="U39" s="163"/>
      <c r="V39" s="163"/>
      <c r="W39" s="163"/>
      <c r="X39" s="163"/>
      <c r="Y39" s="163"/>
      <c r="Z39" s="163"/>
    </row>
    <row r="40" spans="1:26" ht="24.75" customHeight="1">
      <c r="A40" s="166" t="s">
        <v>532</v>
      </c>
      <c r="B40" s="167" t="s">
        <v>498</v>
      </c>
      <c r="C40" s="167">
        <v>4</v>
      </c>
      <c r="D40" s="170">
        <v>2</v>
      </c>
      <c r="E40" s="184">
        <f t="shared" si="2"/>
        <v>24</v>
      </c>
      <c r="F40" s="177">
        <v>43</v>
      </c>
      <c r="G40" s="171">
        <f t="shared" si="3"/>
        <v>1032</v>
      </c>
      <c r="H40" s="163"/>
      <c r="I40" s="163"/>
      <c r="J40" s="163"/>
      <c r="K40" s="163"/>
      <c r="L40" s="163"/>
      <c r="M40" s="163"/>
      <c r="N40" s="163"/>
      <c r="O40" s="163"/>
      <c r="P40" s="163"/>
      <c r="Q40" s="163"/>
      <c r="R40" s="163"/>
      <c r="S40" s="163"/>
      <c r="T40" s="163"/>
      <c r="U40" s="163"/>
      <c r="V40" s="163"/>
      <c r="W40" s="163"/>
      <c r="X40" s="163"/>
      <c r="Y40" s="163"/>
      <c r="Z40" s="163"/>
    </row>
    <row r="41" spans="1:26" ht="12" customHeight="1">
      <c r="A41" s="183" t="s">
        <v>533</v>
      </c>
      <c r="B41" s="167" t="s">
        <v>498</v>
      </c>
      <c r="C41" s="167">
        <v>2</v>
      </c>
      <c r="D41" s="170">
        <v>2</v>
      </c>
      <c r="E41" s="184">
        <f t="shared" si="2"/>
        <v>12</v>
      </c>
      <c r="F41" s="177">
        <v>12</v>
      </c>
      <c r="G41" s="171">
        <f t="shared" si="3"/>
        <v>144</v>
      </c>
      <c r="H41" s="163"/>
      <c r="I41" s="163"/>
      <c r="J41" s="163"/>
      <c r="K41" s="163"/>
      <c r="L41" s="163"/>
      <c r="M41" s="163"/>
      <c r="N41" s="163"/>
      <c r="O41" s="163"/>
      <c r="P41" s="163"/>
      <c r="Q41" s="163"/>
      <c r="R41" s="163"/>
      <c r="S41" s="163"/>
      <c r="T41" s="163"/>
      <c r="U41" s="163"/>
      <c r="V41" s="163"/>
      <c r="W41" s="163"/>
      <c r="X41" s="163"/>
      <c r="Y41" s="163"/>
      <c r="Z41" s="163"/>
    </row>
    <row r="42" spans="1:26" ht="12" customHeight="1">
      <c r="A42" s="166" t="s">
        <v>534</v>
      </c>
      <c r="B42" s="167" t="s">
        <v>498</v>
      </c>
      <c r="C42" s="167">
        <v>2</v>
      </c>
      <c r="D42" s="170">
        <v>6</v>
      </c>
      <c r="E42" s="184">
        <f t="shared" si="2"/>
        <v>4</v>
      </c>
      <c r="F42" s="177">
        <v>20</v>
      </c>
      <c r="G42" s="171">
        <f t="shared" si="3"/>
        <v>80</v>
      </c>
      <c r="H42" s="163"/>
      <c r="I42" s="163"/>
      <c r="J42" s="163"/>
      <c r="K42" s="163"/>
      <c r="L42" s="163"/>
      <c r="M42" s="163"/>
      <c r="N42" s="163"/>
      <c r="O42" s="163"/>
      <c r="P42" s="163"/>
      <c r="Q42" s="163"/>
      <c r="R42" s="163"/>
      <c r="S42" s="163"/>
      <c r="T42" s="163"/>
      <c r="U42" s="163"/>
      <c r="V42" s="163"/>
      <c r="W42" s="163"/>
      <c r="X42" s="163"/>
      <c r="Y42" s="163"/>
      <c r="Z42" s="163"/>
    </row>
    <row r="43" spans="1:26" ht="12" customHeight="1">
      <c r="A43" s="166" t="s">
        <v>535</v>
      </c>
      <c r="B43" s="167" t="s">
        <v>498</v>
      </c>
      <c r="C43" s="167">
        <v>2</v>
      </c>
      <c r="D43" s="170">
        <v>6</v>
      </c>
      <c r="E43" s="184">
        <f t="shared" si="2"/>
        <v>4</v>
      </c>
      <c r="F43" s="177">
        <v>7</v>
      </c>
      <c r="G43" s="171">
        <f t="shared" si="3"/>
        <v>28</v>
      </c>
      <c r="H43" s="163"/>
      <c r="I43" s="163"/>
      <c r="J43" s="163"/>
      <c r="K43" s="163"/>
      <c r="L43" s="163"/>
      <c r="M43" s="163"/>
      <c r="N43" s="163"/>
      <c r="O43" s="163"/>
      <c r="P43" s="163"/>
      <c r="Q43" s="163"/>
      <c r="R43" s="163"/>
      <c r="S43" s="163"/>
      <c r="T43" s="163"/>
      <c r="U43" s="163"/>
      <c r="V43" s="163"/>
      <c r="W43" s="163"/>
      <c r="X43" s="163"/>
      <c r="Y43" s="163"/>
      <c r="Z43" s="163"/>
    </row>
    <row r="44" spans="1:26" ht="12" customHeight="1">
      <c r="A44" s="172" t="s">
        <v>536</v>
      </c>
      <c r="B44" s="167" t="s">
        <v>510</v>
      </c>
      <c r="C44" s="167">
        <v>2</v>
      </c>
      <c r="D44" s="170">
        <v>1</v>
      </c>
      <c r="E44" s="184">
        <f t="shared" si="2"/>
        <v>24</v>
      </c>
      <c r="F44" s="177">
        <v>2</v>
      </c>
      <c r="G44" s="171">
        <f t="shared" si="3"/>
        <v>48</v>
      </c>
      <c r="H44" s="163"/>
      <c r="I44" s="163"/>
      <c r="J44" s="163"/>
      <c r="K44" s="163"/>
      <c r="L44" s="163"/>
      <c r="M44" s="163"/>
      <c r="N44" s="163"/>
      <c r="O44" s="163"/>
      <c r="P44" s="163"/>
      <c r="Q44" s="163"/>
      <c r="R44" s="163"/>
      <c r="S44" s="163"/>
      <c r="T44" s="163"/>
      <c r="U44" s="163"/>
      <c r="V44" s="163"/>
      <c r="W44" s="163"/>
      <c r="X44" s="163"/>
      <c r="Y44" s="163"/>
      <c r="Z44" s="163"/>
    </row>
    <row r="45" spans="1:26" ht="12" customHeight="1">
      <c r="A45" s="183" t="s">
        <v>537</v>
      </c>
      <c r="B45" s="167" t="s">
        <v>498</v>
      </c>
      <c r="C45" s="167">
        <v>2</v>
      </c>
      <c r="D45" s="170">
        <v>12</v>
      </c>
      <c r="E45" s="184">
        <f t="shared" si="2"/>
        <v>2</v>
      </c>
      <c r="F45" s="177">
        <v>103</v>
      </c>
      <c r="G45" s="171">
        <f t="shared" si="3"/>
        <v>206</v>
      </c>
      <c r="H45" s="163"/>
      <c r="I45" s="163"/>
      <c r="J45" s="163"/>
      <c r="K45" s="163"/>
      <c r="L45" s="163"/>
      <c r="M45" s="163"/>
      <c r="N45" s="163"/>
      <c r="O45" s="163"/>
      <c r="P45" s="163"/>
      <c r="Q45" s="163"/>
      <c r="R45" s="163"/>
      <c r="S45" s="163"/>
      <c r="T45" s="163"/>
      <c r="U45" s="163"/>
      <c r="V45" s="163"/>
      <c r="W45" s="163"/>
      <c r="X45" s="163"/>
      <c r="Y45" s="163"/>
      <c r="Z45" s="163"/>
    </row>
    <row r="46" spans="1:26" ht="12" customHeight="1">
      <c r="A46" s="166" t="s">
        <v>538</v>
      </c>
      <c r="B46" s="167" t="s">
        <v>498</v>
      </c>
      <c r="C46" s="167">
        <v>2</v>
      </c>
      <c r="D46" s="170">
        <v>1</v>
      </c>
      <c r="E46" s="184">
        <f t="shared" si="2"/>
        <v>24</v>
      </c>
      <c r="F46" s="177">
        <v>1</v>
      </c>
      <c r="G46" s="171">
        <f t="shared" si="3"/>
        <v>24</v>
      </c>
      <c r="H46" s="163"/>
      <c r="I46" s="163"/>
      <c r="J46" s="163"/>
      <c r="K46" s="163"/>
      <c r="L46" s="163"/>
      <c r="M46" s="163"/>
      <c r="N46" s="163"/>
      <c r="O46" s="163"/>
      <c r="P46" s="163"/>
      <c r="Q46" s="163"/>
      <c r="R46" s="163"/>
      <c r="S46" s="163"/>
      <c r="T46" s="163"/>
      <c r="U46" s="163"/>
      <c r="V46" s="163"/>
      <c r="W46" s="163"/>
      <c r="X46" s="163"/>
      <c r="Y46" s="163"/>
      <c r="Z46" s="163"/>
    </row>
    <row r="47" spans="1:26" ht="12" customHeight="1">
      <c r="A47" s="183" t="s">
        <v>539</v>
      </c>
      <c r="B47" s="170" t="s">
        <v>488</v>
      </c>
      <c r="C47" s="170">
        <v>2</v>
      </c>
      <c r="D47" s="170">
        <v>1</v>
      </c>
      <c r="E47" s="184">
        <f t="shared" si="2"/>
        <v>24</v>
      </c>
      <c r="F47" s="177">
        <v>62</v>
      </c>
      <c r="G47" s="171">
        <f t="shared" si="3"/>
        <v>1488</v>
      </c>
      <c r="H47" s="163"/>
      <c r="I47" s="163"/>
      <c r="J47" s="163"/>
      <c r="K47" s="163"/>
      <c r="L47" s="163"/>
      <c r="M47" s="163"/>
      <c r="N47" s="163"/>
      <c r="O47" s="163"/>
      <c r="P47" s="163"/>
      <c r="Q47" s="163"/>
      <c r="R47" s="163"/>
      <c r="S47" s="163"/>
      <c r="T47" s="163"/>
      <c r="U47" s="163"/>
      <c r="V47" s="163"/>
      <c r="W47" s="163"/>
      <c r="X47" s="163"/>
      <c r="Y47" s="163"/>
      <c r="Z47" s="163"/>
    </row>
    <row r="48" spans="1:26" ht="12" customHeight="1">
      <c r="A48" s="166" t="s">
        <v>540</v>
      </c>
      <c r="B48" s="167" t="s">
        <v>510</v>
      </c>
      <c r="C48" s="167">
        <v>2</v>
      </c>
      <c r="D48" s="170">
        <v>1</v>
      </c>
      <c r="E48" s="184">
        <f t="shared" si="2"/>
        <v>24</v>
      </c>
      <c r="F48" s="177">
        <v>2.2999999999999998</v>
      </c>
      <c r="G48" s="171">
        <f t="shared" si="3"/>
        <v>55.199999999999996</v>
      </c>
      <c r="H48" s="163"/>
      <c r="I48" s="163"/>
      <c r="J48" s="163"/>
      <c r="K48" s="163"/>
      <c r="L48" s="163"/>
      <c r="M48" s="163"/>
      <c r="N48" s="163"/>
      <c r="O48" s="163"/>
      <c r="P48" s="163"/>
      <c r="Q48" s="163"/>
      <c r="R48" s="163"/>
      <c r="S48" s="163"/>
      <c r="T48" s="163"/>
      <c r="U48" s="163"/>
      <c r="V48" s="163"/>
      <c r="W48" s="163"/>
      <c r="X48" s="163"/>
      <c r="Y48" s="163"/>
      <c r="Z48" s="163"/>
    </row>
    <row r="49" spans="1:26" ht="12" customHeight="1">
      <c r="A49" s="183" t="s">
        <v>541</v>
      </c>
      <c r="B49" s="167" t="s">
        <v>498</v>
      </c>
      <c r="C49" s="167">
        <v>2</v>
      </c>
      <c r="D49" s="170">
        <v>6</v>
      </c>
      <c r="E49" s="184">
        <f t="shared" si="2"/>
        <v>4</v>
      </c>
      <c r="F49" s="177">
        <v>95</v>
      </c>
      <c r="G49" s="171">
        <f t="shared" si="3"/>
        <v>380</v>
      </c>
      <c r="H49" s="163"/>
      <c r="I49" s="163"/>
      <c r="J49" s="163"/>
      <c r="K49" s="163"/>
      <c r="L49" s="163"/>
      <c r="M49" s="163"/>
      <c r="N49" s="163"/>
      <c r="O49" s="163"/>
      <c r="P49" s="163"/>
      <c r="Q49" s="163"/>
      <c r="R49" s="163"/>
      <c r="S49" s="163"/>
      <c r="T49" s="163"/>
      <c r="U49" s="163"/>
      <c r="V49" s="163"/>
      <c r="W49" s="163"/>
      <c r="X49" s="163"/>
      <c r="Y49" s="163"/>
      <c r="Z49" s="163"/>
    </row>
    <row r="50" spans="1:26" ht="12" customHeight="1">
      <c r="A50" s="172" t="s">
        <v>542</v>
      </c>
      <c r="B50" s="167" t="s">
        <v>498</v>
      </c>
      <c r="C50" s="167">
        <v>2</v>
      </c>
      <c r="D50" s="170">
        <v>4</v>
      </c>
      <c r="E50" s="184">
        <f t="shared" si="2"/>
        <v>6</v>
      </c>
      <c r="F50" s="177">
        <v>4</v>
      </c>
      <c r="G50" s="171">
        <f t="shared" si="3"/>
        <v>24</v>
      </c>
      <c r="H50" s="163"/>
      <c r="I50" s="163"/>
      <c r="J50" s="163"/>
      <c r="K50" s="163"/>
      <c r="L50" s="163"/>
      <c r="M50" s="163"/>
      <c r="N50" s="163"/>
      <c r="O50" s="163"/>
      <c r="P50" s="163"/>
      <c r="Q50" s="163"/>
      <c r="R50" s="163"/>
      <c r="S50" s="163"/>
      <c r="T50" s="163"/>
      <c r="U50" s="163"/>
      <c r="V50" s="163"/>
      <c r="W50" s="163"/>
      <c r="X50" s="163"/>
      <c r="Y50" s="163"/>
      <c r="Z50" s="163"/>
    </row>
    <row r="51" spans="1:26" ht="12" customHeight="1">
      <c r="A51" s="172" t="s">
        <v>543</v>
      </c>
      <c r="B51" s="167" t="s">
        <v>498</v>
      </c>
      <c r="C51" s="167">
        <v>2</v>
      </c>
      <c r="D51" s="170">
        <v>1</v>
      </c>
      <c r="E51" s="184">
        <f t="shared" si="2"/>
        <v>24</v>
      </c>
      <c r="F51" s="177">
        <v>3</v>
      </c>
      <c r="G51" s="171">
        <f t="shared" si="3"/>
        <v>72</v>
      </c>
      <c r="H51" s="163"/>
      <c r="I51" s="163"/>
      <c r="J51" s="163"/>
      <c r="K51" s="163"/>
      <c r="L51" s="163"/>
      <c r="M51" s="163"/>
      <c r="N51" s="163"/>
      <c r="O51" s="163"/>
      <c r="P51" s="163"/>
      <c r="Q51" s="163"/>
      <c r="R51" s="163"/>
      <c r="S51" s="163"/>
      <c r="T51" s="163"/>
      <c r="U51" s="163"/>
      <c r="V51" s="163"/>
      <c r="W51" s="163"/>
      <c r="X51" s="163"/>
      <c r="Y51" s="163"/>
      <c r="Z51" s="163"/>
    </row>
    <row r="52" spans="1:26" ht="12" customHeight="1">
      <c r="A52" s="166" t="s">
        <v>544</v>
      </c>
      <c r="B52" s="167" t="s">
        <v>498</v>
      </c>
      <c r="C52" s="167">
        <v>2</v>
      </c>
      <c r="D52" s="170">
        <v>3</v>
      </c>
      <c r="E52" s="184">
        <f t="shared" si="2"/>
        <v>8</v>
      </c>
      <c r="F52" s="177">
        <v>4</v>
      </c>
      <c r="G52" s="171">
        <f t="shared" si="3"/>
        <v>32</v>
      </c>
      <c r="H52" s="163"/>
      <c r="I52" s="163"/>
      <c r="J52" s="163"/>
      <c r="K52" s="163"/>
      <c r="L52" s="163"/>
      <c r="M52" s="163"/>
      <c r="N52" s="163"/>
      <c r="O52" s="163"/>
      <c r="P52" s="163"/>
      <c r="Q52" s="163"/>
      <c r="R52" s="163"/>
      <c r="S52" s="163"/>
      <c r="T52" s="163"/>
      <c r="U52" s="163"/>
      <c r="V52" s="163"/>
      <c r="W52" s="163"/>
      <c r="X52" s="163"/>
      <c r="Y52" s="163"/>
      <c r="Z52" s="163"/>
    </row>
    <row r="53" spans="1:26" ht="12" customHeight="1">
      <c r="A53" s="172" t="s">
        <v>545</v>
      </c>
      <c r="B53" s="170" t="s">
        <v>488</v>
      </c>
      <c r="C53" s="170">
        <v>2</v>
      </c>
      <c r="D53" s="170">
        <v>3</v>
      </c>
      <c r="E53" s="184">
        <f t="shared" si="2"/>
        <v>8</v>
      </c>
      <c r="F53" s="177">
        <v>35</v>
      </c>
      <c r="G53" s="171">
        <f t="shared" si="3"/>
        <v>280</v>
      </c>
      <c r="H53" s="163"/>
      <c r="I53" s="163"/>
      <c r="J53" s="163"/>
      <c r="K53" s="163"/>
      <c r="L53" s="163"/>
      <c r="M53" s="163"/>
      <c r="N53" s="163"/>
      <c r="O53" s="163"/>
      <c r="P53" s="163"/>
      <c r="Q53" s="163"/>
      <c r="R53" s="163"/>
      <c r="S53" s="163"/>
      <c r="T53" s="163"/>
      <c r="U53" s="163"/>
      <c r="V53" s="163"/>
      <c r="W53" s="163"/>
      <c r="X53" s="163"/>
      <c r="Y53" s="163"/>
      <c r="Z53" s="163"/>
    </row>
    <row r="54" spans="1:26" ht="12" customHeight="1">
      <c r="A54" s="166" t="s">
        <v>546</v>
      </c>
      <c r="B54" s="167" t="s">
        <v>498</v>
      </c>
      <c r="C54" s="167">
        <v>2</v>
      </c>
      <c r="D54" s="170">
        <v>1</v>
      </c>
      <c r="E54" s="184">
        <f t="shared" si="2"/>
        <v>24</v>
      </c>
      <c r="F54" s="177">
        <v>10</v>
      </c>
      <c r="G54" s="171">
        <f t="shared" si="3"/>
        <v>240</v>
      </c>
      <c r="H54" s="163"/>
      <c r="I54" s="163"/>
      <c r="J54" s="163"/>
      <c r="K54" s="163"/>
      <c r="L54" s="163"/>
      <c r="M54" s="163"/>
      <c r="N54" s="163"/>
      <c r="O54" s="163"/>
      <c r="P54" s="163"/>
      <c r="Q54" s="163"/>
      <c r="R54" s="163"/>
      <c r="S54" s="163"/>
      <c r="T54" s="163"/>
      <c r="U54" s="163"/>
      <c r="V54" s="163"/>
      <c r="W54" s="163"/>
      <c r="X54" s="163"/>
      <c r="Y54" s="163"/>
      <c r="Z54" s="163"/>
    </row>
    <row r="55" spans="1:26" ht="12" customHeight="1">
      <c r="A55" s="166" t="s">
        <v>547</v>
      </c>
      <c r="B55" s="167" t="s">
        <v>498</v>
      </c>
      <c r="C55" s="167">
        <v>2</v>
      </c>
      <c r="D55" s="170">
        <v>1</v>
      </c>
      <c r="E55" s="184">
        <f t="shared" si="2"/>
        <v>24</v>
      </c>
      <c r="F55" s="177">
        <v>22</v>
      </c>
      <c r="G55" s="171">
        <f t="shared" si="3"/>
        <v>528</v>
      </c>
      <c r="H55" s="163"/>
      <c r="I55" s="163"/>
      <c r="J55" s="163"/>
      <c r="K55" s="163"/>
      <c r="L55" s="163"/>
      <c r="M55" s="163"/>
      <c r="N55" s="163"/>
      <c r="O55" s="163"/>
      <c r="P55" s="163"/>
      <c r="Q55" s="163"/>
      <c r="R55" s="163"/>
      <c r="S55" s="163"/>
      <c r="T55" s="163"/>
      <c r="U55" s="163"/>
      <c r="V55" s="163"/>
      <c r="W55" s="163"/>
      <c r="X55" s="163"/>
      <c r="Y55" s="163"/>
      <c r="Z55" s="163"/>
    </row>
    <row r="56" spans="1:26" ht="12" customHeight="1">
      <c r="A56" s="185" t="s">
        <v>548</v>
      </c>
      <c r="B56" s="167" t="s">
        <v>510</v>
      </c>
      <c r="C56" s="167">
        <v>2</v>
      </c>
      <c r="D56" s="170">
        <v>1</v>
      </c>
      <c r="E56" s="184">
        <f t="shared" si="2"/>
        <v>24</v>
      </c>
      <c r="F56" s="177">
        <v>38</v>
      </c>
      <c r="G56" s="171">
        <f t="shared" si="3"/>
        <v>912</v>
      </c>
      <c r="H56" s="163"/>
      <c r="I56" s="163"/>
      <c r="J56" s="163"/>
      <c r="K56" s="163"/>
      <c r="L56" s="163"/>
      <c r="M56" s="163"/>
      <c r="N56" s="163"/>
      <c r="O56" s="163"/>
      <c r="P56" s="163"/>
      <c r="Q56" s="163"/>
      <c r="R56" s="163"/>
      <c r="S56" s="163"/>
      <c r="T56" s="163"/>
      <c r="U56" s="163"/>
      <c r="V56" s="163"/>
      <c r="W56" s="163"/>
      <c r="X56" s="163"/>
      <c r="Y56" s="163"/>
      <c r="Z56" s="163"/>
    </row>
    <row r="57" spans="1:26" ht="12" customHeight="1">
      <c r="A57" s="185" t="s">
        <v>549</v>
      </c>
      <c r="B57" s="167" t="s">
        <v>510</v>
      </c>
      <c r="C57" s="167">
        <v>2</v>
      </c>
      <c r="D57" s="170">
        <v>1</v>
      </c>
      <c r="E57" s="184">
        <f t="shared" si="2"/>
        <v>24</v>
      </c>
      <c r="F57" s="177">
        <v>60</v>
      </c>
      <c r="G57" s="171">
        <f t="shared" si="3"/>
        <v>1440</v>
      </c>
      <c r="H57" s="163"/>
      <c r="I57" s="163"/>
      <c r="J57" s="163"/>
      <c r="K57" s="163"/>
      <c r="L57" s="163"/>
      <c r="M57" s="163"/>
      <c r="N57" s="163"/>
      <c r="O57" s="163"/>
      <c r="P57" s="163"/>
      <c r="Q57" s="163"/>
      <c r="R57" s="163"/>
      <c r="S57" s="163"/>
      <c r="T57" s="163"/>
      <c r="U57" s="163"/>
      <c r="V57" s="163"/>
      <c r="W57" s="163"/>
      <c r="X57" s="163"/>
      <c r="Y57" s="163"/>
      <c r="Z57" s="163"/>
    </row>
    <row r="58" spans="1:26" ht="12" customHeight="1">
      <c r="A58" s="185" t="s">
        <v>550</v>
      </c>
      <c r="B58" s="167" t="s">
        <v>510</v>
      </c>
      <c r="C58" s="167">
        <v>2</v>
      </c>
      <c r="D58" s="170">
        <v>1</v>
      </c>
      <c r="E58" s="184">
        <f t="shared" si="2"/>
        <v>24</v>
      </c>
      <c r="F58" s="177">
        <v>17</v>
      </c>
      <c r="G58" s="171">
        <f t="shared" si="3"/>
        <v>408</v>
      </c>
      <c r="H58" s="163"/>
      <c r="I58" s="163"/>
      <c r="J58" s="163"/>
      <c r="K58" s="163"/>
      <c r="L58" s="163"/>
      <c r="M58" s="163"/>
      <c r="N58" s="163"/>
      <c r="O58" s="163"/>
      <c r="P58" s="163"/>
      <c r="Q58" s="163"/>
      <c r="R58" s="163"/>
      <c r="S58" s="163"/>
      <c r="T58" s="163"/>
      <c r="U58" s="163"/>
      <c r="V58" s="163"/>
      <c r="W58" s="163"/>
      <c r="X58" s="163"/>
      <c r="Y58" s="163"/>
      <c r="Z58" s="163"/>
    </row>
    <row r="59" spans="1:26" ht="12" customHeight="1">
      <c r="A59" s="172" t="s">
        <v>551</v>
      </c>
      <c r="B59" s="167" t="s">
        <v>510</v>
      </c>
      <c r="C59" s="167">
        <v>2</v>
      </c>
      <c r="D59" s="170">
        <v>1</v>
      </c>
      <c r="E59" s="184">
        <f t="shared" si="2"/>
        <v>24</v>
      </c>
      <c r="F59" s="177">
        <v>14</v>
      </c>
      <c r="G59" s="171">
        <f t="shared" si="3"/>
        <v>336</v>
      </c>
      <c r="H59" s="163"/>
      <c r="I59" s="163"/>
      <c r="J59" s="163"/>
      <c r="K59" s="163"/>
      <c r="L59" s="163"/>
      <c r="M59" s="163"/>
      <c r="N59" s="163"/>
      <c r="O59" s="163"/>
      <c r="P59" s="163"/>
      <c r="Q59" s="163"/>
      <c r="R59" s="163"/>
      <c r="S59" s="163"/>
      <c r="T59" s="163"/>
      <c r="U59" s="163"/>
      <c r="V59" s="163"/>
      <c r="W59" s="163"/>
      <c r="X59" s="163"/>
      <c r="Y59" s="163"/>
      <c r="Z59" s="163"/>
    </row>
    <row r="60" spans="1:26" ht="12" customHeight="1">
      <c r="A60" s="166" t="s">
        <v>552</v>
      </c>
      <c r="B60" s="167" t="s">
        <v>498</v>
      </c>
      <c r="C60" s="167">
        <v>2</v>
      </c>
      <c r="D60" s="170">
        <v>4</v>
      </c>
      <c r="E60" s="184">
        <f t="shared" si="2"/>
        <v>6</v>
      </c>
      <c r="F60" s="177">
        <v>15</v>
      </c>
      <c r="G60" s="171">
        <f t="shared" si="3"/>
        <v>90</v>
      </c>
      <c r="H60" s="163"/>
      <c r="I60" s="163"/>
      <c r="J60" s="163"/>
      <c r="K60" s="163"/>
      <c r="L60" s="163"/>
      <c r="M60" s="163"/>
      <c r="N60" s="163"/>
      <c r="O60" s="163"/>
      <c r="P60" s="163"/>
      <c r="Q60" s="163"/>
      <c r="R60" s="163"/>
      <c r="S60" s="163"/>
      <c r="T60" s="163"/>
      <c r="U60" s="163"/>
      <c r="V60" s="163"/>
      <c r="W60" s="163"/>
      <c r="X60" s="163"/>
      <c r="Y60" s="163"/>
      <c r="Z60" s="163"/>
    </row>
    <row r="61" spans="1:26" ht="12" customHeight="1">
      <c r="A61" s="183" t="s">
        <v>553</v>
      </c>
      <c r="B61" s="167" t="s">
        <v>498</v>
      </c>
      <c r="C61" s="167">
        <v>2</v>
      </c>
      <c r="D61" s="170">
        <v>1</v>
      </c>
      <c r="E61" s="184">
        <f t="shared" si="2"/>
        <v>24</v>
      </c>
      <c r="F61" s="177">
        <v>8</v>
      </c>
      <c r="G61" s="171">
        <f t="shared" si="3"/>
        <v>192</v>
      </c>
      <c r="H61" s="163"/>
      <c r="I61" s="163"/>
      <c r="J61" s="163"/>
      <c r="K61" s="163"/>
      <c r="L61" s="163"/>
      <c r="M61" s="163"/>
      <c r="N61" s="163"/>
      <c r="O61" s="163"/>
      <c r="P61" s="163"/>
      <c r="Q61" s="163"/>
      <c r="R61" s="163"/>
      <c r="S61" s="163"/>
      <c r="T61" s="163"/>
      <c r="U61" s="163"/>
      <c r="V61" s="163"/>
      <c r="W61" s="163"/>
      <c r="X61" s="163"/>
      <c r="Y61" s="163"/>
      <c r="Z61" s="163"/>
    </row>
    <row r="62" spans="1:26" ht="12" customHeight="1">
      <c r="A62" s="183" t="s">
        <v>554</v>
      </c>
      <c r="B62" s="167" t="s">
        <v>498</v>
      </c>
      <c r="C62" s="167">
        <v>2</v>
      </c>
      <c r="D62" s="170">
        <v>1</v>
      </c>
      <c r="E62" s="184">
        <f t="shared" si="2"/>
        <v>24</v>
      </c>
      <c r="F62" s="177">
        <v>29</v>
      </c>
      <c r="G62" s="171">
        <f t="shared" si="3"/>
        <v>696</v>
      </c>
      <c r="H62" s="163"/>
      <c r="I62" s="163"/>
      <c r="J62" s="163"/>
      <c r="K62" s="163"/>
      <c r="L62" s="163"/>
      <c r="M62" s="163"/>
      <c r="N62" s="163"/>
      <c r="O62" s="163"/>
      <c r="P62" s="163"/>
      <c r="Q62" s="163"/>
      <c r="R62" s="163"/>
      <c r="S62" s="163"/>
      <c r="T62" s="163"/>
      <c r="U62" s="163"/>
      <c r="V62" s="163"/>
      <c r="W62" s="163"/>
      <c r="X62" s="163"/>
      <c r="Y62" s="163"/>
      <c r="Z62" s="163"/>
    </row>
    <row r="63" spans="1:26" ht="14.25" customHeight="1">
      <c r="A63" s="664" t="s">
        <v>555</v>
      </c>
      <c r="B63" s="664"/>
      <c r="C63" s="664"/>
      <c r="D63" s="664"/>
      <c r="E63" s="664"/>
      <c r="F63" s="664"/>
      <c r="G63" s="186">
        <f>SUM(G34:G62)</f>
        <v>10133.200000000001</v>
      </c>
      <c r="H63" s="163"/>
      <c r="I63" s="163"/>
      <c r="J63" s="163"/>
      <c r="K63" s="163"/>
      <c r="L63" s="163"/>
      <c r="M63" s="163"/>
      <c r="N63" s="163"/>
      <c r="O63" s="163"/>
      <c r="P63" s="163"/>
      <c r="Q63" s="163"/>
      <c r="R63" s="163"/>
      <c r="S63" s="163"/>
      <c r="T63" s="163"/>
      <c r="U63" s="163"/>
      <c r="V63" s="163"/>
      <c r="W63" s="163"/>
      <c r="X63" s="163"/>
      <c r="Y63" s="163"/>
      <c r="Z63" s="163"/>
    </row>
    <row r="64" spans="1:26" ht="14.25" customHeight="1">
      <c r="A64" s="664" t="s">
        <v>556</v>
      </c>
      <c r="B64" s="664"/>
      <c r="C64" s="664"/>
      <c r="D64" s="664"/>
      <c r="E64" s="664"/>
      <c r="F64" s="664"/>
      <c r="G64" s="186">
        <f>G63/12</f>
        <v>844.43333333333339</v>
      </c>
      <c r="H64" s="163"/>
      <c r="I64" s="163"/>
      <c r="J64" s="163"/>
      <c r="K64" s="163"/>
      <c r="L64" s="163"/>
      <c r="M64" s="163"/>
      <c r="N64" s="163"/>
      <c r="O64" s="163"/>
      <c r="P64" s="163"/>
      <c r="Q64" s="163"/>
      <c r="R64" s="163"/>
      <c r="S64" s="163"/>
      <c r="T64" s="163"/>
      <c r="U64" s="163"/>
      <c r="V64" s="163"/>
      <c r="W64" s="163"/>
      <c r="X64" s="163"/>
      <c r="Y64" s="163"/>
      <c r="Z64" s="163"/>
    </row>
    <row r="65" spans="1:26" ht="12" customHeight="1">
      <c r="A65" s="163"/>
      <c r="B65" s="180"/>
      <c r="C65" s="180"/>
      <c r="D65" s="180"/>
      <c r="E65" s="181"/>
      <c r="F65" s="181"/>
      <c r="G65" s="163"/>
      <c r="H65" s="163"/>
      <c r="I65" s="163"/>
      <c r="J65" s="163"/>
      <c r="K65" s="163"/>
      <c r="L65" s="163"/>
      <c r="M65" s="163"/>
      <c r="N65" s="163"/>
      <c r="O65" s="163"/>
      <c r="P65" s="163"/>
      <c r="Q65" s="163"/>
      <c r="R65" s="163"/>
      <c r="S65" s="163"/>
      <c r="T65" s="163"/>
      <c r="U65" s="163"/>
      <c r="V65" s="163"/>
      <c r="W65" s="163"/>
      <c r="X65" s="163"/>
      <c r="Y65" s="163"/>
      <c r="Z65" s="163"/>
    </row>
    <row r="66" spans="1:26" ht="36" customHeight="1">
      <c r="A66" s="182" t="s">
        <v>557</v>
      </c>
      <c r="B66" s="164" t="s">
        <v>488</v>
      </c>
      <c r="C66" s="164" t="s">
        <v>524</v>
      </c>
      <c r="D66" s="164" t="s">
        <v>558</v>
      </c>
      <c r="E66" s="164" t="s">
        <v>490</v>
      </c>
      <c r="F66" s="165" t="s">
        <v>491</v>
      </c>
      <c r="G66" s="165" t="s">
        <v>492</v>
      </c>
      <c r="H66" s="163"/>
      <c r="I66" s="163"/>
      <c r="J66" s="163"/>
      <c r="K66" s="163"/>
      <c r="L66" s="163"/>
      <c r="M66" s="163"/>
      <c r="N66" s="163"/>
      <c r="O66" s="163"/>
      <c r="P66" s="163"/>
      <c r="Q66" s="163"/>
      <c r="R66" s="163"/>
      <c r="S66" s="163"/>
      <c r="T66" s="163"/>
      <c r="U66" s="163"/>
      <c r="V66" s="163"/>
      <c r="W66" s="163"/>
      <c r="X66" s="163"/>
      <c r="Y66" s="163"/>
      <c r="Z66" s="163"/>
    </row>
    <row r="67" spans="1:26" ht="12" customHeight="1">
      <c r="A67" s="183" t="s">
        <v>559</v>
      </c>
      <c r="B67" s="170" t="s">
        <v>498</v>
      </c>
      <c r="C67" s="170">
        <v>2</v>
      </c>
      <c r="D67" s="170">
        <v>12</v>
      </c>
      <c r="E67" s="184">
        <f t="shared" ref="E67:E78" si="4">12/D67*C67</f>
        <v>2</v>
      </c>
      <c r="F67" s="177">
        <v>231</v>
      </c>
      <c r="G67" s="177">
        <f t="shared" ref="G67:G78" si="5">E67*F67</f>
        <v>462</v>
      </c>
      <c r="H67" s="163"/>
      <c r="I67" s="163"/>
      <c r="J67" s="163"/>
      <c r="K67" s="163"/>
      <c r="L67" s="163"/>
      <c r="M67" s="163"/>
      <c r="N67" s="163"/>
      <c r="O67" s="163"/>
      <c r="P67" s="163"/>
      <c r="Q67" s="163"/>
      <c r="R67" s="163"/>
      <c r="S67" s="163"/>
      <c r="T67" s="163"/>
      <c r="U67" s="163"/>
      <c r="V67" s="163"/>
      <c r="W67" s="163"/>
      <c r="X67" s="163"/>
      <c r="Y67" s="163"/>
      <c r="Z67" s="163"/>
    </row>
    <row r="68" spans="1:26" ht="12" customHeight="1">
      <c r="A68" s="183" t="s">
        <v>560</v>
      </c>
      <c r="B68" s="170" t="s">
        <v>498</v>
      </c>
      <c r="C68" s="170">
        <v>8</v>
      </c>
      <c r="D68" s="170">
        <v>12</v>
      </c>
      <c r="E68" s="184">
        <f t="shared" si="4"/>
        <v>8</v>
      </c>
      <c r="F68" s="177">
        <v>110.49</v>
      </c>
      <c r="G68" s="177">
        <f t="shared" si="5"/>
        <v>883.92</v>
      </c>
      <c r="H68" s="163"/>
      <c r="I68" s="163"/>
      <c r="J68" s="163"/>
      <c r="K68" s="163"/>
      <c r="L68" s="163"/>
      <c r="M68" s="163"/>
      <c r="N68" s="163"/>
      <c r="O68" s="163"/>
      <c r="P68" s="163"/>
      <c r="Q68" s="163"/>
      <c r="R68" s="163"/>
      <c r="S68" s="163"/>
      <c r="T68" s="163"/>
      <c r="U68" s="163"/>
      <c r="V68" s="163"/>
      <c r="W68" s="163"/>
      <c r="X68" s="163"/>
      <c r="Y68" s="163"/>
      <c r="Z68" s="163"/>
    </row>
    <row r="69" spans="1:26" ht="12" customHeight="1">
      <c r="A69" s="183" t="s">
        <v>561</v>
      </c>
      <c r="B69" s="170" t="s">
        <v>498</v>
      </c>
      <c r="C69" s="170">
        <v>2</v>
      </c>
      <c r="D69" s="170">
        <v>60</v>
      </c>
      <c r="E69" s="184">
        <f t="shared" si="4"/>
        <v>0.4</v>
      </c>
      <c r="F69" s="177">
        <v>118</v>
      </c>
      <c r="G69" s="177">
        <f t="shared" si="5"/>
        <v>47.2</v>
      </c>
      <c r="H69" s="163"/>
      <c r="I69" s="163"/>
      <c r="J69" s="163"/>
      <c r="K69" s="163"/>
      <c r="L69" s="163"/>
      <c r="M69" s="163"/>
      <c r="N69" s="163"/>
      <c r="O69" s="163"/>
      <c r="P69" s="163"/>
      <c r="Q69" s="163"/>
      <c r="R69" s="163"/>
      <c r="S69" s="163"/>
      <c r="T69" s="163"/>
      <c r="U69" s="163"/>
      <c r="V69" s="163"/>
      <c r="W69" s="163"/>
      <c r="X69" s="163"/>
      <c r="Y69" s="163"/>
      <c r="Z69" s="163"/>
    </row>
    <row r="70" spans="1:26" ht="12" customHeight="1">
      <c r="A70" s="183" t="s">
        <v>562</v>
      </c>
      <c r="B70" s="170" t="s">
        <v>498</v>
      </c>
      <c r="C70" s="170">
        <v>2</v>
      </c>
      <c r="D70" s="170">
        <v>12</v>
      </c>
      <c r="E70" s="184">
        <f t="shared" si="4"/>
        <v>2</v>
      </c>
      <c r="F70" s="177">
        <v>329.2</v>
      </c>
      <c r="G70" s="177">
        <f t="shared" si="5"/>
        <v>658.4</v>
      </c>
      <c r="H70" s="163"/>
      <c r="I70" s="163"/>
      <c r="J70" s="163"/>
      <c r="K70" s="163"/>
      <c r="L70" s="163"/>
      <c r="M70" s="163"/>
      <c r="N70" s="163"/>
      <c r="O70" s="163"/>
      <c r="P70" s="163"/>
      <c r="Q70" s="163"/>
      <c r="R70" s="163"/>
      <c r="S70" s="163"/>
      <c r="T70" s="163"/>
      <c r="U70" s="163"/>
      <c r="V70" s="163"/>
      <c r="W70" s="163"/>
      <c r="X70" s="163"/>
      <c r="Y70" s="163"/>
      <c r="Z70" s="163"/>
    </row>
    <row r="71" spans="1:26" ht="12" customHeight="1">
      <c r="A71" s="183" t="s">
        <v>563</v>
      </c>
      <c r="B71" s="170" t="s">
        <v>498</v>
      </c>
      <c r="C71" s="170">
        <v>2</v>
      </c>
      <c r="D71" s="170">
        <v>12</v>
      </c>
      <c r="E71" s="184">
        <f t="shared" si="4"/>
        <v>2</v>
      </c>
      <c r="F71" s="177">
        <v>431.08</v>
      </c>
      <c r="G71" s="177">
        <f t="shared" si="5"/>
        <v>862.16</v>
      </c>
      <c r="H71" s="163"/>
      <c r="I71" s="163"/>
      <c r="J71" s="163"/>
      <c r="K71" s="163"/>
      <c r="L71" s="163"/>
      <c r="M71" s="163"/>
      <c r="N71" s="163"/>
      <c r="O71" s="163"/>
      <c r="P71" s="163"/>
      <c r="Q71" s="163"/>
      <c r="R71" s="163"/>
      <c r="S71" s="163"/>
      <c r="T71" s="163"/>
      <c r="U71" s="163"/>
      <c r="V71" s="163"/>
      <c r="W71" s="163"/>
      <c r="X71" s="163"/>
      <c r="Y71" s="163"/>
      <c r="Z71" s="163"/>
    </row>
    <row r="72" spans="1:26" ht="12" customHeight="1">
      <c r="A72" s="172" t="s">
        <v>564</v>
      </c>
      <c r="B72" s="170" t="s">
        <v>498</v>
      </c>
      <c r="C72" s="170">
        <v>2</v>
      </c>
      <c r="D72" s="170">
        <v>36</v>
      </c>
      <c r="E72" s="184">
        <f t="shared" si="4"/>
        <v>0.66666666666666663</v>
      </c>
      <c r="F72" s="177">
        <v>1100</v>
      </c>
      <c r="G72" s="177">
        <f t="shared" si="5"/>
        <v>733.33333333333326</v>
      </c>
      <c r="H72" s="163"/>
      <c r="I72" s="163"/>
      <c r="J72" s="163"/>
      <c r="K72" s="163"/>
      <c r="L72" s="163"/>
      <c r="M72" s="163"/>
      <c r="N72" s="163"/>
      <c r="O72" s="163"/>
      <c r="P72" s="163"/>
      <c r="Q72" s="163"/>
      <c r="R72" s="163"/>
      <c r="S72" s="163"/>
      <c r="T72" s="163"/>
      <c r="U72" s="163"/>
      <c r="V72" s="163"/>
      <c r="W72" s="163"/>
      <c r="X72" s="163"/>
      <c r="Y72" s="163"/>
      <c r="Z72" s="163"/>
    </row>
    <row r="73" spans="1:26" ht="12" customHeight="1">
      <c r="A73" s="183" t="s">
        <v>565</v>
      </c>
      <c r="B73" s="170" t="s">
        <v>498</v>
      </c>
      <c r="C73" s="170">
        <v>8</v>
      </c>
      <c r="D73" s="170">
        <v>60</v>
      </c>
      <c r="E73" s="184">
        <f t="shared" si="4"/>
        <v>1.6</v>
      </c>
      <c r="F73" s="177">
        <v>130</v>
      </c>
      <c r="G73" s="177">
        <f t="shared" si="5"/>
        <v>208</v>
      </c>
      <c r="H73" s="163"/>
      <c r="I73" s="163"/>
      <c r="J73" s="163"/>
      <c r="K73" s="163"/>
      <c r="L73" s="163"/>
      <c r="M73" s="163"/>
      <c r="N73" s="163"/>
      <c r="O73" s="163"/>
      <c r="P73" s="163"/>
      <c r="Q73" s="163"/>
      <c r="R73" s="163"/>
      <c r="S73" s="163"/>
      <c r="T73" s="163"/>
      <c r="U73" s="163"/>
      <c r="V73" s="163"/>
      <c r="W73" s="163"/>
      <c r="X73" s="163"/>
      <c r="Y73" s="163"/>
      <c r="Z73" s="163"/>
    </row>
    <row r="74" spans="1:26" ht="12" customHeight="1">
      <c r="A74" s="187" t="s">
        <v>566</v>
      </c>
      <c r="B74" s="188" t="s">
        <v>498</v>
      </c>
      <c r="C74" s="188">
        <v>8</v>
      </c>
      <c r="D74" s="170">
        <v>24</v>
      </c>
      <c r="E74" s="184">
        <f t="shared" si="4"/>
        <v>4</v>
      </c>
      <c r="F74" s="177">
        <v>40</v>
      </c>
      <c r="G74" s="177">
        <f t="shared" si="5"/>
        <v>160</v>
      </c>
      <c r="H74" s="163"/>
      <c r="I74" s="163"/>
      <c r="J74" s="163"/>
      <c r="K74" s="163"/>
      <c r="L74" s="163"/>
      <c r="M74" s="163"/>
      <c r="N74" s="163"/>
      <c r="O74" s="163"/>
      <c r="P74" s="163"/>
      <c r="Q74" s="163"/>
      <c r="R74" s="163"/>
      <c r="S74" s="163"/>
      <c r="T74" s="163"/>
      <c r="U74" s="163"/>
      <c r="V74" s="163"/>
      <c r="W74" s="163"/>
      <c r="X74" s="163"/>
      <c r="Y74" s="163"/>
      <c r="Z74" s="163"/>
    </row>
    <row r="75" spans="1:26" ht="12" customHeight="1">
      <c r="A75" s="166" t="s">
        <v>567</v>
      </c>
      <c r="B75" s="188" t="s">
        <v>498</v>
      </c>
      <c r="C75" s="188">
        <v>30</v>
      </c>
      <c r="D75" s="170">
        <v>24</v>
      </c>
      <c r="E75" s="184">
        <f t="shared" si="4"/>
        <v>15</v>
      </c>
      <c r="F75" s="177">
        <v>29</v>
      </c>
      <c r="G75" s="177">
        <f t="shared" si="5"/>
        <v>435</v>
      </c>
      <c r="H75" s="163"/>
      <c r="I75" s="163"/>
      <c r="J75" s="163"/>
      <c r="K75" s="163"/>
      <c r="L75" s="163"/>
      <c r="M75" s="163"/>
      <c r="N75" s="163"/>
      <c r="O75" s="163"/>
      <c r="P75" s="163"/>
      <c r="Q75" s="163"/>
      <c r="R75" s="163"/>
      <c r="S75" s="163"/>
      <c r="T75" s="163"/>
      <c r="U75" s="163"/>
      <c r="V75" s="163"/>
      <c r="W75" s="163"/>
      <c r="X75" s="163"/>
      <c r="Y75" s="163"/>
      <c r="Z75" s="163"/>
    </row>
    <row r="76" spans="1:26" ht="12" customHeight="1">
      <c r="A76" s="166" t="s">
        <v>568</v>
      </c>
      <c r="B76" s="188" t="s">
        <v>498</v>
      </c>
      <c r="C76" s="188">
        <v>30</v>
      </c>
      <c r="D76" s="170">
        <v>24</v>
      </c>
      <c r="E76" s="184">
        <f t="shared" si="4"/>
        <v>15</v>
      </c>
      <c r="F76" s="177">
        <v>18</v>
      </c>
      <c r="G76" s="177">
        <f t="shared" si="5"/>
        <v>270</v>
      </c>
      <c r="H76" s="163"/>
      <c r="I76" s="163"/>
      <c r="J76" s="163"/>
      <c r="K76" s="163"/>
      <c r="L76" s="163"/>
      <c r="M76" s="163"/>
      <c r="N76" s="163"/>
      <c r="O76" s="163"/>
      <c r="P76" s="163"/>
      <c r="Q76" s="163"/>
      <c r="R76" s="163"/>
      <c r="S76" s="163"/>
      <c r="T76" s="163"/>
      <c r="U76" s="163"/>
      <c r="V76" s="163"/>
      <c r="W76" s="163"/>
      <c r="X76" s="163"/>
      <c r="Y76" s="163"/>
      <c r="Z76" s="163"/>
    </row>
    <row r="77" spans="1:26" ht="37.5" customHeight="1">
      <c r="A77" s="166" t="s">
        <v>569</v>
      </c>
      <c r="B77" s="170" t="s">
        <v>498</v>
      </c>
      <c r="C77" s="170">
        <v>6</v>
      </c>
      <c r="D77" s="170">
        <v>60</v>
      </c>
      <c r="E77" s="184">
        <f t="shared" si="4"/>
        <v>1.2000000000000002</v>
      </c>
      <c r="F77" s="177">
        <v>620</v>
      </c>
      <c r="G77" s="177">
        <f t="shared" si="5"/>
        <v>744.00000000000011</v>
      </c>
      <c r="H77" s="163"/>
      <c r="I77" s="163"/>
      <c r="J77" s="163"/>
      <c r="K77" s="163"/>
      <c r="L77" s="163"/>
      <c r="M77" s="163"/>
      <c r="N77" s="163"/>
      <c r="O77" s="163"/>
      <c r="P77" s="163"/>
      <c r="Q77" s="163"/>
      <c r="R77" s="163"/>
      <c r="S77" s="163"/>
      <c r="T77" s="163"/>
      <c r="U77" s="163"/>
      <c r="V77" s="163"/>
      <c r="W77" s="163"/>
      <c r="X77" s="163"/>
      <c r="Y77" s="163"/>
      <c r="Z77" s="163"/>
    </row>
    <row r="78" spans="1:26" ht="12" customHeight="1">
      <c r="A78" s="172" t="s">
        <v>570</v>
      </c>
      <c r="B78" s="167" t="s">
        <v>498</v>
      </c>
      <c r="C78" s="167">
        <f>C70</f>
        <v>2</v>
      </c>
      <c r="D78" s="170">
        <v>60</v>
      </c>
      <c r="E78" s="184">
        <f t="shared" si="4"/>
        <v>0.4</v>
      </c>
      <c r="F78" s="171">
        <v>35</v>
      </c>
      <c r="G78" s="177">
        <f t="shared" si="5"/>
        <v>14</v>
      </c>
      <c r="H78" s="163"/>
      <c r="I78" s="163"/>
      <c r="J78" s="163"/>
      <c r="K78" s="163"/>
      <c r="L78" s="163"/>
      <c r="M78" s="163"/>
      <c r="N78" s="163"/>
      <c r="O78" s="163"/>
      <c r="P78" s="163"/>
      <c r="Q78" s="163"/>
      <c r="R78" s="163"/>
      <c r="S78" s="163"/>
      <c r="T78" s="163"/>
      <c r="U78" s="163"/>
      <c r="V78" s="163"/>
      <c r="W78" s="163"/>
      <c r="X78" s="163"/>
      <c r="Y78" s="163"/>
      <c r="Z78" s="163"/>
    </row>
    <row r="79" spans="1:26" ht="12.75" customHeight="1">
      <c r="A79" s="664" t="s">
        <v>571</v>
      </c>
      <c r="B79" s="664"/>
      <c r="C79" s="664"/>
      <c r="D79" s="664"/>
      <c r="E79" s="664"/>
      <c r="F79" s="664"/>
      <c r="G79" s="179">
        <f>SUM(G67:G78)</f>
        <v>5478.0133333333333</v>
      </c>
      <c r="H79" s="163"/>
      <c r="I79" s="163"/>
      <c r="J79" s="163"/>
      <c r="K79" s="163"/>
      <c r="L79" s="163"/>
      <c r="M79" s="163"/>
      <c r="N79" s="163"/>
      <c r="O79" s="163"/>
      <c r="P79" s="163"/>
      <c r="Q79" s="163"/>
      <c r="R79" s="163"/>
      <c r="S79" s="163"/>
      <c r="T79" s="163"/>
      <c r="U79" s="163"/>
      <c r="V79" s="163"/>
      <c r="W79" s="163"/>
      <c r="X79" s="163"/>
      <c r="Y79" s="163"/>
      <c r="Z79" s="163"/>
    </row>
    <row r="80" spans="1:26" ht="12.75" customHeight="1">
      <c r="A80" s="664" t="s">
        <v>572</v>
      </c>
      <c r="B80" s="664"/>
      <c r="C80" s="664"/>
      <c r="D80" s="664"/>
      <c r="E80" s="664"/>
      <c r="F80" s="664"/>
      <c r="G80" s="179">
        <f>G79/12</f>
        <v>456.50111111111113</v>
      </c>
      <c r="H80" s="163"/>
      <c r="I80" s="163"/>
      <c r="J80" s="163"/>
      <c r="K80" s="163"/>
      <c r="L80" s="163"/>
      <c r="M80" s="163"/>
      <c r="N80" s="163"/>
      <c r="O80" s="163"/>
      <c r="P80" s="163"/>
      <c r="Q80" s="163"/>
      <c r="R80" s="163"/>
      <c r="S80" s="163"/>
      <c r="T80" s="163"/>
      <c r="U80" s="163"/>
      <c r="V80" s="163"/>
      <c r="W80" s="163"/>
      <c r="X80" s="163"/>
      <c r="Y80" s="163"/>
      <c r="Z80" s="163"/>
    </row>
    <row r="81" spans="1:26" ht="12" customHeight="1">
      <c r="A81" s="163"/>
      <c r="B81" s="180"/>
      <c r="C81" s="180"/>
      <c r="D81" s="180"/>
      <c r="E81" s="181"/>
      <c r="F81" s="181"/>
      <c r="G81" s="163"/>
      <c r="H81" s="163"/>
      <c r="I81" s="163"/>
      <c r="J81" s="163"/>
      <c r="K81" s="163"/>
      <c r="L81" s="163"/>
      <c r="M81" s="163"/>
      <c r="N81" s="163"/>
      <c r="O81" s="163"/>
      <c r="P81" s="163"/>
      <c r="Q81" s="163"/>
      <c r="R81" s="163"/>
      <c r="S81" s="163"/>
      <c r="T81" s="163"/>
      <c r="U81" s="163"/>
      <c r="V81" s="163"/>
      <c r="W81" s="163"/>
      <c r="X81" s="163"/>
      <c r="Y81" s="163"/>
      <c r="Z81" s="163"/>
    </row>
    <row r="82" spans="1:26" ht="25.5" customHeight="1">
      <c r="A82" s="189" t="s">
        <v>573</v>
      </c>
      <c r="B82" s="164" t="s">
        <v>488</v>
      </c>
      <c r="C82" s="164" t="s">
        <v>490</v>
      </c>
      <c r="D82" s="165" t="s">
        <v>491</v>
      </c>
      <c r="E82" s="165" t="s">
        <v>492</v>
      </c>
      <c r="F82" s="163"/>
      <c r="G82" s="163"/>
      <c r="H82" s="163"/>
      <c r="I82" s="163"/>
      <c r="J82" s="163"/>
      <c r="K82" s="163"/>
      <c r="L82" s="163"/>
      <c r="M82" s="163"/>
      <c r="N82" s="163"/>
      <c r="O82" s="163"/>
      <c r="P82" s="163"/>
      <c r="Q82" s="163"/>
      <c r="R82" s="163"/>
      <c r="S82" s="163"/>
      <c r="T82" s="163"/>
      <c r="U82" s="163"/>
      <c r="V82" s="163"/>
      <c r="W82" s="163"/>
      <c r="X82" s="163"/>
      <c r="Y82" s="163"/>
      <c r="Z82" s="163"/>
    </row>
    <row r="83" spans="1:26" ht="12" customHeight="1">
      <c r="A83" s="183" t="s">
        <v>574</v>
      </c>
      <c r="B83" s="170" t="s">
        <v>498</v>
      </c>
      <c r="C83" s="173">
        <v>1</v>
      </c>
      <c r="D83" s="177">
        <v>22.36</v>
      </c>
      <c r="E83" s="171">
        <f t="shared" ref="E83:E90" si="6">C83*D83</f>
        <v>22.36</v>
      </c>
      <c r="F83" s="163"/>
      <c r="G83" s="163"/>
      <c r="H83" s="163"/>
      <c r="I83" s="163"/>
      <c r="J83" s="163"/>
      <c r="K83" s="163"/>
      <c r="L83" s="163"/>
      <c r="M83" s="163"/>
      <c r="N83" s="163"/>
      <c r="O83" s="163"/>
      <c r="P83" s="163"/>
      <c r="Q83" s="163"/>
      <c r="R83" s="163"/>
      <c r="S83" s="163"/>
      <c r="T83" s="163"/>
      <c r="U83" s="163"/>
      <c r="V83" s="163"/>
      <c r="W83" s="163"/>
      <c r="X83" s="163"/>
      <c r="Y83" s="163"/>
      <c r="Z83" s="163"/>
    </row>
    <row r="84" spans="1:26" ht="12" customHeight="1">
      <c r="A84" s="183" t="s">
        <v>575</v>
      </c>
      <c r="B84" s="170" t="s">
        <v>498</v>
      </c>
      <c r="C84" s="173">
        <v>2</v>
      </c>
      <c r="D84" s="177">
        <v>22.2</v>
      </c>
      <c r="E84" s="171">
        <f t="shared" si="6"/>
        <v>44.4</v>
      </c>
      <c r="F84" s="163"/>
      <c r="G84" s="163"/>
      <c r="H84" s="163"/>
      <c r="I84" s="163"/>
      <c r="J84" s="163"/>
      <c r="K84" s="163"/>
      <c r="L84" s="163"/>
      <c r="M84" s="163"/>
      <c r="N84" s="163"/>
      <c r="O84" s="163"/>
      <c r="P84" s="163"/>
      <c r="Q84" s="163"/>
      <c r="R84" s="163"/>
      <c r="S84" s="163"/>
      <c r="T84" s="163"/>
      <c r="U84" s="163"/>
      <c r="V84" s="163"/>
      <c r="W84" s="163"/>
      <c r="X84" s="163"/>
      <c r="Y84" s="163"/>
      <c r="Z84" s="163"/>
    </row>
    <row r="85" spans="1:26" ht="12" customHeight="1">
      <c r="A85" s="172" t="s">
        <v>576</v>
      </c>
      <c r="B85" s="170" t="s">
        <v>577</v>
      </c>
      <c r="C85" s="173">
        <v>2</v>
      </c>
      <c r="D85" s="177">
        <v>53</v>
      </c>
      <c r="E85" s="171">
        <f t="shared" si="6"/>
        <v>106</v>
      </c>
      <c r="F85" s="163"/>
      <c r="G85" s="163"/>
      <c r="H85" s="163"/>
      <c r="I85" s="163"/>
      <c r="J85" s="163"/>
      <c r="K85" s="163"/>
      <c r="L85" s="163"/>
      <c r="M85" s="163"/>
      <c r="N85" s="163"/>
      <c r="O85" s="163"/>
      <c r="P85" s="163"/>
      <c r="Q85" s="163"/>
      <c r="R85" s="163"/>
      <c r="S85" s="163"/>
      <c r="T85" s="163"/>
      <c r="U85" s="163"/>
      <c r="V85" s="163"/>
      <c r="W85" s="163"/>
      <c r="X85" s="163"/>
      <c r="Y85" s="163"/>
      <c r="Z85" s="163"/>
    </row>
    <row r="86" spans="1:26" ht="12" customHeight="1">
      <c r="A86" s="172" t="s">
        <v>578</v>
      </c>
      <c r="B86" s="170" t="s">
        <v>498</v>
      </c>
      <c r="C86" s="173">
        <v>1</v>
      </c>
      <c r="D86" s="177">
        <v>83.4</v>
      </c>
      <c r="E86" s="171">
        <f t="shared" si="6"/>
        <v>83.4</v>
      </c>
      <c r="F86" s="163"/>
      <c r="G86" s="163"/>
      <c r="H86" s="163"/>
      <c r="I86" s="163"/>
      <c r="J86" s="163"/>
      <c r="K86" s="163"/>
      <c r="L86" s="163"/>
      <c r="M86" s="163"/>
      <c r="N86" s="163"/>
      <c r="O86" s="163"/>
      <c r="P86" s="163"/>
      <c r="Q86" s="163"/>
      <c r="R86" s="163"/>
      <c r="S86" s="163"/>
      <c r="T86" s="163"/>
      <c r="U86" s="163"/>
      <c r="V86" s="163"/>
      <c r="W86" s="163"/>
      <c r="X86" s="163"/>
      <c r="Y86" s="163"/>
      <c r="Z86" s="163"/>
    </row>
    <row r="87" spans="1:26" ht="12" customHeight="1">
      <c r="A87" s="183" t="s">
        <v>579</v>
      </c>
      <c r="B87" s="167" t="s">
        <v>580</v>
      </c>
      <c r="C87" s="170">
        <v>12</v>
      </c>
      <c r="D87" s="177">
        <v>7.25</v>
      </c>
      <c r="E87" s="171">
        <f t="shared" si="6"/>
        <v>87</v>
      </c>
      <c r="F87" s="163"/>
      <c r="G87" s="163"/>
      <c r="H87" s="163"/>
      <c r="I87" s="163"/>
      <c r="J87" s="163"/>
      <c r="K87" s="163"/>
      <c r="L87" s="163"/>
      <c r="M87" s="163"/>
      <c r="N87" s="163"/>
      <c r="O87" s="163"/>
      <c r="P87" s="163"/>
      <c r="Q87" s="163"/>
      <c r="R87" s="163"/>
      <c r="S87" s="163"/>
      <c r="T87" s="163"/>
      <c r="U87" s="163"/>
      <c r="V87" s="163"/>
      <c r="W87" s="163"/>
      <c r="X87" s="163"/>
      <c r="Y87" s="163"/>
      <c r="Z87" s="163"/>
    </row>
    <row r="88" spans="1:26" ht="12" customHeight="1">
      <c r="A88" s="172" t="s">
        <v>581</v>
      </c>
      <c r="B88" s="167" t="s">
        <v>580</v>
      </c>
      <c r="C88" s="170">
        <v>12</v>
      </c>
      <c r="D88" s="177">
        <v>1.9</v>
      </c>
      <c r="E88" s="171">
        <f t="shared" si="6"/>
        <v>22.799999999999997</v>
      </c>
      <c r="F88" s="163"/>
      <c r="G88" s="163"/>
      <c r="H88" s="163"/>
      <c r="I88" s="163"/>
      <c r="J88" s="163"/>
      <c r="K88" s="163"/>
      <c r="L88" s="163"/>
      <c r="M88" s="163"/>
      <c r="N88" s="163"/>
      <c r="O88" s="163"/>
      <c r="P88" s="163"/>
      <c r="Q88" s="163"/>
      <c r="R88" s="163"/>
      <c r="S88" s="163"/>
      <c r="T88" s="163"/>
      <c r="U88" s="163"/>
      <c r="V88" s="163"/>
      <c r="W88" s="163"/>
      <c r="X88" s="163"/>
      <c r="Y88" s="163"/>
      <c r="Z88" s="163"/>
    </row>
    <row r="89" spans="1:26" ht="12" customHeight="1">
      <c r="A89" s="172" t="s">
        <v>582</v>
      </c>
      <c r="B89" s="170" t="s">
        <v>510</v>
      </c>
      <c r="C89" s="173">
        <v>3</v>
      </c>
      <c r="D89" s="177">
        <v>14</v>
      </c>
      <c r="E89" s="171">
        <f t="shared" si="6"/>
        <v>42</v>
      </c>
      <c r="F89" s="163"/>
      <c r="G89" s="163"/>
      <c r="H89" s="163"/>
      <c r="I89" s="163"/>
      <c r="J89" s="163"/>
      <c r="K89" s="163"/>
      <c r="L89" s="163"/>
      <c r="M89" s="163"/>
      <c r="N89" s="163"/>
      <c r="O89" s="163"/>
      <c r="P89" s="163"/>
      <c r="Q89" s="163"/>
      <c r="R89" s="163"/>
      <c r="S89" s="163"/>
      <c r="T89" s="163"/>
      <c r="U89" s="163"/>
      <c r="V89" s="163"/>
      <c r="W89" s="163"/>
      <c r="X89" s="163"/>
      <c r="Y89" s="163"/>
      <c r="Z89" s="163"/>
    </row>
    <row r="90" spans="1:26" ht="12" customHeight="1">
      <c r="A90" s="172" t="s">
        <v>583</v>
      </c>
      <c r="B90" s="170" t="s">
        <v>580</v>
      </c>
      <c r="C90" s="173">
        <v>2</v>
      </c>
      <c r="D90" s="177">
        <v>42</v>
      </c>
      <c r="E90" s="171">
        <f t="shared" si="6"/>
        <v>84</v>
      </c>
      <c r="F90" s="163"/>
      <c r="G90" s="163"/>
      <c r="H90" s="163"/>
      <c r="I90" s="163"/>
      <c r="J90" s="163"/>
      <c r="K90" s="163"/>
      <c r="L90" s="163"/>
      <c r="M90" s="163"/>
      <c r="N90" s="163"/>
      <c r="O90" s="163"/>
      <c r="P90" s="163"/>
      <c r="Q90" s="163"/>
      <c r="R90" s="163"/>
      <c r="S90" s="163"/>
      <c r="T90" s="163"/>
      <c r="U90" s="163"/>
      <c r="V90" s="163"/>
      <c r="W90" s="163"/>
      <c r="X90" s="163"/>
      <c r="Y90" s="163"/>
      <c r="Z90" s="163"/>
    </row>
    <row r="91" spans="1:26" ht="12.75" customHeight="1">
      <c r="A91" s="664" t="s">
        <v>584</v>
      </c>
      <c r="B91" s="664"/>
      <c r="C91" s="664"/>
      <c r="D91" s="664"/>
      <c r="E91" s="186">
        <f>SUM(E83:E90)</f>
        <v>491.96</v>
      </c>
      <c r="F91" s="163"/>
      <c r="G91" s="163"/>
      <c r="H91" s="163"/>
      <c r="I91" s="163"/>
      <c r="J91" s="163"/>
      <c r="K91" s="163"/>
      <c r="L91" s="163"/>
      <c r="M91" s="163"/>
      <c r="N91" s="163"/>
      <c r="O91" s="163"/>
      <c r="P91" s="163"/>
      <c r="Q91" s="163"/>
      <c r="R91" s="163"/>
      <c r="S91" s="163"/>
      <c r="T91" s="163"/>
      <c r="U91" s="163"/>
      <c r="V91" s="163"/>
      <c r="W91" s="163"/>
      <c r="X91" s="163"/>
      <c r="Y91" s="163"/>
      <c r="Z91" s="163"/>
    </row>
    <row r="92" spans="1:26" ht="12.75" customHeight="1">
      <c r="A92" s="664" t="s">
        <v>585</v>
      </c>
      <c r="B92" s="664"/>
      <c r="C92" s="664"/>
      <c r="D92" s="664"/>
      <c r="E92" s="186">
        <f>E91/12</f>
        <v>40.996666666666663</v>
      </c>
      <c r="F92" s="181"/>
      <c r="G92" s="163"/>
      <c r="H92" s="163"/>
      <c r="I92" s="163"/>
      <c r="J92" s="163"/>
      <c r="K92" s="163"/>
      <c r="L92" s="163"/>
      <c r="M92" s="163"/>
      <c r="N92" s="163"/>
      <c r="O92" s="163"/>
      <c r="P92" s="163"/>
      <c r="Q92" s="163"/>
      <c r="R92" s="163"/>
      <c r="S92" s="163"/>
      <c r="T92" s="163"/>
      <c r="U92" s="163"/>
      <c r="V92" s="163"/>
      <c r="W92" s="163"/>
      <c r="X92" s="163"/>
      <c r="Y92" s="163"/>
      <c r="Z92" s="163"/>
    </row>
    <row r="93" spans="1:26" ht="12" customHeight="1">
      <c r="A93" s="163"/>
      <c r="B93" s="180"/>
      <c r="C93" s="180"/>
      <c r="D93" s="180"/>
      <c r="E93" s="181"/>
      <c r="F93" s="181"/>
      <c r="G93" s="163"/>
      <c r="H93" s="163"/>
      <c r="I93" s="163"/>
      <c r="J93" s="163"/>
      <c r="K93" s="163"/>
      <c r="L93" s="163"/>
      <c r="M93" s="163"/>
      <c r="N93" s="163"/>
      <c r="O93" s="163"/>
      <c r="P93" s="163"/>
      <c r="Q93" s="163"/>
      <c r="R93" s="163"/>
      <c r="S93" s="163"/>
      <c r="T93" s="163"/>
      <c r="U93" s="163"/>
      <c r="V93" s="163"/>
      <c r="W93" s="163"/>
      <c r="X93" s="163"/>
      <c r="Y93" s="163"/>
      <c r="Z93" s="163"/>
    </row>
    <row r="94" spans="1:26" ht="38.25" customHeight="1">
      <c r="A94" s="190" t="s">
        <v>586</v>
      </c>
      <c r="B94" s="665" t="s">
        <v>587</v>
      </c>
      <c r="C94" s="665"/>
      <c r="D94" s="665" t="s">
        <v>588</v>
      </c>
      <c r="E94" s="665"/>
      <c r="F94" s="666" t="s">
        <v>589</v>
      </c>
      <c r="G94" s="666"/>
      <c r="H94" s="666"/>
      <c r="I94" s="163"/>
      <c r="J94" s="163"/>
      <c r="K94" s="163"/>
      <c r="L94" s="163"/>
      <c r="M94" s="163"/>
      <c r="N94" s="163"/>
      <c r="O94" s="163"/>
      <c r="P94" s="163"/>
      <c r="Q94" s="163"/>
      <c r="R94" s="163"/>
      <c r="S94" s="163"/>
      <c r="T94" s="163"/>
      <c r="U94" s="163"/>
      <c r="V94" s="163"/>
      <c r="W94" s="163"/>
      <c r="X94" s="163"/>
      <c r="Y94" s="163"/>
      <c r="Z94" s="163"/>
    </row>
    <row r="95" spans="1:26" ht="14.25" customHeight="1">
      <c r="A95" s="191" t="s">
        <v>590</v>
      </c>
      <c r="B95" s="667">
        <f>F23</f>
        <v>14790</v>
      </c>
      <c r="C95" s="667"/>
      <c r="D95" s="667">
        <f>B95/12</f>
        <v>1232.5</v>
      </c>
      <c r="E95" s="667"/>
      <c r="F95" s="668" t="e">
        <f>D95/H106</f>
        <v>#DIV/0!</v>
      </c>
      <c r="G95" s="668"/>
      <c r="H95" s="668"/>
      <c r="I95" s="163"/>
      <c r="J95" s="163"/>
      <c r="K95" s="163"/>
      <c r="L95" s="163"/>
      <c r="M95" s="163"/>
      <c r="N95" s="163"/>
      <c r="O95" s="163"/>
      <c r="P95" s="163"/>
      <c r="Q95" s="163"/>
      <c r="R95" s="163"/>
      <c r="S95" s="163"/>
      <c r="T95" s="163"/>
      <c r="U95" s="163"/>
      <c r="V95" s="163"/>
      <c r="W95" s="163"/>
      <c r="X95" s="163"/>
      <c r="Y95" s="163"/>
      <c r="Z95" s="163"/>
    </row>
    <row r="96" spans="1:26" ht="12" customHeight="1">
      <c r="A96" s="191" t="s">
        <v>591</v>
      </c>
      <c r="B96" s="667">
        <f>F30</f>
        <v>4260</v>
      </c>
      <c r="C96" s="667"/>
      <c r="D96" s="667">
        <f>B96/12</f>
        <v>355</v>
      </c>
      <c r="E96" s="667"/>
      <c r="F96" s="668" t="e">
        <f>D96/H106</f>
        <v>#DIV/0!</v>
      </c>
      <c r="G96" s="668"/>
      <c r="H96" s="668"/>
      <c r="I96" s="163"/>
      <c r="J96" s="163"/>
      <c r="K96" s="163"/>
      <c r="L96" s="163"/>
      <c r="M96" s="163"/>
      <c r="N96" s="163"/>
      <c r="O96" s="163"/>
      <c r="P96" s="163"/>
      <c r="Q96" s="163"/>
      <c r="R96" s="163"/>
      <c r="S96" s="163"/>
      <c r="T96" s="163"/>
      <c r="U96" s="163"/>
      <c r="V96" s="163"/>
      <c r="W96" s="163"/>
      <c r="X96" s="163"/>
      <c r="Y96" s="163"/>
      <c r="Z96" s="163"/>
    </row>
    <row r="97" spans="1:26" ht="14.25" customHeight="1">
      <c r="A97" s="191" t="s">
        <v>592</v>
      </c>
      <c r="B97" s="667">
        <f>G63</f>
        <v>10133.200000000001</v>
      </c>
      <c r="C97" s="667"/>
      <c r="D97" s="667">
        <f>B97/12</f>
        <v>844.43333333333339</v>
      </c>
      <c r="E97" s="667"/>
      <c r="F97" s="668" t="e">
        <f>D97/H106</f>
        <v>#DIV/0!</v>
      </c>
      <c r="G97" s="668"/>
      <c r="H97" s="668"/>
      <c r="I97" s="163"/>
      <c r="J97" s="163"/>
      <c r="K97" s="163"/>
      <c r="L97" s="163"/>
      <c r="M97" s="163"/>
      <c r="N97" s="163"/>
      <c r="O97" s="163"/>
      <c r="P97" s="163"/>
      <c r="Q97" s="163"/>
      <c r="R97" s="163"/>
      <c r="S97" s="163"/>
      <c r="T97" s="163"/>
      <c r="U97" s="163"/>
      <c r="V97" s="163"/>
      <c r="W97" s="163"/>
      <c r="X97" s="163"/>
      <c r="Y97" s="163"/>
      <c r="Z97" s="163"/>
    </row>
    <row r="98" spans="1:26" ht="12.75" customHeight="1">
      <c r="A98" s="179" t="s">
        <v>593</v>
      </c>
      <c r="B98" s="669">
        <f>SUM(B95:B97)</f>
        <v>29183.200000000001</v>
      </c>
      <c r="C98" s="669"/>
      <c r="D98" s="669">
        <f>B98/12</f>
        <v>2431.9333333333334</v>
      </c>
      <c r="E98" s="669"/>
      <c r="F98" s="670" t="e">
        <f>F95+F96+F97</f>
        <v>#DIV/0!</v>
      </c>
      <c r="G98" s="670"/>
      <c r="H98" s="670"/>
      <c r="I98" s="192"/>
      <c r="J98" s="163"/>
      <c r="K98" s="163"/>
      <c r="L98" s="163"/>
      <c r="M98" s="163"/>
      <c r="N98" s="163"/>
      <c r="O98" s="163"/>
      <c r="P98" s="163"/>
      <c r="Q98" s="163"/>
      <c r="R98" s="163"/>
      <c r="S98" s="163"/>
      <c r="T98" s="163"/>
      <c r="U98" s="163"/>
      <c r="V98" s="163"/>
      <c r="W98" s="163"/>
      <c r="X98" s="163"/>
      <c r="Y98" s="163"/>
      <c r="Z98" s="163"/>
    </row>
    <row r="99" spans="1:26" ht="12" customHeight="1">
      <c r="A99" s="671"/>
      <c r="B99" s="671"/>
      <c r="C99" s="671"/>
      <c r="D99" s="671"/>
      <c r="E99" s="671"/>
      <c r="F99" s="668"/>
      <c r="G99" s="668"/>
      <c r="H99" s="668"/>
      <c r="I99" s="192"/>
      <c r="J99" s="163"/>
      <c r="K99" s="163"/>
      <c r="L99" s="163"/>
      <c r="M99" s="163"/>
      <c r="N99" s="163"/>
      <c r="O99" s="163"/>
      <c r="P99" s="163"/>
      <c r="Q99" s="163"/>
      <c r="R99" s="163"/>
      <c r="S99" s="163"/>
      <c r="T99" s="163"/>
      <c r="U99" s="163"/>
      <c r="V99" s="163"/>
      <c r="W99" s="163"/>
      <c r="X99" s="163"/>
      <c r="Y99" s="163"/>
      <c r="Z99" s="163"/>
    </row>
    <row r="100" spans="1:26" ht="12.75" customHeight="1">
      <c r="A100" s="179" t="s">
        <v>557</v>
      </c>
      <c r="B100" s="669">
        <f>G79</f>
        <v>5478.0133333333333</v>
      </c>
      <c r="C100" s="669"/>
      <c r="D100" s="669">
        <f>ROUND(B100/12,2)</f>
        <v>456.5</v>
      </c>
      <c r="E100" s="669"/>
      <c r="F100" s="670" t="e">
        <f>ROUND(D100/H106,2)</f>
        <v>#DIV/0!</v>
      </c>
      <c r="G100" s="670"/>
      <c r="H100" s="670"/>
      <c r="I100" s="192"/>
      <c r="J100" s="163"/>
      <c r="K100" s="163"/>
      <c r="L100" s="163"/>
      <c r="M100" s="163"/>
      <c r="N100" s="163"/>
      <c r="O100" s="163"/>
      <c r="P100" s="163"/>
      <c r="Q100" s="163"/>
      <c r="R100" s="163"/>
      <c r="S100" s="163"/>
      <c r="T100" s="163"/>
      <c r="U100" s="163"/>
      <c r="V100" s="163"/>
      <c r="W100" s="163"/>
      <c r="X100" s="163"/>
      <c r="Y100" s="163"/>
      <c r="Z100" s="163"/>
    </row>
    <row r="101" spans="1:26" ht="12.75" customHeight="1">
      <c r="A101" s="672"/>
      <c r="B101" s="672"/>
      <c r="C101" s="672"/>
      <c r="D101" s="672"/>
      <c r="E101" s="672"/>
      <c r="F101" s="668"/>
      <c r="G101" s="668"/>
      <c r="H101" s="668"/>
      <c r="I101" s="192"/>
      <c r="J101" s="163"/>
      <c r="K101" s="163"/>
      <c r="L101" s="163"/>
      <c r="M101" s="163"/>
      <c r="N101" s="163"/>
      <c r="O101" s="163"/>
      <c r="P101" s="163"/>
      <c r="Q101" s="163"/>
      <c r="R101" s="163"/>
      <c r="S101" s="163"/>
      <c r="T101" s="163"/>
      <c r="U101" s="163"/>
      <c r="V101" s="163"/>
      <c r="W101" s="163"/>
      <c r="X101" s="163"/>
      <c r="Y101" s="163"/>
      <c r="Z101" s="163"/>
    </row>
    <row r="102" spans="1:26" ht="12.75" customHeight="1">
      <c r="A102" s="179" t="s">
        <v>573</v>
      </c>
      <c r="B102" s="669">
        <f>E91</f>
        <v>491.96</v>
      </c>
      <c r="C102" s="669"/>
      <c r="D102" s="669">
        <f>B102/12</f>
        <v>40.996666666666663</v>
      </c>
      <c r="E102" s="669"/>
      <c r="F102" s="670">
        <f>D102</f>
        <v>40.996666666666663</v>
      </c>
      <c r="G102" s="670"/>
      <c r="H102" s="670"/>
      <c r="I102" s="192"/>
      <c r="J102" s="163"/>
      <c r="K102" s="163"/>
      <c r="L102" s="163"/>
      <c r="M102" s="163"/>
      <c r="N102" s="163"/>
      <c r="O102" s="163"/>
      <c r="P102" s="163"/>
      <c r="Q102" s="163"/>
      <c r="R102" s="163"/>
      <c r="S102" s="163"/>
      <c r="T102" s="163"/>
      <c r="U102" s="163"/>
      <c r="V102" s="163"/>
      <c r="W102" s="163"/>
      <c r="X102" s="163"/>
      <c r="Y102" s="163"/>
      <c r="Z102" s="163"/>
    </row>
    <row r="103" spans="1:26" ht="12.75" customHeight="1">
      <c r="A103" s="672"/>
      <c r="B103" s="672"/>
      <c r="C103" s="672"/>
      <c r="D103" s="672"/>
      <c r="E103" s="672"/>
      <c r="F103" s="668"/>
      <c r="G103" s="668"/>
      <c r="H103" s="668"/>
      <c r="I103" s="192"/>
      <c r="J103" s="163"/>
      <c r="K103" s="163"/>
      <c r="L103" s="163"/>
      <c r="M103" s="163"/>
      <c r="N103" s="163"/>
      <c r="O103" s="163"/>
      <c r="P103" s="163"/>
      <c r="Q103" s="163"/>
      <c r="R103" s="163"/>
      <c r="S103" s="163"/>
      <c r="T103" s="163"/>
      <c r="U103" s="163"/>
      <c r="V103" s="163"/>
      <c r="W103" s="163"/>
      <c r="X103" s="163"/>
      <c r="Y103" s="163"/>
      <c r="Z103" s="163"/>
    </row>
    <row r="104" spans="1:26" ht="12.75" customHeight="1">
      <c r="A104" s="179" t="s">
        <v>594</v>
      </c>
      <c r="B104" s="673">
        <f>B98+B100+B102</f>
        <v>35153.173333333332</v>
      </c>
      <c r="C104" s="673"/>
      <c r="D104" s="673">
        <f>B104/12</f>
        <v>2929.431111111111</v>
      </c>
      <c r="E104" s="673"/>
      <c r="F104" s="674" t="e">
        <f>F98+F100+F102</f>
        <v>#DIV/0!</v>
      </c>
      <c r="G104" s="674"/>
      <c r="H104" s="674"/>
      <c r="I104" s="192"/>
      <c r="J104" s="163"/>
      <c r="K104" s="163"/>
      <c r="L104" s="163"/>
      <c r="M104" s="163"/>
      <c r="N104" s="163"/>
      <c r="O104" s="163"/>
      <c r="P104" s="163"/>
      <c r="Q104" s="163"/>
      <c r="R104" s="163"/>
      <c r="S104" s="163"/>
      <c r="T104" s="163"/>
      <c r="U104" s="163"/>
      <c r="V104" s="163"/>
      <c r="W104" s="163"/>
      <c r="X104" s="163"/>
      <c r="Y104" s="163"/>
      <c r="Z104" s="163"/>
    </row>
    <row r="105" spans="1:26" ht="12.75" customHeight="1">
      <c r="A105" s="193"/>
      <c r="B105" s="194"/>
      <c r="C105" s="194"/>
      <c r="D105" s="194"/>
      <c r="E105" s="194"/>
      <c r="F105" s="181"/>
      <c r="G105" s="163"/>
      <c r="H105" s="163"/>
      <c r="I105" s="163"/>
      <c r="J105" s="163"/>
      <c r="K105" s="163"/>
      <c r="L105" s="163"/>
      <c r="M105" s="163"/>
      <c r="N105" s="163"/>
      <c r="O105" s="163"/>
      <c r="P105" s="163"/>
      <c r="Q105" s="163"/>
      <c r="R105" s="163"/>
      <c r="S105" s="163"/>
      <c r="T105" s="163"/>
      <c r="U105" s="163"/>
      <c r="V105" s="163"/>
      <c r="W105" s="163"/>
      <c r="X105" s="163"/>
      <c r="Y105" s="163"/>
      <c r="Z105" s="163"/>
    </row>
    <row r="106" spans="1:26" ht="30.75" customHeight="1">
      <c r="A106" s="675" t="s">
        <v>595</v>
      </c>
      <c r="B106" s="675"/>
      <c r="C106" s="675"/>
      <c r="D106" s="675"/>
      <c r="E106" s="675"/>
      <c r="F106" s="675"/>
      <c r="G106" s="675"/>
      <c r="H106" s="195">
        <f>ROUND('[1]CÁLCULO DO Nº DE SERVENTES'!L23,2)</f>
        <v>0</v>
      </c>
      <c r="I106" s="163"/>
      <c r="J106" s="163"/>
      <c r="K106" s="163"/>
      <c r="L106" s="163"/>
      <c r="M106" s="163"/>
      <c r="N106" s="163"/>
      <c r="O106" s="163"/>
      <c r="P106" s="163"/>
      <c r="Q106" s="163"/>
      <c r="R106" s="163"/>
      <c r="S106" s="163"/>
      <c r="T106" s="163"/>
      <c r="U106" s="163"/>
      <c r="V106" s="163"/>
      <c r="W106" s="163"/>
      <c r="X106" s="163"/>
      <c r="Y106" s="163"/>
      <c r="Z106" s="163"/>
    </row>
    <row r="107" spans="1:26" ht="12" customHeight="1">
      <c r="A107" s="163"/>
      <c r="B107" s="180"/>
      <c r="C107" s="180"/>
      <c r="D107" s="180"/>
      <c r="E107" s="181"/>
      <c r="F107" s="181"/>
      <c r="G107" s="163"/>
      <c r="H107" s="163"/>
      <c r="I107" s="163"/>
      <c r="J107" s="163"/>
      <c r="K107" s="163"/>
      <c r="L107" s="163"/>
      <c r="M107" s="163"/>
      <c r="N107" s="163"/>
      <c r="O107" s="163"/>
      <c r="P107" s="163"/>
      <c r="Q107" s="163"/>
      <c r="R107" s="163"/>
      <c r="S107" s="163"/>
      <c r="T107" s="163"/>
      <c r="U107" s="163"/>
      <c r="V107" s="163"/>
      <c r="W107" s="163"/>
      <c r="X107" s="163"/>
      <c r="Y107" s="163"/>
      <c r="Z107" s="163"/>
    </row>
    <row r="108" spans="1:26" ht="29.25" customHeight="1">
      <c r="A108" s="676" t="s">
        <v>596</v>
      </c>
      <c r="B108" s="676"/>
      <c r="C108" s="676"/>
      <c r="D108" s="676"/>
      <c r="E108" s="676"/>
      <c r="F108" s="676"/>
      <c r="G108" s="676"/>
      <c r="H108" s="676"/>
      <c r="I108" s="163"/>
      <c r="J108" s="163"/>
      <c r="K108" s="163"/>
      <c r="L108" s="163"/>
      <c r="M108" s="163"/>
      <c r="N108" s="163"/>
      <c r="O108" s="163"/>
      <c r="P108" s="163"/>
      <c r="Q108" s="163"/>
      <c r="R108" s="163"/>
      <c r="S108" s="163"/>
      <c r="T108" s="163"/>
      <c r="U108" s="163"/>
      <c r="V108" s="163"/>
      <c r="W108" s="163"/>
      <c r="X108" s="163"/>
      <c r="Y108" s="163"/>
      <c r="Z108" s="163"/>
    </row>
    <row r="109" spans="1:26" ht="29.25" customHeight="1">
      <c r="A109" s="676" t="s">
        <v>597</v>
      </c>
      <c r="B109" s="676"/>
      <c r="C109" s="676"/>
      <c r="D109" s="676"/>
      <c r="E109" s="676"/>
      <c r="F109" s="676"/>
      <c r="G109" s="676"/>
      <c r="H109" s="676"/>
      <c r="I109" s="163"/>
      <c r="J109" s="163"/>
      <c r="K109" s="163"/>
      <c r="L109" s="163"/>
      <c r="M109" s="163"/>
      <c r="N109" s="163"/>
      <c r="O109" s="163"/>
      <c r="P109" s="163"/>
      <c r="Q109" s="163"/>
      <c r="R109" s="163"/>
      <c r="S109" s="163"/>
      <c r="T109" s="163"/>
      <c r="U109" s="163"/>
      <c r="V109" s="163"/>
      <c r="W109" s="163"/>
      <c r="X109" s="163"/>
      <c r="Y109" s="163"/>
      <c r="Z109" s="163"/>
    </row>
    <row r="110" spans="1:26" ht="29.25" customHeight="1">
      <c r="A110" s="676" t="s">
        <v>598</v>
      </c>
      <c r="B110" s="676"/>
      <c r="C110" s="676"/>
      <c r="D110" s="676"/>
      <c r="E110" s="676"/>
      <c r="F110" s="676"/>
      <c r="G110" s="676"/>
      <c r="H110" s="676"/>
      <c r="I110" s="163"/>
      <c r="J110" s="163"/>
      <c r="K110" s="163"/>
      <c r="L110" s="163"/>
      <c r="M110" s="163"/>
      <c r="N110" s="163"/>
      <c r="O110" s="163"/>
      <c r="P110" s="163"/>
      <c r="Q110" s="163"/>
      <c r="R110" s="163"/>
      <c r="S110" s="163"/>
      <c r="T110" s="163"/>
      <c r="U110" s="163"/>
      <c r="V110" s="163"/>
      <c r="W110" s="163"/>
      <c r="X110" s="163"/>
      <c r="Y110" s="163"/>
      <c r="Z110" s="163"/>
    </row>
    <row r="111" spans="1:26" ht="12" customHeight="1">
      <c r="A111" s="163"/>
      <c r="B111" s="180"/>
      <c r="C111" s="180"/>
      <c r="D111" s="180"/>
      <c r="E111" s="181"/>
      <c r="F111" s="181"/>
      <c r="G111" s="163"/>
      <c r="H111" s="163"/>
      <c r="I111" s="163"/>
      <c r="J111" s="163"/>
      <c r="K111" s="163"/>
      <c r="L111" s="163"/>
      <c r="M111" s="163"/>
      <c r="N111" s="163"/>
      <c r="O111" s="163"/>
      <c r="P111" s="163"/>
      <c r="Q111" s="163"/>
      <c r="R111" s="163"/>
      <c r="S111" s="163"/>
      <c r="T111" s="163"/>
      <c r="U111" s="163"/>
      <c r="V111" s="163"/>
      <c r="W111" s="163"/>
      <c r="X111" s="163"/>
      <c r="Y111" s="163"/>
      <c r="Z111" s="163"/>
    </row>
    <row r="112" spans="1:26" ht="12" customHeight="1">
      <c r="A112" s="163"/>
      <c r="B112" s="180"/>
      <c r="C112" s="180"/>
      <c r="D112" s="180"/>
      <c r="E112" s="181"/>
      <c r="F112" s="181"/>
      <c r="G112" s="163"/>
      <c r="H112" s="163"/>
      <c r="I112" s="163"/>
      <c r="J112" s="163"/>
      <c r="K112" s="163"/>
      <c r="L112" s="163"/>
      <c r="M112" s="163"/>
      <c r="N112" s="163"/>
      <c r="O112" s="163"/>
      <c r="P112" s="163"/>
      <c r="Q112" s="163"/>
      <c r="R112" s="163"/>
      <c r="S112" s="163"/>
      <c r="T112" s="163"/>
      <c r="U112" s="163"/>
      <c r="V112" s="163"/>
      <c r="W112" s="163"/>
      <c r="X112" s="163"/>
      <c r="Y112" s="163"/>
      <c r="Z112" s="163"/>
    </row>
    <row r="113" spans="1:26" ht="12" customHeight="1">
      <c r="A113" s="163"/>
      <c r="B113" s="180"/>
      <c r="C113" s="180"/>
      <c r="D113" s="180"/>
      <c r="E113" s="181"/>
      <c r="F113" s="181"/>
      <c r="G113" s="163"/>
      <c r="H113" s="163"/>
      <c r="I113" s="163"/>
      <c r="J113" s="163"/>
      <c r="K113" s="163"/>
      <c r="L113" s="163"/>
      <c r="M113" s="163"/>
      <c r="N113" s="163"/>
      <c r="O113" s="163"/>
      <c r="P113" s="163"/>
      <c r="Q113" s="163"/>
      <c r="R113" s="163"/>
      <c r="S113" s="163"/>
      <c r="T113" s="163"/>
      <c r="U113" s="163"/>
      <c r="V113" s="163"/>
      <c r="W113" s="163"/>
      <c r="X113" s="163"/>
      <c r="Y113" s="163"/>
      <c r="Z113" s="163"/>
    </row>
    <row r="114" spans="1:26" ht="12" customHeight="1">
      <c r="A114" s="163"/>
      <c r="B114" s="180"/>
      <c r="C114" s="180"/>
      <c r="D114" s="180"/>
      <c r="E114" s="181"/>
      <c r="F114" s="181"/>
      <c r="G114" s="163"/>
      <c r="H114" s="163"/>
      <c r="I114" s="163"/>
      <c r="J114" s="163"/>
      <c r="K114" s="163"/>
      <c r="L114" s="163"/>
      <c r="M114" s="163"/>
      <c r="N114" s="163"/>
      <c r="O114" s="163"/>
      <c r="P114" s="163"/>
      <c r="Q114" s="163"/>
      <c r="R114" s="163"/>
      <c r="S114" s="163"/>
      <c r="T114" s="163"/>
      <c r="U114" s="163"/>
      <c r="V114" s="163"/>
      <c r="W114" s="163"/>
      <c r="X114" s="163"/>
      <c r="Y114" s="163"/>
      <c r="Z114" s="163"/>
    </row>
    <row r="115" spans="1:26" ht="12" customHeight="1">
      <c r="A115" s="163"/>
      <c r="B115" s="180"/>
      <c r="C115" s="180"/>
      <c r="D115" s="180"/>
      <c r="E115" s="181"/>
      <c r="F115" s="181"/>
      <c r="G115" s="163"/>
      <c r="H115" s="163"/>
      <c r="I115" s="163"/>
      <c r="J115" s="163"/>
      <c r="K115" s="163"/>
      <c r="L115" s="163"/>
      <c r="M115" s="163"/>
      <c r="N115" s="163"/>
      <c r="O115" s="163"/>
      <c r="P115" s="163"/>
      <c r="Q115" s="163"/>
      <c r="R115" s="163"/>
      <c r="S115" s="163"/>
      <c r="T115" s="163"/>
      <c r="U115" s="163"/>
      <c r="V115" s="163"/>
      <c r="W115" s="163"/>
      <c r="X115" s="163"/>
      <c r="Y115" s="163"/>
      <c r="Z115" s="163"/>
    </row>
    <row r="116" spans="1:26" ht="12" customHeight="1">
      <c r="A116" s="163"/>
      <c r="B116" s="180"/>
      <c r="C116" s="180"/>
      <c r="D116" s="180"/>
      <c r="E116" s="181"/>
      <c r="F116" s="181"/>
      <c r="G116" s="163"/>
      <c r="H116" s="163"/>
      <c r="I116" s="163"/>
      <c r="J116" s="163"/>
      <c r="K116" s="163"/>
      <c r="L116" s="163"/>
      <c r="M116" s="163"/>
      <c r="N116" s="163"/>
      <c r="O116" s="163"/>
      <c r="P116" s="163"/>
      <c r="Q116" s="163"/>
      <c r="R116" s="163"/>
      <c r="S116" s="163"/>
      <c r="T116" s="163"/>
      <c r="U116" s="163"/>
      <c r="V116" s="163"/>
      <c r="W116" s="163"/>
      <c r="X116" s="163"/>
      <c r="Y116" s="163"/>
      <c r="Z116" s="163"/>
    </row>
    <row r="117" spans="1:26" ht="12" customHeight="1">
      <c r="A117" s="163"/>
      <c r="B117" s="180"/>
      <c r="C117" s="180"/>
      <c r="D117" s="180"/>
      <c r="E117" s="181"/>
      <c r="F117" s="181"/>
      <c r="G117" s="163"/>
      <c r="H117" s="163"/>
      <c r="I117" s="163"/>
      <c r="J117" s="163"/>
      <c r="K117" s="163"/>
      <c r="L117" s="163"/>
      <c r="M117" s="163"/>
      <c r="N117" s="163"/>
      <c r="O117" s="163"/>
      <c r="P117" s="163"/>
      <c r="Q117" s="163"/>
      <c r="R117" s="163"/>
      <c r="S117" s="163"/>
      <c r="T117" s="163"/>
      <c r="U117" s="163"/>
      <c r="V117" s="163"/>
      <c r="W117" s="163"/>
      <c r="X117" s="163"/>
      <c r="Y117" s="163"/>
      <c r="Z117" s="163"/>
    </row>
    <row r="118" spans="1:26" ht="12" customHeight="1">
      <c r="A118" s="163"/>
      <c r="B118" s="180"/>
      <c r="C118" s="180"/>
      <c r="D118" s="180"/>
      <c r="E118" s="181"/>
      <c r="F118" s="181"/>
      <c r="G118" s="163"/>
      <c r="H118" s="163"/>
      <c r="I118" s="163"/>
      <c r="J118" s="163"/>
      <c r="K118" s="163"/>
      <c r="L118" s="163"/>
      <c r="M118" s="163"/>
      <c r="N118" s="163"/>
      <c r="O118" s="163"/>
      <c r="P118" s="163"/>
      <c r="Q118" s="163"/>
      <c r="R118" s="163"/>
      <c r="S118" s="163"/>
      <c r="T118" s="163"/>
      <c r="U118" s="163"/>
      <c r="V118" s="163"/>
      <c r="W118" s="163"/>
      <c r="X118" s="163"/>
      <c r="Y118" s="163"/>
      <c r="Z118" s="163"/>
    </row>
    <row r="119" spans="1:26" ht="12" customHeight="1">
      <c r="A119" s="163"/>
      <c r="B119" s="180"/>
      <c r="C119" s="180"/>
      <c r="D119" s="180"/>
      <c r="E119" s="181"/>
      <c r="F119" s="181"/>
      <c r="G119" s="163"/>
      <c r="H119" s="163"/>
      <c r="I119" s="163"/>
      <c r="J119" s="163"/>
      <c r="K119" s="163"/>
      <c r="L119" s="163"/>
      <c r="M119" s="163"/>
      <c r="N119" s="163"/>
      <c r="O119" s="163"/>
      <c r="P119" s="163"/>
      <c r="Q119" s="163"/>
      <c r="R119" s="163"/>
      <c r="S119" s="163"/>
      <c r="T119" s="163"/>
      <c r="U119" s="163"/>
      <c r="V119" s="163"/>
      <c r="W119" s="163"/>
      <c r="X119" s="163"/>
      <c r="Y119" s="163"/>
      <c r="Z119" s="163"/>
    </row>
    <row r="120" spans="1:26" ht="12" customHeight="1">
      <c r="A120" s="163"/>
      <c r="B120" s="180"/>
      <c r="C120" s="180"/>
      <c r="D120" s="180"/>
      <c r="E120" s="181"/>
      <c r="F120" s="181"/>
      <c r="G120" s="163"/>
      <c r="H120" s="163"/>
      <c r="I120" s="163"/>
      <c r="J120" s="163"/>
      <c r="K120" s="163"/>
      <c r="L120" s="163"/>
      <c r="M120" s="163"/>
      <c r="N120" s="163"/>
      <c r="O120" s="163"/>
      <c r="P120" s="163"/>
      <c r="Q120" s="163"/>
      <c r="R120" s="163"/>
      <c r="S120" s="163"/>
      <c r="T120" s="163"/>
      <c r="U120" s="163"/>
      <c r="V120" s="163"/>
      <c r="W120" s="163"/>
      <c r="X120" s="163"/>
      <c r="Y120" s="163"/>
      <c r="Z120" s="163"/>
    </row>
    <row r="121" spans="1:26" ht="12" customHeight="1">
      <c r="A121" s="163"/>
      <c r="B121" s="180"/>
      <c r="C121" s="180"/>
      <c r="D121" s="180"/>
      <c r="E121" s="181"/>
      <c r="F121" s="181"/>
      <c r="G121" s="163"/>
      <c r="H121" s="163"/>
      <c r="I121" s="163"/>
      <c r="J121" s="163"/>
      <c r="K121" s="163"/>
      <c r="L121" s="163"/>
      <c r="M121" s="163"/>
      <c r="N121" s="163"/>
      <c r="O121" s="163"/>
      <c r="P121" s="163"/>
      <c r="Q121" s="163"/>
      <c r="R121" s="163"/>
      <c r="S121" s="163"/>
      <c r="T121" s="163"/>
      <c r="U121" s="163"/>
      <c r="V121" s="163"/>
      <c r="W121" s="163"/>
      <c r="X121" s="163"/>
      <c r="Y121" s="163"/>
      <c r="Z121" s="163"/>
    </row>
    <row r="122" spans="1:26" ht="12" customHeight="1">
      <c r="A122" s="163"/>
      <c r="B122" s="180"/>
      <c r="C122" s="180"/>
      <c r="D122" s="180"/>
      <c r="E122" s="181"/>
      <c r="F122" s="181"/>
      <c r="G122" s="163"/>
      <c r="H122" s="163"/>
      <c r="I122" s="163"/>
      <c r="J122" s="163"/>
      <c r="K122" s="163"/>
      <c r="L122" s="163"/>
      <c r="M122" s="163"/>
      <c r="N122" s="163"/>
      <c r="O122" s="163"/>
      <c r="P122" s="163"/>
      <c r="Q122" s="163"/>
      <c r="R122" s="163"/>
      <c r="S122" s="163"/>
      <c r="T122" s="163"/>
      <c r="U122" s="163"/>
      <c r="V122" s="163"/>
      <c r="W122" s="163"/>
      <c r="X122" s="163"/>
      <c r="Y122" s="163"/>
      <c r="Z122" s="163"/>
    </row>
    <row r="123" spans="1:26" ht="12" customHeight="1">
      <c r="A123" s="163"/>
      <c r="B123" s="180"/>
      <c r="C123" s="180"/>
      <c r="D123" s="180"/>
      <c r="E123" s="181"/>
      <c r="F123" s="181"/>
      <c r="G123" s="163"/>
      <c r="H123" s="163"/>
      <c r="I123" s="163"/>
      <c r="J123" s="163"/>
      <c r="K123" s="163"/>
      <c r="L123" s="163"/>
      <c r="M123" s="163"/>
      <c r="N123" s="163"/>
      <c r="O123" s="163"/>
      <c r="P123" s="163"/>
      <c r="Q123" s="163"/>
      <c r="R123" s="163"/>
      <c r="S123" s="163"/>
      <c r="T123" s="163"/>
      <c r="U123" s="163"/>
      <c r="V123" s="163"/>
      <c r="W123" s="163"/>
      <c r="X123" s="163"/>
      <c r="Y123" s="163"/>
      <c r="Z123" s="163"/>
    </row>
    <row r="124" spans="1:26" ht="12" customHeight="1">
      <c r="A124" s="163"/>
      <c r="B124" s="180"/>
      <c r="C124" s="180"/>
      <c r="D124" s="180"/>
      <c r="E124" s="181"/>
      <c r="F124" s="181"/>
      <c r="G124" s="163"/>
      <c r="H124" s="163"/>
      <c r="I124" s="163"/>
      <c r="J124" s="163"/>
      <c r="K124" s="163"/>
      <c r="L124" s="163"/>
      <c r="M124" s="163"/>
      <c r="N124" s="163"/>
      <c r="O124" s="163"/>
      <c r="P124" s="163"/>
      <c r="Q124" s="163"/>
      <c r="R124" s="163"/>
      <c r="S124" s="163"/>
      <c r="T124" s="163"/>
      <c r="U124" s="163"/>
      <c r="V124" s="163"/>
      <c r="W124" s="163"/>
      <c r="X124" s="163"/>
      <c r="Y124" s="163"/>
      <c r="Z124" s="163"/>
    </row>
    <row r="125" spans="1:26" ht="12" customHeight="1">
      <c r="A125" s="163"/>
      <c r="B125" s="180"/>
      <c r="C125" s="180"/>
      <c r="D125" s="180"/>
      <c r="E125" s="181"/>
      <c r="F125" s="181"/>
      <c r="G125" s="163"/>
      <c r="H125" s="163"/>
      <c r="I125" s="163"/>
      <c r="J125" s="163"/>
      <c r="K125" s="163"/>
      <c r="L125" s="163"/>
      <c r="M125" s="163"/>
      <c r="N125" s="163"/>
      <c r="O125" s="163"/>
      <c r="P125" s="163"/>
      <c r="Q125" s="163"/>
      <c r="R125" s="163"/>
      <c r="S125" s="163"/>
      <c r="T125" s="163"/>
      <c r="U125" s="163"/>
      <c r="V125" s="163"/>
      <c r="W125" s="163"/>
      <c r="X125" s="163"/>
      <c r="Y125" s="163"/>
      <c r="Z125" s="163"/>
    </row>
    <row r="126" spans="1:26" ht="12" customHeight="1">
      <c r="A126" s="163"/>
      <c r="B126" s="180"/>
      <c r="C126" s="180"/>
      <c r="D126" s="180"/>
      <c r="E126" s="181"/>
      <c r="F126" s="181"/>
      <c r="G126" s="163"/>
      <c r="H126" s="163"/>
      <c r="I126" s="163"/>
      <c r="J126" s="163"/>
      <c r="K126" s="163"/>
      <c r="L126" s="163"/>
      <c r="M126" s="163"/>
      <c r="N126" s="163"/>
      <c r="O126" s="163"/>
      <c r="P126" s="163"/>
      <c r="Q126" s="163"/>
      <c r="R126" s="163"/>
      <c r="S126" s="163"/>
      <c r="T126" s="163"/>
      <c r="U126" s="163"/>
      <c r="V126" s="163"/>
      <c r="W126" s="163"/>
      <c r="X126" s="163"/>
      <c r="Y126" s="163"/>
      <c r="Z126" s="163"/>
    </row>
    <row r="127" spans="1:26" ht="12" customHeight="1">
      <c r="A127" s="163"/>
      <c r="B127" s="180"/>
      <c r="C127" s="180"/>
      <c r="D127" s="180"/>
      <c r="E127" s="181"/>
      <c r="F127" s="181"/>
      <c r="G127" s="163"/>
      <c r="H127" s="163"/>
      <c r="I127" s="163"/>
      <c r="J127" s="163"/>
      <c r="K127" s="163"/>
      <c r="L127" s="163"/>
      <c r="M127" s="163"/>
      <c r="N127" s="163"/>
      <c r="O127" s="163"/>
      <c r="P127" s="163"/>
      <c r="Q127" s="163"/>
      <c r="R127" s="163"/>
      <c r="S127" s="163"/>
      <c r="T127" s="163"/>
      <c r="U127" s="163"/>
      <c r="V127" s="163"/>
      <c r="W127" s="163"/>
      <c r="X127" s="163"/>
      <c r="Y127" s="163"/>
      <c r="Z127" s="163"/>
    </row>
    <row r="128" spans="1:26" ht="12" customHeight="1">
      <c r="A128" s="163"/>
      <c r="B128" s="180"/>
      <c r="C128" s="180"/>
      <c r="D128" s="180"/>
      <c r="E128" s="181"/>
      <c r="F128" s="181"/>
      <c r="G128" s="163"/>
      <c r="H128" s="163"/>
      <c r="I128" s="163"/>
      <c r="J128" s="163"/>
      <c r="K128" s="163"/>
      <c r="L128" s="163"/>
      <c r="M128" s="163"/>
      <c r="N128" s="163"/>
      <c r="O128" s="163"/>
      <c r="P128" s="163"/>
      <c r="Q128" s="163"/>
      <c r="R128" s="163"/>
      <c r="S128" s="163"/>
      <c r="T128" s="163"/>
      <c r="U128" s="163"/>
      <c r="V128" s="163"/>
      <c r="W128" s="163"/>
      <c r="X128" s="163"/>
      <c r="Y128" s="163"/>
      <c r="Z128" s="163"/>
    </row>
    <row r="129" spans="1:26" ht="12" customHeight="1">
      <c r="A129" s="163"/>
      <c r="B129" s="180"/>
      <c r="C129" s="180"/>
      <c r="D129" s="180"/>
      <c r="E129" s="181"/>
      <c r="F129" s="181"/>
      <c r="G129" s="163"/>
      <c r="H129" s="163"/>
      <c r="I129" s="163"/>
      <c r="J129" s="163"/>
      <c r="K129" s="163"/>
      <c r="L129" s="163"/>
      <c r="M129" s="163"/>
      <c r="N129" s="163"/>
      <c r="O129" s="163"/>
      <c r="P129" s="163"/>
      <c r="Q129" s="163"/>
      <c r="R129" s="163"/>
      <c r="S129" s="163"/>
      <c r="T129" s="163"/>
      <c r="U129" s="163"/>
      <c r="V129" s="163"/>
      <c r="W129" s="163"/>
      <c r="X129" s="163"/>
      <c r="Y129" s="163"/>
      <c r="Z129" s="163"/>
    </row>
    <row r="130" spans="1:26" ht="12" customHeight="1">
      <c r="A130" s="163"/>
      <c r="B130" s="180"/>
      <c r="C130" s="180"/>
      <c r="D130" s="180"/>
      <c r="E130" s="181"/>
      <c r="F130" s="181"/>
      <c r="G130" s="163"/>
      <c r="H130" s="163"/>
      <c r="I130" s="163"/>
      <c r="J130" s="163"/>
      <c r="K130" s="163"/>
      <c r="L130" s="163"/>
      <c r="M130" s="163"/>
      <c r="N130" s="163"/>
      <c r="O130" s="163"/>
      <c r="P130" s="163"/>
      <c r="Q130" s="163"/>
      <c r="R130" s="163"/>
      <c r="S130" s="163"/>
      <c r="T130" s="163"/>
      <c r="U130" s="163"/>
      <c r="V130" s="163"/>
      <c r="W130" s="163"/>
      <c r="X130" s="163"/>
      <c r="Y130" s="163"/>
      <c r="Z130" s="163"/>
    </row>
    <row r="131" spans="1:26" ht="12" customHeight="1">
      <c r="A131" s="163"/>
      <c r="B131" s="180"/>
      <c r="C131" s="180"/>
      <c r="D131" s="180"/>
      <c r="E131" s="181"/>
      <c r="F131" s="181"/>
      <c r="G131" s="163"/>
      <c r="H131" s="163"/>
      <c r="I131" s="163"/>
      <c r="J131" s="163"/>
      <c r="K131" s="163"/>
      <c r="L131" s="163"/>
      <c r="M131" s="163"/>
      <c r="N131" s="163"/>
      <c r="O131" s="163"/>
      <c r="P131" s="163"/>
      <c r="Q131" s="163"/>
      <c r="R131" s="163"/>
      <c r="S131" s="163"/>
      <c r="T131" s="163"/>
      <c r="U131" s="163"/>
      <c r="V131" s="163"/>
      <c r="W131" s="163"/>
      <c r="X131" s="163"/>
      <c r="Y131" s="163"/>
      <c r="Z131" s="163"/>
    </row>
    <row r="132" spans="1:26" ht="12" customHeight="1">
      <c r="A132" s="163"/>
      <c r="B132" s="180"/>
      <c r="C132" s="180"/>
      <c r="D132" s="180"/>
      <c r="E132" s="181"/>
      <c r="F132" s="181"/>
      <c r="G132" s="163"/>
      <c r="H132" s="163"/>
      <c r="I132" s="163"/>
      <c r="J132" s="163"/>
      <c r="K132" s="163"/>
      <c r="L132" s="163"/>
      <c r="M132" s="163"/>
      <c r="N132" s="163"/>
      <c r="O132" s="163"/>
      <c r="P132" s="163"/>
      <c r="Q132" s="163"/>
      <c r="R132" s="163"/>
      <c r="S132" s="163"/>
      <c r="T132" s="163"/>
      <c r="U132" s="163"/>
      <c r="V132" s="163"/>
      <c r="W132" s="163"/>
      <c r="X132" s="163"/>
      <c r="Y132" s="163"/>
      <c r="Z132" s="163"/>
    </row>
    <row r="133" spans="1:26" ht="12" customHeight="1">
      <c r="A133" s="163"/>
      <c r="B133" s="180"/>
      <c r="C133" s="180"/>
      <c r="D133" s="180"/>
      <c r="E133" s="181"/>
      <c r="F133" s="181"/>
      <c r="G133" s="163"/>
      <c r="H133" s="163"/>
      <c r="I133" s="163"/>
      <c r="J133" s="163"/>
      <c r="K133" s="163"/>
      <c r="L133" s="163"/>
      <c r="M133" s="163"/>
      <c r="N133" s="163"/>
      <c r="O133" s="163"/>
      <c r="P133" s="163"/>
      <c r="Q133" s="163"/>
      <c r="R133" s="163"/>
      <c r="S133" s="163"/>
      <c r="T133" s="163"/>
      <c r="U133" s="163"/>
      <c r="V133" s="163"/>
      <c r="W133" s="163"/>
      <c r="X133" s="163"/>
      <c r="Y133" s="163"/>
      <c r="Z133" s="163"/>
    </row>
    <row r="134" spans="1:26" ht="12" customHeight="1">
      <c r="A134" s="163"/>
      <c r="B134" s="180"/>
      <c r="C134" s="180"/>
      <c r="D134" s="180"/>
      <c r="E134" s="181"/>
      <c r="F134" s="181"/>
      <c r="G134" s="163"/>
      <c r="H134" s="163"/>
      <c r="I134" s="163"/>
      <c r="J134" s="163"/>
      <c r="K134" s="163"/>
      <c r="L134" s="163"/>
      <c r="M134" s="163"/>
      <c r="N134" s="163"/>
      <c r="O134" s="163"/>
      <c r="P134" s="163"/>
      <c r="Q134" s="163"/>
      <c r="R134" s="163"/>
      <c r="S134" s="163"/>
      <c r="T134" s="163"/>
      <c r="U134" s="163"/>
      <c r="V134" s="163"/>
      <c r="W134" s="163"/>
      <c r="X134" s="163"/>
      <c r="Y134" s="163"/>
      <c r="Z134" s="163"/>
    </row>
    <row r="135" spans="1:26" ht="12" customHeight="1">
      <c r="A135" s="163"/>
      <c r="B135" s="180"/>
      <c r="C135" s="180"/>
      <c r="D135" s="180"/>
      <c r="E135" s="181"/>
      <c r="F135" s="181"/>
      <c r="G135" s="163"/>
      <c r="H135" s="163"/>
      <c r="I135" s="163"/>
      <c r="J135" s="163"/>
      <c r="K135" s="163"/>
      <c r="L135" s="163"/>
      <c r="M135" s="163"/>
      <c r="N135" s="163"/>
      <c r="O135" s="163"/>
      <c r="P135" s="163"/>
      <c r="Q135" s="163"/>
      <c r="R135" s="163"/>
      <c r="S135" s="163"/>
      <c r="T135" s="163"/>
      <c r="U135" s="163"/>
      <c r="V135" s="163"/>
      <c r="W135" s="163"/>
      <c r="X135" s="163"/>
      <c r="Y135" s="163"/>
      <c r="Z135" s="163"/>
    </row>
    <row r="136" spans="1:26" ht="12" customHeight="1">
      <c r="A136" s="163"/>
      <c r="B136" s="180"/>
      <c r="C136" s="180"/>
      <c r="D136" s="180"/>
      <c r="E136" s="181"/>
      <c r="F136" s="181"/>
      <c r="G136" s="163"/>
      <c r="H136" s="163"/>
      <c r="I136" s="163"/>
      <c r="J136" s="163"/>
      <c r="K136" s="163"/>
      <c r="L136" s="163"/>
      <c r="M136" s="163"/>
      <c r="N136" s="163"/>
      <c r="O136" s="163"/>
      <c r="P136" s="163"/>
      <c r="Q136" s="163"/>
      <c r="R136" s="163"/>
      <c r="S136" s="163"/>
      <c r="T136" s="163"/>
      <c r="U136" s="163"/>
      <c r="V136" s="163"/>
      <c r="W136" s="163"/>
      <c r="X136" s="163"/>
      <c r="Y136" s="163"/>
      <c r="Z136" s="163"/>
    </row>
    <row r="137" spans="1:26" ht="12" customHeight="1">
      <c r="A137" s="163"/>
      <c r="B137" s="180"/>
      <c r="C137" s="180"/>
      <c r="D137" s="180"/>
      <c r="E137" s="181"/>
      <c r="F137" s="181"/>
      <c r="G137" s="163"/>
      <c r="H137" s="163"/>
      <c r="I137" s="163"/>
      <c r="J137" s="163"/>
      <c r="K137" s="163"/>
      <c r="L137" s="163"/>
      <c r="M137" s="163"/>
      <c r="N137" s="163"/>
      <c r="O137" s="163"/>
      <c r="P137" s="163"/>
      <c r="Q137" s="163"/>
      <c r="R137" s="163"/>
      <c r="S137" s="163"/>
      <c r="T137" s="163"/>
      <c r="U137" s="163"/>
      <c r="V137" s="163"/>
      <c r="W137" s="163"/>
      <c r="X137" s="163"/>
      <c r="Y137" s="163"/>
      <c r="Z137" s="163"/>
    </row>
    <row r="138" spans="1:26" ht="12" customHeight="1">
      <c r="A138" s="163"/>
      <c r="B138" s="180"/>
      <c r="C138" s="180"/>
      <c r="D138" s="180"/>
      <c r="E138" s="181"/>
      <c r="F138" s="181"/>
      <c r="G138" s="163"/>
      <c r="H138" s="163"/>
      <c r="I138" s="163"/>
      <c r="J138" s="163"/>
      <c r="K138" s="163"/>
      <c r="L138" s="163"/>
      <c r="M138" s="163"/>
      <c r="N138" s="163"/>
      <c r="O138" s="163"/>
      <c r="P138" s="163"/>
      <c r="Q138" s="163"/>
      <c r="R138" s="163"/>
      <c r="S138" s="163"/>
      <c r="T138" s="163"/>
      <c r="U138" s="163"/>
      <c r="V138" s="163"/>
      <c r="W138" s="163"/>
      <c r="X138" s="163"/>
      <c r="Y138" s="163"/>
      <c r="Z138" s="163"/>
    </row>
    <row r="139" spans="1:26" ht="12" customHeight="1">
      <c r="A139" s="163"/>
      <c r="B139" s="180"/>
      <c r="C139" s="180"/>
      <c r="D139" s="180"/>
      <c r="E139" s="181"/>
      <c r="F139" s="181"/>
      <c r="G139" s="163"/>
      <c r="H139" s="163"/>
      <c r="I139" s="163"/>
      <c r="J139" s="163"/>
      <c r="K139" s="163"/>
      <c r="L139" s="163"/>
      <c r="M139" s="163"/>
      <c r="N139" s="163"/>
      <c r="O139" s="163"/>
      <c r="P139" s="163"/>
      <c r="Q139" s="163"/>
      <c r="R139" s="163"/>
      <c r="S139" s="163"/>
      <c r="T139" s="163"/>
      <c r="U139" s="163"/>
      <c r="V139" s="163"/>
      <c r="W139" s="163"/>
      <c r="X139" s="163"/>
      <c r="Y139" s="163"/>
      <c r="Z139" s="163"/>
    </row>
    <row r="140" spans="1:26" ht="12" customHeight="1">
      <c r="A140" s="163"/>
      <c r="B140" s="180"/>
      <c r="C140" s="180"/>
      <c r="D140" s="180"/>
      <c r="E140" s="181"/>
      <c r="F140" s="181"/>
      <c r="G140" s="163"/>
      <c r="H140" s="163"/>
      <c r="I140" s="163"/>
      <c r="J140" s="163"/>
      <c r="K140" s="163"/>
      <c r="L140" s="163"/>
      <c r="M140" s="163"/>
      <c r="N140" s="163"/>
      <c r="O140" s="163"/>
      <c r="P140" s="163"/>
      <c r="Q140" s="163"/>
      <c r="R140" s="163"/>
      <c r="S140" s="163"/>
      <c r="T140" s="163"/>
      <c r="U140" s="163"/>
      <c r="V140" s="163"/>
      <c r="W140" s="163"/>
      <c r="X140" s="163"/>
      <c r="Y140" s="163"/>
      <c r="Z140" s="163"/>
    </row>
    <row r="141" spans="1:26" ht="12" customHeight="1">
      <c r="A141" s="163"/>
      <c r="B141" s="180"/>
      <c r="C141" s="180"/>
      <c r="D141" s="180"/>
      <c r="E141" s="181"/>
      <c r="F141" s="181"/>
      <c r="G141" s="163"/>
      <c r="H141" s="163"/>
      <c r="I141" s="163"/>
      <c r="J141" s="163"/>
      <c r="K141" s="163"/>
      <c r="L141" s="163"/>
      <c r="M141" s="163"/>
      <c r="N141" s="163"/>
      <c r="O141" s="163"/>
      <c r="P141" s="163"/>
      <c r="Q141" s="163"/>
      <c r="R141" s="163"/>
      <c r="S141" s="163"/>
      <c r="T141" s="163"/>
      <c r="U141" s="163"/>
      <c r="V141" s="163"/>
      <c r="W141" s="163"/>
      <c r="X141" s="163"/>
      <c r="Y141" s="163"/>
      <c r="Z141" s="163"/>
    </row>
    <row r="142" spans="1:26" ht="12" customHeight="1">
      <c r="A142" s="163"/>
      <c r="B142" s="180"/>
      <c r="C142" s="180"/>
      <c r="D142" s="180"/>
      <c r="E142" s="181"/>
      <c r="F142" s="181"/>
      <c r="G142" s="163"/>
      <c r="H142" s="163"/>
      <c r="I142" s="163"/>
      <c r="J142" s="163"/>
      <c r="K142" s="163"/>
      <c r="L142" s="163"/>
      <c r="M142" s="163"/>
      <c r="N142" s="163"/>
      <c r="O142" s="163"/>
      <c r="P142" s="163"/>
      <c r="Q142" s="163"/>
      <c r="R142" s="163"/>
      <c r="S142" s="163"/>
      <c r="T142" s="163"/>
      <c r="U142" s="163"/>
      <c r="V142" s="163"/>
      <c r="W142" s="163"/>
      <c r="X142" s="163"/>
      <c r="Y142" s="163"/>
      <c r="Z142" s="163"/>
    </row>
    <row r="143" spans="1:26" ht="12" customHeight="1">
      <c r="A143" s="163"/>
      <c r="B143" s="180"/>
      <c r="C143" s="180"/>
      <c r="D143" s="180"/>
      <c r="E143" s="181"/>
      <c r="F143" s="181"/>
      <c r="G143" s="163"/>
      <c r="H143" s="163"/>
      <c r="I143" s="163"/>
      <c r="J143" s="163"/>
      <c r="K143" s="163"/>
      <c r="L143" s="163"/>
      <c r="M143" s="163"/>
      <c r="N143" s="163"/>
      <c r="O143" s="163"/>
      <c r="P143" s="163"/>
      <c r="Q143" s="163"/>
      <c r="R143" s="163"/>
      <c r="S143" s="163"/>
      <c r="T143" s="163"/>
      <c r="U143" s="163"/>
      <c r="V143" s="163"/>
      <c r="W143" s="163"/>
      <c r="X143" s="163"/>
      <c r="Y143" s="163"/>
      <c r="Z143" s="163"/>
    </row>
    <row r="144" spans="1:26" ht="12" customHeight="1">
      <c r="A144" s="163"/>
      <c r="B144" s="180"/>
      <c r="C144" s="180"/>
      <c r="D144" s="180"/>
      <c r="E144" s="181"/>
      <c r="F144" s="181"/>
      <c r="G144" s="163"/>
      <c r="H144" s="163"/>
      <c r="I144" s="163"/>
      <c r="J144" s="163"/>
      <c r="K144" s="163"/>
      <c r="L144" s="163"/>
      <c r="M144" s="163"/>
      <c r="N144" s="163"/>
      <c r="O144" s="163"/>
      <c r="P144" s="163"/>
      <c r="Q144" s="163"/>
      <c r="R144" s="163"/>
      <c r="S144" s="163"/>
      <c r="T144" s="163"/>
      <c r="U144" s="163"/>
      <c r="V144" s="163"/>
      <c r="W144" s="163"/>
      <c r="X144" s="163"/>
      <c r="Y144" s="163"/>
      <c r="Z144" s="163"/>
    </row>
    <row r="145" spans="1:26" ht="12" customHeight="1">
      <c r="A145" s="163"/>
      <c r="B145" s="180"/>
      <c r="C145" s="180"/>
      <c r="D145" s="180"/>
      <c r="E145" s="181"/>
      <c r="F145" s="181"/>
      <c r="G145" s="163"/>
      <c r="H145" s="163"/>
      <c r="I145" s="163"/>
      <c r="J145" s="163"/>
      <c r="K145" s="163"/>
      <c r="L145" s="163"/>
      <c r="M145" s="163"/>
      <c r="N145" s="163"/>
      <c r="O145" s="163"/>
      <c r="P145" s="163"/>
      <c r="Q145" s="163"/>
      <c r="R145" s="163"/>
      <c r="S145" s="163"/>
      <c r="T145" s="163"/>
      <c r="U145" s="163"/>
      <c r="V145" s="163"/>
      <c r="W145" s="163"/>
      <c r="X145" s="163"/>
      <c r="Y145" s="163"/>
      <c r="Z145" s="163"/>
    </row>
    <row r="146" spans="1:26" ht="12" customHeight="1">
      <c r="A146" s="163"/>
      <c r="B146" s="180"/>
      <c r="C146" s="180"/>
      <c r="D146" s="180"/>
      <c r="E146" s="181"/>
      <c r="F146" s="181"/>
      <c r="G146" s="163"/>
      <c r="H146" s="163"/>
      <c r="I146" s="163"/>
      <c r="J146" s="163"/>
      <c r="K146" s="163"/>
      <c r="L146" s="163"/>
      <c r="M146" s="163"/>
      <c r="N146" s="163"/>
      <c r="O146" s="163"/>
      <c r="P146" s="163"/>
      <c r="Q146" s="163"/>
      <c r="R146" s="163"/>
      <c r="S146" s="163"/>
      <c r="T146" s="163"/>
      <c r="U146" s="163"/>
      <c r="V146" s="163"/>
      <c r="W146" s="163"/>
      <c r="X146" s="163"/>
      <c r="Y146" s="163"/>
      <c r="Z146" s="163"/>
    </row>
    <row r="147" spans="1:26" ht="12" customHeight="1">
      <c r="A147" s="163"/>
      <c r="B147" s="180"/>
      <c r="C147" s="180"/>
      <c r="D147" s="180"/>
      <c r="E147" s="181"/>
      <c r="F147" s="181"/>
      <c r="G147" s="163"/>
      <c r="H147" s="163"/>
      <c r="I147" s="163"/>
      <c r="J147" s="163"/>
      <c r="K147" s="163"/>
      <c r="L147" s="163"/>
      <c r="M147" s="163"/>
      <c r="N147" s="163"/>
      <c r="O147" s="163"/>
      <c r="P147" s="163"/>
      <c r="Q147" s="163"/>
      <c r="R147" s="163"/>
      <c r="S147" s="163"/>
      <c r="T147" s="163"/>
      <c r="U147" s="163"/>
      <c r="V147" s="163"/>
      <c r="W147" s="163"/>
      <c r="X147" s="163"/>
      <c r="Y147" s="163"/>
      <c r="Z147" s="163"/>
    </row>
    <row r="148" spans="1:26" ht="12" customHeight="1">
      <c r="A148" s="163"/>
      <c r="B148" s="180"/>
      <c r="C148" s="180"/>
      <c r="D148" s="180"/>
      <c r="E148" s="181"/>
      <c r="F148" s="181"/>
      <c r="G148" s="163"/>
      <c r="H148" s="163"/>
      <c r="I148" s="163"/>
      <c r="J148" s="163"/>
      <c r="K148" s="163"/>
      <c r="L148" s="163"/>
      <c r="M148" s="163"/>
      <c r="N148" s="163"/>
      <c r="O148" s="163"/>
      <c r="P148" s="163"/>
      <c r="Q148" s="163"/>
      <c r="R148" s="163"/>
      <c r="S148" s="163"/>
      <c r="T148" s="163"/>
      <c r="U148" s="163"/>
      <c r="V148" s="163"/>
      <c r="W148" s="163"/>
      <c r="X148" s="163"/>
      <c r="Y148" s="163"/>
      <c r="Z148" s="163"/>
    </row>
    <row r="149" spans="1:26" ht="12" customHeight="1">
      <c r="A149" s="163"/>
      <c r="B149" s="180"/>
      <c r="C149" s="180"/>
      <c r="D149" s="180"/>
      <c r="E149" s="181"/>
      <c r="F149" s="181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  <c r="S149" s="163"/>
      <c r="T149" s="163"/>
      <c r="U149" s="163"/>
      <c r="V149" s="163"/>
      <c r="W149" s="163"/>
      <c r="X149" s="163"/>
      <c r="Y149" s="163"/>
      <c r="Z149" s="163"/>
    </row>
    <row r="150" spans="1:26" ht="12" customHeight="1">
      <c r="A150" s="163"/>
      <c r="B150" s="180"/>
      <c r="C150" s="180"/>
      <c r="D150" s="180"/>
      <c r="E150" s="181"/>
      <c r="F150" s="181"/>
      <c r="G150" s="163"/>
      <c r="H150" s="163"/>
      <c r="I150" s="163"/>
      <c r="J150" s="163"/>
      <c r="K150" s="163"/>
      <c r="L150" s="163"/>
      <c r="M150" s="163"/>
      <c r="N150" s="163"/>
      <c r="O150" s="163"/>
      <c r="P150" s="163"/>
      <c r="Q150" s="163"/>
      <c r="R150" s="163"/>
      <c r="S150" s="163"/>
      <c r="T150" s="163"/>
      <c r="U150" s="163"/>
      <c r="V150" s="163"/>
      <c r="W150" s="163"/>
      <c r="X150" s="163"/>
      <c r="Y150" s="163"/>
      <c r="Z150" s="163"/>
    </row>
    <row r="151" spans="1:26" ht="12" customHeight="1">
      <c r="A151" s="163"/>
      <c r="B151" s="180"/>
      <c r="C151" s="180"/>
      <c r="D151" s="180"/>
      <c r="E151" s="181"/>
      <c r="F151" s="181"/>
      <c r="G151" s="163"/>
      <c r="H151" s="163"/>
      <c r="I151" s="163"/>
      <c r="J151" s="163"/>
      <c r="K151" s="163"/>
      <c r="L151" s="163"/>
      <c r="M151" s="163"/>
      <c r="N151" s="163"/>
      <c r="O151" s="163"/>
      <c r="P151" s="163"/>
      <c r="Q151" s="163"/>
      <c r="R151" s="163"/>
      <c r="S151" s="163"/>
      <c r="T151" s="163"/>
      <c r="U151" s="163"/>
      <c r="V151" s="163"/>
      <c r="W151" s="163"/>
      <c r="X151" s="163"/>
      <c r="Y151" s="163"/>
      <c r="Z151" s="163"/>
    </row>
    <row r="152" spans="1:26" ht="12" customHeight="1">
      <c r="A152" s="163"/>
      <c r="B152" s="180"/>
      <c r="C152" s="180"/>
      <c r="D152" s="180"/>
      <c r="E152" s="181"/>
      <c r="F152" s="181"/>
      <c r="G152" s="163"/>
      <c r="H152" s="163"/>
      <c r="I152" s="163"/>
      <c r="J152" s="163"/>
      <c r="K152" s="163"/>
      <c r="L152" s="163"/>
      <c r="M152" s="163"/>
      <c r="N152" s="163"/>
      <c r="O152" s="163"/>
      <c r="P152" s="163"/>
      <c r="Q152" s="163"/>
      <c r="R152" s="163"/>
      <c r="S152" s="163"/>
      <c r="T152" s="163"/>
      <c r="U152" s="163"/>
      <c r="V152" s="163"/>
      <c r="W152" s="163"/>
      <c r="X152" s="163"/>
      <c r="Y152" s="163"/>
      <c r="Z152" s="163"/>
    </row>
    <row r="153" spans="1:26" ht="12" customHeight="1">
      <c r="A153" s="163"/>
      <c r="B153" s="180"/>
      <c r="C153" s="180"/>
      <c r="D153" s="180"/>
      <c r="E153" s="181"/>
      <c r="F153" s="181"/>
      <c r="G153" s="163"/>
      <c r="H153" s="163"/>
      <c r="I153" s="163"/>
      <c r="J153" s="163"/>
      <c r="K153" s="163"/>
      <c r="L153" s="163"/>
      <c r="M153" s="163"/>
      <c r="N153" s="163"/>
      <c r="O153" s="163"/>
      <c r="P153" s="163"/>
      <c r="Q153" s="163"/>
      <c r="R153" s="163"/>
      <c r="S153" s="163"/>
      <c r="T153" s="163"/>
      <c r="U153" s="163"/>
      <c r="V153" s="163"/>
      <c r="W153" s="163"/>
      <c r="X153" s="163"/>
      <c r="Y153" s="163"/>
      <c r="Z153" s="163"/>
    </row>
    <row r="154" spans="1:26" ht="12" customHeight="1">
      <c r="A154" s="163"/>
      <c r="B154" s="180"/>
      <c r="C154" s="180"/>
      <c r="D154" s="180"/>
      <c r="E154" s="181"/>
      <c r="F154" s="181"/>
      <c r="G154" s="163"/>
      <c r="H154" s="163"/>
      <c r="I154" s="163"/>
      <c r="J154" s="163"/>
      <c r="K154" s="163"/>
      <c r="L154" s="163"/>
      <c r="M154" s="163"/>
      <c r="N154" s="163"/>
      <c r="O154" s="163"/>
      <c r="P154" s="163"/>
      <c r="Q154" s="163"/>
      <c r="R154" s="163"/>
      <c r="S154" s="163"/>
      <c r="T154" s="163"/>
      <c r="U154" s="163"/>
      <c r="V154" s="163"/>
      <c r="W154" s="163"/>
      <c r="X154" s="163"/>
      <c r="Y154" s="163"/>
      <c r="Z154" s="163"/>
    </row>
    <row r="155" spans="1:26" ht="12" customHeight="1">
      <c r="A155" s="163"/>
      <c r="B155" s="180"/>
      <c r="C155" s="180"/>
      <c r="D155" s="180"/>
      <c r="E155" s="181"/>
      <c r="F155" s="181"/>
      <c r="G155" s="163"/>
      <c r="H155" s="163"/>
      <c r="I155" s="163"/>
      <c r="J155" s="163"/>
      <c r="K155" s="163"/>
      <c r="L155" s="163"/>
      <c r="M155" s="163"/>
      <c r="N155" s="163"/>
      <c r="O155" s="163"/>
      <c r="P155" s="163"/>
      <c r="Q155" s="163"/>
      <c r="R155" s="163"/>
      <c r="S155" s="163"/>
      <c r="T155" s="163"/>
      <c r="U155" s="163"/>
      <c r="V155" s="163"/>
      <c r="W155" s="163"/>
      <c r="X155" s="163"/>
      <c r="Y155" s="163"/>
      <c r="Z155" s="163"/>
    </row>
    <row r="156" spans="1:26" ht="12" customHeight="1">
      <c r="A156" s="163"/>
      <c r="B156" s="180"/>
      <c r="C156" s="180"/>
      <c r="D156" s="180"/>
      <c r="E156" s="181"/>
      <c r="F156" s="181"/>
      <c r="G156" s="163"/>
      <c r="H156" s="163"/>
      <c r="I156" s="163"/>
      <c r="J156" s="163"/>
      <c r="K156" s="163"/>
      <c r="L156" s="163"/>
      <c r="M156" s="163"/>
      <c r="N156" s="163"/>
      <c r="O156" s="163"/>
      <c r="P156" s="163"/>
      <c r="Q156" s="163"/>
      <c r="R156" s="163"/>
      <c r="S156" s="163"/>
      <c r="T156" s="163"/>
      <c r="U156" s="163"/>
      <c r="V156" s="163"/>
      <c r="W156" s="163"/>
      <c r="X156" s="163"/>
      <c r="Y156" s="163"/>
      <c r="Z156" s="163"/>
    </row>
    <row r="157" spans="1:26" ht="12" customHeight="1">
      <c r="A157" s="163"/>
      <c r="B157" s="180"/>
      <c r="C157" s="180"/>
      <c r="D157" s="180"/>
      <c r="E157" s="181"/>
      <c r="F157" s="181"/>
      <c r="G157" s="163"/>
      <c r="H157" s="163"/>
      <c r="I157" s="163"/>
      <c r="J157" s="163"/>
      <c r="K157" s="163"/>
      <c r="L157" s="163"/>
      <c r="M157" s="163"/>
      <c r="N157" s="163"/>
      <c r="O157" s="163"/>
      <c r="P157" s="163"/>
      <c r="Q157" s="163"/>
      <c r="R157" s="163"/>
      <c r="S157" s="163"/>
      <c r="T157" s="163"/>
      <c r="U157" s="163"/>
      <c r="V157" s="163"/>
      <c r="W157" s="163"/>
      <c r="X157" s="163"/>
      <c r="Y157" s="163"/>
      <c r="Z157" s="163"/>
    </row>
    <row r="158" spans="1:26" ht="12" customHeight="1">
      <c r="A158" s="163"/>
      <c r="B158" s="180"/>
      <c r="C158" s="180"/>
      <c r="D158" s="180"/>
      <c r="E158" s="181"/>
      <c r="F158" s="181"/>
      <c r="G158" s="163"/>
      <c r="H158" s="163"/>
      <c r="I158" s="163"/>
      <c r="J158" s="163"/>
      <c r="K158" s="163"/>
      <c r="L158" s="163"/>
      <c r="M158" s="163"/>
      <c r="N158" s="163"/>
      <c r="O158" s="163"/>
      <c r="P158" s="163"/>
      <c r="Q158" s="163"/>
      <c r="R158" s="163"/>
      <c r="S158" s="163"/>
      <c r="T158" s="163"/>
      <c r="U158" s="163"/>
      <c r="V158" s="163"/>
      <c r="W158" s="163"/>
      <c r="X158" s="163"/>
      <c r="Y158" s="163"/>
      <c r="Z158" s="163"/>
    </row>
    <row r="159" spans="1:26" ht="12" customHeight="1">
      <c r="A159" s="163"/>
      <c r="B159" s="180"/>
      <c r="C159" s="180"/>
      <c r="D159" s="180"/>
      <c r="E159" s="181"/>
      <c r="F159" s="181"/>
      <c r="G159" s="163"/>
      <c r="H159" s="163"/>
      <c r="I159" s="163"/>
      <c r="J159" s="163"/>
      <c r="K159" s="163"/>
      <c r="L159" s="163"/>
      <c r="M159" s="163"/>
      <c r="N159" s="163"/>
      <c r="O159" s="163"/>
      <c r="P159" s="163"/>
      <c r="Q159" s="163"/>
      <c r="R159" s="163"/>
      <c r="S159" s="163"/>
      <c r="T159" s="163"/>
      <c r="U159" s="163"/>
      <c r="V159" s="163"/>
      <c r="W159" s="163"/>
      <c r="X159" s="163"/>
      <c r="Y159" s="163"/>
      <c r="Z159" s="163"/>
    </row>
    <row r="160" spans="1:26" ht="12" customHeight="1">
      <c r="A160" s="163"/>
      <c r="B160" s="180"/>
      <c r="C160" s="180"/>
      <c r="D160" s="180"/>
      <c r="E160" s="181"/>
      <c r="F160" s="181"/>
      <c r="G160" s="163"/>
      <c r="H160" s="163"/>
      <c r="I160" s="163"/>
      <c r="J160" s="163"/>
      <c r="K160" s="163"/>
      <c r="L160" s="163"/>
      <c r="M160" s="163"/>
      <c r="N160" s="163"/>
      <c r="O160" s="163"/>
      <c r="P160" s="163"/>
      <c r="Q160" s="163"/>
      <c r="R160" s="163"/>
      <c r="S160" s="163"/>
      <c r="T160" s="163"/>
      <c r="U160" s="163"/>
      <c r="V160" s="163"/>
      <c r="W160" s="163"/>
      <c r="X160" s="163"/>
      <c r="Y160" s="163"/>
      <c r="Z160" s="163"/>
    </row>
    <row r="161" spans="1:26" ht="12" customHeight="1">
      <c r="A161" s="163"/>
      <c r="B161" s="180"/>
      <c r="C161" s="180"/>
      <c r="D161" s="180"/>
      <c r="E161" s="181"/>
      <c r="F161" s="181"/>
      <c r="G161" s="163"/>
      <c r="H161" s="163"/>
      <c r="I161" s="163"/>
      <c r="J161" s="163"/>
      <c r="K161" s="163"/>
      <c r="L161" s="163"/>
      <c r="M161" s="163"/>
      <c r="N161" s="163"/>
      <c r="O161" s="163"/>
      <c r="P161" s="163"/>
      <c r="Q161" s="163"/>
      <c r="R161" s="163"/>
      <c r="S161" s="163"/>
      <c r="T161" s="163"/>
      <c r="U161" s="163"/>
      <c r="V161" s="163"/>
      <c r="W161" s="163"/>
      <c r="X161" s="163"/>
      <c r="Y161" s="163"/>
      <c r="Z161" s="163"/>
    </row>
    <row r="162" spans="1:26" ht="12" customHeight="1">
      <c r="A162" s="163"/>
      <c r="B162" s="180"/>
      <c r="C162" s="180"/>
      <c r="D162" s="180"/>
      <c r="E162" s="181"/>
      <c r="F162" s="181"/>
      <c r="G162" s="163"/>
      <c r="H162" s="163"/>
      <c r="I162" s="163"/>
      <c r="J162" s="163"/>
      <c r="K162" s="163"/>
      <c r="L162" s="163"/>
      <c r="M162" s="163"/>
      <c r="N162" s="163"/>
      <c r="O162" s="163"/>
      <c r="P162" s="163"/>
      <c r="Q162" s="163"/>
      <c r="R162" s="163"/>
      <c r="S162" s="163"/>
      <c r="T162" s="163"/>
      <c r="U162" s="163"/>
      <c r="V162" s="163"/>
      <c r="W162" s="163"/>
      <c r="X162" s="163"/>
      <c r="Y162" s="163"/>
      <c r="Z162" s="163"/>
    </row>
    <row r="163" spans="1:26" ht="12" customHeight="1">
      <c r="A163" s="163"/>
      <c r="B163" s="180"/>
      <c r="C163" s="180"/>
      <c r="D163" s="180"/>
      <c r="E163" s="181"/>
      <c r="F163" s="181"/>
      <c r="G163" s="163"/>
      <c r="H163" s="163"/>
      <c r="I163" s="163"/>
      <c r="J163" s="163"/>
      <c r="K163" s="163"/>
      <c r="L163" s="163"/>
      <c r="M163" s="163"/>
      <c r="N163" s="163"/>
      <c r="O163" s="163"/>
      <c r="P163" s="163"/>
      <c r="Q163" s="163"/>
      <c r="R163" s="163"/>
      <c r="S163" s="163"/>
      <c r="T163" s="163"/>
      <c r="U163" s="163"/>
      <c r="V163" s="163"/>
      <c r="W163" s="163"/>
      <c r="X163" s="163"/>
      <c r="Y163" s="163"/>
      <c r="Z163" s="163"/>
    </row>
    <row r="164" spans="1:26" ht="12" customHeight="1">
      <c r="A164" s="163"/>
      <c r="B164" s="180"/>
      <c r="C164" s="180"/>
      <c r="D164" s="180"/>
      <c r="E164" s="181"/>
      <c r="F164" s="181"/>
      <c r="G164" s="163"/>
      <c r="H164" s="163"/>
      <c r="I164" s="163"/>
      <c r="J164" s="163"/>
      <c r="K164" s="163"/>
      <c r="L164" s="163"/>
      <c r="M164" s="163"/>
      <c r="N164" s="163"/>
      <c r="O164" s="163"/>
      <c r="P164" s="163"/>
      <c r="Q164" s="163"/>
      <c r="R164" s="163"/>
      <c r="S164" s="163"/>
      <c r="T164" s="163"/>
      <c r="U164" s="163"/>
      <c r="V164" s="163"/>
      <c r="W164" s="163"/>
      <c r="X164" s="163"/>
      <c r="Y164" s="163"/>
      <c r="Z164" s="163"/>
    </row>
    <row r="165" spans="1:26" ht="12" customHeight="1">
      <c r="A165" s="163"/>
      <c r="B165" s="180"/>
      <c r="C165" s="180"/>
      <c r="D165" s="180"/>
      <c r="E165" s="181"/>
      <c r="F165" s="181"/>
      <c r="G165" s="163"/>
      <c r="H165" s="163"/>
      <c r="I165" s="163"/>
      <c r="J165" s="163"/>
      <c r="K165" s="163"/>
      <c r="L165" s="163"/>
      <c r="M165" s="163"/>
      <c r="N165" s="163"/>
      <c r="O165" s="163"/>
      <c r="P165" s="163"/>
      <c r="Q165" s="163"/>
      <c r="R165" s="163"/>
      <c r="S165" s="163"/>
      <c r="T165" s="163"/>
      <c r="U165" s="163"/>
      <c r="V165" s="163"/>
      <c r="W165" s="163"/>
      <c r="X165" s="163"/>
      <c r="Y165" s="163"/>
      <c r="Z165" s="163"/>
    </row>
    <row r="166" spans="1:26" ht="12" customHeight="1">
      <c r="A166" s="163"/>
      <c r="B166" s="180"/>
      <c r="C166" s="180"/>
      <c r="D166" s="180"/>
      <c r="E166" s="181"/>
      <c r="F166" s="181"/>
      <c r="G166" s="163"/>
      <c r="H166" s="163"/>
      <c r="I166" s="163"/>
      <c r="J166" s="163"/>
      <c r="K166" s="163"/>
      <c r="L166" s="163"/>
      <c r="M166" s="163"/>
      <c r="N166" s="163"/>
      <c r="O166" s="163"/>
      <c r="P166" s="163"/>
      <c r="Q166" s="163"/>
      <c r="R166" s="163"/>
      <c r="S166" s="163"/>
      <c r="T166" s="163"/>
      <c r="U166" s="163"/>
      <c r="V166" s="163"/>
      <c r="W166" s="163"/>
      <c r="X166" s="163"/>
      <c r="Y166" s="163"/>
      <c r="Z166" s="163"/>
    </row>
    <row r="167" spans="1:26" ht="12" customHeight="1">
      <c r="A167" s="163"/>
      <c r="B167" s="180"/>
      <c r="C167" s="180"/>
      <c r="D167" s="180"/>
      <c r="E167" s="181"/>
      <c r="F167" s="181"/>
      <c r="G167" s="163"/>
      <c r="H167" s="163"/>
      <c r="I167" s="163"/>
      <c r="J167" s="163"/>
      <c r="K167" s="163"/>
      <c r="L167" s="163"/>
      <c r="M167" s="163"/>
      <c r="N167" s="163"/>
      <c r="O167" s="163"/>
      <c r="P167" s="163"/>
      <c r="Q167" s="163"/>
      <c r="R167" s="163"/>
      <c r="S167" s="163"/>
      <c r="T167" s="163"/>
      <c r="U167" s="163"/>
      <c r="V167" s="163"/>
      <c r="W167" s="163"/>
      <c r="X167" s="163"/>
      <c r="Y167" s="163"/>
      <c r="Z167" s="163"/>
    </row>
    <row r="168" spans="1:26" ht="12" customHeight="1">
      <c r="A168" s="163"/>
      <c r="B168" s="180"/>
      <c r="C168" s="180"/>
      <c r="D168" s="180"/>
      <c r="E168" s="181"/>
      <c r="F168" s="181"/>
      <c r="G168" s="163"/>
      <c r="H168" s="163"/>
      <c r="I168" s="163"/>
      <c r="J168" s="163"/>
      <c r="K168" s="163"/>
      <c r="L168" s="163"/>
      <c r="M168" s="163"/>
      <c r="N168" s="163"/>
      <c r="O168" s="163"/>
      <c r="P168" s="163"/>
      <c r="Q168" s="163"/>
      <c r="R168" s="163"/>
      <c r="S168" s="163"/>
      <c r="T168" s="163"/>
      <c r="U168" s="163"/>
      <c r="V168" s="163"/>
      <c r="W168" s="163"/>
      <c r="X168" s="163"/>
      <c r="Y168" s="163"/>
      <c r="Z168" s="163"/>
    </row>
    <row r="169" spans="1:26" ht="12" customHeight="1">
      <c r="A169" s="163"/>
      <c r="B169" s="180"/>
      <c r="C169" s="180"/>
      <c r="D169" s="180"/>
      <c r="E169" s="181"/>
      <c r="F169" s="181"/>
      <c r="G169" s="163"/>
      <c r="H169" s="163"/>
      <c r="I169" s="163"/>
      <c r="J169" s="163"/>
      <c r="K169" s="163"/>
      <c r="L169" s="163"/>
      <c r="M169" s="163"/>
      <c r="N169" s="163"/>
      <c r="O169" s="163"/>
      <c r="P169" s="163"/>
      <c r="Q169" s="163"/>
      <c r="R169" s="163"/>
      <c r="S169" s="163"/>
      <c r="T169" s="163"/>
      <c r="U169" s="163"/>
      <c r="V169" s="163"/>
      <c r="W169" s="163"/>
      <c r="X169" s="163"/>
      <c r="Y169" s="163"/>
      <c r="Z169" s="163"/>
    </row>
    <row r="170" spans="1:26" ht="12" customHeight="1">
      <c r="A170" s="163"/>
      <c r="B170" s="180"/>
      <c r="C170" s="180"/>
      <c r="D170" s="180"/>
      <c r="E170" s="181"/>
      <c r="F170" s="181"/>
      <c r="G170" s="163"/>
      <c r="H170" s="163"/>
      <c r="I170" s="163"/>
      <c r="J170" s="163"/>
      <c r="K170" s="163"/>
      <c r="L170" s="163"/>
      <c r="M170" s="163"/>
      <c r="N170" s="163"/>
      <c r="O170" s="163"/>
      <c r="P170" s="163"/>
      <c r="Q170" s="163"/>
      <c r="R170" s="163"/>
      <c r="S170" s="163"/>
      <c r="T170" s="163"/>
      <c r="U170" s="163"/>
      <c r="V170" s="163"/>
      <c r="W170" s="163"/>
      <c r="X170" s="163"/>
      <c r="Y170" s="163"/>
      <c r="Z170" s="163"/>
    </row>
    <row r="171" spans="1:26" ht="12" customHeight="1">
      <c r="A171" s="163"/>
      <c r="B171" s="180"/>
      <c r="C171" s="180"/>
      <c r="D171" s="180"/>
      <c r="E171" s="181"/>
      <c r="F171" s="181"/>
      <c r="G171" s="163"/>
      <c r="H171" s="163"/>
      <c r="I171" s="163"/>
      <c r="J171" s="163"/>
      <c r="K171" s="163"/>
      <c r="L171" s="163"/>
      <c r="M171" s="163"/>
      <c r="N171" s="163"/>
      <c r="O171" s="163"/>
      <c r="P171" s="163"/>
      <c r="Q171" s="163"/>
      <c r="R171" s="163"/>
      <c r="S171" s="163"/>
      <c r="T171" s="163"/>
      <c r="U171" s="163"/>
      <c r="V171" s="163"/>
      <c r="W171" s="163"/>
      <c r="X171" s="163"/>
      <c r="Y171" s="163"/>
      <c r="Z171" s="163"/>
    </row>
    <row r="172" spans="1:26" ht="12" customHeight="1">
      <c r="A172" s="163"/>
      <c r="B172" s="180"/>
      <c r="C172" s="180"/>
      <c r="D172" s="180"/>
      <c r="E172" s="181"/>
      <c r="F172" s="181"/>
      <c r="G172" s="163"/>
      <c r="H172" s="163"/>
      <c r="I172" s="163"/>
      <c r="J172" s="163"/>
      <c r="K172" s="163"/>
      <c r="L172" s="163"/>
      <c r="M172" s="163"/>
      <c r="N172" s="163"/>
      <c r="O172" s="163"/>
      <c r="P172" s="163"/>
      <c r="Q172" s="163"/>
      <c r="R172" s="163"/>
      <c r="S172" s="163"/>
      <c r="T172" s="163"/>
      <c r="U172" s="163"/>
      <c r="V172" s="163"/>
      <c r="W172" s="163"/>
      <c r="X172" s="163"/>
      <c r="Y172" s="163"/>
      <c r="Z172" s="163"/>
    </row>
    <row r="173" spans="1:26" ht="12" customHeight="1">
      <c r="A173" s="163"/>
      <c r="B173" s="180"/>
      <c r="C173" s="180"/>
      <c r="D173" s="180"/>
      <c r="E173" s="181"/>
      <c r="F173" s="181"/>
      <c r="G173" s="163"/>
      <c r="H173" s="163"/>
      <c r="I173" s="163"/>
      <c r="J173" s="163"/>
      <c r="K173" s="163"/>
      <c r="L173" s="163"/>
      <c r="M173" s="163"/>
      <c r="N173" s="163"/>
      <c r="O173" s="163"/>
      <c r="P173" s="163"/>
      <c r="Q173" s="163"/>
      <c r="R173" s="163"/>
      <c r="S173" s="163"/>
      <c r="T173" s="163"/>
      <c r="U173" s="163"/>
      <c r="V173" s="163"/>
      <c r="W173" s="163"/>
      <c r="X173" s="163"/>
      <c r="Y173" s="163"/>
      <c r="Z173" s="163"/>
    </row>
    <row r="174" spans="1:26" ht="12" customHeight="1">
      <c r="A174" s="163"/>
      <c r="B174" s="180"/>
      <c r="C174" s="180"/>
      <c r="D174" s="180"/>
      <c r="E174" s="181"/>
      <c r="F174" s="181"/>
      <c r="G174" s="163"/>
      <c r="H174" s="163"/>
      <c r="I174" s="163"/>
      <c r="J174" s="163"/>
      <c r="K174" s="163"/>
      <c r="L174" s="163"/>
      <c r="M174" s="163"/>
      <c r="N174" s="163"/>
      <c r="O174" s="163"/>
      <c r="P174" s="163"/>
      <c r="Q174" s="163"/>
      <c r="R174" s="163"/>
      <c r="S174" s="163"/>
      <c r="T174" s="163"/>
      <c r="U174" s="163"/>
      <c r="V174" s="163"/>
      <c r="W174" s="163"/>
      <c r="X174" s="163"/>
      <c r="Y174" s="163"/>
      <c r="Z174" s="163"/>
    </row>
    <row r="175" spans="1:26" ht="12" customHeight="1">
      <c r="A175" s="163"/>
      <c r="B175" s="180"/>
      <c r="C175" s="180"/>
      <c r="D175" s="180"/>
      <c r="E175" s="181"/>
      <c r="F175" s="181"/>
      <c r="G175" s="163"/>
      <c r="H175" s="163"/>
      <c r="I175" s="163"/>
      <c r="J175" s="163"/>
      <c r="K175" s="163"/>
      <c r="L175" s="163"/>
      <c r="M175" s="163"/>
      <c r="N175" s="163"/>
      <c r="O175" s="163"/>
      <c r="P175" s="163"/>
      <c r="Q175" s="163"/>
      <c r="R175" s="163"/>
      <c r="S175" s="163"/>
      <c r="T175" s="163"/>
      <c r="U175" s="163"/>
      <c r="V175" s="163"/>
      <c r="W175" s="163"/>
      <c r="X175" s="163"/>
      <c r="Y175" s="163"/>
      <c r="Z175" s="163"/>
    </row>
    <row r="176" spans="1:26" ht="12" customHeight="1">
      <c r="A176" s="163"/>
      <c r="B176" s="180"/>
      <c r="C176" s="180"/>
      <c r="D176" s="180"/>
      <c r="E176" s="181"/>
      <c r="F176" s="181"/>
      <c r="G176" s="163"/>
      <c r="H176" s="163"/>
      <c r="I176" s="163"/>
      <c r="J176" s="163"/>
      <c r="K176" s="163"/>
      <c r="L176" s="163"/>
      <c r="M176" s="163"/>
      <c r="N176" s="163"/>
      <c r="O176" s="163"/>
      <c r="P176" s="163"/>
      <c r="Q176" s="163"/>
      <c r="R176" s="163"/>
      <c r="S176" s="163"/>
      <c r="T176" s="163"/>
      <c r="U176" s="163"/>
      <c r="V176" s="163"/>
      <c r="W176" s="163"/>
      <c r="X176" s="163"/>
      <c r="Y176" s="163"/>
      <c r="Z176" s="163"/>
    </row>
    <row r="177" spans="1:26" ht="12" customHeight="1">
      <c r="A177" s="163"/>
      <c r="B177" s="180"/>
      <c r="C177" s="180"/>
      <c r="D177" s="180"/>
      <c r="E177" s="181"/>
      <c r="F177" s="181"/>
      <c r="G177" s="163"/>
      <c r="H177" s="163"/>
      <c r="I177" s="163"/>
      <c r="J177" s="163"/>
      <c r="K177" s="163"/>
      <c r="L177" s="163"/>
      <c r="M177" s="163"/>
      <c r="N177" s="163"/>
      <c r="O177" s="163"/>
      <c r="P177" s="163"/>
      <c r="Q177" s="163"/>
      <c r="R177" s="163"/>
      <c r="S177" s="163"/>
      <c r="T177" s="163"/>
      <c r="U177" s="163"/>
      <c r="V177" s="163"/>
      <c r="W177" s="163"/>
      <c r="X177" s="163"/>
      <c r="Y177" s="163"/>
      <c r="Z177" s="163"/>
    </row>
    <row r="178" spans="1:26" ht="12" customHeight="1">
      <c r="A178" s="163"/>
      <c r="B178" s="180"/>
      <c r="C178" s="180"/>
      <c r="D178" s="180"/>
      <c r="E178" s="181"/>
      <c r="F178" s="181"/>
      <c r="G178" s="163"/>
      <c r="H178" s="163"/>
      <c r="I178" s="163"/>
      <c r="J178" s="163"/>
      <c r="K178" s="163"/>
      <c r="L178" s="163"/>
      <c r="M178" s="163"/>
      <c r="N178" s="163"/>
      <c r="O178" s="163"/>
      <c r="P178" s="163"/>
      <c r="Q178" s="163"/>
      <c r="R178" s="163"/>
      <c r="S178" s="163"/>
      <c r="T178" s="163"/>
      <c r="U178" s="163"/>
      <c r="V178" s="163"/>
      <c r="W178" s="163"/>
      <c r="X178" s="163"/>
      <c r="Y178" s="163"/>
      <c r="Z178" s="163"/>
    </row>
    <row r="179" spans="1:26" ht="12" customHeight="1">
      <c r="A179" s="163"/>
      <c r="B179" s="180"/>
      <c r="C179" s="180"/>
      <c r="D179" s="180"/>
      <c r="E179" s="181"/>
      <c r="F179" s="181"/>
      <c r="G179" s="163"/>
      <c r="H179" s="163"/>
      <c r="I179" s="163"/>
      <c r="J179" s="163"/>
      <c r="K179" s="163"/>
      <c r="L179" s="163"/>
      <c r="M179" s="163"/>
      <c r="N179" s="163"/>
      <c r="O179" s="163"/>
      <c r="P179" s="163"/>
      <c r="Q179" s="163"/>
      <c r="R179" s="163"/>
      <c r="S179" s="163"/>
      <c r="T179" s="163"/>
      <c r="U179" s="163"/>
      <c r="V179" s="163"/>
      <c r="W179" s="163"/>
      <c r="X179" s="163"/>
      <c r="Y179" s="163"/>
      <c r="Z179" s="163"/>
    </row>
    <row r="180" spans="1:26" ht="12" customHeight="1">
      <c r="A180" s="163"/>
      <c r="B180" s="180"/>
      <c r="C180" s="180"/>
      <c r="D180" s="180"/>
      <c r="E180" s="181"/>
      <c r="F180" s="181"/>
      <c r="G180" s="163"/>
      <c r="H180" s="163"/>
      <c r="I180" s="163"/>
      <c r="J180" s="163"/>
      <c r="K180" s="163"/>
      <c r="L180" s="163"/>
      <c r="M180" s="163"/>
      <c r="N180" s="163"/>
      <c r="O180" s="163"/>
      <c r="P180" s="163"/>
      <c r="Q180" s="163"/>
      <c r="R180" s="163"/>
      <c r="S180" s="163"/>
      <c r="T180" s="163"/>
      <c r="U180" s="163"/>
      <c r="V180" s="163"/>
      <c r="W180" s="163"/>
      <c r="X180" s="163"/>
      <c r="Y180" s="163"/>
      <c r="Z180" s="163"/>
    </row>
    <row r="181" spans="1:26" ht="12" customHeight="1">
      <c r="A181" s="163"/>
      <c r="B181" s="180"/>
      <c r="C181" s="180"/>
      <c r="D181" s="180"/>
      <c r="E181" s="181"/>
      <c r="F181" s="181"/>
      <c r="G181" s="163"/>
      <c r="H181" s="163"/>
      <c r="I181" s="163"/>
      <c r="J181" s="163"/>
      <c r="K181" s="163"/>
      <c r="L181" s="163"/>
      <c r="M181" s="163"/>
      <c r="N181" s="163"/>
      <c r="O181" s="163"/>
      <c r="P181" s="163"/>
      <c r="Q181" s="163"/>
      <c r="R181" s="163"/>
      <c r="S181" s="163"/>
      <c r="T181" s="163"/>
      <c r="U181" s="163"/>
      <c r="V181" s="163"/>
      <c r="W181" s="163"/>
      <c r="X181" s="163"/>
      <c r="Y181" s="163"/>
      <c r="Z181" s="163"/>
    </row>
    <row r="182" spans="1:26" ht="12" customHeight="1">
      <c r="A182" s="163"/>
      <c r="B182" s="180"/>
      <c r="C182" s="180"/>
      <c r="D182" s="180"/>
      <c r="E182" s="181"/>
      <c r="F182" s="181"/>
      <c r="G182" s="163"/>
      <c r="H182" s="163"/>
      <c r="I182" s="163"/>
      <c r="J182" s="163"/>
      <c r="K182" s="163"/>
      <c r="L182" s="163"/>
      <c r="M182" s="163"/>
      <c r="N182" s="163"/>
      <c r="O182" s="163"/>
      <c r="P182" s="163"/>
      <c r="Q182" s="163"/>
      <c r="R182" s="163"/>
      <c r="S182" s="163"/>
      <c r="T182" s="163"/>
      <c r="U182" s="163"/>
      <c r="V182" s="163"/>
      <c r="W182" s="163"/>
      <c r="X182" s="163"/>
      <c r="Y182" s="163"/>
      <c r="Z182" s="163"/>
    </row>
    <row r="183" spans="1:26" ht="12" customHeight="1">
      <c r="A183" s="163"/>
      <c r="B183" s="180"/>
      <c r="C183" s="180"/>
      <c r="D183" s="180"/>
      <c r="E183" s="181"/>
      <c r="F183" s="181"/>
      <c r="G183" s="163"/>
      <c r="H183" s="163"/>
      <c r="I183" s="163"/>
      <c r="J183" s="163"/>
      <c r="K183" s="163"/>
      <c r="L183" s="163"/>
      <c r="M183" s="163"/>
      <c r="N183" s="163"/>
      <c r="O183" s="163"/>
      <c r="P183" s="163"/>
      <c r="Q183" s="163"/>
      <c r="R183" s="163"/>
      <c r="S183" s="163"/>
      <c r="T183" s="163"/>
      <c r="U183" s="163"/>
      <c r="V183" s="163"/>
      <c r="W183" s="163"/>
      <c r="X183" s="163"/>
      <c r="Y183" s="163"/>
      <c r="Z183" s="163"/>
    </row>
    <row r="184" spans="1:26" ht="12" customHeight="1">
      <c r="A184" s="163"/>
      <c r="B184" s="180"/>
      <c r="C184" s="180"/>
      <c r="D184" s="180"/>
      <c r="E184" s="181"/>
      <c r="F184" s="181"/>
      <c r="G184" s="163"/>
      <c r="H184" s="163"/>
      <c r="I184" s="163"/>
      <c r="J184" s="163"/>
      <c r="K184" s="163"/>
      <c r="L184" s="163"/>
      <c r="M184" s="163"/>
      <c r="N184" s="163"/>
      <c r="O184" s="163"/>
      <c r="P184" s="163"/>
      <c r="Q184" s="163"/>
      <c r="R184" s="163"/>
      <c r="S184" s="163"/>
      <c r="T184" s="163"/>
      <c r="U184" s="163"/>
      <c r="V184" s="163"/>
      <c r="W184" s="163"/>
      <c r="X184" s="163"/>
      <c r="Y184" s="163"/>
      <c r="Z184" s="163"/>
    </row>
    <row r="185" spans="1:26" ht="12" customHeight="1">
      <c r="A185" s="163"/>
      <c r="B185" s="180"/>
      <c r="C185" s="180"/>
      <c r="D185" s="180"/>
      <c r="E185" s="181"/>
      <c r="F185" s="181"/>
      <c r="G185" s="163"/>
      <c r="H185" s="163"/>
      <c r="I185" s="163"/>
      <c r="J185" s="163"/>
      <c r="K185" s="163"/>
      <c r="L185" s="163"/>
      <c r="M185" s="163"/>
      <c r="N185" s="163"/>
      <c r="O185" s="163"/>
      <c r="P185" s="163"/>
      <c r="Q185" s="163"/>
      <c r="R185" s="163"/>
      <c r="S185" s="163"/>
      <c r="T185" s="163"/>
      <c r="U185" s="163"/>
      <c r="V185" s="163"/>
      <c r="W185" s="163"/>
      <c r="X185" s="163"/>
      <c r="Y185" s="163"/>
      <c r="Z185" s="163"/>
    </row>
    <row r="186" spans="1:26" ht="12" customHeight="1">
      <c r="A186" s="163"/>
      <c r="B186" s="180"/>
      <c r="C186" s="180"/>
      <c r="D186" s="180"/>
      <c r="E186" s="181"/>
      <c r="F186" s="181"/>
      <c r="G186" s="163"/>
      <c r="H186" s="163"/>
      <c r="I186" s="163"/>
      <c r="J186" s="163"/>
      <c r="K186" s="163"/>
      <c r="L186" s="163"/>
      <c r="M186" s="163"/>
      <c r="N186" s="163"/>
      <c r="O186" s="163"/>
      <c r="P186" s="163"/>
      <c r="Q186" s="163"/>
      <c r="R186" s="163"/>
      <c r="S186" s="163"/>
      <c r="T186" s="163"/>
      <c r="U186" s="163"/>
      <c r="V186" s="163"/>
      <c r="W186" s="163"/>
      <c r="X186" s="163"/>
      <c r="Y186" s="163"/>
      <c r="Z186" s="163"/>
    </row>
    <row r="187" spans="1:26" ht="12" customHeight="1">
      <c r="A187" s="163"/>
      <c r="B187" s="180"/>
      <c r="C187" s="180"/>
      <c r="D187" s="180"/>
      <c r="E187" s="181"/>
      <c r="F187" s="181"/>
      <c r="G187" s="163"/>
      <c r="H187" s="163"/>
      <c r="I187" s="163"/>
      <c r="J187" s="163"/>
      <c r="K187" s="163"/>
      <c r="L187" s="163"/>
      <c r="M187" s="163"/>
      <c r="N187" s="163"/>
      <c r="O187" s="163"/>
      <c r="P187" s="163"/>
      <c r="Q187" s="163"/>
      <c r="R187" s="163"/>
      <c r="S187" s="163"/>
      <c r="T187" s="163"/>
      <c r="U187" s="163"/>
      <c r="V187" s="163"/>
      <c r="W187" s="163"/>
      <c r="X187" s="163"/>
      <c r="Y187" s="163"/>
      <c r="Z187" s="163"/>
    </row>
    <row r="188" spans="1:26" ht="12" customHeight="1">
      <c r="A188" s="163"/>
      <c r="B188" s="180"/>
      <c r="C188" s="180"/>
      <c r="D188" s="180"/>
      <c r="E188" s="181"/>
      <c r="F188" s="181"/>
      <c r="G188" s="163"/>
      <c r="H188" s="163"/>
      <c r="I188" s="163"/>
      <c r="J188" s="163"/>
      <c r="K188" s="163"/>
      <c r="L188" s="163"/>
      <c r="M188" s="163"/>
      <c r="N188" s="163"/>
      <c r="O188" s="163"/>
      <c r="P188" s="163"/>
      <c r="Q188" s="163"/>
      <c r="R188" s="163"/>
      <c r="S188" s="163"/>
      <c r="T188" s="163"/>
      <c r="U188" s="163"/>
      <c r="V188" s="163"/>
      <c r="W188" s="163"/>
      <c r="X188" s="163"/>
      <c r="Y188" s="163"/>
      <c r="Z188" s="163"/>
    </row>
    <row r="189" spans="1:26" ht="12" customHeight="1">
      <c r="A189" s="163"/>
      <c r="B189" s="180"/>
      <c r="C189" s="180"/>
      <c r="D189" s="180"/>
      <c r="E189" s="181"/>
      <c r="F189" s="181"/>
      <c r="G189" s="163"/>
      <c r="H189" s="163"/>
      <c r="I189" s="163"/>
      <c r="J189" s="163"/>
      <c r="K189" s="163"/>
      <c r="L189" s="163"/>
      <c r="M189" s="163"/>
      <c r="N189" s="163"/>
      <c r="O189" s="163"/>
      <c r="P189" s="163"/>
      <c r="Q189" s="163"/>
      <c r="R189" s="163"/>
      <c r="S189" s="163"/>
      <c r="T189" s="163"/>
      <c r="U189" s="163"/>
      <c r="V189" s="163"/>
      <c r="W189" s="163"/>
      <c r="X189" s="163"/>
      <c r="Y189" s="163"/>
      <c r="Z189" s="163"/>
    </row>
    <row r="190" spans="1:26" ht="12" customHeight="1">
      <c r="A190" s="163"/>
      <c r="B190" s="180"/>
      <c r="C190" s="180"/>
      <c r="D190" s="180"/>
      <c r="E190" s="181"/>
      <c r="F190" s="181"/>
      <c r="G190" s="163"/>
      <c r="H190" s="163"/>
      <c r="I190" s="163"/>
      <c r="J190" s="163"/>
      <c r="K190" s="163"/>
      <c r="L190" s="163"/>
      <c r="M190" s="163"/>
      <c r="N190" s="163"/>
      <c r="O190" s="163"/>
      <c r="P190" s="163"/>
      <c r="Q190" s="163"/>
      <c r="R190" s="163"/>
      <c r="S190" s="163"/>
      <c r="T190" s="163"/>
      <c r="U190" s="163"/>
      <c r="V190" s="163"/>
      <c r="W190" s="163"/>
      <c r="X190" s="163"/>
      <c r="Y190" s="163"/>
      <c r="Z190" s="163"/>
    </row>
    <row r="191" spans="1:26" ht="12" customHeight="1">
      <c r="A191" s="163"/>
      <c r="B191" s="180"/>
      <c r="C191" s="180"/>
      <c r="D191" s="180"/>
      <c r="E191" s="181"/>
      <c r="F191" s="181"/>
      <c r="G191" s="163"/>
      <c r="H191" s="163"/>
      <c r="I191" s="163"/>
      <c r="J191" s="163"/>
      <c r="K191" s="163"/>
      <c r="L191" s="163"/>
      <c r="M191" s="163"/>
      <c r="N191" s="163"/>
      <c r="O191" s="163"/>
      <c r="P191" s="163"/>
      <c r="Q191" s="163"/>
      <c r="R191" s="163"/>
      <c r="S191" s="163"/>
      <c r="T191" s="163"/>
      <c r="U191" s="163"/>
      <c r="V191" s="163"/>
      <c r="W191" s="163"/>
      <c r="X191" s="163"/>
      <c r="Y191" s="163"/>
      <c r="Z191" s="163"/>
    </row>
    <row r="192" spans="1:26" ht="12" customHeight="1">
      <c r="A192" s="163"/>
      <c r="B192" s="180"/>
      <c r="C192" s="180"/>
      <c r="D192" s="180"/>
      <c r="E192" s="181"/>
      <c r="F192" s="181"/>
      <c r="G192" s="163"/>
      <c r="H192" s="163"/>
      <c r="I192" s="163"/>
      <c r="J192" s="163"/>
      <c r="K192" s="163"/>
      <c r="L192" s="163"/>
      <c r="M192" s="163"/>
      <c r="N192" s="163"/>
      <c r="O192" s="163"/>
      <c r="P192" s="163"/>
      <c r="Q192" s="163"/>
      <c r="R192" s="163"/>
      <c r="S192" s="163"/>
      <c r="T192" s="163"/>
      <c r="U192" s="163"/>
      <c r="V192" s="163"/>
      <c r="W192" s="163"/>
      <c r="X192" s="163"/>
      <c r="Y192" s="163"/>
      <c r="Z192" s="163"/>
    </row>
    <row r="193" spans="1:26" ht="12" customHeight="1">
      <c r="A193" s="163"/>
      <c r="B193" s="180"/>
      <c r="C193" s="180"/>
      <c r="D193" s="180"/>
      <c r="E193" s="181"/>
      <c r="F193" s="181"/>
      <c r="G193" s="163"/>
      <c r="H193" s="163"/>
      <c r="I193" s="163"/>
      <c r="J193" s="163"/>
      <c r="K193" s="163"/>
      <c r="L193" s="163"/>
      <c r="M193" s="163"/>
      <c r="N193" s="163"/>
      <c r="O193" s="163"/>
      <c r="P193" s="163"/>
      <c r="Q193" s="163"/>
      <c r="R193" s="163"/>
      <c r="S193" s="163"/>
      <c r="T193" s="163"/>
      <c r="U193" s="163"/>
      <c r="V193" s="163"/>
      <c r="W193" s="163"/>
      <c r="X193" s="163"/>
      <c r="Y193" s="163"/>
      <c r="Z193" s="163"/>
    </row>
    <row r="194" spans="1:26" ht="12" customHeight="1">
      <c r="A194" s="163"/>
      <c r="B194" s="180"/>
      <c r="C194" s="180"/>
      <c r="D194" s="180"/>
      <c r="E194" s="181"/>
      <c r="F194" s="181"/>
      <c r="G194" s="163"/>
      <c r="H194" s="163"/>
      <c r="I194" s="163"/>
      <c r="J194" s="163"/>
      <c r="K194" s="163"/>
      <c r="L194" s="163"/>
      <c r="M194" s="163"/>
      <c r="N194" s="163"/>
      <c r="O194" s="163"/>
      <c r="P194" s="163"/>
      <c r="Q194" s="163"/>
      <c r="R194" s="163"/>
      <c r="S194" s="163"/>
      <c r="T194" s="163"/>
      <c r="U194" s="163"/>
      <c r="V194" s="163"/>
      <c r="W194" s="163"/>
      <c r="X194" s="163"/>
      <c r="Y194" s="163"/>
      <c r="Z194" s="163"/>
    </row>
    <row r="195" spans="1:26" ht="12" customHeight="1">
      <c r="A195" s="163"/>
      <c r="B195" s="180"/>
      <c r="C195" s="180"/>
      <c r="D195" s="180"/>
      <c r="E195" s="181"/>
      <c r="F195" s="181"/>
      <c r="G195" s="163"/>
      <c r="H195" s="163"/>
      <c r="I195" s="163"/>
      <c r="J195" s="163"/>
      <c r="K195" s="163"/>
      <c r="L195" s="163"/>
      <c r="M195" s="163"/>
      <c r="N195" s="163"/>
      <c r="O195" s="163"/>
      <c r="P195" s="163"/>
      <c r="Q195" s="163"/>
      <c r="R195" s="163"/>
      <c r="S195" s="163"/>
      <c r="T195" s="163"/>
      <c r="U195" s="163"/>
      <c r="V195" s="163"/>
      <c r="W195" s="163"/>
      <c r="X195" s="163"/>
      <c r="Y195" s="163"/>
      <c r="Z195" s="163"/>
    </row>
    <row r="196" spans="1:26" ht="12" customHeight="1">
      <c r="A196" s="163"/>
      <c r="B196" s="180"/>
      <c r="C196" s="180"/>
      <c r="D196" s="180"/>
      <c r="E196" s="181"/>
      <c r="F196" s="181"/>
      <c r="G196" s="163"/>
      <c r="H196" s="163"/>
      <c r="I196" s="163"/>
      <c r="J196" s="163"/>
      <c r="K196" s="163"/>
      <c r="L196" s="163"/>
      <c r="M196" s="163"/>
      <c r="N196" s="163"/>
      <c r="O196" s="163"/>
      <c r="P196" s="163"/>
      <c r="Q196" s="163"/>
      <c r="R196" s="163"/>
      <c r="S196" s="163"/>
      <c r="T196" s="163"/>
      <c r="U196" s="163"/>
      <c r="V196" s="163"/>
      <c r="W196" s="163"/>
      <c r="X196" s="163"/>
      <c r="Y196" s="163"/>
      <c r="Z196" s="163"/>
    </row>
    <row r="197" spans="1:26" ht="12" customHeight="1">
      <c r="A197" s="163"/>
      <c r="B197" s="180"/>
      <c r="C197" s="180"/>
      <c r="D197" s="180"/>
      <c r="E197" s="181"/>
      <c r="F197" s="181"/>
      <c r="G197" s="163"/>
      <c r="H197" s="163"/>
      <c r="I197" s="163"/>
      <c r="J197" s="163"/>
      <c r="K197" s="163"/>
      <c r="L197" s="163"/>
      <c r="M197" s="163"/>
      <c r="N197" s="163"/>
      <c r="O197" s="163"/>
      <c r="P197" s="163"/>
      <c r="Q197" s="163"/>
      <c r="R197" s="163"/>
      <c r="S197" s="163"/>
      <c r="T197" s="163"/>
      <c r="U197" s="163"/>
      <c r="V197" s="163"/>
      <c r="W197" s="163"/>
      <c r="X197" s="163"/>
      <c r="Y197" s="163"/>
      <c r="Z197" s="163"/>
    </row>
    <row r="198" spans="1:26" ht="12" customHeight="1">
      <c r="A198" s="163"/>
      <c r="B198" s="180"/>
      <c r="C198" s="180"/>
      <c r="D198" s="180"/>
      <c r="E198" s="181"/>
      <c r="F198" s="181"/>
      <c r="G198" s="163"/>
      <c r="H198" s="163"/>
      <c r="I198" s="163"/>
      <c r="J198" s="163"/>
      <c r="K198" s="163"/>
      <c r="L198" s="163"/>
      <c r="M198" s="163"/>
      <c r="N198" s="163"/>
      <c r="O198" s="163"/>
      <c r="P198" s="163"/>
      <c r="Q198" s="163"/>
      <c r="R198" s="163"/>
      <c r="S198" s="163"/>
      <c r="T198" s="163"/>
      <c r="U198" s="163"/>
      <c r="V198" s="163"/>
      <c r="W198" s="163"/>
      <c r="X198" s="163"/>
      <c r="Y198" s="163"/>
      <c r="Z198" s="163"/>
    </row>
    <row r="199" spans="1:26" ht="12" customHeight="1">
      <c r="A199" s="163"/>
      <c r="B199" s="180"/>
      <c r="C199" s="180"/>
      <c r="D199" s="180"/>
      <c r="E199" s="181"/>
      <c r="F199" s="181"/>
      <c r="G199" s="163"/>
      <c r="H199" s="163"/>
      <c r="I199" s="163"/>
      <c r="J199" s="163"/>
      <c r="K199" s="163"/>
      <c r="L199" s="163"/>
      <c r="M199" s="163"/>
      <c r="N199" s="163"/>
      <c r="O199" s="163"/>
      <c r="P199" s="163"/>
      <c r="Q199" s="163"/>
      <c r="R199" s="163"/>
      <c r="S199" s="163"/>
      <c r="T199" s="163"/>
      <c r="U199" s="163"/>
      <c r="V199" s="163"/>
      <c r="W199" s="163"/>
      <c r="X199" s="163"/>
      <c r="Y199" s="163"/>
      <c r="Z199" s="163"/>
    </row>
    <row r="200" spans="1:26" ht="12" customHeight="1">
      <c r="A200" s="163"/>
      <c r="B200" s="180"/>
      <c r="C200" s="180"/>
      <c r="D200" s="180"/>
      <c r="E200" s="181"/>
      <c r="F200" s="181"/>
      <c r="G200" s="163"/>
      <c r="H200" s="163"/>
      <c r="I200" s="163"/>
      <c r="J200" s="163"/>
      <c r="K200" s="163"/>
      <c r="L200" s="163"/>
      <c r="M200" s="163"/>
      <c r="N200" s="163"/>
      <c r="O200" s="163"/>
      <c r="P200" s="163"/>
      <c r="Q200" s="163"/>
      <c r="R200" s="163"/>
      <c r="S200" s="163"/>
      <c r="T200" s="163"/>
      <c r="U200" s="163"/>
      <c r="V200" s="163"/>
      <c r="W200" s="163"/>
      <c r="X200" s="163"/>
      <c r="Y200" s="163"/>
      <c r="Z200" s="163"/>
    </row>
    <row r="201" spans="1:26" ht="12" customHeight="1">
      <c r="A201" s="163"/>
      <c r="B201" s="180"/>
      <c r="C201" s="180"/>
      <c r="D201" s="180"/>
      <c r="E201" s="181"/>
      <c r="F201" s="181"/>
      <c r="G201" s="163"/>
      <c r="H201" s="163"/>
      <c r="I201" s="163"/>
      <c r="J201" s="163"/>
      <c r="K201" s="163"/>
      <c r="L201" s="163"/>
      <c r="M201" s="163"/>
      <c r="N201" s="163"/>
      <c r="O201" s="163"/>
      <c r="P201" s="163"/>
      <c r="Q201" s="163"/>
      <c r="R201" s="163"/>
      <c r="S201" s="163"/>
      <c r="T201" s="163"/>
      <c r="U201" s="163"/>
      <c r="V201" s="163"/>
      <c r="W201" s="163"/>
      <c r="X201" s="163"/>
      <c r="Y201" s="163"/>
      <c r="Z201" s="163"/>
    </row>
    <row r="202" spans="1:26" ht="12" customHeight="1">
      <c r="A202" s="163"/>
      <c r="B202" s="180"/>
      <c r="C202" s="180"/>
      <c r="D202" s="180"/>
      <c r="E202" s="181"/>
      <c r="F202" s="181"/>
      <c r="G202" s="163"/>
      <c r="H202" s="163"/>
      <c r="I202" s="163"/>
      <c r="J202" s="163"/>
      <c r="K202" s="163"/>
      <c r="L202" s="163"/>
      <c r="M202" s="163"/>
      <c r="N202" s="163"/>
      <c r="O202" s="163"/>
      <c r="P202" s="163"/>
      <c r="Q202" s="163"/>
      <c r="R202" s="163"/>
      <c r="S202" s="163"/>
      <c r="T202" s="163"/>
      <c r="U202" s="163"/>
      <c r="V202" s="163"/>
      <c r="W202" s="163"/>
      <c r="X202" s="163"/>
      <c r="Y202" s="163"/>
      <c r="Z202" s="163"/>
    </row>
    <row r="203" spans="1:26" ht="12" customHeight="1">
      <c r="A203" s="163"/>
      <c r="B203" s="180"/>
      <c r="C203" s="180"/>
      <c r="D203" s="180"/>
      <c r="E203" s="181"/>
      <c r="F203" s="181"/>
      <c r="G203" s="163"/>
      <c r="H203" s="163"/>
      <c r="I203" s="163"/>
      <c r="J203" s="163"/>
      <c r="K203" s="163"/>
      <c r="L203" s="163"/>
      <c r="M203" s="163"/>
      <c r="N203" s="163"/>
      <c r="O203" s="163"/>
      <c r="P203" s="163"/>
      <c r="Q203" s="163"/>
      <c r="R203" s="163"/>
      <c r="S203" s="163"/>
      <c r="T203" s="163"/>
      <c r="U203" s="163"/>
      <c r="V203" s="163"/>
      <c r="W203" s="163"/>
      <c r="X203" s="163"/>
      <c r="Y203" s="163"/>
      <c r="Z203" s="163"/>
    </row>
    <row r="204" spans="1:26" ht="12" customHeight="1">
      <c r="A204" s="163"/>
      <c r="B204" s="180"/>
      <c r="C204" s="180"/>
      <c r="D204" s="180"/>
      <c r="E204" s="181"/>
      <c r="F204" s="181"/>
      <c r="G204" s="163"/>
      <c r="H204" s="163"/>
      <c r="I204" s="163"/>
      <c r="J204" s="163"/>
      <c r="K204" s="163"/>
      <c r="L204" s="163"/>
      <c r="M204" s="163"/>
      <c r="N204" s="163"/>
      <c r="O204" s="163"/>
      <c r="P204" s="163"/>
      <c r="Q204" s="163"/>
      <c r="R204" s="163"/>
      <c r="S204" s="163"/>
      <c r="T204" s="163"/>
      <c r="U204" s="163"/>
      <c r="V204" s="163"/>
      <c r="W204" s="163"/>
      <c r="X204" s="163"/>
      <c r="Y204" s="163"/>
      <c r="Z204" s="163"/>
    </row>
    <row r="205" spans="1:26" ht="12" customHeight="1">
      <c r="A205" s="163"/>
      <c r="B205" s="180"/>
      <c r="C205" s="180"/>
      <c r="D205" s="180"/>
      <c r="E205" s="181"/>
      <c r="F205" s="181"/>
      <c r="G205" s="163"/>
      <c r="H205" s="163"/>
      <c r="I205" s="163"/>
      <c r="J205" s="163"/>
      <c r="K205" s="163"/>
      <c r="L205" s="163"/>
      <c r="M205" s="163"/>
      <c r="N205" s="163"/>
      <c r="O205" s="163"/>
      <c r="P205" s="163"/>
      <c r="Q205" s="163"/>
      <c r="R205" s="163"/>
      <c r="S205" s="163"/>
      <c r="T205" s="163"/>
      <c r="U205" s="163"/>
      <c r="V205" s="163"/>
      <c r="W205" s="163"/>
      <c r="X205" s="163"/>
      <c r="Y205" s="163"/>
      <c r="Z205" s="163"/>
    </row>
    <row r="206" spans="1:26" ht="12" customHeight="1">
      <c r="A206" s="163"/>
      <c r="B206" s="180"/>
      <c r="C206" s="180"/>
      <c r="D206" s="180"/>
      <c r="E206" s="181"/>
      <c r="F206" s="181"/>
      <c r="G206" s="163"/>
      <c r="H206" s="163"/>
      <c r="I206" s="163"/>
      <c r="J206" s="163"/>
      <c r="K206" s="163"/>
      <c r="L206" s="163"/>
      <c r="M206" s="163"/>
      <c r="N206" s="163"/>
      <c r="O206" s="163"/>
      <c r="P206" s="163"/>
      <c r="Q206" s="163"/>
      <c r="R206" s="163"/>
      <c r="S206" s="163"/>
      <c r="T206" s="163"/>
      <c r="U206" s="163"/>
      <c r="V206" s="163"/>
      <c r="W206" s="163"/>
      <c r="X206" s="163"/>
      <c r="Y206" s="163"/>
      <c r="Z206" s="163"/>
    </row>
    <row r="207" spans="1:26" ht="12" customHeight="1">
      <c r="A207" s="163"/>
      <c r="B207" s="180"/>
      <c r="C207" s="180"/>
      <c r="D207" s="180"/>
      <c r="E207" s="181"/>
      <c r="F207" s="181"/>
      <c r="G207" s="163"/>
      <c r="H207" s="163"/>
      <c r="I207" s="163"/>
      <c r="J207" s="163"/>
      <c r="K207" s="163"/>
      <c r="L207" s="163"/>
      <c r="M207" s="163"/>
      <c r="N207" s="163"/>
      <c r="O207" s="163"/>
      <c r="P207" s="163"/>
      <c r="Q207" s="163"/>
      <c r="R207" s="163"/>
      <c r="S207" s="163"/>
      <c r="T207" s="163"/>
      <c r="U207" s="163"/>
      <c r="V207" s="163"/>
      <c r="W207" s="163"/>
      <c r="X207" s="163"/>
      <c r="Y207" s="163"/>
      <c r="Z207" s="163"/>
    </row>
    <row r="208" spans="1:26" ht="12" customHeight="1">
      <c r="A208" s="163"/>
      <c r="B208" s="180"/>
      <c r="C208" s="180"/>
      <c r="D208" s="180"/>
      <c r="E208" s="181"/>
      <c r="F208" s="181"/>
      <c r="G208" s="163"/>
      <c r="H208" s="163"/>
      <c r="I208" s="163"/>
      <c r="J208" s="163"/>
      <c r="K208" s="163"/>
      <c r="L208" s="163"/>
      <c r="M208" s="163"/>
      <c r="N208" s="163"/>
      <c r="O208" s="163"/>
      <c r="P208" s="163"/>
      <c r="Q208" s="163"/>
      <c r="R208" s="163"/>
      <c r="S208" s="163"/>
      <c r="T208" s="163"/>
      <c r="U208" s="163"/>
      <c r="V208" s="163"/>
      <c r="W208" s="163"/>
      <c r="X208" s="163"/>
      <c r="Y208" s="163"/>
      <c r="Z208" s="163"/>
    </row>
    <row r="209" spans="1:26" ht="12" customHeight="1">
      <c r="A209" s="163"/>
      <c r="B209" s="180"/>
      <c r="C209" s="180"/>
      <c r="D209" s="180"/>
      <c r="E209" s="181"/>
      <c r="F209" s="181"/>
      <c r="G209" s="163"/>
      <c r="H209" s="163"/>
      <c r="I209" s="163"/>
      <c r="J209" s="163"/>
      <c r="K209" s="163"/>
      <c r="L209" s="163"/>
      <c r="M209" s="163"/>
      <c r="N209" s="163"/>
      <c r="O209" s="163"/>
      <c r="P209" s="163"/>
      <c r="Q209" s="163"/>
      <c r="R209" s="163"/>
      <c r="S209" s="163"/>
      <c r="T209" s="163"/>
      <c r="U209" s="163"/>
      <c r="V209" s="163"/>
      <c r="W209" s="163"/>
      <c r="X209" s="163"/>
      <c r="Y209" s="163"/>
      <c r="Z209" s="163"/>
    </row>
    <row r="210" spans="1:26" ht="12" customHeight="1">
      <c r="A210" s="163"/>
      <c r="B210" s="180"/>
      <c r="C210" s="180"/>
      <c r="D210" s="180"/>
      <c r="E210" s="181"/>
      <c r="F210" s="181"/>
      <c r="G210" s="163"/>
      <c r="H210" s="163"/>
      <c r="I210" s="163"/>
      <c r="J210" s="163"/>
      <c r="K210" s="163"/>
      <c r="L210" s="163"/>
      <c r="M210" s="163"/>
      <c r="N210" s="163"/>
      <c r="O210" s="163"/>
      <c r="P210" s="163"/>
      <c r="Q210" s="163"/>
      <c r="R210" s="163"/>
      <c r="S210" s="163"/>
      <c r="T210" s="163"/>
      <c r="U210" s="163"/>
      <c r="V210" s="163"/>
      <c r="W210" s="163"/>
      <c r="X210" s="163"/>
      <c r="Y210" s="163"/>
      <c r="Z210" s="163"/>
    </row>
    <row r="211" spans="1:26" ht="12" customHeight="1">
      <c r="A211" s="163"/>
      <c r="B211" s="180"/>
      <c r="C211" s="180"/>
      <c r="D211" s="180"/>
      <c r="E211" s="181"/>
      <c r="F211" s="181"/>
      <c r="G211" s="163"/>
      <c r="H211" s="163"/>
      <c r="I211" s="163"/>
      <c r="J211" s="163"/>
      <c r="K211" s="163"/>
      <c r="L211" s="163"/>
      <c r="M211" s="163"/>
      <c r="N211" s="163"/>
      <c r="O211" s="163"/>
      <c r="P211" s="163"/>
      <c r="Q211" s="163"/>
      <c r="R211" s="163"/>
      <c r="S211" s="163"/>
      <c r="T211" s="163"/>
      <c r="U211" s="163"/>
      <c r="V211" s="163"/>
      <c r="W211" s="163"/>
      <c r="X211" s="163"/>
      <c r="Y211" s="163"/>
      <c r="Z211" s="163"/>
    </row>
    <row r="212" spans="1:26" ht="12" customHeight="1">
      <c r="A212" s="163"/>
      <c r="B212" s="180"/>
      <c r="C212" s="180"/>
      <c r="D212" s="180"/>
      <c r="E212" s="181"/>
      <c r="F212" s="181"/>
      <c r="G212" s="163"/>
      <c r="H212" s="163"/>
      <c r="I212" s="163"/>
      <c r="J212" s="163"/>
      <c r="K212" s="163"/>
      <c r="L212" s="163"/>
      <c r="M212" s="163"/>
      <c r="N212" s="163"/>
      <c r="O212" s="163"/>
      <c r="P212" s="163"/>
      <c r="Q212" s="163"/>
      <c r="R212" s="163"/>
      <c r="S212" s="163"/>
      <c r="T212" s="163"/>
      <c r="U212" s="163"/>
      <c r="V212" s="163"/>
      <c r="W212" s="163"/>
      <c r="X212" s="163"/>
      <c r="Y212" s="163"/>
      <c r="Z212" s="163"/>
    </row>
    <row r="213" spans="1:26" ht="12" customHeight="1">
      <c r="A213" s="163"/>
      <c r="B213" s="180"/>
      <c r="C213" s="180"/>
      <c r="D213" s="180"/>
      <c r="E213" s="181"/>
      <c r="F213" s="181"/>
      <c r="G213" s="163"/>
      <c r="H213" s="163"/>
      <c r="I213" s="163"/>
      <c r="J213" s="163"/>
      <c r="K213" s="163"/>
      <c r="L213" s="163"/>
      <c r="M213" s="163"/>
      <c r="N213" s="163"/>
      <c r="O213" s="163"/>
      <c r="P213" s="163"/>
      <c r="Q213" s="163"/>
      <c r="R213" s="163"/>
      <c r="S213" s="163"/>
      <c r="T213" s="163"/>
      <c r="U213" s="163"/>
      <c r="V213" s="163"/>
      <c r="W213" s="163"/>
      <c r="X213" s="163"/>
      <c r="Y213" s="163"/>
      <c r="Z213" s="163"/>
    </row>
    <row r="214" spans="1:26" ht="12" customHeight="1">
      <c r="A214" s="163"/>
      <c r="B214" s="180"/>
      <c r="C214" s="180"/>
      <c r="D214" s="180"/>
      <c r="E214" s="181"/>
      <c r="F214" s="181"/>
      <c r="G214" s="163"/>
      <c r="H214" s="163"/>
      <c r="I214" s="163"/>
      <c r="J214" s="163"/>
      <c r="K214" s="163"/>
      <c r="L214" s="163"/>
      <c r="M214" s="163"/>
      <c r="N214" s="163"/>
      <c r="O214" s="163"/>
      <c r="P214" s="163"/>
      <c r="Q214" s="163"/>
      <c r="R214" s="163"/>
      <c r="S214" s="163"/>
      <c r="T214" s="163"/>
      <c r="U214" s="163"/>
      <c r="V214" s="163"/>
      <c r="W214" s="163"/>
      <c r="X214" s="163"/>
      <c r="Y214" s="163"/>
      <c r="Z214" s="163"/>
    </row>
    <row r="215" spans="1:26" ht="12" customHeight="1">
      <c r="A215" s="163"/>
      <c r="B215" s="180"/>
      <c r="C215" s="180"/>
      <c r="D215" s="180"/>
      <c r="E215" s="181"/>
      <c r="F215" s="181"/>
      <c r="G215" s="163"/>
      <c r="H215" s="163"/>
      <c r="I215" s="163"/>
      <c r="J215" s="163"/>
      <c r="K215" s="163"/>
      <c r="L215" s="163"/>
      <c r="M215" s="163"/>
      <c r="N215" s="163"/>
      <c r="O215" s="163"/>
      <c r="P215" s="163"/>
      <c r="Q215" s="163"/>
      <c r="R215" s="163"/>
      <c r="S215" s="163"/>
      <c r="T215" s="163"/>
      <c r="U215" s="163"/>
      <c r="V215" s="163"/>
      <c r="W215" s="163"/>
      <c r="X215" s="163"/>
      <c r="Y215" s="163"/>
      <c r="Z215" s="163"/>
    </row>
    <row r="216" spans="1:26" ht="12" customHeight="1">
      <c r="A216" s="163"/>
      <c r="B216" s="180"/>
      <c r="C216" s="180"/>
      <c r="D216" s="180"/>
      <c r="E216" s="181"/>
      <c r="F216" s="181"/>
      <c r="G216" s="163"/>
      <c r="H216" s="163"/>
      <c r="I216" s="163"/>
      <c r="J216" s="163"/>
      <c r="K216" s="163"/>
      <c r="L216" s="163"/>
      <c r="M216" s="163"/>
      <c r="N216" s="163"/>
      <c r="O216" s="163"/>
      <c r="P216" s="163"/>
      <c r="Q216" s="163"/>
      <c r="R216" s="163"/>
      <c r="S216" s="163"/>
      <c r="T216" s="163"/>
      <c r="U216" s="163"/>
      <c r="V216" s="163"/>
      <c r="W216" s="163"/>
      <c r="X216" s="163"/>
      <c r="Y216" s="163"/>
      <c r="Z216" s="163"/>
    </row>
    <row r="217" spans="1:26" ht="12" customHeight="1">
      <c r="A217" s="163"/>
      <c r="B217" s="180"/>
      <c r="C217" s="180"/>
      <c r="D217" s="180"/>
      <c r="E217" s="181"/>
      <c r="F217" s="181"/>
      <c r="G217" s="163"/>
      <c r="H217" s="163"/>
      <c r="I217" s="163"/>
      <c r="J217" s="163"/>
      <c r="K217" s="163"/>
      <c r="L217" s="163"/>
      <c r="M217" s="163"/>
      <c r="N217" s="163"/>
      <c r="O217" s="163"/>
      <c r="P217" s="163"/>
      <c r="Q217" s="163"/>
      <c r="R217" s="163"/>
      <c r="S217" s="163"/>
      <c r="T217" s="163"/>
      <c r="U217" s="163"/>
      <c r="V217" s="163"/>
      <c r="W217" s="163"/>
      <c r="X217" s="163"/>
      <c r="Y217" s="163"/>
      <c r="Z217" s="163"/>
    </row>
    <row r="218" spans="1:26" ht="12" customHeight="1">
      <c r="A218" s="163"/>
      <c r="B218" s="180"/>
      <c r="C218" s="180"/>
      <c r="D218" s="180"/>
      <c r="E218" s="181"/>
      <c r="F218" s="181"/>
      <c r="G218" s="163"/>
      <c r="H218" s="163"/>
      <c r="I218" s="163"/>
      <c r="J218" s="163"/>
      <c r="K218" s="163"/>
      <c r="L218" s="163"/>
      <c r="M218" s="163"/>
      <c r="N218" s="163"/>
      <c r="O218" s="163"/>
      <c r="P218" s="163"/>
      <c r="Q218" s="163"/>
      <c r="R218" s="163"/>
      <c r="S218" s="163"/>
      <c r="T218" s="163"/>
      <c r="U218" s="163"/>
      <c r="V218" s="163"/>
      <c r="W218" s="163"/>
      <c r="X218" s="163"/>
      <c r="Y218" s="163"/>
      <c r="Z218" s="163"/>
    </row>
    <row r="219" spans="1:26" ht="12" customHeight="1">
      <c r="A219" s="163"/>
      <c r="B219" s="180"/>
      <c r="C219" s="180"/>
      <c r="D219" s="180"/>
      <c r="E219" s="181"/>
      <c r="F219" s="181"/>
      <c r="G219" s="163"/>
      <c r="H219" s="163"/>
      <c r="I219" s="163"/>
      <c r="J219" s="163"/>
      <c r="K219" s="163"/>
      <c r="L219" s="163"/>
      <c r="M219" s="163"/>
      <c r="N219" s="163"/>
      <c r="O219" s="163"/>
      <c r="P219" s="163"/>
      <c r="Q219" s="163"/>
      <c r="R219" s="163"/>
      <c r="S219" s="163"/>
      <c r="T219" s="163"/>
      <c r="U219" s="163"/>
      <c r="V219" s="163"/>
      <c r="W219" s="163"/>
      <c r="X219" s="163"/>
      <c r="Y219" s="163"/>
      <c r="Z219" s="163"/>
    </row>
    <row r="220" spans="1:26" ht="12" customHeight="1">
      <c r="A220" s="163"/>
      <c r="B220" s="180"/>
      <c r="C220" s="180"/>
      <c r="D220" s="180"/>
      <c r="E220" s="181"/>
      <c r="F220" s="181"/>
      <c r="G220" s="163"/>
      <c r="H220" s="163"/>
      <c r="I220" s="163"/>
      <c r="J220" s="163"/>
      <c r="K220" s="163"/>
      <c r="L220" s="163"/>
      <c r="M220" s="163"/>
      <c r="N220" s="163"/>
      <c r="O220" s="163"/>
      <c r="P220" s="163"/>
      <c r="Q220" s="163"/>
      <c r="R220" s="163"/>
      <c r="S220" s="163"/>
      <c r="T220" s="163"/>
      <c r="U220" s="163"/>
      <c r="V220" s="163"/>
      <c r="W220" s="163"/>
      <c r="X220" s="163"/>
      <c r="Y220" s="163"/>
      <c r="Z220" s="163"/>
    </row>
    <row r="221" spans="1:26" ht="12" customHeight="1">
      <c r="A221" s="163"/>
      <c r="B221" s="180"/>
      <c r="C221" s="180"/>
      <c r="D221" s="180"/>
      <c r="E221" s="181"/>
      <c r="F221" s="181"/>
      <c r="G221" s="163"/>
      <c r="H221" s="163"/>
      <c r="I221" s="163"/>
      <c r="J221" s="163"/>
      <c r="K221" s="163"/>
      <c r="L221" s="163"/>
      <c r="M221" s="163"/>
      <c r="N221" s="163"/>
      <c r="O221" s="163"/>
      <c r="P221" s="163"/>
      <c r="Q221" s="163"/>
      <c r="R221" s="163"/>
      <c r="S221" s="163"/>
      <c r="T221" s="163"/>
      <c r="U221" s="163"/>
      <c r="V221" s="163"/>
      <c r="W221" s="163"/>
      <c r="X221" s="163"/>
      <c r="Y221" s="163"/>
      <c r="Z221" s="163"/>
    </row>
    <row r="222" spans="1:26" ht="12" customHeight="1">
      <c r="A222" s="163"/>
      <c r="B222" s="180"/>
      <c r="C222" s="180"/>
      <c r="D222" s="180"/>
      <c r="E222" s="181"/>
      <c r="F222" s="181"/>
      <c r="G222" s="163"/>
      <c r="H222" s="163"/>
      <c r="I222" s="163"/>
      <c r="J222" s="163"/>
      <c r="K222" s="163"/>
      <c r="L222" s="163"/>
      <c r="M222" s="163"/>
      <c r="N222" s="163"/>
      <c r="O222" s="163"/>
      <c r="P222" s="163"/>
      <c r="Q222" s="163"/>
      <c r="R222" s="163"/>
      <c r="S222" s="163"/>
      <c r="T222" s="163"/>
      <c r="U222" s="163"/>
      <c r="V222" s="163"/>
      <c r="W222" s="163"/>
      <c r="X222" s="163"/>
      <c r="Y222" s="163"/>
      <c r="Z222" s="163"/>
    </row>
    <row r="223" spans="1:26" ht="12" customHeight="1">
      <c r="A223" s="163"/>
      <c r="B223" s="180"/>
      <c r="C223" s="180"/>
      <c r="D223" s="180"/>
      <c r="E223" s="181"/>
      <c r="F223" s="181"/>
      <c r="G223" s="163"/>
      <c r="H223" s="163"/>
      <c r="I223" s="163"/>
      <c r="J223" s="163"/>
      <c r="K223" s="163"/>
      <c r="L223" s="163"/>
      <c r="M223" s="163"/>
      <c r="N223" s="163"/>
      <c r="O223" s="163"/>
      <c r="P223" s="163"/>
      <c r="Q223" s="163"/>
      <c r="R223" s="163"/>
      <c r="S223" s="163"/>
      <c r="T223" s="163"/>
      <c r="U223" s="163"/>
      <c r="V223" s="163"/>
      <c r="W223" s="163"/>
      <c r="X223" s="163"/>
      <c r="Y223" s="163"/>
      <c r="Z223" s="163"/>
    </row>
    <row r="224" spans="1:26" ht="12" customHeight="1">
      <c r="A224" s="163"/>
      <c r="B224" s="180"/>
      <c r="C224" s="180"/>
      <c r="D224" s="180"/>
      <c r="E224" s="181"/>
      <c r="F224" s="181"/>
      <c r="G224" s="163"/>
      <c r="H224" s="163"/>
      <c r="I224" s="163"/>
      <c r="J224" s="163"/>
      <c r="K224" s="163"/>
      <c r="L224" s="163"/>
      <c r="M224" s="163"/>
      <c r="N224" s="163"/>
      <c r="O224" s="163"/>
      <c r="P224" s="163"/>
      <c r="Q224" s="163"/>
      <c r="R224" s="163"/>
      <c r="S224" s="163"/>
      <c r="T224" s="163"/>
      <c r="U224" s="163"/>
      <c r="V224" s="163"/>
      <c r="W224" s="163"/>
      <c r="X224" s="163"/>
      <c r="Y224" s="163"/>
      <c r="Z224" s="163"/>
    </row>
    <row r="225" spans="1:26" ht="12" customHeight="1">
      <c r="A225" s="163"/>
      <c r="B225" s="180"/>
      <c r="C225" s="180"/>
      <c r="D225" s="180"/>
      <c r="E225" s="181"/>
      <c r="F225" s="181"/>
      <c r="G225" s="163"/>
      <c r="H225" s="163"/>
      <c r="I225" s="163"/>
      <c r="J225" s="163"/>
      <c r="K225" s="163"/>
      <c r="L225" s="163"/>
      <c r="M225" s="163"/>
      <c r="N225" s="163"/>
      <c r="O225" s="163"/>
      <c r="P225" s="163"/>
      <c r="Q225" s="163"/>
      <c r="R225" s="163"/>
      <c r="S225" s="163"/>
      <c r="T225" s="163"/>
      <c r="U225" s="163"/>
      <c r="V225" s="163"/>
      <c r="W225" s="163"/>
      <c r="X225" s="163"/>
      <c r="Y225" s="163"/>
      <c r="Z225" s="163"/>
    </row>
    <row r="226" spans="1:26" ht="12" customHeight="1">
      <c r="A226" s="163"/>
      <c r="B226" s="180"/>
      <c r="C226" s="180"/>
      <c r="D226" s="180"/>
      <c r="E226" s="181"/>
      <c r="F226" s="181"/>
      <c r="G226" s="163"/>
      <c r="H226" s="163"/>
      <c r="I226" s="163"/>
      <c r="J226" s="163"/>
      <c r="K226" s="163"/>
      <c r="L226" s="163"/>
      <c r="M226" s="163"/>
      <c r="N226" s="163"/>
      <c r="O226" s="163"/>
      <c r="P226" s="163"/>
      <c r="Q226" s="163"/>
      <c r="R226" s="163"/>
      <c r="S226" s="163"/>
      <c r="T226" s="163"/>
      <c r="U226" s="163"/>
      <c r="V226" s="163"/>
      <c r="W226" s="163"/>
      <c r="X226" s="163"/>
      <c r="Y226" s="163"/>
      <c r="Z226" s="163"/>
    </row>
    <row r="227" spans="1:26" ht="12" customHeight="1">
      <c r="A227" s="163"/>
      <c r="B227" s="180"/>
      <c r="C227" s="180"/>
      <c r="D227" s="180"/>
      <c r="E227" s="181"/>
      <c r="F227" s="181"/>
      <c r="G227" s="163"/>
      <c r="H227" s="163"/>
      <c r="I227" s="163"/>
      <c r="J227" s="163"/>
      <c r="K227" s="163"/>
      <c r="L227" s="163"/>
      <c r="M227" s="163"/>
      <c r="N227" s="163"/>
      <c r="O227" s="163"/>
      <c r="P227" s="163"/>
      <c r="Q227" s="163"/>
      <c r="R227" s="163"/>
      <c r="S227" s="163"/>
      <c r="T227" s="163"/>
      <c r="U227" s="163"/>
      <c r="V227" s="163"/>
      <c r="W227" s="163"/>
      <c r="X227" s="163"/>
      <c r="Y227" s="163"/>
      <c r="Z227" s="163"/>
    </row>
    <row r="228" spans="1:26" ht="12" customHeight="1">
      <c r="A228" s="163"/>
      <c r="B228" s="180"/>
      <c r="C228" s="180"/>
      <c r="D228" s="180"/>
      <c r="E228" s="181"/>
      <c r="F228" s="181"/>
      <c r="G228" s="163"/>
      <c r="H228" s="163"/>
      <c r="I228" s="163"/>
      <c r="J228" s="163"/>
      <c r="K228" s="163"/>
      <c r="L228" s="163"/>
      <c r="M228" s="163"/>
      <c r="N228" s="163"/>
      <c r="O228" s="163"/>
      <c r="P228" s="163"/>
      <c r="Q228" s="163"/>
      <c r="R228" s="163"/>
      <c r="S228" s="163"/>
      <c r="T228" s="163"/>
      <c r="U228" s="163"/>
      <c r="V228" s="163"/>
      <c r="W228" s="163"/>
      <c r="X228" s="163"/>
      <c r="Y228" s="163"/>
      <c r="Z228" s="163"/>
    </row>
    <row r="229" spans="1:26" ht="12" customHeight="1">
      <c r="A229" s="163"/>
      <c r="B229" s="180"/>
      <c r="C229" s="180"/>
      <c r="D229" s="180"/>
      <c r="E229" s="181"/>
      <c r="F229" s="181"/>
      <c r="G229" s="163"/>
      <c r="H229" s="163"/>
      <c r="I229" s="163"/>
      <c r="J229" s="163"/>
      <c r="K229" s="163"/>
      <c r="L229" s="163"/>
      <c r="M229" s="163"/>
      <c r="N229" s="163"/>
      <c r="O229" s="163"/>
      <c r="P229" s="163"/>
      <c r="Q229" s="163"/>
      <c r="R229" s="163"/>
      <c r="S229" s="163"/>
      <c r="T229" s="163"/>
      <c r="U229" s="163"/>
      <c r="V229" s="163"/>
      <c r="W229" s="163"/>
      <c r="X229" s="163"/>
      <c r="Y229" s="163"/>
      <c r="Z229" s="163"/>
    </row>
    <row r="230" spans="1:26" ht="12" customHeight="1">
      <c r="A230" s="163"/>
      <c r="B230" s="180"/>
      <c r="C230" s="180"/>
      <c r="D230" s="180"/>
      <c r="E230" s="181"/>
      <c r="F230" s="181"/>
      <c r="G230" s="163"/>
      <c r="H230" s="163"/>
      <c r="I230" s="163"/>
      <c r="J230" s="163"/>
      <c r="K230" s="163"/>
      <c r="L230" s="163"/>
      <c r="M230" s="163"/>
      <c r="N230" s="163"/>
      <c r="O230" s="163"/>
      <c r="P230" s="163"/>
      <c r="Q230" s="163"/>
      <c r="R230" s="163"/>
      <c r="S230" s="163"/>
      <c r="T230" s="163"/>
      <c r="U230" s="163"/>
      <c r="V230" s="163"/>
      <c r="W230" s="163"/>
      <c r="X230" s="163"/>
      <c r="Y230" s="163"/>
      <c r="Z230" s="163"/>
    </row>
    <row r="231" spans="1:26" ht="12" customHeight="1">
      <c r="A231" s="163"/>
      <c r="B231" s="180"/>
      <c r="C231" s="180"/>
      <c r="D231" s="180"/>
      <c r="E231" s="181"/>
      <c r="F231" s="181"/>
      <c r="G231" s="163"/>
      <c r="H231" s="163"/>
      <c r="I231" s="163"/>
      <c r="J231" s="163"/>
      <c r="K231" s="163"/>
      <c r="L231" s="163"/>
      <c r="M231" s="163"/>
      <c r="N231" s="163"/>
      <c r="O231" s="163"/>
      <c r="P231" s="163"/>
      <c r="Q231" s="163"/>
      <c r="R231" s="163"/>
      <c r="S231" s="163"/>
      <c r="T231" s="163"/>
      <c r="U231" s="163"/>
      <c r="V231" s="163"/>
      <c r="W231" s="163"/>
      <c r="X231" s="163"/>
      <c r="Y231" s="163"/>
      <c r="Z231" s="163"/>
    </row>
    <row r="232" spans="1:26" ht="12" customHeight="1">
      <c r="A232" s="163"/>
      <c r="B232" s="180"/>
      <c r="C232" s="180"/>
      <c r="D232" s="180"/>
      <c r="E232" s="181"/>
      <c r="F232" s="181"/>
      <c r="G232" s="163"/>
      <c r="H232" s="163"/>
      <c r="I232" s="163"/>
      <c r="J232" s="163"/>
      <c r="K232" s="163"/>
      <c r="L232" s="163"/>
      <c r="M232" s="163"/>
      <c r="N232" s="163"/>
      <c r="O232" s="163"/>
      <c r="P232" s="163"/>
      <c r="Q232" s="163"/>
      <c r="R232" s="163"/>
      <c r="S232" s="163"/>
      <c r="T232" s="163"/>
      <c r="U232" s="163"/>
      <c r="V232" s="163"/>
      <c r="W232" s="163"/>
      <c r="X232" s="163"/>
      <c r="Y232" s="163"/>
      <c r="Z232" s="163"/>
    </row>
    <row r="233" spans="1:26" ht="12" customHeight="1">
      <c r="A233" s="163"/>
      <c r="B233" s="180"/>
      <c r="C233" s="180"/>
      <c r="D233" s="180"/>
      <c r="E233" s="181"/>
      <c r="F233" s="181"/>
      <c r="G233" s="163"/>
      <c r="H233" s="163"/>
      <c r="I233" s="163"/>
      <c r="J233" s="163"/>
      <c r="K233" s="163"/>
      <c r="L233" s="163"/>
      <c r="M233" s="163"/>
      <c r="N233" s="163"/>
      <c r="O233" s="163"/>
      <c r="P233" s="163"/>
      <c r="Q233" s="163"/>
      <c r="R233" s="163"/>
      <c r="S233" s="163"/>
      <c r="T233" s="163"/>
      <c r="U233" s="163"/>
      <c r="V233" s="163"/>
      <c r="W233" s="163"/>
      <c r="X233" s="163"/>
      <c r="Y233" s="163"/>
      <c r="Z233" s="163"/>
    </row>
    <row r="234" spans="1:26" ht="12" customHeight="1">
      <c r="A234" s="163"/>
      <c r="B234" s="180"/>
      <c r="C234" s="180"/>
      <c r="D234" s="180"/>
      <c r="E234" s="181"/>
      <c r="F234" s="181"/>
      <c r="G234" s="163"/>
      <c r="H234" s="163"/>
      <c r="I234" s="163"/>
      <c r="J234" s="163"/>
      <c r="K234" s="163"/>
      <c r="L234" s="163"/>
      <c r="M234" s="163"/>
      <c r="N234" s="163"/>
      <c r="O234" s="163"/>
      <c r="P234" s="163"/>
      <c r="Q234" s="163"/>
      <c r="R234" s="163"/>
      <c r="S234" s="163"/>
      <c r="T234" s="163"/>
      <c r="U234" s="163"/>
      <c r="V234" s="163"/>
      <c r="W234" s="163"/>
      <c r="X234" s="163"/>
      <c r="Y234" s="163"/>
      <c r="Z234" s="163"/>
    </row>
    <row r="235" spans="1:26" ht="12" customHeight="1">
      <c r="A235" s="163"/>
      <c r="B235" s="180"/>
      <c r="C235" s="180"/>
      <c r="D235" s="180"/>
      <c r="E235" s="181"/>
      <c r="F235" s="181"/>
      <c r="G235" s="163"/>
      <c r="H235" s="163"/>
      <c r="I235" s="163"/>
      <c r="J235" s="163"/>
      <c r="K235" s="163"/>
      <c r="L235" s="163"/>
      <c r="M235" s="163"/>
      <c r="N235" s="163"/>
      <c r="O235" s="163"/>
      <c r="P235" s="163"/>
      <c r="Q235" s="163"/>
      <c r="R235" s="163"/>
      <c r="S235" s="163"/>
      <c r="T235" s="163"/>
      <c r="U235" s="163"/>
      <c r="V235" s="163"/>
      <c r="W235" s="163"/>
      <c r="X235" s="163"/>
      <c r="Y235" s="163"/>
      <c r="Z235" s="163"/>
    </row>
    <row r="236" spans="1:26" ht="12" customHeight="1">
      <c r="A236" s="163"/>
      <c r="B236" s="180"/>
      <c r="C236" s="180"/>
      <c r="D236" s="180"/>
      <c r="E236" s="181"/>
      <c r="F236" s="181"/>
      <c r="G236" s="163"/>
      <c r="H236" s="163"/>
      <c r="I236" s="163"/>
      <c r="J236" s="163"/>
      <c r="K236" s="163"/>
      <c r="L236" s="163"/>
      <c r="M236" s="163"/>
      <c r="N236" s="163"/>
      <c r="O236" s="163"/>
      <c r="P236" s="163"/>
      <c r="Q236" s="163"/>
      <c r="R236" s="163"/>
      <c r="S236" s="163"/>
      <c r="T236" s="163"/>
      <c r="U236" s="163"/>
      <c r="V236" s="163"/>
      <c r="W236" s="163"/>
      <c r="X236" s="163"/>
      <c r="Y236" s="163"/>
      <c r="Z236" s="163"/>
    </row>
    <row r="237" spans="1:26" ht="12" customHeight="1">
      <c r="A237" s="163"/>
      <c r="B237" s="180"/>
      <c r="C237" s="180"/>
      <c r="D237" s="180"/>
      <c r="E237" s="181"/>
      <c r="F237" s="181"/>
      <c r="G237" s="163"/>
      <c r="H237" s="163"/>
      <c r="I237" s="163"/>
      <c r="J237" s="163"/>
      <c r="K237" s="163"/>
      <c r="L237" s="163"/>
      <c r="M237" s="163"/>
      <c r="N237" s="163"/>
      <c r="O237" s="163"/>
      <c r="P237" s="163"/>
      <c r="Q237" s="163"/>
      <c r="R237" s="163"/>
      <c r="S237" s="163"/>
      <c r="T237" s="163"/>
      <c r="U237" s="163"/>
      <c r="V237" s="163"/>
      <c r="W237" s="163"/>
      <c r="X237" s="163"/>
      <c r="Y237" s="163"/>
      <c r="Z237" s="163"/>
    </row>
    <row r="238" spans="1:26" ht="12" customHeight="1">
      <c r="A238" s="163"/>
      <c r="B238" s="180"/>
      <c r="C238" s="180"/>
      <c r="D238" s="180"/>
      <c r="E238" s="181"/>
      <c r="F238" s="181"/>
      <c r="G238" s="163"/>
      <c r="H238" s="163"/>
      <c r="I238" s="163"/>
      <c r="J238" s="163"/>
      <c r="K238" s="163"/>
      <c r="L238" s="163"/>
      <c r="M238" s="163"/>
      <c r="N238" s="163"/>
      <c r="O238" s="163"/>
      <c r="P238" s="163"/>
      <c r="Q238" s="163"/>
      <c r="R238" s="163"/>
      <c r="S238" s="163"/>
      <c r="T238" s="163"/>
      <c r="U238" s="163"/>
      <c r="V238" s="163"/>
      <c r="W238" s="163"/>
      <c r="X238" s="163"/>
      <c r="Y238" s="163"/>
      <c r="Z238" s="163"/>
    </row>
    <row r="239" spans="1:26" ht="12" customHeight="1">
      <c r="A239" s="163"/>
      <c r="B239" s="180"/>
      <c r="C239" s="180"/>
      <c r="D239" s="180"/>
      <c r="E239" s="181"/>
      <c r="F239" s="181"/>
      <c r="G239" s="163"/>
      <c r="H239" s="163"/>
      <c r="I239" s="163"/>
      <c r="J239" s="163"/>
      <c r="K239" s="163"/>
      <c r="L239" s="163"/>
      <c r="M239" s="163"/>
      <c r="N239" s="163"/>
      <c r="O239" s="163"/>
      <c r="P239" s="163"/>
      <c r="Q239" s="163"/>
      <c r="R239" s="163"/>
      <c r="S239" s="163"/>
      <c r="T239" s="163"/>
      <c r="U239" s="163"/>
      <c r="V239" s="163"/>
      <c r="W239" s="163"/>
      <c r="X239" s="163"/>
      <c r="Y239" s="163"/>
      <c r="Z239" s="163"/>
    </row>
    <row r="240" spans="1:26" ht="12" customHeight="1">
      <c r="A240" s="163"/>
      <c r="B240" s="180"/>
      <c r="C240" s="180"/>
      <c r="D240" s="180"/>
      <c r="E240" s="181"/>
      <c r="F240" s="181"/>
      <c r="G240" s="163"/>
      <c r="H240" s="163"/>
      <c r="I240" s="163"/>
      <c r="J240" s="163"/>
      <c r="K240" s="163"/>
      <c r="L240" s="163"/>
      <c r="M240" s="163"/>
      <c r="N240" s="163"/>
      <c r="O240" s="163"/>
      <c r="P240" s="163"/>
      <c r="Q240" s="163"/>
      <c r="R240" s="163"/>
      <c r="S240" s="163"/>
      <c r="T240" s="163"/>
      <c r="U240" s="163"/>
      <c r="V240" s="163"/>
      <c r="W240" s="163"/>
      <c r="X240" s="163"/>
      <c r="Y240" s="163"/>
      <c r="Z240" s="163"/>
    </row>
    <row r="241" spans="1:26" ht="12" customHeight="1">
      <c r="A241" s="163"/>
      <c r="B241" s="180"/>
      <c r="C241" s="180"/>
      <c r="D241" s="180"/>
      <c r="E241" s="181"/>
      <c r="F241" s="181"/>
      <c r="G241" s="163"/>
      <c r="H241" s="163"/>
      <c r="I241" s="163"/>
      <c r="J241" s="163"/>
      <c r="K241" s="163"/>
      <c r="L241" s="163"/>
      <c r="M241" s="163"/>
      <c r="N241" s="163"/>
      <c r="O241" s="163"/>
      <c r="P241" s="163"/>
      <c r="Q241" s="163"/>
      <c r="R241" s="163"/>
      <c r="S241" s="163"/>
      <c r="T241" s="163"/>
      <c r="U241" s="163"/>
      <c r="V241" s="163"/>
      <c r="W241" s="163"/>
      <c r="X241" s="163"/>
      <c r="Y241" s="163"/>
      <c r="Z241" s="163"/>
    </row>
    <row r="242" spans="1:26" ht="12" customHeight="1">
      <c r="A242" s="163"/>
      <c r="B242" s="180"/>
      <c r="C242" s="180"/>
      <c r="D242" s="180"/>
      <c r="E242" s="181"/>
      <c r="F242" s="181"/>
      <c r="G242" s="163"/>
      <c r="H242" s="163"/>
      <c r="I242" s="163"/>
      <c r="J242" s="163"/>
      <c r="K242" s="163"/>
      <c r="L242" s="163"/>
      <c r="M242" s="163"/>
      <c r="N242" s="163"/>
      <c r="O242" s="163"/>
      <c r="P242" s="163"/>
      <c r="Q242" s="163"/>
      <c r="R242" s="163"/>
      <c r="S242" s="163"/>
      <c r="T242" s="163"/>
      <c r="U242" s="163"/>
      <c r="V242" s="163"/>
      <c r="W242" s="163"/>
      <c r="X242" s="163"/>
      <c r="Y242" s="163"/>
      <c r="Z242" s="163"/>
    </row>
    <row r="243" spans="1:26" ht="12" customHeight="1">
      <c r="A243" s="163"/>
      <c r="B243" s="180"/>
      <c r="C243" s="180"/>
      <c r="D243" s="180"/>
      <c r="E243" s="181"/>
      <c r="F243" s="181"/>
      <c r="G243" s="163"/>
      <c r="H243" s="163"/>
      <c r="I243" s="163"/>
      <c r="J243" s="163"/>
      <c r="K243" s="163"/>
      <c r="L243" s="163"/>
      <c r="M243" s="163"/>
      <c r="N243" s="163"/>
      <c r="O243" s="163"/>
      <c r="P243" s="163"/>
      <c r="Q243" s="163"/>
      <c r="R243" s="163"/>
      <c r="S243" s="163"/>
      <c r="T243" s="163"/>
      <c r="U243" s="163"/>
      <c r="V243" s="163"/>
      <c r="W243" s="163"/>
      <c r="X243" s="163"/>
      <c r="Y243" s="163"/>
      <c r="Z243" s="163"/>
    </row>
    <row r="244" spans="1:26" ht="12" customHeight="1">
      <c r="A244" s="163"/>
      <c r="B244" s="180"/>
      <c r="C244" s="180"/>
      <c r="D244" s="180"/>
      <c r="E244" s="181"/>
      <c r="F244" s="181"/>
      <c r="G244" s="163"/>
      <c r="H244" s="163"/>
      <c r="I244" s="163"/>
      <c r="J244" s="163"/>
      <c r="K244" s="163"/>
      <c r="L244" s="163"/>
      <c r="M244" s="163"/>
      <c r="N244" s="163"/>
      <c r="O244" s="163"/>
      <c r="P244" s="163"/>
      <c r="Q244" s="163"/>
      <c r="R244" s="163"/>
      <c r="S244" s="163"/>
      <c r="T244" s="163"/>
      <c r="U244" s="163"/>
      <c r="V244" s="163"/>
      <c r="W244" s="163"/>
      <c r="X244" s="163"/>
      <c r="Y244" s="163"/>
      <c r="Z244" s="163"/>
    </row>
    <row r="245" spans="1:26" ht="12" customHeight="1">
      <c r="A245" s="163"/>
      <c r="B245" s="180"/>
      <c r="C245" s="180"/>
      <c r="D245" s="180"/>
      <c r="E245" s="181"/>
      <c r="F245" s="181"/>
      <c r="G245" s="163"/>
      <c r="H245" s="163"/>
      <c r="I245" s="163"/>
      <c r="J245" s="163"/>
      <c r="K245" s="163"/>
      <c r="L245" s="163"/>
      <c r="M245" s="163"/>
      <c r="N245" s="163"/>
      <c r="O245" s="163"/>
      <c r="P245" s="163"/>
      <c r="Q245" s="163"/>
      <c r="R245" s="163"/>
      <c r="S245" s="163"/>
      <c r="T245" s="163"/>
      <c r="U245" s="163"/>
      <c r="V245" s="163"/>
      <c r="W245" s="163"/>
      <c r="X245" s="163"/>
      <c r="Y245" s="163"/>
      <c r="Z245" s="163"/>
    </row>
    <row r="246" spans="1:26" ht="12" customHeight="1">
      <c r="A246" s="163"/>
      <c r="B246" s="180"/>
      <c r="C246" s="180"/>
      <c r="D246" s="180"/>
      <c r="E246" s="181"/>
      <c r="F246" s="181"/>
      <c r="G246" s="163"/>
      <c r="H246" s="163"/>
      <c r="I246" s="163"/>
      <c r="J246" s="163"/>
      <c r="K246" s="163"/>
      <c r="L246" s="163"/>
      <c r="M246" s="163"/>
      <c r="N246" s="163"/>
      <c r="O246" s="163"/>
      <c r="P246" s="163"/>
      <c r="Q246" s="163"/>
      <c r="R246" s="163"/>
      <c r="S246" s="163"/>
      <c r="T246" s="163"/>
      <c r="U246" s="163"/>
      <c r="V246" s="163"/>
      <c r="W246" s="163"/>
      <c r="X246" s="163"/>
      <c r="Y246" s="163"/>
      <c r="Z246" s="163"/>
    </row>
    <row r="247" spans="1:26" ht="12" customHeight="1">
      <c r="A247" s="163"/>
      <c r="B247" s="180"/>
      <c r="C247" s="180"/>
      <c r="D247" s="180"/>
      <c r="E247" s="181"/>
      <c r="F247" s="181"/>
      <c r="G247" s="163"/>
      <c r="H247" s="163"/>
      <c r="I247" s="163"/>
      <c r="J247" s="163"/>
      <c r="K247" s="163"/>
      <c r="L247" s="163"/>
      <c r="M247" s="163"/>
      <c r="N247" s="163"/>
      <c r="O247" s="163"/>
      <c r="P247" s="163"/>
      <c r="Q247" s="163"/>
      <c r="R247" s="163"/>
      <c r="S247" s="163"/>
      <c r="T247" s="163"/>
      <c r="U247" s="163"/>
      <c r="V247" s="163"/>
      <c r="W247" s="163"/>
      <c r="X247" s="163"/>
      <c r="Y247" s="163"/>
      <c r="Z247" s="163"/>
    </row>
    <row r="248" spans="1:26" ht="12" customHeight="1">
      <c r="A248" s="163"/>
      <c r="B248" s="180"/>
      <c r="C248" s="180"/>
      <c r="D248" s="180"/>
      <c r="E248" s="181"/>
      <c r="F248" s="181"/>
      <c r="G248" s="163"/>
      <c r="H248" s="163"/>
      <c r="I248" s="163"/>
      <c r="J248" s="163"/>
      <c r="K248" s="163"/>
      <c r="L248" s="163"/>
      <c r="M248" s="163"/>
      <c r="N248" s="163"/>
      <c r="O248" s="163"/>
      <c r="P248" s="163"/>
      <c r="Q248" s="163"/>
      <c r="R248" s="163"/>
      <c r="S248" s="163"/>
      <c r="T248" s="163"/>
      <c r="U248" s="163"/>
      <c r="V248" s="163"/>
      <c r="W248" s="163"/>
      <c r="X248" s="163"/>
      <c r="Y248" s="163"/>
      <c r="Z248" s="163"/>
    </row>
    <row r="249" spans="1:26" ht="12" customHeight="1">
      <c r="A249" s="163"/>
      <c r="B249" s="180"/>
      <c r="C249" s="180"/>
      <c r="D249" s="180"/>
      <c r="E249" s="181"/>
      <c r="F249" s="181"/>
      <c r="G249" s="163"/>
      <c r="H249" s="163"/>
      <c r="I249" s="163"/>
      <c r="J249" s="163"/>
      <c r="K249" s="163"/>
      <c r="L249" s="163"/>
      <c r="M249" s="163"/>
      <c r="N249" s="163"/>
      <c r="O249" s="163"/>
      <c r="P249" s="163"/>
      <c r="Q249" s="163"/>
      <c r="R249" s="163"/>
      <c r="S249" s="163"/>
      <c r="T249" s="163"/>
      <c r="U249" s="163"/>
      <c r="V249" s="163"/>
      <c r="W249" s="163"/>
      <c r="X249" s="163"/>
      <c r="Y249" s="163"/>
      <c r="Z249" s="163"/>
    </row>
    <row r="250" spans="1:26" ht="12" customHeight="1">
      <c r="A250" s="163"/>
      <c r="B250" s="180"/>
      <c r="C250" s="180"/>
      <c r="D250" s="180"/>
      <c r="E250" s="181"/>
      <c r="F250" s="181"/>
      <c r="G250" s="163"/>
      <c r="H250" s="163"/>
      <c r="I250" s="163"/>
      <c r="J250" s="163"/>
      <c r="K250" s="163"/>
      <c r="L250" s="163"/>
      <c r="M250" s="163"/>
      <c r="N250" s="163"/>
      <c r="O250" s="163"/>
      <c r="P250" s="163"/>
      <c r="Q250" s="163"/>
      <c r="R250" s="163"/>
      <c r="S250" s="163"/>
      <c r="T250" s="163"/>
      <c r="U250" s="163"/>
      <c r="V250" s="163"/>
      <c r="W250" s="163"/>
      <c r="X250" s="163"/>
      <c r="Y250" s="163"/>
      <c r="Z250" s="163"/>
    </row>
    <row r="251" spans="1:26" ht="12" customHeight="1">
      <c r="A251" s="163"/>
      <c r="B251" s="180"/>
      <c r="C251" s="180"/>
      <c r="D251" s="180"/>
      <c r="E251" s="181"/>
      <c r="F251" s="181"/>
      <c r="G251" s="163"/>
      <c r="H251" s="163"/>
      <c r="I251" s="163"/>
      <c r="J251" s="163"/>
      <c r="K251" s="163"/>
      <c r="L251" s="163"/>
      <c r="M251" s="163"/>
      <c r="N251" s="163"/>
      <c r="O251" s="163"/>
      <c r="P251" s="163"/>
      <c r="Q251" s="163"/>
      <c r="R251" s="163"/>
      <c r="S251" s="163"/>
      <c r="T251" s="163"/>
      <c r="U251" s="163"/>
      <c r="V251" s="163"/>
      <c r="W251" s="163"/>
      <c r="X251" s="163"/>
      <c r="Y251" s="163"/>
      <c r="Z251" s="163"/>
    </row>
    <row r="252" spans="1:26" ht="12" customHeight="1">
      <c r="A252" s="163"/>
      <c r="B252" s="180"/>
      <c r="C252" s="180"/>
      <c r="D252" s="180"/>
      <c r="E252" s="181"/>
      <c r="F252" s="181"/>
      <c r="G252" s="163"/>
      <c r="H252" s="163"/>
      <c r="I252" s="163"/>
      <c r="J252" s="163"/>
      <c r="K252" s="163"/>
      <c r="L252" s="163"/>
      <c r="M252" s="163"/>
      <c r="N252" s="163"/>
      <c r="O252" s="163"/>
      <c r="P252" s="163"/>
      <c r="Q252" s="163"/>
      <c r="R252" s="163"/>
      <c r="S252" s="163"/>
      <c r="T252" s="163"/>
      <c r="U252" s="163"/>
      <c r="V252" s="163"/>
      <c r="W252" s="163"/>
      <c r="X252" s="163"/>
      <c r="Y252" s="163"/>
      <c r="Z252" s="163"/>
    </row>
    <row r="253" spans="1:26" ht="12" customHeight="1">
      <c r="A253" s="163"/>
      <c r="B253" s="180"/>
      <c r="C253" s="180"/>
      <c r="D253" s="180"/>
      <c r="E253" s="181"/>
      <c r="F253" s="181"/>
      <c r="G253" s="163"/>
      <c r="H253" s="163"/>
      <c r="I253" s="163"/>
      <c r="J253" s="163"/>
      <c r="K253" s="163"/>
      <c r="L253" s="163"/>
      <c r="M253" s="163"/>
      <c r="N253" s="163"/>
      <c r="O253" s="163"/>
      <c r="P253" s="163"/>
      <c r="Q253" s="163"/>
      <c r="R253" s="163"/>
      <c r="S253" s="163"/>
      <c r="T253" s="163"/>
      <c r="U253" s="163"/>
      <c r="V253" s="163"/>
      <c r="W253" s="163"/>
      <c r="X253" s="163"/>
      <c r="Y253" s="163"/>
      <c r="Z253" s="163"/>
    </row>
    <row r="254" spans="1:26" ht="12" customHeight="1">
      <c r="A254" s="163"/>
      <c r="B254" s="180"/>
      <c r="C254" s="180"/>
      <c r="D254" s="180"/>
      <c r="E254" s="181"/>
      <c r="F254" s="181"/>
      <c r="G254" s="163"/>
      <c r="H254" s="163"/>
      <c r="I254" s="163"/>
      <c r="J254" s="163"/>
      <c r="K254" s="163"/>
      <c r="L254" s="163"/>
      <c r="M254" s="163"/>
      <c r="N254" s="163"/>
      <c r="O254" s="163"/>
      <c r="P254" s="163"/>
      <c r="Q254" s="163"/>
      <c r="R254" s="163"/>
      <c r="S254" s="163"/>
      <c r="T254" s="163"/>
      <c r="U254" s="163"/>
      <c r="V254" s="163"/>
      <c r="W254" s="163"/>
      <c r="X254" s="163"/>
      <c r="Y254" s="163"/>
      <c r="Z254" s="163"/>
    </row>
    <row r="255" spans="1:26" ht="12" customHeight="1">
      <c r="A255" s="163"/>
      <c r="B255" s="180"/>
      <c r="C255" s="180"/>
      <c r="D255" s="180"/>
      <c r="E255" s="181"/>
      <c r="F255" s="181"/>
      <c r="G255" s="163"/>
      <c r="H255" s="163"/>
      <c r="I255" s="163"/>
      <c r="J255" s="163"/>
      <c r="K255" s="163"/>
      <c r="L255" s="163"/>
      <c r="M255" s="163"/>
      <c r="N255" s="163"/>
      <c r="O255" s="163"/>
      <c r="P255" s="163"/>
      <c r="Q255" s="163"/>
      <c r="R255" s="163"/>
      <c r="S255" s="163"/>
      <c r="T255" s="163"/>
      <c r="U255" s="163"/>
      <c r="V255" s="163"/>
      <c r="W255" s="163"/>
      <c r="X255" s="163"/>
      <c r="Y255" s="163"/>
      <c r="Z255" s="163"/>
    </row>
    <row r="256" spans="1:26" ht="12" customHeight="1">
      <c r="A256" s="163"/>
      <c r="B256" s="180"/>
      <c r="C256" s="180"/>
      <c r="D256" s="180"/>
      <c r="E256" s="181"/>
      <c r="F256" s="181"/>
      <c r="G256" s="163"/>
      <c r="H256" s="163"/>
      <c r="I256" s="163"/>
      <c r="J256" s="163"/>
      <c r="K256" s="163"/>
      <c r="L256" s="163"/>
      <c r="M256" s="163"/>
      <c r="N256" s="163"/>
      <c r="O256" s="163"/>
      <c r="P256" s="163"/>
      <c r="Q256" s="163"/>
      <c r="R256" s="163"/>
      <c r="S256" s="163"/>
      <c r="T256" s="163"/>
      <c r="U256" s="163"/>
      <c r="V256" s="163"/>
      <c r="W256" s="163"/>
      <c r="X256" s="163"/>
      <c r="Y256" s="163"/>
      <c r="Z256" s="163"/>
    </row>
    <row r="257" spans="1:26" ht="12" customHeight="1">
      <c r="A257" s="163"/>
      <c r="B257" s="180"/>
      <c r="C257" s="180"/>
      <c r="D257" s="180"/>
      <c r="E257" s="181"/>
      <c r="F257" s="181"/>
      <c r="G257" s="163"/>
      <c r="H257" s="163"/>
      <c r="I257" s="163"/>
      <c r="J257" s="163"/>
      <c r="K257" s="163"/>
      <c r="L257" s="163"/>
      <c r="M257" s="163"/>
      <c r="N257" s="163"/>
      <c r="O257" s="163"/>
      <c r="P257" s="163"/>
      <c r="Q257" s="163"/>
      <c r="R257" s="163"/>
      <c r="S257" s="163"/>
      <c r="T257" s="163"/>
      <c r="U257" s="163"/>
      <c r="V257" s="163"/>
      <c r="W257" s="163"/>
      <c r="X257" s="163"/>
      <c r="Y257" s="163"/>
      <c r="Z257" s="163"/>
    </row>
    <row r="258" spans="1:26" ht="12" customHeight="1">
      <c r="A258" s="163"/>
      <c r="B258" s="180"/>
      <c r="C258" s="180"/>
      <c r="D258" s="180"/>
      <c r="E258" s="181"/>
      <c r="F258" s="181"/>
      <c r="G258" s="163"/>
      <c r="H258" s="163"/>
      <c r="I258" s="163"/>
      <c r="J258" s="163"/>
      <c r="K258" s="163"/>
      <c r="L258" s="163"/>
      <c r="M258" s="163"/>
      <c r="N258" s="163"/>
      <c r="O258" s="163"/>
      <c r="P258" s="163"/>
      <c r="Q258" s="163"/>
      <c r="R258" s="163"/>
      <c r="S258" s="163"/>
      <c r="T258" s="163"/>
      <c r="U258" s="163"/>
      <c r="V258" s="163"/>
      <c r="W258" s="163"/>
      <c r="X258" s="163"/>
      <c r="Y258" s="163"/>
      <c r="Z258" s="163"/>
    </row>
    <row r="259" spans="1:26" ht="12" customHeight="1">
      <c r="A259" s="163"/>
      <c r="B259" s="180"/>
      <c r="C259" s="180"/>
      <c r="D259" s="180"/>
      <c r="E259" s="181"/>
      <c r="F259" s="181"/>
      <c r="G259" s="163"/>
      <c r="H259" s="163"/>
      <c r="I259" s="163"/>
      <c r="J259" s="163"/>
      <c r="K259" s="163"/>
      <c r="L259" s="163"/>
      <c r="M259" s="163"/>
      <c r="N259" s="163"/>
      <c r="O259" s="163"/>
      <c r="P259" s="163"/>
      <c r="Q259" s="163"/>
      <c r="R259" s="163"/>
      <c r="S259" s="163"/>
      <c r="T259" s="163"/>
      <c r="U259" s="163"/>
      <c r="V259" s="163"/>
      <c r="W259" s="163"/>
      <c r="X259" s="163"/>
      <c r="Y259" s="163"/>
      <c r="Z259" s="163"/>
    </row>
    <row r="260" spans="1:26" ht="12" customHeight="1">
      <c r="A260" s="163"/>
      <c r="B260" s="180"/>
      <c r="C260" s="180"/>
      <c r="D260" s="180"/>
      <c r="E260" s="181"/>
      <c r="F260" s="181"/>
      <c r="G260" s="163"/>
      <c r="H260" s="163"/>
      <c r="I260" s="163"/>
      <c r="J260" s="163"/>
      <c r="K260" s="163"/>
      <c r="L260" s="163"/>
      <c r="M260" s="163"/>
      <c r="N260" s="163"/>
      <c r="O260" s="163"/>
      <c r="P260" s="163"/>
      <c r="Q260" s="163"/>
      <c r="R260" s="163"/>
      <c r="S260" s="163"/>
      <c r="T260" s="163"/>
      <c r="U260" s="163"/>
      <c r="V260" s="163"/>
      <c r="W260" s="163"/>
      <c r="X260" s="163"/>
      <c r="Y260" s="163"/>
      <c r="Z260" s="163"/>
    </row>
    <row r="261" spans="1:26" ht="12" customHeight="1">
      <c r="A261" s="163"/>
      <c r="B261" s="180"/>
      <c r="C261" s="180"/>
      <c r="D261" s="180"/>
      <c r="E261" s="181"/>
      <c r="F261" s="181"/>
      <c r="G261" s="163"/>
      <c r="H261" s="163"/>
      <c r="I261" s="163"/>
      <c r="J261" s="163"/>
      <c r="K261" s="163"/>
      <c r="L261" s="163"/>
      <c r="M261" s="163"/>
      <c r="N261" s="163"/>
      <c r="O261" s="163"/>
      <c r="P261" s="163"/>
      <c r="Q261" s="163"/>
      <c r="R261" s="163"/>
      <c r="S261" s="163"/>
      <c r="T261" s="163"/>
      <c r="U261" s="163"/>
      <c r="V261" s="163"/>
      <c r="W261" s="163"/>
      <c r="X261" s="163"/>
      <c r="Y261" s="163"/>
      <c r="Z261" s="163"/>
    </row>
    <row r="262" spans="1:26" ht="12" customHeight="1">
      <c r="A262" s="163"/>
      <c r="B262" s="180"/>
      <c r="C262" s="180"/>
      <c r="D262" s="180"/>
      <c r="E262" s="181"/>
      <c r="F262" s="181"/>
      <c r="G262" s="163"/>
      <c r="H262" s="163"/>
      <c r="I262" s="163"/>
      <c r="J262" s="163"/>
      <c r="K262" s="163"/>
      <c r="L262" s="163"/>
      <c r="M262" s="163"/>
      <c r="N262" s="163"/>
      <c r="O262" s="163"/>
      <c r="P262" s="163"/>
      <c r="Q262" s="163"/>
      <c r="R262" s="163"/>
      <c r="S262" s="163"/>
      <c r="T262" s="163"/>
      <c r="U262" s="163"/>
      <c r="V262" s="163"/>
      <c r="W262" s="163"/>
      <c r="X262" s="163"/>
      <c r="Y262" s="163"/>
      <c r="Z262" s="163"/>
    </row>
    <row r="263" spans="1:26" ht="12" customHeight="1">
      <c r="A263" s="163"/>
      <c r="B263" s="180"/>
      <c r="C263" s="180"/>
      <c r="D263" s="180"/>
      <c r="E263" s="181"/>
      <c r="F263" s="181"/>
      <c r="G263" s="163"/>
      <c r="H263" s="163"/>
      <c r="I263" s="163"/>
      <c r="J263" s="163"/>
      <c r="K263" s="163"/>
      <c r="L263" s="163"/>
      <c r="M263" s="163"/>
      <c r="N263" s="163"/>
      <c r="O263" s="163"/>
      <c r="P263" s="163"/>
      <c r="Q263" s="163"/>
      <c r="R263" s="163"/>
      <c r="S263" s="163"/>
      <c r="T263" s="163"/>
      <c r="U263" s="163"/>
      <c r="V263" s="163"/>
      <c r="W263" s="163"/>
      <c r="X263" s="163"/>
      <c r="Y263" s="163"/>
      <c r="Z263" s="163"/>
    </row>
    <row r="264" spans="1:26" ht="12" customHeight="1">
      <c r="A264" s="163"/>
      <c r="B264" s="180"/>
      <c r="C264" s="180"/>
      <c r="D264" s="180"/>
      <c r="E264" s="181"/>
      <c r="F264" s="181"/>
      <c r="G264" s="163"/>
      <c r="H264" s="163"/>
      <c r="I264" s="163"/>
      <c r="J264" s="163"/>
      <c r="K264" s="163"/>
      <c r="L264" s="163"/>
      <c r="M264" s="163"/>
      <c r="N264" s="163"/>
      <c r="O264" s="163"/>
      <c r="P264" s="163"/>
      <c r="Q264" s="163"/>
      <c r="R264" s="163"/>
      <c r="S264" s="163"/>
      <c r="T264" s="163"/>
      <c r="U264" s="163"/>
      <c r="V264" s="163"/>
      <c r="W264" s="163"/>
      <c r="X264" s="163"/>
      <c r="Y264" s="163"/>
      <c r="Z264" s="163"/>
    </row>
    <row r="265" spans="1:26" ht="12" customHeight="1">
      <c r="A265" s="163"/>
      <c r="B265" s="180"/>
      <c r="C265" s="180"/>
      <c r="D265" s="180"/>
      <c r="E265" s="181"/>
      <c r="F265" s="181"/>
      <c r="G265" s="163"/>
      <c r="H265" s="163"/>
      <c r="I265" s="163"/>
      <c r="J265" s="163"/>
      <c r="K265" s="163"/>
      <c r="L265" s="163"/>
      <c r="M265" s="163"/>
      <c r="N265" s="163"/>
      <c r="O265" s="163"/>
      <c r="P265" s="163"/>
      <c r="Q265" s="163"/>
      <c r="R265" s="163"/>
      <c r="S265" s="163"/>
      <c r="T265" s="163"/>
      <c r="U265" s="163"/>
      <c r="V265" s="163"/>
      <c r="W265" s="163"/>
      <c r="X265" s="163"/>
      <c r="Y265" s="163"/>
      <c r="Z265" s="163"/>
    </row>
    <row r="266" spans="1:26" ht="12" customHeight="1">
      <c r="A266" s="163"/>
      <c r="B266" s="180"/>
      <c r="C266" s="180"/>
      <c r="D266" s="180"/>
      <c r="E266" s="181"/>
      <c r="F266" s="181"/>
      <c r="G266" s="163"/>
      <c r="H266" s="163"/>
      <c r="I266" s="163"/>
      <c r="J266" s="163"/>
      <c r="K266" s="163"/>
      <c r="L266" s="163"/>
      <c r="M266" s="163"/>
      <c r="N266" s="163"/>
      <c r="O266" s="163"/>
      <c r="P266" s="163"/>
      <c r="Q266" s="163"/>
      <c r="R266" s="163"/>
      <c r="S266" s="163"/>
      <c r="T266" s="163"/>
      <c r="U266" s="163"/>
      <c r="V266" s="163"/>
      <c r="W266" s="163"/>
      <c r="X266" s="163"/>
      <c r="Y266" s="163"/>
      <c r="Z266" s="163"/>
    </row>
    <row r="267" spans="1:26" ht="12" customHeight="1">
      <c r="A267" s="163"/>
      <c r="B267" s="180"/>
      <c r="C267" s="180"/>
      <c r="D267" s="180"/>
      <c r="E267" s="181"/>
      <c r="F267" s="181"/>
      <c r="G267" s="163"/>
      <c r="H267" s="163"/>
      <c r="I267" s="163"/>
      <c r="J267" s="163"/>
      <c r="K267" s="163"/>
      <c r="L267" s="163"/>
      <c r="M267" s="163"/>
      <c r="N267" s="163"/>
      <c r="O267" s="163"/>
      <c r="P267" s="163"/>
      <c r="Q267" s="163"/>
      <c r="R267" s="163"/>
      <c r="S267" s="163"/>
      <c r="T267" s="163"/>
      <c r="U267" s="163"/>
      <c r="V267" s="163"/>
      <c r="W267" s="163"/>
      <c r="X267" s="163"/>
      <c r="Y267" s="163"/>
      <c r="Z267" s="163"/>
    </row>
    <row r="268" spans="1:26" ht="12" customHeight="1">
      <c r="A268" s="163"/>
      <c r="B268" s="180"/>
      <c r="C268" s="180"/>
      <c r="D268" s="180"/>
      <c r="E268" s="181"/>
      <c r="F268" s="181"/>
      <c r="G268" s="163"/>
      <c r="H268" s="163"/>
      <c r="I268" s="163"/>
      <c r="J268" s="163"/>
      <c r="K268" s="163"/>
      <c r="L268" s="163"/>
      <c r="M268" s="163"/>
      <c r="N268" s="163"/>
      <c r="O268" s="163"/>
      <c r="P268" s="163"/>
      <c r="Q268" s="163"/>
      <c r="R268" s="163"/>
      <c r="S268" s="163"/>
      <c r="T268" s="163"/>
      <c r="U268" s="163"/>
      <c r="V268" s="163"/>
      <c r="W268" s="163"/>
      <c r="X268" s="163"/>
      <c r="Y268" s="163"/>
      <c r="Z268" s="163"/>
    </row>
    <row r="269" spans="1:26" ht="12" customHeight="1">
      <c r="A269" s="163"/>
      <c r="B269" s="180"/>
      <c r="C269" s="180"/>
      <c r="D269" s="180"/>
      <c r="E269" s="181"/>
      <c r="F269" s="181"/>
      <c r="G269" s="163"/>
      <c r="H269" s="163"/>
      <c r="I269" s="163"/>
      <c r="J269" s="163"/>
      <c r="K269" s="163"/>
      <c r="L269" s="163"/>
      <c r="M269" s="163"/>
      <c r="N269" s="163"/>
      <c r="O269" s="163"/>
      <c r="P269" s="163"/>
      <c r="Q269" s="163"/>
      <c r="R269" s="163"/>
      <c r="S269" s="163"/>
      <c r="T269" s="163"/>
      <c r="U269" s="163"/>
      <c r="V269" s="163"/>
      <c r="W269" s="163"/>
      <c r="X269" s="163"/>
      <c r="Y269" s="163"/>
      <c r="Z269" s="163"/>
    </row>
    <row r="270" spans="1:26" ht="12" customHeight="1">
      <c r="A270" s="163"/>
      <c r="B270" s="180"/>
      <c r="C270" s="180"/>
      <c r="D270" s="180"/>
      <c r="E270" s="181"/>
      <c r="F270" s="181"/>
      <c r="G270" s="163"/>
      <c r="H270" s="163"/>
      <c r="I270" s="163"/>
      <c r="J270" s="163"/>
      <c r="K270" s="163"/>
      <c r="L270" s="163"/>
      <c r="M270" s="163"/>
      <c r="N270" s="163"/>
      <c r="O270" s="163"/>
      <c r="P270" s="163"/>
      <c r="Q270" s="163"/>
      <c r="R270" s="163"/>
      <c r="S270" s="163"/>
      <c r="T270" s="163"/>
      <c r="U270" s="163"/>
      <c r="V270" s="163"/>
      <c r="W270" s="163"/>
      <c r="X270" s="163"/>
      <c r="Y270" s="163"/>
      <c r="Z270" s="163"/>
    </row>
    <row r="271" spans="1:26" ht="12" customHeight="1">
      <c r="A271" s="163"/>
      <c r="B271" s="180"/>
      <c r="C271" s="180"/>
      <c r="D271" s="180"/>
      <c r="E271" s="181"/>
      <c r="F271" s="181"/>
      <c r="G271" s="163"/>
      <c r="H271" s="163"/>
      <c r="I271" s="163"/>
      <c r="J271" s="163"/>
      <c r="K271" s="163"/>
      <c r="L271" s="163"/>
      <c r="M271" s="163"/>
      <c r="N271" s="163"/>
      <c r="O271" s="163"/>
      <c r="P271" s="163"/>
      <c r="Q271" s="163"/>
      <c r="R271" s="163"/>
      <c r="S271" s="163"/>
      <c r="T271" s="163"/>
      <c r="U271" s="163"/>
      <c r="V271" s="163"/>
      <c r="W271" s="163"/>
      <c r="X271" s="163"/>
      <c r="Y271" s="163"/>
      <c r="Z271" s="163"/>
    </row>
    <row r="272" spans="1:26" ht="12" customHeight="1">
      <c r="A272" s="163"/>
      <c r="B272" s="180"/>
      <c r="C272" s="180"/>
      <c r="D272" s="180"/>
      <c r="E272" s="181"/>
      <c r="F272" s="181"/>
      <c r="G272" s="163"/>
      <c r="H272" s="163"/>
      <c r="I272" s="163"/>
      <c r="J272" s="163"/>
      <c r="K272" s="163"/>
      <c r="L272" s="163"/>
      <c r="M272" s="163"/>
      <c r="N272" s="163"/>
      <c r="O272" s="163"/>
      <c r="P272" s="163"/>
      <c r="Q272" s="163"/>
      <c r="R272" s="163"/>
      <c r="S272" s="163"/>
      <c r="T272" s="163"/>
      <c r="U272" s="163"/>
      <c r="V272" s="163"/>
      <c r="W272" s="163"/>
      <c r="X272" s="163"/>
      <c r="Y272" s="163"/>
      <c r="Z272" s="163"/>
    </row>
    <row r="273" spans="1:26" ht="12" customHeight="1">
      <c r="A273" s="163"/>
      <c r="B273" s="180"/>
      <c r="C273" s="180"/>
      <c r="D273" s="180"/>
      <c r="E273" s="181"/>
      <c r="F273" s="181"/>
      <c r="G273" s="163"/>
      <c r="H273" s="163"/>
      <c r="I273" s="163"/>
      <c r="J273" s="163"/>
      <c r="K273" s="163"/>
      <c r="L273" s="163"/>
      <c r="M273" s="163"/>
      <c r="N273" s="163"/>
      <c r="O273" s="163"/>
      <c r="P273" s="163"/>
      <c r="Q273" s="163"/>
      <c r="R273" s="163"/>
      <c r="S273" s="163"/>
      <c r="T273" s="163"/>
      <c r="U273" s="163"/>
      <c r="V273" s="163"/>
      <c r="W273" s="163"/>
      <c r="X273" s="163"/>
      <c r="Y273" s="163"/>
      <c r="Z273" s="163"/>
    </row>
    <row r="274" spans="1:26" ht="12" customHeight="1">
      <c r="A274" s="163"/>
      <c r="B274" s="180"/>
      <c r="C274" s="180"/>
      <c r="D274" s="180"/>
      <c r="E274" s="181"/>
      <c r="F274" s="181"/>
      <c r="G274" s="163"/>
      <c r="H274" s="163"/>
      <c r="I274" s="163"/>
      <c r="J274" s="163"/>
      <c r="K274" s="163"/>
      <c r="L274" s="163"/>
      <c r="M274" s="163"/>
      <c r="N274" s="163"/>
      <c r="O274" s="163"/>
      <c r="P274" s="163"/>
      <c r="Q274" s="163"/>
      <c r="R274" s="163"/>
      <c r="S274" s="163"/>
      <c r="T274" s="163"/>
      <c r="U274" s="163"/>
      <c r="V274" s="163"/>
      <c r="W274" s="163"/>
      <c r="X274" s="163"/>
      <c r="Y274" s="163"/>
      <c r="Z274" s="163"/>
    </row>
    <row r="275" spans="1:26" ht="12" customHeight="1">
      <c r="A275" s="163"/>
      <c r="B275" s="180"/>
      <c r="C275" s="180"/>
      <c r="D275" s="180"/>
      <c r="E275" s="181"/>
      <c r="F275" s="181"/>
      <c r="G275" s="163"/>
      <c r="H275" s="163"/>
      <c r="I275" s="163"/>
      <c r="J275" s="163"/>
      <c r="K275" s="163"/>
      <c r="L275" s="163"/>
      <c r="M275" s="163"/>
      <c r="N275" s="163"/>
      <c r="O275" s="163"/>
      <c r="P275" s="163"/>
      <c r="Q275" s="163"/>
      <c r="R275" s="163"/>
      <c r="S275" s="163"/>
      <c r="T275" s="163"/>
      <c r="U275" s="163"/>
      <c r="V275" s="163"/>
      <c r="W275" s="163"/>
      <c r="X275" s="163"/>
      <c r="Y275" s="163"/>
      <c r="Z275" s="163"/>
    </row>
    <row r="276" spans="1:26" ht="12" customHeight="1">
      <c r="A276" s="163"/>
      <c r="B276" s="180"/>
      <c r="C276" s="180"/>
      <c r="D276" s="180"/>
      <c r="E276" s="181"/>
      <c r="F276" s="181"/>
      <c r="G276" s="163"/>
      <c r="H276" s="163"/>
      <c r="I276" s="163"/>
      <c r="J276" s="163"/>
      <c r="K276" s="163"/>
      <c r="L276" s="163"/>
      <c r="M276" s="163"/>
      <c r="N276" s="163"/>
      <c r="O276" s="163"/>
      <c r="P276" s="163"/>
      <c r="Q276" s="163"/>
      <c r="R276" s="163"/>
      <c r="S276" s="163"/>
      <c r="T276" s="163"/>
      <c r="U276" s="163"/>
      <c r="V276" s="163"/>
      <c r="W276" s="163"/>
      <c r="X276" s="163"/>
      <c r="Y276" s="163"/>
      <c r="Z276" s="163"/>
    </row>
    <row r="277" spans="1:26" ht="12" customHeight="1">
      <c r="A277" s="163"/>
      <c r="B277" s="180"/>
      <c r="C277" s="180"/>
      <c r="D277" s="180"/>
      <c r="E277" s="181"/>
      <c r="F277" s="181"/>
      <c r="G277" s="163"/>
      <c r="H277" s="163"/>
      <c r="I277" s="163"/>
      <c r="J277" s="163"/>
      <c r="K277" s="163"/>
      <c r="L277" s="163"/>
      <c r="M277" s="163"/>
      <c r="N277" s="163"/>
      <c r="O277" s="163"/>
      <c r="P277" s="163"/>
      <c r="Q277" s="163"/>
      <c r="R277" s="163"/>
      <c r="S277" s="163"/>
      <c r="T277" s="163"/>
      <c r="U277" s="163"/>
      <c r="V277" s="163"/>
      <c r="W277" s="163"/>
      <c r="X277" s="163"/>
      <c r="Y277" s="163"/>
      <c r="Z277" s="163"/>
    </row>
    <row r="278" spans="1:26" ht="12" customHeight="1">
      <c r="A278" s="163"/>
      <c r="B278" s="180"/>
      <c r="C278" s="180"/>
      <c r="D278" s="180"/>
      <c r="E278" s="181"/>
      <c r="F278" s="181"/>
      <c r="G278" s="163"/>
      <c r="H278" s="163"/>
      <c r="I278" s="163"/>
      <c r="J278" s="163"/>
      <c r="K278" s="163"/>
      <c r="L278" s="163"/>
      <c r="M278" s="163"/>
      <c r="N278" s="163"/>
      <c r="O278" s="163"/>
      <c r="P278" s="163"/>
      <c r="Q278" s="163"/>
      <c r="R278" s="163"/>
      <c r="S278" s="163"/>
      <c r="T278" s="163"/>
      <c r="U278" s="163"/>
      <c r="V278" s="163"/>
      <c r="W278" s="163"/>
      <c r="X278" s="163"/>
      <c r="Y278" s="163"/>
      <c r="Z278" s="163"/>
    </row>
    <row r="279" spans="1:26" ht="12" customHeight="1">
      <c r="A279" s="163"/>
      <c r="B279" s="180"/>
      <c r="C279" s="180"/>
      <c r="D279" s="180"/>
      <c r="E279" s="181"/>
      <c r="F279" s="181"/>
      <c r="G279" s="163"/>
      <c r="H279" s="163"/>
      <c r="I279" s="163"/>
      <c r="J279" s="163"/>
      <c r="K279" s="163"/>
      <c r="L279" s="163"/>
      <c r="M279" s="163"/>
      <c r="N279" s="163"/>
      <c r="O279" s="163"/>
      <c r="P279" s="163"/>
      <c r="Q279" s="163"/>
      <c r="R279" s="163"/>
      <c r="S279" s="163"/>
      <c r="T279" s="163"/>
      <c r="U279" s="163"/>
      <c r="V279" s="163"/>
      <c r="W279" s="163"/>
      <c r="X279" s="163"/>
      <c r="Y279" s="163"/>
      <c r="Z279" s="163"/>
    </row>
    <row r="280" spans="1:26" ht="12" customHeight="1">
      <c r="A280" s="163"/>
      <c r="B280" s="180"/>
      <c r="C280" s="180"/>
      <c r="D280" s="180"/>
      <c r="E280" s="181"/>
      <c r="F280" s="181"/>
      <c r="G280" s="163"/>
      <c r="H280" s="163"/>
      <c r="I280" s="163"/>
      <c r="J280" s="163"/>
      <c r="K280" s="163"/>
      <c r="L280" s="163"/>
      <c r="M280" s="163"/>
      <c r="N280" s="163"/>
      <c r="O280" s="163"/>
      <c r="P280" s="163"/>
      <c r="Q280" s="163"/>
      <c r="R280" s="163"/>
      <c r="S280" s="163"/>
      <c r="T280" s="163"/>
      <c r="U280" s="163"/>
      <c r="V280" s="163"/>
      <c r="W280" s="163"/>
      <c r="X280" s="163"/>
      <c r="Y280" s="163"/>
      <c r="Z280" s="163"/>
    </row>
    <row r="281" spans="1:26" ht="12" customHeight="1">
      <c r="A281" s="163"/>
      <c r="B281" s="180"/>
      <c r="C281" s="180"/>
      <c r="D281" s="180"/>
      <c r="E281" s="181"/>
      <c r="F281" s="181"/>
      <c r="G281" s="163"/>
      <c r="H281" s="163"/>
      <c r="I281" s="163"/>
      <c r="J281" s="163"/>
      <c r="K281" s="163"/>
      <c r="L281" s="163"/>
      <c r="M281" s="163"/>
      <c r="N281" s="163"/>
      <c r="O281" s="163"/>
      <c r="P281" s="163"/>
      <c r="Q281" s="163"/>
      <c r="R281" s="163"/>
      <c r="S281" s="163"/>
      <c r="T281" s="163"/>
      <c r="U281" s="163"/>
      <c r="V281" s="163"/>
      <c r="W281" s="163"/>
      <c r="X281" s="163"/>
      <c r="Y281" s="163"/>
      <c r="Z281" s="163"/>
    </row>
    <row r="282" spans="1:26" ht="12" customHeight="1">
      <c r="A282" s="163"/>
      <c r="B282" s="180"/>
      <c r="C282" s="180"/>
      <c r="D282" s="180"/>
      <c r="E282" s="181"/>
      <c r="F282" s="181"/>
      <c r="G282" s="163"/>
      <c r="H282" s="163"/>
      <c r="I282" s="163"/>
      <c r="J282" s="163"/>
      <c r="K282" s="163"/>
      <c r="L282" s="163"/>
      <c r="M282" s="163"/>
      <c r="N282" s="163"/>
      <c r="O282" s="163"/>
      <c r="P282" s="163"/>
      <c r="Q282" s="163"/>
      <c r="R282" s="163"/>
      <c r="S282" s="163"/>
      <c r="T282" s="163"/>
      <c r="U282" s="163"/>
      <c r="V282" s="163"/>
      <c r="W282" s="163"/>
      <c r="X282" s="163"/>
      <c r="Y282" s="163"/>
      <c r="Z282" s="163"/>
    </row>
    <row r="283" spans="1:26" ht="12" customHeight="1">
      <c r="A283" s="163"/>
      <c r="B283" s="180"/>
      <c r="C283" s="180"/>
      <c r="D283" s="180"/>
      <c r="E283" s="181"/>
      <c r="F283" s="181"/>
      <c r="G283" s="163"/>
      <c r="H283" s="163"/>
      <c r="I283" s="163"/>
      <c r="J283" s="163"/>
      <c r="K283" s="163"/>
      <c r="L283" s="163"/>
      <c r="M283" s="163"/>
      <c r="N283" s="163"/>
      <c r="O283" s="163"/>
      <c r="P283" s="163"/>
      <c r="Q283" s="163"/>
      <c r="R283" s="163"/>
      <c r="S283" s="163"/>
      <c r="T283" s="163"/>
      <c r="U283" s="163"/>
      <c r="V283" s="163"/>
      <c r="W283" s="163"/>
      <c r="X283" s="163"/>
      <c r="Y283" s="163"/>
      <c r="Z283" s="163"/>
    </row>
    <row r="284" spans="1:26" ht="12" customHeight="1">
      <c r="A284" s="163"/>
      <c r="B284" s="180"/>
      <c r="C284" s="180"/>
      <c r="D284" s="180"/>
      <c r="E284" s="181"/>
      <c r="F284" s="181"/>
      <c r="G284" s="163"/>
      <c r="H284" s="163"/>
      <c r="I284" s="163"/>
      <c r="J284" s="163"/>
      <c r="K284" s="163"/>
      <c r="L284" s="163"/>
      <c r="M284" s="163"/>
      <c r="N284" s="163"/>
      <c r="O284" s="163"/>
      <c r="P284" s="163"/>
      <c r="Q284" s="163"/>
      <c r="R284" s="163"/>
      <c r="S284" s="163"/>
      <c r="T284" s="163"/>
      <c r="U284" s="163"/>
      <c r="V284" s="163"/>
      <c r="W284" s="163"/>
      <c r="X284" s="163"/>
      <c r="Y284" s="163"/>
      <c r="Z284" s="163"/>
    </row>
    <row r="285" spans="1:26" ht="12" customHeight="1">
      <c r="A285" s="163"/>
      <c r="B285" s="180"/>
      <c r="C285" s="180"/>
      <c r="D285" s="180"/>
      <c r="E285" s="181"/>
      <c r="F285" s="181"/>
      <c r="G285" s="163"/>
      <c r="H285" s="163"/>
      <c r="I285" s="163"/>
      <c r="J285" s="163"/>
      <c r="K285" s="163"/>
      <c r="L285" s="163"/>
      <c r="M285" s="163"/>
      <c r="N285" s="163"/>
      <c r="O285" s="163"/>
      <c r="P285" s="163"/>
      <c r="Q285" s="163"/>
      <c r="R285" s="163"/>
      <c r="S285" s="163"/>
      <c r="T285" s="163"/>
      <c r="U285" s="163"/>
      <c r="V285" s="163"/>
      <c r="W285" s="163"/>
      <c r="X285" s="163"/>
      <c r="Y285" s="163"/>
      <c r="Z285" s="163"/>
    </row>
    <row r="286" spans="1:26" ht="12" customHeight="1">
      <c r="A286" s="163"/>
      <c r="B286" s="180"/>
      <c r="C286" s="180"/>
      <c r="D286" s="180"/>
      <c r="E286" s="181"/>
      <c r="F286" s="181"/>
      <c r="G286" s="163"/>
      <c r="H286" s="163"/>
      <c r="I286" s="163"/>
      <c r="J286" s="163"/>
      <c r="K286" s="163"/>
      <c r="L286" s="163"/>
      <c r="M286" s="163"/>
      <c r="N286" s="163"/>
      <c r="O286" s="163"/>
      <c r="P286" s="163"/>
      <c r="Q286" s="163"/>
      <c r="R286" s="163"/>
      <c r="S286" s="163"/>
      <c r="T286" s="163"/>
      <c r="U286" s="163"/>
      <c r="V286" s="163"/>
      <c r="W286" s="163"/>
      <c r="X286" s="163"/>
      <c r="Y286" s="163"/>
      <c r="Z286" s="163"/>
    </row>
    <row r="287" spans="1:26" ht="12" customHeight="1">
      <c r="A287" s="163"/>
      <c r="B287" s="180"/>
      <c r="C287" s="180"/>
      <c r="D287" s="180"/>
      <c r="E287" s="181"/>
      <c r="F287" s="181"/>
      <c r="G287" s="163"/>
      <c r="H287" s="163"/>
      <c r="I287" s="163"/>
      <c r="J287" s="163"/>
      <c r="K287" s="163"/>
      <c r="L287" s="163"/>
      <c r="M287" s="163"/>
      <c r="N287" s="163"/>
      <c r="O287" s="163"/>
      <c r="P287" s="163"/>
      <c r="Q287" s="163"/>
      <c r="R287" s="163"/>
      <c r="S287" s="163"/>
      <c r="T287" s="163"/>
      <c r="U287" s="163"/>
      <c r="V287" s="163"/>
      <c r="W287" s="163"/>
      <c r="X287" s="163"/>
      <c r="Y287" s="163"/>
      <c r="Z287" s="163"/>
    </row>
    <row r="288" spans="1:26" ht="12" customHeight="1">
      <c r="A288" s="163"/>
      <c r="B288" s="180"/>
      <c r="C288" s="180"/>
      <c r="D288" s="180"/>
      <c r="E288" s="181"/>
      <c r="F288" s="181"/>
      <c r="G288" s="163"/>
      <c r="H288" s="163"/>
      <c r="I288" s="163"/>
      <c r="J288" s="163"/>
      <c r="K288" s="163"/>
      <c r="L288" s="163"/>
      <c r="M288" s="163"/>
      <c r="N288" s="163"/>
      <c r="O288" s="163"/>
      <c r="P288" s="163"/>
      <c r="Q288" s="163"/>
      <c r="R288" s="163"/>
      <c r="S288" s="163"/>
      <c r="T288" s="163"/>
      <c r="U288" s="163"/>
      <c r="V288" s="163"/>
      <c r="W288" s="163"/>
      <c r="X288" s="163"/>
      <c r="Y288" s="163"/>
      <c r="Z288" s="163"/>
    </row>
    <row r="289" spans="1:26" ht="12" customHeight="1">
      <c r="A289" s="163"/>
      <c r="B289" s="180"/>
      <c r="C289" s="180"/>
      <c r="D289" s="180"/>
      <c r="E289" s="181"/>
      <c r="F289" s="181"/>
      <c r="G289" s="163"/>
      <c r="H289" s="163"/>
      <c r="I289" s="163"/>
      <c r="J289" s="163"/>
      <c r="K289" s="163"/>
      <c r="L289" s="163"/>
      <c r="M289" s="163"/>
      <c r="N289" s="163"/>
      <c r="O289" s="163"/>
      <c r="P289" s="163"/>
      <c r="Q289" s="163"/>
      <c r="R289" s="163"/>
      <c r="S289" s="163"/>
      <c r="T289" s="163"/>
      <c r="U289" s="163"/>
      <c r="V289" s="163"/>
      <c r="W289" s="163"/>
      <c r="X289" s="163"/>
      <c r="Y289" s="163"/>
      <c r="Z289" s="163"/>
    </row>
    <row r="290" spans="1:26" ht="12" customHeight="1">
      <c r="A290" s="163"/>
      <c r="B290" s="180"/>
      <c r="C290" s="180"/>
      <c r="D290" s="180"/>
      <c r="E290" s="181"/>
      <c r="F290" s="181"/>
      <c r="G290" s="163"/>
      <c r="H290" s="163"/>
      <c r="I290" s="163"/>
      <c r="J290" s="163"/>
      <c r="K290" s="163"/>
      <c r="L290" s="163"/>
      <c r="M290" s="163"/>
      <c r="N290" s="163"/>
      <c r="O290" s="163"/>
      <c r="P290" s="163"/>
      <c r="Q290" s="163"/>
      <c r="R290" s="163"/>
      <c r="S290" s="163"/>
      <c r="T290" s="163"/>
      <c r="U290" s="163"/>
      <c r="V290" s="163"/>
      <c r="W290" s="163"/>
      <c r="X290" s="163"/>
      <c r="Y290" s="163"/>
      <c r="Z290" s="163"/>
    </row>
    <row r="291" spans="1:26" ht="12" customHeight="1">
      <c r="A291" s="163"/>
      <c r="B291" s="180"/>
      <c r="C291" s="180"/>
      <c r="D291" s="180"/>
      <c r="E291" s="181"/>
      <c r="F291" s="181"/>
      <c r="G291" s="163"/>
      <c r="H291" s="163"/>
      <c r="I291" s="163"/>
      <c r="J291" s="163"/>
      <c r="K291" s="163"/>
      <c r="L291" s="163"/>
      <c r="M291" s="163"/>
      <c r="N291" s="163"/>
      <c r="O291" s="163"/>
      <c r="P291" s="163"/>
      <c r="Q291" s="163"/>
      <c r="R291" s="163"/>
      <c r="S291" s="163"/>
      <c r="T291" s="163"/>
      <c r="U291" s="163"/>
      <c r="V291" s="163"/>
      <c r="W291" s="163"/>
      <c r="X291" s="163"/>
      <c r="Y291" s="163"/>
      <c r="Z291" s="163"/>
    </row>
    <row r="292" spans="1:26" ht="12" customHeight="1">
      <c r="A292" s="163"/>
      <c r="B292" s="180"/>
      <c r="C292" s="180"/>
      <c r="D292" s="180"/>
      <c r="E292" s="181"/>
      <c r="F292" s="181"/>
      <c r="G292" s="163"/>
      <c r="H292" s="163"/>
      <c r="I292" s="163"/>
      <c r="J292" s="163"/>
      <c r="K292" s="163"/>
      <c r="L292" s="163"/>
      <c r="M292" s="163"/>
      <c r="N292" s="163"/>
      <c r="O292" s="163"/>
      <c r="P292" s="163"/>
      <c r="Q292" s="163"/>
      <c r="R292" s="163"/>
      <c r="S292" s="163"/>
      <c r="T292" s="163"/>
      <c r="U292" s="163"/>
      <c r="V292" s="163"/>
      <c r="W292" s="163"/>
      <c r="X292" s="163"/>
      <c r="Y292" s="163"/>
      <c r="Z292" s="163"/>
    </row>
    <row r="293" spans="1:26" ht="12" customHeight="1">
      <c r="A293" s="163"/>
      <c r="B293" s="180"/>
      <c r="C293" s="180"/>
      <c r="D293" s="180"/>
      <c r="E293" s="181"/>
      <c r="F293" s="181"/>
      <c r="G293" s="163"/>
      <c r="H293" s="163"/>
      <c r="I293" s="163"/>
      <c r="J293" s="163"/>
      <c r="K293" s="163"/>
      <c r="L293" s="163"/>
      <c r="M293" s="163"/>
      <c r="N293" s="163"/>
      <c r="O293" s="163"/>
      <c r="P293" s="163"/>
      <c r="Q293" s="163"/>
      <c r="R293" s="163"/>
      <c r="S293" s="163"/>
      <c r="T293" s="163"/>
      <c r="U293" s="163"/>
      <c r="V293" s="163"/>
      <c r="W293" s="163"/>
      <c r="X293" s="163"/>
      <c r="Y293" s="163"/>
      <c r="Z293" s="163"/>
    </row>
    <row r="294" spans="1:26" ht="12" customHeight="1">
      <c r="A294" s="163"/>
      <c r="B294" s="180"/>
      <c r="C294" s="180"/>
      <c r="D294" s="180"/>
      <c r="E294" s="181"/>
      <c r="F294" s="181"/>
      <c r="G294" s="163"/>
      <c r="H294" s="163"/>
      <c r="I294" s="163"/>
      <c r="J294" s="163"/>
      <c r="K294" s="163"/>
      <c r="L294" s="163"/>
      <c r="M294" s="163"/>
      <c r="N294" s="163"/>
      <c r="O294" s="163"/>
      <c r="P294" s="163"/>
      <c r="Q294" s="163"/>
      <c r="R294" s="163"/>
      <c r="S294" s="163"/>
      <c r="T294" s="163"/>
      <c r="U294" s="163"/>
      <c r="V294" s="163"/>
      <c r="W294" s="163"/>
      <c r="X294" s="163"/>
      <c r="Y294" s="163"/>
      <c r="Z294" s="163"/>
    </row>
    <row r="295" spans="1:26" ht="12" customHeight="1">
      <c r="A295" s="163"/>
      <c r="B295" s="180"/>
      <c r="C295" s="180"/>
      <c r="D295" s="180"/>
      <c r="E295" s="181"/>
      <c r="F295" s="181"/>
      <c r="G295" s="163"/>
      <c r="H295" s="163"/>
      <c r="I295" s="163"/>
      <c r="J295" s="163"/>
      <c r="K295" s="163"/>
      <c r="L295" s="163"/>
      <c r="M295" s="163"/>
      <c r="N295" s="163"/>
      <c r="O295" s="163"/>
      <c r="P295" s="163"/>
      <c r="Q295" s="163"/>
      <c r="R295" s="163"/>
      <c r="S295" s="163"/>
      <c r="T295" s="163"/>
      <c r="U295" s="163"/>
      <c r="V295" s="163"/>
      <c r="W295" s="163"/>
      <c r="X295" s="163"/>
      <c r="Y295" s="163"/>
      <c r="Z295" s="163"/>
    </row>
    <row r="296" spans="1:26" ht="12" customHeight="1">
      <c r="A296" s="163"/>
      <c r="B296" s="180"/>
      <c r="C296" s="180"/>
      <c r="D296" s="180"/>
      <c r="E296" s="181"/>
      <c r="F296" s="181"/>
      <c r="G296" s="163"/>
      <c r="H296" s="163"/>
      <c r="I296" s="163"/>
      <c r="J296" s="163"/>
      <c r="K296" s="163"/>
      <c r="L296" s="163"/>
      <c r="M296" s="163"/>
      <c r="N296" s="163"/>
      <c r="O296" s="163"/>
      <c r="P296" s="163"/>
      <c r="Q296" s="163"/>
      <c r="R296" s="163"/>
      <c r="S296" s="163"/>
      <c r="T296" s="163"/>
      <c r="U296" s="163"/>
      <c r="V296" s="163"/>
      <c r="W296" s="163"/>
      <c r="X296" s="163"/>
      <c r="Y296" s="163"/>
      <c r="Z296" s="163"/>
    </row>
    <row r="297" spans="1:26" ht="12" customHeight="1">
      <c r="A297" s="163"/>
      <c r="B297" s="180"/>
      <c r="C297" s="180"/>
      <c r="D297" s="180"/>
      <c r="E297" s="181"/>
      <c r="F297" s="181"/>
      <c r="G297" s="163"/>
      <c r="H297" s="163"/>
      <c r="I297" s="163"/>
      <c r="J297" s="163"/>
      <c r="K297" s="163"/>
      <c r="L297" s="163"/>
      <c r="M297" s="163"/>
      <c r="N297" s="163"/>
      <c r="O297" s="163"/>
      <c r="P297" s="163"/>
      <c r="Q297" s="163"/>
      <c r="R297" s="163"/>
      <c r="S297" s="163"/>
      <c r="T297" s="163"/>
      <c r="U297" s="163"/>
      <c r="V297" s="163"/>
      <c r="W297" s="163"/>
      <c r="X297" s="163"/>
      <c r="Y297" s="163"/>
      <c r="Z297" s="163"/>
    </row>
    <row r="298" spans="1:26" ht="12" customHeight="1">
      <c r="A298" s="163"/>
      <c r="B298" s="180"/>
      <c r="C298" s="180"/>
      <c r="D298" s="180"/>
      <c r="E298" s="181"/>
      <c r="F298" s="181"/>
      <c r="G298" s="163"/>
      <c r="H298" s="163"/>
      <c r="I298" s="163"/>
      <c r="J298" s="163"/>
      <c r="K298" s="163"/>
      <c r="L298" s="163"/>
      <c r="M298" s="163"/>
      <c r="N298" s="163"/>
      <c r="O298" s="163"/>
      <c r="P298" s="163"/>
      <c r="Q298" s="163"/>
      <c r="R298" s="163"/>
      <c r="S298" s="163"/>
      <c r="T298" s="163"/>
      <c r="U298" s="163"/>
      <c r="V298" s="163"/>
      <c r="W298" s="163"/>
      <c r="X298" s="163"/>
      <c r="Y298" s="163"/>
      <c r="Z298" s="163"/>
    </row>
    <row r="299" spans="1:26" ht="12" customHeight="1">
      <c r="A299" s="163"/>
      <c r="B299" s="180"/>
      <c r="C299" s="180"/>
      <c r="D299" s="180"/>
      <c r="E299" s="181"/>
      <c r="F299" s="181"/>
      <c r="G299" s="163"/>
      <c r="H299" s="163"/>
      <c r="I299" s="163"/>
      <c r="J299" s="163"/>
      <c r="K299" s="163"/>
      <c r="L299" s="163"/>
      <c r="M299" s="163"/>
      <c r="N299" s="163"/>
      <c r="O299" s="163"/>
      <c r="P299" s="163"/>
      <c r="Q299" s="163"/>
      <c r="R299" s="163"/>
      <c r="S299" s="163"/>
      <c r="T299" s="163"/>
      <c r="U299" s="163"/>
      <c r="V299" s="163"/>
      <c r="W299" s="163"/>
      <c r="X299" s="163"/>
      <c r="Y299" s="163"/>
      <c r="Z299" s="163"/>
    </row>
    <row r="300" spans="1:26" ht="12" customHeight="1">
      <c r="A300" s="163"/>
      <c r="B300" s="180"/>
      <c r="C300" s="180"/>
      <c r="D300" s="180"/>
      <c r="E300" s="181"/>
      <c r="F300" s="181"/>
      <c r="G300" s="163"/>
      <c r="H300" s="163"/>
      <c r="I300" s="163"/>
      <c r="J300" s="163"/>
      <c r="K300" s="163"/>
      <c r="L300" s="163"/>
      <c r="M300" s="163"/>
      <c r="N300" s="163"/>
      <c r="O300" s="163"/>
      <c r="P300" s="163"/>
      <c r="Q300" s="163"/>
      <c r="R300" s="163"/>
      <c r="S300" s="163"/>
      <c r="T300" s="163"/>
      <c r="U300" s="163"/>
      <c r="V300" s="163"/>
      <c r="W300" s="163"/>
      <c r="X300" s="163"/>
      <c r="Y300" s="163"/>
      <c r="Z300" s="163"/>
    </row>
    <row r="301" spans="1:26" ht="12" customHeight="1">
      <c r="A301" s="163"/>
      <c r="B301" s="180"/>
      <c r="C301" s="180"/>
      <c r="D301" s="180"/>
      <c r="E301" s="181"/>
      <c r="F301" s="181"/>
      <c r="G301" s="163"/>
      <c r="H301" s="163"/>
      <c r="I301" s="163"/>
      <c r="J301" s="163"/>
      <c r="K301" s="163"/>
      <c r="L301" s="163"/>
      <c r="M301" s="163"/>
      <c r="N301" s="163"/>
      <c r="O301" s="163"/>
      <c r="P301" s="163"/>
      <c r="Q301" s="163"/>
      <c r="R301" s="163"/>
      <c r="S301" s="163"/>
      <c r="T301" s="163"/>
      <c r="U301" s="163"/>
      <c r="V301" s="163"/>
      <c r="W301" s="163"/>
      <c r="X301" s="163"/>
      <c r="Y301" s="163"/>
      <c r="Z301" s="163"/>
    </row>
    <row r="302" spans="1:26" ht="12" customHeight="1">
      <c r="A302" s="163"/>
      <c r="B302" s="180"/>
      <c r="C302" s="180"/>
      <c r="D302" s="180"/>
      <c r="E302" s="181"/>
      <c r="F302" s="181"/>
      <c r="G302" s="163"/>
      <c r="H302" s="163"/>
      <c r="I302" s="163"/>
      <c r="J302" s="163"/>
      <c r="K302" s="163"/>
      <c r="L302" s="163"/>
      <c r="M302" s="163"/>
      <c r="N302" s="163"/>
      <c r="O302" s="163"/>
      <c r="P302" s="163"/>
      <c r="Q302" s="163"/>
      <c r="R302" s="163"/>
      <c r="S302" s="163"/>
      <c r="T302" s="163"/>
      <c r="U302" s="163"/>
      <c r="V302" s="163"/>
      <c r="W302" s="163"/>
      <c r="X302" s="163"/>
      <c r="Y302" s="163"/>
      <c r="Z302" s="163"/>
    </row>
    <row r="303" spans="1:26" ht="12" customHeight="1">
      <c r="A303" s="163"/>
      <c r="B303" s="180"/>
      <c r="C303" s="180"/>
      <c r="D303" s="180"/>
      <c r="E303" s="181"/>
      <c r="F303" s="181"/>
      <c r="G303" s="163"/>
      <c r="H303" s="163"/>
      <c r="I303" s="163"/>
      <c r="J303" s="163"/>
      <c r="K303" s="163"/>
      <c r="L303" s="163"/>
      <c r="M303" s="163"/>
      <c r="N303" s="163"/>
      <c r="O303" s="163"/>
      <c r="P303" s="163"/>
      <c r="Q303" s="163"/>
      <c r="R303" s="163"/>
      <c r="S303" s="163"/>
      <c r="T303" s="163"/>
      <c r="U303" s="163"/>
      <c r="V303" s="163"/>
      <c r="W303" s="163"/>
      <c r="X303" s="163"/>
      <c r="Y303" s="163"/>
      <c r="Z303" s="163"/>
    </row>
    <row r="304" spans="1:26" ht="12" customHeight="1">
      <c r="A304" s="163"/>
      <c r="B304" s="180"/>
      <c r="C304" s="180"/>
      <c r="D304" s="180"/>
      <c r="E304" s="181"/>
      <c r="F304" s="181"/>
      <c r="G304" s="163"/>
      <c r="H304" s="163"/>
      <c r="I304" s="163"/>
      <c r="J304" s="163"/>
      <c r="K304" s="163"/>
      <c r="L304" s="163"/>
      <c r="M304" s="163"/>
      <c r="N304" s="163"/>
      <c r="O304" s="163"/>
      <c r="P304" s="163"/>
      <c r="Q304" s="163"/>
      <c r="R304" s="163"/>
      <c r="S304" s="163"/>
      <c r="T304" s="163"/>
      <c r="U304" s="163"/>
      <c r="V304" s="163"/>
      <c r="W304" s="163"/>
      <c r="X304" s="163"/>
      <c r="Y304" s="163"/>
      <c r="Z304" s="163"/>
    </row>
    <row r="305" spans="1:26" ht="12" customHeight="1">
      <c r="A305" s="163"/>
      <c r="B305" s="180"/>
      <c r="C305" s="180"/>
      <c r="D305" s="180"/>
      <c r="E305" s="181"/>
      <c r="F305" s="181"/>
      <c r="G305" s="163"/>
      <c r="H305" s="163"/>
      <c r="I305" s="163"/>
      <c r="J305" s="163"/>
      <c r="K305" s="163"/>
      <c r="L305" s="163"/>
      <c r="M305" s="163"/>
      <c r="N305" s="163"/>
      <c r="O305" s="163"/>
      <c r="P305" s="163"/>
      <c r="Q305" s="163"/>
      <c r="R305" s="163"/>
      <c r="S305" s="163"/>
      <c r="T305" s="163"/>
      <c r="U305" s="163"/>
      <c r="V305" s="163"/>
      <c r="W305" s="163"/>
      <c r="X305" s="163"/>
      <c r="Y305" s="163"/>
      <c r="Z305" s="163"/>
    </row>
    <row r="306" spans="1:26" ht="12" customHeight="1">
      <c r="A306" s="163"/>
      <c r="B306" s="180"/>
      <c r="C306" s="180"/>
      <c r="D306" s="180"/>
      <c r="E306" s="181"/>
      <c r="F306" s="181"/>
      <c r="G306" s="163"/>
      <c r="H306" s="163"/>
      <c r="I306" s="163"/>
      <c r="J306" s="163"/>
      <c r="K306" s="163"/>
      <c r="L306" s="163"/>
      <c r="M306" s="163"/>
      <c r="N306" s="163"/>
      <c r="O306" s="163"/>
      <c r="P306" s="163"/>
      <c r="Q306" s="163"/>
      <c r="R306" s="163"/>
      <c r="S306" s="163"/>
      <c r="T306" s="163"/>
      <c r="U306" s="163"/>
      <c r="V306" s="163"/>
      <c r="W306" s="163"/>
      <c r="X306" s="163"/>
      <c r="Y306" s="163"/>
      <c r="Z306" s="163"/>
    </row>
    <row r="307" spans="1:26" ht="12" customHeight="1">
      <c r="A307" s="163"/>
      <c r="B307" s="180"/>
      <c r="C307" s="180"/>
      <c r="D307" s="180"/>
      <c r="E307" s="181"/>
      <c r="F307" s="181"/>
      <c r="G307" s="163"/>
      <c r="H307" s="163"/>
      <c r="I307" s="163"/>
      <c r="J307" s="163"/>
      <c r="K307" s="163"/>
      <c r="L307" s="163"/>
      <c r="M307" s="163"/>
      <c r="N307" s="163"/>
      <c r="O307" s="163"/>
      <c r="P307" s="163"/>
      <c r="Q307" s="163"/>
      <c r="R307" s="163"/>
      <c r="S307" s="163"/>
      <c r="T307" s="163"/>
      <c r="U307" s="163"/>
      <c r="V307" s="163"/>
      <c r="W307" s="163"/>
      <c r="X307" s="163"/>
      <c r="Y307" s="163"/>
      <c r="Z307" s="163"/>
    </row>
    <row r="308" spans="1:26" ht="12" customHeight="1">
      <c r="A308" s="163"/>
      <c r="B308" s="180"/>
      <c r="C308" s="180"/>
      <c r="D308" s="180"/>
      <c r="E308" s="181"/>
      <c r="F308" s="181"/>
      <c r="G308" s="163"/>
      <c r="H308" s="163"/>
      <c r="I308" s="163"/>
      <c r="J308" s="163"/>
      <c r="K308" s="163"/>
      <c r="L308" s="163"/>
      <c r="M308" s="163"/>
      <c r="N308" s="163"/>
      <c r="O308" s="163"/>
      <c r="P308" s="163"/>
      <c r="Q308" s="163"/>
      <c r="R308" s="163"/>
      <c r="S308" s="163"/>
      <c r="T308" s="163"/>
      <c r="U308" s="163"/>
      <c r="V308" s="163"/>
      <c r="W308" s="163"/>
      <c r="X308" s="163"/>
      <c r="Y308" s="163"/>
      <c r="Z308" s="163"/>
    </row>
    <row r="309" spans="1:26" ht="12" customHeight="1">
      <c r="A309" s="163"/>
      <c r="B309" s="180"/>
      <c r="C309" s="180"/>
      <c r="D309" s="180"/>
      <c r="E309" s="181"/>
      <c r="F309" s="181"/>
      <c r="G309" s="163"/>
      <c r="H309" s="163"/>
      <c r="I309" s="163"/>
      <c r="J309" s="163"/>
      <c r="K309" s="163"/>
      <c r="L309" s="163"/>
      <c r="M309" s="163"/>
      <c r="N309" s="163"/>
      <c r="O309" s="163"/>
      <c r="P309" s="163"/>
      <c r="Q309" s="163"/>
      <c r="R309" s="163"/>
      <c r="S309" s="163"/>
      <c r="T309" s="163"/>
      <c r="U309" s="163"/>
      <c r="V309" s="163"/>
      <c r="W309" s="163"/>
      <c r="X309" s="163"/>
      <c r="Y309" s="163"/>
      <c r="Z309" s="163"/>
    </row>
    <row r="310" spans="1:26" ht="12" customHeight="1">
      <c r="A310" s="163"/>
      <c r="B310" s="180"/>
      <c r="C310" s="180"/>
      <c r="D310" s="180"/>
      <c r="E310" s="181"/>
      <c r="F310" s="181"/>
      <c r="G310" s="163"/>
      <c r="H310" s="163"/>
      <c r="I310" s="163"/>
      <c r="J310" s="163"/>
      <c r="K310" s="163"/>
      <c r="L310" s="163"/>
      <c r="M310" s="163"/>
      <c r="N310" s="163"/>
      <c r="O310" s="163"/>
      <c r="P310" s="163"/>
      <c r="Q310" s="163"/>
      <c r="R310" s="163"/>
      <c r="S310" s="163"/>
      <c r="T310" s="163"/>
      <c r="U310" s="163"/>
      <c r="V310" s="163"/>
      <c r="W310" s="163"/>
      <c r="X310" s="163"/>
      <c r="Y310" s="163"/>
      <c r="Z310" s="163"/>
    </row>
    <row r="311" spans="1:26" ht="12" customHeight="1">
      <c r="A311" s="163"/>
      <c r="B311" s="180"/>
      <c r="C311" s="180"/>
      <c r="D311" s="180"/>
      <c r="E311" s="181"/>
      <c r="F311" s="181"/>
      <c r="G311" s="163"/>
      <c r="H311" s="163"/>
      <c r="I311" s="163"/>
      <c r="J311" s="163"/>
      <c r="K311" s="163"/>
      <c r="L311" s="163"/>
      <c r="M311" s="163"/>
      <c r="N311" s="163"/>
      <c r="O311" s="163"/>
      <c r="P311" s="163"/>
      <c r="Q311" s="163"/>
      <c r="R311" s="163"/>
      <c r="S311" s="163"/>
      <c r="T311" s="163"/>
      <c r="U311" s="163"/>
      <c r="V311" s="163"/>
      <c r="W311" s="163"/>
      <c r="X311" s="163"/>
      <c r="Y311" s="163"/>
      <c r="Z311" s="163"/>
    </row>
    <row r="312" spans="1:26" ht="12" customHeight="1">
      <c r="A312" s="163"/>
      <c r="B312" s="180"/>
      <c r="C312" s="180"/>
      <c r="D312" s="180"/>
      <c r="E312" s="181"/>
      <c r="F312" s="181"/>
      <c r="G312" s="163"/>
      <c r="H312" s="163"/>
      <c r="I312" s="163"/>
      <c r="J312" s="163"/>
      <c r="K312" s="163"/>
      <c r="L312" s="163"/>
      <c r="M312" s="163"/>
      <c r="N312" s="163"/>
      <c r="O312" s="163"/>
      <c r="P312" s="163"/>
      <c r="Q312" s="163"/>
      <c r="R312" s="163"/>
      <c r="S312" s="163"/>
      <c r="T312" s="163"/>
      <c r="U312" s="163"/>
      <c r="V312" s="163"/>
      <c r="W312" s="163"/>
      <c r="X312" s="163"/>
      <c r="Y312" s="163"/>
      <c r="Z312" s="163"/>
    </row>
    <row r="313" spans="1:26" ht="12" customHeight="1">
      <c r="A313" s="163"/>
      <c r="B313" s="180"/>
      <c r="C313" s="180"/>
      <c r="D313" s="180"/>
      <c r="E313" s="181"/>
      <c r="F313" s="181"/>
      <c r="G313" s="163"/>
      <c r="H313" s="163"/>
      <c r="I313" s="163"/>
      <c r="J313" s="163"/>
      <c r="K313" s="163"/>
      <c r="L313" s="163"/>
      <c r="M313" s="163"/>
      <c r="N313" s="163"/>
      <c r="O313" s="163"/>
      <c r="P313" s="163"/>
      <c r="Q313" s="163"/>
      <c r="R313" s="163"/>
      <c r="S313" s="163"/>
      <c r="T313" s="163"/>
      <c r="U313" s="163"/>
      <c r="V313" s="163"/>
      <c r="W313" s="163"/>
      <c r="X313" s="163"/>
      <c r="Y313" s="163"/>
      <c r="Z313" s="163"/>
    </row>
    <row r="314" spans="1:26" ht="12" customHeight="1">
      <c r="A314" s="163"/>
      <c r="B314" s="180"/>
      <c r="C314" s="180"/>
      <c r="D314" s="180"/>
      <c r="E314" s="181"/>
      <c r="F314" s="181"/>
      <c r="G314" s="163"/>
      <c r="H314" s="163"/>
      <c r="I314" s="163"/>
      <c r="J314" s="163"/>
      <c r="K314" s="163"/>
      <c r="L314" s="163"/>
      <c r="M314" s="163"/>
      <c r="N314" s="163"/>
      <c r="O314" s="163"/>
      <c r="P314" s="163"/>
      <c r="Q314" s="163"/>
      <c r="R314" s="163"/>
      <c r="S314" s="163"/>
      <c r="T314" s="163"/>
      <c r="U314" s="163"/>
      <c r="V314" s="163"/>
      <c r="W314" s="163"/>
      <c r="X314" s="163"/>
      <c r="Y314" s="163"/>
      <c r="Z314" s="163"/>
    </row>
    <row r="315" spans="1:26" ht="12" customHeight="1">
      <c r="A315" s="163"/>
      <c r="B315" s="180"/>
      <c r="C315" s="180"/>
      <c r="D315" s="180"/>
      <c r="E315" s="181"/>
      <c r="F315" s="181"/>
      <c r="G315" s="163"/>
      <c r="H315" s="163"/>
      <c r="I315" s="163"/>
      <c r="J315" s="163"/>
      <c r="K315" s="163"/>
      <c r="L315" s="163"/>
      <c r="M315" s="163"/>
      <c r="N315" s="163"/>
      <c r="O315" s="163"/>
      <c r="P315" s="163"/>
      <c r="Q315" s="163"/>
      <c r="R315" s="163"/>
      <c r="S315" s="163"/>
      <c r="T315" s="163"/>
      <c r="U315" s="163"/>
      <c r="V315" s="163"/>
      <c r="W315" s="163"/>
      <c r="X315" s="163"/>
      <c r="Y315" s="163"/>
      <c r="Z315" s="163"/>
    </row>
    <row r="316" spans="1:26" ht="12" customHeight="1">
      <c r="A316" s="163"/>
      <c r="B316" s="180"/>
      <c r="C316" s="180"/>
      <c r="D316" s="180"/>
      <c r="E316" s="181"/>
      <c r="F316" s="181"/>
      <c r="G316" s="163"/>
      <c r="H316" s="163"/>
      <c r="I316" s="163"/>
      <c r="J316" s="163"/>
      <c r="K316" s="163"/>
      <c r="L316" s="163"/>
      <c r="M316" s="163"/>
      <c r="N316" s="163"/>
      <c r="O316" s="163"/>
      <c r="P316" s="163"/>
      <c r="Q316" s="163"/>
      <c r="R316" s="163"/>
      <c r="S316" s="163"/>
      <c r="T316" s="163"/>
      <c r="U316" s="163"/>
      <c r="V316" s="163"/>
      <c r="W316" s="163"/>
      <c r="X316" s="163"/>
      <c r="Y316" s="163"/>
      <c r="Z316" s="163"/>
    </row>
    <row r="317" spans="1:26" ht="12" customHeight="1">
      <c r="A317" s="163"/>
      <c r="B317" s="180"/>
      <c r="C317" s="180"/>
      <c r="D317" s="180"/>
      <c r="E317" s="181"/>
      <c r="F317" s="181"/>
      <c r="G317" s="163"/>
      <c r="H317" s="163"/>
      <c r="I317" s="163"/>
      <c r="J317" s="163"/>
      <c r="K317" s="163"/>
      <c r="L317" s="163"/>
      <c r="M317" s="163"/>
      <c r="N317" s="163"/>
      <c r="O317" s="163"/>
      <c r="P317" s="163"/>
      <c r="Q317" s="163"/>
      <c r="R317" s="163"/>
      <c r="S317" s="163"/>
      <c r="T317" s="163"/>
      <c r="U317" s="163"/>
      <c r="V317" s="163"/>
      <c r="W317" s="163"/>
      <c r="X317" s="163"/>
      <c r="Y317" s="163"/>
      <c r="Z317" s="163"/>
    </row>
    <row r="318" spans="1:26" ht="12" customHeight="1">
      <c r="A318" s="163"/>
      <c r="B318" s="180"/>
      <c r="C318" s="180"/>
      <c r="D318" s="180"/>
      <c r="E318" s="181"/>
      <c r="F318" s="181"/>
      <c r="G318" s="163"/>
      <c r="H318" s="163"/>
      <c r="I318" s="163"/>
      <c r="J318" s="163"/>
      <c r="K318" s="163"/>
      <c r="L318" s="163"/>
      <c r="M318" s="163"/>
      <c r="N318" s="163"/>
      <c r="O318" s="163"/>
      <c r="P318" s="163"/>
      <c r="Q318" s="163"/>
      <c r="R318" s="163"/>
      <c r="S318" s="163"/>
      <c r="T318" s="163"/>
      <c r="U318" s="163"/>
      <c r="V318" s="163"/>
      <c r="W318" s="163"/>
      <c r="X318" s="163"/>
      <c r="Y318" s="163"/>
      <c r="Z318" s="163"/>
    </row>
    <row r="319" spans="1:26" ht="12" customHeight="1">
      <c r="A319" s="163"/>
      <c r="B319" s="180"/>
      <c r="C319" s="180"/>
      <c r="D319" s="180"/>
      <c r="E319" s="181"/>
      <c r="F319" s="181"/>
      <c r="G319" s="163"/>
      <c r="H319" s="163"/>
      <c r="I319" s="163"/>
      <c r="J319" s="163"/>
      <c r="K319" s="163"/>
      <c r="L319" s="163"/>
      <c r="M319" s="163"/>
      <c r="N319" s="163"/>
      <c r="O319" s="163"/>
      <c r="P319" s="163"/>
      <c r="Q319" s="163"/>
      <c r="R319" s="163"/>
      <c r="S319" s="163"/>
      <c r="T319" s="163"/>
      <c r="U319" s="163"/>
      <c r="V319" s="163"/>
      <c r="W319" s="163"/>
      <c r="X319" s="163"/>
      <c r="Y319" s="163"/>
      <c r="Z319" s="163"/>
    </row>
    <row r="320" spans="1:26" ht="12" customHeight="1">
      <c r="A320" s="163"/>
      <c r="B320" s="180"/>
      <c r="C320" s="180"/>
      <c r="D320" s="180"/>
      <c r="E320" s="181"/>
      <c r="F320" s="181"/>
      <c r="G320" s="163"/>
      <c r="H320" s="163"/>
      <c r="I320" s="163"/>
      <c r="J320" s="163"/>
      <c r="K320" s="163"/>
      <c r="L320" s="163"/>
      <c r="M320" s="163"/>
      <c r="N320" s="163"/>
      <c r="O320" s="163"/>
      <c r="P320" s="163"/>
      <c r="Q320" s="163"/>
      <c r="R320" s="163"/>
      <c r="S320" s="163"/>
      <c r="T320" s="163"/>
      <c r="U320" s="163"/>
      <c r="V320" s="163"/>
      <c r="W320" s="163"/>
      <c r="X320" s="163"/>
      <c r="Y320" s="163"/>
      <c r="Z320" s="163"/>
    </row>
    <row r="321" spans="1:26" ht="12" customHeight="1">
      <c r="A321" s="163"/>
      <c r="B321" s="180"/>
      <c r="C321" s="180"/>
      <c r="D321" s="180"/>
      <c r="E321" s="181"/>
      <c r="F321" s="181"/>
      <c r="G321" s="163"/>
      <c r="H321" s="163"/>
      <c r="I321" s="163"/>
      <c r="J321" s="163"/>
      <c r="K321" s="163"/>
      <c r="L321" s="163"/>
      <c r="M321" s="163"/>
      <c r="N321" s="163"/>
      <c r="O321" s="163"/>
      <c r="P321" s="163"/>
      <c r="Q321" s="163"/>
      <c r="R321" s="163"/>
      <c r="S321" s="163"/>
      <c r="T321" s="163"/>
      <c r="U321" s="163"/>
      <c r="V321" s="163"/>
      <c r="W321" s="163"/>
      <c r="X321" s="163"/>
      <c r="Y321" s="163"/>
      <c r="Z321" s="163"/>
    </row>
    <row r="322" spans="1:26" ht="12" customHeight="1">
      <c r="A322" s="163"/>
      <c r="B322" s="180"/>
      <c r="C322" s="180"/>
      <c r="D322" s="180"/>
      <c r="E322" s="181"/>
      <c r="F322" s="181"/>
      <c r="G322" s="163"/>
      <c r="H322" s="163"/>
      <c r="I322" s="163"/>
      <c r="J322" s="163"/>
      <c r="K322" s="163"/>
      <c r="L322" s="163"/>
      <c r="M322" s="163"/>
      <c r="N322" s="163"/>
      <c r="O322" s="163"/>
      <c r="P322" s="163"/>
      <c r="Q322" s="163"/>
      <c r="R322" s="163"/>
      <c r="S322" s="163"/>
      <c r="T322" s="163"/>
      <c r="U322" s="163"/>
      <c r="V322" s="163"/>
      <c r="W322" s="163"/>
      <c r="X322" s="163"/>
      <c r="Y322" s="163"/>
      <c r="Z322" s="163"/>
    </row>
    <row r="323" spans="1:26" ht="12" customHeight="1">
      <c r="A323" s="163"/>
      <c r="B323" s="180"/>
      <c r="C323" s="180"/>
      <c r="D323" s="180"/>
      <c r="E323" s="181"/>
      <c r="F323" s="181"/>
      <c r="G323" s="163"/>
      <c r="H323" s="163"/>
      <c r="I323" s="163"/>
      <c r="J323" s="163"/>
      <c r="K323" s="163"/>
      <c r="L323" s="163"/>
      <c r="M323" s="163"/>
      <c r="N323" s="163"/>
      <c r="O323" s="163"/>
      <c r="P323" s="163"/>
      <c r="Q323" s="163"/>
      <c r="R323" s="163"/>
      <c r="S323" s="163"/>
      <c r="T323" s="163"/>
      <c r="U323" s="163"/>
      <c r="V323" s="163"/>
      <c r="W323" s="163"/>
      <c r="X323" s="163"/>
      <c r="Y323" s="163"/>
      <c r="Z323" s="163"/>
    </row>
    <row r="324" spans="1:26" ht="12" customHeight="1">
      <c r="A324" s="163"/>
      <c r="B324" s="180"/>
      <c r="C324" s="180"/>
      <c r="D324" s="180"/>
      <c r="E324" s="181"/>
      <c r="F324" s="181"/>
      <c r="G324" s="163"/>
      <c r="H324" s="163"/>
      <c r="I324" s="163"/>
      <c r="J324" s="163"/>
      <c r="K324" s="163"/>
      <c r="L324" s="163"/>
      <c r="M324" s="163"/>
      <c r="N324" s="163"/>
      <c r="O324" s="163"/>
      <c r="P324" s="163"/>
      <c r="Q324" s="163"/>
      <c r="R324" s="163"/>
      <c r="S324" s="163"/>
      <c r="T324" s="163"/>
      <c r="U324" s="163"/>
      <c r="V324" s="163"/>
      <c r="W324" s="163"/>
      <c r="X324" s="163"/>
      <c r="Y324" s="163"/>
      <c r="Z324" s="163"/>
    </row>
    <row r="325" spans="1:26" ht="12" customHeight="1">
      <c r="A325" s="163"/>
      <c r="B325" s="180"/>
      <c r="C325" s="180"/>
      <c r="D325" s="180"/>
      <c r="E325" s="181"/>
      <c r="F325" s="181"/>
      <c r="G325" s="163"/>
      <c r="H325" s="163"/>
      <c r="I325" s="163"/>
      <c r="J325" s="163"/>
      <c r="K325" s="163"/>
      <c r="L325" s="163"/>
      <c r="M325" s="163"/>
      <c r="N325" s="163"/>
      <c r="O325" s="163"/>
      <c r="P325" s="163"/>
      <c r="Q325" s="163"/>
      <c r="R325" s="163"/>
      <c r="S325" s="163"/>
      <c r="T325" s="163"/>
      <c r="U325" s="163"/>
      <c r="V325" s="163"/>
      <c r="W325" s="163"/>
      <c r="X325" s="163"/>
      <c r="Y325" s="163"/>
      <c r="Z325" s="163"/>
    </row>
    <row r="326" spans="1:26" ht="12" customHeight="1">
      <c r="A326" s="163"/>
      <c r="B326" s="180"/>
      <c r="C326" s="180"/>
      <c r="D326" s="180"/>
      <c r="E326" s="181"/>
      <c r="F326" s="181"/>
      <c r="G326" s="163"/>
      <c r="H326" s="163"/>
      <c r="I326" s="163"/>
      <c r="J326" s="163"/>
      <c r="K326" s="163"/>
      <c r="L326" s="163"/>
      <c r="M326" s="163"/>
      <c r="N326" s="163"/>
      <c r="O326" s="163"/>
      <c r="P326" s="163"/>
      <c r="Q326" s="163"/>
      <c r="R326" s="163"/>
      <c r="S326" s="163"/>
      <c r="T326" s="163"/>
      <c r="U326" s="163"/>
      <c r="V326" s="163"/>
      <c r="W326" s="163"/>
      <c r="X326" s="163"/>
      <c r="Y326" s="163"/>
      <c r="Z326" s="163"/>
    </row>
    <row r="327" spans="1:26" ht="12" customHeight="1">
      <c r="A327" s="163"/>
      <c r="B327" s="180"/>
      <c r="C327" s="180"/>
      <c r="D327" s="180"/>
      <c r="E327" s="181"/>
      <c r="F327" s="181"/>
      <c r="G327" s="163"/>
      <c r="H327" s="163"/>
      <c r="I327" s="163"/>
      <c r="J327" s="163"/>
      <c r="K327" s="163"/>
      <c r="L327" s="163"/>
      <c r="M327" s="163"/>
      <c r="N327" s="163"/>
      <c r="O327" s="163"/>
      <c r="P327" s="163"/>
      <c r="Q327" s="163"/>
      <c r="R327" s="163"/>
      <c r="S327" s="163"/>
      <c r="T327" s="163"/>
      <c r="U327" s="163"/>
      <c r="V327" s="163"/>
      <c r="W327" s="163"/>
      <c r="X327" s="163"/>
      <c r="Y327" s="163"/>
      <c r="Z327" s="163"/>
    </row>
    <row r="328" spans="1:26" ht="12" customHeight="1">
      <c r="A328" s="163"/>
      <c r="B328" s="180"/>
      <c r="C328" s="180"/>
      <c r="D328" s="180"/>
      <c r="E328" s="181"/>
      <c r="F328" s="181"/>
      <c r="G328" s="163"/>
      <c r="H328" s="163"/>
      <c r="I328" s="163"/>
      <c r="J328" s="163"/>
      <c r="K328" s="163"/>
      <c r="L328" s="163"/>
      <c r="M328" s="163"/>
      <c r="N328" s="163"/>
      <c r="O328" s="163"/>
      <c r="P328" s="163"/>
      <c r="Q328" s="163"/>
      <c r="R328" s="163"/>
      <c r="S328" s="163"/>
      <c r="T328" s="163"/>
      <c r="U328" s="163"/>
      <c r="V328" s="163"/>
      <c r="W328" s="163"/>
      <c r="X328" s="163"/>
      <c r="Y328" s="163"/>
      <c r="Z328" s="163"/>
    </row>
    <row r="329" spans="1:26" ht="12" customHeight="1">
      <c r="A329" s="163"/>
      <c r="B329" s="180"/>
      <c r="C329" s="180"/>
      <c r="D329" s="180"/>
      <c r="E329" s="181"/>
      <c r="F329" s="181"/>
      <c r="G329" s="163"/>
      <c r="H329" s="163"/>
      <c r="I329" s="163"/>
      <c r="J329" s="163"/>
      <c r="K329" s="163"/>
      <c r="L329" s="163"/>
      <c r="M329" s="163"/>
      <c r="N329" s="163"/>
      <c r="O329" s="163"/>
      <c r="P329" s="163"/>
      <c r="Q329" s="163"/>
      <c r="R329" s="163"/>
      <c r="S329" s="163"/>
      <c r="T329" s="163"/>
      <c r="U329" s="163"/>
      <c r="V329" s="163"/>
      <c r="W329" s="163"/>
      <c r="X329" s="163"/>
      <c r="Y329" s="163"/>
      <c r="Z329" s="163"/>
    </row>
    <row r="330" spans="1:26" ht="12" customHeight="1">
      <c r="A330" s="163"/>
      <c r="B330" s="180"/>
      <c r="C330" s="180"/>
      <c r="D330" s="180"/>
      <c r="E330" s="181"/>
      <c r="F330" s="181"/>
      <c r="G330" s="163"/>
      <c r="H330" s="163"/>
      <c r="I330" s="163"/>
      <c r="J330" s="163"/>
      <c r="K330" s="163"/>
      <c r="L330" s="163"/>
      <c r="M330" s="163"/>
      <c r="N330" s="163"/>
      <c r="O330" s="163"/>
      <c r="P330" s="163"/>
      <c r="Q330" s="163"/>
      <c r="R330" s="163"/>
      <c r="S330" s="163"/>
      <c r="T330" s="163"/>
      <c r="U330" s="163"/>
      <c r="V330" s="163"/>
      <c r="W330" s="163"/>
      <c r="X330" s="163"/>
      <c r="Y330" s="163"/>
      <c r="Z330" s="163"/>
    </row>
    <row r="331" spans="1:26" ht="12" customHeight="1">
      <c r="A331" s="163"/>
      <c r="B331" s="180"/>
      <c r="C331" s="180"/>
      <c r="D331" s="180"/>
      <c r="E331" s="181"/>
      <c r="F331" s="181"/>
      <c r="G331" s="163"/>
      <c r="H331" s="163"/>
      <c r="I331" s="163"/>
      <c r="J331" s="163"/>
      <c r="K331" s="163"/>
      <c r="L331" s="163"/>
      <c r="M331" s="163"/>
      <c r="N331" s="163"/>
      <c r="O331" s="163"/>
      <c r="P331" s="163"/>
      <c r="Q331" s="163"/>
      <c r="R331" s="163"/>
      <c r="S331" s="163"/>
      <c r="T331" s="163"/>
      <c r="U331" s="163"/>
      <c r="V331" s="163"/>
      <c r="W331" s="163"/>
      <c r="X331" s="163"/>
      <c r="Y331" s="163"/>
      <c r="Z331" s="163"/>
    </row>
    <row r="332" spans="1:26" ht="12" customHeight="1">
      <c r="A332" s="163"/>
      <c r="B332" s="180"/>
      <c r="C332" s="180"/>
      <c r="D332" s="180"/>
      <c r="E332" s="181"/>
      <c r="F332" s="181"/>
      <c r="G332" s="163"/>
      <c r="H332" s="163"/>
      <c r="I332" s="163"/>
      <c r="J332" s="163"/>
      <c r="K332" s="163"/>
      <c r="L332" s="163"/>
      <c r="M332" s="163"/>
      <c r="N332" s="163"/>
      <c r="O332" s="163"/>
      <c r="P332" s="163"/>
      <c r="Q332" s="163"/>
      <c r="R332" s="163"/>
      <c r="S332" s="163"/>
      <c r="T332" s="163"/>
      <c r="U332" s="163"/>
      <c r="V332" s="163"/>
      <c r="W332" s="163"/>
      <c r="X332" s="163"/>
      <c r="Y332" s="163"/>
      <c r="Z332" s="163"/>
    </row>
    <row r="333" spans="1:26" ht="12" customHeight="1">
      <c r="A333" s="163"/>
      <c r="B333" s="180"/>
      <c r="C333" s="180"/>
      <c r="D333" s="180"/>
      <c r="E333" s="181"/>
      <c r="F333" s="181"/>
      <c r="G333" s="163"/>
      <c r="H333" s="163"/>
      <c r="I333" s="163"/>
      <c r="J333" s="163"/>
      <c r="K333" s="163"/>
      <c r="L333" s="163"/>
      <c r="M333" s="163"/>
      <c r="N333" s="163"/>
      <c r="O333" s="163"/>
      <c r="P333" s="163"/>
      <c r="Q333" s="163"/>
      <c r="R333" s="163"/>
      <c r="S333" s="163"/>
      <c r="T333" s="163"/>
      <c r="U333" s="163"/>
      <c r="V333" s="163"/>
      <c r="W333" s="163"/>
      <c r="X333" s="163"/>
      <c r="Y333" s="163"/>
      <c r="Z333" s="163"/>
    </row>
    <row r="334" spans="1:26" ht="12" customHeight="1">
      <c r="A334" s="163"/>
      <c r="B334" s="180"/>
      <c r="C334" s="180"/>
      <c r="D334" s="180"/>
      <c r="E334" s="181"/>
      <c r="F334" s="181"/>
      <c r="G334" s="163"/>
      <c r="H334" s="163"/>
      <c r="I334" s="163"/>
      <c r="J334" s="163"/>
      <c r="K334" s="163"/>
      <c r="L334" s="163"/>
      <c r="M334" s="163"/>
      <c r="N334" s="163"/>
      <c r="O334" s="163"/>
      <c r="P334" s="163"/>
      <c r="Q334" s="163"/>
      <c r="R334" s="163"/>
      <c r="S334" s="163"/>
      <c r="T334" s="163"/>
      <c r="U334" s="163"/>
      <c r="V334" s="163"/>
      <c r="W334" s="163"/>
      <c r="X334" s="163"/>
      <c r="Y334" s="163"/>
      <c r="Z334" s="163"/>
    </row>
    <row r="335" spans="1:26" ht="12" customHeight="1">
      <c r="A335" s="163"/>
      <c r="B335" s="180"/>
      <c r="C335" s="180"/>
      <c r="D335" s="180"/>
      <c r="E335" s="181"/>
      <c r="F335" s="181"/>
      <c r="G335" s="163"/>
      <c r="H335" s="163"/>
      <c r="I335" s="163"/>
      <c r="J335" s="163"/>
      <c r="K335" s="163"/>
      <c r="L335" s="163"/>
      <c r="M335" s="163"/>
      <c r="N335" s="163"/>
      <c r="O335" s="163"/>
      <c r="P335" s="163"/>
      <c r="Q335" s="163"/>
      <c r="R335" s="163"/>
      <c r="S335" s="163"/>
      <c r="T335" s="163"/>
      <c r="U335" s="163"/>
      <c r="V335" s="163"/>
      <c r="W335" s="163"/>
      <c r="X335" s="163"/>
      <c r="Y335" s="163"/>
      <c r="Z335" s="163"/>
    </row>
    <row r="336" spans="1:26" ht="12" customHeight="1">
      <c r="A336" s="163"/>
      <c r="B336" s="180"/>
      <c r="C336" s="180"/>
      <c r="D336" s="180"/>
      <c r="E336" s="181"/>
      <c r="F336" s="181"/>
      <c r="G336" s="163"/>
      <c r="H336" s="163"/>
      <c r="I336" s="163"/>
      <c r="J336" s="163"/>
      <c r="K336" s="163"/>
      <c r="L336" s="163"/>
      <c r="M336" s="163"/>
      <c r="N336" s="163"/>
      <c r="O336" s="163"/>
      <c r="P336" s="163"/>
      <c r="Q336" s="163"/>
      <c r="R336" s="163"/>
      <c r="S336" s="163"/>
      <c r="T336" s="163"/>
      <c r="U336" s="163"/>
      <c r="V336" s="163"/>
      <c r="W336" s="163"/>
      <c r="X336" s="163"/>
      <c r="Y336" s="163"/>
      <c r="Z336" s="163"/>
    </row>
    <row r="337" spans="1:26" ht="12" customHeight="1">
      <c r="A337" s="163"/>
      <c r="B337" s="180"/>
      <c r="C337" s="180"/>
      <c r="D337" s="180"/>
      <c r="E337" s="181"/>
      <c r="F337" s="181"/>
      <c r="G337" s="163"/>
      <c r="H337" s="163"/>
      <c r="I337" s="163"/>
      <c r="J337" s="163"/>
      <c r="K337" s="163"/>
      <c r="L337" s="163"/>
      <c r="M337" s="163"/>
      <c r="N337" s="163"/>
      <c r="O337" s="163"/>
      <c r="P337" s="163"/>
      <c r="Q337" s="163"/>
      <c r="R337" s="163"/>
      <c r="S337" s="163"/>
      <c r="T337" s="163"/>
      <c r="U337" s="163"/>
      <c r="V337" s="163"/>
      <c r="W337" s="163"/>
      <c r="X337" s="163"/>
      <c r="Y337" s="163"/>
      <c r="Z337" s="163"/>
    </row>
    <row r="338" spans="1:26" ht="12" customHeight="1">
      <c r="A338" s="163"/>
      <c r="B338" s="180"/>
      <c r="C338" s="180"/>
      <c r="D338" s="180"/>
      <c r="E338" s="181"/>
      <c r="F338" s="181"/>
      <c r="G338" s="163"/>
      <c r="H338" s="163"/>
      <c r="I338" s="163"/>
      <c r="J338" s="163"/>
      <c r="K338" s="163"/>
      <c r="L338" s="163"/>
      <c r="M338" s="163"/>
      <c r="N338" s="163"/>
      <c r="O338" s="163"/>
      <c r="P338" s="163"/>
      <c r="Q338" s="163"/>
      <c r="R338" s="163"/>
      <c r="S338" s="163"/>
      <c r="T338" s="163"/>
      <c r="U338" s="163"/>
      <c r="V338" s="163"/>
      <c r="W338" s="163"/>
      <c r="X338" s="163"/>
      <c r="Y338" s="163"/>
      <c r="Z338" s="163"/>
    </row>
    <row r="339" spans="1:26" ht="12" customHeight="1">
      <c r="A339" s="163"/>
      <c r="B339" s="180"/>
      <c r="C339" s="180"/>
      <c r="D339" s="180"/>
      <c r="E339" s="181"/>
      <c r="F339" s="181"/>
      <c r="G339" s="163"/>
      <c r="H339" s="163"/>
      <c r="I339" s="163"/>
      <c r="J339" s="163"/>
      <c r="K339" s="163"/>
      <c r="L339" s="163"/>
      <c r="M339" s="163"/>
      <c r="N339" s="163"/>
      <c r="O339" s="163"/>
      <c r="P339" s="163"/>
      <c r="Q339" s="163"/>
      <c r="R339" s="163"/>
      <c r="S339" s="163"/>
      <c r="T339" s="163"/>
      <c r="U339" s="163"/>
      <c r="V339" s="163"/>
      <c r="W339" s="163"/>
      <c r="X339" s="163"/>
      <c r="Y339" s="163"/>
      <c r="Z339" s="163"/>
    </row>
    <row r="340" spans="1:26" ht="12" customHeight="1">
      <c r="A340" s="163"/>
      <c r="B340" s="180"/>
      <c r="C340" s="180"/>
      <c r="D340" s="180"/>
      <c r="E340" s="181"/>
      <c r="F340" s="181"/>
      <c r="G340" s="163"/>
      <c r="H340" s="163"/>
      <c r="I340" s="163"/>
      <c r="J340" s="163"/>
      <c r="K340" s="163"/>
      <c r="L340" s="163"/>
      <c r="M340" s="163"/>
      <c r="N340" s="163"/>
      <c r="O340" s="163"/>
      <c r="P340" s="163"/>
      <c r="Q340" s="163"/>
      <c r="R340" s="163"/>
      <c r="S340" s="163"/>
      <c r="T340" s="163"/>
      <c r="U340" s="163"/>
      <c r="V340" s="163"/>
      <c r="W340" s="163"/>
      <c r="X340" s="163"/>
      <c r="Y340" s="163"/>
      <c r="Z340" s="163"/>
    </row>
    <row r="341" spans="1:26" ht="12" customHeight="1">
      <c r="A341" s="163"/>
      <c r="B341" s="180"/>
      <c r="C341" s="180"/>
      <c r="D341" s="180"/>
      <c r="E341" s="181"/>
      <c r="F341" s="181"/>
      <c r="G341" s="163"/>
      <c r="H341" s="163"/>
      <c r="I341" s="163"/>
      <c r="J341" s="163"/>
      <c r="K341" s="163"/>
      <c r="L341" s="163"/>
      <c r="M341" s="163"/>
      <c r="N341" s="163"/>
      <c r="O341" s="163"/>
      <c r="P341" s="163"/>
      <c r="Q341" s="163"/>
      <c r="R341" s="163"/>
      <c r="S341" s="163"/>
      <c r="T341" s="163"/>
      <c r="U341" s="163"/>
      <c r="V341" s="163"/>
      <c r="W341" s="163"/>
      <c r="X341" s="163"/>
      <c r="Y341" s="163"/>
      <c r="Z341" s="163"/>
    </row>
    <row r="342" spans="1:26" ht="12" customHeight="1">
      <c r="A342" s="163"/>
      <c r="B342" s="180"/>
      <c r="C342" s="180"/>
      <c r="D342" s="180"/>
      <c r="E342" s="181"/>
      <c r="F342" s="181"/>
      <c r="G342" s="163"/>
      <c r="H342" s="163"/>
      <c r="I342" s="163"/>
      <c r="J342" s="163"/>
      <c r="K342" s="163"/>
      <c r="L342" s="163"/>
      <c r="M342" s="163"/>
      <c r="N342" s="163"/>
      <c r="O342" s="163"/>
      <c r="P342" s="163"/>
      <c r="Q342" s="163"/>
      <c r="R342" s="163"/>
      <c r="S342" s="163"/>
      <c r="T342" s="163"/>
      <c r="U342" s="163"/>
      <c r="V342" s="163"/>
      <c r="W342" s="163"/>
      <c r="X342" s="163"/>
      <c r="Y342" s="163"/>
      <c r="Z342" s="163"/>
    </row>
    <row r="343" spans="1:26" ht="12" customHeight="1">
      <c r="A343" s="163"/>
      <c r="B343" s="180"/>
      <c r="C343" s="180"/>
      <c r="D343" s="180"/>
      <c r="E343" s="181"/>
      <c r="F343" s="181"/>
      <c r="G343" s="163"/>
      <c r="H343" s="163"/>
      <c r="I343" s="163"/>
      <c r="J343" s="163"/>
      <c r="K343" s="163"/>
      <c r="L343" s="163"/>
      <c r="M343" s="163"/>
      <c r="N343" s="163"/>
      <c r="O343" s="163"/>
      <c r="P343" s="163"/>
      <c r="Q343" s="163"/>
      <c r="R343" s="163"/>
      <c r="S343" s="163"/>
      <c r="T343" s="163"/>
      <c r="U343" s="163"/>
      <c r="V343" s="163"/>
      <c r="W343" s="163"/>
      <c r="X343" s="163"/>
      <c r="Y343" s="163"/>
      <c r="Z343" s="163"/>
    </row>
    <row r="344" spans="1:26" ht="12" customHeight="1">
      <c r="A344" s="163"/>
      <c r="B344" s="180"/>
      <c r="C344" s="180"/>
      <c r="D344" s="180"/>
      <c r="E344" s="181"/>
      <c r="F344" s="181"/>
      <c r="G344" s="163"/>
      <c r="H344" s="163"/>
      <c r="I344" s="163"/>
      <c r="J344" s="163"/>
      <c r="K344" s="163"/>
      <c r="L344" s="163"/>
      <c r="M344" s="163"/>
      <c r="N344" s="163"/>
      <c r="O344" s="163"/>
      <c r="P344" s="163"/>
      <c r="Q344" s="163"/>
      <c r="R344" s="163"/>
      <c r="S344" s="163"/>
      <c r="T344" s="163"/>
      <c r="U344" s="163"/>
      <c r="V344" s="163"/>
      <c r="W344" s="163"/>
      <c r="X344" s="163"/>
      <c r="Y344" s="163"/>
      <c r="Z344" s="163"/>
    </row>
    <row r="345" spans="1:26" ht="12" customHeight="1">
      <c r="A345" s="163"/>
      <c r="B345" s="180"/>
      <c r="C345" s="180"/>
      <c r="D345" s="180"/>
      <c r="E345" s="181"/>
      <c r="F345" s="181"/>
      <c r="G345" s="163"/>
      <c r="H345" s="163"/>
      <c r="I345" s="163"/>
      <c r="J345" s="163"/>
      <c r="K345" s="163"/>
      <c r="L345" s="163"/>
      <c r="M345" s="163"/>
      <c r="N345" s="163"/>
      <c r="O345" s="163"/>
      <c r="P345" s="163"/>
      <c r="Q345" s="163"/>
      <c r="R345" s="163"/>
      <c r="S345" s="163"/>
      <c r="T345" s="163"/>
      <c r="U345" s="163"/>
      <c r="V345" s="163"/>
      <c r="W345" s="163"/>
      <c r="X345" s="163"/>
      <c r="Y345" s="163"/>
      <c r="Z345" s="163"/>
    </row>
    <row r="346" spans="1:26" ht="12" customHeight="1">
      <c r="A346" s="163"/>
      <c r="B346" s="180"/>
      <c r="C346" s="180"/>
      <c r="D346" s="180"/>
      <c r="E346" s="181"/>
      <c r="F346" s="181"/>
      <c r="G346" s="163"/>
      <c r="H346" s="163"/>
      <c r="I346" s="163"/>
      <c r="J346" s="163"/>
      <c r="K346" s="163"/>
      <c r="L346" s="163"/>
      <c r="M346" s="163"/>
      <c r="N346" s="163"/>
      <c r="O346" s="163"/>
      <c r="P346" s="163"/>
      <c r="Q346" s="163"/>
      <c r="R346" s="163"/>
      <c r="S346" s="163"/>
      <c r="T346" s="163"/>
      <c r="U346" s="163"/>
      <c r="V346" s="163"/>
      <c r="W346" s="163"/>
      <c r="X346" s="163"/>
      <c r="Y346" s="163"/>
      <c r="Z346" s="163"/>
    </row>
    <row r="347" spans="1:26" ht="12" customHeight="1">
      <c r="A347" s="163"/>
      <c r="B347" s="180"/>
      <c r="C347" s="180"/>
      <c r="D347" s="180"/>
      <c r="E347" s="181"/>
      <c r="F347" s="181"/>
      <c r="G347" s="163"/>
      <c r="H347" s="163"/>
      <c r="I347" s="163"/>
      <c r="J347" s="163"/>
      <c r="K347" s="163"/>
      <c r="L347" s="163"/>
      <c r="M347" s="163"/>
      <c r="N347" s="163"/>
      <c r="O347" s="163"/>
      <c r="P347" s="163"/>
      <c r="Q347" s="163"/>
      <c r="R347" s="163"/>
      <c r="S347" s="163"/>
      <c r="T347" s="163"/>
      <c r="U347" s="163"/>
      <c r="V347" s="163"/>
      <c r="W347" s="163"/>
      <c r="X347" s="163"/>
      <c r="Y347" s="163"/>
      <c r="Z347" s="163"/>
    </row>
    <row r="348" spans="1:26" ht="12" customHeight="1">
      <c r="A348" s="163"/>
      <c r="B348" s="180"/>
      <c r="C348" s="180"/>
      <c r="D348" s="180"/>
      <c r="E348" s="181"/>
      <c r="F348" s="181"/>
      <c r="G348" s="163"/>
      <c r="H348" s="163"/>
      <c r="I348" s="163"/>
      <c r="J348" s="163"/>
      <c r="K348" s="163"/>
      <c r="L348" s="163"/>
      <c r="M348" s="163"/>
      <c r="N348" s="163"/>
      <c r="O348" s="163"/>
      <c r="P348" s="163"/>
      <c r="Q348" s="163"/>
      <c r="R348" s="163"/>
      <c r="S348" s="163"/>
      <c r="T348" s="163"/>
      <c r="U348" s="163"/>
      <c r="V348" s="163"/>
      <c r="W348" s="163"/>
      <c r="X348" s="163"/>
      <c r="Y348" s="163"/>
      <c r="Z348" s="163"/>
    </row>
    <row r="349" spans="1:26" ht="12" customHeight="1">
      <c r="A349" s="163"/>
      <c r="B349" s="180"/>
      <c r="C349" s="180"/>
      <c r="D349" s="180"/>
      <c r="E349" s="181"/>
      <c r="F349" s="181"/>
      <c r="G349" s="163"/>
      <c r="H349" s="163"/>
      <c r="I349" s="163"/>
      <c r="J349" s="163"/>
      <c r="K349" s="163"/>
      <c r="L349" s="163"/>
      <c r="M349" s="163"/>
      <c r="N349" s="163"/>
      <c r="O349" s="163"/>
      <c r="P349" s="163"/>
      <c r="Q349" s="163"/>
      <c r="R349" s="163"/>
      <c r="S349" s="163"/>
      <c r="T349" s="163"/>
      <c r="U349" s="163"/>
      <c r="V349" s="163"/>
      <c r="W349" s="163"/>
      <c r="X349" s="163"/>
      <c r="Y349" s="163"/>
      <c r="Z349" s="163"/>
    </row>
    <row r="350" spans="1:26" ht="12" customHeight="1">
      <c r="A350" s="163"/>
      <c r="B350" s="180"/>
      <c r="C350" s="180"/>
      <c r="D350" s="180"/>
      <c r="E350" s="181"/>
      <c r="F350" s="181"/>
      <c r="G350" s="163"/>
      <c r="H350" s="163"/>
      <c r="I350" s="163"/>
      <c r="J350" s="163"/>
      <c r="K350" s="163"/>
      <c r="L350" s="163"/>
      <c r="M350" s="163"/>
      <c r="N350" s="163"/>
      <c r="O350" s="163"/>
      <c r="P350" s="163"/>
      <c r="Q350" s="163"/>
      <c r="R350" s="163"/>
      <c r="S350" s="163"/>
      <c r="T350" s="163"/>
      <c r="U350" s="163"/>
      <c r="V350" s="163"/>
      <c r="W350" s="163"/>
      <c r="X350" s="163"/>
      <c r="Y350" s="163"/>
      <c r="Z350" s="163"/>
    </row>
    <row r="351" spans="1:26" ht="12" customHeight="1">
      <c r="A351" s="163"/>
      <c r="B351" s="180"/>
      <c r="C351" s="180"/>
      <c r="D351" s="180"/>
      <c r="E351" s="181"/>
      <c r="F351" s="181"/>
      <c r="G351" s="163"/>
      <c r="H351" s="163"/>
      <c r="I351" s="163"/>
      <c r="J351" s="163"/>
      <c r="K351" s="163"/>
      <c r="L351" s="163"/>
      <c r="M351" s="163"/>
      <c r="N351" s="163"/>
      <c r="O351" s="163"/>
      <c r="P351" s="163"/>
      <c r="Q351" s="163"/>
      <c r="R351" s="163"/>
      <c r="S351" s="163"/>
      <c r="T351" s="163"/>
      <c r="U351" s="163"/>
      <c r="V351" s="163"/>
      <c r="W351" s="163"/>
      <c r="X351" s="163"/>
      <c r="Y351" s="163"/>
      <c r="Z351" s="163"/>
    </row>
    <row r="352" spans="1:26" ht="12" customHeight="1">
      <c r="A352" s="163"/>
      <c r="B352" s="180"/>
      <c r="C352" s="180"/>
      <c r="D352" s="180"/>
      <c r="E352" s="181"/>
      <c r="F352" s="181"/>
      <c r="G352" s="163"/>
      <c r="H352" s="163"/>
      <c r="I352" s="163"/>
      <c r="J352" s="163"/>
      <c r="K352" s="163"/>
      <c r="L352" s="163"/>
      <c r="M352" s="163"/>
      <c r="N352" s="163"/>
      <c r="O352" s="163"/>
      <c r="P352" s="163"/>
      <c r="Q352" s="163"/>
      <c r="R352" s="163"/>
      <c r="S352" s="163"/>
      <c r="T352" s="163"/>
      <c r="U352" s="163"/>
      <c r="V352" s="163"/>
      <c r="W352" s="163"/>
      <c r="X352" s="163"/>
      <c r="Y352" s="163"/>
      <c r="Z352" s="163"/>
    </row>
    <row r="353" spans="1:26" ht="12" customHeight="1">
      <c r="A353" s="163"/>
      <c r="B353" s="180"/>
      <c r="C353" s="180"/>
      <c r="D353" s="180"/>
      <c r="E353" s="181"/>
      <c r="F353" s="181"/>
      <c r="G353" s="163"/>
      <c r="H353" s="163"/>
      <c r="I353" s="163"/>
      <c r="J353" s="163"/>
      <c r="K353" s="163"/>
      <c r="L353" s="163"/>
      <c r="M353" s="163"/>
      <c r="N353" s="163"/>
      <c r="O353" s="163"/>
      <c r="P353" s="163"/>
      <c r="Q353" s="163"/>
      <c r="R353" s="163"/>
      <c r="S353" s="163"/>
      <c r="T353" s="163"/>
      <c r="U353" s="163"/>
      <c r="V353" s="163"/>
      <c r="W353" s="163"/>
      <c r="X353" s="163"/>
      <c r="Y353" s="163"/>
      <c r="Z353" s="163"/>
    </row>
    <row r="354" spans="1:26" ht="12" customHeight="1">
      <c r="A354" s="163"/>
      <c r="B354" s="180"/>
      <c r="C354" s="180"/>
      <c r="D354" s="180"/>
      <c r="E354" s="181"/>
      <c r="F354" s="181"/>
      <c r="G354" s="163"/>
      <c r="H354" s="163"/>
      <c r="I354" s="163"/>
      <c r="J354" s="163"/>
      <c r="K354" s="163"/>
      <c r="L354" s="163"/>
      <c r="M354" s="163"/>
      <c r="N354" s="163"/>
      <c r="O354" s="163"/>
      <c r="P354" s="163"/>
      <c r="Q354" s="163"/>
      <c r="R354" s="163"/>
      <c r="S354" s="163"/>
      <c r="T354" s="163"/>
      <c r="U354" s="163"/>
      <c r="V354" s="163"/>
      <c r="W354" s="163"/>
      <c r="X354" s="163"/>
      <c r="Y354" s="163"/>
      <c r="Z354" s="163"/>
    </row>
    <row r="355" spans="1:26" ht="12" customHeight="1">
      <c r="A355" s="163"/>
      <c r="B355" s="180"/>
      <c r="C355" s="180"/>
      <c r="D355" s="180"/>
      <c r="E355" s="181"/>
      <c r="F355" s="181"/>
      <c r="G355" s="163"/>
      <c r="H355" s="163"/>
      <c r="I355" s="163"/>
      <c r="J355" s="163"/>
      <c r="K355" s="163"/>
      <c r="L355" s="163"/>
      <c r="M355" s="163"/>
      <c r="N355" s="163"/>
      <c r="O355" s="163"/>
      <c r="P355" s="163"/>
      <c r="Q355" s="163"/>
      <c r="R355" s="163"/>
      <c r="S355" s="163"/>
      <c r="T355" s="163"/>
      <c r="U355" s="163"/>
      <c r="V355" s="163"/>
      <c r="W355" s="163"/>
      <c r="X355" s="163"/>
      <c r="Y355" s="163"/>
      <c r="Z355" s="163"/>
    </row>
    <row r="356" spans="1:26" ht="12" customHeight="1">
      <c r="A356" s="163"/>
      <c r="B356" s="180"/>
      <c r="C356" s="180"/>
      <c r="D356" s="180"/>
      <c r="E356" s="181"/>
      <c r="F356" s="181"/>
      <c r="G356" s="163"/>
      <c r="H356" s="163"/>
      <c r="I356" s="163"/>
      <c r="J356" s="163"/>
      <c r="K356" s="163"/>
      <c r="L356" s="163"/>
      <c r="M356" s="163"/>
      <c r="N356" s="163"/>
      <c r="O356" s="163"/>
      <c r="P356" s="163"/>
      <c r="Q356" s="163"/>
      <c r="R356" s="163"/>
      <c r="S356" s="163"/>
      <c r="T356" s="163"/>
      <c r="U356" s="163"/>
      <c r="V356" s="163"/>
      <c r="W356" s="163"/>
      <c r="X356" s="163"/>
      <c r="Y356" s="163"/>
      <c r="Z356" s="163"/>
    </row>
    <row r="357" spans="1:26" ht="12" customHeight="1">
      <c r="A357" s="163"/>
      <c r="B357" s="180"/>
      <c r="C357" s="180"/>
      <c r="D357" s="180"/>
      <c r="E357" s="181"/>
      <c r="F357" s="181"/>
      <c r="G357" s="163"/>
      <c r="H357" s="163"/>
      <c r="I357" s="163"/>
      <c r="J357" s="163"/>
      <c r="K357" s="163"/>
      <c r="L357" s="163"/>
      <c r="M357" s="163"/>
      <c r="N357" s="163"/>
      <c r="O357" s="163"/>
      <c r="P357" s="163"/>
      <c r="Q357" s="163"/>
      <c r="R357" s="163"/>
      <c r="S357" s="163"/>
      <c r="T357" s="163"/>
      <c r="U357" s="163"/>
      <c r="V357" s="163"/>
      <c r="W357" s="163"/>
      <c r="X357" s="163"/>
      <c r="Y357" s="163"/>
      <c r="Z357" s="163"/>
    </row>
    <row r="358" spans="1:26" ht="12" customHeight="1">
      <c r="A358" s="163"/>
      <c r="B358" s="180"/>
      <c r="C358" s="180"/>
      <c r="D358" s="180"/>
      <c r="E358" s="181"/>
      <c r="F358" s="181"/>
      <c r="G358" s="163"/>
      <c r="H358" s="163"/>
      <c r="I358" s="163"/>
      <c r="J358" s="163"/>
      <c r="K358" s="163"/>
      <c r="L358" s="163"/>
      <c r="M358" s="163"/>
      <c r="N358" s="163"/>
      <c r="O358" s="163"/>
      <c r="P358" s="163"/>
      <c r="Q358" s="163"/>
      <c r="R358" s="163"/>
      <c r="S358" s="163"/>
      <c r="T358" s="163"/>
      <c r="U358" s="163"/>
      <c r="V358" s="163"/>
      <c r="W358" s="163"/>
      <c r="X358" s="163"/>
      <c r="Y358" s="163"/>
      <c r="Z358" s="163"/>
    </row>
    <row r="359" spans="1:26" ht="12" customHeight="1">
      <c r="A359" s="163"/>
      <c r="B359" s="180"/>
      <c r="C359" s="180"/>
      <c r="D359" s="180"/>
      <c r="E359" s="181"/>
      <c r="F359" s="181"/>
      <c r="G359" s="163"/>
      <c r="H359" s="163"/>
      <c r="I359" s="163"/>
      <c r="J359" s="163"/>
      <c r="K359" s="163"/>
      <c r="L359" s="163"/>
      <c r="M359" s="163"/>
      <c r="N359" s="163"/>
      <c r="O359" s="163"/>
      <c r="P359" s="163"/>
      <c r="Q359" s="163"/>
      <c r="R359" s="163"/>
      <c r="S359" s="163"/>
      <c r="T359" s="163"/>
      <c r="U359" s="163"/>
      <c r="V359" s="163"/>
      <c r="W359" s="163"/>
      <c r="X359" s="163"/>
      <c r="Y359" s="163"/>
      <c r="Z359" s="163"/>
    </row>
    <row r="360" spans="1:26" ht="12" customHeight="1">
      <c r="A360" s="163"/>
      <c r="B360" s="180"/>
      <c r="C360" s="180"/>
      <c r="D360" s="180"/>
      <c r="E360" s="181"/>
      <c r="F360" s="181"/>
      <c r="G360" s="163"/>
      <c r="H360" s="163"/>
      <c r="I360" s="163"/>
      <c r="J360" s="163"/>
      <c r="K360" s="163"/>
      <c r="L360" s="163"/>
      <c r="M360" s="163"/>
      <c r="N360" s="163"/>
      <c r="O360" s="163"/>
      <c r="P360" s="163"/>
      <c r="Q360" s="163"/>
      <c r="R360" s="163"/>
      <c r="S360" s="163"/>
      <c r="T360" s="163"/>
      <c r="U360" s="163"/>
      <c r="V360" s="163"/>
      <c r="W360" s="163"/>
      <c r="X360" s="163"/>
      <c r="Y360" s="163"/>
      <c r="Z360" s="163"/>
    </row>
    <row r="361" spans="1:26" ht="12" customHeight="1">
      <c r="A361" s="163"/>
      <c r="B361" s="180"/>
      <c r="C361" s="180"/>
      <c r="D361" s="180"/>
      <c r="E361" s="181"/>
      <c r="F361" s="181"/>
      <c r="G361" s="163"/>
      <c r="H361" s="163"/>
      <c r="I361" s="163"/>
      <c r="J361" s="163"/>
      <c r="K361" s="163"/>
      <c r="L361" s="163"/>
      <c r="M361" s="163"/>
      <c r="N361" s="163"/>
      <c r="O361" s="163"/>
      <c r="P361" s="163"/>
      <c r="Q361" s="163"/>
      <c r="R361" s="163"/>
      <c r="S361" s="163"/>
      <c r="T361" s="163"/>
      <c r="U361" s="163"/>
      <c r="V361" s="163"/>
      <c r="W361" s="163"/>
      <c r="X361" s="163"/>
      <c r="Y361" s="163"/>
      <c r="Z361" s="163"/>
    </row>
    <row r="362" spans="1:26" ht="12" customHeight="1">
      <c r="A362" s="163"/>
      <c r="B362" s="180"/>
      <c r="C362" s="180"/>
      <c r="D362" s="180"/>
      <c r="E362" s="181"/>
      <c r="F362" s="181"/>
      <c r="G362" s="163"/>
      <c r="H362" s="163"/>
      <c r="I362" s="163"/>
      <c r="J362" s="163"/>
      <c r="K362" s="163"/>
      <c r="L362" s="163"/>
      <c r="M362" s="163"/>
      <c r="N362" s="163"/>
      <c r="O362" s="163"/>
      <c r="P362" s="163"/>
      <c r="Q362" s="163"/>
      <c r="R362" s="163"/>
      <c r="S362" s="163"/>
      <c r="T362" s="163"/>
      <c r="U362" s="163"/>
      <c r="V362" s="163"/>
      <c r="W362" s="163"/>
      <c r="X362" s="163"/>
      <c r="Y362" s="163"/>
      <c r="Z362" s="163"/>
    </row>
    <row r="363" spans="1:26" ht="12" customHeight="1">
      <c r="A363" s="163"/>
      <c r="B363" s="180"/>
      <c r="C363" s="180"/>
      <c r="D363" s="180"/>
      <c r="E363" s="181"/>
      <c r="F363" s="181"/>
      <c r="G363" s="163"/>
      <c r="H363" s="163"/>
      <c r="I363" s="163"/>
      <c r="J363" s="163"/>
      <c r="K363" s="163"/>
      <c r="L363" s="163"/>
      <c r="M363" s="163"/>
      <c r="N363" s="163"/>
      <c r="O363" s="163"/>
      <c r="P363" s="163"/>
      <c r="Q363" s="163"/>
      <c r="R363" s="163"/>
      <c r="S363" s="163"/>
      <c r="T363" s="163"/>
      <c r="U363" s="163"/>
      <c r="V363" s="163"/>
      <c r="W363" s="163"/>
      <c r="X363" s="163"/>
      <c r="Y363" s="163"/>
      <c r="Z363" s="163"/>
    </row>
    <row r="364" spans="1:26" ht="12" customHeight="1">
      <c r="A364" s="163"/>
      <c r="B364" s="180"/>
      <c r="C364" s="180"/>
      <c r="D364" s="180"/>
      <c r="E364" s="181"/>
      <c r="F364" s="181"/>
      <c r="G364" s="163"/>
      <c r="H364" s="163"/>
      <c r="I364" s="163"/>
      <c r="J364" s="163"/>
      <c r="K364" s="163"/>
      <c r="L364" s="163"/>
      <c r="M364" s="163"/>
      <c r="N364" s="163"/>
      <c r="O364" s="163"/>
      <c r="P364" s="163"/>
      <c r="Q364" s="163"/>
      <c r="R364" s="163"/>
      <c r="S364" s="163"/>
      <c r="T364" s="163"/>
      <c r="U364" s="163"/>
      <c r="V364" s="163"/>
      <c r="W364" s="163"/>
      <c r="X364" s="163"/>
      <c r="Y364" s="163"/>
      <c r="Z364" s="163"/>
    </row>
    <row r="365" spans="1:26" ht="12" customHeight="1">
      <c r="A365" s="163"/>
      <c r="B365" s="180"/>
      <c r="C365" s="180"/>
      <c r="D365" s="180"/>
      <c r="E365" s="181"/>
      <c r="F365" s="181"/>
      <c r="G365" s="163"/>
      <c r="H365" s="163"/>
      <c r="I365" s="163"/>
      <c r="J365" s="163"/>
      <c r="K365" s="163"/>
      <c r="L365" s="163"/>
      <c r="M365" s="163"/>
      <c r="N365" s="163"/>
      <c r="O365" s="163"/>
      <c r="P365" s="163"/>
      <c r="Q365" s="163"/>
      <c r="R365" s="163"/>
      <c r="S365" s="163"/>
      <c r="T365" s="163"/>
      <c r="U365" s="163"/>
      <c r="V365" s="163"/>
      <c r="W365" s="163"/>
      <c r="X365" s="163"/>
      <c r="Y365" s="163"/>
      <c r="Z365" s="163"/>
    </row>
    <row r="366" spans="1:26" ht="12" customHeight="1">
      <c r="A366" s="163"/>
      <c r="B366" s="180"/>
      <c r="C366" s="180"/>
      <c r="D366" s="180"/>
      <c r="E366" s="181"/>
      <c r="F366" s="181"/>
      <c r="G366" s="163"/>
      <c r="H366" s="163"/>
      <c r="I366" s="163"/>
      <c r="J366" s="163"/>
      <c r="K366" s="163"/>
      <c r="L366" s="163"/>
      <c r="M366" s="163"/>
      <c r="N366" s="163"/>
      <c r="O366" s="163"/>
      <c r="P366" s="163"/>
      <c r="Q366" s="163"/>
      <c r="R366" s="163"/>
      <c r="S366" s="163"/>
      <c r="T366" s="163"/>
      <c r="U366" s="163"/>
      <c r="V366" s="163"/>
      <c r="W366" s="163"/>
      <c r="X366" s="163"/>
      <c r="Y366" s="163"/>
      <c r="Z366" s="163"/>
    </row>
    <row r="367" spans="1:26" ht="12" customHeight="1">
      <c r="A367" s="163"/>
      <c r="B367" s="180"/>
      <c r="C367" s="180"/>
      <c r="D367" s="180"/>
      <c r="E367" s="181"/>
      <c r="F367" s="181"/>
      <c r="G367" s="163"/>
      <c r="H367" s="163"/>
      <c r="I367" s="163"/>
      <c r="J367" s="163"/>
      <c r="K367" s="163"/>
      <c r="L367" s="163"/>
      <c r="M367" s="163"/>
      <c r="N367" s="163"/>
      <c r="O367" s="163"/>
      <c r="P367" s="163"/>
      <c r="Q367" s="163"/>
      <c r="R367" s="163"/>
      <c r="S367" s="163"/>
      <c r="T367" s="163"/>
      <c r="U367" s="163"/>
      <c r="V367" s="163"/>
      <c r="W367" s="163"/>
      <c r="X367" s="163"/>
      <c r="Y367" s="163"/>
      <c r="Z367" s="163"/>
    </row>
    <row r="368" spans="1:26" ht="12" customHeight="1">
      <c r="A368" s="163"/>
      <c r="B368" s="180"/>
      <c r="C368" s="180"/>
      <c r="D368" s="180"/>
      <c r="E368" s="181"/>
      <c r="F368" s="181"/>
      <c r="G368" s="163"/>
      <c r="H368" s="163"/>
      <c r="I368" s="163"/>
      <c r="J368" s="163"/>
      <c r="K368" s="163"/>
      <c r="L368" s="163"/>
      <c r="M368" s="163"/>
      <c r="N368" s="163"/>
      <c r="O368" s="163"/>
      <c r="P368" s="163"/>
      <c r="Q368" s="163"/>
      <c r="R368" s="163"/>
      <c r="S368" s="163"/>
      <c r="T368" s="163"/>
      <c r="U368" s="163"/>
      <c r="V368" s="163"/>
      <c r="W368" s="163"/>
      <c r="X368" s="163"/>
      <c r="Y368" s="163"/>
      <c r="Z368" s="163"/>
    </row>
    <row r="369" spans="1:26" ht="12" customHeight="1">
      <c r="A369" s="163"/>
      <c r="B369" s="180"/>
      <c r="C369" s="180"/>
      <c r="D369" s="180"/>
      <c r="E369" s="181"/>
      <c r="F369" s="181"/>
      <c r="G369" s="163"/>
      <c r="H369" s="163"/>
      <c r="I369" s="163"/>
      <c r="J369" s="163"/>
      <c r="K369" s="163"/>
      <c r="L369" s="163"/>
      <c r="M369" s="163"/>
      <c r="N369" s="163"/>
      <c r="O369" s="163"/>
      <c r="P369" s="163"/>
      <c r="Q369" s="163"/>
      <c r="R369" s="163"/>
      <c r="S369" s="163"/>
      <c r="T369" s="163"/>
      <c r="U369" s="163"/>
      <c r="V369" s="163"/>
      <c r="W369" s="163"/>
      <c r="X369" s="163"/>
      <c r="Y369" s="163"/>
      <c r="Z369" s="163"/>
    </row>
    <row r="370" spans="1:26" ht="12" customHeight="1">
      <c r="A370" s="163"/>
      <c r="B370" s="180"/>
      <c r="C370" s="180"/>
      <c r="D370" s="180"/>
      <c r="E370" s="181"/>
      <c r="F370" s="181"/>
      <c r="G370" s="163"/>
      <c r="H370" s="163"/>
      <c r="I370" s="163"/>
      <c r="J370" s="163"/>
      <c r="K370" s="163"/>
      <c r="L370" s="163"/>
      <c r="M370" s="163"/>
      <c r="N370" s="163"/>
      <c r="O370" s="163"/>
      <c r="P370" s="163"/>
      <c r="Q370" s="163"/>
      <c r="R370" s="163"/>
      <c r="S370" s="163"/>
      <c r="T370" s="163"/>
      <c r="U370" s="163"/>
      <c r="V370" s="163"/>
      <c r="W370" s="163"/>
      <c r="X370" s="163"/>
      <c r="Y370" s="163"/>
      <c r="Z370" s="163"/>
    </row>
    <row r="371" spans="1:26" ht="12" customHeight="1">
      <c r="A371" s="163"/>
      <c r="B371" s="180"/>
      <c r="C371" s="180"/>
      <c r="D371" s="180"/>
      <c r="E371" s="181"/>
      <c r="F371" s="181"/>
      <c r="G371" s="163"/>
      <c r="H371" s="163"/>
      <c r="I371" s="163"/>
      <c r="J371" s="163"/>
      <c r="K371" s="163"/>
      <c r="L371" s="163"/>
      <c r="M371" s="163"/>
      <c r="N371" s="163"/>
      <c r="O371" s="163"/>
      <c r="P371" s="163"/>
      <c r="Q371" s="163"/>
      <c r="R371" s="163"/>
      <c r="S371" s="163"/>
      <c r="T371" s="163"/>
      <c r="U371" s="163"/>
      <c r="V371" s="163"/>
      <c r="W371" s="163"/>
      <c r="X371" s="163"/>
      <c r="Y371" s="163"/>
      <c r="Z371" s="163"/>
    </row>
    <row r="372" spans="1:26" ht="12" customHeight="1">
      <c r="A372" s="163"/>
      <c r="B372" s="180"/>
      <c r="C372" s="180"/>
      <c r="D372" s="180"/>
      <c r="E372" s="181"/>
      <c r="F372" s="181"/>
      <c r="G372" s="163"/>
      <c r="H372" s="163"/>
      <c r="I372" s="163"/>
      <c r="J372" s="163"/>
      <c r="K372" s="163"/>
      <c r="L372" s="163"/>
      <c r="M372" s="163"/>
      <c r="N372" s="163"/>
      <c r="O372" s="163"/>
      <c r="P372" s="163"/>
      <c r="Q372" s="163"/>
      <c r="R372" s="163"/>
      <c r="S372" s="163"/>
      <c r="T372" s="163"/>
      <c r="U372" s="163"/>
      <c r="V372" s="163"/>
      <c r="W372" s="163"/>
      <c r="X372" s="163"/>
      <c r="Y372" s="163"/>
      <c r="Z372" s="163"/>
    </row>
    <row r="373" spans="1:26" ht="12" customHeight="1">
      <c r="A373" s="163"/>
      <c r="B373" s="180"/>
      <c r="C373" s="180"/>
      <c r="D373" s="180"/>
      <c r="E373" s="181"/>
      <c r="F373" s="181"/>
      <c r="G373" s="163"/>
      <c r="H373" s="163"/>
      <c r="I373" s="163"/>
      <c r="J373" s="163"/>
      <c r="K373" s="163"/>
      <c r="L373" s="163"/>
      <c r="M373" s="163"/>
      <c r="N373" s="163"/>
      <c r="O373" s="163"/>
      <c r="P373" s="163"/>
      <c r="Q373" s="163"/>
      <c r="R373" s="163"/>
      <c r="S373" s="163"/>
      <c r="T373" s="163"/>
      <c r="U373" s="163"/>
      <c r="V373" s="163"/>
      <c r="W373" s="163"/>
      <c r="X373" s="163"/>
      <c r="Y373" s="163"/>
      <c r="Z373" s="163"/>
    </row>
    <row r="374" spans="1:26" ht="12" customHeight="1">
      <c r="A374" s="163"/>
      <c r="B374" s="180"/>
      <c r="C374" s="180"/>
      <c r="D374" s="180"/>
      <c r="E374" s="181"/>
      <c r="F374" s="181"/>
      <c r="G374" s="163"/>
      <c r="H374" s="163"/>
      <c r="I374" s="163"/>
      <c r="J374" s="163"/>
      <c r="K374" s="163"/>
      <c r="L374" s="163"/>
      <c r="M374" s="163"/>
      <c r="N374" s="163"/>
      <c r="O374" s="163"/>
      <c r="P374" s="163"/>
      <c r="Q374" s="163"/>
      <c r="R374" s="163"/>
      <c r="S374" s="163"/>
      <c r="T374" s="163"/>
      <c r="U374" s="163"/>
      <c r="V374" s="163"/>
      <c r="W374" s="163"/>
      <c r="X374" s="163"/>
      <c r="Y374" s="163"/>
      <c r="Z374" s="163"/>
    </row>
    <row r="375" spans="1:26" ht="12" customHeight="1">
      <c r="A375" s="163"/>
      <c r="B375" s="180"/>
      <c r="C375" s="180"/>
      <c r="D375" s="180"/>
      <c r="E375" s="181"/>
      <c r="F375" s="181"/>
      <c r="G375" s="163"/>
      <c r="H375" s="163"/>
      <c r="I375" s="163"/>
      <c r="J375" s="163"/>
      <c r="K375" s="163"/>
      <c r="L375" s="163"/>
      <c r="M375" s="163"/>
      <c r="N375" s="163"/>
      <c r="O375" s="163"/>
      <c r="P375" s="163"/>
      <c r="Q375" s="163"/>
      <c r="R375" s="163"/>
      <c r="S375" s="163"/>
      <c r="T375" s="163"/>
      <c r="U375" s="163"/>
      <c r="V375" s="163"/>
      <c r="W375" s="163"/>
      <c r="X375" s="163"/>
      <c r="Y375" s="163"/>
      <c r="Z375" s="163"/>
    </row>
    <row r="376" spans="1:26" ht="12" customHeight="1">
      <c r="A376" s="163"/>
      <c r="B376" s="180"/>
      <c r="C376" s="180"/>
      <c r="D376" s="180"/>
      <c r="E376" s="181"/>
      <c r="F376" s="181"/>
      <c r="G376" s="163"/>
      <c r="H376" s="163"/>
      <c r="I376" s="163"/>
      <c r="J376" s="163"/>
      <c r="K376" s="163"/>
      <c r="L376" s="163"/>
      <c r="M376" s="163"/>
      <c r="N376" s="163"/>
      <c r="O376" s="163"/>
      <c r="P376" s="163"/>
      <c r="Q376" s="163"/>
      <c r="R376" s="163"/>
      <c r="S376" s="163"/>
      <c r="T376" s="163"/>
      <c r="U376" s="163"/>
      <c r="V376" s="163"/>
      <c r="W376" s="163"/>
      <c r="X376" s="163"/>
      <c r="Y376" s="163"/>
      <c r="Z376" s="163"/>
    </row>
    <row r="377" spans="1:26" ht="12" customHeight="1">
      <c r="A377" s="163"/>
      <c r="B377" s="180"/>
      <c r="C377" s="180"/>
      <c r="D377" s="180"/>
      <c r="E377" s="181"/>
      <c r="F377" s="181"/>
      <c r="G377" s="163"/>
      <c r="H377" s="163"/>
      <c r="I377" s="163"/>
      <c r="J377" s="163"/>
      <c r="K377" s="163"/>
      <c r="L377" s="163"/>
      <c r="M377" s="163"/>
      <c r="N377" s="163"/>
      <c r="O377" s="163"/>
      <c r="P377" s="163"/>
      <c r="Q377" s="163"/>
      <c r="R377" s="163"/>
      <c r="S377" s="163"/>
      <c r="T377" s="163"/>
      <c r="U377" s="163"/>
      <c r="V377" s="163"/>
      <c r="W377" s="163"/>
      <c r="X377" s="163"/>
      <c r="Y377" s="163"/>
      <c r="Z377" s="163"/>
    </row>
    <row r="378" spans="1:26" ht="12" customHeight="1">
      <c r="A378" s="163"/>
      <c r="B378" s="180"/>
      <c r="C378" s="180"/>
      <c r="D378" s="180"/>
      <c r="E378" s="181"/>
      <c r="F378" s="181"/>
      <c r="G378" s="163"/>
      <c r="H378" s="163"/>
      <c r="I378" s="163"/>
      <c r="J378" s="163"/>
      <c r="K378" s="163"/>
      <c r="L378" s="163"/>
      <c r="M378" s="163"/>
      <c r="N378" s="163"/>
      <c r="O378" s="163"/>
      <c r="P378" s="163"/>
      <c r="Q378" s="163"/>
      <c r="R378" s="163"/>
      <c r="S378" s="163"/>
      <c r="T378" s="163"/>
      <c r="U378" s="163"/>
      <c r="V378" s="163"/>
      <c r="W378" s="163"/>
      <c r="X378" s="163"/>
      <c r="Y378" s="163"/>
      <c r="Z378" s="163"/>
    </row>
    <row r="379" spans="1:26" ht="12" customHeight="1">
      <c r="A379" s="163"/>
      <c r="B379" s="180"/>
      <c r="C379" s="180"/>
      <c r="D379" s="180"/>
      <c r="E379" s="181"/>
      <c r="F379" s="181"/>
      <c r="G379" s="163"/>
      <c r="H379" s="163"/>
      <c r="I379" s="163"/>
      <c r="J379" s="163"/>
      <c r="K379" s="163"/>
      <c r="L379" s="163"/>
      <c r="M379" s="163"/>
      <c r="N379" s="163"/>
      <c r="O379" s="163"/>
      <c r="P379" s="163"/>
      <c r="Q379" s="163"/>
      <c r="R379" s="163"/>
      <c r="S379" s="163"/>
      <c r="T379" s="163"/>
      <c r="U379" s="163"/>
      <c r="V379" s="163"/>
      <c r="W379" s="163"/>
      <c r="X379" s="163"/>
      <c r="Y379" s="163"/>
      <c r="Z379" s="163"/>
    </row>
    <row r="380" spans="1:26" ht="12" customHeight="1">
      <c r="A380" s="163"/>
      <c r="B380" s="180"/>
      <c r="C380" s="180"/>
      <c r="D380" s="180"/>
      <c r="E380" s="181"/>
      <c r="F380" s="181"/>
      <c r="G380" s="163"/>
      <c r="H380" s="163"/>
      <c r="I380" s="163"/>
      <c r="J380" s="163"/>
      <c r="K380" s="163"/>
      <c r="L380" s="163"/>
      <c r="M380" s="163"/>
      <c r="N380" s="163"/>
      <c r="O380" s="163"/>
      <c r="P380" s="163"/>
      <c r="Q380" s="163"/>
      <c r="R380" s="163"/>
      <c r="S380" s="163"/>
      <c r="T380" s="163"/>
      <c r="U380" s="163"/>
      <c r="V380" s="163"/>
      <c r="W380" s="163"/>
      <c r="X380" s="163"/>
      <c r="Y380" s="163"/>
      <c r="Z380" s="163"/>
    </row>
    <row r="381" spans="1:26" ht="12" customHeight="1">
      <c r="A381" s="163"/>
      <c r="B381" s="180"/>
      <c r="C381" s="180"/>
      <c r="D381" s="180"/>
      <c r="E381" s="181"/>
      <c r="F381" s="181"/>
      <c r="G381" s="163"/>
      <c r="H381" s="163"/>
      <c r="I381" s="163"/>
      <c r="J381" s="163"/>
      <c r="K381" s="163"/>
      <c r="L381" s="163"/>
      <c r="M381" s="163"/>
      <c r="N381" s="163"/>
      <c r="O381" s="163"/>
      <c r="P381" s="163"/>
      <c r="Q381" s="163"/>
      <c r="R381" s="163"/>
      <c r="S381" s="163"/>
      <c r="T381" s="163"/>
      <c r="U381" s="163"/>
      <c r="V381" s="163"/>
      <c r="W381" s="163"/>
      <c r="X381" s="163"/>
      <c r="Y381" s="163"/>
      <c r="Z381" s="163"/>
    </row>
    <row r="382" spans="1:26" ht="12" customHeight="1">
      <c r="A382" s="163"/>
      <c r="B382" s="180"/>
      <c r="C382" s="180"/>
      <c r="D382" s="180"/>
      <c r="E382" s="181"/>
      <c r="F382" s="181"/>
      <c r="G382" s="163"/>
      <c r="H382" s="163"/>
      <c r="I382" s="163"/>
      <c r="J382" s="163"/>
      <c r="K382" s="163"/>
      <c r="L382" s="163"/>
      <c r="M382" s="163"/>
      <c r="N382" s="163"/>
      <c r="O382" s="163"/>
      <c r="P382" s="163"/>
      <c r="Q382" s="163"/>
      <c r="R382" s="163"/>
      <c r="S382" s="163"/>
      <c r="T382" s="163"/>
      <c r="U382" s="163"/>
      <c r="V382" s="163"/>
      <c r="W382" s="163"/>
      <c r="X382" s="163"/>
      <c r="Y382" s="163"/>
      <c r="Z382" s="163"/>
    </row>
    <row r="383" spans="1:26" ht="12" customHeight="1">
      <c r="A383" s="163"/>
      <c r="B383" s="180"/>
      <c r="C383" s="180"/>
      <c r="D383" s="180"/>
      <c r="E383" s="181"/>
      <c r="F383" s="181"/>
      <c r="G383" s="163"/>
      <c r="H383" s="163"/>
      <c r="I383" s="163"/>
      <c r="J383" s="163"/>
      <c r="K383" s="163"/>
      <c r="L383" s="163"/>
      <c r="M383" s="163"/>
      <c r="N383" s="163"/>
      <c r="O383" s="163"/>
      <c r="P383" s="163"/>
      <c r="Q383" s="163"/>
      <c r="R383" s="163"/>
      <c r="S383" s="163"/>
      <c r="T383" s="163"/>
      <c r="U383" s="163"/>
      <c r="V383" s="163"/>
      <c r="W383" s="163"/>
      <c r="X383" s="163"/>
      <c r="Y383" s="163"/>
      <c r="Z383" s="163"/>
    </row>
    <row r="384" spans="1:26" ht="12" customHeight="1">
      <c r="A384" s="163"/>
      <c r="B384" s="180"/>
      <c r="C384" s="180"/>
      <c r="D384" s="180"/>
      <c r="E384" s="181"/>
      <c r="F384" s="181"/>
      <c r="G384" s="163"/>
      <c r="H384" s="163"/>
      <c r="I384" s="163"/>
      <c r="J384" s="163"/>
      <c r="K384" s="163"/>
      <c r="L384" s="163"/>
      <c r="M384" s="163"/>
      <c r="N384" s="163"/>
      <c r="O384" s="163"/>
      <c r="P384" s="163"/>
      <c r="Q384" s="163"/>
      <c r="R384" s="163"/>
      <c r="S384" s="163"/>
      <c r="T384" s="163"/>
      <c r="U384" s="163"/>
      <c r="V384" s="163"/>
      <c r="W384" s="163"/>
      <c r="X384" s="163"/>
      <c r="Y384" s="163"/>
      <c r="Z384" s="163"/>
    </row>
    <row r="385" spans="1:26" ht="12" customHeight="1">
      <c r="A385" s="163"/>
      <c r="B385" s="180"/>
      <c r="C385" s="180"/>
      <c r="D385" s="180"/>
      <c r="E385" s="181"/>
      <c r="F385" s="181"/>
      <c r="G385" s="163"/>
      <c r="H385" s="163"/>
      <c r="I385" s="163"/>
      <c r="J385" s="163"/>
      <c r="K385" s="163"/>
      <c r="L385" s="163"/>
      <c r="M385" s="163"/>
      <c r="N385" s="163"/>
      <c r="O385" s="163"/>
      <c r="P385" s="163"/>
      <c r="Q385" s="163"/>
      <c r="R385" s="163"/>
      <c r="S385" s="163"/>
      <c r="T385" s="163"/>
      <c r="U385" s="163"/>
      <c r="V385" s="163"/>
      <c r="W385" s="163"/>
      <c r="X385" s="163"/>
      <c r="Y385" s="163"/>
      <c r="Z385" s="163"/>
    </row>
    <row r="386" spans="1:26" ht="12" customHeight="1">
      <c r="A386" s="163"/>
      <c r="B386" s="180"/>
      <c r="C386" s="180"/>
      <c r="D386" s="180"/>
      <c r="E386" s="181"/>
      <c r="F386" s="181"/>
      <c r="G386" s="163"/>
      <c r="H386" s="163"/>
      <c r="I386" s="163"/>
      <c r="J386" s="163"/>
      <c r="K386" s="163"/>
      <c r="L386" s="163"/>
      <c r="M386" s="163"/>
      <c r="N386" s="163"/>
      <c r="O386" s="163"/>
      <c r="P386" s="163"/>
      <c r="Q386" s="163"/>
      <c r="R386" s="163"/>
      <c r="S386" s="163"/>
      <c r="T386" s="163"/>
      <c r="U386" s="163"/>
      <c r="V386" s="163"/>
      <c r="W386" s="163"/>
      <c r="X386" s="163"/>
      <c r="Y386" s="163"/>
      <c r="Z386" s="163"/>
    </row>
    <row r="387" spans="1:26" ht="12" customHeight="1">
      <c r="A387" s="163"/>
      <c r="B387" s="180"/>
      <c r="C387" s="180"/>
      <c r="D387" s="180"/>
      <c r="E387" s="181"/>
      <c r="F387" s="181"/>
      <c r="G387" s="163"/>
      <c r="H387" s="163"/>
      <c r="I387" s="163"/>
      <c r="J387" s="163"/>
      <c r="K387" s="163"/>
      <c r="L387" s="163"/>
      <c r="M387" s="163"/>
      <c r="N387" s="163"/>
      <c r="O387" s="163"/>
      <c r="P387" s="163"/>
      <c r="Q387" s="163"/>
      <c r="R387" s="163"/>
      <c r="S387" s="163"/>
      <c r="T387" s="163"/>
      <c r="U387" s="163"/>
      <c r="V387" s="163"/>
      <c r="W387" s="163"/>
      <c r="X387" s="163"/>
      <c r="Y387" s="163"/>
      <c r="Z387" s="163"/>
    </row>
    <row r="388" spans="1:26" ht="12" customHeight="1">
      <c r="A388" s="163"/>
      <c r="B388" s="180"/>
      <c r="C388" s="180"/>
      <c r="D388" s="180"/>
      <c r="E388" s="181"/>
      <c r="F388" s="181"/>
      <c r="G388" s="163"/>
      <c r="H388" s="163"/>
      <c r="I388" s="163"/>
      <c r="J388" s="163"/>
      <c r="K388" s="163"/>
      <c r="L388" s="163"/>
      <c r="M388" s="163"/>
      <c r="N388" s="163"/>
      <c r="O388" s="163"/>
      <c r="P388" s="163"/>
      <c r="Q388" s="163"/>
      <c r="R388" s="163"/>
      <c r="S388" s="163"/>
      <c r="T388" s="163"/>
      <c r="U388" s="163"/>
      <c r="V388" s="163"/>
      <c r="W388" s="163"/>
      <c r="X388" s="163"/>
      <c r="Y388" s="163"/>
      <c r="Z388" s="163"/>
    </row>
    <row r="389" spans="1:26" ht="12" customHeight="1">
      <c r="A389" s="163"/>
      <c r="B389" s="180"/>
      <c r="C389" s="180"/>
      <c r="D389" s="180"/>
      <c r="E389" s="181"/>
      <c r="F389" s="181"/>
      <c r="G389" s="163"/>
      <c r="H389" s="163"/>
      <c r="I389" s="163"/>
      <c r="J389" s="163"/>
      <c r="K389" s="163"/>
      <c r="L389" s="163"/>
      <c r="M389" s="163"/>
      <c r="N389" s="163"/>
      <c r="O389" s="163"/>
      <c r="P389" s="163"/>
      <c r="Q389" s="163"/>
      <c r="R389" s="163"/>
      <c r="S389" s="163"/>
      <c r="T389" s="163"/>
      <c r="U389" s="163"/>
      <c r="V389" s="163"/>
      <c r="W389" s="163"/>
      <c r="X389" s="163"/>
      <c r="Y389" s="163"/>
      <c r="Z389" s="163"/>
    </row>
    <row r="390" spans="1:26" ht="12" customHeight="1">
      <c r="A390" s="163"/>
      <c r="B390" s="180"/>
      <c r="C390" s="180"/>
      <c r="D390" s="180"/>
      <c r="E390" s="181"/>
      <c r="F390" s="181"/>
      <c r="G390" s="163"/>
      <c r="H390" s="163"/>
      <c r="I390" s="163"/>
      <c r="J390" s="163"/>
      <c r="K390" s="163"/>
      <c r="L390" s="163"/>
      <c r="M390" s="163"/>
      <c r="N390" s="163"/>
      <c r="O390" s="163"/>
      <c r="P390" s="163"/>
      <c r="Q390" s="163"/>
      <c r="R390" s="163"/>
      <c r="S390" s="163"/>
      <c r="T390" s="163"/>
      <c r="U390" s="163"/>
      <c r="V390" s="163"/>
      <c r="W390" s="163"/>
      <c r="X390" s="163"/>
      <c r="Y390" s="163"/>
      <c r="Z390" s="163"/>
    </row>
    <row r="391" spans="1:26" ht="12" customHeight="1">
      <c r="A391" s="163"/>
      <c r="B391" s="180"/>
      <c r="C391" s="180"/>
      <c r="D391" s="180"/>
      <c r="E391" s="181"/>
      <c r="F391" s="181"/>
      <c r="G391" s="163"/>
      <c r="H391" s="163"/>
      <c r="I391" s="163"/>
      <c r="J391" s="163"/>
      <c r="K391" s="163"/>
      <c r="L391" s="163"/>
      <c r="M391" s="163"/>
      <c r="N391" s="163"/>
      <c r="O391" s="163"/>
      <c r="P391" s="163"/>
      <c r="Q391" s="163"/>
      <c r="R391" s="163"/>
      <c r="S391" s="163"/>
      <c r="T391" s="163"/>
      <c r="U391" s="163"/>
      <c r="V391" s="163"/>
      <c r="W391" s="163"/>
      <c r="X391" s="163"/>
      <c r="Y391" s="163"/>
      <c r="Z391" s="163"/>
    </row>
    <row r="392" spans="1:26" ht="12" customHeight="1">
      <c r="A392" s="163"/>
      <c r="B392" s="180"/>
      <c r="C392" s="180"/>
      <c r="D392" s="180"/>
      <c r="E392" s="181"/>
      <c r="F392" s="181"/>
      <c r="G392" s="163"/>
      <c r="H392" s="163"/>
      <c r="I392" s="163"/>
      <c r="J392" s="163"/>
      <c r="K392" s="163"/>
      <c r="L392" s="163"/>
      <c r="M392" s="163"/>
      <c r="N392" s="163"/>
      <c r="O392" s="163"/>
      <c r="P392" s="163"/>
      <c r="Q392" s="163"/>
      <c r="R392" s="163"/>
      <c r="S392" s="163"/>
      <c r="T392" s="163"/>
      <c r="U392" s="163"/>
      <c r="V392" s="163"/>
      <c r="W392" s="163"/>
      <c r="X392" s="163"/>
      <c r="Y392" s="163"/>
      <c r="Z392" s="163"/>
    </row>
    <row r="393" spans="1:26" ht="12" customHeight="1">
      <c r="A393" s="163"/>
      <c r="B393" s="180"/>
      <c r="C393" s="180"/>
      <c r="D393" s="180"/>
      <c r="E393" s="181"/>
      <c r="F393" s="181"/>
      <c r="G393" s="163"/>
      <c r="H393" s="163"/>
      <c r="I393" s="163"/>
      <c r="J393" s="163"/>
      <c r="K393" s="163"/>
      <c r="L393" s="163"/>
      <c r="M393" s="163"/>
      <c r="N393" s="163"/>
      <c r="O393" s="163"/>
      <c r="P393" s="163"/>
      <c r="Q393" s="163"/>
      <c r="R393" s="163"/>
      <c r="S393" s="163"/>
      <c r="T393" s="163"/>
      <c r="U393" s="163"/>
      <c r="V393" s="163"/>
      <c r="W393" s="163"/>
      <c r="X393" s="163"/>
      <c r="Y393" s="163"/>
      <c r="Z393" s="163"/>
    </row>
    <row r="394" spans="1:26" ht="12" customHeight="1">
      <c r="A394" s="163"/>
      <c r="B394" s="180"/>
      <c r="C394" s="180"/>
      <c r="D394" s="180"/>
      <c r="E394" s="181"/>
      <c r="F394" s="181"/>
      <c r="G394" s="163"/>
      <c r="H394" s="163"/>
      <c r="I394" s="163"/>
      <c r="J394" s="163"/>
      <c r="K394" s="163"/>
      <c r="L394" s="163"/>
      <c r="M394" s="163"/>
      <c r="N394" s="163"/>
      <c r="O394" s="163"/>
      <c r="P394" s="163"/>
      <c r="Q394" s="163"/>
      <c r="R394" s="163"/>
      <c r="S394" s="163"/>
      <c r="T394" s="163"/>
      <c r="U394" s="163"/>
      <c r="V394" s="163"/>
      <c r="W394" s="163"/>
      <c r="X394" s="163"/>
      <c r="Y394" s="163"/>
      <c r="Z394" s="163"/>
    </row>
    <row r="395" spans="1:26" ht="12" customHeight="1">
      <c r="A395" s="163"/>
      <c r="B395" s="180"/>
      <c r="C395" s="180"/>
      <c r="D395" s="180"/>
      <c r="E395" s="181"/>
      <c r="F395" s="181"/>
      <c r="G395" s="163"/>
      <c r="H395" s="163"/>
      <c r="I395" s="163"/>
      <c r="J395" s="163"/>
      <c r="K395" s="163"/>
      <c r="L395" s="163"/>
      <c r="M395" s="163"/>
      <c r="N395" s="163"/>
      <c r="O395" s="163"/>
      <c r="P395" s="163"/>
      <c r="Q395" s="163"/>
      <c r="R395" s="163"/>
      <c r="S395" s="163"/>
      <c r="T395" s="163"/>
      <c r="U395" s="163"/>
      <c r="V395" s="163"/>
      <c r="W395" s="163"/>
      <c r="X395" s="163"/>
      <c r="Y395" s="163"/>
      <c r="Z395" s="163"/>
    </row>
    <row r="396" spans="1:26" ht="12" customHeight="1">
      <c r="A396" s="163"/>
      <c r="B396" s="180"/>
      <c r="C396" s="180"/>
      <c r="D396" s="180"/>
      <c r="E396" s="181"/>
      <c r="F396" s="181"/>
      <c r="G396" s="163"/>
      <c r="H396" s="163"/>
      <c r="I396" s="163"/>
      <c r="J396" s="163"/>
      <c r="K396" s="163"/>
      <c r="L396" s="163"/>
      <c r="M396" s="163"/>
      <c r="N396" s="163"/>
      <c r="O396" s="163"/>
      <c r="P396" s="163"/>
      <c r="Q396" s="163"/>
      <c r="R396" s="163"/>
      <c r="S396" s="163"/>
      <c r="T396" s="163"/>
      <c r="U396" s="163"/>
      <c r="V396" s="163"/>
      <c r="W396" s="163"/>
      <c r="X396" s="163"/>
      <c r="Y396" s="163"/>
      <c r="Z396" s="163"/>
    </row>
    <row r="397" spans="1:26" ht="12" customHeight="1">
      <c r="A397" s="163"/>
      <c r="B397" s="180"/>
      <c r="C397" s="180"/>
      <c r="D397" s="180"/>
      <c r="E397" s="181"/>
      <c r="F397" s="181"/>
      <c r="G397" s="163"/>
      <c r="H397" s="163"/>
      <c r="I397" s="163"/>
      <c r="J397" s="163"/>
      <c r="K397" s="163"/>
      <c r="L397" s="163"/>
      <c r="M397" s="163"/>
      <c r="N397" s="163"/>
      <c r="O397" s="163"/>
      <c r="P397" s="163"/>
      <c r="Q397" s="163"/>
      <c r="R397" s="163"/>
      <c r="S397" s="163"/>
      <c r="T397" s="163"/>
      <c r="U397" s="163"/>
      <c r="V397" s="163"/>
      <c r="W397" s="163"/>
      <c r="X397" s="163"/>
      <c r="Y397" s="163"/>
      <c r="Z397" s="163"/>
    </row>
    <row r="398" spans="1:26" ht="12" customHeight="1">
      <c r="A398" s="163"/>
      <c r="B398" s="180"/>
      <c r="C398" s="180"/>
      <c r="D398" s="180"/>
      <c r="E398" s="181"/>
      <c r="F398" s="181"/>
      <c r="G398" s="163"/>
      <c r="H398" s="163"/>
      <c r="I398" s="163"/>
      <c r="J398" s="163"/>
      <c r="K398" s="163"/>
      <c r="L398" s="163"/>
      <c r="M398" s="163"/>
      <c r="N398" s="163"/>
      <c r="O398" s="163"/>
      <c r="P398" s="163"/>
      <c r="Q398" s="163"/>
      <c r="R398" s="163"/>
      <c r="S398" s="163"/>
      <c r="T398" s="163"/>
      <c r="U398" s="163"/>
      <c r="V398" s="163"/>
      <c r="W398" s="163"/>
      <c r="X398" s="163"/>
      <c r="Y398" s="163"/>
      <c r="Z398" s="163"/>
    </row>
    <row r="399" spans="1:26" ht="12" customHeight="1">
      <c r="A399" s="163"/>
      <c r="B399" s="180"/>
      <c r="C399" s="180"/>
      <c r="D399" s="180"/>
      <c r="E399" s="181"/>
      <c r="F399" s="181"/>
      <c r="G399" s="163"/>
      <c r="H399" s="163"/>
      <c r="I399" s="163"/>
      <c r="J399" s="163"/>
      <c r="K399" s="163"/>
      <c r="L399" s="163"/>
      <c r="M399" s="163"/>
      <c r="N399" s="163"/>
      <c r="O399" s="163"/>
      <c r="P399" s="163"/>
      <c r="Q399" s="163"/>
      <c r="R399" s="163"/>
      <c r="S399" s="163"/>
      <c r="T399" s="163"/>
      <c r="U399" s="163"/>
      <c r="V399" s="163"/>
      <c r="W399" s="163"/>
      <c r="X399" s="163"/>
      <c r="Y399" s="163"/>
      <c r="Z399" s="163"/>
    </row>
    <row r="400" spans="1:26" ht="12" customHeight="1">
      <c r="A400" s="163"/>
      <c r="B400" s="180"/>
      <c r="C400" s="180"/>
      <c r="D400" s="180"/>
      <c r="E400" s="181"/>
      <c r="F400" s="181"/>
      <c r="G400" s="163"/>
      <c r="H400" s="163"/>
      <c r="I400" s="163"/>
      <c r="J400" s="163"/>
      <c r="K400" s="163"/>
      <c r="L400" s="163"/>
      <c r="M400" s="163"/>
      <c r="N400" s="163"/>
      <c r="O400" s="163"/>
      <c r="P400" s="163"/>
      <c r="Q400" s="163"/>
      <c r="R400" s="163"/>
      <c r="S400" s="163"/>
      <c r="T400" s="163"/>
      <c r="U400" s="163"/>
      <c r="V400" s="163"/>
      <c r="W400" s="163"/>
      <c r="X400" s="163"/>
      <c r="Y400" s="163"/>
      <c r="Z400" s="163"/>
    </row>
    <row r="401" spans="1:26" ht="12" customHeight="1">
      <c r="A401" s="163"/>
      <c r="B401" s="180"/>
      <c r="C401" s="180"/>
      <c r="D401" s="180"/>
      <c r="E401" s="181"/>
      <c r="F401" s="181"/>
      <c r="G401" s="163"/>
      <c r="H401" s="163"/>
      <c r="I401" s="163"/>
      <c r="J401" s="163"/>
      <c r="K401" s="163"/>
      <c r="L401" s="163"/>
      <c r="M401" s="163"/>
      <c r="N401" s="163"/>
      <c r="O401" s="163"/>
      <c r="P401" s="163"/>
      <c r="Q401" s="163"/>
      <c r="R401" s="163"/>
      <c r="S401" s="163"/>
      <c r="T401" s="163"/>
      <c r="U401" s="163"/>
      <c r="V401" s="163"/>
      <c r="W401" s="163"/>
      <c r="X401" s="163"/>
      <c r="Y401" s="163"/>
      <c r="Z401" s="163"/>
    </row>
    <row r="402" spans="1:26" ht="12" customHeight="1">
      <c r="A402" s="163"/>
      <c r="B402" s="180"/>
      <c r="C402" s="180"/>
      <c r="D402" s="180"/>
      <c r="E402" s="181"/>
      <c r="F402" s="181"/>
      <c r="G402" s="163"/>
      <c r="H402" s="163"/>
      <c r="I402" s="163"/>
      <c r="J402" s="163"/>
      <c r="K402" s="163"/>
      <c r="L402" s="163"/>
      <c r="M402" s="163"/>
      <c r="N402" s="163"/>
      <c r="O402" s="163"/>
      <c r="P402" s="163"/>
      <c r="Q402" s="163"/>
      <c r="R402" s="163"/>
      <c r="S402" s="163"/>
      <c r="T402" s="163"/>
      <c r="U402" s="163"/>
      <c r="V402" s="163"/>
      <c r="W402" s="163"/>
      <c r="X402" s="163"/>
      <c r="Y402" s="163"/>
      <c r="Z402" s="163"/>
    </row>
    <row r="403" spans="1:26" ht="12" customHeight="1">
      <c r="A403" s="163"/>
      <c r="B403" s="180"/>
      <c r="C403" s="180"/>
      <c r="D403" s="180"/>
      <c r="E403" s="181"/>
      <c r="F403" s="181"/>
      <c r="G403" s="163"/>
      <c r="H403" s="163"/>
      <c r="I403" s="163"/>
      <c r="J403" s="163"/>
      <c r="K403" s="163"/>
      <c r="L403" s="163"/>
      <c r="M403" s="163"/>
      <c r="N403" s="163"/>
      <c r="O403" s="163"/>
      <c r="P403" s="163"/>
      <c r="Q403" s="163"/>
      <c r="R403" s="163"/>
      <c r="S403" s="163"/>
      <c r="T403" s="163"/>
      <c r="U403" s="163"/>
      <c r="V403" s="163"/>
      <c r="W403" s="163"/>
      <c r="X403" s="163"/>
      <c r="Y403" s="163"/>
      <c r="Z403" s="163"/>
    </row>
    <row r="404" spans="1:26" ht="12" customHeight="1">
      <c r="A404" s="163"/>
      <c r="B404" s="180"/>
      <c r="C404" s="180"/>
      <c r="D404" s="180"/>
      <c r="E404" s="181"/>
      <c r="F404" s="181"/>
      <c r="G404" s="163"/>
      <c r="H404" s="163"/>
      <c r="I404" s="163"/>
      <c r="J404" s="163"/>
      <c r="K404" s="163"/>
      <c r="L404" s="163"/>
      <c r="M404" s="163"/>
      <c r="N404" s="163"/>
      <c r="O404" s="163"/>
      <c r="P404" s="163"/>
      <c r="Q404" s="163"/>
      <c r="R404" s="163"/>
      <c r="S404" s="163"/>
      <c r="T404" s="163"/>
      <c r="U404" s="163"/>
      <c r="V404" s="163"/>
      <c r="W404" s="163"/>
      <c r="X404" s="163"/>
      <c r="Y404" s="163"/>
      <c r="Z404" s="163"/>
    </row>
    <row r="405" spans="1:26" ht="12" customHeight="1">
      <c r="A405" s="163"/>
      <c r="B405" s="180"/>
      <c r="C405" s="180"/>
      <c r="D405" s="180"/>
      <c r="E405" s="181"/>
      <c r="F405" s="181"/>
      <c r="G405" s="163"/>
      <c r="H405" s="163"/>
      <c r="I405" s="163"/>
      <c r="J405" s="163"/>
      <c r="K405" s="163"/>
      <c r="L405" s="163"/>
      <c r="M405" s="163"/>
      <c r="N405" s="163"/>
      <c r="O405" s="163"/>
      <c r="P405" s="163"/>
      <c r="Q405" s="163"/>
      <c r="R405" s="163"/>
      <c r="S405" s="163"/>
      <c r="T405" s="163"/>
      <c r="U405" s="163"/>
      <c r="V405" s="163"/>
      <c r="W405" s="163"/>
      <c r="X405" s="163"/>
      <c r="Y405" s="163"/>
      <c r="Z405" s="163"/>
    </row>
    <row r="406" spans="1:26" ht="12" customHeight="1">
      <c r="A406" s="163"/>
      <c r="B406" s="180"/>
      <c r="C406" s="180"/>
      <c r="D406" s="180"/>
      <c r="E406" s="181"/>
      <c r="F406" s="181"/>
      <c r="G406" s="163"/>
      <c r="H406" s="163"/>
      <c r="I406" s="163"/>
      <c r="J406" s="163"/>
      <c r="K406" s="163"/>
      <c r="L406" s="163"/>
      <c r="M406" s="163"/>
      <c r="N406" s="163"/>
      <c r="O406" s="163"/>
      <c r="P406" s="163"/>
      <c r="Q406" s="163"/>
      <c r="R406" s="163"/>
      <c r="S406" s="163"/>
      <c r="T406" s="163"/>
      <c r="U406" s="163"/>
      <c r="V406" s="163"/>
      <c r="W406" s="163"/>
      <c r="X406" s="163"/>
      <c r="Y406" s="163"/>
      <c r="Z406" s="163"/>
    </row>
    <row r="407" spans="1:26" ht="12" customHeight="1">
      <c r="A407" s="163"/>
      <c r="B407" s="180"/>
      <c r="C407" s="180"/>
      <c r="D407" s="180"/>
      <c r="E407" s="181"/>
      <c r="F407" s="181"/>
      <c r="G407" s="163"/>
      <c r="H407" s="163"/>
      <c r="I407" s="163"/>
      <c r="J407" s="163"/>
      <c r="K407" s="163"/>
      <c r="L407" s="163"/>
      <c r="M407" s="163"/>
      <c r="N407" s="163"/>
      <c r="O407" s="163"/>
      <c r="P407" s="163"/>
      <c r="Q407" s="163"/>
      <c r="R407" s="163"/>
      <c r="S407" s="163"/>
      <c r="T407" s="163"/>
      <c r="U407" s="163"/>
      <c r="V407" s="163"/>
      <c r="W407" s="163"/>
      <c r="X407" s="163"/>
      <c r="Y407" s="163"/>
      <c r="Z407" s="163"/>
    </row>
    <row r="408" spans="1:26" ht="12" customHeight="1">
      <c r="A408" s="163"/>
      <c r="B408" s="180"/>
      <c r="C408" s="180"/>
      <c r="D408" s="180"/>
      <c r="E408" s="181"/>
      <c r="F408" s="181"/>
      <c r="G408" s="163"/>
      <c r="H408" s="163"/>
      <c r="I408" s="163"/>
      <c r="J408" s="163"/>
      <c r="K408" s="163"/>
      <c r="L408" s="163"/>
      <c r="M408" s="163"/>
      <c r="N408" s="163"/>
      <c r="O408" s="163"/>
      <c r="P408" s="163"/>
      <c r="Q408" s="163"/>
      <c r="R408" s="163"/>
      <c r="S408" s="163"/>
      <c r="T408" s="163"/>
      <c r="U408" s="163"/>
      <c r="V408" s="163"/>
      <c r="W408" s="163"/>
      <c r="X408" s="163"/>
      <c r="Y408" s="163"/>
      <c r="Z408" s="163"/>
    </row>
    <row r="409" spans="1:26" ht="12" customHeight="1">
      <c r="A409" s="163"/>
      <c r="B409" s="180"/>
      <c r="C409" s="180"/>
      <c r="D409" s="180"/>
      <c r="E409" s="181"/>
      <c r="F409" s="181"/>
      <c r="G409" s="163"/>
      <c r="H409" s="163"/>
      <c r="I409" s="163"/>
      <c r="J409" s="163"/>
      <c r="K409" s="163"/>
      <c r="L409" s="163"/>
      <c r="M409" s="163"/>
      <c r="N409" s="163"/>
      <c r="O409" s="163"/>
      <c r="P409" s="163"/>
      <c r="Q409" s="163"/>
      <c r="R409" s="163"/>
      <c r="S409" s="163"/>
      <c r="T409" s="163"/>
      <c r="U409" s="163"/>
      <c r="V409" s="163"/>
      <c r="W409" s="163"/>
      <c r="X409" s="163"/>
      <c r="Y409" s="163"/>
      <c r="Z409" s="163"/>
    </row>
    <row r="410" spans="1:26" ht="12" customHeight="1">
      <c r="A410" s="163"/>
      <c r="B410" s="180"/>
      <c r="C410" s="180"/>
      <c r="D410" s="180"/>
      <c r="E410" s="181"/>
      <c r="F410" s="181"/>
      <c r="G410" s="163"/>
      <c r="H410" s="163"/>
      <c r="I410" s="163"/>
      <c r="J410" s="163"/>
      <c r="K410" s="163"/>
      <c r="L410" s="163"/>
      <c r="M410" s="163"/>
      <c r="N410" s="163"/>
      <c r="O410" s="163"/>
      <c r="P410" s="163"/>
      <c r="Q410" s="163"/>
      <c r="R410" s="163"/>
      <c r="S410" s="163"/>
      <c r="T410" s="163"/>
      <c r="U410" s="163"/>
      <c r="V410" s="163"/>
      <c r="W410" s="163"/>
      <c r="X410" s="163"/>
      <c r="Y410" s="163"/>
      <c r="Z410" s="163"/>
    </row>
    <row r="411" spans="1:26" ht="12" customHeight="1">
      <c r="A411" s="163"/>
      <c r="B411" s="180"/>
      <c r="C411" s="180"/>
      <c r="D411" s="180"/>
      <c r="E411" s="181"/>
      <c r="F411" s="181"/>
      <c r="G411" s="163"/>
      <c r="H411" s="163"/>
      <c r="I411" s="163"/>
      <c r="J411" s="163"/>
      <c r="K411" s="163"/>
      <c r="L411" s="163"/>
      <c r="M411" s="163"/>
      <c r="N411" s="163"/>
      <c r="O411" s="163"/>
      <c r="P411" s="163"/>
      <c r="Q411" s="163"/>
      <c r="R411" s="163"/>
      <c r="S411" s="163"/>
      <c r="T411" s="163"/>
      <c r="U411" s="163"/>
      <c r="V411" s="163"/>
      <c r="W411" s="163"/>
      <c r="X411" s="163"/>
      <c r="Y411" s="163"/>
      <c r="Z411" s="163"/>
    </row>
    <row r="412" spans="1:26" ht="12" customHeight="1">
      <c r="A412" s="163"/>
      <c r="B412" s="180"/>
      <c r="C412" s="180"/>
      <c r="D412" s="180"/>
      <c r="E412" s="181"/>
      <c r="F412" s="181"/>
      <c r="G412" s="163"/>
      <c r="H412" s="163"/>
      <c r="I412" s="163"/>
      <c r="J412" s="163"/>
      <c r="K412" s="163"/>
      <c r="L412" s="163"/>
      <c r="M412" s="163"/>
      <c r="N412" s="163"/>
      <c r="O412" s="163"/>
      <c r="P412" s="163"/>
      <c r="Q412" s="163"/>
      <c r="R412" s="163"/>
      <c r="S412" s="163"/>
      <c r="T412" s="163"/>
      <c r="U412" s="163"/>
      <c r="V412" s="163"/>
      <c r="W412" s="163"/>
      <c r="X412" s="163"/>
      <c r="Y412" s="163"/>
      <c r="Z412" s="163"/>
    </row>
    <row r="413" spans="1:26" ht="12" customHeight="1">
      <c r="A413" s="163"/>
      <c r="B413" s="180"/>
      <c r="C413" s="180"/>
      <c r="D413" s="180"/>
      <c r="E413" s="181"/>
      <c r="F413" s="181"/>
      <c r="G413" s="163"/>
      <c r="H413" s="163"/>
      <c r="I413" s="163"/>
      <c r="J413" s="163"/>
      <c r="K413" s="163"/>
      <c r="L413" s="163"/>
      <c r="M413" s="163"/>
      <c r="N413" s="163"/>
      <c r="O413" s="163"/>
      <c r="P413" s="163"/>
      <c r="Q413" s="163"/>
      <c r="R413" s="163"/>
      <c r="S413" s="163"/>
      <c r="T413" s="163"/>
      <c r="U413" s="163"/>
      <c r="V413" s="163"/>
      <c r="W413" s="163"/>
      <c r="X413" s="163"/>
      <c r="Y413" s="163"/>
      <c r="Z413" s="163"/>
    </row>
    <row r="414" spans="1:26" ht="12" customHeight="1">
      <c r="A414" s="163"/>
      <c r="B414" s="180"/>
      <c r="C414" s="180"/>
      <c r="D414" s="180"/>
      <c r="E414" s="181"/>
      <c r="F414" s="181"/>
      <c r="G414" s="163"/>
      <c r="H414" s="163"/>
      <c r="I414" s="163"/>
      <c r="J414" s="163"/>
      <c r="K414" s="163"/>
      <c r="L414" s="163"/>
      <c r="M414" s="163"/>
      <c r="N414" s="163"/>
      <c r="O414" s="163"/>
      <c r="P414" s="163"/>
      <c r="Q414" s="163"/>
      <c r="R414" s="163"/>
      <c r="S414" s="163"/>
      <c r="T414" s="163"/>
      <c r="U414" s="163"/>
      <c r="V414" s="163"/>
      <c r="W414" s="163"/>
      <c r="X414" s="163"/>
      <c r="Y414" s="163"/>
      <c r="Z414" s="163"/>
    </row>
    <row r="415" spans="1:26" ht="12" customHeight="1">
      <c r="A415" s="163"/>
      <c r="B415" s="180"/>
      <c r="C415" s="180"/>
      <c r="D415" s="180"/>
      <c r="E415" s="181"/>
      <c r="F415" s="181"/>
      <c r="G415" s="163"/>
      <c r="H415" s="163"/>
      <c r="I415" s="163"/>
      <c r="J415" s="163"/>
      <c r="K415" s="163"/>
      <c r="L415" s="163"/>
      <c r="M415" s="163"/>
      <c r="N415" s="163"/>
      <c r="O415" s="163"/>
      <c r="P415" s="163"/>
      <c r="Q415" s="163"/>
      <c r="R415" s="163"/>
      <c r="S415" s="163"/>
      <c r="T415" s="163"/>
      <c r="U415" s="163"/>
      <c r="V415" s="163"/>
      <c r="W415" s="163"/>
      <c r="X415" s="163"/>
      <c r="Y415" s="163"/>
      <c r="Z415" s="163"/>
    </row>
    <row r="416" spans="1:26" ht="12" customHeight="1">
      <c r="A416" s="163"/>
      <c r="B416" s="180"/>
      <c r="C416" s="180"/>
      <c r="D416" s="180"/>
      <c r="E416" s="181"/>
      <c r="F416" s="181"/>
      <c r="G416" s="163"/>
      <c r="H416" s="163"/>
      <c r="I416" s="163"/>
      <c r="J416" s="163"/>
      <c r="K416" s="163"/>
      <c r="L416" s="163"/>
      <c r="M416" s="163"/>
      <c r="N416" s="163"/>
      <c r="O416" s="163"/>
      <c r="P416" s="163"/>
      <c r="Q416" s="163"/>
      <c r="R416" s="163"/>
      <c r="S416" s="163"/>
      <c r="T416" s="163"/>
      <c r="U416" s="163"/>
      <c r="V416" s="163"/>
      <c r="W416" s="163"/>
      <c r="X416" s="163"/>
      <c r="Y416" s="163"/>
      <c r="Z416" s="163"/>
    </row>
    <row r="417" spans="1:26" ht="12" customHeight="1">
      <c r="A417" s="163"/>
      <c r="B417" s="180"/>
      <c r="C417" s="180"/>
      <c r="D417" s="180"/>
      <c r="E417" s="181"/>
      <c r="F417" s="181"/>
      <c r="G417" s="163"/>
      <c r="H417" s="163"/>
      <c r="I417" s="163"/>
      <c r="J417" s="163"/>
      <c r="K417" s="163"/>
      <c r="L417" s="163"/>
      <c r="M417" s="163"/>
      <c r="N417" s="163"/>
      <c r="O417" s="163"/>
      <c r="P417" s="163"/>
      <c r="Q417" s="163"/>
      <c r="R417" s="163"/>
      <c r="S417" s="163"/>
      <c r="T417" s="163"/>
      <c r="U417" s="163"/>
      <c r="V417" s="163"/>
      <c r="W417" s="163"/>
      <c r="X417" s="163"/>
      <c r="Y417" s="163"/>
      <c r="Z417" s="163"/>
    </row>
    <row r="418" spans="1:26" ht="12" customHeight="1">
      <c r="A418" s="163"/>
      <c r="B418" s="180"/>
      <c r="C418" s="180"/>
      <c r="D418" s="180"/>
      <c r="E418" s="181"/>
      <c r="F418" s="181"/>
      <c r="G418" s="163"/>
      <c r="H418" s="163"/>
      <c r="I418" s="163"/>
      <c r="J418" s="163"/>
      <c r="K418" s="163"/>
      <c r="L418" s="163"/>
      <c r="M418" s="163"/>
      <c r="N418" s="163"/>
      <c r="O418" s="163"/>
      <c r="P418" s="163"/>
      <c r="Q418" s="163"/>
      <c r="R418" s="163"/>
      <c r="S418" s="163"/>
      <c r="T418" s="163"/>
      <c r="U418" s="163"/>
      <c r="V418" s="163"/>
      <c r="W418" s="163"/>
      <c r="X418" s="163"/>
      <c r="Y418" s="163"/>
      <c r="Z418" s="163"/>
    </row>
    <row r="419" spans="1:26" ht="12" customHeight="1">
      <c r="A419" s="163"/>
      <c r="B419" s="180"/>
      <c r="C419" s="180"/>
      <c r="D419" s="180"/>
      <c r="E419" s="181"/>
      <c r="F419" s="181"/>
      <c r="G419" s="163"/>
      <c r="H419" s="163"/>
      <c r="I419" s="163"/>
      <c r="J419" s="163"/>
      <c r="K419" s="163"/>
      <c r="L419" s="163"/>
      <c r="M419" s="163"/>
      <c r="N419" s="163"/>
      <c r="O419" s="163"/>
      <c r="P419" s="163"/>
      <c r="Q419" s="163"/>
      <c r="R419" s="163"/>
      <c r="S419" s="163"/>
      <c r="T419" s="163"/>
      <c r="U419" s="163"/>
      <c r="V419" s="163"/>
      <c r="W419" s="163"/>
      <c r="X419" s="163"/>
      <c r="Y419" s="163"/>
      <c r="Z419" s="163"/>
    </row>
    <row r="420" spans="1:26" ht="12" customHeight="1">
      <c r="A420" s="163"/>
      <c r="B420" s="180"/>
      <c r="C420" s="180"/>
      <c r="D420" s="180"/>
      <c r="E420" s="181"/>
      <c r="F420" s="181"/>
      <c r="G420" s="163"/>
      <c r="H420" s="163"/>
      <c r="I420" s="163"/>
      <c r="J420" s="163"/>
      <c r="K420" s="163"/>
      <c r="L420" s="163"/>
      <c r="M420" s="163"/>
      <c r="N420" s="163"/>
      <c r="O420" s="163"/>
      <c r="P420" s="163"/>
      <c r="Q420" s="163"/>
      <c r="R420" s="163"/>
      <c r="S420" s="163"/>
      <c r="T420" s="163"/>
      <c r="U420" s="163"/>
      <c r="V420" s="163"/>
      <c r="W420" s="163"/>
      <c r="X420" s="163"/>
      <c r="Y420" s="163"/>
      <c r="Z420" s="163"/>
    </row>
    <row r="421" spans="1:26" ht="12" customHeight="1">
      <c r="A421" s="163"/>
      <c r="B421" s="180"/>
      <c r="C421" s="180"/>
      <c r="D421" s="180"/>
      <c r="E421" s="181"/>
      <c r="F421" s="181"/>
      <c r="G421" s="163"/>
      <c r="H421" s="163"/>
      <c r="I421" s="163"/>
      <c r="J421" s="163"/>
      <c r="K421" s="163"/>
      <c r="L421" s="163"/>
      <c r="M421" s="163"/>
      <c r="N421" s="163"/>
      <c r="O421" s="163"/>
      <c r="P421" s="163"/>
      <c r="Q421" s="163"/>
      <c r="R421" s="163"/>
      <c r="S421" s="163"/>
      <c r="T421" s="163"/>
      <c r="U421" s="163"/>
      <c r="V421" s="163"/>
      <c r="W421" s="163"/>
      <c r="X421" s="163"/>
      <c r="Y421" s="163"/>
      <c r="Z421" s="163"/>
    </row>
    <row r="422" spans="1:26" ht="12" customHeight="1">
      <c r="A422" s="163"/>
      <c r="B422" s="180"/>
      <c r="C422" s="180"/>
      <c r="D422" s="180"/>
      <c r="E422" s="181"/>
      <c r="F422" s="181"/>
      <c r="G422" s="163"/>
      <c r="H422" s="163"/>
      <c r="I422" s="163"/>
      <c r="J422" s="163"/>
      <c r="K422" s="163"/>
      <c r="L422" s="163"/>
      <c r="M422" s="163"/>
      <c r="N422" s="163"/>
      <c r="O422" s="163"/>
      <c r="P422" s="163"/>
      <c r="Q422" s="163"/>
      <c r="R422" s="163"/>
      <c r="S422" s="163"/>
      <c r="T422" s="163"/>
      <c r="U422" s="163"/>
      <c r="V422" s="163"/>
      <c r="W422" s="163"/>
      <c r="X422" s="163"/>
      <c r="Y422" s="163"/>
      <c r="Z422" s="163"/>
    </row>
    <row r="423" spans="1:26" ht="12" customHeight="1">
      <c r="A423" s="163"/>
      <c r="B423" s="180"/>
      <c r="C423" s="180"/>
      <c r="D423" s="180"/>
      <c r="E423" s="181"/>
      <c r="F423" s="181"/>
      <c r="G423" s="163"/>
      <c r="H423" s="163"/>
      <c r="I423" s="163"/>
      <c r="J423" s="163"/>
      <c r="K423" s="163"/>
      <c r="L423" s="163"/>
      <c r="M423" s="163"/>
      <c r="N423" s="163"/>
      <c r="O423" s="163"/>
      <c r="P423" s="163"/>
      <c r="Q423" s="163"/>
      <c r="R423" s="163"/>
      <c r="S423" s="163"/>
      <c r="T423" s="163"/>
      <c r="U423" s="163"/>
      <c r="V423" s="163"/>
      <c r="W423" s="163"/>
      <c r="X423" s="163"/>
      <c r="Y423" s="163"/>
      <c r="Z423" s="163"/>
    </row>
    <row r="424" spans="1:26" ht="12" customHeight="1">
      <c r="A424" s="163"/>
      <c r="B424" s="180"/>
      <c r="C424" s="180"/>
      <c r="D424" s="180"/>
      <c r="E424" s="181"/>
      <c r="F424" s="181"/>
      <c r="G424" s="163"/>
      <c r="H424" s="163"/>
      <c r="I424" s="163"/>
      <c r="J424" s="163"/>
      <c r="K424" s="163"/>
      <c r="L424" s="163"/>
      <c r="M424" s="163"/>
      <c r="N424" s="163"/>
      <c r="O424" s="163"/>
      <c r="P424" s="163"/>
      <c r="Q424" s="163"/>
      <c r="R424" s="163"/>
      <c r="S424" s="163"/>
      <c r="T424" s="163"/>
      <c r="U424" s="163"/>
      <c r="V424" s="163"/>
      <c r="W424" s="163"/>
      <c r="X424" s="163"/>
      <c r="Y424" s="163"/>
      <c r="Z424" s="163"/>
    </row>
    <row r="425" spans="1:26" ht="12" customHeight="1">
      <c r="A425" s="163"/>
      <c r="B425" s="180"/>
      <c r="C425" s="180"/>
      <c r="D425" s="180"/>
      <c r="E425" s="181"/>
      <c r="F425" s="181"/>
      <c r="G425" s="163"/>
      <c r="H425" s="163"/>
      <c r="I425" s="163"/>
      <c r="J425" s="163"/>
      <c r="K425" s="163"/>
      <c r="L425" s="163"/>
      <c r="M425" s="163"/>
      <c r="N425" s="163"/>
      <c r="O425" s="163"/>
      <c r="P425" s="163"/>
      <c r="Q425" s="163"/>
      <c r="R425" s="163"/>
      <c r="S425" s="163"/>
      <c r="T425" s="163"/>
      <c r="U425" s="163"/>
      <c r="V425" s="163"/>
      <c r="W425" s="163"/>
      <c r="X425" s="163"/>
      <c r="Y425" s="163"/>
      <c r="Z425" s="163"/>
    </row>
    <row r="426" spans="1:26" ht="12" customHeight="1">
      <c r="A426" s="163"/>
      <c r="B426" s="180"/>
      <c r="C426" s="180"/>
      <c r="D426" s="180"/>
      <c r="E426" s="181"/>
      <c r="F426" s="181"/>
      <c r="G426" s="163"/>
      <c r="H426" s="163"/>
      <c r="I426" s="163"/>
      <c r="J426" s="163"/>
      <c r="K426" s="163"/>
      <c r="L426" s="163"/>
      <c r="M426" s="163"/>
      <c r="N426" s="163"/>
      <c r="O426" s="163"/>
      <c r="P426" s="163"/>
      <c r="Q426" s="163"/>
      <c r="R426" s="163"/>
      <c r="S426" s="163"/>
      <c r="T426" s="163"/>
      <c r="U426" s="163"/>
      <c r="V426" s="163"/>
      <c r="W426" s="163"/>
      <c r="X426" s="163"/>
      <c r="Y426" s="163"/>
      <c r="Z426" s="163"/>
    </row>
    <row r="427" spans="1:26" ht="12" customHeight="1">
      <c r="A427" s="163"/>
      <c r="B427" s="180"/>
      <c r="C427" s="180"/>
      <c r="D427" s="180"/>
      <c r="E427" s="181"/>
      <c r="F427" s="181"/>
      <c r="G427" s="163"/>
      <c r="H427" s="163"/>
      <c r="I427" s="163"/>
      <c r="J427" s="163"/>
      <c r="K427" s="163"/>
      <c r="L427" s="163"/>
      <c r="M427" s="163"/>
      <c r="N427" s="163"/>
      <c r="O427" s="163"/>
      <c r="P427" s="163"/>
      <c r="Q427" s="163"/>
      <c r="R427" s="163"/>
      <c r="S427" s="163"/>
      <c r="T427" s="163"/>
      <c r="U427" s="163"/>
      <c r="V427" s="163"/>
      <c r="W427" s="163"/>
      <c r="X427" s="163"/>
      <c r="Y427" s="163"/>
      <c r="Z427" s="163"/>
    </row>
    <row r="428" spans="1:26" ht="12" customHeight="1">
      <c r="A428" s="163"/>
      <c r="B428" s="180"/>
      <c r="C428" s="180"/>
      <c r="D428" s="180"/>
      <c r="E428" s="181"/>
      <c r="F428" s="181"/>
      <c r="G428" s="163"/>
      <c r="H428" s="163"/>
      <c r="I428" s="163"/>
      <c r="J428" s="163"/>
      <c r="K428" s="163"/>
      <c r="L428" s="163"/>
      <c r="M428" s="163"/>
      <c r="N428" s="163"/>
      <c r="O428" s="163"/>
      <c r="P428" s="163"/>
      <c r="Q428" s="163"/>
      <c r="R428" s="163"/>
      <c r="S428" s="163"/>
      <c r="T428" s="163"/>
      <c r="U428" s="163"/>
      <c r="V428" s="163"/>
      <c r="W428" s="163"/>
      <c r="X428" s="163"/>
      <c r="Y428" s="163"/>
      <c r="Z428" s="163"/>
    </row>
    <row r="429" spans="1:26" ht="12" customHeight="1">
      <c r="A429" s="163"/>
      <c r="B429" s="180"/>
      <c r="C429" s="180"/>
      <c r="D429" s="180"/>
      <c r="E429" s="181"/>
      <c r="F429" s="181"/>
      <c r="G429" s="163"/>
      <c r="H429" s="163"/>
      <c r="I429" s="163"/>
      <c r="J429" s="163"/>
      <c r="K429" s="163"/>
      <c r="L429" s="163"/>
      <c r="M429" s="163"/>
      <c r="N429" s="163"/>
      <c r="O429" s="163"/>
      <c r="P429" s="163"/>
      <c r="Q429" s="163"/>
      <c r="R429" s="163"/>
      <c r="S429" s="163"/>
      <c r="T429" s="163"/>
      <c r="U429" s="163"/>
      <c r="V429" s="163"/>
      <c r="W429" s="163"/>
      <c r="X429" s="163"/>
      <c r="Y429" s="163"/>
      <c r="Z429" s="163"/>
    </row>
    <row r="430" spans="1:26" ht="12" customHeight="1">
      <c r="A430" s="163"/>
      <c r="B430" s="180"/>
      <c r="C430" s="180"/>
      <c r="D430" s="180"/>
      <c r="E430" s="181"/>
      <c r="F430" s="181"/>
      <c r="G430" s="163"/>
      <c r="H430" s="163"/>
      <c r="I430" s="163"/>
      <c r="J430" s="163"/>
      <c r="K430" s="163"/>
      <c r="L430" s="163"/>
      <c r="M430" s="163"/>
      <c r="N430" s="163"/>
      <c r="O430" s="163"/>
      <c r="P430" s="163"/>
      <c r="Q430" s="163"/>
      <c r="R430" s="163"/>
      <c r="S430" s="163"/>
      <c r="T430" s="163"/>
      <c r="U430" s="163"/>
      <c r="V430" s="163"/>
      <c r="W430" s="163"/>
      <c r="X430" s="163"/>
      <c r="Y430" s="163"/>
      <c r="Z430" s="163"/>
    </row>
    <row r="431" spans="1:26" ht="12" customHeight="1">
      <c r="A431" s="163"/>
      <c r="B431" s="180"/>
      <c r="C431" s="180"/>
      <c r="D431" s="180"/>
      <c r="E431" s="181"/>
      <c r="F431" s="181"/>
      <c r="G431" s="163"/>
      <c r="H431" s="163"/>
      <c r="I431" s="163"/>
      <c r="J431" s="163"/>
      <c r="K431" s="163"/>
      <c r="L431" s="163"/>
      <c r="M431" s="163"/>
      <c r="N431" s="163"/>
      <c r="O431" s="163"/>
      <c r="P431" s="163"/>
      <c r="Q431" s="163"/>
      <c r="R431" s="163"/>
      <c r="S431" s="163"/>
      <c r="T431" s="163"/>
      <c r="U431" s="163"/>
      <c r="V431" s="163"/>
      <c r="W431" s="163"/>
      <c r="X431" s="163"/>
      <c r="Y431" s="163"/>
      <c r="Z431" s="163"/>
    </row>
    <row r="432" spans="1:26" ht="12" customHeight="1">
      <c r="A432" s="163"/>
      <c r="B432" s="180"/>
      <c r="C432" s="180"/>
      <c r="D432" s="180"/>
      <c r="E432" s="181"/>
      <c r="F432" s="181"/>
      <c r="G432" s="163"/>
      <c r="H432" s="163"/>
      <c r="I432" s="163"/>
      <c r="J432" s="163"/>
      <c r="K432" s="163"/>
      <c r="L432" s="163"/>
      <c r="M432" s="163"/>
      <c r="N432" s="163"/>
      <c r="O432" s="163"/>
      <c r="P432" s="163"/>
      <c r="Q432" s="163"/>
      <c r="R432" s="163"/>
      <c r="S432" s="163"/>
      <c r="T432" s="163"/>
      <c r="U432" s="163"/>
      <c r="V432" s="163"/>
      <c r="W432" s="163"/>
      <c r="X432" s="163"/>
      <c r="Y432" s="163"/>
      <c r="Z432" s="163"/>
    </row>
    <row r="433" spans="1:26" ht="12" customHeight="1">
      <c r="A433" s="163"/>
      <c r="B433" s="180"/>
      <c r="C433" s="180"/>
      <c r="D433" s="180"/>
      <c r="E433" s="181"/>
      <c r="F433" s="181"/>
      <c r="G433" s="163"/>
      <c r="H433" s="163"/>
      <c r="I433" s="163"/>
      <c r="J433" s="163"/>
      <c r="K433" s="163"/>
      <c r="L433" s="163"/>
      <c r="M433" s="163"/>
      <c r="N433" s="163"/>
      <c r="O433" s="163"/>
      <c r="P433" s="163"/>
      <c r="Q433" s="163"/>
      <c r="R433" s="163"/>
      <c r="S433" s="163"/>
      <c r="T433" s="163"/>
      <c r="U433" s="163"/>
      <c r="V433" s="163"/>
      <c r="W433" s="163"/>
      <c r="X433" s="163"/>
      <c r="Y433" s="163"/>
      <c r="Z433" s="163"/>
    </row>
    <row r="434" spans="1:26" ht="12" customHeight="1">
      <c r="A434" s="163"/>
      <c r="B434" s="180"/>
      <c r="C434" s="180"/>
      <c r="D434" s="180"/>
      <c r="E434" s="181"/>
      <c r="F434" s="181"/>
      <c r="G434" s="163"/>
      <c r="H434" s="163"/>
      <c r="I434" s="163"/>
      <c r="J434" s="163"/>
      <c r="K434" s="163"/>
      <c r="L434" s="163"/>
      <c r="M434" s="163"/>
      <c r="N434" s="163"/>
      <c r="O434" s="163"/>
      <c r="P434" s="163"/>
      <c r="Q434" s="163"/>
      <c r="R434" s="163"/>
      <c r="S434" s="163"/>
      <c r="T434" s="163"/>
      <c r="U434" s="163"/>
      <c r="V434" s="163"/>
      <c r="W434" s="163"/>
      <c r="X434" s="163"/>
      <c r="Y434" s="163"/>
      <c r="Z434" s="163"/>
    </row>
    <row r="435" spans="1:26" ht="12" customHeight="1">
      <c r="A435" s="163"/>
      <c r="B435" s="180"/>
      <c r="C435" s="180"/>
      <c r="D435" s="180"/>
      <c r="E435" s="181"/>
      <c r="F435" s="181"/>
      <c r="G435" s="163"/>
      <c r="H435" s="163"/>
      <c r="I435" s="163"/>
      <c r="J435" s="163"/>
      <c r="K435" s="163"/>
      <c r="L435" s="163"/>
      <c r="M435" s="163"/>
      <c r="N435" s="163"/>
      <c r="O435" s="163"/>
      <c r="P435" s="163"/>
      <c r="Q435" s="163"/>
      <c r="R435" s="163"/>
      <c r="S435" s="163"/>
      <c r="T435" s="163"/>
      <c r="U435" s="163"/>
      <c r="V435" s="163"/>
      <c r="W435" s="163"/>
      <c r="X435" s="163"/>
      <c r="Y435" s="163"/>
      <c r="Z435" s="163"/>
    </row>
    <row r="436" spans="1:26" ht="12" customHeight="1">
      <c r="A436" s="163"/>
      <c r="B436" s="180"/>
      <c r="C436" s="180"/>
      <c r="D436" s="180"/>
      <c r="E436" s="181"/>
      <c r="F436" s="181"/>
      <c r="G436" s="163"/>
      <c r="H436" s="163"/>
      <c r="I436" s="163"/>
      <c r="J436" s="163"/>
      <c r="K436" s="163"/>
      <c r="L436" s="163"/>
      <c r="M436" s="163"/>
      <c r="N436" s="163"/>
      <c r="O436" s="163"/>
      <c r="P436" s="163"/>
      <c r="Q436" s="163"/>
      <c r="R436" s="163"/>
      <c r="S436" s="163"/>
      <c r="T436" s="163"/>
      <c r="U436" s="163"/>
      <c r="V436" s="163"/>
      <c r="W436" s="163"/>
      <c r="X436" s="163"/>
      <c r="Y436" s="163"/>
      <c r="Z436" s="163"/>
    </row>
    <row r="437" spans="1:26" ht="12" customHeight="1">
      <c r="A437" s="163"/>
      <c r="B437" s="180"/>
      <c r="C437" s="180"/>
      <c r="D437" s="180"/>
      <c r="E437" s="181"/>
      <c r="F437" s="181"/>
      <c r="G437" s="163"/>
      <c r="H437" s="163"/>
      <c r="I437" s="163"/>
      <c r="J437" s="163"/>
      <c r="K437" s="163"/>
      <c r="L437" s="163"/>
      <c r="M437" s="163"/>
      <c r="N437" s="163"/>
      <c r="O437" s="163"/>
      <c r="P437" s="163"/>
      <c r="Q437" s="163"/>
      <c r="R437" s="163"/>
      <c r="S437" s="163"/>
      <c r="T437" s="163"/>
      <c r="U437" s="163"/>
      <c r="V437" s="163"/>
      <c r="W437" s="163"/>
      <c r="X437" s="163"/>
      <c r="Y437" s="163"/>
      <c r="Z437" s="163"/>
    </row>
    <row r="438" spans="1:26" ht="12" customHeight="1">
      <c r="A438" s="163"/>
      <c r="B438" s="180"/>
      <c r="C438" s="180"/>
      <c r="D438" s="180"/>
      <c r="E438" s="181"/>
      <c r="F438" s="181"/>
      <c r="G438" s="163"/>
      <c r="H438" s="163"/>
      <c r="I438" s="163"/>
      <c r="J438" s="163"/>
      <c r="K438" s="163"/>
      <c r="L438" s="163"/>
      <c r="M438" s="163"/>
      <c r="N438" s="163"/>
      <c r="O438" s="163"/>
      <c r="P438" s="163"/>
      <c r="Q438" s="163"/>
      <c r="R438" s="163"/>
      <c r="S438" s="163"/>
      <c r="T438" s="163"/>
      <c r="U438" s="163"/>
      <c r="V438" s="163"/>
      <c r="W438" s="163"/>
      <c r="X438" s="163"/>
      <c r="Y438" s="163"/>
      <c r="Z438" s="163"/>
    </row>
    <row r="439" spans="1:26" ht="12" customHeight="1">
      <c r="A439" s="163"/>
      <c r="B439" s="180"/>
      <c r="C439" s="180"/>
      <c r="D439" s="180"/>
      <c r="E439" s="181"/>
      <c r="F439" s="181"/>
      <c r="G439" s="163"/>
      <c r="H439" s="163"/>
      <c r="I439" s="163"/>
      <c r="J439" s="163"/>
      <c r="K439" s="163"/>
      <c r="L439" s="163"/>
      <c r="M439" s="163"/>
      <c r="N439" s="163"/>
      <c r="O439" s="163"/>
      <c r="P439" s="163"/>
      <c r="Q439" s="163"/>
      <c r="R439" s="163"/>
      <c r="S439" s="163"/>
      <c r="T439" s="163"/>
      <c r="U439" s="163"/>
      <c r="V439" s="163"/>
      <c r="W439" s="163"/>
      <c r="X439" s="163"/>
      <c r="Y439" s="163"/>
      <c r="Z439" s="163"/>
    </row>
    <row r="440" spans="1:26" ht="12" customHeight="1">
      <c r="A440" s="163"/>
      <c r="B440" s="180"/>
      <c r="C440" s="180"/>
      <c r="D440" s="180"/>
      <c r="E440" s="181"/>
      <c r="F440" s="181"/>
      <c r="G440" s="163"/>
      <c r="H440" s="163"/>
      <c r="I440" s="163"/>
      <c r="J440" s="163"/>
      <c r="K440" s="163"/>
      <c r="L440" s="163"/>
      <c r="M440" s="163"/>
      <c r="N440" s="163"/>
      <c r="O440" s="163"/>
      <c r="P440" s="163"/>
      <c r="Q440" s="163"/>
      <c r="R440" s="163"/>
      <c r="S440" s="163"/>
      <c r="T440" s="163"/>
      <c r="U440" s="163"/>
      <c r="V440" s="163"/>
      <c r="W440" s="163"/>
      <c r="X440" s="163"/>
      <c r="Y440" s="163"/>
      <c r="Z440" s="163"/>
    </row>
    <row r="441" spans="1:26" ht="12" customHeight="1">
      <c r="A441" s="163"/>
      <c r="B441" s="180"/>
      <c r="C441" s="180"/>
      <c r="D441" s="180"/>
      <c r="E441" s="181"/>
      <c r="F441" s="181"/>
      <c r="G441" s="163"/>
      <c r="H441" s="163"/>
      <c r="I441" s="163"/>
      <c r="J441" s="163"/>
      <c r="K441" s="163"/>
      <c r="L441" s="163"/>
      <c r="M441" s="163"/>
      <c r="N441" s="163"/>
      <c r="O441" s="163"/>
      <c r="P441" s="163"/>
      <c r="Q441" s="163"/>
      <c r="R441" s="163"/>
      <c r="S441" s="163"/>
      <c r="T441" s="163"/>
      <c r="U441" s="163"/>
      <c r="V441" s="163"/>
      <c r="W441" s="163"/>
      <c r="X441" s="163"/>
      <c r="Y441" s="163"/>
      <c r="Z441" s="163"/>
    </row>
    <row r="442" spans="1:26" ht="12" customHeight="1">
      <c r="A442" s="163"/>
      <c r="B442" s="180"/>
      <c r="C442" s="180"/>
      <c r="D442" s="180"/>
      <c r="E442" s="181"/>
      <c r="F442" s="181"/>
      <c r="G442" s="163"/>
      <c r="H442" s="163"/>
      <c r="I442" s="163"/>
      <c r="J442" s="163"/>
      <c r="K442" s="163"/>
      <c r="L442" s="163"/>
      <c r="M442" s="163"/>
      <c r="N442" s="163"/>
      <c r="O442" s="163"/>
      <c r="P442" s="163"/>
      <c r="Q442" s="163"/>
      <c r="R442" s="163"/>
      <c r="S442" s="163"/>
      <c r="T442" s="163"/>
      <c r="U442" s="163"/>
      <c r="V442" s="163"/>
      <c r="W442" s="163"/>
      <c r="X442" s="163"/>
      <c r="Y442" s="163"/>
      <c r="Z442" s="163"/>
    </row>
    <row r="443" spans="1:26" ht="12" customHeight="1">
      <c r="A443" s="163"/>
      <c r="B443" s="180"/>
      <c r="C443" s="180"/>
      <c r="D443" s="180"/>
      <c r="E443" s="181"/>
      <c r="F443" s="181"/>
      <c r="G443" s="163"/>
      <c r="H443" s="163"/>
      <c r="I443" s="163"/>
      <c r="J443" s="163"/>
      <c r="K443" s="163"/>
      <c r="L443" s="163"/>
      <c r="M443" s="163"/>
      <c r="N443" s="163"/>
      <c r="O443" s="163"/>
      <c r="P443" s="163"/>
      <c r="Q443" s="163"/>
      <c r="R443" s="163"/>
      <c r="S443" s="163"/>
      <c r="T443" s="163"/>
      <c r="U443" s="163"/>
      <c r="V443" s="163"/>
      <c r="W443" s="163"/>
      <c r="X443" s="163"/>
      <c r="Y443" s="163"/>
      <c r="Z443" s="163"/>
    </row>
    <row r="444" spans="1:26" ht="12" customHeight="1">
      <c r="A444" s="163"/>
      <c r="B444" s="180"/>
      <c r="C444" s="180"/>
      <c r="D444" s="180"/>
      <c r="E444" s="181"/>
      <c r="F444" s="181"/>
      <c r="G444" s="163"/>
      <c r="H444" s="163"/>
      <c r="I444" s="163"/>
      <c r="J444" s="163"/>
      <c r="K444" s="163"/>
      <c r="L444" s="163"/>
      <c r="M444" s="163"/>
      <c r="N444" s="163"/>
      <c r="O444" s="163"/>
      <c r="P444" s="163"/>
      <c r="Q444" s="163"/>
      <c r="R444" s="163"/>
      <c r="S444" s="163"/>
      <c r="T444" s="163"/>
      <c r="U444" s="163"/>
      <c r="V444" s="163"/>
      <c r="W444" s="163"/>
      <c r="X444" s="163"/>
      <c r="Y444" s="163"/>
      <c r="Z444" s="163"/>
    </row>
    <row r="445" spans="1:26" ht="12" customHeight="1">
      <c r="A445" s="163"/>
      <c r="B445" s="180"/>
      <c r="C445" s="180"/>
      <c r="D445" s="180"/>
      <c r="E445" s="181"/>
      <c r="F445" s="181"/>
      <c r="G445" s="163"/>
      <c r="H445" s="163"/>
      <c r="I445" s="163"/>
      <c r="J445" s="163"/>
      <c r="K445" s="163"/>
      <c r="L445" s="163"/>
      <c r="M445" s="163"/>
      <c r="N445" s="163"/>
      <c r="O445" s="163"/>
      <c r="P445" s="163"/>
      <c r="Q445" s="163"/>
      <c r="R445" s="163"/>
      <c r="S445" s="163"/>
      <c r="T445" s="163"/>
      <c r="U445" s="163"/>
      <c r="V445" s="163"/>
      <c r="W445" s="163"/>
      <c r="X445" s="163"/>
      <c r="Y445" s="163"/>
      <c r="Z445" s="163"/>
    </row>
    <row r="446" spans="1:26" ht="12" customHeight="1">
      <c r="A446" s="163"/>
      <c r="B446" s="180"/>
      <c r="C446" s="180"/>
      <c r="D446" s="180"/>
      <c r="E446" s="181"/>
      <c r="F446" s="181"/>
      <c r="G446" s="163"/>
      <c r="H446" s="163"/>
      <c r="I446" s="163"/>
      <c r="J446" s="163"/>
      <c r="K446" s="163"/>
      <c r="L446" s="163"/>
      <c r="M446" s="163"/>
      <c r="N446" s="163"/>
      <c r="O446" s="163"/>
      <c r="P446" s="163"/>
      <c r="Q446" s="163"/>
      <c r="R446" s="163"/>
      <c r="S446" s="163"/>
      <c r="T446" s="163"/>
      <c r="U446" s="163"/>
      <c r="V446" s="163"/>
      <c r="W446" s="163"/>
      <c r="X446" s="163"/>
      <c r="Y446" s="163"/>
      <c r="Z446" s="163"/>
    </row>
    <row r="447" spans="1:26" ht="12" customHeight="1">
      <c r="A447" s="163"/>
      <c r="B447" s="180"/>
      <c r="C447" s="180"/>
      <c r="D447" s="180"/>
      <c r="E447" s="181"/>
      <c r="F447" s="181"/>
      <c r="G447" s="163"/>
      <c r="H447" s="163"/>
      <c r="I447" s="163"/>
      <c r="J447" s="163"/>
      <c r="K447" s="163"/>
      <c r="L447" s="163"/>
      <c r="M447" s="163"/>
      <c r="N447" s="163"/>
      <c r="O447" s="163"/>
      <c r="P447" s="163"/>
      <c r="Q447" s="163"/>
      <c r="R447" s="163"/>
      <c r="S447" s="163"/>
      <c r="T447" s="163"/>
      <c r="U447" s="163"/>
      <c r="V447" s="163"/>
      <c r="W447" s="163"/>
      <c r="X447" s="163"/>
      <c r="Y447" s="163"/>
      <c r="Z447" s="163"/>
    </row>
    <row r="448" spans="1:26" ht="12" customHeight="1">
      <c r="A448" s="163"/>
      <c r="B448" s="180"/>
      <c r="C448" s="180"/>
      <c r="D448" s="180"/>
      <c r="E448" s="181"/>
      <c r="F448" s="181"/>
      <c r="G448" s="163"/>
      <c r="H448" s="163"/>
      <c r="I448" s="163"/>
      <c r="J448" s="163"/>
      <c r="K448" s="163"/>
      <c r="L448" s="163"/>
      <c r="M448" s="163"/>
      <c r="N448" s="163"/>
      <c r="O448" s="163"/>
      <c r="P448" s="163"/>
      <c r="Q448" s="163"/>
      <c r="R448" s="163"/>
      <c r="S448" s="163"/>
      <c r="T448" s="163"/>
      <c r="U448" s="163"/>
      <c r="V448" s="163"/>
      <c r="W448" s="163"/>
      <c r="X448" s="163"/>
      <c r="Y448" s="163"/>
      <c r="Z448" s="163"/>
    </row>
    <row r="449" spans="1:26" ht="12" customHeight="1">
      <c r="A449" s="163"/>
      <c r="B449" s="180"/>
      <c r="C449" s="180"/>
      <c r="D449" s="180"/>
      <c r="E449" s="181"/>
      <c r="F449" s="181"/>
      <c r="G449" s="163"/>
      <c r="H449" s="163"/>
      <c r="I449" s="163"/>
      <c r="J449" s="163"/>
      <c r="K449" s="163"/>
      <c r="L449" s="163"/>
      <c r="M449" s="163"/>
      <c r="N449" s="163"/>
      <c r="O449" s="163"/>
      <c r="P449" s="163"/>
      <c r="Q449" s="163"/>
      <c r="R449" s="163"/>
      <c r="S449" s="163"/>
      <c r="T449" s="163"/>
      <c r="U449" s="163"/>
      <c r="V449" s="163"/>
      <c r="W449" s="163"/>
      <c r="X449" s="163"/>
      <c r="Y449" s="163"/>
      <c r="Z449" s="163"/>
    </row>
    <row r="450" spans="1:26" ht="12" customHeight="1">
      <c r="A450" s="163"/>
      <c r="B450" s="180"/>
      <c r="C450" s="180"/>
      <c r="D450" s="180"/>
      <c r="E450" s="181"/>
      <c r="F450" s="181"/>
      <c r="G450" s="163"/>
      <c r="H450" s="163"/>
      <c r="I450" s="163"/>
      <c r="J450" s="163"/>
      <c r="K450" s="163"/>
      <c r="L450" s="163"/>
      <c r="M450" s="163"/>
      <c r="N450" s="163"/>
      <c r="O450" s="163"/>
      <c r="P450" s="163"/>
      <c r="Q450" s="163"/>
      <c r="R450" s="163"/>
      <c r="S450" s="163"/>
      <c r="T450" s="163"/>
      <c r="U450" s="163"/>
      <c r="V450" s="163"/>
      <c r="W450" s="163"/>
      <c r="X450" s="163"/>
      <c r="Y450" s="163"/>
      <c r="Z450" s="163"/>
    </row>
    <row r="451" spans="1:26" ht="12" customHeight="1">
      <c r="A451" s="163"/>
      <c r="B451" s="180"/>
      <c r="C451" s="180"/>
      <c r="D451" s="180"/>
      <c r="E451" s="181"/>
      <c r="F451" s="181"/>
      <c r="G451" s="163"/>
      <c r="H451" s="163"/>
      <c r="I451" s="163"/>
      <c r="J451" s="163"/>
      <c r="K451" s="163"/>
      <c r="L451" s="163"/>
      <c r="M451" s="163"/>
      <c r="N451" s="163"/>
      <c r="O451" s="163"/>
      <c r="P451" s="163"/>
      <c r="Q451" s="163"/>
      <c r="R451" s="163"/>
      <c r="S451" s="163"/>
      <c r="T451" s="163"/>
      <c r="U451" s="163"/>
      <c r="V451" s="163"/>
      <c r="W451" s="163"/>
      <c r="X451" s="163"/>
      <c r="Y451" s="163"/>
      <c r="Z451" s="163"/>
    </row>
    <row r="452" spans="1:26" ht="12" customHeight="1">
      <c r="A452" s="163"/>
      <c r="B452" s="180"/>
      <c r="C452" s="180"/>
      <c r="D452" s="180"/>
      <c r="E452" s="181"/>
      <c r="F452" s="181"/>
      <c r="G452" s="163"/>
      <c r="H452" s="163"/>
      <c r="I452" s="163"/>
      <c r="J452" s="163"/>
      <c r="K452" s="163"/>
      <c r="L452" s="163"/>
      <c r="M452" s="163"/>
      <c r="N452" s="163"/>
      <c r="O452" s="163"/>
      <c r="P452" s="163"/>
      <c r="Q452" s="163"/>
      <c r="R452" s="163"/>
      <c r="S452" s="163"/>
      <c r="T452" s="163"/>
      <c r="U452" s="163"/>
      <c r="V452" s="163"/>
      <c r="W452" s="163"/>
      <c r="X452" s="163"/>
      <c r="Y452" s="163"/>
      <c r="Z452" s="163"/>
    </row>
    <row r="453" spans="1:26" ht="12" customHeight="1">
      <c r="A453" s="163"/>
      <c r="B453" s="180"/>
      <c r="C453" s="180"/>
      <c r="D453" s="180"/>
      <c r="E453" s="181"/>
      <c r="F453" s="181"/>
      <c r="G453" s="163"/>
      <c r="H453" s="163"/>
      <c r="I453" s="163"/>
      <c r="J453" s="163"/>
      <c r="K453" s="163"/>
      <c r="L453" s="163"/>
      <c r="M453" s="163"/>
      <c r="N453" s="163"/>
      <c r="O453" s="163"/>
      <c r="P453" s="163"/>
      <c r="Q453" s="163"/>
      <c r="R453" s="163"/>
      <c r="S453" s="163"/>
      <c r="T453" s="163"/>
      <c r="U453" s="163"/>
      <c r="V453" s="163"/>
      <c r="W453" s="163"/>
      <c r="X453" s="163"/>
      <c r="Y453" s="163"/>
      <c r="Z453" s="163"/>
    </row>
    <row r="454" spans="1:26" ht="12" customHeight="1">
      <c r="A454" s="163"/>
      <c r="B454" s="180"/>
      <c r="C454" s="180"/>
      <c r="D454" s="180"/>
      <c r="E454" s="181"/>
      <c r="F454" s="181"/>
      <c r="G454" s="163"/>
      <c r="H454" s="163"/>
      <c r="I454" s="163"/>
      <c r="J454" s="163"/>
      <c r="K454" s="163"/>
      <c r="L454" s="163"/>
      <c r="M454" s="163"/>
      <c r="N454" s="163"/>
      <c r="O454" s="163"/>
      <c r="P454" s="163"/>
      <c r="Q454" s="163"/>
      <c r="R454" s="163"/>
      <c r="S454" s="163"/>
      <c r="T454" s="163"/>
      <c r="U454" s="163"/>
      <c r="V454" s="163"/>
      <c r="W454" s="163"/>
      <c r="X454" s="163"/>
      <c r="Y454" s="163"/>
      <c r="Z454" s="163"/>
    </row>
    <row r="455" spans="1:26" ht="12" customHeight="1">
      <c r="A455" s="163"/>
      <c r="B455" s="180"/>
      <c r="C455" s="180"/>
      <c r="D455" s="180"/>
      <c r="E455" s="181"/>
      <c r="F455" s="181"/>
      <c r="G455" s="163"/>
      <c r="H455" s="163"/>
      <c r="I455" s="163"/>
      <c r="J455" s="163"/>
      <c r="K455" s="163"/>
      <c r="L455" s="163"/>
      <c r="M455" s="163"/>
      <c r="N455" s="163"/>
      <c r="O455" s="163"/>
      <c r="P455" s="163"/>
      <c r="Q455" s="163"/>
      <c r="R455" s="163"/>
      <c r="S455" s="163"/>
      <c r="T455" s="163"/>
      <c r="U455" s="163"/>
      <c r="V455" s="163"/>
      <c r="W455" s="163"/>
      <c r="X455" s="163"/>
      <c r="Y455" s="163"/>
      <c r="Z455" s="163"/>
    </row>
    <row r="456" spans="1:26" ht="12" customHeight="1">
      <c r="A456" s="163"/>
      <c r="B456" s="180"/>
      <c r="C456" s="180"/>
      <c r="D456" s="180"/>
      <c r="E456" s="181"/>
      <c r="F456" s="181"/>
      <c r="G456" s="163"/>
      <c r="H456" s="163"/>
      <c r="I456" s="163"/>
      <c r="J456" s="163"/>
      <c r="K456" s="163"/>
      <c r="L456" s="163"/>
      <c r="M456" s="163"/>
      <c r="N456" s="163"/>
      <c r="O456" s="163"/>
      <c r="P456" s="163"/>
      <c r="Q456" s="163"/>
      <c r="R456" s="163"/>
      <c r="S456" s="163"/>
      <c r="T456" s="163"/>
      <c r="U456" s="163"/>
      <c r="V456" s="163"/>
      <c r="W456" s="163"/>
      <c r="X456" s="163"/>
      <c r="Y456" s="163"/>
      <c r="Z456" s="163"/>
    </row>
    <row r="457" spans="1:26" ht="12" customHeight="1">
      <c r="A457" s="163"/>
      <c r="B457" s="180"/>
      <c r="C457" s="180"/>
      <c r="D457" s="180"/>
      <c r="E457" s="181"/>
      <c r="F457" s="181"/>
      <c r="G457" s="163"/>
      <c r="H457" s="163"/>
      <c r="I457" s="163"/>
      <c r="J457" s="163"/>
      <c r="K457" s="163"/>
      <c r="L457" s="163"/>
      <c r="M457" s="163"/>
      <c r="N457" s="163"/>
      <c r="O457" s="163"/>
      <c r="P457" s="163"/>
      <c r="Q457" s="163"/>
      <c r="R457" s="163"/>
      <c r="S457" s="163"/>
      <c r="T457" s="163"/>
      <c r="U457" s="163"/>
      <c r="V457" s="163"/>
      <c r="W457" s="163"/>
      <c r="X457" s="163"/>
      <c r="Y457" s="163"/>
      <c r="Z457" s="163"/>
    </row>
    <row r="458" spans="1:26" ht="12" customHeight="1">
      <c r="A458" s="163"/>
      <c r="B458" s="180"/>
      <c r="C458" s="180"/>
      <c r="D458" s="180"/>
      <c r="E458" s="181"/>
      <c r="F458" s="181"/>
      <c r="G458" s="163"/>
      <c r="H458" s="163"/>
      <c r="I458" s="163"/>
      <c r="J458" s="163"/>
      <c r="K458" s="163"/>
      <c r="L458" s="163"/>
      <c r="M458" s="163"/>
      <c r="N458" s="163"/>
      <c r="O458" s="163"/>
      <c r="P458" s="163"/>
      <c r="Q458" s="163"/>
      <c r="R458" s="163"/>
      <c r="S458" s="163"/>
      <c r="T458" s="163"/>
      <c r="U458" s="163"/>
      <c r="V458" s="163"/>
      <c r="W458" s="163"/>
      <c r="X458" s="163"/>
      <c r="Y458" s="163"/>
      <c r="Z458" s="163"/>
    </row>
    <row r="459" spans="1:26" ht="12" customHeight="1">
      <c r="A459" s="163"/>
      <c r="B459" s="180"/>
      <c r="C459" s="180"/>
      <c r="D459" s="180"/>
      <c r="E459" s="181"/>
      <c r="F459" s="181"/>
      <c r="G459" s="163"/>
      <c r="H459" s="163"/>
      <c r="I459" s="163"/>
      <c r="J459" s="163"/>
      <c r="K459" s="163"/>
      <c r="L459" s="163"/>
      <c r="M459" s="163"/>
      <c r="N459" s="163"/>
      <c r="O459" s="163"/>
      <c r="P459" s="163"/>
      <c r="Q459" s="163"/>
      <c r="R459" s="163"/>
      <c r="S459" s="163"/>
      <c r="T459" s="163"/>
      <c r="U459" s="163"/>
      <c r="V459" s="163"/>
      <c r="W459" s="163"/>
      <c r="X459" s="163"/>
      <c r="Y459" s="163"/>
      <c r="Z459" s="163"/>
    </row>
    <row r="460" spans="1:26" ht="12" customHeight="1">
      <c r="A460" s="163"/>
      <c r="B460" s="180"/>
      <c r="C460" s="180"/>
      <c r="D460" s="180"/>
      <c r="E460" s="181"/>
      <c r="F460" s="181"/>
      <c r="G460" s="163"/>
      <c r="H460" s="163"/>
      <c r="I460" s="163"/>
      <c r="J460" s="163"/>
      <c r="K460" s="163"/>
      <c r="L460" s="163"/>
      <c r="M460" s="163"/>
      <c r="N460" s="163"/>
      <c r="O460" s="163"/>
      <c r="P460" s="163"/>
      <c r="Q460" s="163"/>
      <c r="R460" s="163"/>
      <c r="S460" s="163"/>
      <c r="T460" s="163"/>
      <c r="U460" s="163"/>
      <c r="V460" s="163"/>
      <c r="W460" s="163"/>
      <c r="X460" s="163"/>
      <c r="Y460" s="163"/>
      <c r="Z460" s="163"/>
    </row>
    <row r="461" spans="1:26" ht="12" customHeight="1">
      <c r="A461" s="163"/>
      <c r="B461" s="180"/>
      <c r="C461" s="180"/>
      <c r="D461" s="180"/>
      <c r="E461" s="181"/>
      <c r="F461" s="181"/>
      <c r="G461" s="163"/>
      <c r="H461" s="163"/>
      <c r="I461" s="163"/>
      <c r="J461" s="163"/>
      <c r="K461" s="163"/>
      <c r="L461" s="163"/>
      <c r="M461" s="163"/>
      <c r="N461" s="163"/>
      <c r="O461" s="163"/>
      <c r="P461" s="163"/>
      <c r="Q461" s="163"/>
      <c r="R461" s="163"/>
      <c r="S461" s="163"/>
      <c r="T461" s="163"/>
      <c r="U461" s="163"/>
      <c r="V461" s="163"/>
      <c r="W461" s="163"/>
      <c r="X461" s="163"/>
      <c r="Y461" s="163"/>
      <c r="Z461" s="163"/>
    </row>
    <row r="462" spans="1:26" ht="12" customHeight="1">
      <c r="A462" s="163"/>
      <c r="B462" s="180"/>
      <c r="C462" s="180"/>
      <c r="D462" s="180"/>
      <c r="E462" s="181"/>
      <c r="F462" s="181"/>
      <c r="G462" s="163"/>
      <c r="H462" s="163"/>
      <c r="I462" s="163"/>
      <c r="J462" s="163"/>
      <c r="K462" s="163"/>
      <c r="L462" s="163"/>
      <c r="M462" s="163"/>
      <c r="N462" s="163"/>
      <c r="O462" s="163"/>
      <c r="P462" s="163"/>
      <c r="Q462" s="163"/>
      <c r="R462" s="163"/>
      <c r="S462" s="163"/>
      <c r="T462" s="163"/>
      <c r="U462" s="163"/>
      <c r="V462" s="163"/>
      <c r="W462" s="163"/>
      <c r="X462" s="163"/>
      <c r="Y462" s="163"/>
      <c r="Z462" s="163"/>
    </row>
    <row r="463" spans="1:26" ht="12" customHeight="1">
      <c r="A463" s="163"/>
      <c r="B463" s="180"/>
      <c r="C463" s="180"/>
      <c r="D463" s="180"/>
      <c r="E463" s="181"/>
      <c r="F463" s="181"/>
      <c r="G463" s="163"/>
      <c r="H463" s="163"/>
      <c r="I463" s="163"/>
      <c r="J463" s="163"/>
      <c r="K463" s="163"/>
      <c r="L463" s="163"/>
      <c r="M463" s="163"/>
      <c r="N463" s="163"/>
      <c r="O463" s="163"/>
      <c r="P463" s="163"/>
      <c r="Q463" s="163"/>
      <c r="R463" s="163"/>
      <c r="S463" s="163"/>
      <c r="T463" s="163"/>
      <c r="U463" s="163"/>
      <c r="V463" s="163"/>
      <c r="W463" s="163"/>
      <c r="X463" s="163"/>
      <c r="Y463" s="163"/>
      <c r="Z463" s="163"/>
    </row>
    <row r="464" spans="1:26" ht="12" customHeight="1">
      <c r="A464" s="163"/>
      <c r="B464" s="180"/>
      <c r="C464" s="180"/>
      <c r="D464" s="180"/>
      <c r="E464" s="181"/>
      <c r="F464" s="181"/>
      <c r="G464" s="163"/>
      <c r="H464" s="163"/>
      <c r="I464" s="163"/>
      <c r="J464" s="163"/>
      <c r="K464" s="163"/>
      <c r="L464" s="163"/>
      <c r="M464" s="163"/>
      <c r="N464" s="163"/>
      <c r="O464" s="163"/>
      <c r="P464" s="163"/>
      <c r="Q464" s="163"/>
      <c r="R464" s="163"/>
      <c r="S464" s="163"/>
      <c r="T464" s="163"/>
      <c r="U464" s="163"/>
      <c r="V464" s="163"/>
      <c r="W464" s="163"/>
      <c r="X464" s="163"/>
      <c r="Y464" s="163"/>
      <c r="Z464" s="163"/>
    </row>
    <row r="465" spans="1:26" ht="12" customHeight="1">
      <c r="A465" s="163"/>
      <c r="B465" s="180"/>
      <c r="C465" s="180"/>
      <c r="D465" s="180"/>
      <c r="E465" s="181"/>
      <c r="F465" s="181"/>
      <c r="G465" s="163"/>
      <c r="H465" s="163"/>
      <c r="I465" s="163"/>
      <c r="J465" s="163"/>
      <c r="K465" s="163"/>
      <c r="L465" s="163"/>
      <c r="M465" s="163"/>
      <c r="N465" s="163"/>
      <c r="O465" s="163"/>
      <c r="P465" s="163"/>
      <c r="Q465" s="163"/>
      <c r="R465" s="163"/>
      <c r="S465" s="163"/>
      <c r="T465" s="163"/>
      <c r="U465" s="163"/>
      <c r="V465" s="163"/>
      <c r="W465" s="163"/>
      <c r="X465" s="163"/>
      <c r="Y465" s="163"/>
      <c r="Z465" s="163"/>
    </row>
    <row r="466" spans="1:26" ht="12" customHeight="1">
      <c r="A466" s="163"/>
      <c r="B466" s="180"/>
      <c r="C466" s="180"/>
      <c r="D466" s="180"/>
      <c r="E466" s="181"/>
      <c r="F466" s="181"/>
      <c r="G466" s="163"/>
      <c r="H466" s="163"/>
      <c r="I466" s="163"/>
      <c r="J466" s="163"/>
      <c r="K466" s="163"/>
      <c r="L466" s="163"/>
      <c r="M466" s="163"/>
      <c r="N466" s="163"/>
      <c r="O466" s="163"/>
      <c r="P466" s="163"/>
      <c r="Q466" s="163"/>
      <c r="R466" s="163"/>
      <c r="S466" s="163"/>
      <c r="T466" s="163"/>
      <c r="U466" s="163"/>
      <c r="V466" s="163"/>
      <c r="W466" s="163"/>
      <c r="X466" s="163"/>
      <c r="Y466" s="163"/>
      <c r="Z466" s="163"/>
    </row>
    <row r="467" spans="1:26" ht="12" customHeight="1">
      <c r="A467" s="163"/>
      <c r="B467" s="180"/>
      <c r="C467" s="180"/>
      <c r="D467" s="180"/>
      <c r="E467" s="181"/>
      <c r="F467" s="181"/>
      <c r="G467" s="163"/>
      <c r="H467" s="163"/>
      <c r="I467" s="163"/>
      <c r="J467" s="163"/>
      <c r="K467" s="163"/>
      <c r="L467" s="163"/>
      <c r="M467" s="163"/>
      <c r="N467" s="163"/>
      <c r="O467" s="163"/>
      <c r="P467" s="163"/>
      <c r="Q467" s="163"/>
      <c r="R467" s="163"/>
      <c r="S467" s="163"/>
      <c r="T467" s="163"/>
      <c r="U467" s="163"/>
      <c r="V467" s="163"/>
      <c r="W467" s="163"/>
      <c r="X467" s="163"/>
      <c r="Y467" s="163"/>
      <c r="Z467" s="163"/>
    </row>
    <row r="468" spans="1:26" ht="12" customHeight="1">
      <c r="A468" s="163"/>
      <c r="B468" s="180"/>
      <c r="C468" s="180"/>
      <c r="D468" s="180"/>
      <c r="E468" s="181"/>
      <c r="F468" s="181"/>
      <c r="G468" s="163"/>
      <c r="H468" s="163"/>
      <c r="I468" s="163"/>
      <c r="J468" s="163"/>
      <c r="K468" s="163"/>
      <c r="L468" s="163"/>
      <c r="M468" s="163"/>
      <c r="N468" s="163"/>
      <c r="O468" s="163"/>
      <c r="P468" s="163"/>
      <c r="Q468" s="163"/>
      <c r="R468" s="163"/>
      <c r="S468" s="163"/>
      <c r="T468" s="163"/>
      <c r="U468" s="163"/>
      <c r="V468" s="163"/>
      <c r="W468" s="163"/>
      <c r="X468" s="163"/>
      <c r="Y468" s="163"/>
      <c r="Z468" s="163"/>
    </row>
    <row r="469" spans="1:26" ht="12" customHeight="1">
      <c r="A469" s="163"/>
      <c r="B469" s="180"/>
      <c r="C469" s="180"/>
      <c r="D469" s="180"/>
      <c r="E469" s="181"/>
      <c r="F469" s="181"/>
      <c r="G469" s="163"/>
      <c r="H469" s="163"/>
      <c r="I469" s="163"/>
      <c r="J469" s="163"/>
      <c r="K469" s="163"/>
      <c r="L469" s="163"/>
      <c r="M469" s="163"/>
      <c r="N469" s="163"/>
      <c r="O469" s="163"/>
      <c r="P469" s="163"/>
      <c r="Q469" s="163"/>
      <c r="R469" s="163"/>
      <c r="S469" s="163"/>
      <c r="T469" s="163"/>
      <c r="U469" s="163"/>
      <c r="V469" s="163"/>
      <c r="W469" s="163"/>
      <c r="X469" s="163"/>
      <c r="Y469" s="163"/>
      <c r="Z469" s="163"/>
    </row>
    <row r="470" spans="1:26" ht="12" customHeight="1">
      <c r="A470" s="163"/>
      <c r="B470" s="180"/>
      <c r="C470" s="180"/>
      <c r="D470" s="180"/>
      <c r="E470" s="181"/>
      <c r="F470" s="181"/>
      <c r="G470" s="163"/>
      <c r="H470" s="163"/>
      <c r="I470" s="163"/>
      <c r="J470" s="163"/>
      <c r="K470" s="163"/>
      <c r="L470" s="163"/>
      <c r="M470" s="163"/>
      <c r="N470" s="163"/>
      <c r="O470" s="163"/>
      <c r="P470" s="163"/>
      <c r="Q470" s="163"/>
      <c r="R470" s="163"/>
      <c r="S470" s="163"/>
      <c r="T470" s="163"/>
      <c r="U470" s="163"/>
      <c r="V470" s="163"/>
      <c r="W470" s="163"/>
      <c r="X470" s="163"/>
      <c r="Y470" s="163"/>
      <c r="Z470" s="163"/>
    </row>
    <row r="471" spans="1:26" ht="12" customHeight="1">
      <c r="A471" s="163"/>
      <c r="B471" s="180"/>
      <c r="C471" s="180"/>
      <c r="D471" s="180"/>
      <c r="E471" s="181"/>
      <c r="F471" s="181"/>
      <c r="G471" s="163"/>
      <c r="H471" s="163"/>
      <c r="I471" s="163"/>
      <c r="J471" s="163"/>
      <c r="K471" s="163"/>
      <c r="L471" s="163"/>
      <c r="M471" s="163"/>
      <c r="N471" s="163"/>
      <c r="O471" s="163"/>
      <c r="P471" s="163"/>
      <c r="Q471" s="163"/>
      <c r="R471" s="163"/>
      <c r="S471" s="163"/>
      <c r="T471" s="163"/>
      <c r="U471" s="163"/>
      <c r="V471" s="163"/>
      <c r="W471" s="163"/>
      <c r="X471" s="163"/>
      <c r="Y471" s="163"/>
      <c r="Z471" s="163"/>
    </row>
    <row r="472" spans="1:26" ht="12" customHeight="1">
      <c r="A472" s="163"/>
      <c r="B472" s="180"/>
      <c r="C472" s="180"/>
      <c r="D472" s="180"/>
      <c r="E472" s="181"/>
      <c r="F472" s="181"/>
      <c r="G472" s="163"/>
      <c r="H472" s="163"/>
      <c r="I472" s="163"/>
      <c r="J472" s="163"/>
      <c r="K472" s="163"/>
      <c r="L472" s="163"/>
      <c r="M472" s="163"/>
      <c r="N472" s="163"/>
      <c r="O472" s="163"/>
      <c r="P472" s="163"/>
      <c r="Q472" s="163"/>
      <c r="R472" s="163"/>
      <c r="S472" s="163"/>
      <c r="T472" s="163"/>
      <c r="U472" s="163"/>
      <c r="V472" s="163"/>
      <c r="W472" s="163"/>
      <c r="X472" s="163"/>
      <c r="Y472" s="163"/>
      <c r="Z472" s="163"/>
    </row>
    <row r="473" spans="1:26" ht="12" customHeight="1">
      <c r="A473" s="163"/>
      <c r="B473" s="180"/>
      <c r="C473" s="180"/>
      <c r="D473" s="180"/>
      <c r="E473" s="181"/>
      <c r="F473" s="181"/>
      <c r="G473" s="163"/>
      <c r="H473" s="163"/>
      <c r="I473" s="163"/>
      <c r="J473" s="163"/>
      <c r="K473" s="163"/>
      <c r="L473" s="163"/>
      <c r="M473" s="163"/>
      <c r="N473" s="163"/>
      <c r="O473" s="163"/>
      <c r="P473" s="163"/>
      <c r="Q473" s="163"/>
      <c r="R473" s="163"/>
      <c r="S473" s="163"/>
      <c r="T473" s="163"/>
      <c r="U473" s="163"/>
      <c r="V473" s="163"/>
      <c r="W473" s="163"/>
      <c r="X473" s="163"/>
      <c r="Y473" s="163"/>
      <c r="Z473" s="163"/>
    </row>
    <row r="474" spans="1:26" ht="12" customHeight="1">
      <c r="A474" s="163"/>
      <c r="B474" s="180"/>
      <c r="C474" s="180"/>
      <c r="D474" s="180"/>
      <c r="E474" s="181"/>
      <c r="F474" s="181"/>
      <c r="G474" s="163"/>
      <c r="H474" s="163"/>
      <c r="I474" s="163"/>
      <c r="J474" s="163"/>
      <c r="K474" s="163"/>
      <c r="L474" s="163"/>
      <c r="M474" s="163"/>
      <c r="N474" s="163"/>
      <c r="O474" s="163"/>
      <c r="P474" s="163"/>
      <c r="Q474" s="163"/>
      <c r="R474" s="163"/>
      <c r="S474" s="163"/>
      <c r="T474" s="163"/>
      <c r="U474" s="163"/>
      <c r="V474" s="163"/>
      <c r="W474" s="163"/>
      <c r="X474" s="163"/>
      <c r="Y474" s="163"/>
      <c r="Z474" s="163"/>
    </row>
    <row r="475" spans="1:26" ht="12" customHeight="1">
      <c r="A475" s="163"/>
      <c r="B475" s="180"/>
      <c r="C475" s="180"/>
      <c r="D475" s="180"/>
      <c r="E475" s="181"/>
      <c r="F475" s="181"/>
      <c r="G475" s="163"/>
      <c r="H475" s="163"/>
      <c r="I475" s="163"/>
      <c r="J475" s="163"/>
      <c r="K475" s="163"/>
      <c r="L475" s="163"/>
      <c r="M475" s="163"/>
      <c r="N475" s="163"/>
      <c r="O475" s="163"/>
      <c r="P475" s="163"/>
      <c r="Q475" s="163"/>
      <c r="R475" s="163"/>
      <c r="S475" s="163"/>
      <c r="T475" s="163"/>
      <c r="U475" s="163"/>
      <c r="V475" s="163"/>
      <c r="W475" s="163"/>
      <c r="X475" s="163"/>
      <c r="Y475" s="163"/>
      <c r="Z475" s="163"/>
    </row>
    <row r="476" spans="1:26" ht="12" customHeight="1">
      <c r="A476" s="163"/>
      <c r="B476" s="180"/>
      <c r="C476" s="180"/>
      <c r="D476" s="180"/>
      <c r="E476" s="181"/>
      <c r="F476" s="181"/>
      <c r="G476" s="163"/>
      <c r="H476" s="163"/>
      <c r="I476" s="163"/>
      <c r="J476" s="163"/>
      <c r="K476" s="163"/>
      <c r="L476" s="163"/>
      <c r="M476" s="163"/>
      <c r="N476" s="163"/>
      <c r="O476" s="163"/>
      <c r="P476" s="163"/>
      <c r="Q476" s="163"/>
      <c r="R476" s="163"/>
      <c r="S476" s="163"/>
      <c r="T476" s="163"/>
      <c r="U476" s="163"/>
      <c r="V476" s="163"/>
      <c r="W476" s="163"/>
      <c r="X476" s="163"/>
      <c r="Y476" s="163"/>
      <c r="Z476" s="163"/>
    </row>
    <row r="477" spans="1:26" ht="12" customHeight="1">
      <c r="A477" s="163"/>
      <c r="B477" s="180"/>
      <c r="C477" s="180"/>
      <c r="D477" s="180"/>
      <c r="E477" s="181"/>
      <c r="F477" s="181"/>
      <c r="G477" s="163"/>
      <c r="H477" s="163"/>
      <c r="I477" s="163"/>
      <c r="J477" s="163"/>
      <c r="K477" s="163"/>
      <c r="L477" s="163"/>
      <c r="M477" s="163"/>
      <c r="N477" s="163"/>
      <c r="O477" s="163"/>
      <c r="P477" s="163"/>
      <c r="Q477" s="163"/>
      <c r="R477" s="163"/>
      <c r="S477" s="163"/>
      <c r="T477" s="163"/>
      <c r="U477" s="163"/>
      <c r="V477" s="163"/>
      <c r="W477" s="163"/>
      <c r="X477" s="163"/>
      <c r="Y477" s="163"/>
      <c r="Z477" s="163"/>
    </row>
    <row r="478" spans="1:26" ht="12" customHeight="1">
      <c r="A478" s="163"/>
      <c r="B478" s="180"/>
      <c r="C478" s="180"/>
      <c r="D478" s="180"/>
      <c r="E478" s="181"/>
      <c r="F478" s="181"/>
      <c r="G478" s="163"/>
      <c r="H478" s="163"/>
      <c r="I478" s="163"/>
      <c r="J478" s="163"/>
      <c r="K478" s="163"/>
      <c r="L478" s="163"/>
      <c r="M478" s="163"/>
      <c r="N478" s="163"/>
      <c r="O478" s="163"/>
      <c r="P478" s="163"/>
      <c r="Q478" s="163"/>
      <c r="R478" s="163"/>
      <c r="S478" s="163"/>
      <c r="T478" s="163"/>
      <c r="U478" s="163"/>
      <c r="V478" s="163"/>
      <c r="W478" s="163"/>
      <c r="X478" s="163"/>
      <c r="Y478" s="163"/>
      <c r="Z478" s="163"/>
    </row>
    <row r="479" spans="1:26" ht="12" customHeight="1">
      <c r="A479" s="163"/>
      <c r="B479" s="180"/>
      <c r="C479" s="180"/>
      <c r="D479" s="180"/>
      <c r="E479" s="181"/>
      <c r="F479" s="181"/>
      <c r="G479" s="163"/>
      <c r="H479" s="163"/>
      <c r="I479" s="163"/>
      <c r="J479" s="163"/>
      <c r="K479" s="163"/>
      <c r="L479" s="163"/>
      <c r="M479" s="163"/>
      <c r="N479" s="163"/>
      <c r="O479" s="163"/>
      <c r="P479" s="163"/>
      <c r="Q479" s="163"/>
      <c r="R479" s="163"/>
      <c r="S479" s="163"/>
      <c r="T479" s="163"/>
      <c r="U479" s="163"/>
      <c r="V479" s="163"/>
      <c r="W479" s="163"/>
      <c r="X479" s="163"/>
      <c r="Y479" s="163"/>
      <c r="Z479" s="163"/>
    </row>
    <row r="480" spans="1:26" ht="12" customHeight="1">
      <c r="A480" s="163"/>
      <c r="B480" s="180"/>
      <c r="C480" s="180"/>
      <c r="D480" s="180"/>
      <c r="E480" s="181"/>
      <c r="F480" s="181"/>
      <c r="G480" s="163"/>
      <c r="H480" s="163"/>
      <c r="I480" s="163"/>
      <c r="J480" s="163"/>
      <c r="K480" s="163"/>
      <c r="L480" s="163"/>
      <c r="M480" s="163"/>
      <c r="N480" s="163"/>
      <c r="O480" s="163"/>
      <c r="P480" s="163"/>
      <c r="Q480" s="163"/>
      <c r="R480" s="163"/>
      <c r="S480" s="163"/>
      <c r="T480" s="163"/>
      <c r="U480" s="163"/>
      <c r="V480" s="163"/>
      <c r="W480" s="163"/>
      <c r="X480" s="163"/>
      <c r="Y480" s="163"/>
      <c r="Z480" s="163"/>
    </row>
    <row r="481" spans="1:26" ht="12" customHeight="1">
      <c r="A481" s="163"/>
      <c r="B481" s="180"/>
      <c r="C481" s="180"/>
      <c r="D481" s="180"/>
      <c r="E481" s="181"/>
      <c r="F481" s="181"/>
      <c r="G481" s="163"/>
      <c r="H481" s="163"/>
      <c r="I481" s="163"/>
      <c r="J481" s="163"/>
      <c r="K481" s="163"/>
      <c r="L481" s="163"/>
      <c r="M481" s="163"/>
      <c r="N481" s="163"/>
      <c r="O481" s="163"/>
      <c r="P481" s="163"/>
      <c r="Q481" s="163"/>
      <c r="R481" s="163"/>
      <c r="S481" s="163"/>
      <c r="T481" s="163"/>
      <c r="U481" s="163"/>
      <c r="V481" s="163"/>
      <c r="W481" s="163"/>
      <c r="X481" s="163"/>
      <c r="Y481" s="163"/>
      <c r="Z481" s="163"/>
    </row>
    <row r="482" spans="1:26" ht="12" customHeight="1">
      <c r="A482" s="163"/>
      <c r="B482" s="180"/>
      <c r="C482" s="180"/>
      <c r="D482" s="180"/>
      <c r="E482" s="181"/>
      <c r="F482" s="181"/>
      <c r="G482" s="163"/>
      <c r="H482" s="163"/>
      <c r="I482" s="163"/>
      <c r="J482" s="163"/>
      <c r="K482" s="163"/>
      <c r="L482" s="163"/>
      <c r="M482" s="163"/>
      <c r="N482" s="163"/>
      <c r="O482" s="163"/>
      <c r="P482" s="163"/>
      <c r="Q482" s="163"/>
      <c r="R482" s="163"/>
      <c r="S482" s="163"/>
      <c r="T482" s="163"/>
      <c r="U482" s="163"/>
      <c r="V482" s="163"/>
      <c r="W482" s="163"/>
      <c r="X482" s="163"/>
      <c r="Y482" s="163"/>
      <c r="Z482" s="163"/>
    </row>
    <row r="483" spans="1:26" ht="12" customHeight="1">
      <c r="A483" s="163"/>
      <c r="B483" s="180"/>
      <c r="C483" s="180"/>
      <c r="D483" s="180"/>
      <c r="E483" s="181"/>
      <c r="F483" s="181"/>
      <c r="G483" s="163"/>
      <c r="H483" s="163"/>
      <c r="I483" s="163"/>
      <c r="J483" s="163"/>
      <c r="K483" s="163"/>
      <c r="L483" s="163"/>
      <c r="M483" s="163"/>
      <c r="N483" s="163"/>
      <c r="O483" s="163"/>
      <c r="P483" s="163"/>
      <c r="Q483" s="163"/>
      <c r="R483" s="163"/>
      <c r="S483" s="163"/>
      <c r="T483" s="163"/>
      <c r="U483" s="163"/>
      <c r="V483" s="163"/>
      <c r="W483" s="163"/>
      <c r="X483" s="163"/>
      <c r="Y483" s="163"/>
      <c r="Z483" s="163"/>
    </row>
    <row r="484" spans="1:26" ht="12" customHeight="1">
      <c r="A484" s="163"/>
      <c r="B484" s="180"/>
      <c r="C484" s="180"/>
      <c r="D484" s="180"/>
      <c r="E484" s="181"/>
      <c r="F484" s="181"/>
      <c r="G484" s="163"/>
      <c r="H484" s="163"/>
      <c r="I484" s="163"/>
      <c r="J484" s="163"/>
      <c r="K484" s="163"/>
      <c r="L484" s="163"/>
      <c r="M484" s="163"/>
      <c r="N484" s="163"/>
      <c r="O484" s="163"/>
      <c r="P484" s="163"/>
      <c r="Q484" s="163"/>
      <c r="R484" s="163"/>
      <c r="S484" s="163"/>
      <c r="T484" s="163"/>
      <c r="U484" s="163"/>
      <c r="V484" s="163"/>
      <c r="W484" s="163"/>
      <c r="X484" s="163"/>
      <c r="Y484" s="163"/>
      <c r="Z484" s="163"/>
    </row>
    <row r="485" spans="1:26" ht="12" customHeight="1">
      <c r="A485" s="163"/>
      <c r="B485" s="180"/>
      <c r="C485" s="180"/>
      <c r="D485" s="180"/>
      <c r="E485" s="181"/>
      <c r="F485" s="181"/>
      <c r="G485" s="163"/>
      <c r="H485" s="163"/>
      <c r="I485" s="163"/>
      <c r="J485" s="163"/>
      <c r="K485" s="163"/>
      <c r="L485" s="163"/>
      <c r="M485" s="163"/>
      <c r="N485" s="163"/>
      <c r="O485" s="163"/>
      <c r="P485" s="163"/>
      <c r="Q485" s="163"/>
      <c r="R485" s="163"/>
      <c r="S485" s="163"/>
      <c r="T485" s="163"/>
      <c r="U485" s="163"/>
      <c r="V485" s="163"/>
      <c r="W485" s="163"/>
      <c r="X485" s="163"/>
      <c r="Y485" s="163"/>
      <c r="Z485" s="163"/>
    </row>
    <row r="486" spans="1:26" ht="12" customHeight="1">
      <c r="A486" s="163"/>
      <c r="B486" s="180"/>
      <c r="C486" s="180"/>
      <c r="D486" s="180"/>
      <c r="E486" s="181"/>
      <c r="F486" s="181"/>
      <c r="G486" s="163"/>
      <c r="H486" s="163"/>
      <c r="I486" s="163"/>
      <c r="J486" s="163"/>
      <c r="K486" s="163"/>
      <c r="L486" s="163"/>
      <c r="M486" s="163"/>
      <c r="N486" s="163"/>
      <c r="O486" s="163"/>
      <c r="P486" s="163"/>
      <c r="Q486" s="163"/>
      <c r="R486" s="163"/>
      <c r="S486" s="163"/>
      <c r="T486" s="163"/>
      <c r="U486" s="163"/>
      <c r="V486" s="163"/>
      <c r="W486" s="163"/>
      <c r="X486" s="163"/>
      <c r="Y486" s="163"/>
      <c r="Z486" s="163"/>
    </row>
    <row r="487" spans="1:26" ht="12" customHeight="1">
      <c r="A487" s="163"/>
      <c r="B487" s="180"/>
      <c r="C487" s="180"/>
      <c r="D487" s="180"/>
      <c r="E487" s="181"/>
      <c r="F487" s="181"/>
      <c r="G487" s="163"/>
      <c r="H487" s="163"/>
      <c r="I487" s="163"/>
      <c r="J487" s="163"/>
      <c r="K487" s="163"/>
      <c r="L487" s="163"/>
      <c r="M487" s="163"/>
      <c r="N487" s="163"/>
      <c r="O487" s="163"/>
      <c r="P487" s="163"/>
      <c r="Q487" s="163"/>
      <c r="R487" s="163"/>
      <c r="S487" s="163"/>
      <c r="T487" s="163"/>
      <c r="U487" s="163"/>
      <c r="V487" s="163"/>
      <c r="W487" s="163"/>
      <c r="X487" s="163"/>
      <c r="Y487" s="163"/>
      <c r="Z487" s="163"/>
    </row>
    <row r="488" spans="1:26" ht="12" customHeight="1">
      <c r="A488" s="163"/>
      <c r="B488" s="180"/>
      <c r="C488" s="180"/>
      <c r="D488" s="180"/>
      <c r="E488" s="181"/>
      <c r="F488" s="181"/>
      <c r="G488" s="163"/>
      <c r="H488" s="163"/>
      <c r="I488" s="163"/>
      <c r="J488" s="163"/>
      <c r="K488" s="163"/>
      <c r="L488" s="163"/>
      <c r="M488" s="163"/>
      <c r="N488" s="163"/>
      <c r="O488" s="163"/>
      <c r="P488" s="163"/>
      <c r="Q488" s="163"/>
      <c r="R488" s="163"/>
      <c r="S488" s="163"/>
      <c r="T488" s="163"/>
      <c r="U488" s="163"/>
      <c r="V488" s="163"/>
      <c r="W488" s="163"/>
      <c r="X488" s="163"/>
      <c r="Y488" s="163"/>
      <c r="Z488" s="163"/>
    </row>
    <row r="489" spans="1:26" ht="12" customHeight="1">
      <c r="A489" s="163"/>
      <c r="B489" s="180"/>
      <c r="C489" s="180"/>
      <c r="D489" s="180"/>
      <c r="E489" s="181"/>
      <c r="F489" s="181"/>
      <c r="G489" s="163"/>
      <c r="H489" s="163"/>
      <c r="I489" s="163"/>
      <c r="J489" s="163"/>
      <c r="K489" s="163"/>
      <c r="L489" s="163"/>
      <c r="M489" s="163"/>
      <c r="N489" s="163"/>
      <c r="O489" s="163"/>
      <c r="P489" s="163"/>
      <c r="Q489" s="163"/>
      <c r="R489" s="163"/>
      <c r="S489" s="163"/>
      <c r="T489" s="163"/>
      <c r="U489" s="163"/>
      <c r="V489" s="163"/>
      <c r="W489" s="163"/>
      <c r="X489" s="163"/>
      <c r="Y489" s="163"/>
      <c r="Z489" s="163"/>
    </row>
    <row r="490" spans="1:26" ht="12" customHeight="1">
      <c r="A490" s="163"/>
      <c r="B490" s="180"/>
      <c r="C490" s="180"/>
      <c r="D490" s="180"/>
      <c r="E490" s="181"/>
      <c r="F490" s="181"/>
      <c r="G490" s="163"/>
      <c r="H490" s="163"/>
      <c r="I490" s="163"/>
      <c r="J490" s="163"/>
      <c r="K490" s="163"/>
      <c r="L490" s="163"/>
      <c r="M490" s="163"/>
      <c r="N490" s="163"/>
      <c r="O490" s="163"/>
      <c r="P490" s="163"/>
      <c r="Q490" s="163"/>
      <c r="R490" s="163"/>
      <c r="S490" s="163"/>
      <c r="T490" s="163"/>
      <c r="U490" s="163"/>
      <c r="V490" s="163"/>
      <c r="W490" s="163"/>
      <c r="X490" s="163"/>
      <c r="Y490" s="163"/>
      <c r="Z490" s="163"/>
    </row>
    <row r="491" spans="1:26" ht="12" customHeight="1">
      <c r="A491" s="163"/>
      <c r="B491" s="180"/>
      <c r="C491" s="180"/>
      <c r="D491" s="180"/>
      <c r="E491" s="181"/>
      <c r="F491" s="181"/>
      <c r="G491" s="163"/>
      <c r="H491" s="163"/>
      <c r="I491" s="163"/>
      <c r="J491" s="163"/>
      <c r="K491" s="163"/>
      <c r="L491" s="163"/>
      <c r="M491" s="163"/>
      <c r="N491" s="163"/>
      <c r="O491" s="163"/>
      <c r="P491" s="163"/>
      <c r="Q491" s="163"/>
      <c r="R491" s="163"/>
      <c r="S491" s="163"/>
      <c r="T491" s="163"/>
      <c r="U491" s="163"/>
      <c r="V491" s="163"/>
      <c r="W491" s="163"/>
      <c r="X491" s="163"/>
      <c r="Y491" s="163"/>
      <c r="Z491" s="163"/>
    </row>
    <row r="492" spans="1:26" ht="12" customHeight="1">
      <c r="A492" s="163"/>
      <c r="B492" s="180"/>
      <c r="C492" s="180"/>
      <c r="D492" s="180"/>
      <c r="E492" s="181"/>
      <c r="F492" s="181"/>
      <c r="G492" s="163"/>
      <c r="H492" s="163"/>
      <c r="I492" s="163"/>
      <c r="J492" s="163"/>
      <c r="K492" s="163"/>
      <c r="L492" s="163"/>
      <c r="M492" s="163"/>
      <c r="N492" s="163"/>
      <c r="O492" s="163"/>
      <c r="P492" s="163"/>
      <c r="Q492" s="163"/>
      <c r="R492" s="163"/>
      <c r="S492" s="163"/>
      <c r="T492" s="163"/>
      <c r="U492" s="163"/>
      <c r="V492" s="163"/>
      <c r="W492" s="163"/>
      <c r="X492" s="163"/>
      <c r="Y492" s="163"/>
      <c r="Z492" s="163"/>
    </row>
    <row r="493" spans="1:26" ht="12" customHeight="1">
      <c r="A493" s="163"/>
      <c r="B493" s="180"/>
      <c r="C493" s="180"/>
      <c r="D493" s="180"/>
      <c r="E493" s="181"/>
      <c r="F493" s="181"/>
      <c r="G493" s="163"/>
      <c r="H493" s="163"/>
      <c r="I493" s="163"/>
      <c r="J493" s="163"/>
      <c r="K493" s="163"/>
      <c r="L493" s="163"/>
      <c r="M493" s="163"/>
      <c r="N493" s="163"/>
      <c r="O493" s="163"/>
      <c r="P493" s="163"/>
      <c r="Q493" s="163"/>
      <c r="R493" s="163"/>
      <c r="S493" s="163"/>
      <c r="T493" s="163"/>
      <c r="U493" s="163"/>
      <c r="V493" s="163"/>
      <c r="W493" s="163"/>
      <c r="X493" s="163"/>
      <c r="Y493" s="163"/>
      <c r="Z493" s="163"/>
    </row>
    <row r="494" spans="1:26" ht="12" customHeight="1">
      <c r="A494" s="163"/>
      <c r="B494" s="180"/>
      <c r="C494" s="180"/>
      <c r="D494" s="180"/>
      <c r="E494" s="181"/>
      <c r="F494" s="181"/>
      <c r="G494" s="163"/>
      <c r="H494" s="163"/>
      <c r="I494" s="163"/>
      <c r="J494" s="163"/>
      <c r="K494" s="163"/>
      <c r="L494" s="163"/>
      <c r="M494" s="163"/>
      <c r="N494" s="163"/>
      <c r="O494" s="163"/>
      <c r="P494" s="163"/>
      <c r="Q494" s="163"/>
      <c r="R494" s="163"/>
      <c r="S494" s="163"/>
      <c r="T494" s="163"/>
      <c r="U494" s="163"/>
      <c r="V494" s="163"/>
      <c r="W494" s="163"/>
      <c r="X494" s="163"/>
      <c r="Y494" s="163"/>
      <c r="Z494" s="163"/>
    </row>
    <row r="495" spans="1:26" ht="12" customHeight="1">
      <c r="A495" s="163"/>
      <c r="B495" s="180"/>
      <c r="C495" s="180"/>
      <c r="D495" s="180"/>
      <c r="E495" s="181"/>
      <c r="F495" s="181"/>
      <c r="G495" s="163"/>
      <c r="H495" s="163"/>
      <c r="I495" s="163"/>
      <c r="J495" s="163"/>
      <c r="K495" s="163"/>
      <c r="L495" s="163"/>
      <c r="M495" s="163"/>
      <c r="N495" s="163"/>
      <c r="O495" s="163"/>
      <c r="P495" s="163"/>
      <c r="Q495" s="163"/>
      <c r="R495" s="163"/>
      <c r="S495" s="163"/>
      <c r="T495" s="163"/>
      <c r="U495" s="163"/>
      <c r="V495" s="163"/>
      <c r="W495" s="163"/>
      <c r="X495" s="163"/>
      <c r="Y495" s="163"/>
      <c r="Z495" s="163"/>
    </row>
    <row r="496" spans="1:26" ht="12" customHeight="1">
      <c r="A496" s="163"/>
      <c r="B496" s="180"/>
      <c r="C496" s="180"/>
      <c r="D496" s="180"/>
      <c r="E496" s="181"/>
      <c r="F496" s="181"/>
      <c r="G496" s="163"/>
      <c r="H496" s="163"/>
      <c r="I496" s="163"/>
      <c r="J496" s="163"/>
      <c r="K496" s="163"/>
      <c r="L496" s="163"/>
      <c r="M496" s="163"/>
      <c r="N496" s="163"/>
      <c r="O496" s="163"/>
      <c r="P496" s="163"/>
      <c r="Q496" s="163"/>
      <c r="R496" s="163"/>
      <c r="S496" s="163"/>
      <c r="T496" s="163"/>
      <c r="U496" s="163"/>
      <c r="V496" s="163"/>
      <c r="W496" s="163"/>
      <c r="X496" s="163"/>
      <c r="Y496" s="163"/>
      <c r="Z496" s="163"/>
    </row>
    <row r="497" spans="1:26" ht="12" customHeight="1">
      <c r="A497" s="163"/>
      <c r="B497" s="180"/>
      <c r="C497" s="180"/>
      <c r="D497" s="180"/>
      <c r="E497" s="181"/>
      <c r="F497" s="181"/>
      <c r="G497" s="163"/>
      <c r="H497" s="163"/>
      <c r="I497" s="163"/>
      <c r="J497" s="163"/>
      <c r="K497" s="163"/>
      <c r="L497" s="163"/>
      <c r="M497" s="163"/>
      <c r="N497" s="163"/>
      <c r="O497" s="163"/>
      <c r="P497" s="163"/>
      <c r="Q497" s="163"/>
      <c r="R497" s="163"/>
      <c r="S497" s="163"/>
      <c r="T497" s="163"/>
      <c r="U497" s="163"/>
      <c r="V497" s="163"/>
      <c r="W497" s="163"/>
      <c r="X497" s="163"/>
      <c r="Y497" s="163"/>
      <c r="Z497" s="163"/>
    </row>
    <row r="498" spans="1:26" ht="12" customHeight="1">
      <c r="A498" s="163"/>
      <c r="B498" s="180"/>
      <c r="C498" s="180"/>
      <c r="D498" s="180"/>
      <c r="E498" s="181"/>
      <c r="F498" s="181"/>
      <c r="G498" s="163"/>
      <c r="H498" s="163"/>
      <c r="I498" s="163"/>
      <c r="J498" s="163"/>
      <c r="K498" s="163"/>
      <c r="L498" s="163"/>
      <c r="M498" s="163"/>
      <c r="N498" s="163"/>
      <c r="O498" s="163"/>
      <c r="P498" s="163"/>
      <c r="Q498" s="163"/>
      <c r="R498" s="163"/>
      <c r="S498" s="163"/>
      <c r="T498" s="163"/>
      <c r="U498" s="163"/>
      <c r="V498" s="163"/>
      <c r="W498" s="163"/>
      <c r="X498" s="163"/>
      <c r="Y498" s="163"/>
      <c r="Z498" s="163"/>
    </row>
    <row r="499" spans="1:26" ht="12" customHeight="1">
      <c r="A499" s="163"/>
      <c r="B499" s="180"/>
      <c r="C499" s="180"/>
      <c r="D499" s="180"/>
      <c r="E499" s="181"/>
      <c r="F499" s="181"/>
      <c r="G499" s="163"/>
      <c r="H499" s="163"/>
      <c r="I499" s="163"/>
      <c r="J499" s="163"/>
      <c r="K499" s="163"/>
      <c r="L499" s="163"/>
      <c r="M499" s="163"/>
      <c r="N499" s="163"/>
      <c r="O499" s="163"/>
      <c r="P499" s="163"/>
      <c r="Q499" s="163"/>
      <c r="R499" s="163"/>
      <c r="S499" s="163"/>
      <c r="T499" s="163"/>
      <c r="U499" s="163"/>
      <c r="V499" s="163"/>
      <c r="W499" s="163"/>
      <c r="X499" s="163"/>
      <c r="Y499" s="163"/>
      <c r="Z499" s="163"/>
    </row>
    <row r="500" spans="1:26" ht="12" customHeight="1">
      <c r="A500" s="163"/>
      <c r="B500" s="180"/>
      <c r="C500" s="180"/>
      <c r="D500" s="180"/>
      <c r="E500" s="181"/>
      <c r="F500" s="181"/>
      <c r="G500" s="163"/>
      <c r="H500" s="163"/>
      <c r="I500" s="163"/>
      <c r="J500" s="163"/>
      <c r="K500" s="163"/>
      <c r="L500" s="163"/>
      <c r="M500" s="163"/>
      <c r="N500" s="163"/>
      <c r="O500" s="163"/>
      <c r="P500" s="163"/>
      <c r="Q500" s="163"/>
      <c r="R500" s="163"/>
      <c r="S500" s="163"/>
      <c r="T500" s="163"/>
      <c r="U500" s="163"/>
      <c r="V500" s="163"/>
      <c r="W500" s="163"/>
      <c r="X500" s="163"/>
      <c r="Y500" s="163"/>
      <c r="Z500" s="163"/>
    </row>
    <row r="501" spans="1:26" ht="12" customHeight="1">
      <c r="A501" s="163"/>
      <c r="B501" s="180"/>
      <c r="C501" s="180"/>
      <c r="D501" s="180"/>
      <c r="E501" s="181"/>
      <c r="F501" s="181"/>
      <c r="G501" s="163"/>
      <c r="H501" s="163"/>
      <c r="I501" s="163"/>
      <c r="J501" s="163"/>
      <c r="K501" s="163"/>
      <c r="L501" s="163"/>
      <c r="M501" s="163"/>
      <c r="N501" s="163"/>
      <c r="O501" s="163"/>
      <c r="P501" s="163"/>
      <c r="Q501" s="163"/>
      <c r="R501" s="163"/>
      <c r="S501" s="163"/>
      <c r="T501" s="163"/>
      <c r="U501" s="163"/>
      <c r="V501" s="163"/>
      <c r="W501" s="163"/>
      <c r="X501" s="163"/>
      <c r="Y501" s="163"/>
      <c r="Z501" s="163"/>
    </row>
    <row r="502" spans="1:26" ht="12" customHeight="1">
      <c r="A502" s="163"/>
      <c r="B502" s="180"/>
      <c r="C502" s="180"/>
      <c r="D502" s="180"/>
      <c r="E502" s="181"/>
      <c r="F502" s="181"/>
      <c r="G502" s="163"/>
      <c r="H502" s="163"/>
      <c r="I502" s="163"/>
      <c r="J502" s="163"/>
      <c r="K502" s="163"/>
      <c r="L502" s="163"/>
      <c r="M502" s="163"/>
      <c r="N502" s="163"/>
      <c r="O502" s="163"/>
      <c r="P502" s="163"/>
      <c r="Q502" s="163"/>
      <c r="R502" s="163"/>
      <c r="S502" s="163"/>
      <c r="T502" s="163"/>
      <c r="U502" s="163"/>
      <c r="V502" s="163"/>
      <c r="W502" s="163"/>
      <c r="X502" s="163"/>
      <c r="Y502" s="163"/>
      <c r="Z502" s="163"/>
    </row>
    <row r="503" spans="1:26" ht="12" customHeight="1">
      <c r="A503" s="163"/>
      <c r="B503" s="180"/>
      <c r="C503" s="180"/>
      <c r="D503" s="180"/>
      <c r="E503" s="181"/>
      <c r="F503" s="181"/>
      <c r="G503" s="163"/>
      <c r="H503" s="163"/>
      <c r="I503" s="163"/>
      <c r="J503" s="163"/>
      <c r="K503" s="163"/>
      <c r="L503" s="163"/>
      <c r="M503" s="163"/>
      <c r="N503" s="163"/>
      <c r="O503" s="163"/>
      <c r="P503" s="163"/>
      <c r="Q503" s="163"/>
      <c r="R503" s="163"/>
      <c r="S503" s="163"/>
      <c r="T503" s="163"/>
      <c r="U503" s="163"/>
      <c r="V503" s="163"/>
      <c r="W503" s="163"/>
      <c r="X503" s="163"/>
      <c r="Y503" s="163"/>
      <c r="Z503" s="163"/>
    </row>
    <row r="504" spans="1:26" ht="12" customHeight="1">
      <c r="A504" s="163"/>
      <c r="B504" s="180"/>
      <c r="C504" s="180"/>
      <c r="D504" s="180"/>
      <c r="E504" s="181"/>
      <c r="F504" s="181"/>
      <c r="G504" s="163"/>
      <c r="H504" s="163"/>
      <c r="I504" s="163"/>
      <c r="J504" s="163"/>
      <c r="K504" s="163"/>
      <c r="L504" s="163"/>
      <c r="M504" s="163"/>
      <c r="N504" s="163"/>
      <c r="O504" s="163"/>
      <c r="P504" s="163"/>
      <c r="Q504" s="163"/>
      <c r="R504" s="163"/>
      <c r="S504" s="163"/>
      <c r="T504" s="163"/>
      <c r="U504" s="163"/>
      <c r="V504" s="163"/>
      <c r="W504" s="163"/>
      <c r="X504" s="163"/>
      <c r="Y504" s="163"/>
      <c r="Z504" s="163"/>
    </row>
    <row r="505" spans="1:26" ht="12" customHeight="1">
      <c r="A505" s="163"/>
      <c r="B505" s="180"/>
      <c r="C505" s="180"/>
      <c r="D505" s="180"/>
      <c r="E505" s="181"/>
      <c r="F505" s="181"/>
      <c r="G505" s="163"/>
      <c r="H505" s="163"/>
      <c r="I505" s="163"/>
      <c r="J505" s="163"/>
      <c r="K505" s="163"/>
      <c r="L505" s="163"/>
      <c r="M505" s="163"/>
      <c r="N505" s="163"/>
      <c r="O505" s="163"/>
      <c r="P505" s="163"/>
      <c r="Q505" s="163"/>
      <c r="R505" s="163"/>
      <c r="S505" s="163"/>
      <c r="T505" s="163"/>
      <c r="U505" s="163"/>
      <c r="V505" s="163"/>
      <c r="W505" s="163"/>
      <c r="X505" s="163"/>
      <c r="Y505" s="163"/>
      <c r="Z505" s="163"/>
    </row>
    <row r="506" spans="1:26" ht="12" customHeight="1">
      <c r="A506" s="163"/>
      <c r="B506" s="180"/>
      <c r="C506" s="180"/>
      <c r="D506" s="180"/>
      <c r="E506" s="181"/>
      <c r="F506" s="181"/>
      <c r="G506" s="163"/>
      <c r="H506" s="163"/>
      <c r="I506" s="163"/>
      <c r="J506" s="163"/>
      <c r="K506" s="163"/>
      <c r="L506" s="163"/>
      <c r="M506" s="163"/>
      <c r="N506" s="163"/>
      <c r="O506" s="163"/>
      <c r="P506" s="163"/>
      <c r="Q506" s="163"/>
      <c r="R506" s="163"/>
      <c r="S506" s="163"/>
      <c r="T506" s="163"/>
      <c r="U506" s="163"/>
      <c r="V506" s="163"/>
      <c r="W506" s="163"/>
      <c r="X506" s="163"/>
      <c r="Y506" s="163"/>
      <c r="Z506" s="163"/>
    </row>
    <row r="507" spans="1:26" ht="12" customHeight="1">
      <c r="A507" s="163"/>
      <c r="B507" s="180"/>
      <c r="C507" s="180"/>
      <c r="D507" s="180"/>
      <c r="E507" s="181"/>
      <c r="F507" s="181"/>
      <c r="G507" s="163"/>
      <c r="H507" s="163"/>
      <c r="I507" s="163"/>
      <c r="J507" s="163"/>
      <c r="K507" s="163"/>
      <c r="L507" s="163"/>
      <c r="M507" s="163"/>
      <c r="N507" s="163"/>
      <c r="O507" s="163"/>
      <c r="P507" s="163"/>
      <c r="Q507" s="163"/>
      <c r="R507" s="163"/>
      <c r="S507" s="163"/>
      <c r="T507" s="163"/>
      <c r="U507" s="163"/>
      <c r="V507" s="163"/>
      <c r="W507" s="163"/>
      <c r="X507" s="163"/>
      <c r="Y507" s="163"/>
      <c r="Z507" s="163"/>
    </row>
    <row r="508" spans="1:26" ht="12" customHeight="1">
      <c r="A508" s="163"/>
      <c r="B508" s="180"/>
      <c r="C508" s="180"/>
      <c r="D508" s="180"/>
      <c r="E508" s="181"/>
      <c r="F508" s="181"/>
      <c r="G508" s="163"/>
      <c r="H508" s="163"/>
      <c r="I508" s="163"/>
      <c r="J508" s="163"/>
      <c r="K508" s="163"/>
      <c r="L508" s="163"/>
      <c r="M508" s="163"/>
      <c r="N508" s="163"/>
      <c r="O508" s="163"/>
      <c r="P508" s="163"/>
      <c r="Q508" s="163"/>
      <c r="R508" s="163"/>
      <c r="S508" s="163"/>
      <c r="T508" s="163"/>
      <c r="U508" s="163"/>
      <c r="V508" s="163"/>
      <c r="W508" s="163"/>
      <c r="X508" s="163"/>
      <c r="Y508" s="163"/>
      <c r="Z508" s="163"/>
    </row>
    <row r="509" spans="1:26" ht="12" customHeight="1">
      <c r="A509" s="163"/>
      <c r="B509" s="180"/>
      <c r="C509" s="180"/>
      <c r="D509" s="180"/>
      <c r="E509" s="181"/>
      <c r="F509" s="181"/>
      <c r="G509" s="163"/>
      <c r="H509" s="163"/>
      <c r="I509" s="163"/>
      <c r="J509" s="163"/>
      <c r="K509" s="163"/>
      <c r="L509" s="163"/>
      <c r="M509" s="163"/>
      <c r="N509" s="163"/>
      <c r="O509" s="163"/>
      <c r="P509" s="163"/>
      <c r="Q509" s="163"/>
      <c r="R509" s="163"/>
      <c r="S509" s="163"/>
      <c r="T509" s="163"/>
      <c r="U509" s="163"/>
      <c r="V509" s="163"/>
      <c r="W509" s="163"/>
      <c r="X509" s="163"/>
      <c r="Y509" s="163"/>
      <c r="Z509" s="163"/>
    </row>
    <row r="510" spans="1:26" ht="12" customHeight="1">
      <c r="A510" s="163"/>
      <c r="B510" s="180"/>
      <c r="C510" s="180"/>
      <c r="D510" s="180"/>
      <c r="E510" s="181"/>
      <c r="F510" s="181"/>
      <c r="G510" s="163"/>
      <c r="H510" s="163"/>
      <c r="I510" s="163"/>
      <c r="J510" s="163"/>
      <c r="K510" s="163"/>
      <c r="L510" s="163"/>
      <c r="M510" s="163"/>
      <c r="N510" s="163"/>
      <c r="O510" s="163"/>
      <c r="P510" s="163"/>
      <c r="Q510" s="163"/>
      <c r="R510" s="163"/>
      <c r="S510" s="163"/>
      <c r="T510" s="163"/>
      <c r="U510" s="163"/>
      <c r="V510" s="163"/>
      <c r="W510" s="163"/>
      <c r="X510" s="163"/>
      <c r="Y510" s="163"/>
      <c r="Z510" s="163"/>
    </row>
    <row r="511" spans="1:26" ht="12" customHeight="1">
      <c r="A511" s="163"/>
      <c r="B511" s="180"/>
      <c r="C511" s="180"/>
      <c r="D511" s="180"/>
      <c r="E511" s="181"/>
      <c r="F511" s="181"/>
      <c r="G511" s="163"/>
      <c r="H511" s="163"/>
      <c r="I511" s="163"/>
      <c r="J511" s="163"/>
      <c r="K511" s="163"/>
      <c r="L511" s="163"/>
      <c r="M511" s="163"/>
      <c r="N511" s="163"/>
      <c r="O511" s="163"/>
      <c r="P511" s="163"/>
      <c r="Q511" s="163"/>
      <c r="R511" s="163"/>
      <c r="S511" s="163"/>
      <c r="T511" s="163"/>
      <c r="U511" s="163"/>
      <c r="V511" s="163"/>
      <c r="W511" s="163"/>
      <c r="X511" s="163"/>
      <c r="Y511" s="163"/>
      <c r="Z511" s="163"/>
    </row>
    <row r="512" spans="1:26" ht="12" customHeight="1">
      <c r="A512" s="163"/>
      <c r="B512" s="180"/>
      <c r="C512" s="180"/>
      <c r="D512" s="180"/>
      <c r="E512" s="181"/>
      <c r="F512" s="181"/>
      <c r="G512" s="163"/>
      <c r="H512" s="163"/>
      <c r="I512" s="163"/>
      <c r="J512" s="163"/>
      <c r="K512" s="163"/>
      <c r="L512" s="163"/>
      <c r="M512" s="163"/>
      <c r="N512" s="163"/>
      <c r="O512" s="163"/>
      <c r="P512" s="163"/>
      <c r="Q512" s="163"/>
      <c r="R512" s="163"/>
      <c r="S512" s="163"/>
      <c r="T512" s="163"/>
      <c r="U512" s="163"/>
      <c r="V512" s="163"/>
      <c r="W512" s="163"/>
      <c r="X512" s="163"/>
      <c r="Y512" s="163"/>
      <c r="Z512" s="163"/>
    </row>
    <row r="513" spans="1:26" ht="12" customHeight="1">
      <c r="A513" s="163"/>
      <c r="B513" s="180"/>
      <c r="C513" s="180"/>
      <c r="D513" s="180"/>
      <c r="E513" s="181"/>
      <c r="F513" s="181"/>
      <c r="G513" s="163"/>
      <c r="H513" s="163"/>
      <c r="I513" s="163"/>
      <c r="J513" s="163"/>
      <c r="K513" s="163"/>
      <c r="L513" s="163"/>
      <c r="M513" s="163"/>
      <c r="N513" s="163"/>
      <c r="O513" s="163"/>
      <c r="P513" s="163"/>
      <c r="Q513" s="163"/>
      <c r="R513" s="163"/>
      <c r="S513" s="163"/>
      <c r="T513" s="163"/>
      <c r="U513" s="163"/>
      <c r="V513" s="163"/>
      <c r="W513" s="163"/>
      <c r="X513" s="163"/>
      <c r="Y513" s="163"/>
      <c r="Z513" s="163"/>
    </row>
    <row r="514" spans="1:26" ht="12" customHeight="1">
      <c r="A514" s="163"/>
      <c r="B514" s="180"/>
      <c r="C514" s="180"/>
      <c r="D514" s="180"/>
      <c r="E514" s="181"/>
      <c r="F514" s="181"/>
      <c r="G514" s="163"/>
      <c r="H514" s="163"/>
      <c r="I514" s="163"/>
      <c r="J514" s="163"/>
      <c r="K514" s="163"/>
      <c r="L514" s="163"/>
      <c r="M514" s="163"/>
      <c r="N514" s="163"/>
      <c r="O514" s="163"/>
      <c r="P514" s="163"/>
      <c r="Q514" s="163"/>
      <c r="R514" s="163"/>
      <c r="S514" s="163"/>
      <c r="T514" s="163"/>
      <c r="U514" s="163"/>
      <c r="V514" s="163"/>
      <c r="W514" s="163"/>
      <c r="X514" s="163"/>
      <c r="Y514" s="163"/>
      <c r="Z514" s="163"/>
    </row>
    <row r="515" spans="1:26" ht="12" customHeight="1">
      <c r="A515" s="163"/>
      <c r="B515" s="180"/>
      <c r="C515" s="180"/>
      <c r="D515" s="180"/>
      <c r="E515" s="181"/>
      <c r="F515" s="181"/>
      <c r="G515" s="163"/>
      <c r="H515" s="163"/>
      <c r="I515" s="163"/>
      <c r="J515" s="163"/>
      <c r="K515" s="163"/>
      <c r="L515" s="163"/>
      <c r="M515" s="163"/>
      <c r="N515" s="163"/>
      <c r="O515" s="163"/>
      <c r="P515" s="163"/>
      <c r="Q515" s="163"/>
      <c r="R515" s="163"/>
      <c r="S515" s="163"/>
      <c r="T515" s="163"/>
      <c r="U515" s="163"/>
      <c r="V515" s="163"/>
      <c r="W515" s="163"/>
      <c r="X515" s="163"/>
      <c r="Y515" s="163"/>
      <c r="Z515" s="163"/>
    </row>
    <row r="516" spans="1:26" ht="12" customHeight="1">
      <c r="A516" s="163"/>
      <c r="B516" s="180"/>
      <c r="C516" s="180"/>
      <c r="D516" s="180"/>
      <c r="E516" s="181"/>
      <c r="F516" s="181"/>
      <c r="G516" s="163"/>
      <c r="H516" s="163"/>
      <c r="I516" s="163"/>
      <c r="J516" s="163"/>
      <c r="K516" s="163"/>
      <c r="L516" s="163"/>
      <c r="M516" s="163"/>
      <c r="N516" s="163"/>
      <c r="O516" s="163"/>
      <c r="P516" s="163"/>
      <c r="Q516" s="163"/>
      <c r="R516" s="163"/>
      <c r="S516" s="163"/>
      <c r="T516" s="163"/>
      <c r="U516" s="163"/>
      <c r="V516" s="163"/>
      <c r="W516" s="163"/>
      <c r="X516" s="163"/>
      <c r="Y516" s="163"/>
      <c r="Z516" s="163"/>
    </row>
    <row r="517" spans="1:26" ht="12" customHeight="1">
      <c r="A517" s="163"/>
      <c r="B517" s="180"/>
      <c r="C517" s="180"/>
      <c r="D517" s="180"/>
      <c r="E517" s="181"/>
      <c r="F517" s="181"/>
      <c r="G517" s="163"/>
      <c r="H517" s="163"/>
      <c r="I517" s="163"/>
      <c r="J517" s="163"/>
      <c r="K517" s="163"/>
      <c r="L517" s="163"/>
      <c r="M517" s="163"/>
      <c r="N517" s="163"/>
      <c r="O517" s="163"/>
      <c r="P517" s="163"/>
      <c r="Q517" s="163"/>
      <c r="R517" s="163"/>
      <c r="S517" s="163"/>
      <c r="T517" s="163"/>
      <c r="U517" s="163"/>
      <c r="V517" s="163"/>
      <c r="W517" s="163"/>
      <c r="X517" s="163"/>
      <c r="Y517" s="163"/>
      <c r="Z517" s="163"/>
    </row>
    <row r="518" spans="1:26" ht="12" customHeight="1">
      <c r="A518" s="163"/>
      <c r="B518" s="180"/>
      <c r="C518" s="180"/>
      <c r="D518" s="180"/>
      <c r="E518" s="181"/>
      <c r="F518" s="181"/>
      <c r="G518" s="163"/>
      <c r="H518" s="163"/>
      <c r="I518" s="163"/>
      <c r="J518" s="163"/>
      <c r="K518" s="163"/>
      <c r="L518" s="163"/>
      <c r="M518" s="163"/>
      <c r="N518" s="163"/>
      <c r="O518" s="163"/>
      <c r="P518" s="163"/>
      <c r="Q518" s="163"/>
      <c r="R518" s="163"/>
      <c r="S518" s="163"/>
      <c r="T518" s="163"/>
      <c r="U518" s="163"/>
      <c r="V518" s="163"/>
      <c r="W518" s="163"/>
      <c r="X518" s="163"/>
      <c r="Y518" s="163"/>
      <c r="Z518" s="163"/>
    </row>
    <row r="519" spans="1:26" ht="12" customHeight="1">
      <c r="A519" s="163"/>
      <c r="B519" s="180"/>
      <c r="C519" s="180"/>
      <c r="D519" s="180"/>
      <c r="E519" s="181"/>
      <c r="F519" s="181"/>
      <c r="G519" s="163"/>
      <c r="H519" s="163"/>
      <c r="I519" s="163"/>
      <c r="J519" s="163"/>
      <c r="K519" s="163"/>
      <c r="L519" s="163"/>
      <c r="M519" s="163"/>
      <c r="N519" s="163"/>
      <c r="O519" s="163"/>
      <c r="P519" s="163"/>
      <c r="Q519" s="163"/>
      <c r="R519" s="163"/>
      <c r="S519" s="163"/>
      <c r="T519" s="163"/>
      <c r="U519" s="163"/>
      <c r="V519" s="163"/>
      <c r="W519" s="163"/>
      <c r="X519" s="163"/>
      <c r="Y519" s="163"/>
      <c r="Z519" s="163"/>
    </row>
    <row r="520" spans="1:26" ht="12" customHeight="1">
      <c r="A520" s="163"/>
      <c r="B520" s="180"/>
      <c r="C520" s="180"/>
      <c r="D520" s="180"/>
      <c r="E520" s="181"/>
      <c r="F520" s="181"/>
      <c r="G520" s="163"/>
      <c r="H520" s="163"/>
      <c r="I520" s="163"/>
      <c r="J520" s="163"/>
      <c r="K520" s="163"/>
      <c r="L520" s="163"/>
      <c r="M520" s="163"/>
      <c r="N520" s="163"/>
      <c r="O520" s="163"/>
      <c r="P520" s="163"/>
      <c r="Q520" s="163"/>
      <c r="R520" s="163"/>
      <c r="S520" s="163"/>
      <c r="T520" s="163"/>
      <c r="U520" s="163"/>
      <c r="V520" s="163"/>
      <c r="W520" s="163"/>
      <c r="X520" s="163"/>
      <c r="Y520" s="163"/>
      <c r="Z520" s="163"/>
    </row>
    <row r="521" spans="1:26" ht="12" customHeight="1">
      <c r="A521" s="163"/>
      <c r="B521" s="180"/>
      <c r="C521" s="180"/>
      <c r="D521" s="180"/>
      <c r="E521" s="181"/>
      <c r="F521" s="181"/>
      <c r="G521" s="163"/>
      <c r="H521" s="163"/>
      <c r="I521" s="163"/>
      <c r="J521" s="163"/>
      <c r="K521" s="163"/>
      <c r="L521" s="163"/>
      <c r="M521" s="163"/>
      <c r="N521" s="163"/>
      <c r="O521" s="163"/>
      <c r="P521" s="163"/>
      <c r="Q521" s="163"/>
      <c r="R521" s="163"/>
      <c r="S521" s="163"/>
      <c r="T521" s="163"/>
      <c r="U521" s="163"/>
      <c r="V521" s="163"/>
      <c r="W521" s="163"/>
      <c r="X521" s="163"/>
      <c r="Y521" s="163"/>
      <c r="Z521" s="163"/>
    </row>
    <row r="522" spans="1:26" ht="12" customHeight="1">
      <c r="A522" s="163"/>
      <c r="B522" s="180"/>
      <c r="C522" s="180"/>
      <c r="D522" s="180"/>
      <c r="E522" s="181"/>
      <c r="F522" s="181"/>
      <c r="G522" s="163"/>
      <c r="H522" s="163"/>
      <c r="I522" s="163"/>
      <c r="J522" s="163"/>
      <c r="K522" s="163"/>
      <c r="L522" s="163"/>
      <c r="M522" s="163"/>
      <c r="N522" s="163"/>
      <c r="O522" s="163"/>
      <c r="P522" s="163"/>
      <c r="Q522" s="163"/>
      <c r="R522" s="163"/>
      <c r="S522" s="163"/>
      <c r="T522" s="163"/>
      <c r="U522" s="163"/>
      <c r="V522" s="163"/>
      <c r="W522" s="163"/>
      <c r="X522" s="163"/>
      <c r="Y522" s="163"/>
      <c r="Z522" s="163"/>
    </row>
    <row r="523" spans="1:26" ht="12" customHeight="1">
      <c r="A523" s="163"/>
      <c r="B523" s="180"/>
      <c r="C523" s="180"/>
      <c r="D523" s="180"/>
      <c r="E523" s="181"/>
      <c r="F523" s="181"/>
      <c r="G523" s="163"/>
      <c r="H523" s="163"/>
      <c r="I523" s="163"/>
      <c r="J523" s="163"/>
      <c r="K523" s="163"/>
      <c r="L523" s="163"/>
      <c r="M523" s="163"/>
      <c r="N523" s="163"/>
      <c r="O523" s="163"/>
      <c r="P523" s="163"/>
      <c r="Q523" s="163"/>
      <c r="R523" s="163"/>
      <c r="S523" s="163"/>
      <c r="T523" s="163"/>
      <c r="U523" s="163"/>
      <c r="V523" s="163"/>
      <c r="W523" s="163"/>
      <c r="X523" s="163"/>
      <c r="Y523" s="163"/>
      <c r="Z523" s="163"/>
    </row>
    <row r="524" spans="1:26" ht="12" customHeight="1">
      <c r="A524" s="163"/>
      <c r="B524" s="180"/>
      <c r="C524" s="180"/>
      <c r="D524" s="180"/>
      <c r="E524" s="181"/>
      <c r="F524" s="181"/>
      <c r="G524" s="163"/>
      <c r="H524" s="163"/>
      <c r="I524" s="163"/>
      <c r="J524" s="163"/>
      <c r="K524" s="163"/>
      <c r="L524" s="163"/>
      <c r="M524" s="163"/>
      <c r="N524" s="163"/>
      <c r="O524" s="163"/>
      <c r="P524" s="163"/>
      <c r="Q524" s="163"/>
      <c r="R524" s="163"/>
      <c r="S524" s="163"/>
      <c r="T524" s="163"/>
      <c r="U524" s="163"/>
      <c r="V524" s="163"/>
      <c r="W524" s="163"/>
      <c r="X524" s="163"/>
      <c r="Y524" s="163"/>
      <c r="Z524" s="163"/>
    </row>
    <row r="525" spans="1:26" ht="12" customHeight="1">
      <c r="A525" s="163"/>
      <c r="B525" s="180"/>
      <c r="C525" s="180"/>
      <c r="D525" s="180"/>
      <c r="E525" s="181"/>
      <c r="F525" s="181"/>
      <c r="G525" s="163"/>
      <c r="H525" s="163"/>
      <c r="I525" s="163"/>
      <c r="J525" s="163"/>
      <c r="K525" s="163"/>
      <c r="L525" s="163"/>
      <c r="M525" s="163"/>
      <c r="N525" s="163"/>
      <c r="O525" s="163"/>
      <c r="P525" s="163"/>
      <c r="Q525" s="163"/>
      <c r="R525" s="163"/>
      <c r="S525" s="163"/>
      <c r="T525" s="163"/>
      <c r="U525" s="163"/>
      <c r="V525" s="163"/>
      <c r="W525" s="163"/>
      <c r="X525" s="163"/>
      <c r="Y525" s="163"/>
      <c r="Z525" s="163"/>
    </row>
    <row r="526" spans="1:26" ht="12" customHeight="1">
      <c r="A526" s="163"/>
      <c r="B526" s="180"/>
      <c r="C526" s="180"/>
      <c r="D526" s="180"/>
      <c r="E526" s="181"/>
      <c r="F526" s="181"/>
      <c r="G526" s="163"/>
      <c r="H526" s="163"/>
      <c r="I526" s="163"/>
      <c r="J526" s="163"/>
      <c r="K526" s="163"/>
      <c r="L526" s="163"/>
      <c r="M526" s="163"/>
      <c r="N526" s="163"/>
      <c r="O526" s="163"/>
      <c r="P526" s="163"/>
      <c r="Q526" s="163"/>
      <c r="R526" s="163"/>
      <c r="S526" s="163"/>
      <c r="T526" s="163"/>
      <c r="U526" s="163"/>
      <c r="V526" s="163"/>
      <c r="W526" s="163"/>
      <c r="X526" s="163"/>
      <c r="Y526" s="163"/>
      <c r="Z526" s="163"/>
    </row>
    <row r="527" spans="1:26" ht="12" customHeight="1">
      <c r="A527" s="163"/>
      <c r="B527" s="180"/>
      <c r="C527" s="180"/>
      <c r="D527" s="180"/>
      <c r="E527" s="181"/>
      <c r="F527" s="181"/>
      <c r="G527" s="163"/>
      <c r="H527" s="163"/>
      <c r="I527" s="163"/>
      <c r="J527" s="163"/>
      <c r="K527" s="163"/>
      <c r="L527" s="163"/>
      <c r="M527" s="163"/>
      <c r="N527" s="163"/>
      <c r="O527" s="163"/>
      <c r="P527" s="163"/>
      <c r="Q527" s="163"/>
      <c r="R527" s="163"/>
      <c r="S527" s="163"/>
      <c r="T527" s="163"/>
      <c r="U527" s="163"/>
      <c r="V527" s="163"/>
      <c r="W527" s="163"/>
      <c r="X527" s="163"/>
      <c r="Y527" s="163"/>
      <c r="Z527" s="163"/>
    </row>
    <row r="528" spans="1:26" ht="12" customHeight="1">
      <c r="A528" s="163"/>
      <c r="B528" s="180"/>
      <c r="C528" s="180"/>
      <c r="D528" s="180"/>
      <c r="E528" s="181"/>
      <c r="F528" s="181"/>
      <c r="G528" s="163"/>
      <c r="H528" s="163"/>
      <c r="I528" s="163"/>
      <c r="J528" s="163"/>
      <c r="K528" s="163"/>
      <c r="L528" s="163"/>
      <c r="M528" s="163"/>
      <c r="N528" s="163"/>
      <c r="O528" s="163"/>
      <c r="P528" s="163"/>
      <c r="Q528" s="163"/>
      <c r="R528" s="163"/>
      <c r="S528" s="163"/>
      <c r="T528" s="163"/>
      <c r="U528" s="163"/>
      <c r="V528" s="163"/>
      <c r="W528" s="163"/>
      <c r="X528" s="163"/>
      <c r="Y528" s="163"/>
      <c r="Z528" s="163"/>
    </row>
    <row r="529" spans="1:26" ht="12" customHeight="1">
      <c r="A529" s="163"/>
      <c r="B529" s="180"/>
      <c r="C529" s="180"/>
      <c r="D529" s="180"/>
      <c r="E529" s="181"/>
      <c r="F529" s="181"/>
      <c r="G529" s="163"/>
      <c r="H529" s="163"/>
      <c r="I529" s="163"/>
      <c r="J529" s="163"/>
      <c r="K529" s="163"/>
      <c r="L529" s="163"/>
      <c r="M529" s="163"/>
      <c r="N529" s="163"/>
      <c r="O529" s="163"/>
      <c r="P529" s="163"/>
      <c r="Q529" s="163"/>
      <c r="R529" s="163"/>
      <c r="S529" s="163"/>
      <c r="T529" s="163"/>
      <c r="U529" s="163"/>
      <c r="V529" s="163"/>
      <c r="W529" s="163"/>
      <c r="X529" s="163"/>
      <c r="Y529" s="163"/>
      <c r="Z529" s="163"/>
    </row>
    <row r="530" spans="1:26" ht="12" customHeight="1">
      <c r="A530" s="163"/>
      <c r="B530" s="180"/>
      <c r="C530" s="180"/>
      <c r="D530" s="180"/>
      <c r="E530" s="181"/>
      <c r="F530" s="181"/>
      <c r="G530" s="163"/>
      <c r="H530" s="163"/>
      <c r="I530" s="163"/>
      <c r="J530" s="163"/>
      <c r="K530" s="163"/>
      <c r="L530" s="163"/>
      <c r="M530" s="163"/>
      <c r="N530" s="163"/>
      <c r="O530" s="163"/>
      <c r="P530" s="163"/>
      <c r="Q530" s="163"/>
      <c r="R530" s="163"/>
      <c r="S530" s="163"/>
      <c r="T530" s="163"/>
      <c r="U530" s="163"/>
      <c r="V530" s="163"/>
      <c r="W530" s="163"/>
      <c r="X530" s="163"/>
      <c r="Y530" s="163"/>
      <c r="Z530" s="163"/>
    </row>
    <row r="531" spans="1:26" ht="12" customHeight="1">
      <c r="A531" s="163"/>
      <c r="B531" s="180"/>
      <c r="C531" s="180"/>
      <c r="D531" s="180"/>
      <c r="E531" s="181"/>
      <c r="F531" s="181"/>
      <c r="G531" s="163"/>
      <c r="H531" s="163"/>
      <c r="I531" s="163"/>
      <c r="J531" s="163"/>
      <c r="K531" s="163"/>
      <c r="L531" s="163"/>
      <c r="M531" s="163"/>
      <c r="N531" s="163"/>
      <c r="O531" s="163"/>
      <c r="P531" s="163"/>
      <c r="Q531" s="163"/>
      <c r="R531" s="163"/>
      <c r="S531" s="163"/>
      <c r="T531" s="163"/>
      <c r="U531" s="163"/>
      <c r="V531" s="163"/>
      <c r="W531" s="163"/>
      <c r="X531" s="163"/>
      <c r="Y531" s="163"/>
      <c r="Z531" s="163"/>
    </row>
    <row r="532" spans="1:26" ht="12" customHeight="1">
      <c r="A532" s="163"/>
      <c r="B532" s="180"/>
      <c r="C532" s="180"/>
      <c r="D532" s="180"/>
      <c r="E532" s="181"/>
      <c r="F532" s="181"/>
      <c r="G532" s="163"/>
      <c r="H532" s="163"/>
      <c r="I532" s="163"/>
      <c r="J532" s="163"/>
      <c r="K532" s="163"/>
      <c r="L532" s="163"/>
      <c r="M532" s="163"/>
      <c r="N532" s="163"/>
      <c r="O532" s="163"/>
      <c r="P532" s="163"/>
      <c r="Q532" s="163"/>
      <c r="R532" s="163"/>
      <c r="S532" s="163"/>
      <c r="T532" s="163"/>
      <c r="U532" s="163"/>
      <c r="V532" s="163"/>
      <c r="W532" s="163"/>
      <c r="X532" s="163"/>
      <c r="Y532" s="163"/>
      <c r="Z532" s="163"/>
    </row>
    <row r="533" spans="1:26" ht="12" customHeight="1">
      <c r="A533" s="163"/>
      <c r="B533" s="180"/>
      <c r="C533" s="180"/>
      <c r="D533" s="180"/>
      <c r="E533" s="181"/>
      <c r="F533" s="181"/>
      <c r="G533" s="163"/>
      <c r="H533" s="163"/>
      <c r="I533" s="163"/>
      <c r="J533" s="163"/>
      <c r="K533" s="163"/>
      <c r="L533" s="163"/>
      <c r="M533" s="163"/>
      <c r="N533" s="163"/>
      <c r="O533" s="163"/>
      <c r="P533" s="163"/>
      <c r="Q533" s="163"/>
      <c r="R533" s="163"/>
      <c r="S533" s="163"/>
      <c r="T533" s="163"/>
      <c r="U533" s="163"/>
      <c r="V533" s="163"/>
      <c r="W533" s="163"/>
      <c r="X533" s="163"/>
      <c r="Y533" s="163"/>
      <c r="Z533" s="163"/>
    </row>
    <row r="534" spans="1:26" ht="12" customHeight="1">
      <c r="A534" s="163"/>
      <c r="B534" s="180"/>
      <c r="C534" s="180"/>
      <c r="D534" s="180"/>
      <c r="E534" s="181"/>
      <c r="F534" s="181"/>
      <c r="G534" s="163"/>
      <c r="H534" s="163"/>
      <c r="I534" s="163"/>
      <c r="J534" s="163"/>
      <c r="K534" s="163"/>
      <c r="L534" s="163"/>
      <c r="M534" s="163"/>
      <c r="N534" s="163"/>
      <c r="O534" s="163"/>
      <c r="P534" s="163"/>
      <c r="Q534" s="163"/>
      <c r="R534" s="163"/>
      <c r="S534" s="163"/>
      <c r="T534" s="163"/>
      <c r="U534" s="163"/>
      <c r="V534" s="163"/>
      <c r="W534" s="163"/>
      <c r="X534" s="163"/>
      <c r="Y534" s="163"/>
      <c r="Z534" s="163"/>
    </row>
    <row r="535" spans="1:26" ht="12" customHeight="1">
      <c r="A535" s="163"/>
      <c r="B535" s="180"/>
      <c r="C535" s="180"/>
      <c r="D535" s="180"/>
      <c r="E535" s="181"/>
      <c r="F535" s="181"/>
      <c r="G535" s="163"/>
      <c r="H535" s="163"/>
      <c r="I535" s="163"/>
      <c r="J535" s="163"/>
      <c r="K535" s="163"/>
      <c r="L535" s="163"/>
      <c r="M535" s="163"/>
      <c r="N535" s="163"/>
      <c r="O535" s="163"/>
      <c r="P535" s="163"/>
      <c r="Q535" s="163"/>
      <c r="R535" s="163"/>
      <c r="S535" s="163"/>
      <c r="T535" s="163"/>
      <c r="U535" s="163"/>
      <c r="V535" s="163"/>
      <c r="W535" s="163"/>
      <c r="X535" s="163"/>
      <c r="Y535" s="163"/>
      <c r="Z535" s="163"/>
    </row>
    <row r="536" spans="1:26" ht="12" customHeight="1">
      <c r="A536" s="163"/>
      <c r="B536" s="180"/>
      <c r="C536" s="180"/>
      <c r="D536" s="180"/>
      <c r="E536" s="181"/>
      <c r="F536" s="181"/>
      <c r="G536" s="163"/>
      <c r="H536" s="163"/>
      <c r="I536" s="163"/>
      <c r="J536" s="163"/>
      <c r="K536" s="163"/>
      <c r="L536" s="163"/>
      <c r="M536" s="163"/>
      <c r="N536" s="163"/>
      <c r="O536" s="163"/>
      <c r="P536" s="163"/>
      <c r="Q536" s="163"/>
      <c r="R536" s="163"/>
      <c r="S536" s="163"/>
      <c r="T536" s="163"/>
      <c r="U536" s="163"/>
      <c r="V536" s="163"/>
      <c r="W536" s="163"/>
      <c r="X536" s="163"/>
      <c r="Y536" s="163"/>
      <c r="Z536" s="163"/>
    </row>
    <row r="537" spans="1:26" ht="12" customHeight="1">
      <c r="A537" s="163"/>
      <c r="B537" s="180"/>
      <c r="C537" s="180"/>
      <c r="D537" s="180"/>
      <c r="E537" s="181"/>
      <c r="F537" s="181"/>
      <c r="G537" s="163"/>
      <c r="H537" s="163"/>
      <c r="I537" s="163"/>
      <c r="J537" s="163"/>
      <c r="K537" s="163"/>
      <c r="L537" s="163"/>
      <c r="M537" s="163"/>
      <c r="N537" s="163"/>
      <c r="O537" s="163"/>
      <c r="P537" s="163"/>
      <c r="Q537" s="163"/>
      <c r="R537" s="163"/>
      <c r="S537" s="163"/>
      <c r="T537" s="163"/>
      <c r="U537" s="163"/>
      <c r="V537" s="163"/>
      <c r="W537" s="163"/>
      <c r="X537" s="163"/>
      <c r="Y537" s="163"/>
      <c r="Z537" s="163"/>
    </row>
    <row r="538" spans="1:26" ht="12" customHeight="1">
      <c r="A538" s="163"/>
      <c r="B538" s="180"/>
      <c r="C538" s="180"/>
      <c r="D538" s="180"/>
      <c r="E538" s="181"/>
      <c r="F538" s="181"/>
      <c r="G538" s="163"/>
      <c r="H538" s="163"/>
      <c r="I538" s="163"/>
      <c r="J538" s="163"/>
      <c r="K538" s="163"/>
      <c r="L538" s="163"/>
      <c r="M538" s="163"/>
      <c r="N538" s="163"/>
      <c r="O538" s="163"/>
      <c r="P538" s="163"/>
      <c r="Q538" s="163"/>
      <c r="R538" s="163"/>
      <c r="S538" s="163"/>
      <c r="T538" s="163"/>
      <c r="U538" s="163"/>
      <c r="V538" s="163"/>
      <c r="W538" s="163"/>
      <c r="X538" s="163"/>
      <c r="Y538" s="163"/>
      <c r="Z538" s="163"/>
    </row>
    <row r="539" spans="1:26" ht="12" customHeight="1">
      <c r="A539" s="163"/>
      <c r="B539" s="180"/>
      <c r="C539" s="180"/>
      <c r="D539" s="180"/>
      <c r="E539" s="181"/>
      <c r="F539" s="181"/>
      <c r="G539" s="163"/>
      <c r="H539" s="163"/>
      <c r="I539" s="163"/>
      <c r="J539" s="163"/>
      <c r="K539" s="163"/>
      <c r="L539" s="163"/>
      <c r="M539" s="163"/>
      <c r="N539" s="163"/>
      <c r="O539" s="163"/>
      <c r="P539" s="163"/>
      <c r="Q539" s="163"/>
      <c r="R539" s="163"/>
      <c r="S539" s="163"/>
      <c r="T539" s="163"/>
      <c r="U539" s="163"/>
      <c r="V539" s="163"/>
      <c r="W539" s="163"/>
      <c r="X539" s="163"/>
      <c r="Y539" s="163"/>
      <c r="Z539" s="163"/>
    </row>
    <row r="540" spans="1:26" ht="12" customHeight="1">
      <c r="A540" s="163"/>
      <c r="B540" s="180"/>
      <c r="C540" s="180"/>
      <c r="D540" s="180"/>
      <c r="E540" s="181"/>
      <c r="F540" s="181"/>
      <c r="G540" s="163"/>
      <c r="H540" s="163"/>
      <c r="I540" s="163"/>
      <c r="J540" s="163"/>
      <c r="K540" s="163"/>
      <c r="L540" s="163"/>
      <c r="M540" s="163"/>
      <c r="N540" s="163"/>
      <c r="O540" s="163"/>
      <c r="P540" s="163"/>
      <c r="Q540" s="163"/>
      <c r="R540" s="163"/>
      <c r="S540" s="163"/>
      <c r="T540" s="163"/>
      <c r="U540" s="163"/>
      <c r="V540" s="163"/>
      <c r="W540" s="163"/>
      <c r="X540" s="163"/>
      <c r="Y540" s="163"/>
      <c r="Z540" s="163"/>
    </row>
    <row r="541" spans="1:26" ht="12" customHeight="1">
      <c r="A541" s="163"/>
      <c r="B541" s="180"/>
      <c r="C541" s="180"/>
      <c r="D541" s="180"/>
      <c r="E541" s="181"/>
      <c r="F541" s="181"/>
      <c r="G541" s="163"/>
      <c r="H541" s="163"/>
      <c r="I541" s="163"/>
      <c r="J541" s="163"/>
      <c r="K541" s="163"/>
      <c r="L541" s="163"/>
      <c r="M541" s="163"/>
      <c r="N541" s="163"/>
      <c r="O541" s="163"/>
      <c r="P541" s="163"/>
      <c r="Q541" s="163"/>
      <c r="R541" s="163"/>
      <c r="S541" s="163"/>
      <c r="T541" s="163"/>
      <c r="U541" s="163"/>
      <c r="V541" s="163"/>
      <c r="W541" s="163"/>
      <c r="X541" s="163"/>
      <c r="Y541" s="163"/>
      <c r="Z541" s="163"/>
    </row>
    <row r="542" spans="1:26" ht="12" customHeight="1">
      <c r="A542" s="163"/>
      <c r="B542" s="180"/>
      <c r="C542" s="180"/>
      <c r="D542" s="180"/>
      <c r="E542" s="181"/>
      <c r="F542" s="181"/>
      <c r="G542" s="163"/>
      <c r="H542" s="163"/>
      <c r="I542" s="163"/>
      <c r="J542" s="163"/>
      <c r="K542" s="163"/>
      <c r="L542" s="163"/>
      <c r="M542" s="163"/>
      <c r="N542" s="163"/>
      <c r="O542" s="163"/>
      <c r="P542" s="163"/>
      <c r="Q542" s="163"/>
      <c r="R542" s="163"/>
      <c r="S542" s="163"/>
      <c r="T542" s="163"/>
      <c r="U542" s="163"/>
      <c r="V542" s="163"/>
      <c r="W542" s="163"/>
      <c r="X542" s="163"/>
      <c r="Y542" s="163"/>
      <c r="Z542" s="163"/>
    </row>
    <row r="543" spans="1:26" ht="12" customHeight="1">
      <c r="A543" s="163"/>
      <c r="B543" s="180"/>
      <c r="C543" s="180"/>
      <c r="D543" s="180"/>
      <c r="E543" s="181"/>
      <c r="F543" s="181"/>
      <c r="G543" s="163"/>
      <c r="H543" s="163"/>
      <c r="I543" s="163"/>
      <c r="J543" s="163"/>
      <c r="K543" s="163"/>
      <c r="L543" s="163"/>
      <c r="M543" s="163"/>
      <c r="N543" s="163"/>
      <c r="O543" s="163"/>
      <c r="P543" s="163"/>
      <c r="Q543" s="163"/>
      <c r="R543" s="163"/>
      <c r="S543" s="163"/>
      <c r="T543" s="163"/>
      <c r="U543" s="163"/>
      <c r="V543" s="163"/>
      <c r="W543" s="163"/>
      <c r="X543" s="163"/>
      <c r="Y543" s="163"/>
      <c r="Z543" s="163"/>
    </row>
    <row r="544" spans="1:26" ht="12" customHeight="1">
      <c r="A544" s="163"/>
      <c r="B544" s="180"/>
      <c r="C544" s="180"/>
      <c r="D544" s="180"/>
      <c r="E544" s="181"/>
      <c r="F544" s="181"/>
      <c r="G544" s="163"/>
      <c r="H544" s="163"/>
      <c r="I544" s="163"/>
      <c r="J544" s="163"/>
      <c r="K544" s="163"/>
      <c r="L544" s="163"/>
      <c r="M544" s="163"/>
      <c r="N544" s="163"/>
      <c r="O544" s="163"/>
      <c r="P544" s="163"/>
      <c r="Q544" s="163"/>
      <c r="R544" s="163"/>
      <c r="S544" s="163"/>
      <c r="T544" s="163"/>
      <c r="U544" s="163"/>
      <c r="V544" s="163"/>
      <c r="W544" s="163"/>
      <c r="X544" s="163"/>
      <c r="Y544" s="163"/>
      <c r="Z544" s="163"/>
    </row>
    <row r="545" spans="1:26" ht="12" customHeight="1">
      <c r="A545" s="163"/>
      <c r="B545" s="180"/>
      <c r="C545" s="180"/>
      <c r="D545" s="180"/>
      <c r="E545" s="181"/>
      <c r="F545" s="181"/>
      <c r="G545" s="163"/>
      <c r="H545" s="163"/>
      <c r="I545" s="163"/>
      <c r="J545" s="163"/>
      <c r="K545" s="163"/>
      <c r="L545" s="163"/>
      <c r="M545" s="163"/>
      <c r="N545" s="163"/>
      <c r="O545" s="163"/>
      <c r="P545" s="163"/>
      <c r="Q545" s="163"/>
      <c r="R545" s="163"/>
      <c r="S545" s="163"/>
      <c r="T545" s="163"/>
      <c r="U545" s="163"/>
      <c r="V545" s="163"/>
      <c r="W545" s="163"/>
      <c r="X545" s="163"/>
      <c r="Y545" s="163"/>
      <c r="Z545" s="163"/>
    </row>
    <row r="546" spans="1:26" ht="12" customHeight="1">
      <c r="A546" s="163"/>
      <c r="B546" s="180"/>
      <c r="C546" s="180"/>
      <c r="D546" s="180"/>
      <c r="E546" s="181"/>
      <c r="F546" s="181"/>
      <c r="G546" s="163"/>
      <c r="H546" s="163"/>
      <c r="I546" s="163"/>
      <c r="J546" s="163"/>
      <c r="K546" s="163"/>
      <c r="L546" s="163"/>
      <c r="M546" s="163"/>
      <c r="N546" s="163"/>
      <c r="O546" s="163"/>
      <c r="P546" s="163"/>
      <c r="Q546" s="163"/>
      <c r="R546" s="163"/>
      <c r="S546" s="163"/>
      <c r="T546" s="163"/>
      <c r="U546" s="163"/>
      <c r="V546" s="163"/>
      <c r="W546" s="163"/>
      <c r="X546" s="163"/>
      <c r="Y546" s="163"/>
      <c r="Z546" s="163"/>
    </row>
    <row r="547" spans="1:26" ht="12" customHeight="1">
      <c r="A547" s="163"/>
      <c r="B547" s="180"/>
      <c r="C547" s="180"/>
      <c r="D547" s="180"/>
      <c r="E547" s="181"/>
      <c r="F547" s="181"/>
      <c r="G547" s="163"/>
      <c r="H547" s="163"/>
      <c r="I547" s="163"/>
      <c r="J547" s="163"/>
      <c r="K547" s="163"/>
      <c r="L547" s="163"/>
      <c r="M547" s="163"/>
      <c r="N547" s="163"/>
      <c r="O547" s="163"/>
      <c r="P547" s="163"/>
      <c r="Q547" s="163"/>
      <c r="R547" s="163"/>
      <c r="S547" s="163"/>
      <c r="T547" s="163"/>
      <c r="U547" s="163"/>
      <c r="V547" s="163"/>
      <c r="W547" s="163"/>
      <c r="X547" s="163"/>
      <c r="Y547" s="163"/>
      <c r="Z547" s="163"/>
    </row>
    <row r="548" spans="1:26" ht="12" customHeight="1">
      <c r="A548" s="163"/>
      <c r="B548" s="180"/>
      <c r="C548" s="180"/>
      <c r="D548" s="180"/>
      <c r="E548" s="181"/>
      <c r="F548" s="181"/>
      <c r="G548" s="163"/>
      <c r="H548" s="163"/>
      <c r="I548" s="163"/>
      <c r="J548" s="163"/>
      <c r="K548" s="163"/>
      <c r="L548" s="163"/>
      <c r="M548" s="163"/>
      <c r="N548" s="163"/>
      <c r="O548" s="163"/>
      <c r="P548" s="163"/>
      <c r="Q548" s="163"/>
      <c r="R548" s="163"/>
      <c r="S548" s="163"/>
      <c r="T548" s="163"/>
      <c r="U548" s="163"/>
      <c r="V548" s="163"/>
      <c r="W548" s="163"/>
      <c r="X548" s="163"/>
      <c r="Y548" s="163"/>
      <c r="Z548" s="163"/>
    </row>
    <row r="549" spans="1:26" ht="12" customHeight="1">
      <c r="A549" s="163"/>
      <c r="B549" s="180"/>
      <c r="C549" s="180"/>
      <c r="D549" s="180"/>
      <c r="E549" s="181"/>
      <c r="F549" s="181"/>
      <c r="G549" s="163"/>
      <c r="H549" s="163"/>
      <c r="I549" s="163"/>
      <c r="J549" s="163"/>
      <c r="K549" s="163"/>
      <c r="L549" s="163"/>
      <c r="M549" s="163"/>
      <c r="N549" s="163"/>
      <c r="O549" s="163"/>
      <c r="P549" s="163"/>
      <c r="Q549" s="163"/>
      <c r="R549" s="163"/>
      <c r="S549" s="163"/>
      <c r="T549" s="163"/>
      <c r="U549" s="163"/>
      <c r="V549" s="163"/>
      <c r="W549" s="163"/>
      <c r="X549" s="163"/>
      <c r="Y549" s="163"/>
      <c r="Z549" s="163"/>
    </row>
    <row r="550" spans="1:26" ht="12" customHeight="1">
      <c r="A550" s="163"/>
      <c r="B550" s="180"/>
      <c r="C550" s="180"/>
      <c r="D550" s="180"/>
      <c r="E550" s="181"/>
      <c r="F550" s="181"/>
      <c r="G550" s="163"/>
      <c r="H550" s="163"/>
      <c r="I550" s="163"/>
      <c r="J550" s="163"/>
      <c r="K550" s="163"/>
      <c r="L550" s="163"/>
      <c r="M550" s="163"/>
      <c r="N550" s="163"/>
      <c r="O550" s="163"/>
      <c r="P550" s="163"/>
      <c r="Q550" s="163"/>
      <c r="R550" s="163"/>
      <c r="S550" s="163"/>
      <c r="T550" s="163"/>
      <c r="U550" s="163"/>
      <c r="V550" s="163"/>
      <c r="W550" s="163"/>
      <c r="X550" s="163"/>
      <c r="Y550" s="163"/>
      <c r="Z550" s="163"/>
    </row>
    <row r="551" spans="1:26" ht="12" customHeight="1">
      <c r="A551" s="163"/>
      <c r="B551" s="180"/>
      <c r="C551" s="180"/>
      <c r="D551" s="180"/>
      <c r="E551" s="181"/>
      <c r="F551" s="181"/>
      <c r="G551" s="163"/>
      <c r="H551" s="163"/>
      <c r="I551" s="163"/>
      <c r="J551" s="163"/>
      <c r="K551" s="163"/>
      <c r="L551" s="163"/>
      <c r="M551" s="163"/>
      <c r="N551" s="163"/>
      <c r="O551" s="163"/>
      <c r="P551" s="163"/>
      <c r="Q551" s="163"/>
      <c r="R551" s="163"/>
      <c r="S551" s="163"/>
      <c r="T551" s="163"/>
      <c r="U551" s="163"/>
      <c r="V551" s="163"/>
      <c r="W551" s="163"/>
      <c r="X551" s="163"/>
      <c r="Y551" s="163"/>
      <c r="Z551" s="163"/>
    </row>
    <row r="552" spans="1:26" ht="12" customHeight="1">
      <c r="A552" s="163"/>
      <c r="B552" s="180"/>
      <c r="C552" s="180"/>
      <c r="D552" s="180"/>
      <c r="E552" s="181"/>
      <c r="F552" s="181"/>
      <c r="G552" s="163"/>
      <c r="H552" s="163"/>
      <c r="I552" s="163"/>
      <c r="J552" s="163"/>
      <c r="K552" s="163"/>
      <c r="L552" s="163"/>
      <c r="M552" s="163"/>
      <c r="N552" s="163"/>
      <c r="O552" s="163"/>
      <c r="P552" s="163"/>
      <c r="Q552" s="163"/>
      <c r="R552" s="163"/>
      <c r="S552" s="163"/>
      <c r="T552" s="163"/>
      <c r="U552" s="163"/>
      <c r="V552" s="163"/>
      <c r="W552" s="163"/>
      <c r="X552" s="163"/>
      <c r="Y552" s="163"/>
      <c r="Z552" s="163"/>
    </row>
    <row r="553" spans="1:26" ht="12" customHeight="1">
      <c r="A553" s="163"/>
      <c r="B553" s="180"/>
      <c r="C553" s="180"/>
      <c r="D553" s="180"/>
      <c r="E553" s="181"/>
      <c r="F553" s="181"/>
      <c r="G553" s="163"/>
      <c r="H553" s="163"/>
      <c r="I553" s="163"/>
      <c r="J553" s="163"/>
      <c r="K553" s="163"/>
      <c r="L553" s="163"/>
      <c r="M553" s="163"/>
      <c r="N553" s="163"/>
      <c r="O553" s="163"/>
      <c r="P553" s="163"/>
      <c r="Q553" s="163"/>
      <c r="R553" s="163"/>
      <c r="S553" s="163"/>
      <c r="T553" s="163"/>
      <c r="U553" s="163"/>
      <c r="V553" s="163"/>
      <c r="W553" s="163"/>
      <c r="X553" s="163"/>
      <c r="Y553" s="163"/>
      <c r="Z553" s="163"/>
    </row>
    <row r="554" spans="1:26" ht="12" customHeight="1">
      <c r="A554" s="163"/>
      <c r="B554" s="180"/>
      <c r="C554" s="180"/>
      <c r="D554" s="180"/>
      <c r="E554" s="181"/>
      <c r="F554" s="181"/>
      <c r="G554" s="163"/>
      <c r="H554" s="163"/>
      <c r="I554" s="163"/>
      <c r="J554" s="163"/>
      <c r="K554" s="163"/>
      <c r="L554" s="163"/>
      <c r="M554" s="163"/>
      <c r="N554" s="163"/>
      <c r="O554" s="163"/>
      <c r="P554" s="163"/>
      <c r="Q554" s="163"/>
      <c r="R554" s="163"/>
      <c r="S554" s="163"/>
      <c r="T554" s="163"/>
      <c r="U554" s="163"/>
      <c r="V554" s="163"/>
      <c r="W554" s="163"/>
      <c r="X554" s="163"/>
      <c r="Y554" s="163"/>
      <c r="Z554" s="163"/>
    </row>
    <row r="555" spans="1:26" ht="12" customHeight="1">
      <c r="A555" s="163"/>
      <c r="B555" s="180"/>
      <c r="C555" s="180"/>
      <c r="D555" s="180"/>
      <c r="E555" s="181"/>
      <c r="F555" s="181"/>
      <c r="G555" s="163"/>
      <c r="H555" s="163"/>
      <c r="I555" s="163"/>
      <c r="J555" s="163"/>
      <c r="K555" s="163"/>
      <c r="L555" s="163"/>
      <c r="M555" s="163"/>
      <c r="N555" s="163"/>
      <c r="O555" s="163"/>
      <c r="P555" s="163"/>
      <c r="Q555" s="163"/>
      <c r="R555" s="163"/>
      <c r="S555" s="163"/>
      <c r="T555" s="163"/>
      <c r="U555" s="163"/>
      <c r="V555" s="163"/>
      <c r="W555" s="163"/>
      <c r="X555" s="163"/>
      <c r="Y555" s="163"/>
      <c r="Z555" s="163"/>
    </row>
    <row r="556" spans="1:26" ht="12" customHeight="1">
      <c r="A556" s="163"/>
      <c r="B556" s="180"/>
      <c r="C556" s="180"/>
      <c r="D556" s="180"/>
      <c r="E556" s="181"/>
      <c r="F556" s="181"/>
      <c r="G556" s="163"/>
      <c r="H556" s="163"/>
      <c r="I556" s="163"/>
      <c r="J556" s="163"/>
      <c r="K556" s="163"/>
      <c r="L556" s="163"/>
      <c r="M556" s="163"/>
      <c r="N556" s="163"/>
      <c r="O556" s="163"/>
      <c r="P556" s="163"/>
      <c r="Q556" s="163"/>
      <c r="R556" s="163"/>
      <c r="S556" s="163"/>
      <c r="T556" s="163"/>
      <c r="U556" s="163"/>
      <c r="V556" s="163"/>
      <c r="W556" s="163"/>
      <c r="X556" s="163"/>
      <c r="Y556" s="163"/>
      <c r="Z556" s="163"/>
    </row>
    <row r="557" spans="1:26" ht="12" customHeight="1">
      <c r="A557" s="163"/>
      <c r="B557" s="180"/>
      <c r="C557" s="180"/>
      <c r="D557" s="180"/>
      <c r="E557" s="181"/>
      <c r="F557" s="181"/>
      <c r="G557" s="163"/>
      <c r="H557" s="163"/>
      <c r="I557" s="163"/>
      <c r="J557" s="163"/>
      <c r="K557" s="163"/>
      <c r="L557" s="163"/>
      <c r="M557" s="163"/>
      <c r="N557" s="163"/>
      <c r="O557" s="163"/>
      <c r="P557" s="163"/>
      <c r="Q557" s="163"/>
      <c r="R557" s="163"/>
      <c r="S557" s="163"/>
      <c r="T557" s="163"/>
      <c r="U557" s="163"/>
      <c r="V557" s="163"/>
      <c r="W557" s="163"/>
      <c r="X557" s="163"/>
      <c r="Y557" s="163"/>
      <c r="Z557" s="163"/>
    </row>
    <row r="558" spans="1:26" ht="12" customHeight="1">
      <c r="A558" s="163"/>
      <c r="B558" s="180"/>
      <c r="C558" s="180"/>
      <c r="D558" s="180"/>
      <c r="E558" s="181"/>
      <c r="F558" s="181"/>
      <c r="G558" s="163"/>
      <c r="H558" s="163"/>
      <c r="I558" s="163"/>
      <c r="J558" s="163"/>
      <c r="K558" s="163"/>
      <c r="L558" s="163"/>
      <c r="M558" s="163"/>
      <c r="N558" s="163"/>
      <c r="O558" s="163"/>
      <c r="P558" s="163"/>
      <c r="Q558" s="163"/>
      <c r="R558" s="163"/>
      <c r="S558" s="163"/>
      <c r="T558" s="163"/>
      <c r="U558" s="163"/>
      <c r="V558" s="163"/>
      <c r="W558" s="163"/>
      <c r="X558" s="163"/>
      <c r="Y558" s="163"/>
      <c r="Z558" s="163"/>
    </row>
    <row r="559" spans="1:26" ht="12" customHeight="1">
      <c r="A559" s="163"/>
      <c r="B559" s="180"/>
      <c r="C559" s="180"/>
      <c r="D559" s="180"/>
      <c r="E559" s="181"/>
      <c r="F559" s="181"/>
      <c r="G559" s="163"/>
      <c r="H559" s="163"/>
      <c r="I559" s="163"/>
      <c r="J559" s="163"/>
      <c r="K559" s="163"/>
      <c r="L559" s="163"/>
      <c r="M559" s="163"/>
      <c r="N559" s="163"/>
      <c r="O559" s="163"/>
      <c r="P559" s="163"/>
      <c r="Q559" s="163"/>
      <c r="R559" s="163"/>
      <c r="S559" s="163"/>
      <c r="T559" s="163"/>
      <c r="U559" s="163"/>
      <c r="V559" s="163"/>
      <c r="W559" s="163"/>
      <c r="X559" s="163"/>
      <c r="Y559" s="163"/>
      <c r="Z559" s="163"/>
    </row>
    <row r="560" spans="1:26" ht="12" customHeight="1">
      <c r="A560" s="163"/>
      <c r="B560" s="180"/>
      <c r="C560" s="180"/>
      <c r="D560" s="180"/>
      <c r="E560" s="181"/>
      <c r="F560" s="181"/>
      <c r="G560" s="163"/>
      <c r="H560" s="163"/>
      <c r="I560" s="163"/>
      <c r="J560" s="163"/>
      <c r="K560" s="163"/>
      <c r="L560" s="163"/>
      <c r="M560" s="163"/>
      <c r="N560" s="163"/>
      <c r="O560" s="163"/>
      <c r="P560" s="163"/>
      <c r="Q560" s="163"/>
      <c r="R560" s="163"/>
      <c r="S560" s="163"/>
      <c r="T560" s="163"/>
      <c r="U560" s="163"/>
      <c r="V560" s="163"/>
      <c r="W560" s="163"/>
      <c r="X560" s="163"/>
      <c r="Y560" s="163"/>
      <c r="Z560" s="163"/>
    </row>
    <row r="561" spans="1:26" ht="12" customHeight="1">
      <c r="A561" s="163"/>
      <c r="B561" s="180"/>
      <c r="C561" s="180"/>
      <c r="D561" s="180"/>
      <c r="E561" s="181"/>
      <c r="F561" s="181"/>
      <c r="G561" s="163"/>
      <c r="H561" s="163"/>
      <c r="I561" s="163"/>
      <c r="J561" s="163"/>
      <c r="K561" s="163"/>
      <c r="L561" s="163"/>
      <c r="M561" s="163"/>
      <c r="N561" s="163"/>
      <c r="O561" s="163"/>
      <c r="P561" s="163"/>
      <c r="Q561" s="163"/>
      <c r="R561" s="163"/>
      <c r="S561" s="163"/>
      <c r="T561" s="163"/>
      <c r="U561" s="163"/>
      <c r="V561" s="163"/>
      <c r="W561" s="163"/>
      <c r="X561" s="163"/>
      <c r="Y561" s="163"/>
      <c r="Z561" s="163"/>
    </row>
    <row r="562" spans="1:26" ht="12" customHeight="1">
      <c r="A562" s="163"/>
      <c r="B562" s="180"/>
      <c r="C562" s="180"/>
      <c r="D562" s="180"/>
      <c r="E562" s="181"/>
      <c r="F562" s="181"/>
      <c r="G562" s="163"/>
      <c r="H562" s="163"/>
      <c r="I562" s="163"/>
      <c r="J562" s="163"/>
      <c r="K562" s="163"/>
      <c r="L562" s="163"/>
      <c r="M562" s="163"/>
      <c r="N562" s="163"/>
      <c r="O562" s="163"/>
      <c r="P562" s="163"/>
      <c r="Q562" s="163"/>
      <c r="R562" s="163"/>
      <c r="S562" s="163"/>
      <c r="T562" s="163"/>
      <c r="U562" s="163"/>
      <c r="V562" s="163"/>
      <c r="W562" s="163"/>
      <c r="X562" s="163"/>
      <c r="Y562" s="163"/>
      <c r="Z562" s="163"/>
    </row>
    <row r="563" spans="1:26" ht="12" customHeight="1">
      <c r="A563" s="163"/>
      <c r="B563" s="180"/>
      <c r="C563" s="180"/>
      <c r="D563" s="180"/>
      <c r="E563" s="181"/>
      <c r="F563" s="181"/>
      <c r="G563" s="163"/>
      <c r="H563" s="163"/>
      <c r="I563" s="163"/>
      <c r="J563" s="163"/>
      <c r="K563" s="163"/>
      <c r="L563" s="163"/>
      <c r="M563" s="163"/>
      <c r="N563" s="163"/>
      <c r="O563" s="163"/>
      <c r="P563" s="163"/>
      <c r="Q563" s="163"/>
      <c r="R563" s="163"/>
      <c r="S563" s="163"/>
      <c r="T563" s="163"/>
      <c r="U563" s="163"/>
      <c r="V563" s="163"/>
      <c r="W563" s="163"/>
      <c r="X563" s="163"/>
      <c r="Y563" s="163"/>
      <c r="Z563" s="163"/>
    </row>
    <row r="564" spans="1:26" ht="12" customHeight="1">
      <c r="A564" s="163"/>
      <c r="B564" s="180"/>
      <c r="C564" s="180"/>
      <c r="D564" s="180"/>
      <c r="E564" s="181"/>
      <c r="F564" s="181"/>
      <c r="G564" s="163"/>
      <c r="H564" s="163"/>
      <c r="I564" s="163"/>
      <c r="J564" s="163"/>
      <c r="K564" s="163"/>
      <c r="L564" s="163"/>
      <c r="M564" s="163"/>
      <c r="N564" s="163"/>
      <c r="O564" s="163"/>
      <c r="P564" s="163"/>
      <c r="Q564" s="163"/>
      <c r="R564" s="163"/>
      <c r="S564" s="163"/>
      <c r="T564" s="163"/>
      <c r="U564" s="163"/>
      <c r="V564" s="163"/>
      <c r="W564" s="163"/>
      <c r="X564" s="163"/>
      <c r="Y564" s="163"/>
      <c r="Z564" s="163"/>
    </row>
    <row r="565" spans="1:26" ht="12" customHeight="1">
      <c r="A565" s="163"/>
      <c r="B565" s="180"/>
      <c r="C565" s="180"/>
      <c r="D565" s="180"/>
      <c r="E565" s="181"/>
      <c r="F565" s="181"/>
      <c r="G565" s="163"/>
      <c r="H565" s="163"/>
      <c r="I565" s="163"/>
      <c r="J565" s="163"/>
      <c r="K565" s="163"/>
      <c r="L565" s="163"/>
      <c r="M565" s="163"/>
      <c r="N565" s="163"/>
      <c r="O565" s="163"/>
      <c r="P565" s="163"/>
      <c r="Q565" s="163"/>
      <c r="R565" s="163"/>
      <c r="S565" s="163"/>
      <c r="T565" s="163"/>
      <c r="U565" s="163"/>
      <c r="V565" s="163"/>
      <c r="W565" s="163"/>
      <c r="X565" s="163"/>
      <c r="Y565" s="163"/>
      <c r="Z565" s="163"/>
    </row>
    <row r="566" spans="1:26" ht="12" customHeight="1">
      <c r="A566" s="163"/>
      <c r="B566" s="180"/>
      <c r="C566" s="180"/>
      <c r="D566" s="180"/>
      <c r="E566" s="181"/>
      <c r="F566" s="181"/>
      <c r="G566" s="163"/>
      <c r="H566" s="163"/>
      <c r="I566" s="163"/>
      <c r="J566" s="163"/>
      <c r="K566" s="163"/>
      <c r="L566" s="163"/>
      <c r="M566" s="163"/>
      <c r="N566" s="163"/>
      <c r="O566" s="163"/>
      <c r="P566" s="163"/>
      <c r="Q566" s="163"/>
      <c r="R566" s="163"/>
      <c r="S566" s="163"/>
      <c r="T566" s="163"/>
      <c r="U566" s="163"/>
      <c r="V566" s="163"/>
      <c r="W566" s="163"/>
      <c r="X566" s="163"/>
      <c r="Y566" s="163"/>
      <c r="Z566" s="163"/>
    </row>
    <row r="567" spans="1:26" ht="12" customHeight="1">
      <c r="A567" s="163"/>
      <c r="B567" s="180"/>
      <c r="C567" s="180"/>
      <c r="D567" s="180"/>
      <c r="E567" s="181"/>
      <c r="F567" s="181"/>
      <c r="G567" s="163"/>
      <c r="H567" s="163"/>
      <c r="I567" s="163"/>
      <c r="J567" s="163"/>
      <c r="K567" s="163"/>
      <c r="L567" s="163"/>
      <c r="M567" s="163"/>
      <c r="N567" s="163"/>
      <c r="O567" s="163"/>
      <c r="P567" s="163"/>
      <c r="Q567" s="163"/>
      <c r="R567" s="163"/>
      <c r="S567" s="163"/>
      <c r="T567" s="163"/>
      <c r="U567" s="163"/>
      <c r="V567" s="163"/>
      <c r="W567" s="163"/>
      <c r="X567" s="163"/>
      <c r="Y567" s="163"/>
      <c r="Z567" s="163"/>
    </row>
    <row r="568" spans="1:26" ht="12" customHeight="1">
      <c r="A568" s="163"/>
      <c r="B568" s="180"/>
      <c r="C568" s="180"/>
      <c r="D568" s="180"/>
      <c r="E568" s="181"/>
      <c r="F568" s="181"/>
      <c r="G568" s="163"/>
      <c r="H568" s="163"/>
      <c r="I568" s="163"/>
      <c r="J568" s="163"/>
      <c r="K568" s="163"/>
      <c r="L568" s="163"/>
      <c r="M568" s="163"/>
      <c r="N568" s="163"/>
      <c r="O568" s="163"/>
      <c r="P568" s="163"/>
      <c r="Q568" s="163"/>
      <c r="R568" s="163"/>
      <c r="S568" s="163"/>
      <c r="T568" s="163"/>
      <c r="U568" s="163"/>
      <c r="V568" s="163"/>
      <c r="W568" s="163"/>
      <c r="X568" s="163"/>
      <c r="Y568" s="163"/>
      <c r="Z568" s="163"/>
    </row>
    <row r="569" spans="1:26" ht="12" customHeight="1">
      <c r="A569" s="163"/>
      <c r="B569" s="180"/>
      <c r="C569" s="180"/>
      <c r="D569" s="180"/>
      <c r="E569" s="181"/>
      <c r="F569" s="181"/>
      <c r="G569" s="163"/>
      <c r="H569" s="163"/>
      <c r="I569" s="163"/>
      <c r="J569" s="163"/>
      <c r="K569" s="163"/>
      <c r="L569" s="163"/>
      <c r="M569" s="163"/>
      <c r="N569" s="163"/>
      <c r="O569" s="163"/>
      <c r="P569" s="163"/>
      <c r="Q569" s="163"/>
      <c r="R569" s="163"/>
      <c r="S569" s="163"/>
      <c r="T569" s="163"/>
      <c r="U569" s="163"/>
      <c r="V569" s="163"/>
      <c r="W569" s="163"/>
      <c r="X569" s="163"/>
      <c r="Y569" s="163"/>
      <c r="Z569" s="163"/>
    </row>
    <row r="570" spans="1:26" ht="12" customHeight="1">
      <c r="A570" s="163"/>
      <c r="B570" s="180"/>
      <c r="C570" s="180"/>
      <c r="D570" s="180"/>
      <c r="E570" s="181"/>
      <c r="F570" s="181"/>
      <c r="G570" s="163"/>
      <c r="H570" s="163"/>
      <c r="I570" s="163"/>
      <c r="J570" s="163"/>
      <c r="K570" s="163"/>
      <c r="L570" s="163"/>
      <c r="M570" s="163"/>
      <c r="N570" s="163"/>
      <c r="O570" s="163"/>
      <c r="P570" s="163"/>
      <c r="Q570" s="163"/>
      <c r="R570" s="163"/>
      <c r="S570" s="163"/>
      <c r="T570" s="163"/>
      <c r="U570" s="163"/>
      <c r="V570" s="163"/>
      <c r="W570" s="163"/>
      <c r="X570" s="163"/>
      <c r="Y570" s="163"/>
      <c r="Z570" s="163"/>
    </row>
    <row r="571" spans="1:26" ht="12" customHeight="1">
      <c r="A571" s="163"/>
      <c r="B571" s="180"/>
      <c r="C571" s="180"/>
      <c r="D571" s="180"/>
      <c r="E571" s="181"/>
      <c r="F571" s="181"/>
      <c r="G571" s="163"/>
      <c r="H571" s="163"/>
      <c r="I571" s="163"/>
      <c r="J571" s="163"/>
      <c r="K571" s="163"/>
      <c r="L571" s="163"/>
      <c r="M571" s="163"/>
      <c r="N571" s="163"/>
      <c r="O571" s="163"/>
      <c r="P571" s="163"/>
      <c r="Q571" s="163"/>
      <c r="R571" s="163"/>
      <c r="S571" s="163"/>
      <c r="T571" s="163"/>
      <c r="U571" s="163"/>
      <c r="V571" s="163"/>
      <c r="W571" s="163"/>
      <c r="X571" s="163"/>
      <c r="Y571" s="163"/>
      <c r="Z571" s="163"/>
    </row>
    <row r="572" spans="1:26" ht="12" customHeight="1">
      <c r="A572" s="163"/>
      <c r="B572" s="180"/>
      <c r="C572" s="180"/>
      <c r="D572" s="180"/>
      <c r="E572" s="181"/>
      <c r="F572" s="181"/>
      <c r="G572" s="163"/>
      <c r="H572" s="163"/>
      <c r="I572" s="163"/>
      <c r="J572" s="163"/>
      <c r="K572" s="163"/>
      <c r="L572" s="163"/>
      <c r="M572" s="163"/>
      <c r="N572" s="163"/>
      <c r="O572" s="163"/>
      <c r="P572" s="163"/>
      <c r="Q572" s="163"/>
      <c r="R572" s="163"/>
      <c r="S572" s="163"/>
      <c r="T572" s="163"/>
      <c r="U572" s="163"/>
      <c r="V572" s="163"/>
      <c r="W572" s="163"/>
      <c r="X572" s="163"/>
      <c r="Y572" s="163"/>
      <c r="Z572" s="163"/>
    </row>
    <row r="573" spans="1:26" ht="12" customHeight="1">
      <c r="A573" s="163"/>
      <c r="B573" s="180"/>
      <c r="C573" s="180"/>
      <c r="D573" s="180"/>
      <c r="E573" s="181"/>
      <c r="F573" s="181"/>
      <c r="G573" s="163"/>
      <c r="H573" s="163"/>
      <c r="I573" s="163"/>
      <c r="J573" s="163"/>
      <c r="K573" s="163"/>
      <c r="L573" s="163"/>
      <c r="M573" s="163"/>
      <c r="N573" s="163"/>
      <c r="O573" s="163"/>
      <c r="P573" s="163"/>
      <c r="Q573" s="163"/>
      <c r="R573" s="163"/>
      <c r="S573" s="163"/>
      <c r="T573" s="163"/>
      <c r="U573" s="163"/>
      <c r="V573" s="163"/>
      <c r="W573" s="163"/>
      <c r="X573" s="163"/>
      <c r="Y573" s="163"/>
      <c r="Z573" s="163"/>
    </row>
    <row r="574" spans="1:26" ht="12" customHeight="1">
      <c r="A574" s="163"/>
      <c r="B574" s="180"/>
      <c r="C574" s="180"/>
      <c r="D574" s="180"/>
      <c r="E574" s="181"/>
      <c r="F574" s="181"/>
      <c r="G574" s="163"/>
      <c r="H574" s="163"/>
      <c r="I574" s="163"/>
      <c r="J574" s="163"/>
      <c r="K574" s="163"/>
      <c r="L574" s="163"/>
      <c r="M574" s="163"/>
      <c r="N574" s="163"/>
      <c r="O574" s="163"/>
      <c r="P574" s="163"/>
      <c r="Q574" s="163"/>
      <c r="R574" s="163"/>
      <c r="S574" s="163"/>
      <c r="T574" s="163"/>
      <c r="U574" s="163"/>
      <c r="V574" s="163"/>
      <c r="W574" s="163"/>
      <c r="X574" s="163"/>
      <c r="Y574" s="163"/>
      <c r="Z574" s="163"/>
    </row>
    <row r="575" spans="1:26" ht="12" customHeight="1">
      <c r="A575" s="163"/>
      <c r="B575" s="180"/>
      <c r="C575" s="180"/>
      <c r="D575" s="180"/>
      <c r="E575" s="181"/>
      <c r="F575" s="181"/>
      <c r="G575" s="163"/>
      <c r="H575" s="163"/>
      <c r="I575" s="163"/>
      <c r="J575" s="163"/>
      <c r="K575" s="163"/>
      <c r="L575" s="163"/>
      <c r="M575" s="163"/>
      <c r="N575" s="163"/>
      <c r="O575" s="163"/>
      <c r="P575" s="163"/>
      <c r="Q575" s="163"/>
      <c r="R575" s="163"/>
      <c r="S575" s="163"/>
      <c r="T575" s="163"/>
      <c r="U575" s="163"/>
      <c r="V575" s="163"/>
      <c r="W575" s="163"/>
      <c r="X575" s="163"/>
      <c r="Y575" s="163"/>
      <c r="Z575" s="163"/>
    </row>
    <row r="576" spans="1:26" ht="12" customHeight="1">
      <c r="A576" s="163"/>
      <c r="B576" s="180"/>
      <c r="C576" s="180"/>
      <c r="D576" s="180"/>
      <c r="E576" s="181"/>
      <c r="F576" s="181"/>
      <c r="G576" s="163"/>
      <c r="H576" s="163"/>
      <c r="I576" s="163"/>
      <c r="J576" s="163"/>
      <c r="K576" s="163"/>
      <c r="L576" s="163"/>
      <c r="M576" s="163"/>
      <c r="N576" s="163"/>
      <c r="O576" s="163"/>
      <c r="P576" s="163"/>
      <c r="Q576" s="163"/>
      <c r="R576" s="163"/>
      <c r="S576" s="163"/>
      <c r="T576" s="163"/>
      <c r="U576" s="163"/>
      <c r="V576" s="163"/>
      <c r="W576" s="163"/>
      <c r="X576" s="163"/>
      <c r="Y576" s="163"/>
      <c r="Z576" s="163"/>
    </row>
    <row r="577" spans="1:26" ht="12" customHeight="1">
      <c r="A577" s="163"/>
      <c r="B577" s="180"/>
      <c r="C577" s="180"/>
      <c r="D577" s="180"/>
      <c r="E577" s="181"/>
      <c r="F577" s="181"/>
      <c r="G577" s="163"/>
      <c r="H577" s="163"/>
      <c r="I577" s="163"/>
      <c r="J577" s="163"/>
      <c r="K577" s="163"/>
      <c r="L577" s="163"/>
      <c r="M577" s="163"/>
      <c r="N577" s="163"/>
      <c r="O577" s="163"/>
      <c r="P577" s="163"/>
      <c r="Q577" s="163"/>
      <c r="R577" s="163"/>
      <c r="S577" s="163"/>
      <c r="T577" s="163"/>
      <c r="U577" s="163"/>
      <c r="V577" s="163"/>
      <c r="W577" s="163"/>
      <c r="X577" s="163"/>
      <c r="Y577" s="163"/>
      <c r="Z577" s="163"/>
    </row>
    <row r="578" spans="1:26" ht="12" customHeight="1">
      <c r="A578" s="163"/>
      <c r="B578" s="180"/>
      <c r="C578" s="180"/>
      <c r="D578" s="180"/>
      <c r="E578" s="181"/>
      <c r="F578" s="181"/>
      <c r="G578" s="163"/>
      <c r="H578" s="163"/>
      <c r="I578" s="163"/>
      <c r="J578" s="163"/>
      <c r="K578" s="163"/>
      <c r="L578" s="163"/>
      <c r="M578" s="163"/>
      <c r="N578" s="163"/>
      <c r="O578" s="163"/>
      <c r="P578" s="163"/>
      <c r="Q578" s="163"/>
      <c r="R578" s="163"/>
      <c r="S578" s="163"/>
      <c r="T578" s="163"/>
      <c r="U578" s="163"/>
      <c r="V578" s="163"/>
      <c r="W578" s="163"/>
      <c r="X578" s="163"/>
      <c r="Y578" s="163"/>
      <c r="Z578" s="163"/>
    </row>
    <row r="579" spans="1:26" ht="12" customHeight="1">
      <c r="A579" s="163"/>
      <c r="B579" s="180"/>
      <c r="C579" s="180"/>
      <c r="D579" s="180"/>
      <c r="E579" s="181"/>
      <c r="F579" s="181"/>
      <c r="G579" s="163"/>
      <c r="H579" s="163"/>
      <c r="I579" s="163"/>
      <c r="J579" s="163"/>
      <c r="K579" s="163"/>
      <c r="L579" s="163"/>
      <c r="M579" s="163"/>
      <c r="N579" s="163"/>
      <c r="O579" s="163"/>
      <c r="P579" s="163"/>
      <c r="Q579" s="163"/>
      <c r="R579" s="163"/>
      <c r="S579" s="163"/>
      <c r="T579" s="163"/>
      <c r="U579" s="163"/>
      <c r="V579" s="163"/>
      <c r="W579" s="163"/>
      <c r="X579" s="163"/>
      <c r="Y579" s="163"/>
      <c r="Z579" s="163"/>
    </row>
    <row r="580" spans="1:26" ht="12" customHeight="1">
      <c r="A580" s="163"/>
      <c r="B580" s="180"/>
      <c r="C580" s="180"/>
      <c r="D580" s="180"/>
      <c r="E580" s="181"/>
      <c r="F580" s="181"/>
      <c r="G580" s="163"/>
      <c r="H580" s="163"/>
      <c r="I580" s="163"/>
      <c r="J580" s="163"/>
      <c r="K580" s="163"/>
      <c r="L580" s="163"/>
      <c r="M580" s="163"/>
      <c r="N580" s="163"/>
      <c r="O580" s="163"/>
      <c r="P580" s="163"/>
      <c r="Q580" s="163"/>
      <c r="R580" s="163"/>
      <c r="S580" s="163"/>
      <c r="T580" s="163"/>
      <c r="U580" s="163"/>
      <c r="V580" s="163"/>
      <c r="W580" s="163"/>
      <c r="X580" s="163"/>
      <c r="Y580" s="163"/>
      <c r="Z580" s="163"/>
    </row>
    <row r="581" spans="1:26" ht="12" customHeight="1">
      <c r="A581" s="163"/>
      <c r="B581" s="180"/>
      <c r="C581" s="180"/>
      <c r="D581" s="180"/>
      <c r="E581" s="181"/>
      <c r="F581" s="181"/>
      <c r="G581" s="163"/>
      <c r="H581" s="163"/>
      <c r="I581" s="163"/>
      <c r="J581" s="163"/>
      <c r="K581" s="163"/>
      <c r="L581" s="163"/>
      <c r="M581" s="163"/>
      <c r="N581" s="163"/>
      <c r="O581" s="163"/>
      <c r="P581" s="163"/>
      <c r="Q581" s="163"/>
      <c r="R581" s="163"/>
      <c r="S581" s="163"/>
      <c r="T581" s="163"/>
      <c r="U581" s="163"/>
      <c r="V581" s="163"/>
      <c r="W581" s="163"/>
      <c r="X581" s="163"/>
      <c r="Y581" s="163"/>
      <c r="Z581" s="163"/>
    </row>
    <row r="582" spans="1:26" ht="12" customHeight="1">
      <c r="A582" s="163"/>
      <c r="B582" s="180"/>
      <c r="C582" s="180"/>
      <c r="D582" s="180"/>
      <c r="E582" s="181"/>
      <c r="F582" s="181"/>
      <c r="G582" s="163"/>
      <c r="H582" s="163"/>
      <c r="I582" s="163"/>
      <c r="J582" s="163"/>
      <c r="K582" s="163"/>
      <c r="L582" s="163"/>
      <c r="M582" s="163"/>
      <c r="N582" s="163"/>
      <c r="O582" s="163"/>
      <c r="P582" s="163"/>
      <c r="Q582" s="163"/>
      <c r="R582" s="163"/>
      <c r="S582" s="163"/>
      <c r="T582" s="163"/>
      <c r="U582" s="163"/>
      <c r="V582" s="163"/>
      <c r="W582" s="163"/>
      <c r="X582" s="163"/>
      <c r="Y582" s="163"/>
      <c r="Z582" s="163"/>
    </row>
    <row r="583" spans="1:26" ht="12" customHeight="1">
      <c r="A583" s="163"/>
      <c r="B583" s="180"/>
      <c r="C583" s="180"/>
      <c r="D583" s="180"/>
      <c r="E583" s="181"/>
      <c r="F583" s="181"/>
      <c r="G583" s="163"/>
      <c r="H583" s="163"/>
      <c r="I583" s="163"/>
      <c r="J583" s="163"/>
      <c r="K583" s="163"/>
      <c r="L583" s="163"/>
      <c r="M583" s="163"/>
      <c r="N583" s="163"/>
      <c r="O583" s="163"/>
      <c r="P583" s="163"/>
      <c r="Q583" s="163"/>
      <c r="R583" s="163"/>
      <c r="S583" s="163"/>
      <c r="T583" s="163"/>
      <c r="U583" s="163"/>
      <c r="V583" s="163"/>
      <c r="W583" s="163"/>
      <c r="X583" s="163"/>
      <c r="Y583" s="163"/>
      <c r="Z583" s="163"/>
    </row>
    <row r="584" spans="1:26" ht="12" customHeight="1">
      <c r="A584" s="163"/>
      <c r="B584" s="180"/>
      <c r="C584" s="180"/>
      <c r="D584" s="180"/>
      <c r="E584" s="181"/>
      <c r="F584" s="181"/>
      <c r="G584" s="163"/>
      <c r="H584" s="163"/>
      <c r="I584" s="163"/>
      <c r="J584" s="163"/>
      <c r="K584" s="163"/>
      <c r="L584" s="163"/>
      <c r="M584" s="163"/>
      <c r="N584" s="163"/>
      <c r="O584" s="163"/>
      <c r="P584" s="163"/>
      <c r="Q584" s="163"/>
      <c r="R584" s="163"/>
      <c r="S584" s="163"/>
      <c r="T584" s="163"/>
      <c r="U584" s="163"/>
      <c r="V584" s="163"/>
      <c r="W584" s="163"/>
      <c r="X584" s="163"/>
      <c r="Y584" s="163"/>
      <c r="Z584" s="163"/>
    </row>
    <row r="585" spans="1:26" ht="12" customHeight="1">
      <c r="A585" s="163"/>
      <c r="B585" s="180"/>
      <c r="C585" s="180"/>
      <c r="D585" s="180"/>
      <c r="E585" s="181"/>
      <c r="F585" s="181"/>
      <c r="G585" s="163"/>
      <c r="H585" s="163"/>
      <c r="I585" s="163"/>
      <c r="J585" s="163"/>
      <c r="K585" s="163"/>
      <c r="L585" s="163"/>
      <c r="M585" s="163"/>
      <c r="N585" s="163"/>
      <c r="O585" s="163"/>
      <c r="P585" s="163"/>
      <c r="Q585" s="163"/>
      <c r="R585" s="163"/>
      <c r="S585" s="163"/>
      <c r="T585" s="163"/>
      <c r="U585" s="163"/>
      <c r="V585" s="163"/>
      <c r="W585" s="163"/>
      <c r="X585" s="163"/>
      <c r="Y585" s="163"/>
      <c r="Z585" s="163"/>
    </row>
    <row r="586" spans="1:26" ht="12" customHeight="1">
      <c r="A586" s="163"/>
      <c r="B586" s="180"/>
      <c r="C586" s="180"/>
      <c r="D586" s="180"/>
      <c r="E586" s="181"/>
      <c r="F586" s="181"/>
      <c r="G586" s="163"/>
      <c r="H586" s="163"/>
      <c r="I586" s="163"/>
      <c r="J586" s="163"/>
      <c r="K586" s="163"/>
      <c r="L586" s="163"/>
      <c r="M586" s="163"/>
      <c r="N586" s="163"/>
      <c r="O586" s="163"/>
      <c r="P586" s="163"/>
      <c r="Q586" s="163"/>
      <c r="R586" s="163"/>
      <c r="S586" s="163"/>
      <c r="T586" s="163"/>
      <c r="U586" s="163"/>
      <c r="V586" s="163"/>
      <c r="W586" s="163"/>
      <c r="X586" s="163"/>
      <c r="Y586" s="163"/>
      <c r="Z586" s="163"/>
    </row>
    <row r="587" spans="1:26" ht="12" customHeight="1">
      <c r="A587" s="163"/>
      <c r="B587" s="180"/>
      <c r="C587" s="180"/>
      <c r="D587" s="180"/>
      <c r="E587" s="181"/>
      <c r="F587" s="181"/>
      <c r="G587" s="163"/>
      <c r="H587" s="163"/>
      <c r="I587" s="163"/>
      <c r="J587" s="163"/>
      <c r="K587" s="163"/>
      <c r="L587" s="163"/>
      <c r="M587" s="163"/>
      <c r="N587" s="163"/>
      <c r="O587" s="163"/>
      <c r="P587" s="163"/>
      <c r="Q587" s="163"/>
      <c r="R587" s="163"/>
      <c r="S587" s="163"/>
      <c r="T587" s="163"/>
      <c r="U587" s="163"/>
      <c r="V587" s="163"/>
      <c r="W587" s="163"/>
      <c r="X587" s="163"/>
      <c r="Y587" s="163"/>
      <c r="Z587" s="163"/>
    </row>
    <row r="588" spans="1:26" ht="12" customHeight="1">
      <c r="A588" s="163"/>
      <c r="B588" s="180"/>
      <c r="C588" s="180"/>
      <c r="D588" s="180"/>
      <c r="E588" s="181"/>
      <c r="F588" s="181"/>
      <c r="G588" s="163"/>
      <c r="H588" s="163"/>
      <c r="I588" s="163"/>
      <c r="J588" s="163"/>
      <c r="K588" s="163"/>
      <c r="L588" s="163"/>
      <c r="M588" s="163"/>
      <c r="N588" s="163"/>
      <c r="O588" s="163"/>
      <c r="P588" s="163"/>
      <c r="Q588" s="163"/>
      <c r="R588" s="163"/>
      <c r="S588" s="163"/>
      <c r="T588" s="163"/>
      <c r="U588" s="163"/>
      <c r="V588" s="163"/>
      <c r="W588" s="163"/>
      <c r="X588" s="163"/>
      <c r="Y588" s="163"/>
      <c r="Z588" s="163"/>
    </row>
    <row r="589" spans="1:26" ht="12" customHeight="1">
      <c r="A589" s="163"/>
      <c r="B589" s="180"/>
      <c r="C589" s="180"/>
      <c r="D589" s="180"/>
      <c r="E589" s="181"/>
      <c r="F589" s="181"/>
      <c r="G589" s="163"/>
      <c r="H589" s="163"/>
      <c r="I589" s="163"/>
      <c r="J589" s="163"/>
      <c r="K589" s="163"/>
      <c r="L589" s="163"/>
      <c r="M589" s="163"/>
      <c r="N589" s="163"/>
      <c r="O589" s="163"/>
      <c r="P589" s="163"/>
      <c r="Q589" s="163"/>
      <c r="R589" s="163"/>
      <c r="S589" s="163"/>
      <c r="T589" s="163"/>
      <c r="U589" s="163"/>
      <c r="V589" s="163"/>
      <c r="W589" s="163"/>
      <c r="X589" s="163"/>
      <c r="Y589" s="163"/>
      <c r="Z589" s="163"/>
    </row>
    <row r="590" spans="1:26" ht="12" customHeight="1">
      <c r="A590" s="163"/>
      <c r="B590" s="180"/>
      <c r="C590" s="180"/>
      <c r="D590" s="180"/>
      <c r="E590" s="181"/>
      <c r="F590" s="181"/>
      <c r="G590" s="163"/>
      <c r="H590" s="163"/>
      <c r="I590" s="163"/>
      <c r="J590" s="163"/>
      <c r="K590" s="163"/>
      <c r="L590" s="163"/>
      <c r="M590" s="163"/>
      <c r="N590" s="163"/>
      <c r="O590" s="163"/>
      <c r="P590" s="163"/>
      <c r="Q590" s="163"/>
      <c r="R590" s="163"/>
      <c r="S590" s="163"/>
      <c r="T590" s="163"/>
      <c r="U590" s="163"/>
      <c r="V590" s="163"/>
      <c r="W590" s="163"/>
      <c r="X590" s="163"/>
      <c r="Y590" s="163"/>
      <c r="Z590" s="163"/>
    </row>
    <row r="591" spans="1:26" ht="12" customHeight="1">
      <c r="A591" s="163"/>
      <c r="B591" s="180"/>
      <c r="C591" s="180"/>
      <c r="D591" s="180"/>
      <c r="E591" s="181"/>
      <c r="F591" s="181"/>
      <c r="G591" s="163"/>
      <c r="H591" s="163"/>
      <c r="I591" s="163"/>
      <c r="J591" s="163"/>
      <c r="K591" s="163"/>
      <c r="L591" s="163"/>
      <c r="M591" s="163"/>
      <c r="N591" s="163"/>
      <c r="O591" s="163"/>
      <c r="P591" s="163"/>
      <c r="Q591" s="163"/>
      <c r="R591" s="163"/>
      <c r="S591" s="163"/>
      <c r="T591" s="163"/>
      <c r="U591" s="163"/>
      <c r="V591" s="163"/>
      <c r="W591" s="163"/>
      <c r="X591" s="163"/>
      <c r="Y591" s="163"/>
      <c r="Z591" s="163"/>
    </row>
    <row r="592" spans="1:26" ht="12" customHeight="1">
      <c r="A592" s="163"/>
      <c r="B592" s="180"/>
      <c r="C592" s="180"/>
      <c r="D592" s="180"/>
      <c r="E592" s="181"/>
      <c r="F592" s="181"/>
      <c r="G592" s="163"/>
      <c r="H592" s="163"/>
      <c r="I592" s="163"/>
      <c r="J592" s="163"/>
      <c r="K592" s="163"/>
      <c r="L592" s="163"/>
      <c r="M592" s="163"/>
      <c r="N592" s="163"/>
      <c r="O592" s="163"/>
      <c r="P592" s="163"/>
      <c r="Q592" s="163"/>
      <c r="R592" s="163"/>
      <c r="S592" s="163"/>
      <c r="T592" s="163"/>
      <c r="U592" s="163"/>
      <c r="V592" s="163"/>
      <c r="W592" s="163"/>
      <c r="X592" s="163"/>
      <c r="Y592" s="163"/>
      <c r="Z592" s="163"/>
    </row>
    <row r="593" spans="1:26" ht="12" customHeight="1">
      <c r="A593" s="163"/>
      <c r="B593" s="180"/>
      <c r="C593" s="180"/>
      <c r="D593" s="180"/>
      <c r="E593" s="181"/>
      <c r="F593" s="181"/>
      <c r="G593" s="163"/>
      <c r="H593" s="163"/>
      <c r="I593" s="163"/>
      <c r="J593" s="163"/>
      <c r="K593" s="163"/>
      <c r="L593" s="163"/>
      <c r="M593" s="163"/>
      <c r="N593" s="163"/>
      <c r="O593" s="163"/>
      <c r="P593" s="163"/>
      <c r="Q593" s="163"/>
      <c r="R593" s="163"/>
      <c r="S593" s="163"/>
      <c r="T593" s="163"/>
      <c r="U593" s="163"/>
      <c r="V593" s="163"/>
      <c r="W593" s="163"/>
      <c r="X593" s="163"/>
      <c r="Y593" s="163"/>
      <c r="Z593" s="163"/>
    </row>
    <row r="594" spans="1:26" ht="12" customHeight="1">
      <c r="A594" s="163"/>
      <c r="B594" s="180"/>
      <c r="C594" s="180"/>
      <c r="D594" s="180"/>
      <c r="E594" s="181"/>
      <c r="F594" s="181"/>
      <c r="G594" s="163"/>
      <c r="H594" s="163"/>
      <c r="I594" s="163"/>
      <c r="J594" s="163"/>
      <c r="K594" s="163"/>
      <c r="L594" s="163"/>
      <c r="M594" s="163"/>
      <c r="N594" s="163"/>
      <c r="O594" s="163"/>
      <c r="P594" s="163"/>
      <c r="Q594" s="163"/>
      <c r="R594" s="163"/>
      <c r="S594" s="163"/>
      <c r="T594" s="163"/>
      <c r="U594" s="163"/>
      <c r="V594" s="163"/>
      <c r="W594" s="163"/>
      <c r="X594" s="163"/>
      <c r="Y594" s="163"/>
      <c r="Z594" s="163"/>
    </row>
    <row r="595" spans="1:26" ht="12" customHeight="1">
      <c r="A595" s="163"/>
      <c r="B595" s="180"/>
      <c r="C595" s="180"/>
      <c r="D595" s="180"/>
      <c r="E595" s="181"/>
      <c r="F595" s="181"/>
      <c r="G595" s="163"/>
      <c r="H595" s="163"/>
      <c r="I595" s="163"/>
      <c r="J595" s="163"/>
      <c r="K595" s="163"/>
      <c r="L595" s="163"/>
      <c r="M595" s="163"/>
      <c r="N595" s="163"/>
      <c r="O595" s="163"/>
      <c r="P595" s="163"/>
      <c r="Q595" s="163"/>
      <c r="R595" s="163"/>
      <c r="S595" s="163"/>
      <c r="T595" s="163"/>
      <c r="U595" s="163"/>
      <c r="V595" s="163"/>
      <c r="W595" s="163"/>
      <c r="X595" s="163"/>
      <c r="Y595" s="163"/>
      <c r="Z595" s="163"/>
    </row>
    <row r="596" spans="1:26" ht="12" customHeight="1">
      <c r="A596" s="163"/>
      <c r="B596" s="180"/>
      <c r="C596" s="180"/>
      <c r="D596" s="180"/>
      <c r="E596" s="181"/>
      <c r="F596" s="181"/>
      <c r="G596" s="163"/>
      <c r="H596" s="163"/>
      <c r="I596" s="163"/>
      <c r="J596" s="163"/>
      <c r="K596" s="163"/>
      <c r="L596" s="163"/>
      <c r="M596" s="163"/>
      <c r="N596" s="163"/>
      <c r="O596" s="163"/>
      <c r="P596" s="163"/>
      <c r="Q596" s="163"/>
      <c r="R596" s="163"/>
      <c r="S596" s="163"/>
      <c r="T596" s="163"/>
      <c r="U596" s="163"/>
      <c r="V596" s="163"/>
      <c r="W596" s="163"/>
      <c r="X596" s="163"/>
      <c r="Y596" s="163"/>
      <c r="Z596" s="163"/>
    </row>
    <row r="597" spans="1:26" ht="12" customHeight="1">
      <c r="A597" s="163"/>
      <c r="B597" s="180"/>
      <c r="C597" s="180"/>
      <c r="D597" s="180"/>
      <c r="E597" s="181"/>
      <c r="F597" s="181"/>
      <c r="G597" s="163"/>
      <c r="H597" s="163"/>
      <c r="I597" s="163"/>
      <c r="J597" s="163"/>
      <c r="K597" s="163"/>
      <c r="L597" s="163"/>
      <c r="M597" s="163"/>
      <c r="N597" s="163"/>
      <c r="O597" s="163"/>
      <c r="P597" s="163"/>
      <c r="Q597" s="163"/>
      <c r="R597" s="163"/>
      <c r="S597" s="163"/>
      <c r="T597" s="163"/>
      <c r="U597" s="163"/>
      <c r="V597" s="163"/>
      <c r="W597" s="163"/>
      <c r="X597" s="163"/>
      <c r="Y597" s="163"/>
      <c r="Z597" s="163"/>
    </row>
    <row r="598" spans="1:26" ht="12" customHeight="1">
      <c r="A598" s="163"/>
      <c r="B598" s="180"/>
      <c r="C598" s="180"/>
      <c r="D598" s="180"/>
      <c r="E598" s="181"/>
      <c r="F598" s="181"/>
      <c r="G598" s="163"/>
      <c r="H598" s="163"/>
      <c r="I598" s="163"/>
      <c r="J598" s="163"/>
      <c r="K598" s="163"/>
      <c r="L598" s="163"/>
      <c r="M598" s="163"/>
      <c r="N598" s="163"/>
      <c r="O598" s="163"/>
      <c r="P598" s="163"/>
      <c r="Q598" s="163"/>
      <c r="R598" s="163"/>
      <c r="S598" s="163"/>
      <c r="T598" s="163"/>
      <c r="U598" s="163"/>
      <c r="V598" s="163"/>
      <c r="W598" s="163"/>
      <c r="X598" s="163"/>
      <c r="Y598" s="163"/>
      <c r="Z598" s="163"/>
    </row>
    <row r="599" spans="1:26" ht="12" customHeight="1">
      <c r="A599" s="163"/>
      <c r="B599" s="180"/>
      <c r="C599" s="180"/>
      <c r="D599" s="180"/>
      <c r="E599" s="181"/>
      <c r="F599" s="181"/>
      <c r="G599" s="163"/>
      <c r="H599" s="163"/>
      <c r="I599" s="163"/>
      <c r="J599" s="163"/>
      <c r="K599" s="163"/>
      <c r="L599" s="163"/>
      <c r="M599" s="163"/>
      <c r="N599" s="163"/>
      <c r="O599" s="163"/>
      <c r="P599" s="163"/>
      <c r="Q599" s="163"/>
      <c r="R599" s="163"/>
      <c r="S599" s="163"/>
      <c r="T599" s="163"/>
      <c r="U599" s="163"/>
      <c r="V599" s="163"/>
      <c r="W599" s="163"/>
      <c r="X599" s="163"/>
      <c r="Y599" s="163"/>
      <c r="Z599" s="163"/>
    </row>
    <row r="600" spans="1:26" ht="12" customHeight="1">
      <c r="A600" s="163"/>
      <c r="B600" s="180"/>
      <c r="C600" s="180"/>
      <c r="D600" s="180"/>
      <c r="E600" s="181"/>
      <c r="F600" s="181"/>
      <c r="G600" s="163"/>
      <c r="H600" s="163"/>
      <c r="I600" s="163"/>
      <c r="J600" s="163"/>
      <c r="K600" s="163"/>
      <c r="L600" s="163"/>
      <c r="M600" s="163"/>
      <c r="N600" s="163"/>
      <c r="O600" s="163"/>
      <c r="P600" s="163"/>
      <c r="Q600" s="163"/>
      <c r="R600" s="163"/>
      <c r="S600" s="163"/>
      <c r="T600" s="163"/>
      <c r="U600" s="163"/>
      <c r="V600" s="163"/>
      <c r="W600" s="163"/>
      <c r="X600" s="163"/>
      <c r="Y600" s="163"/>
      <c r="Z600" s="163"/>
    </row>
    <row r="601" spans="1:26" ht="12" customHeight="1">
      <c r="A601" s="163"/>
      <c r="B601" s="180"/>
      <c r="C601" s="180"/>
      <c r="D601" s="180"/>
      <c r="E601" s="181"/>
      <c r="F601" s="181"/>
      <c r="G601" s="163"/>
      <c r="H601" s="163"/>
      <c r="I601" s="163"/>
      <c r="J601" s="163"/>
      <c r="K601" s="163"/>
      <c r="L601" s="163"/>
      <c r="M601" s="163"/>
      <c r="N601" s="163"/>
      <c r="O601" s="163"/>
      <c r="P601" s="163"/>
      <c r="Q601" s="163"/>
      <c r="R601" s="163"/>
      <c r="S601" s="163"/>
      <c r="T601" s="163"/>
      <c r="U601" s="163"/>
      <c r="V601" s="163"/>
      <c r="W601" s="163"/>
      <c r="X601" s="163"/>
      <c r="Y601" s="163"/>
      <c r="Z601" s="163"/>
    </row>
    <row r="602" spans="1:26" ht="12" customHeight="1">
      <c r="A602" s="163"/>
      <c r="B602" s="180"/>
      <c r="C602" s="180"/>
      <c r="D602" s="180"/>
      <c r="E602" s="181"/>
      <c r="F602" s="181"/>
      <c r="G602" s="163"/>
      <c r="H602" s="163"/>
      <c r="I602" s="163"/>
      <c r="J602" s="163"/>
      <c r="K602" s="163"/>
      <c r="L602" s="163"/>
      <c r="M602" s="163"/>
      <c r="N602" s="163"/>
      <c r="O602" s="163"/>
      <c r="P602" s="163"/>
      <c r="Q602" s="163"/>
      <c r="R602" s="163"/>
      <c r="S602" s="163"/>
      <c r="T602" s="163"/>
      <c r="U602" s="163"/>
      <c r="V602" s="163"/>
      <c r="W602" s="163"/>
      <c r="X602" s="163"/>
      <c r="Y602" s="163"/>
      <c r="Z602" s="163"/>
    </row>
    <row r="603" spans="1:26" ht="12" customHeight="1">
      <c r="A603" s="163"/>
      <c r="B603" s="180"/>
      <c r="C603" s="180"/>
      <c r="D603" s="180"/>
      <c r="E603" s="181"/>
      <c r="F603" s="181"/>
      <c r="G603" s="163"/>
      <c r="H603" s="163"/>
      <c r="I603" s="163"/>
      <c r="J603" s="163"/>
      <c r="K603" s="163"/>
      <c r="L603" s="163"/>
      <c r="M603" s="163"/>
      <c r="N603" s="163"/>
      <c r="O603" s="163"/>
      <c r="P603" s="163"/>
      <c r="Q603" s="163"/>
      <c r="R603" s="163"/>
      <c r="S603" s="163"/>
      <c r="T603" s="163"/>
      <c r="U603" s="163"/>
      <c r="V603" s="163"/>
      <c r="W603" s="163"/>
      <c r="X603" s="163"/>
      <c r="Y603" s="163"/>
      <c r="Z603" s="163"/>
    </row>
    <row r="604" spans="1:26" ht="12" customHeight="1">
      <c r="A604" s="163"/>
      <c r="B604" s="180"/>
      <c r="C604" s="180"/>
      <c r="D604" s="180"/>
      <c r="E604" s="181"/>
      <c r="F604" s="181"/>
      <c r="G604" s="163"/>
      <c r="H604" s="163"/>
      <c r="I604" s="163"/>
      <c r="J604" s="163"/>
      <c r="K604" s="163"/>
      <c r="L604" s="163"/>
      <c r="M604" s="163"/>
      <c r="N604" s="163"/>
      <c r="O604" s="163"/>
      <c r="P604" s="163"/>
      <c r="Q604" s="163"/>
      <c r="R604" s="163"/>
      <c r="S604" s="163"/>
      <c r="T604" s="163"/>
      <c r="U604" s="163"/>
      <c r="V604" s="163"/>
      <c r="W604" s="163"/>
      <c r="X604" s="163"/>
      <c r="Y604" s="163"/>
      <c r="Z604" s="163"/>
    </row>
    <row r="605" spans="1:26" ht="12" customHeight="1">
      <c r="A605" s="163"/>
      <c r="B605" s="180"/>
      <c r="C605" s="180"/>
      <c r="D605" s="180"/>
      <c r="E605" s="181"/>
      <c r="F605" s="181"/>
      <c r="G605" s="163"/>
      <c r="H605" s="163"/>
      <c r="I605" s="163"/>
      <c r="J605" s="163"/>
      <c r="K605" s="163"/>
      <c r="L605" s="163"/>
      <c r="M605" s="163"/>
      <c r="N605" s="163"/>
      <c r="O605" s="163"/>
      <c r="P605" s="163"/>
      <c r="Q605" s="163"/>
      <c r="R605" s="163"/>
      <c r="S605" s="163"/>
      <c r="T605" s="163"/>
      <c r="U605" s="163"/>
      <c r="V605" s="163"/>
      <c r="W605" s="163"/>
      <c r="X605" s="163"/>
      <c r="Y605" s="163"/>
      <c r="Z605" s="163"/>
    </row>
    <row r="606" spans="1:26" ht="12" customHeight="1">
      <c r="A606" s="163"/>
      <c r="B606" s="180"/>
      <c r="C606" s="180"/>
      <c r="D606" s="180"/>
      <c r="E606" s="181"/>
      <c r="F606" s="181"/>
      <c r="G606" s="163"/>
      <c r="H606" s="163"/>
      <c r="I606" s="163"/>
      <c r="J606" s="163"/>
      <c r="K606" s="163"/>
      <c r="L606" s="163"/>
      <c r="M606" s="163"/>
      <c r="N606" s="163"/>
      <c r="O606" s="163"/>
      <c r="P606" s="163"/>
      <c r="Q606" s="163"/>
      <c r="R606" s="163"/>
      <c r="S606" s="163"/>
      <c r="T606" s="163"/>
      <c r="U606" s="163"/>
      <c r="V606" s="163"/>
      <c r="W606" s="163"/>
      <c r="X606" s="163"/>
      <c r="Y606" s="163"/>
      <c r="Z606" s="163"/>
    </row>
    <row r="607" spans="1:26" ht="12" customHeight="1">
      <c r="A607" s="163"/>
      <c r="B607" s="180"/>
      <c r="C607" s="180"/>
      <c r="D607" s="180"/>
      <c r="E607" s="181"/>
      <c r="F607" s="181"/>
      <c r="G607" s="163"/>
      <c r="H607" s="163"/>
      <c r="I607" s="163"/>
      <c r="J607" s="163"/>
      <c r="K607" s="163"/>
      <c r="L607" s="163"/>
      <c r="M607" s="163"/>
      <c r="N607" s="163"/>
      <c r="O607" s="163"/>
      <c r="P607" s="163"/>
      <c r="Q607" s="163"/>
      <c r="R607" s="163"/>
      <c r="S607" s="163"/>
      <c r="T607" s="163"/>
      <c r="U607" s="163"/>
      <c r="V607" s="163"/>
      <c r="W607" s="163"/>
      <c r="X607" s="163"/>
      <c r="Y607" s="163"/>
      <c r="Z607" s="163"/>
    </row>
    <row r="608" spans="1:26" ht="12" customHeight="1">
      <c r="A608" s="163"/>
      <c r="B608" s="180"/>
      <c r="C608" s="180"/>
      <c r="D608" s="180"/>
      <c r="E608" s="181"/>
      <c r="F608" s="181"/>
      <c r="G608" s="163"/>
      <c r="H608" s="163"/>
      <c r="I608" s="163"/>
      <c r="J608" s="163"/>
      <c r="K608" s="163"/>
      <c r="L608" s="163"/>
      <c r="M608" s="163"/>
      <c r="N608" s="163"/>
      <c r="O608" s="163"/>
      <c r="P608" s="163"/>
      <c r="Q608" s="163"/>
      <c r="R608" s="163"/>
      <c r="S608" s="163"/>
      <c r="T608" s="163"/>
      <c r="U608" s="163"/>
      <c r="V608" s="163"/>
      <c r="W608" s="163"/>
      <c r="X608" s="163"/>
      <c r="Y608" s="163"/>
      <c r="Z608" s="163"/>
    </row>
    <row r="609" spans="1:26" ht="12" customHeight="1">
      <c r="A609" s="163"/>
      <c r="B609" s="180"/>
      <c r="C609" s="180"/>
      <c r="D609" s="180"/>
      <c r="E609" s="181"/>
      <c r="F609" s="181"/>
      <c r="G609" s="163"/>
      <c r="H609" s="163"/>
      <c r="I609" s="163"/>
      <c r="J609" s="163"/>
      <c r="K609" s="163"/>
      <c r="L609" s="163"/>
      <c r="M609" s="163"/>
      <c r="N609" s="163"/>
      <c r="O609" s="163"/>
      <c r="P609" s="163"/>
      <c r="Q609" s="163"/>
      <c r="R609" s="163"/>
      <c r="S609" s="163"/>
      <c r="T609" s="163"/>
      <c r="U609" s="163"/>
      <c r="V609" s="163"/>
      <c r="W609" s="163"/>
      <c r="X609" s="163"/>
      <c r="Y609" s="163"/>
      <c r="Z609" s="163"/>
    </row>
    <row r="610" spans="1:26" ht="12" customHeight="1">
      <c r="A610" s="163"/>
      <c r="B610" s="180"/>
      <c r="C610" s="180"/>
      <c r="D610" s="180"/>
      <c r="E610" s="181"/>
      <c r="F610" s="181"/>
      <c r="G610" s="163"/>
      <c r="H610" s="163"/>
      <c r="I610" s="163"/>
      <c r="J610" s="163"/>
      <c r="K610" s="163"/>
      <c r="L610" s="163"/>
      <c r="M610" s="163"/>
      <c r="N610" s="163"/>
      <c r="O610" s="163"/>
      <c r="P610" s="163"/>
      <c r="Q610" s="163"/>
      <c r="R610" s="163"/>
      <c r="S610" s="163"/>
      <c r="T610" s="163"/>
      <c r="U610" s="163"/>
      <c r="V610" s="163"/>
      <c r="W610" s="163"/>
      <c r="X610" s="163"/>
      <c r="Y610" s="163"/>
      <c r="Z610" s="163"/>
    </row>
    <row r="611" spans="1:26" ht="12" customHeight="1">
      <c r="A611" s="163"/>
      <c r="B611" s="180"/>
      <c r="C611" s="180"/>
      <c r="D611" s="180"/>
      <c r="E611" s="181"/>
      <c r="F611" s="181"/>
      <c r="G611" s="163"/>
      <c r="H611" s="163"/>
      <c r="I611" s="163"/>
      <c r="J611" s="163"/>
      <c r="K611" s="163"/>
      <c r="L611" s="163"/>
      <c r="M611" s="163"/>
      <c r="N611" s="163"/>
      <c r="O611" s="163"/>
      <c r="P611" s="163"/>
      <c r="Q611" s="163"/>
      <c r="R611" s="163"/>
      <c r="S611" s="163"/>
      <c r="T611" s="163"/>
      <c r="U611" s="163"/>
      <c r="V611" s="163"/>
      <c r="W611" s="163"/>
      <c r="X611" s="163"/>
      <c r="Y611" s="163"/>
      <c r="Z611" s="163"/>
    </row>
    <row r="612" spans="1:26" ht="12" customHeight="1">
      <c r="A612" s="163"/>
      <c r="B612" s="180"/>
      <c r="C612" s="180"/>
      <c r="D612" s="180"/>
      <c r="E612" s="181"/>
      <c r="F612" s="181"/>
      <c r="G612" s="163"/>
      <c r="H612" s="163"/>
      <c r="I612" s="163"/>
      <c r="J612" s="163"/>
      <c r="K612" s="163"/>
      <c r="L612" s="163"/>
      <c r="M612" s="163"/>
      <c r="N612" s="163"/>
      <c r="O612" s="163"/>
      <c r="P612" s="163"/>
      <c r="Q612" s="163"/>
      <c r="R612" s="163"/>
      <c r="S612" s="163"/>
      <c r="T612" s="163"/>
      <c r="U612" s="163"/>
      <c r="V612" s="163"/>
      <c r="W612" s="163"/>
      <c r="X612" s="163"/>
      <c r="Y612" s="163"/>
      <c r="Z612" s="163"/>
    </row>
    <row r="613" spans="1:26" ht="12" customHeight="1">
      <c r="A613" s="163"/>
      <c r="B613" s="180"/>
      <c r="C613" s="180"/>
      <c r="D613" s="180"/>
      <c r="E613" s="181"/>
      <c r="F613" s="181"/>
      <c r="G613" s="163"/>
      <c r="H613" s="163"/>
      <c r="I613" s="163"/>
      <c r="J613" s="163"/>
      <c r="K613" s="163"/>
      <c r="L613" s="163"/>
      <c r="M613" s="163"/>
      <c r="N613" s="163"/>
      <c r="O613" s="163"/>
      <c r="P613" s="163"/>
      <c r="Q613" s="163"/>
      <c r="R613" s="163"/>
      <c r="S613" s="163"/>
      <c r="T613" s="163"/>
      <c r="U613" s="163"/>
      <c r="V613" s="163"/>
      <c r="W613" s="163"/>
      <c r="X613" s="163"/>
      <c r="Y613" s="163"/>
      <c r="Z613" s="163"/>
    </row>
    <row r="614" spans="1:26" ht="12" customHeight="1">
      <c r="A614" s="163"/>
      <c r="B614" s="180"/>
      <c r="C614" s="180"/>
      <c r="D614" s="180"/>
      <c r="E614" s="181"/>
      <c r="F614" s="181"/>
      <c r="G614" s="163"/>
      <c r="H614" s="163"/>
      <c r="I614" s="163"/>
      <c r="J614" s="163"/>
      <c r="K614" s="163"/>
      <c r="L614" s="163"/>
      <c r="M614" s="163"/>
      <c r="N614" s="163"/>
      <c r="O614" s="163"/>
      <c r="P614" s="163"/>
      <c r="Q614" s="163"/>
      <c r="R614" s="163"/>
      <c r="S614" s="163"/>
      <c r="T614" s="163"/>
      <c r="U614" s="163"/>
      <c r="V614" s="163"/>
      <c r="W614" s="163"/>
      <c r="X614" s="163"/>
      <c r="Y614" s="163"/>
      <c r="Z614" s="163"/>
    </row>
    <row r="615" spans="1:26" ht="12" customHeight="1">
      <c r="A615" s="163"/>
      <c r="B615" s="180"/>
      <c r="C615" s="180"/>
      <c r="D615" s="180"/>
      <c r="E615" s="181"/>
      <c r="F615" s="181"/>
      <c r="G615" s="163"/>
      <c r="H615" s="163"/>
      <c r="I615" s="163"/>
      <c r="J615" s="163"/>
      <c r="K615" s="163"/>
      <c r="L615" s="163"/>
      <c r="M615" s="163"/>
      <c r="N615" s="163"/>
      <c r="O615" s="163"/>
      <c r="P615" s="163"/>
      <c r="Q615" s="163"/>
      <c r="R615" s="163"/>
      <c r="S615" s="163"/>
      <c r="T615" s="163"/>
      <c r="U615" s="163"/>
      <c r="V615" s="163"/>
      <c r="W615" s="163"/>
      <c r="X615" s="163"/>
      <c r="Y615" s="163"/>
      <c r="Z615" s="163"/>
    </row>
    <row r="616" spans="1:26" ht="12" customHeight="1">
      <c r="A616" s="163"/>
      <c r="B616" s="180"/>
      <c r="C616" s="180"/>
      <c r="D616" s="180"/>
      <c r="E616" s="181"/>
      <c r="F616" s="181"/>
      <c r="G616" s="163"/>
      <c r="H616" s="163"/>
      <c r="I616" s="163"/>
      <c r="J616" s="163"/>
      <c r="K616" s="163"/>
      <c r="L616" s="163"/>
      <c r="M616" s="163"/>
      <c r="N616" s="163"/>
      <c r="O616" s="163"/>
      <c r="P616" s="163"/>
      <c r="Q616" s="163"/>
      <c r="R616" s="163"/>
      <c r="S616" s="163"/>
      <c r="T616" s="163"/>
      <c r="U616" s="163"/>
      <c r="V616" s="163"/>
      <c r="W616" s="163"/>
      <c r="X616" s="163"/>
      <c r="Y616" s="163"/>
      <c r="Z616" s="163"/>
    </row>
    <row r="617" spans="1:26" ht="12" customHeight="1">
      <c r="A617" s="163"/>
      <c r="B617" s="180"/>
      <c r="C617" s="180"/>
      <c r="D617" s="180"/>
      <c r="E617" s="181"/>
      <c r="F617" s="181"/>
      <c r="G617" s="163"/>
      <c r="H617" s="163"/>
      <c r="I617" s="163"/>
      <c r="J617" s="163"/>
      <c r="K617" s="163"/>
      <c r="L617" s="163"/>
      <c r="M617" s="163"/>
      <c r="N617" s="163"/>
      <c r="O617" s="163"/>
      <c r="P617" s="163"/>
      <c r="Q617" s="163"/>
      <c r="R617" s="163"/>
      <c r="S617" s="163"/>
      <c r="T617" s="163"/>
      <c r="U617" s="163"/>
      <c r="V617" s="163"/>
      <c r="W617" s="163"/>
      <c r="X617" s="163"/>
      <c r="Y617" s="163"/>
      <c r="Z617" s="163"/>
    </row>
    <row r="618" spans="1:26" ht="12" customHeight="1">
      <c r="A618" s="163"/>
      <c r="B618" s="180"/>
      <c r="C618" s="180"/>
      <c r="D618" s="180"/>
      <c r="E618" s="181"/>
      <c r="F618" s="181"/>
      <c r="G618" s="163"/>
      <c r="H618" s="163"/>
      <c r="I618" s="163"/>
      <c r="J618" s="163"/>
      <c r="K618" s="163"/>
      <c r="L618" s="163"/>
      <c r="M618" s="163"/>
      <c r="N618" s="163"/>
      <c r="O618" s="163"/>
      <c r="P618" s="163"/>
      <c r="Q618" s="163"/>
      <c r="R618" s="163"/>
      <c r="S618" s="163"/>
      <c r="T618" s="163"/>
      <c r="U618" s="163"/>
      <c r="V618" s="163"/>
      <c r="W618" s="163"/>
      <c r="X618" s="163"/>
      <c r="Y618" s="163"/>
      <c r="Z618" s="163"/>
    </row>
    <row r="619" spans="1:26" ht="12" customHeight="1">
      <c r="A619" s="163"/>
      <c r="B619" s="180"/>
      <c r="C619" s="180"/>
      <c r="D619" s="180"/>
      <c r="E619" s="181"/>
      <c r="F619" s="181"/>
      <c r="G619" s="163"/>
      <c r="H619" s="163"/>
      <c r="I619" s="163"/>
      <c r="J619" s="163"/>
      <c r="K619" s="163"/>
      <c r="L619" s="163"/>
      <c r="M619" s="163"/>
      <c r="N619" s="163"/>
      <c r="O619" s="163"/>
      <c r="P619" s="163"/>
      <c r="Q619" s="163"/>
      <c r="R619" s="163"/>
      <c r="S619" s="163"/>
      <c r="T619" s="163"/>
      <c r="U619" s="163"/>
      <c r="V619" s="163"/>
      <c r="W619" s="163"/>
      <c r="X619" s="163"/>
      <c r="Y619" s="163"/>
      <c r="Z619" s="163"/>
    </row>
    <row r="620" spans="1:26" ht="12" customHeight="1">
      <c r="A620" s="163"/>
      <c r="B620" s="180"/>
      <c r="C620" s="180"/>
      <c r="D620" s="180"/>
      <c r="E620" s="181"/>
      <c r="F620" s="181"/>
      <c r="G620" s="163"/>
      <c r="H620" s="163"/>
      <c r="I620" s="163"/>
      <c r="J620" s="163"/>
      <c r="K620" s="163"/>
      <c r="L620" s="163"/>
      <c r="M620" s="163"/>
      <c r="N620" s="163"/>
      <c r="O620" s="163"/>
      <c r="P620" s="163"/>
      <c r="Q620" s="163"/>
      <c r="R620" s="163"/>
      <c r="S620" s="163"/>
      <c r="T620" s="163"/>
      <c r="U620" s="163"/>
      <c r="V620" s="163"/>
      <c r="W620" s="163"/>
      <c r="X620" s="163"/>
      <c r="Y620" s="163"/>
      <c r="Z620" s="163"/>
    </row>
    <row r="621" spans="1:26" ht="12" customHeight="1">
      <c r="A621" s="163"/>
      <c r="B621" s="180"/>
      <c r="C621" s="180"/>
      <c r="D621" s="180"/>
      <c r="E621" s="181"/>
      <c r="F621" s="181"/>
      <c r="G621" s="163"/>
      <c r="H621" s="163"/>
      <c r="I621" s="163"/>
      <c r="J621" s="163"/>
      <c r="K621" s="163"/>
      <c r="L621" s="163"/>
      <c r="M621" s="163"/>
      <c r="N621" s="163"/>
      <c r="O621" s="163"/>
      <c r="P621" s="163"/>
      <c r="Q621" s="163"/>
      <c r="R621" s="163"/>
      <c r="S621" s="163"/>
      <c r="T621" s="163"/>
      <c r="U621" s="163"/>
      <c r="V621" s="163"/>
      <c r="W621" s="163"/>
      <c r="X621" s="163"/>
      <c r="Y621" s="163"/>
      <c r="Z621" s="163"/>
    </row>
    <row r="622" spans="1:26" ht="12" customHeight="1">
      <c r="A622" s="163"/>
      <c r="B622" s="180"/>
      <c r="C622" s="180"/>
      <c r="D622" s="180"/>
      <c r="E622" s="181"/>
      <c r="F622" s="181"/>
      <c r="G622" s="163"/>
      <c r="H622" s="163"/>
      <c r="I622" s="163"/>
      <c r="J622" s="163"/>
      <c r="K622" s="163"/>
      <c r="L622" s="163"/>
      <c r="M622" s="163"/>
      <c r="N622" s="163"/>
      <c r="O622" s="163"/>
      <c r="P622" s="163"/>
      <c r="Q622" s="163"/>
      <c r="R622" s="163"/>
      <c r="S622" s="163"/>
      <c r="T622" s="163"/>
      <c r="U622" s="163"/>
      <c r="V622" s="163"/>
      <c r="W622" s="163"/>
      <c r="X622" s="163"/>
      <c r="Y622" s="163"/>
      <c r="Z622" s="163"/>
    </row>
    <row r="623" spans="1:26" ht="12" customHeight="1">
      <c r="A623" s="163"/>
      <c r="B623" s="180"/>
      <c r="C623" s="180"/>
      <c r="D623" s="180"/>
      <c r="E623" s="181"/>
      <c r="F623" s="181"/>
      <c r="G623" s="163"/>
      <c r="H623" s="163"/>
      <c r="I623" s="163"/>
      <c r="J623" s="163"/>
      <c r="K623" s="163"/>
      <c r="L623" s="163"/>
      <c r="M623" s="163"/>
      <c r="N623" s="163"/>
      <c r="O623" s="163"/>
      <c r="P623" s="163"/>
      <c r="Q623" s="163"/>
      <c r="R623" s="163"/>
      <c r="S623" s="163"/>
      <c r="T623" s="163"/>
      <c r="U623" s="163"/>
      <c r="V623" s="163"/>
      <c r="W623" s="163"/>
      <c r="X623" s="163"/>
      <c r="Y623" s="163"/>
      <c r="Z623" s="163"/>
    </row>
    <row r="624" spans="1:26" ht="12" customHeight="1">
      <c r="A624" s="163"/>
      <c r="B624" s="180"/>
      <c r="C624" s="180"/>
      <c r="D624" s="180"/>
      <c r="E624" s="181"/>
      <c r="F624" s="181"/>
      <c r="G624" s="163"/>
      <c r="H624" s="163"/>
      <c r="I624" s="163"/>
      <c r="J624" s="163"/>
      <c r="K624" s="163"/>
      <c r="L624" s="163"/>
      <c r="M624" s="163"/>
      <c r="N624" s="163"/>
      <c r="O624" s="163"/>
      <c r="P624" s="163"/>
      <c r="Q624" s="163"/>
      <c r="R624" s="163"/>
      <c r="S624" s="163"/>
      <c r="T624" s="163"/>
      <c r="U624" s="163"/>
      <c r="V624" s="163"/>
      <c r="W624" s="163"/>
      <c r="X624" s="163"/>
      <c r="Y624" s="163"/>
      <c r="Z624" s="163"/>
    </row>
    <row r="625" spans="1:26" ht="12" customHeight="1">
      <c r="A625" s="163"/>
      <c r="B625" s="180"/>
      <c r="C625" s="180"/>
      <c r="D625" s="180"/>
      <c r="E625" s="181"/>
      <c r="F625" s="181"/>
      <c r="G625" s="163"/>
      <c r="H625" s="163"/>
      <c r="I625" s="163"/>
      <c r="J625" s="163"/>
      <c r="K625" s="163"/>
      <c r="L625" s="163"/>
      <c r="M625" s="163"/>
      <c r="N625" s="163"/>
      <c r="O625" s="163"/>
      <c r="P625" s="163"/>
      <c r="Q625" s="163"/>
      <c r="R625" s="163"/>
      <c r="S625" s="163"/>
      <c r="T625" s="163"/>
      <c r="U625" s="163"/>
      <c r="V625" s="163"/>
      <c r="W625" s="163"/>
      <c r="X625" s="163"/>
      <c r="Y625" s="163"/>
      <c r="Z625" s="163"/>
    </row>
    <row r="626" spans="1:26" ht="12" customHeight="1">
      <c r="A626" s="163"/>
      <c r="B626" s="180"/>
      <c r="C626" s="180"/>
      <c r="D626" s="180"/>
      <c r="E626" s="181"/>
      <c r="F626" s="181"/>
      <c r="G626" s="163"/>
      <c r="H626" s="163"/>
      <c r="I626" s="163"/>
      <c r="J626" s="163"/>
      <c r="K626" s="163"/>
      <c r="L626" s="163"/>
      <c r="M626" s="163"/>
      <c r="N626" s="163"/>
      <c r="O626" s="163"/>
      <c r="P626" s="163"/>
      <c r="Q626" s="163"/>
      <c r="R626" s="163"/>
      <c r="S626" s="163"/>
      <c r="T626" s="163"/>
      <c r="U626" s="163"/>
      <c r="V626" s="163"/>
      <c r="W626" s="163"/>
      <c r="X626" s="163"/>
      <c r="Y626" s="163"/>
      <c r="Z626" s="163"/>
    </row>
    <row r="627" spans="1:26" ht="12" customHeight="1">
      <c r="A627" s="163"/>
      <c r="B627" s="180"/>
      <c r="C627" s="180"/>
      <c r="D627" s="180"/>
      <c r="E627" s="181"/>
      <c r="F627" s="181"/>
      <c r="G627" s="163"/>
      <c r="H627" s="163"/>
      <c r="I627" s="163"/>
      <c r="J627" s="163"/>
      <c r="K627" s="163"/>
      <c r="L627" s="163"/>
      <c r="M627" s="163"/>
      <c r="N627" s="163"/>
      <c r="O627" s="163"/>
      <c r="P627" s="163"/>
      <c r="Q627" s="163"/>
      <c r="R627" s="163"/>
      <c r="S627" s="163"/>
      <c r="T627" s="163"/>
      <c r="U627" s="163"/>
      <c r="V627" s="163"/>
      <c r="W627" s="163"/>
      <c r="X627" s="163"/>
      <c r="Y627" s="163"/>
      <c r="Z627" s="163"/>
    </row>
    <row r="628" spans="1:26" ht="12" customHeight="1">
      <c r="A628" s="163"/>
      <c r="B628" s="180"/>
      <c r="C628" s="180"/>
      <c r="D628" s="180"/>
      <c r="E628" s="181"/>
      <c r="F628" s="181"/>
      <c r="G628" s="163"/>
      <c r="H628" s="163"/>
      <c r="I628" s="163"/>
      <c r="J628" s="163"/>
      <c r="K628" s="163"/>
      <c r="L628" s="163"/>
      <c r="M628" s="163"/>
      <c r="N628" s="163"/>
      <c r="O628" s="163"/>
      <c r="P628" s="163"/>
      <c r="Q628" s="163"/>
      <c r="R628" s="163"/>
      <c r="S628" s="163"/>
      <c r="T628" s="163"/>
      <c r="U628" s="163"/>
      <c r="V628" s="163"/>
      <c r="W628" s="163"/>
      <c r="X628" s="163"/>
      <c r="Y628" s="163"/>
      <c r="Z628" s="163"/>
    </row>
    <row r="629" spans="1:26" ht="12" customHeight="1">
      <c r="A629" s="163"/>
      <c r="B629" s="180"/>
      <c r="C629" s="180"/>
      <c r="D629" s="180"/>
      <c r="E629" s="181"/>
      <c r="F629" s="181"/>
      <c r="G629" s="163"/>
      <c r="H629" s="163"/>
      <c r="I629" s="163"/>
      <c r="J629" s="163"/>
      <c r="K629" s="163"/>
      <c r="L629" s="163"/>
      <c r="M629" s="163"/>
      <c r="N629" s="163"/>
      <c r="O629" s="163"/>
      <c r="P629" s="163"/>
      <c r="Q629" s="163"/>
      <c r="R629" s="163"/>
      <c r="S629" s="163"/>
      <c r="T629" s="163"/>
      <c r="U629" s="163"/>
      <c r="V629" s="163"/>
      <c r="W629" s="163"/>
      <c r="X629" s="163"/>
      <c r="Y629" s="163"/>
      <c r="Z629" s="163"/>
    </row>
    <row r="630" spans="1:26" ht="12" customHeight="1">
      <c r="A630" s="163"/>
      <c r="B630" s="180"/>
      <c r="C630" s="180"/>
      <c r="D630" s="180"/>
      <c r="E630" s="181"/>
      <c r="F630" s="181"/>
      <c r="G630" s="163"/>
      <c r="H630" s="163"/>
      <c r="I630" s="163"/>
      <c r="J630" s="163"/>
      <c r="K630" s="163"/>
      <c r="L630" s="163"/>
      <c r="M630" s="163"/>
      <c r="N630" s="163"/>
      <c r="O630" s="163"/>
      <c r="P630" s="163"/>
      <c r="Q630" s="163"/>
      <c r="R630" s="163"/>
      <c r="S630" s="163"/>
      <c r="T630" s="163"/>
      <c r="U630" s="163"/>
      <c r="V630" s="163"/>
      <c r="W630" s="163"/>
      <c r="X630" s="163"/>
      <c r="Y630" s="163"/>
      <c r="Z630" s="163"/>
    </row>
    <row r="631" spans="1:26" ht="12" customHeight="1">
      <c r="A631" s="163"/>
      <c r="B631" s="180"/>
      <c r="C631" s="180"/>
      <c r="D631" s="180"/>
      <c r="E631" s="181"/>
      <c r="F631" s="181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  <c r="R631" s="163"/>
      <c r="S631" s="163"/>
      <c r="T631" s="163"/>
      <c r="U631" s="163"/>
      <c r="V631" s="163"/>
      <c r="W631" s="163"/>
      <c r="X631" s="163"/>
      <c r="Y631" s="163"/>
      <c r="Z631" s="163"/>
    </row>
    <row r="632" spans="1:26" ht="12" customHeight="1">
      <c r="A632" s="163"/>
      <c r="B632" s="180"/>
      <c r="C632" s="180"/>
      <c r="D632" s="180"/>
      <c r="E632" s="181"/>
      <c r="F632" s="181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  <c r="S632" s="163"/>
      <c r="T632" s="163"/>
      <c r="U632" s="163"/>
      <c r="V632" s="163"/>
      <c r="W632" s="163"/>
      <c r="X632" s="163"/>
      <c r="Y632" s="163"/>
      <c r="Z632" s="163"/>
    </row>
    <row r="633" spans="1:26" ht="12" customHeight="1">
      <c r="A633" s="163"/>
      <c r="B633" s="180"/>
      <c r="C633" s="180"/>
      <c r="D633" s="180"/>
      <c r="E633" s="181"/>
      <c r="F633" s="181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  <c r="S633" s="163"/>
      <c r="T633" s="163"/>
      <c r="U633" s="163"/>
      <c r="V633" s="163"/>
      <c r="W633" s="163"/>
      <c r="X633" s="163"/>
      <c r="Y633" s="163"/>
      <c r="Z633" s="163"/>
    </row>
    <row r="634" spans="1:26" ht="12" customHeight="1">
      <c r="A634" s="163"/>
      <c r="B634" s="180"/>
      <c r="C634" s="180"/>
      <c r="D634" s="180"/>
      <c r="E634" s="181"/>
      <c r="F634" s="181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  <c r="S634" s="163"/>
      <c r="T634" s="163"/>
      <c r="U634" s="163"/>
      <c r="V634" s="163"/>
      <c r="W634" s="163"/>
      <c r="X634" s="163"/>
      <c r="Y634" s="163"/>
      <c r="Z634" s="163"/>
    </row>
    <row r="635" spans="1:26" ht="12" customHeight="1">
      <c r="A635" s="163"/>
      <c r="B635" s="180"/>
      <c r="C635" s="180"/>
      <c r="D635" s="180"/>
      <c r="E635" s="181"/>
      <c r="F635" s="181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  <c r="S635" s="163"/>
      <c r="T635" s="163"/>
      <c r="U635" s="163"/>
      <c r="V635" s="163"/>
      <c r="W635" s="163"/>
      <c r="X635" s="163"/>
      <c r="Y635" s="163"/>
      <c r="Z635" s="163"/>
    </row>
    <row r="636" spans="1:26" ht="12" customHeight="1">
      <c r="A636" s="163"/>
      <c r="B636" s="180"/>
      <c r="C636" s="180"/>
      <c r="D636" s="180"/>
      <c r="E636" s="181"/>
      <c r="F636" s="181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  <c r="S636" s="163"/>
      <c r="T636" s="163"/>
      <c r="U636" s="163"/>
      <c r="V636" s="163"/>
      <c r="W636" s="163"/>
      <c r="X636" s="163"/>
      <c r="Y636" s="163"/>
      <c r="Z636" s="163"/>
    </row>
    <row r="637" spans="1:26" ht="12" customHeight="1">
      <c r="A637" s="163"/>
      <c r="B637" s="180"/>
      <c r="C637" s="180"/>
      <c r="D637" s="180"/>
      <c r="E637" s="181"/>
      <c r="F637" s="181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  <c r="S637" s="163"/>
      <c r="T637" s="163"/>
      <c r="U637" s="163"/>
      <c r="V637" s="163"/>
      <c r="W637" s="163"/>
      <c r="X637" s="163"/>
      <c r="Y637" s="163"/>
      <c r="Z637" s="163"/>
    </row>
    <row r="638" spans="1:26" ht="12" customHeight="1">
      <c r="A638" s="163"/>
      <c r="B638" s="180"/>
      <c r="C638" s="180"/>
      <c r="D638" s="180"/>
      <c r="E638" s="181"/>
      <c r="F638" s="181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  <c r="S638" s="163"/>
      <c r="T638" s="163"/>
      <c r="U638" s="163"/>
      <c r="V638" s="163"/>
      <c r="W638" s="163"/>
      <c r="X638" s="163"/>
      <c r="Y638" s="163"/>
      <c r="Z638" s="163"/>
    </row>
    <row r="639" spans="1:26" ht="12" customHeight="1">
      <c r="A639" s="163"/>
      <c r="B639" s="180"/>
      <c r="C639" s="180"/>
      <c r="D639" s="180"/>
      <c r="E639" s="181"/>
      <c r="F639" s="181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  <c r="S639" s="163"/>
      <c r="T639" s="163"/>
      <c r="U639" s="163"/>
      <c r="V639" s="163"/>
      <c r="W639" s="163"/>
      <c r="X639" s="163"/>
      <c r="Y639" s="163"/>
      <c r="Z639" s="163"/>
    </row>
    <row r="640" spans="1:26" ht="12" customHeight="1">
      <c r="A640" s="163"/>
      <c r="B640" s="180"/>
      <c r="C640" s="180"/>
      <c r="D640" s="180"/>
      <c r="E640" s="181"/>
      <c r="F640" s="181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  <c r="S640" s="163"/>
      <c r="T640" s="163"/>
      <c r="U640" s="163"/>
      <c r="V640" s="163"/>
      <c r="W640" s="163"/>
      <c r="X640" s="163"/>
      <c r="Y640" s="163"/>
      <c r="Z640" s="163"/>
    </row>
    <row r="641" spans="1:26" ht="12" customHeight="1">
      <c r="A641" s="163"/>
      <c r="B641" s="180"/>
      <c r="C641" s="180"/>
      <c r="D641" s="180"/>
      <c r="E641" s="181"/>
      <c r="F641" s="181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  <c r="S641" s="163"/>
      <c r="T641" s="163"/>
      <c r="U641" s="163"/>
      <c r="V641" s="163"/>
      <c r="W641" s="163"/>
      <c r="X641" s="163"/>
      <c r="Y641" s="163"/>
      <c r="Z641" s="163"/>
    </row>
    <row r="642" spans="1:26" ht="12" customHeight="1">
      <c r="A642" s="163"/>
      <c r="B642" s="180"/>
      <c r="C642" s="180"/>
      <c r="D642" s="180"/>
      <c r="E642" s="181"/>
      <c r="F642" s="181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  <c r="S642" s="163"/>
      <c r="T642" s="163"/>
      <c r="U642" s="163"/>
      <c r="V642" s="163"/>
      <c r="W642" s="163"/>
      <c r="X642" s="163"/>
      <c r="Y642" s="163"/>
      <c r="Z642" s="163"/>
    </row>
    <row r="643" spans="1:26" ht="12" customHeight="1">
      <c r="A643" s="163"/>
      <c r="B643" s="180"/>
      <c r="C643" s="180"/>
      <c r="D643" s="180"/>
      <c r="E643" s="181"/>
      <c r="F643" s="181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  <c r="S643" s="163"/>
      <c r="T643" s="163"/>
      <c r="U643" s="163"/>
      <c r="V643" s="163"/>
      <c r="W643" s="163"/>
      <c r="X643" s="163"/>
      <c r="Y643" s="163"/>
      <c r="Z643" s="163"/>
    </row>
    <row r="644" spans="1:26" ht="12" customHeight="1">
      <c r="A644" s="163"/>
      <c r="B644" s="180"/>
      <c r="C644" s="180"/>
      <c r="D644" s="180"/>
      <c r="E644" s="181"/>
      <c r="F644" s="181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  <c r="S644" s="163"/>
      <c r="T644" s="163"/>
      <c r="U644" s="163"/>
      <c r="V644" s="163"/>
      <c r="W644" s="163"/>
      <c r="X644" s="163"/>
      <c r="Y644" s="163"/>
      <c r="Z644" s="163"/>
    </row>
    <row r="645" spans="1:26" ht="12" customHeight="1">
      <c r="A645" s="163"/>
      <c r="B645" s="180"/>
      <c r="C645" s="180"/>
      <c r="D645" s="180"/>
      <c r="E645" s="181"/>
      <c r="F645" s="181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  <c r="S645" s="163"/>
      <c r="T645" s="163"/>
      <c r="U645" s="163"/>
      <c r="V645" s="163"/>
      <c r="W645" s="163"/>
      <c r="X645" s="163"/>
      <c r="Y645" s="163"/>
      <c r="Z645" s="163"/>
    </row>
    <row r="646" spans="1:26" ht="12" customHeight="1">
      <c r="A646" s="163"/>
      <c r="B646" s="180"/>
      <c r="C646" s="180"/>
      <c r="D646" s="180"/>
      <c r="E646" s="181"/>
      <c r="F646" s="181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  <c r="S646" s="163"/>
      <c r="T646" s="163"/>
      <c r="U646" s="163"/>
      <c r="V646" s="163"/>
      <c r="W646" s="163"/>
      <c r="X646" s="163"/>
      <c r="Y646" s="163"/>
      <c r="Z646" s="163"/>
    </row>
    <row r="647" spans="1:26" ht="12" customHeight="1">
      <c r="A647" s="163"/>
      <c r="B647" s="180"/>
      <c r="C647" s="180"/>
      <c r="D647" s="180"/>
      <c r="E647" s="181"/>
      <c r="F647" s="181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  <c r="S647" s="163"/>
      <c r="T647" s="163"/>
      <c r="U647" s="163"/>
      <c r="V647" s="163"/>
      <c r="W647" s="163"/>
      <c r="X647" s="163"/>
      <c r="Y647" s="163"/>
      <c r="Z647" s="163"/>
    </row>
    <row r="648" spans="1:26" ht="12" customHeight="1">
      <c r="A648" s="163"/>
      <c r="B648" s="180"/>
      <c r="C648" s="180"/>
      <c r="D648" s="180"/>
      <c r="E648" s="181"/>
      <c r="F648" s="181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  <c r="S648" s="163"/>
      <c r="T648" s="163"/>
      <c r="U648" s="163"/>
      <c r="V648" s="163"/>
      <c r="W648" s="163"/>
      <c r="X648" s="163"/>
      <c r="Y648" s="163"/>
      <c r="Z648" s="163"/>
    </row>
    <row r="649" spans="1:26" ht="12" customHeight="1">
      <c r="A649" s="163"/>
      <c r="B649" s="180"/>
      <c r="C649" s="180"/>
      <c r="D649" s="180"/>
      <c r="E649" s="181"/>
      <c r="F649" s="181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  <c r="S649" s="163"/>
      <c r="T649" s="163"/>
      <c r="U649" s="163"/>
      <c r="V649" s="163"/>
      <c r="W649" s="163"/>
      <c r="X649" s="163"/>
      <c r="Y649" s="163"/>
      <c r="Z649" s="163"/>
    </row>
    <row r="650" spans="1:26" ht="12" customHeight="1">
      <c r="A650" s="163"/>
      <c r="B650" s="180"/>
      <c r="C650" s="180"/>
      <c r="D650" s="180"/>
      <c r="E650" s="181"/>
      <c r="F650" s="181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  <c r="S650" s="163"/>
      <c r="T650" s="163"/>
      <c r="U650" s="163"/>
      <c r="V650" s="163"/>
      <c r="W650" s="163"/>
      <c r="X650" s="163"/>
      <c r="Y650" s="163"/>
      <c r="Z650" s="163"/>
    </row>
    <row r="651" spans="1:26" ht="12" customHeight="1">
      <c r="A651" s="163"/>
      <c r="B651" s="180"/>
      <c r="C651" s="180"/>
      <c r="D651" s="180"/>
      <c r="E651" s="181"/>
      <c r="F651" s="181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  <c r="S651" s="163"/>
      <c r="T651" s="163"/>
      <c r="U651" s="163"/>
      <c r="V651" s="163"/>
      <c r="W651" s="163"/>
      <c r="X651" s="163"/>
      <c r="Y651" s="163"/>
      <c r="Z651" s="163"/>
    </row>
    <row r="652" spans="1:26" ht="12" customHeight="1">
      <c r="A652" s="163"/>
      <c r="B652" s="180"/>
      <c r="C652" s="180"/>
      <c r="D652" s="180"/>
      <c r="E652" s="181"/>
      <c r="F652" s="181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  <c r="S652" s="163"/>
      <c r="T652" s="163"/>
      <c r="U652" s="163"/>
      <c r="V652" s="163"/>
      <c r="W652" s="163"/>
      <c r="X652" s="163"/>
      <c r="Y652" s="163"/>
      <c r="Z652" s="163"/>
    </row>
    <row r="653" spans="1:26" ht="12" customHeight="1">
      <c r="A653" s="163"/>
      <c r="B653" s="180"/>
      <c r="C653" s="180"/>
      <c r="D653" s="180"/>
      <c r="E653" s="181"/>
      <c r="F653" s="181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  <c r="S653" s="163"/>
      <c r="T653" s="163"/>
      <c r="U653" s="163"/>
      <c r="V653" s="163"/>
      <c r="W653" s="163"/>
      <c r="X653" s="163"/>
      <c r="Y653" s="163"/>
      <c r="Z653" s="163"/>
    </row>
    <row r="654" spans="1:26" ht="12" customHeight="1">
      <c r="A654" s="163"/>
      <c r="B654" s="180"/>
      <c r="C654" s="180"/>
      <c r="D654" s="180"/>
      <c r="E654" s="181"/>
      <c r="F654" s="181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  <c r="S654" s="163"/>
      <c r="T654" s="163"/>
      <c r="U654" s="163"/>
      <c r="V654" s="163"/>
      <c r="W654" s="163"/>
      <c r="X654" s="163"/>
      <c r="Y654" s="163"/>
      <c r="Z654" s="163"/>
    </row>
    <row r="655" spans="1:26" ht="12" customHeight="1">
      <c r="A655" s="163"/>
      <c r="B655" s="180"/>
      <c r="C655" s="180"/>
      <c r="D655" s="180"/>
      <c r="E655" s="181"/>
      <c r="F655" s="181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  <c r="S655" s="163"/>
      <c r="T655" s="163"/>
      <c r="U655" s="163"/>
      <c r="V655" s="163"/>
      <c r="W655" s="163"/>
      <c r="X655" s="163"/>
      <c r="Y655" s="163"/>
      <c r="Z655" s="163"/>
    </row>
    <row r="656" spans="1:26" ht="12" customHeight="1">
      <c r="A656" s="163"/>
      <c r="B656" s="180"/>
      <c r="C656" s="180"/>
      <c r="D656" s="180"/>
      <c r="E656" s="181"/>
      <c r="F656" s="181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  <c r="S656" s="163"/>
      <c r="T656" s="163"/>
      <c r="U656" s="163"/>
      <c r="V656" s="163"/>
      <c r="W656" s="163"/>
      <c r="X656" s="163"/>
      <c r="Y656" s="163"/>
      <c r="Z656" s="163"/>
    </row>
    <row r="657" spans="1:26" ht="12" customHeight="1">
      <c r="A657" s="163"/>
      <c r="B657" s="180"/>
      <c r="C657" s="180"/>
      <c r="D657" s="180"/>
      <c r="E657" s="181"/>
      <c r="F657" s="181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  <c r="R657" s="163"/>
      <c r="S657" s="163"/>
      <c r="T657" s="163"/>
      <c r="U657" s="163"/>
      <c r="V657" s="163"/>
      <c r="W657" s="163"/>
      <c r="X657" s="163"/>
      <c r="Y657" s="163"/>
      <c r="Z657" s="163"/>
    </row>
    <row r="658" spans="1:26" ht="12" customHeight="1">
      <c r="A658" s="163"/>
      <c r="B658" s="180"/>
      <c r="C658" s="180"/>
      <c r="D658" s="180"/>
      <c r="E658" s="181"/>
      <c r="F658" s="181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  <c r="R658" s="163"/>
      <c r="S658" s="163"/>
      <c r="T658" s="163"/>
      <c r="U658" s="163"/>
      <c r="V658" s="163"/>
      <c r="W658" s="163"/>
      <c r="X658" s="163"/>
      <c r="Y658" s="163"/>
      <c r="Z658" s="163"/>
    </row>
    <row r="659" spans="1:26" ht="12" customHeight="1">
      <c r="A659" s="163"/>
      <c r="B659" s="180"/>
      <c r="C659" s="180"/>
      <c r="D659" s="180"/>
      <c r="E659" s="181"/>
      <c r="F659" s="181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  <c r="R659" s="163"/>
      <c r="S659" s="163"/>
      <c r="T659" s="163"/>
      <c r="U659" s="163"/>
      <c r="V659" s="163"/>
      <c r="W659" s="163"/>
      <c r="X659" s="163"/>
      <c r="Y659" s="163"/>
      <c r="Z659" s="163"/>
    </row>
    <row r="660" spans="1:26" ht="12" customHeight="1">
      <c r="A660" s="163"/>
      <c r="B660" s="180"/>
      <c r="C660" s="180"/>
      <c r="D660" s="180"/>
      <c r="E660" s="181"/>
      <c r="F660" s="181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  <c r="R660" s="163"/>
      <c r="S660" s="163"/>
      <c r="T660" s="163"/>
      <c r="U660" s="163"/>
      <c r="V660" s="163"/>
      <c r="W660" s="163"/>
      <c r="X660" s="163"/>
      <c r="Y660" s="163"/>
      <c r="Z660" s="163"/>
    </row>
    <row r="661" spans="1:26" ht="12" customHeight="1">
      <c r="A661" s="163"/>
      <c r="B661" s="180"/>
      <c r="C661" s="180"/>
      <c r="D661" s="180"/>
      <c r="E661" s="181"/>
      <c r="F661" s="181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  <c r="R661" s="163"/>
      <c r="S661" s="163"/>
      <c r="T661" s="163"/>
      <c r="U661" s="163"/>
      <c r="V661" s="163"/>
      <c r="W661" s="163"/>
      <c r="X661" s="163"/>
      <c r="Y661" s="163"/>
      <c r="Z661" s="163"/>
    </row>
    <row r="662" spans="1:26" ht="12" customHeight="1">
      <c r="A662" s="163"/>
      <c r="B662" s="180"/>
      <c r="C662" s="180"/>
      <c r="D662" s="180"/>
      <c r="E662" s="181"/>
      <c r="F662" s="181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  <c r="R662" s="163"/>
      <c r="S662" s="163"/>
      <c r="T662" s="163"/>
      <c r="U662" s="163"/>
      <c r="V662" s="163"/>
      <c r="W662" s="163"/>
      <c r="X662" s="163"/>
      <c r="Y662" s="163"/>
      <c r="Z662" s="163"/>
    </row>
    <row r="663" spans="1:26" ht="12" customHeight="1">
      <c r="A663" s="163"/>
      <c r="B663" s="180"/>
      <c r="C663" s="180"/>
      <c r="D663" s="180"/>
      <c r="E663" s="181"/>
      <c r="F663" s="181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  <c r="R663" s="163"/>
      <c r="S663" s="163"/>
      <c r="T663" s="163"/>
      <c r="U663" s="163"/>
      <c r="V663" s="163"/>
      <c r="W663" s="163"/>
      <c r="X663" s="163"/>
      <c r="Y663" s="163"/>
      <c r="Z663" s="163"/>
    </row>
    <row r="664" spans="1:26" ht="12" customHeight="1">
      <c r="A664" s="163"/>
      <c r="B664" s="180"/>
      <c r="C664" s="180"/>
      <c r="D664" s="180"/>
      <c r="E664" s="181"/>
      <c r="F664" s="181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  <c r="R664" s="163"/>
      <c r="S664" s="163"/>
      <c r="T664" s="163"/>
      <c r="U664" s="163"/>
      <c r="V664" s="163"/>
      <c r="W664" s="163"/>
      <c r="X664" s="163"/>
      <c r="Y664" s="163"/>
      <c r="Z664" s="163"/>
    </row>
    <row r="665" spans="1:26" ht="12" customHeight="1">
      <c r="A665" s="163"/>
      <c r="B665" s="180"/>
      <c r="C665" s="180"/>
      <c r="D665" s="180"/>
      <c r="E665" s="181"/>
      <c r="F665" s="181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  <c r="R665" s="163"/>
      <c r="S665" s="163"/>
      <c r="T665" s="163"/>
      <c r="U665" s="163"/>
      <c r="V665" s="163"/>
      <c r="W665" s="163"/>
      <c r="X665" s="163"/>
      <c r="Y665" s="163"/>
      <c r="Z665" s="163"/>
    </row>
    <row r="666" spans="1:26" ht="12" customHeight="1">
      <c r="A666" s="163"/>
      <c r="B666" s="180"/>
      <c r="C666" s="180"/>
      <c r="D666" s="180"/>
      <c r="E666" s="181"/>
      <c r="F666" s="181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  <c r="R666" s="163"/>
      <c r="S666" s="163"/>
      <c r="T666" s="163"/>
      <c r="U666" s="163"/>
      <c r="V666" s="163"/>
      <c r="W666" s="163"/>
      <c r="X666" s="163"/>
      <c r="Y666" s="163"/>
      <c r="Z666" s="163"/>
    </row>
    <row r="667" spans="1:26" ht="12" customHeight="1">
      <c r="A667" s="163"/>
      <c r="B667" s="180"/>
      <c r="C667" s="180"/>
      <c r="D667" s="180"/>
      <c r="E667" s="181"/>
      <c r="F667" s="181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  <c r="R667" s="163"/>
      <c r="S667" s="163"/>
      <c r="T667" s="163"/>
      <c r="U667" s="163"/>
      <c r="V667" s="163"/>
      <c r="W667" s="163"/>
      <c r="X667" s="163"/>
      <c r="Y667" s="163"/>
      <c r="Z667" s="163"/>
    </row>
    <row r="668" spans="1:26" ht="12" customHeight="1">
      <c r="A668" s="163"/>
      <c r="B668" s="180"/>
      <c r="C668" s="180"/>
      <c r="D668" s="180"/>
      <c r="E668" s="181"/>
      <c r="F668" s="181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  <c r="R668" s="163"/>
      <c r="S668" s="163"/>
      <c r="T668" s="163"/>
      <c r="U668" s="163"/>
      <c r="V668" s="163"/>
      <c r="W668" s="163"/>
      <c r="X668" s="163"/>
      <c r="Y668" s="163"/>
      <c r="Z668" s="163"/>
    </row>
    <row r="669" spans="1:26" ht="12" customHeight="1">
      <c r="A669" s="163"/>
      <c r="B669" s="180"/>
      <c r="C669" s="180"/>
      <c r="D669" s="180"/>
      <c r="E669" s="181"/>
      <c r="F669" s="181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  <c r="R669" s="163"/>
      <c r="S669" s="163"/>
      <c r="T669" s="163"/>
      <c r="U669" s="163"/>
      <c r="V669" s="163"/>
      <c r="W669" s="163"/>
      <c r="X669" s="163"/>
      <c r="Y669" s="163"/>
      <c r="Z669" s="163"/>
    </row>
    <row r="670" spans="1:26" ht="12" customHeight="1">
      <c r="A670" s="163"/>
      <c r="B670" s="180"/>
      <c r="C670" s="180"/>
      <c r="D670" s="180"/>
      <c r="E670" s="181"/>
      <c r="F670" s="181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  <c r="R670" s="163"/>
      <c r="S670" s="163"/>
      <c r="T670" s="163"/>
      <c r="U670" s="163"/>
      <c r="V670" s="163"/>
      <c r="W670" s="163"/>
      <c r="X670" s="163"/>
      <c r="Y670" s="163"/>
      <c r="Z670" s="163"/>
    </row>
    <row r="671" spans="1:26" ht="12" customHeight="1">
      <c r="A671" s="163"/>
      <c r="B671" s="180"/>
      <c r="C671" s="180"/>
      <c r="D671" s="180"/>
      <c r="E671" s="181"/>
      <c r="F671" s="181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  <c r="R671" s="163"/>
      <c r="S671" s="163"/>
      <c r="T671" s="163"/>
      <c r="U671" s="163"/>
      <c r="V671" s="163"/>
      <c r="W671" s="163"/>
      <c r="X671" s="163"/>
      <c r="Y671" s="163"/>
      <c r="Z671" s="163"/>
    </row>
    <row r="672" spans="1:26" ht="12" customHeight="1">
      <c r="A672" s="163"/>
      <c r="B672" s="180"/>
      <c r="C672" s="180"/>
      <c r="D672" s="180"/>
      <c r="E672" s="181"/>
      <c r="F672" s="181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  <c r="R672" s="163"/>
      <c r="S672" s="163"/>
      <c r="T672" s="163"/>
      <c r="U672" s="163"/>
      <c r="V672" s="163"/>
      <c r="W672" s="163"/>
      <c r="X672" s="163"/>
      <c r="Y672" s="163"/>
      <c r="Z672" s="163"/>
    </row>
    <row r="673" spans="1:26" ht="12" customHeight="1">
      <c r="A673" s="163"/>
      <c r="B673" s="180"/>
      <c r="C673" s="180"/>
      <c r="D673" s="180"/>
      <c r="E673" s="181"/>
      <c r="F673" s="181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  <c r="R673" s="163"/>
      <c r="S673" s="163"/>
      <c r="T673" s="163"/>
      <c r="U673" s="163"/>
      <c r="V673" s="163"/>
      <c r="W673" s="163"/>
      <c r="X673" s="163"/>
      <c r="Y673" s="163"/>
      <c r="Z673" s="163"/>
    </row>
    <row r="674" spans="1:26" ht="12" customHeight="1">
      <c r="A674" s="163"/>
      <c r="B674" s="180"/>
      <c r="C674" s="180"/>
      <c r="D674" s="180"/>
      <c r="E674" s="181"/>
      <c r="F674" s="181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  <c r="R674" s="163"/>
      <c r="S674" s="163"/>
      <c r="T674" s="163"/>
      <c r="U674" s="163"/>
      <c r="V674" s="163"/>
      <c r="W674" s="163"/>
      <c r="X674" s="163"/>
      <c r="Y674" s="163"/>
      <c r="Z674" s="163"/>
    </row>
    <row r="675" spans="1:26" ht="12" customHeight="1">
      <c r="A675" s="163"/>
      <c r="B675" s="180"/>
      <c r="C675" s="180"/>
      <c r="D675" s="180"/>
      <c r="E675" s="181"/>
      <c r="F675" s="181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  <c r="R675" s="163"/>
      <c r="S675" s="163"/>
      <c r="T675" s="163"/>
      <c r="U675" s="163"/>
      <c r="V675" s="163"/>
      <c r="W675" s="163"/>
      <c r="X675" s="163"/>
      <c r="Y675" s="163"/>
      <c r="Z675" s="163"/>
    </row>
    <row r="676" spans="1:26" ht="12" customHeight="1">
      <c r="A676" s="163"/>
      <c r="B676" s="180"/>
      <c r="C676" s="180"/>
      <c r="D676" s="180"/>
      <c r="E676" s="181"/>
      <c r="F676" s="181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  <c r="R676" s="163"/>
      <c r="S676" s="163"/>
      <c r="T676" s="163"/>
      <c r="U676" s="163"/>
      <c r="V676" s="163"/>
      <c r="W676" s="163"/>
      <c r="X676" s="163"/>
      <c r="Y676" s="163"/>
      <c r="Z676" s="163"/>
    </row>
    <row r="677" spans="1:26" ht="12" customHeight="1">
      <c r="A677" s="163"/>
      <c r="B677" s="180"/>
      <c r="C677" s="180"/>
      <c r="D677" s="180"/>
      <c r="E677" s="181"/>
      <c r="F677" s="181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  <c r="R677" s="163"/>
      <c r="S677" s="163"/>
      <c r="T677" s="163"/>
      <c r="U677" s="163"/>
      <c r="V677" s="163"/>
      <c r="W677" s="163"/>
      <c r="X677" s="163"/>
      <c r="Y677" s="163"/>
      <c r="Z677" s="163"/>
    </row>
    <row r="678" spans="1:26" ht="12" customHeight="1">
      <c r="A678" s="163"/>
      <c r="B678" s="180"/>
      <c r="C678" s="180"/>
      <c r="D678" s="180"/>
      <c r="E678" s="181"/>
      <c r="F678" s="181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  <c r="R678" s="163"/>
      <c r="S678" s="163"/>
      <c r="T678" s="163"/>
      <c r="U678" s="163"/>
      <c r="V678" s="163"/>
      <c r="W678" s="163"/>
      <c r="X678" s="163"/>
      <c r="Y678" s="163"/>
      <c r="Z678" s="163"/>
    </row>
    <row r="679" spans="1:26" ht="12" customHeight="1">
      <c r="A679" s="163"/>
      <c r="B679" s="180"/>
      <c r="C679" s="180"/>
      <c r="D679" s="180"/>
      <c r="E679" s="181"/>
      <c r="F679" s="181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  <c r="R679" s="163"/>
      <c r="S679" s="163"/>
      <c r="T679" s="163"/>
      <c r="U679" s="163"/>
      <c r="V679" s="163"/>
      <c r="W679" s="163"/>
      <c r="X679" s="163"/>
      <c r="Y679" s="163"/>
      <c r="Z679" s="163"/>
    </row>
    <row r="680" spans="1:26" ht="12" customHeight="1">
      <c r="A680" s="163"/>
      <c r="B680" s="180"/>
      <c r="C680" s="180"/>
      <c r="D680" s="180"/>
      <c r="E680" s="181"/>
      <c r="F680" s="181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  <c r="R680" s="163"/>
      <c r="S680" s="163"/>
      <c r="T680" s="163"/>
      <c r="U680" s="163"/>
      <c r="V680" s="163"/>
      <c r="W680" s="163"/>
      <c r="X680" s="163"/>
      <c r="Y680" s="163"/>
      <c r="Z680" s="163"/>
    </row>
    <row r="681" spans="1:26" ht="12" customHeight="1">
      <c r="A681" s="163"/>
      <c r="B681" s="180"/>
      <c r="C681" s="180"/>
      <c r="D681" s="180"/>
      <c r="E681" s="181"/>
      <c r="F681" s="181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  <c r="R681" s="163"/>
      <c r="S681" s="163"/>
      <c r="T681" s="163"/>
      <c r="U681" s="163"/>
      <c r="V681" s="163"/>
      <c r="W681" s="163"/>
      <c r="X681" s="163"/>
      <c r="Y681" s="163"/>
      <c r="Z681" s="163"/>
    </row>
    <row r="682" spans="1:26" ht="12" customHeight="1">
      <c r="A682" s="163"/>
      <c r="B682" s="180"/>
      <c r="C682" s="180"/>
      <c r="D682" s="180"/>
      <c r="E682" s="181"/>
      <c r="F682" s="181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  <c r="R682" s="163"/>
      <c r="S682" s="163"/>
      <c r="T682" s="163"/>
      <c r="U682" s="163"/>
      <c r="V682" s="163"/>
      <c r="W682" s="163"/>
      <c r="X682" s="163"/>
      <c r="Y682" s="163"/>
      <c r="Z682" s="163"/>
    </row>
    <row r="683" spans="1:26" ht="12" customHeight="1">
      <c r="A683" s="163"/>
      <c r="B683" s="180"/>
      <c r="C683" s="180"/>
      <c r="D683" s="180"/>
      <c r="E683" s="181"/>
      <c r="F683" s="181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  <c r="R683" s="163"/>
      <c r="S683" s="163"/>
      <c r="T683" s="163"/>
      <c r="U683" s="163"/>
      <c r="V683" s="163"/>
      <c r="W683" s="163"/>
      <c r="X683" s="163"/>
      <c r="Y683" s="163"/>
      <c r="Z683" s="163"/>
    </row>
    <row r="684" spans="1:26" ht="12" customHeight="1">
      <c r="A684" s="163"/>
      <c r="B684" s="180"/>
      <c r="C684" s="180"/>
      <c r="D684" s="180"/>
      <c r="E684" s="181"/>
      <c r="F684" s="181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  <c r="R684" s="163"/>
      <c r="S684" s="163"/>
      <c r="T684" s="163"/>
      <c r="U684" s="163"/>
      <c r="V684" s="163"/>
      <c r="W684" s="163"/>
      <c r="X684" s="163"/>
      <c r="Y684" s="163"/>
      <c r="Z684" s="163"/>
    </row>
    <row r="685" spans="1:26" ht="12" customHeight="1">
      <c r="A685" s="163"/>
      <c r="B685" s="180"/>
      <c r="C685" s="180"/>
      <c r="D685" s="180"/>
      <c r="E685" s="181"/>
      <c r="F685" s="181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  <c r="R685" s="163"/>
      <c r="S685" s="163"/>
      <c r="T685" s="163"/>
      <c r="U685" s="163"/>
      <c r="V685" s="163"/>
      <c r="W685" s="163"/>
      <c r="X685" s="163"/>
      <c r="Y685" s="163"/>
      <c r="Z685" s="163"/>
    </row>
    <row r="686" spans="1:26" ht="12" customHeight="1">
      <c r="A686" s="163"/>
      <c r="B686" s="180"/>
      <c r="C686" s="180"/>
      <c r="D686" s="180"/>
      <c r="E686" s="181"/>
      <c r="F686" s="181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  <c r="R686" s="163"/>
      <c r="S686" s="163"/>
      <c r="T686" s="163"/>
      <c r="U686" s="163"/>
      <c r="V686" s="163"/>
      <c r="W686" s="163"/>
      <c r="X686" s="163"/>
      <c r="Y686" s="163"/>
      <c r="Z686" s="163"/>
    </row>
    <row r="687" spans="1:26" ht="12" customHeight="1">
      <c r="A687" s="163"/>
      <c r="B687" s="180"/>
      <c r="C687" s="180"/>
      <c r="D687" s="180"/>
      <c r="E687" s="181"/>
      <c r="F687" s="181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  <c r="R687" s="163"/>
      <c r="S687" s="163"/>
      <c r="T687" s="163"/>
      <c r="U687" s="163"/>
      <c r="V687" s="163"/>
      <c r="W687" s="163"/>
      <c r="X687" s="163"/>
      <c r="Y687" s="163"/>
      <c r="Z687" s="163"/>
    </row>
    <row r="688" spans="1:26" ht="12" customHeight="1">
      <c r="A688" s="163"/>
      <c r="B688" s="180"/>
      <c r="C688" s="180"/>
      <c r="D688" s="180"/>
      <c r="E688" s="181"/>
      <c r="F688" s="181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  <c r="R688" s="163"/>
      <c r="S688" s="163"/>
      <c r="T688" s="163"/>
      <c r="U688" s="163"/>
      <c r="V688" s="163"/>
      <c r="W688" s="163"/>
      <c r="X688" s="163"/>
      <c r="Y688" s="163"/>
      <c r="Z688" s="163"/>
    </row>
    <row r="689" spans="1:26" ht="12" customHeight="1">
      <c r="A689" s="163"/>
      <c r="B689" s="180"/>
      <c r="C689" s="180"/>
      <c r="D689" s="180"/>
      <c r="E689" s="181"/>
      <c r="F689" s="181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  <c r="R689" s="163"/>
      <c r="S689" s="163"/>
      <c r="T689" s="163"/>
      <c r="U689" s="163"/>
      <c r="V689" s="163"/>
      <c r="W689" s="163"/>
      <c r="X689" s="163"/>
      <c r="Y689" s="163"/>
      <c r="Z689" s="163"/>
    </row>
    <row r="690" spans="1:26" ht="12" customHeight="1">
      <c r="A690" s="163"/>
      <c r="B690" s="180"/>
      <c r="C690" s="180"/>
      <c r="D690" s="180"/>
      <c r="E690" s="181"/>
      <c r="F690" s="181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  <c r="R690" s="163"/>
      <c r="S690" s="163"/>
      <c r="T690" s="163"/>
      <c r="U690" s="163"/>
      <c r="V690" s="163"/>
      <c r="W690" s="163"/>
      <c r="X690" s="163"/>
      <c r="Y690" s="163"/>
      <c r="Z690" s="163"/>
    </row>
    <row r="691" spans="1:26" ht="12" customHeight="1">
      <c r="A691" s="163"/>
      <c r="B691" s="180"/>
      <c r="C691" s="180"/>
      <c r="D691" s="180"/>
      <c r="E691" s="181"/>
      <c r="F691" s="181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  <c r="R691" s="163"/>
      <c r="S691" s="163"/>
      <c r="T691" s="163"/>
      <c r="U691" s="163"/>
      <c r="V691" s="163"/>
      <c r="W691" s="163"/>
      <c r="X691" s="163"/>
      <c r="Y691" s="163"/>
      <c r="Z691" s="163"/>
    </row>
    <row r="692" spans="1:26" ht="12" customHeight="1">
      <c r="A692" s="163"/>
      <c r="B692" s="180"/>
      <c r="C692" s="180"/>
      <c r="D692" s="180"/>
      <c r="E692" s="181"/>
      <c r="F692" s="181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  <c r="R692" s="163"/>
      <c r="S692" s="163"/>
      <c r="T692" s="163"/>
      <c r="U692" s="163"/>
      <c r="V692" s="163"/>
      <c r="W692" s="163"/>
      <c r="X692" s="163"/>
      <c r="Y692" s="163"/>
      <c r="Z692" s="163"/>
    </row>
    <row r="693" spans="1:26" ht="12" customHeight="1">
      <c r="A693" s="163"/>
      <c r="B693" s="180"/>
      <c r="C693" s="180"/>
      <c r="D693" s="180"/>
      <c r="E693" s="181"/>
      <c r="F693" s="181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  <c r="R693" s="163"/>
      <c r="S693" s="163"/>
      <c r="T693" s="163"/>
      <c r="U693" s="163"/>
      <c r="V693" s="163"/>
      <c r="W693" s="163"/>
      <c r="X693" s="163"/>
      <c r="Y693" s="163"/>
      <c r="Z693" s="163"/>
    </row>
    <row r="694" spans="1:26" ht="12" customHeight="1">
      <c r="A694" s="163"/>
      <c r="B694" s="180"/>
      <c r="C694" s="180"/>
      <c r="D694" s="180"/>
      <c r="E694" s="181"/>
      <c r="F694" s="181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  <c r="R694" s="163"/>
      <c r="S694" s="163"/>
      <c r="T694" s="163"/>
      <c r="U694" s="163"/>
      <c r="V694" s="163"/>
      <c r="W694" s="163"/>
      <c r="X694" s="163"/>
      <c r="Y694" s="163"/>
      <c r="Z694" s="163"/>
    </row>
    <row r="695" spans="1:26" ht="12" customHeight="1">
      <c r="A695" s="163"/>
      <c r="B695" s="180"/>
      <c r="C695" s="180"/>
      <c r="D695" s="180"/>
      <c r="E695" s="181"/>
      <c r="F695" s="181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  <c r="R695" s="163"/>
      <c r="S695" s="163"/>
      <c r="T695" s="163"/>
      <c r="U695" s="163"/>
      <c r="V695" s="163"/>
      <c r="W695" s="163"/>
      <c r="X695" s="163"/>
      <c r="Y695" s="163"/>
      <c r="Z695" s="163"/>
    </row>
    <row r="696" spans="1:26" ht="12" customHeight="1">
      <c r="A696" s="163"/>
      <c r="B696" s="180"/>
      <c r="C696" s="180"/>
      <c r="D696" s="180"/>
      <c r="E696" s="181"/>
      <c r="F696" s="181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  <c r="R696" s="163"/>
      <c r="S696" s="163"/>
      <c r="T696" s="163"/>
      <c r="U696" s="163"/>
      <c r="V696" s="163"/>
      <c r="W696" s="163"/>
      <c r="X696" s="163"/>
      <c r="Y696" s="163"/>
      <c r="Z696" s="163"/>
    </row>
    <row r="697" spans="1:26" ht="12" customHeight="1">
      <c r="A697" s="163"/>
      <c r="B697" s="180"/>
      <c r="C697" s="180"/>
      <c r="D697" s="180"/>
      <c r="E697" s="181"/>
      <c r="F697" s="181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  <c r="R697" s="163"/>
      <c r="S697" s="163"/>
      <c r="T697" s="163"/>
      <c r="U697" s="163"/>
      <c r="V697" s="163"/>
      <c r="W697" s="163"/>
      <c r="X697" s="163"/>
      <c r="Y697" s="163"/>
      <c r="Z697" s="163"/>
    </row>
    <row r="698" spans="1:26" ht="12" customHeight="1">
      <c r="A698" s="163"/>
      <c r="B698" s="180"/>
      <c r="C698" s="180"/>
      <c r="D698" s="180"/>
      <c r="E698" s="181"/>
      <c r="F698" s="181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  <c r="R698" s="163"/>
      <c r="S698" s="163"/>
      <c r="T698" s="163"/>
      <c r="U698" s="163"/>
      <c r="V698" s="163"/>
      <c r="W698" s="163"/>
      <c r="X698" s="163"/>
      <c r="Y698" s="163"/>
      <c r="Z698" s="163"/>
    </row>
    <row r="699" spans="1:26" ht="12" customHeight="1">
      <c r="A699" s="163"/>
      <c r="B699" s="180"/>
      <c r="C699" s="180"/>
      <c r="D699" s="180"/>
      <c r="E699" s="181"/>
      <c r="F699" s="181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  <c r="R699" s="163"/>
      <c r="S699" s="163"/>
      <c r="T699" s="163"/>
      <c r="U699" s="163"/>
      <c r="V699" s="163"/>
      <c r="W699" s="163"/>
      <c r="X699" s="163"/>
      <c r="Y699" s="163"/>
      <c r="Z699" s="163"/>
    </row>
    <row r="700" spans="1:26" ht="12" customHeight="1">
      <c r="A700" s="163"/>
      <c r="B700" s="180"/>
      <c r="C700" s="180"/>
      <c r="D700" s="180"/>
      <c r="E700" s="181"/>
      <c r="F700" s="181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  <c r="R700" s="163"/>
      <c r="S700" s="163"/>
      <c r="T700" s="163"/>
      <c r="U700" s="163"/>
      <c r="V700" s="163"/>
      <c r="W700" s="163"/>
      <c r="X700" s="163"/>
      <c r="Y700" s="163"/>
      <c r="Z700" s="163"/>
    </row>
    <row r="701" spans="1:26" ht="12" customHeight="1">
      <c r="A701" s="163"/>
      <c r="B701" s="180"/>
      <c r="C701" s="180"/>
      <c r="D701" s="180"/>
      <c r="E701" s="181"/>
      <c r="F701" s="181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  <c r="R701" s="163"/>
      <c r="S701" s="163"/>
      <c r="T701" s="163"/>
      <c r="U701" s="163"/>
      <c r="V701" s="163"/>
      <c r="W701" s="163"/>
      <c r="X701" s="163"/>
      <c r="Y701" s="163"/>
      <c r="Z701" s="163"/>
    </row>
    <row r="702" spans="1:26" ht="12" customHeight="1">
      <c r="A702" s="163"/>
      <c r="B702" s="180"/>
      <c r="C702" s="180"/>
      <c r="D702" s="180"/>
      <c r="E702" s="181"/>
      <c r="F702" s="181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  <c r="R702" s="163"/>
      <c r="S702" s="163"/>
      <c r="T702" s="163"/>
      <c r="U702" s="163"/>
      <c r="V702" s="163"/>
      <c r="W702" s="163"/>
      <c r="X702" s="163"/>
      <c r="Y702" s="163"/>
      <c r="Z702" s="163"/>
    </row>
    <row r="703" spans="1:26" ht="12" customHeight="1">
      <c r="A703" s="163"/>
      <c r="B703" s="180"/>
      <c r="C703" s="180"/>
      <c r="D703" s="180"/>
      <c r="E703" s="181"/>
      <c r="F703" s="181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  <c r="R703" s="163"/>
      <c r="S703" s="163"/>
      <c r="T703" s="163"/>
      <c r="U703" s="163"/>
      <c r="V703" s="163"/>
      <c r="W703" s="163"/>
      <c r="X703" s="163"/>
      <c r="Y703" s="163"/>
      <c r="Z703" s="163"/>
    </row>
    <row r="704" spans="1:26" ht="12" customHeight="1">
      <c r="A704" s="163"/>
      <c r="B704" s="180"/>
      <c r="C704" s="180"/>
      <c r="D704" s="180"/>
      <c r="E704" s="181"/>
      <c r="F704" s="181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  <c r="R704" s="163"/>
      <c r="S704" s="163"/>
      <c r="T704" s="163"/>
      <c r="U704" s="163"/>
      <c r="V704" s="163"/>
      <c r="W704" s="163"/>
      <c r="X704" s="163"/>
      <c r="Y704" s="163"/>
      <c r="Z704" s="163"/>
    </row>
    <row r="705" spans="1:26" ht="12" customHeight="1">
      <c r="A705" s="163"/>
      <c r="B705" s="180"/>
      <c r="C705" s="180"/>
      <c r="D705" s="180"/>
      <c r="E705" s="181"/>
      <c r="F705" s="181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  <c r="R705" s="163"/>
      <c r="S705" s="163"/>
      <c r="T705" s="163"/>
      <c r="U705" s="163"/>
      <c r="V705" s="163"/>
      <c r="W705" s="163"/>
      <c r="X705" s="163"/>
      <c r="Y705" s="163"/>
      <c r="Z705" s="163"/>
    </row>
    <row r="706" spans="1:26" ht="12" customHeight="1">
      <c r="A706" s="163"/>
      <c r="B706" s="180"/>
      <c r="C706" s="180"/>
      <c r="D706" s="180"/>
      <c r="E706" s="181"/>
      <c r="F706" s="181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  <c r="R706" s="163"/>
      <c r="S706" s="163"/>
      <c r="T706" s="163"/>
      <c r="U706" s="163"/>
      <c r="V706" s="163"/>
      <c r="W706" s="163"/>
      <c r="X706" s="163"/>
      <c r="Y706" s="163"/>
      <c r="Z706" s="163"/>
    </row>
    <row r="707" spans="1:26" ht="12" customHeight="1">
      <c r="A707" s="163"/>
      <c r="B707" s="180"/>
      <c r="C707" s="180"/>
      <c r="D707" s="180"/>
      <c r="E707" s="181"/>
      <c r="F707" s="181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  <c r="R707" s="163"/>
      <c r="S707" s="163"/>
      <c r="T707" s="163"/>
      <c r="U707" s="163"/>
      <c r="V707" s="163"/>
      <c r="W707" s="163"/>
      <c r="X707" s="163"/>
      <c r="Y707" s="163"/>
      <c r="Z707" s="163"/>
    </row>
    <row r="708" spans="1:26" ht="12" customHeight="1">
      <c r="A708" s="163"/>
      <c r="B708" s="180"/>
      <c r="C708" s="180"/>
      <c r="D708" s="180"/>
      <c r="E708" s="181"/>
      <c r="F708" s="181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  <c r="R708" s="163"/>
      <c r="S708" s="163"/>
      <c r="T708" s="163"/>
      <c r="U708" s="163"/>
      <c r="V708" s="163"/>
      <c r="W708" s="163"/>
      <c r="X708" s="163"/>
      <c r="Y708" s="163"/>
      <c r="Z708" s="163"/>
    </row>
    <row r="709" spans="1:26" ht="12" customHeight="1">
      <c r="A709" s="163"/>
      <c r="B709" s="180"/>
      <c r="C709" s="180"/>
      <c r="D709" s="180"/>
      <c r="E709" s="181"/>
      <c r="F709" s="181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  <c r="R709" s="163"/>
      <c r="S709" s="163"/>
      <c r="T709" s="163"/>
      <c r="U709" s="163"/>
      <c r="V709" s="163"/>
      <c r="W709" s="163"/>
      <c r="X709" s="163"/>
      <c r="Y709" s="163"/>
      <c r="Z709" s="163"/>
    </row>
    <row r="710" spans="1:26" ht="12" customHeight="1">
      <c r="A710" s="163"/>
      <c r="B710" s="180"/>
      <c r="C710" s="180"/>
      <c r="D710" s="180"/>
      <c r="E710" s="181"/>
      <c r="F710" s="181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  <c r="R710" s="163"/>
      <c r="S710" s="163"/>
      <c r="T710" s="163"/>
      <c r="U710" s="163"/>
      <c r="V710" s="163"/>
      <c r="W710" s="163"/>
      <c r="X710" s="163"/>
      <c r="Y710" s="163"/>
      <c r="Z710" s="163"/>
    </row>
    <row r="711" spans="1:26" ht="12" customHeight="1">
      <c r="A711" s="163"/>
      <c r="B711" s="180"/>
      <c r="C711" s="180"/>
      <c r="D711" s="180"/>
      <c r="E711" s="181"/>
      <c r="F711" s="181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  <c r="R711" s="163"/>
      <c r="S711" s="163"/>
      <c r="T711" s="163"/>
      <c r="U711" s="163"/>
      <c r="V711" s="163"/>
      <c r="W711" s="163"/>
      <c r="X711" s="163"/>
      <c r="Y711" s="163"/>
      <c r="Z711" s="163"/>
    </row>
    <row r="712" spans="1:26" ht="12" customHeight="1">
      <c r="A712" s="163"/>
      <c r="B712" s="180"/>
      <c r="C712" s="180"/>
      <c r="D712" s="180"/>
      <c r="E712" s="181"/>
      <c r="F712" s="181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  <c r="R712" s="163"/>
      <c r="S712" s="163"/>
      <c r="T712" s="163"/>
      <c r="U712" s="163"/>
      <c r="V712" s="163"/>
      <c r="W712" s="163"/>
      <c r="X712" s="163"/>
      <c r="Y712" s="163"/>
      <c r="Z712" s="163"/>
    </row>
    <row r="713" spans="1:26" ht="12" customHeight="1">
      <c r="A713" s="163"/>
      <c r="B713" s="180"/>
      <c r="C713" s="180"/>
      <c r="D713" s="180"/>
      <c r="E713" s="181"/>
      <c r="F713" s="181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  <c r="R713" s="163"/>
      <c r="S713" s="163"/>
      <c r="T713" s="163"/>
      <c r="U713" s="163"/>
      <c r="V713" s="163"/>
      <c r="W713" s="163"/>
      <c r="X713" s="163"/>
      <c r="Y713" s="163"/>
      <c r="Z713" s="163"/>
    </row>
    <row r="714" spans="1:26" ht="12" customHeight="1">
      <c r="A714" s="163"/>
      <c r="B714" s="180"/>
      <c r="C714" s="180"/>
      <c r="D714" s="180"/>
      <c r="E714" s="181"/>
      <c r="F714" s="181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  <c r="R714" s="163"/>
      <c r="S714" s="163"/>
      <c r="T714" s="163"/>
      <c r="U714" s="163"/>
      <c r="V714" s="163"/>
      <c r="W714" s="163"/>
      <c r="X714" s="163"/>
      <c r="Y714" s="163"/>
      <c r="Z714" s="163"/>
    </row>
    <row r="715" spans="1:26" ht="12" customHeight="1">
      <c r="A715" s="163"/>
      <c r="B715" s="180"/>
      <c r="C715" s="180"/>
      <c r="D715" s="180"/>
      <c r="E715" s="181"/>
      <c r="F715" s="181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  <c r="R715" s="163"/>
      <c r="S715" s="163"/>
      <c r="T715" s="163"/>
      <c r="U715" s="163"/>
      <c r="V715" s="163"/>
      <c r="W715" s="163"/>
      <c r="X715" s="163"/>
      <c r="Y715" s="163"/>
      <c r="Z715" s="163"/>
    </row>
    <row r="716" spans="1:26" ht="12" customHeight="1">
      <c r="A716" s="163"/>
      <c r="B716" s="180"/>
      <c r="C716" s="180"/>
      <c r="D716" s="180"/>
      <c r="E716" s="181"/>
      <c r="F716" s="181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  <c r="R716" s="163"/>
      <c r="S716" s="163"/>
      <c r="T716" s="163"/>
      <c r="U716" s="163"/>
      <c r="V716" s="163"/>
      <c r="W716" s="163"/>
      <c r="X716" s="163"/>
      <c r="Y716" s="163"/>
      <c r="Z716" s="163"/>
    </row>
    <row r="717" spans="1:26" ht="12" customHeight="1">
      <c r="A717" s="163"/>
      <c r="B717" s="180"/>
      <c r="C717" s="180"/>
      <c r="D717" s="180"/>
      <c r="E717" s="181"/>
      <c r="F717" s="181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  <c r="R717" s="163"/>
      <c r="S717" s="163"/>
      <c r="T717" s="163"/>
      <c r="U717" s="163"/>
      <c r="V717" s="163"/>
      <c r="W717" s="163"/>
      <c r="X717" s="163"/>
      <c r="Y717" s="163"/>
      <c r="Z717" s="163"/>
    </row>
    <row r="718" spans="1:26" ht="12" customHeight="1">
      <c r="A718" s="163"/>
      <c r="B718" s="180"/>
      <c r="C718" s="180"/>
      <c r="D718" s="180"/>
      <c r="E718" s="181"/>
      <c r="F718" s="181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  <c r="R718" s="163"/>
      <c r="S718" s="163"/>
      <c r="T718" s="163"/>
      <c r="U718" s="163"/>
      <c r="V718" s="163"/>
      <c r="W718" s="163"/>
      <c r="X718" s="163"/>
      <c r="Y718" s="163"/>
      <c r="Z718" s="163"/>
    </row>
    <row r="719" spans="1:26" ht="12" customHeight="1">
      <c r="A719" s="163"/>
      <c r="B719" s="180"/>
      <c r="C719" s="180"/>
      <c r="D719" s="180"/>
      <c r="E719" s="181"/>
      <c r="F719" s="181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  <c r="R719" s="163"/>
      <c r="S719" s="163"/>
      <c r="T719" s="163"/>
      <c r="U719" s="163"/>
      <c r="V719" s="163"/>
      <c r="W719" s="163"/>
      <c r="X719" s="163"/>
      <c r="Y719" s="163"/>
      <c r="Z719" s="163"/>
    </row>
    <row r="720" spans="1:26" ht="12" customHeight="1">
      <c r="A720" s="163"/>
      <c r="B720" s="180"/>
      <c r="C720" s="180"/>
      <c r="D720" s="180"/>
      <c r="E720" s="181"/>
      <c r="F720" s="181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  <c r="R720" s="163"/>
      <c r="S720" s="163"/>
      <c r="T720" s="163"/>
      <c r="U720" s="163"/>
      <c r="V720" s="163"/>
      <c r="W720" s="163"/>
      <c r="X720" s="163"/>
      <c r="Y720" s="163"/>
      <c r="Z720" s="163"/>
    </row>
    <row r="721" spans="1:26" ht="12" customHeight="1">
      <c r="A721" s="163"/>
      <c r="B721" s="180"/>
      <c r="C721" s="180"/>
      <c r="D721" s="180"/>
      <c r="E721" s="181"/>
      <c r="F721" s="181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  <c r="R721" s="163"/>
      <c r="S721" s="163"/>
      <c r="T721" s="163"/>
      <c r="U721" s="163"/>
      <c r="V721" s="163"/>
      <c r="W721" s="163"/>
      <c r="X721" s="163"/>
      <c r="Y721" s="163"/>
      <c r="Z721" s="163"/>
    </row>
    <row r="722" spans="1:26" ht="12" customHeight="1">
      <c r="A722" s="163"/>
      <c r="B722" s="180"/>
      <c r="C722" s="180"/>
      <c r="D722" s="180"/>
      <c r="E722" s="181"/>
      <c r="F722" s="181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  <c r="R722" s="163"/>
      <c r="S722" s="163"/>
      <c r="T722" s="163"/>
      <c r="U722" s="163"/>
      <c r="V722" s="163"/>
      <c r="W722" s="163"/>
      <c r="X722" s="163"/>
      <c r="Y722" s="163"/>
      <c r="Z722" s="163"/>
    </row>
    <row r="723" spans="1:26" ht="12" customHeight="1">
      <c r="A723" s="163"/>
      <c r="B723" s="180"/>
      <c r="C723" s="180"/>
      <c r="D723" s="180"/>
      <c r="E723" s="181"/>
      <c r="F723" s="181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  <c r="R723" s="163"/>
      <c r="S723" s="163"/>
      <c r="T723" s="163"/>
      <c r="U723" s="163"/>
      <c r="V723" s="163"/>
      <c r="W723" s="163"/>
      <c r="X723" s="163"/>
      <c r="Y723" s="163"/>
      <c r="Z723" s="163"/>
    </row>
    <row r="724" spans="1:26" ht="12" customHeight="1">
      <c r="A724" s="163"/>
      <c r="B724" s="180"/>
      <c r="C724" s="180"/>
      <c r="D724" s="180"/>
      <c r="E724" s="181"/>
      <c r="F724" s="181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  <c r="R724" s="163"/>
      <c r="S724" s="163"/>
      <c r="T724" s="163"/>
      <c r="U724" s="163"/>
      <c r="V724" s="163"/>
      <c r="W724" s="163"/>
      <c r="X724" s="163"/>
      <c r="Y724" s="163"/>
      <c r="Z724" s="163"/>
    </row>
    <row r="725" spans="1:26" ht="12" customHeight="1">
      <c r="A725" s="163"/>
      <c r="B725" s="180"/>
      <c r="C725" s="180"/>
      <c r="D725" s="180"/>
      <c r="E725" s="181"/>
      <c r="F725" s="181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  <c r="R725" s="163"/>
      <c r="S725" s="163"/>
      <c r="T725" s="163"/>
      <c r="U725" s="163"/>
      <c r="V725" s="163"/>
      <c r="W725" s="163"/>
      <c r="X725" s="163"/>
      <c r="Y725" s="163"/>
      <c r="Z725" s="163"/>
    </row>
    <row r="726" spans="1:26" ht="12" customHeight="1">
      <c r="A726" s="163"/>
      <c r="B726" s="180"/>
      <c r="C726" s="180"/>
      <c r="D726" s="180"/>
      <c r="E726" s="181"/>
      <c r="F726" s="181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  <c r="R726" s="163"/>
      <c r="S726" s="163"/>
      <c r="T726" s="163"/>
      <c r="U726" s="163"/>
      <c r="V726" s="163"/>
      <c r="W726" s="163"/>
      <c r="X726" s="163"/>
      <c r="Y726" s="163"/>
      <c r="Z726" s="163"/>
    </row>
    <row r="727" spans="1:26" ht="12" customHeight="1">
      <c r="A727" s="163"/>
      <c r="B727" s="180"/>
      <c r="C727" s="180"/>
      <c r="D727" s="180"/>
      <c r="E727" s="181"/>
      <c r="F727" s="181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  <c r="R727" s="163"/>
      <c r="S727" s="163"/>
      <c r="T727" s="163"/>
      <c r="U727" s="163"/>
      <c r="V727" s="163"/>
      <c r="W727" s="163"/>
      <c r="X727" s="163"/>
      <c r="Y727" s="163"/>
      <c r="Z727" s="163"/>
    </row>
    <row r="728" spans="1:26" ht="12" customHeight="1">
      <c r="A728" s="163"/>
      <c r="B728" s="180"/>
      <c r="C728" s="180"/>
      <c r="D728" s="180"/>
      <c r="E728" s="181"/>
      <c r="F728" s="181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  <c r="R728" s="163"/>
      <c r="S728" s="163"/>
      <c r="T728" s="163"/>
      <c r="U728" s="163"/>
      <c r="V728" s="163"/>
      <c r="W728" s="163"/>
      <c r="X728" s="163"/>
      <c r="Y728" s="163"/>
      <c r="Z728" s="163"/>
    </row>
    <row r="729" spans="1:26" ht="12" customHeight="1">
      <c r="A729" s="163"/>
      <c r="B729" s="180"/>
      <c r="C729" s="180"/>
      <c r="D729" s="180"/>
      <c r="E729" s="181"/>
      <c r="F729" s="181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  <c r="R729" s="163"/>
      <c r="S729" s="163"/>
      <c r="T729" s="163"/>
      <c r="U729" s="163"/>
      <c r="V729" s="163"/>
      <c r="W729" s="163"/>
      <c r="X729" s="163"/>
      <c r="Y729" s="163"/>
      <c r="Z729" s="163"/>
    </row>
    <row r="730" spans="1:26" ht="12" customHeight="1">
      <c r="A730" s="163"/>
      <c r="B730" s="180"/>
      <c r="C730" s="180"/>
      <c r="D730" s="180"/>
      <c r="E730" s="181"/>
      <c r="F730" s="181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  <c r="R730" s="163"/>
      <c r="S730" s="163"/>
      <c r="T730" s="163"/>
      <c r="U730" s="163"/>
      <c r="V730" s="163"/>
      <c r="W730" s="163"/>
      <c r="X730" s="163"/>
      <c r="Y730" s="163"/>
      <c r="Z730" s="163"/>
    </row>
    <row r="731" spans="1:26" ht="12" customHeight="1">
      <c r="A731" s="163"/>
      <c r="B731" s="180"/>
      <c r="C731" s="180"/>
      <c r="D731" s="180"/>
      <c r="E731" s="181"/>
      <c r="F731" s="181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  <c r="R731" s="163"/>
      <c r="S731" s="163"/>
      <c r="T731" s="163"/>
      <c r="U731" s="163"/>
      <c r="V731" s="163"/>
      <c r="W731" s="163"/>
      <c r="X731" s="163"/>
      <c r="Y731" s="163"/>
      <c r="Z731" s="163"/>
    </row>
    <row r="732" spans="1:26" ht="12" customHeight="1">
      <c r="A732" s="163"/>
      <c r="B732" s="180"/>
      <c r="C732" s="180"/>
      <c r="D732" s="180"/>
      <c r="E732" s="181"/>
      <c r="F732" s="181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  <c r="R732" s="163"/>
      <c r="S732" s="163"/>
      <c r="T732" s="163"/>
      <c r="U732" s="163"/>
      <c r="V732" s="163"/>
      <c r="W732" s="163"/>
      <c r="X732" s="163"/>
      <c r="Y732" s="163"/>
      <c r="Z732" s="163"/>
    </row>
    <row r="733" spans="1:26" ht="12" customHeight="1">
      <c r="A733" s="163"/>
      <c r="B733" s="180"/>
      <c r="C733" s="180"/>
      <c r="D733" s="180"/>
      <c r="E733" s="181"/>
      <c r="F733" s="181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  <c r="R733" s="163"/>
      <c r="S733" s="163"/>
      <c r="T733" s="163"/>
      <c r="U733" s="163"/>
      <c r="V733" s="163"/>
      <c r="W733" s="163"/>
      <c r="X733" s="163"/>
      <c r="Y733" s="163"/>
      <c r="Z733" s="163"/>
    </row>
    <row r="734" spans="1:26" ht="12" customHeight="1">
      <c r="A734" s="163"/>
      <c r="B734" s="180"/>
      <c r="C734" s="180"/>
      <c r="D734" s="180"/>
      <c r="E734" s="181"/>
      <c r="F734" s="181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  <c r="R734" s="163"/>
      <c r="S734" s="163"/>
      <c r="T734" s="163"/>
      <c r="U734" s="163"/>
      <c r="V734" s="163"/>
      <c r="W734" s="163"/>
      <c r="X734" s="163"/>
      <c r="Y734" s="163"/>
      <c r="Z734" s="163"/>
    </row>
    <row r="735" spans="1:26" ht="12" customHeight="1">
      <c r="A735" s="163"/>
      <c r="B735" s="180"/>
      <c r="C735" s="180"/>
      <c r="D735" s="180"/>
      <c r="E735" s="181"/>
      <c r="F735" s="181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  <c r="R735" s="163"/>
      <c r="S735" s="163"/>
      <c r="T735" s="163"/>
      <c r="U735" s="163"/>
      <c r="V735" s="163"/>
      <c r="W735" s="163"/>
      <c r="X735" s="163"/>
      <c r="Y735" s="163"/>
      <c r="Z735" s="163"/>
    </row>
    <row r="736" spans="1:26" ht="12" customHeight="1">
      <c r="A736" s="163"/>
      <c r="B736" s="180"/>
      <c r="C736" s="180"/>
      <c r="D736" s="180"/>
      <c r="E736" s="181"/>
      <c r="F736" s="181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  <c r="R736" s="163"/>
      <c r="S736" s="163"/>
      <c r="T736" s="163"/>
      <c r="U736" s="163"/>
      <c r="V736" s="163"/>
      <c r="W736" s="163"/>
      <c r="X736" s="163"/>
      <c r="Y736" s="163"/>
      <c r="Z736" s="163"/>
    </row>
    <row r="737" spans="1:26" ht="12" customHeight="1">
      <c r="A737" s="163"/>
      <c r="B737" s="180"/>
      <c r="C737" s="180"/>
      <c r="D737" s="180"/>
      <c r="E737" s="181"/>
      <c r="F737" s="181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  <c r="R737" s="163"/>
      <c r="S737" s="163"/>
      <c r="T737" s="163"/>
      <c r="U737" s="163"/>
      <c r="V737" s="163"/>
      <c r="W737" s="163"/>
      <c r="X737" s="163"/>
      <c r="Y737" s="163"/>
      <c r="Z737" s="163"/>
    </row>
    <row r="738" spans="1:26" ht="12" customHeight="1">
      <c r="A738" s="163"/>
      <c r="B738" s="180"/>
      <c r="C738" s="180"/>
      <c r="D738" s="180"/>
      <c r="E738" s="181"/>
      <c r="F738" s="181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  <c r="R738" s="163"/>
      <c r="S738" s="163"/>
      <c r="T738" s="163"/>
      <c r="U738" s="163"/>
      <c r="V738" s="163"/>
      <c r="W738" s="163"/>
      <c r="X738" s="163"/>
      <c r="Y738" s="163"/>
      <c r="Z738" s="163"/>
    </row>
    <row r="739" spans="1:26" ht="12" customHeight="1">
      <c r="A739" s="163"/>
      <c r="B739" s="180"/>
      <c r="C739" s="180"/>
      <c r="D739" s="180"/>
      <c r="E739" s="181"/>
      <c r="F739" s="181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  <c r="R739" s="163"/>
      <c r="S739" s="163"/>
      <c r="T739" s="163"/>
      <c r="U739" s="163"/>
      <c r="V739" s="163"/>
      <c r="W739" s="163"/>
      <c r="X739" s="163"/>
      <c r="Y739" s="163"/>
      <c r="Z739" s="163"/>
    </row>
    <row r="740" spans="1:26" ht="12" customHeight="1">
      <c r="A740" s="163"/>
      <c r="B740" s="180"/>
      <c r="C740" s="180"/>
      <c r="D740" s="180"/>
      <c r="E740" s="181"/>
      <c r="F740" s="181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  <c r="R740" s="163"/>
      <c r="S740" s="163"/>
      <c r="T740" s="163"/>
      <c r="U740" s="163"/>
      <c r="V740" s="163"/>
      <c r="W740" s="163"/>
      <c r="X740" s="163"/>
      <c r="Y740" s="163"/>
      <c r="Z740" s="163"/>
    </row>
    <row r="741" spans="1:26" ht="12" customHeight="1">
      <c r="A741" s="163"/>
      <c r="B741" s="180"/>
      <c r="C741" s="180"/>
      <c r="D741" s="180"/>
      <c r="E741" s="181"/>
      <c r="F741" s="181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  <c r="R741" s="163"/>
      <c r="S741" s="163"/>
      <c r="T741" s="163"/>
      <c r="U741" s="163"/>
      <c r="V741" s="163"/>
      <c r="W741" s="163"/>
      <c r="X741" s="163"/>
      <c r="Y741" s="163"/>
      <c r="Z741" s="163"/>
    </row>
    <row r="742" spans="1:26" ht="12" customHeight="1">
      <c r="A742" s="163"/>
      <c r="B742" s="180"/>
      <c r="C742" s="180"/>
      <c r="D742" s="180"/>
      <c r="E742" s="181"/>
      <c r="F742" s="181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  <c r="R742" s="163"/>
      <c r="S742" s="163"/>
      <c r="T742" s="163"/>
      <c r="U742" s="163"/>
      <c r="V742" s="163"/>
      <c r="W742" s="163"/>
      <c r="X742" s="163"/>
      <c r="Y742" s="163"/>
      <c r="Z742" s="163"/>
    </row>
    <row r="743" spans="1:26" ht="12" customHeight="1">
      <c r="A743" s="163"/>
      <c r="B743" s="180"/>
      <c r="C743" s="180"/>
      <c r="D743" s="180"/>
      <c r="E743" s="181"/>
      <c r="F743" s="181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  <c r="R743" s="163"/>
      <c r="S743" s="163"/>
      <c r="T743" s="163"/>
      <c r="U743" s="163"/>
      <c r="V743" s="163"/>
      <c r="W743" s="163"/>
      <c r="X743" s="163"/>
      <c r="Y743" s="163"/>
      <c r="Z743" s="163"/>
    </row>
    <row r="744" spans="1:26" ht="12" customHeight="1">
      <c r="A744" s="163"/>
      <c r="B744" s="180"/>
      <c r="C744" s="180"/>
      <c r="D744" s="180"/>
      <c r="E744" s="181"/>
      <c r="F744" s="181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  <c r="R744" s="163"/>
      <c r="S744" s="163"/>
      <c r="T744" s="163"/>
      <c r="U744" s="163"/>
      <c r="V744" s="163"/>
      <c r="W744" s="163"/>
      <c r="X744" s="163"/>
      <c r="Y744" s="163"/>
      <c r="Z744" s="163"/>
    </row>
    <row r="745" spans="1:26" ht="12" customHeight="1">
      <c r="A745" s="163"/>
      <c r="B745" s="180"/>
      <c r="C745" s="180"/>
      <c r="D745" s="180"/>
      <c r="E745" s="181"/>
      <c r="F745" s="181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  <c r="R745" s="163"/>
      <c r="S745" s="163"/>
      <c r="T745" s="163"/>
      <c r="U745" s="163"/>
      <c r="V745" s="163"/>
      <c r="W745" s="163"/>
      <c r="X745" s="163"/>
      <c r="Y745" s="163"/>
      <c r="Z745" s="163"/>
    </row>
    <row r="746" spans="1:26" ht="12" customHeight="1">
      <c r="A746" s="163"/>
      <c r="B746" s="180"/>
      <c r="C746" s="180"/>
      <c r="D746" s="180"/>
      <c r="E746" s="181"/>
      <c r="F746" s="181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  <c r="R746" s="163"/>
      <c r="S746" s="163"/>
      <c r="T746" s="163"/>
      <c r="U746" s="163"/>
      <c r="V746" s="163"/>
      <c r="W746" s="163"/>
      <c r="X746" s="163"/>
      <c r="Y746" s="163"/>
      <c r="Z746" s="163"/>
    </row>
    <row r="747" spans="1:26" ht="12" customHeight="1">
      <c r="A747" s="163"/>
      <c r="B747" s="180"/>
      <c r="C747" s="180"/>
      <c r="D747" s="180"/>
      <c r="E747" s="181"/>
      <c r="F747" s="181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  <c r="R747" s="163"/>
      <c r="S747" s="163"/>
      <c r="T747" s="163"/>
      <c r="U747" s="163"/>
      <c r="V747" s="163"/>
      <c r="W747" s="163"/>
      <c r="X747" s="163"/>
      <c r="Y747" s="163"/>
      <c r="Z747" s="163"/>
    </row>
    <row r="748" spans="1:26" ht="12" customHeight="1">
      <c r="A748" s="163"/>
      <c r="B748" s="180"/>
      <c r="C748" s="180"/>
      <c r="D748" s="180"/>
      <c r="E748" s="181"/>
      <c r="F748" s="181"/>
      <c r="G748" s="163"/>
      <c r="H748" s="163"/>
      <c r="I748" s="163"/>
      <c r="J748" s="163"/>
      <c r="K748" s="163"/>
      <c r="L748" s="163"/>
      <c r="M748" s="163"/>
      <c r="N748" s="163"/>
      <c r="O748" s="163"/>
      <c r="P748" s="163"/>
      <c r="Q748" s="163"/>
      <c r="R748" s="163"/>
      <c r="S748" s="163"/>
      <c r="T748" s="163"/>
      <c r="U748" s="163"/>
      <c r="V748" s="163"/>
      <c r="W748" s="163"/>
      <c r="X748" s="163"/>
      <c r="Y748" s="163"/>
      <c r="Z748" s="163"/>
    </row>
    <row r="749" spans="1:26" ht="12" customHeight="1">
      <c r="A749" s="163"/>
      <c r="B749" s="180"/>
      <c r="C749" s="180"/>
      <c r="D749" s="180"/>
      <c r="E749" s="181"/>
      <c r="F749" s="181"/>
      <c r="G749" s="163"/>
      <c r="H749" s="163"/>
      <c r="I749" s="163"/>
      <c r="J749" s="163"/>
      <c r="K749" s="163"/>
      <c r="L749" s="163"/>
      <c r="M749" s="163"/>
      <c r="N749" s="163"/>
      <c r="O749" s="163"/>
      <c r="P749" s="163"/>
      <c r="Q749" s="163"/>
      <c r="R749" s="163"/>
      <c r="S749" s="163"/>
      <c r="T749" s="163"/>
      <c r="U749" s="163"/>
      <c r="V749" s="163"/>
      <c r="W749" s="163"/>
      <c r="X749" s="163"/>
      <c r="Y749" s="163"/>
      <c r="Z749" s="163"/>
    </row>
    <row r="750" spans="1:26" ht="12" customHeight="1">
      <c r="A750" s="163"/>
      <c r="B750" s="180"/>
      <c r="C750" s="180"/>
      <c r="D750" s="180"/>
      <c r="E750" s="181"/>
      <c r="F750" s="181"/>
      <c r="G750" s="163"/>
      <c r="H750" s="163"/>
      <c r="I750" s="163"/>
      <c r="J750" s="163"/>
      <c r="K750" s="163"/>
      <c r="L750" s="163"/>
      <c r="M750" s="163"/>
      <c r="N750" s="163"/>
      <c r="O750" s="163"/>
      <c r="P750" s="163"/>
      <c r="Q750" s="163"/>
      <c r="R750" s="163"/>
      <c r="S750" s="163"/>
      <c r="T750" s="163"/>
      <c r="U750" s="163"/>
      <c r="V750" s="163"/>
      <c r="W750" s="163"/>
      <c r="X750" s="163"/>
      <c r="Y750" s="163"/>
      <c r="Z750" s="163"/>
    </row>
    <row r="751" spans="1:26" ht="12" customHeight="1">
      <c r="A751" s="163"/>
      <c r="B751" s="180"/>
      <c r="C751" s="180"/>
      <c r="D751" s="180"/>
      <c r="E751" s="181"/>
      <c r="F751" s="181"/>
      <c r="G751" s="163"/>
      <c r="H751" s="163"/>
      <c r="I751" s="163"/>
      <c r="J751" s="163"/>
      <c r="K751" s="163"/>
      <c r="L751" s="163"/>
      <c r="M751" s="163"/>
      <c r="N751" s="163"/>
      <c r="O751" s="163"/>
      <c r="P751" s="163"/>
      <c r="Q751" s="163"/>
      <c r="R751" s="163"/>
      <c r="S751" s="163"/>
      <c r="T751" s="163"/>
      <c r="U751" s="163"/>
      <c r="V751" s="163"/>
      <c r="W751" s="163"/>
      <c r="X751" s="163"/>
      <c r="Y751" s="163"/>
      <c r="Z751" s="163"/>
    </row>
    <row r="752" spans="1:26" ht="12" customHeight="1">
      <c r="A752" s="163"/>
      <c r="B752" s="180"/>
      <c r="C752" s="180"/>
      <c r="D752" s="180"/>
      <c r="E752" s="181"/>
      <c r="F752" s="181"/>
      <c r="G752" s="163"/>
      <c r="H752" s="163"/>
      <c r="I752" s="163"/>
      <c r="J752" s="163"/>
      <c r="K752" s="163"/>
      <c r="L752" s="163"/>
      <c r="M752" s="163"/>
      <c r="N752" s="163"/>
      <c r="O752" s="163"/>
      <c r="P752" s="163"/>
      <c r="Q752" s="163"/>
      <c r="R752" s="163"/>
      <c r="S752" s="163"/>
      <c r="T752" s="163"/>
      <c r="U752" s="163"/>
      <c r="V752" s="163"/>
      <c r="W752" s="163"/>
      <c r="X752" s="163"/>
      <c r="Y752" s="163"/>
      <c r="Z752" s="163"/>
    </row>
    <row r="753" spans="1:26" ht="12" customHeight="1">
      <c r="A753" s="163"/>
      <c r="B753" s="180"/>
      <c r="C753" s="180"/>
      <c r="D753" s="180"/>
      <c r="E753" s="181"/>
      <c r="F753" s="181"/>
      <c r="G753" s="163"/>
      <c r="H753" s="163"/>
      <c r="I753" s="163"/>
      <c r="J753" s="163"/>
      <c r="K753" s="163"/>
      <c r="L753" s="163"/>
      <c r="M753" s="163"/>
      <c r="N753" s="163"/>
      <c r="O753" s="163"/>
      <c r="P753" s="163"/>
      <c r="Q753" s="163"/>
      <c r="R753" s="163"/>
      <c r="S753" s="163"/>
      <c r="T753" s="163"/>
      <c r="U753" s="163"/>
      <c r="V753" s="163"/>
      <c r="W753" s="163"/>
      <c r="X753" s="163"/>
      <c r="Y753" s="163"/>
      <c r="Z753" s="163"/>
    </row>
    <row r="754" spans="1:26" ht="12" customHeight="1">
      <c r="A754" s="163"/>
      <c r="B754" s="180"/>
      <c r="C754" s="180"/>
      <c r="D754" s="180"/>
      <c r="E754" s="181"/>
      <c r="F754" s="181"/>
      <c r="G754" s="163"/>
      <c r="H754" s="163"/>
      <c r="I754" s="163"/>
      <c r="J754" s="163"/>
      <c r="K754" s="163"/>
      <c r="L754" s="163"/>
      <c r="M754" s="163"/>
      <c r="N754" s="163"/>
      <c r="O754" s="163"/>
      <c r="P754" s="163"/>
      <c r="Q754" s="163"/>
      <c r="R754" s="163"/>
      <c r="S754" s="163"/>
      <c r="T754" s="163"/>
      <c r="U754" s="163"/>
      <c r="V754" s="163"/>
      <c r="W754" s="163"/>
      <c r="X754" s="163"/>
      <c r="Y754" s="163"/>
      <c r="Z754" s="163"/>
    </row>
    <row r="755" spans="1:26" ht="12" customHeight="1">
      <c r="A755" s="163"/>
      <c r="B755" s="180"/>
      <c r="C755" s="180"/>
      <c r="D755" s="180"/>
      <c r="E755" s="181"/>
      <c r="F755" s="181"/>
      <c r="G755" s="163"/>
      <c r="H755" s="163"/>
      <c r="I755" s="163"/>
      <c r="J755" s="163"/>
      <c r="K755" s="163"/>
      <c r="L755" s="163"/>
      <c r="M755" s="163"/>
      <c r="N755" s="163"/>
      <c r="O755" s="163"/>
      <c r="P755" s="163"/>
      <c r="Q755" s="163"/>
      <c r="R755" s="163"/>
      <c r="S755" s="163"/>
      <c r="T755" s="163"/>
      <c r="U755" s="163"/>
      <c r="V755" s="163"/>
      <c r="W755" s="163"/>
      <c r="X755" s="163"/>
      <c r="Y755" s="163"/>
      <c r="Z755" s="163"/>
    </row>
    <row r="756" spans="1:26" ht="12" customHeight="1">
      <c r="A756" s="163"/>
      <c r="B756" s="180"/>
      <c r="C756" s="180"/>
      <c r="D756" s="180"/>
      <c r="E756" s="181"/>
      <c r="F756" s="181"/>
      <c r="G756" s="163"/>
      <c r="H756" s="163"/>
      <c r="I756" s="163"/>
      <c r="J756" s="163"/>
      <c r="K756" s="163"/>
      <c r="L756" s="163"/>
      <c r="M756" s="163"/>
      <c r="N756" s="163"/>
      <c r="O756" s="163"/>
      <c r="P756" s="163"/>
      <c r="Q756" s="163"/>
      <c r="R756" s="163"/>
      <c r="S756" s="163"/>
      <c r="T756" s="163"/>
      <c r="U756" s="163"/>
      <c r="V756" s="163"/>
      <c r="W756" s="163"/>
      <c r="X756" s="163"/>
      <c r="Y756" s="163"/>
      <c r="Z756" s="163"/>
    </row>
    <row r="757" spans="1:26" ht="12" customHeight="1">
      <c r="A757" s="163"/>
      <c r="B757" s="180"/>
      <c r="C757" s="180"/>
      <c r="D757" s="180"/>
      <c r="E757" s="181"/>
      <c r="F757" s="181"/>
      <c r="G757" s="163"/>
      <c r="H757" s="163"/>
      <c r="I757" s="163"/>
      <c r="J757" s="163"/>
      <c r="K757" s="163"/>
      <c r="L757" s="163"/>
      <c r="M757" s="163"/>
      <c r="N757" s="163"/>
      <c r="O757" s="163"/>
      <c r="P757" s="163"/>
      <c r="Q757" s="163"/>
      <c r="R757" s="163"/>
      <c r="S757" s="163"/>
      <c r="T757" s="163"/>
      <c r="U757" s="163"/>
      <c r="V757" s="163"/>
      <c r="W757" s="163"/>
      <c r="X757" s="163"/>
      <c r="Y757" s="163"/>
      <c r="Z757" s="163"/>
    </row>
    <row r="758" spans="1:26" ht="12" customHeight="1">
      <c r="A758" s="163"/>
      <c r="B758" s="180"/>
      <c r="C758" s="180"/>
      <c r="D758" s="180"/>
      <c r="E758" s="181"/>
      <c r="F758" s="181"/>
      <c r="G758" s="163"/>
      <c r="H758" s="163"/>
      <c r="I758" s="163"/>
      <c r="J758" s="163"/>
      <c r="K758" s="163"/>
      <c r="L758" s="163"/>
      <c r="M758" s="163"/>
      <c r="N758" s="163"/>
      <c r="O758" s="163"/>
      <c r="P758" s="163"/>
      <c r="Q758" s="163"/>
      <c r="R758" s="163"/>
      <c r="S758" s="163"/>
      <c r="T758" s="163"/>
      <c r="U758" s="163"/>
      <c r="V758" s="163"/>
      <c r="W758" s="163"/>
      <c r="X758" s="163"/>
      <c r="Y758" s="163"/>
      <c r="Z758" s="163"/>
    </row>
    <row r="759" spans="1:26" ht="12" customHeight="1">
      <c r="A759" s="163"/>
      <c r="B759" s="180"/>
      <c r="C759" s="180"/>
      <c r="D759" s="180"/>
      <c r="E759" s="181"/>
      <c r="F759" s="181"/>
      <c r="G759" s="163"/>
      <c r="H759" s="163"/>
      <c r="I759" s="163"/>
      <c r="J759" s="163"/>
      <c r="K759" s="163"/>
      <c r="L759" s="163"/>
      <c r="M759" s="163"/>
      <c r="N759" s="163"/>
      <c r="O759" s="163"/>
      <c r="P759" s="163"/>
      <c r="Q759" s="163"/>
      <c r="R759" s="163"/>
      <c r="S759" s="163"/>
      <c r="T759" s="163"/>
      <c r="U759" s="163"/>
      <c r="V759" s="163"/>
      <c r="W759" s="163"/>
      <c r="X759" s="163"/>
      <c r="Y759" s="163"/>
      <c r="Z759" s="163"/>
    </row>
    <row r="760" spans="1:26" ht="12" customHeight="1">
      <c r="A760" s="163"/>
      <c r="B760" s="180"/>
      <c r="C760" s="180"/>
      <c r="D760" s="180"/>
      <c r="E760" s="181"/>
      <c r="F760" s="181"/>
      <c r="G760" s="163"/>
      <c r="H760" s="163"/>
      <c r="I760" s="163"/>
      <c r="J760" s="163"/>
      <c r="K760" s="163"/>
      <c r="L760" s="163"/>
      <c r="M760" s="163"/>
      <c r="N760" s="163"/>
      <c r="O760" s="163"/>
      <c r="P760" s="163"/>
      <c r="Q760" s="163"/>
      <c r="R760" s="163"/>
      <c r="S760" s="163"/>
      <c r="T760" s="163"/>
      <c r="U760" s="163"/>
      <c r="V760" s="163"/>
      <c r="W760" s="163"/>
      <c r="X760" s="163"/>
      <c r="Y760" s="163"/>
      <c r="Z760" s="163"/>
    </row>
    <row r="761" spans="1:26" ht="12" customHeight="1">
      <c r="A761" s="163"/>
      <c r="B761" s="180"/>
      <c r="C761" s="180"/>
      <c r="D761" s="180"/>
      <c r="E761" s="181"/>
      <c r="F761" s="181"/>
      <c r="G761" s="163"/>
      <c r="H761" s="163"/>
      <c r="I761" s="163"/>
      <c r="J761" s="163"/>
      <c r="K761" s="163"/>
      <c r="L761" s="163"/>
      <c r="M761" s="163"/>
      <c r="N761" s="163"/>
      <c r="O761" s="163"/>
      <c r="P761" s="163"/>
      <c r="Q761" s="163"/>
      <c r="R761" s="163"/>
      <c r="S761" s="163"/>
      <c r="T761" s="163"/>
      <c r="U761" s="163"/>
      <c r="V761" s="163"/>
      <c r="W761" s="163"/>
      <c r="X761" s="163"/>
      <c r="Y761" s="163"/>
      <c r="Z761" s="163"/>
    </row>
    <row r="762" spans="1:26" ht="12" customHeight="1">
      <c r="A762" s="163"/>
      <c r="B762" s="180"/>
      <c r="C762" s="180"/>
      <c r="D762" s="180"/>
      <c r="E762" s="181"/>
      <c r="F762" s="181"/>
      <c r="G762" s="163"/>
      <c r="H762" s="163"/>
      <c r="I762" s="163"/>
      <c r="J762" s="163"/>
      <c r="K762" s="163"/>
      <c r="L762" s="163"/>
      <c r="M762" s="163"/>
      <c r="N762" s="163"/>
      <c r="O762" s="163"/>
      <c r="P762" s="163"/>
      <c r="Q762" s="163"/>
      <c r="R762" s="163"/>
      <c r="S762" s="163"/>
      <c r="T762" s="163"/>
      <c r="U762" s="163"/>
      <c r="V762" s="163"/>
      <c r="W762" s="163"/>
      <c r="X762" s="163"/>
      <c r="Y762" s="163"/>
      <c r="Z762" s="163"/>
    </row>
    <row r="763" spans="1:26" ht="12" customHeight="1">
      <c r="A763" s="163"/>
      <c r="B763" s="180"/>
      <c r="C763" s="180"/>
      <c r="D763" s="180"/>
      <c r="E763" s="181"/>
      <c r="F763" s="181"/>
      <c r="G763" s="163"/>
      <c r="H763" s="163"/>
      <c r="I763" s="163"/>
      <c r="J763" s="163"/>
      <c r="K763" s="163"/>
      <c r="L763" s="163"/>
      <c r="M763" s="163"/>
      <c r="N763" s="163"/>
      <c r="O763" s="163"/>
      <c r="P763" s="163"/>
      <c r="Q763" s="163"/>
      <c r="R763" s="163"/>
      <c r="S763" s="163"/>
      <c r="T763" s="163"/>
      <c r="U763" s="163"/>
      <c r="V763" s="163"/>
      <c r="W763" s="163"/>
      <c r="X763" s="163"/>
      <c r="Y763" s="163"/>
      <c r="Z763" s="163"/>
    </row>
    <row r="764" spans="1:26" ht="12" customHeight="1">
      <c r="A764" s="163"/>
      <c r="B764" s="180"/>
      <c r="C764" s="180"/>
      <c r="D764" s="180"/>
      <c r="E764" s="181"/>
      <c r="F764" s="181"/>
      <c r="G764" s="163"/>
      <c r="H764" s="163"/>
      <c r="I764" s="163"/>
      <c r="J764" s="163"/>
      <c r="K764" s="163"/>
      <c r="L764" s="163"/>
      <c r="M764" s="163"/>
      <c r="N764" s="163"/>
      <c r="O764" s="163"/>
      <c r="P764" s="163"/>
      <c r="Q764" s="163"/>
      <c r="R764" s="163"/>
      <c r="S764" s="163"/>
      <c r="T764" s="163"/>
      <c r="U764" s="163"/>
      <c r="V764" s="163"/>
      <c r="W764" s="163"/>
      <c r="X764" s="163"/>
      <c r="Y764" s="163"/>
      <c r="Z764" s="163"/>
    </row>
    <row r="765" spans="1:26" ht="12" customHeight="1">
      <c r="A765" s="163"/>
      <c r="B765" s="180"/>
      <c r="C765" s="180"/>
      <c r="D765" s="180"/>
      <c r="E765" s="181"/>
      <c r="F765" s="181"/>
      <c r="G765" s="163"/>
      <c r="H765" s="163"/>
      <c r="I765" s="163"/>
      <c r="J765" s="163"/>
      <c r="K765" s="163"/>
      <c r="L765" s="163"/>
      <c r="M765" s="163"/>
      <c r="N765" s="163"/>
      <c r="O765" s="163"/>
      <c r="P765" s="163"/>
      <c r="Q765" s="163"/>
      <c r="R765" s="163"/>
      <c r="S765" s="163"/>
      <c r="T765" s="163"/>
      <c r="U765" s="163"/>
      <c r="V765" s="163"/>
      <c r="W765" s="163"/>
      <c r="X765" s="163"/>
      <c r="Y765" s="163"/>
      <c r="Z765" s="163"/>
    </row>
    <row r="766" spans="1:26" ht="12" customHeight="1">
      <c r="A766" s="163"/>
      <c r="B766" s="180"/>
      <c r="C766" s="180"/>
      <c r="D766" s="180"/>
      <c r="E766" s="181"/>
      <c r="F766" s="181"/>
      <c r="G766" s="163"/>
      <c r="H766" s="163"/>
      <c r="I766" s="163"/>
      <c r="J766" s="163"/>
      <c r="K766" s="163"/>
      <c r="L766" s="163"/>
      <c r="M766" s="163"/>
      <c r="N766" s="163"/>
      <c r="O766" s="163"/>
      <c r="P766" s="163"/>
      <c r="Q766" s="163"/>
      <c r="R766" s="163"/>
      <c r="S766" s="163"/>
      <c r="T766" s="163"/>
      <c r="U766" s="163"/>
      <c r="V766" s="163"/>
      <c r="W766" s="163"/>
      <c r="X766" s="163"/>
      <c r="Y766" s="163"/>
      <c r="Z766" s="163"/>
    </row>
    <row r="767" spans="1:26" ht="12" customHeight="1">
      <c r="A767" s="163"/>
      <c r="B767" s="180"/>
      <c r="C767" s="180"/>
      <c r="D767" s="180"/>
      <c r="E767" s="181"/>
      <c r="F767" s="181"/>
      <c r="G767" s="163"/>
      <c r="H767" s="163"/>
      <c r="I767" s="163"/>
      <c r="J767" s="163"/>
      <c r="K767" s="163"/>
      <c r="L767" s="163"/>
      <c r="M767" s="163"/>
      <c r="N767" s="163"/>
      <c r="O767" s="163"/>
      <c r="P767" s="163"/>
      <c r="Q767" s="163"/>
      <c r="R767" s="163"/>
      <c r="S767" s="163"/>
      <c r="T767" s="163"/>
      <c r="U767" s="163"/>
      <c r="V767" s="163"/>
      <c r="W767" s="163"/>
      <c r="X767" s="163"/>
      <c r="Y767" s="163"/>
      <c r="Z767" s="163"/>
    </row>
    <row r="768" spans="1:26" ht="12" customHeight="1">
      <c r="A768" s="163"/>
      <c r="B768" s="180"/>
      <c r="C768" s="180"/>
      <c r="D768" s="180"/>
      <c r="E768" s="181"/>
      <c r="F768" s="181"/>
      <c r="G768" s="163"/>
      <c r="H768" s="163"/>
      <c r="I768" s="163"/>
      <c r="J768" s="163"/>
      <c r="K768" s="163"/>
      <c r="L768" s="163"/>
      <c r="M768" s="163"/>
      <c r="N768" s="163"/>
      <c r="O768" s="163"/>
      <c r="P768" s="163"/>
      <c r="Q768" s="163"/>
      <c r="R768" s="163"/>
      <c r="S768" s="163"/>
      <c r="T768" s="163"/>
      <c r="U768" s="163"/>
      <c r="V768" s="163"/>
      <c r="W768" s="163"/>
      <c r="X768" s="163"/>
      <c r="Y768" s="163"/>
      <c r="Z768" s="163"/>
    </row>
    <row r="769" spans="1:26" ht="12" customHeight="1">
      <c r="A769" s="163"/>
      <c r="B769" s="180"/>
      <c r="C769" s="180"/>
      <c r="D769" s="180"/>
      <c r="E769" s="181"/>
      <c r="F769" s="181"/>
      <c r="G769" s="163"/>
      <c r="H769" s="163"/>
      <c r="I769" s="163"/>
      <c r="J769" s="163"/>
      <c r="K769" s="163"/>
      <c r="L769" s="163"/>
      <c r="M769" s="163"/>
      <c r="N769" s="163"/>
      <c r="O769" s="163"/>
      <c r="P769" s="163"/>
      <c r="Q769" s="163"/>
      <c r="R769" s="163"/>
      <c r="S769" s="163"/>
      <c r="T769" s="163"/>
      <c r="U769" s="163"/>
      <c r="V769" s="163"/>
      <c r="W769" s="163"/>
      <c r="X769" s="163"/>
      <c r="Y769" s="163"/>
      <c r="Z769" s="163"/>
    </row>
    <row r="770" spans="1:26" ht="12" customHeight="1">
      <c r="A770" s="163"/>
      <c r="B770" s="180"/>
      <c r="C770" s="180"/>
      <c r="D770" s="180"/>
      <c r="E770" s="181"/>
      <c r="F770" s="181"/>
      <c r="G770" s="163"/>
      <c r="H770" s="163"/>
      <c r="I770" s="163"/>
      <c r="J770" s="163"/>
      <c r="K770" s="163"/>
      <c r="L770" s="163"/>
      <c r="M770" s="163"/>
      <c r="N770" s="163"/>
      <c r="O770" s="163"/>
      <c r="P770" s="163"/>
      <c r="Q770" s="163"/>
      <c r="R770" s="163"/>
      <c r="S770" s="163"/>
      <c r="T770" s="163"/>
      <c r="U770" s="163"/>
      <c r="V770" s="163"/>
      <c r="W770" s="163"/>
      <c r="X770" s="163"/>
      <c r="Y770" s="163"/>
      <c r="Z770" s="163"/>
    </row>
    <row r="771" spans="1:26" ht="12" customHeight="1">
      <c r="A771" s="163"/>
      <c r="B771" s="180"/>
      <c r="C771" s="180"/>
      <c r="D771" s="180"/>
      <c r="E771" s="181"/>
      <c r="F771" s="181"/>
      <c r="G771" s="163"/>
      <c r="H771" s="163"/>
      <c r="I771" s="163"/>
      <c r="J771" s="163"/>
      <c r="K771" s="163"/>
      <c r="L771" s="163"/>
      <c r="M771" s="163"/>
      <c r="N771" s="163"/>
      <c r="O771" s="163"/>
      <c r="P771" s="163"/>
      <c r="Q771" s="163"/>
      <c r="R771" s="163"/>
      <c r="S771" s="163"/>
      <c r="T771" s="163"/>
      <c r="U771" s="163"/>
      <c r="V771" s="163"/>
      <c r="W771" s="163"/>
      <c r="X771" s="163"/>
      <c r="Y771" s="163"/>
      <c r="Z771" s="163"/>
    </row>
    <row r="772" spans="1:26" ht="12" customHeight="1">
      <c r="A772" s="163"/>
      <c r="B772" s="180"/>
      <c r="C772" s="180"/>
      <c r="D772" s="180"/>
      <c r="E772" s="181"/>
      <c r="F772" s="181"/>
      <c r="G772" s="163"/>
      <c r="H772" s="163"/>
      <c r="I772" s="163"/>
      <c r="J772" s="163"/>
      <c r="K772" s="163"/>
      <c r="L772" s="163"/>
      <c r="M772" s="163"/>
      <c r="N772" s="163"/>
      <c r="O772" s="163"/>
      <c r="P772" s="163"/>
      <c r="Q772" s="163"/>
      <c r="R772" s="163"/>
      <c r="S772" s="163"/>
      <c r="T772" s="163"/>
      <c r="U772" s="163"/>
      <c r="V772" s="163"/>
      <c r="W772" s="163"/>
      <c r="X772" s="163"/>
      <c r="Y772" s="163"/>
      <c r="Z772" s="163"/>
    </row>
    <row r="773" spans="1:26" ht="12" customHeight="1">
      <c r="A773" s="163"/>
      <c r="B773" s="180"/>
      <c r="C773" s="180"/>
      <c r="D773" s="180"/>
      <c r="E773" s="181"/>
      <c r="F773" s="181"/>
      <c r="G773" s="163"/>
      <c r="H773" s="163"/>
      <c r="I773" s="163"/>
      <c r="J773" s="163"/>
      <c r="K773" s="163"/>
      <c r="L773" s="163"/>
      <c r="M773" s="163"/>
      <c r="N773" s="163"/>
      <c r="O773" s="163"/>
      <c r="P773" s="163"/>
      <c r="Q773" s="163"/>
      <c r="R773" s="163"/>
      <c r="S773" s="163"/>
      <c r="T773" s="163"/>
      <c r="U773" s="163"/>
      <c r="V773" s="163"/>
      <c r="W773" s="163"/>
      <c r="X773" s="163"/>
      <c r="Y773" s="163"/>
      <c r="Z773" s="163"/>
    </row>
    <row r="774" spans="1:26" ht="12" customHeight="1">
      <c r="A774" s="163"/>
      <c r="B774" s="180"/>
      <c r="C774" s="180"/>
      <c r="D774" s="180"/>
      <c r="E774" s="181"/>
      <c r="F774" s="181"/>
      <c r="G774" s="163"/>
      <c r="H774" s="163"/>
      <c r="I774" s="163"/>
      <c r="J774" s="163"/>
      <c r="K774" s="163"/>
      <c r="L774" s="163"/>
      <c r="M774" s="163"/>
      <c r="N774" s="163"/>
      <c r="O774" s="163"/>
      <c r="P774" s="163"/>
      <c r="Q774" s="163"/>
      <c r="R774" s="163"/>
      <c r="S774" s="163"/>
      <c r="T774" s="163"/>
      <c r="U774" s="163"/>
      <c r="V774" s="163"/>
      <c r="W774" s="163"/>
      <c r="X774" s="163"/>
      <c r="Y774" s="163"/>
      <c r="Z774" s="163"/>
    </row>
    <row r="775" spans="1:26" ht="12" customHeight="1">
      <c r="A775" s="163"/>
      <c r="B775" s="180"/>
      <c r="C775" s="180"/>
      <c r="D775" s="180"/>
      <c r="E775" s="181"/>
      <c r="F775" s="181"/>
      <c r="G775" s="163"/>
      <c r="H775" s="163"/>
      <c r="I775" s="163"/>
      <c r="J775" s="163"/>
      <c r="K775" s="163"/>
      <c r="L775" s="163"/>
      <c r="M775" s="163"/>
      <c r="N775" s="163"/>
      <c r="O775" s="163"/>
      <c r="P775" s="163"/>
      <c r="Q775" s="163"/>
      <c r="R775" s="163"/>
      <c r="S775" s="163"/>
      <c r="T775" s="163"/>
      <c r="U775" s="163"/>
      <c r="V775" s="163"/>
      <c r="W775" s="163"/>
      <c r="X775" s="163"/>
      <c r="Y775" s="163"/>
      <c r="Z775" s="163"/>
    </row>
    <row r="776" spans="1:26" ht="12" customHeight="1">
      <c r="A776" s="163"/>
      <c r="B776" s="180"/>
      <c r="C776" s="180"/>
      <c r="D776" s="180"/>
      <c r="E776" s="181"/>
      <c r="F776" s="181"/>
      <c r="G776" s="163"/>
      <c r="H776" s="163"/>
      <c r="I776" s="163"/>
      <c r="J776" s="163"/>
      <c r="K776" s="163"/>
      <c r="L776" s="163"/>
      <c r="M776" s="163"/>
      <c r="N776" s="163"/>
      <c r="O776" s="163"/>
      <c r="P776" s="163"/>
      <c r="Q776" s="163"/>
      <c r="R776" s="163"/>
      <c r="S776" s="163"/>
      <c r="T776" s="163"/>
      <c r="U776" s="163"/>
      <c r="V776" s="163"/>
      <c r="W776" s="163"/>
      <c r="X776" s="163"/>
      <c r="Y776" s="163"/>
      <c r="Z776" s="163"/>
    </row>
    <row r="777" spans="1:26" ht="12" customHeight="1">
      <c r="A777" s="163"/>
      <c r="B777" s="180"/>
      <c r="C777" s="180"/>
      <c r="D777" s="180"/>
      <c r="E777" s="181"/>
      <c r="F777" s="181"/>
      <c r="G777" s="163"/>
      <c r="H777" s="163"/>
      <c r="I777" s="163"/>
      <c r="J777" s="163"/>
      <c r="K777" s="163"/>
      <c r="L777" s="163"/>
      <c r="M777" s="163"/>
      <c r="N777" s="163"/>
      <c r="O777" s="163"/>
      <c r="P777" s="163"/>
      <c r="Q777" s="163"/>
      <c r="R777" s="163"/>
      <c r="S777" s="163"/>
      <c r="T777" s="163"/>
      <c r="U777" s="163"/>
      <c r="V777" s="163"/>
      <c r="W777" s="163"/>
      <c r="X777" s="163"/>
      <c r="Y777" s="163"/>
      <c r="Z777" s="163"/>
    </row>
    <row r="778" spans="1:26" ht="12" customHeight="1">
      <c r="A778" s="163"/>
      <c r="B778" s="180"/>
      <c r="C778" s="180"/>
      <c r="D778" s="180"/>
      <c r="E778" s="181"/>
      <c r="F778" s="181"/>
      <c r="G778" s="163"/>
      <c r="H778" s="163"/>
      <c r="I778" s="163"/>
      <c r="J778" s="163"/>
      <c r="K778" s="163"/>
      <c r="L778" s="163"/>
      <c r="M778" s="163"/>
      <c r="N778" s="163"/>
      <c r="O778" s="163"/>
      <c r="P778" s="163"/>
      <c r="Q778" s="163"/>
      <c r="R778" s="163"/>
      <c r="S778" s="163"/>
      <c r="T778" s="163"/>
      <c r="U778" s="163"/>
      <c r="V778" s="163"/>
      <c r="W778" s="163"/>
      <c r="X778" s="163"/>
      <c r="Y778" s="163"/>
      <c r="Z778" s="163"/>
    </row>
    <row r="779" spans="1:26" ht="12" customHeight="1">
      <c r="A779" s="163"/>
      <c r="B779" s="180"/>
      <c r="C779" s="180"/>
      <c r="D779" s="180"/>
      <c r="E779" s="181"/>
      <c r="F779" s="181"/>
      <c r="G779" s="163"/>
      <c r="H779" s="163"/>
      <c r="I779" s="163"/>
      <c r="J779" s="163"/>
      <c r="K779" s="163"/>
      <c r="L779" s="163"/>
      <c r="M779" s="163"/>
      <c r="N779" s="163"/>
      <c r="O779" s="163"/>
      <c r="P779" s="163"/>
      <c r="Q779" s="163"/>
      <c r="R779" s="163"/>
      <c r="S779" s="163"/>
      <c r="T779" s="163"/>
      <c r="U779" s="163"/>
      <c r="V779" s="163"/>
      <c r="W779" s="163"/>
      <c r="X779" s="163"/>
      <c r="Y779" s="163"/>
      <c r="Z779" s="163"/>
    </row>
    <row r="780" spans="1:26" ht="12" customHeight="1">
      <c r="A780" s="163"/>
      <c r="B780" s="180"/>
      <c r="C780" s="180"/>
      <c r="D780" s="180"/>
      <c r="E780" s="181"/>
      <c r="F780" s="181"/>
      <c r="G780" s="163"/>
      <c r="H780" s="163"/>
      <c r="I780" s="163"/>
      <c r="J780" s="163"/>
      <c r="K780" s="163"/>
      <c r="L780" s="163"/>
      <c r="M780" s="163"/>
      <c r="N780" s="163"/>
      <c r="O780" s="163"/>
      <c r="P780" s="163"/>
      <c r="Q780" s="163"/>
      <c r="R780" s="163"/>
      <c r="S780" s="163"/>
      <c r="T780" s="163"/>
      <c r="U780" s="163"/>
      <c r="V780" s="163"/>
      <c r="W780" s="163"/>
      <c r="X780" s="163"/>
      <c r="Y780" s="163"/>
      <c r="Z780" s="163"/>
    </row>
    <row r="781" spans="1:26" ht="12" customHeight="1">
      <c r="A781" s="163"/>
      <c r="B781" s="180"/>
      <c r="C781" s="180"/>
      <c r="D781" s="180"/>
      <c r="E781" s="181"/>
      <c r="F781" s="181"/>
      <c r="G781" s="163"/>
      <c r="H781" s="163"/>
      <c r="I781" s="163"/>
      <c r="J781" s="163"/>
      <c r="K781" s="163"/>
      <c r="L781" s="163"/>
      <c r="M781" s="163"/>
      <c r="N781" s="163"/>
      <c r="O781" s="163"/>
      <c r="P781" s="163"/>
      <c r="Q781" s="163"/>
      <c r="R781" s="163"/>
      <c r="S781" s="163"/>
      <c r="T781" s="163"/>
      <c r="U781" s="163"/>
      <c r="V781" s="163"/>
      <c r="W781" s="163"/>
      <c r="X781" s="163"/>
      <c r="Y781" s="163"/>
      <c r="Z781" s="163"/>
    </row>
    <row r="782" spans="1:26" ht="12" customHeight="1">
      <c r="A782" s="163"/>
      <c r="B782" s="180"/>
      <c r="C782" s="180"/>
      <c r="D782" s="180"/>
      <c r="E782" s="181"/>
      <c r="F782" s="181"/>
      <c r="G782" s="163"/>
      <c r="H782" s="163"/>
      <c r="I782" s="163"/>
      <c r="J782" s="163"/>
      <c r="K782" s="163"/>
      <c r="L782" s="163"/>
      <c r="M782" s="163"/>
      <c r="N782" s="163"/>
      <c r="O782" s="163"/>
      <c r="P782" s="163"/>
      <c r="Q782" s="163"/>
      <c r="R782" s="163"/>
      <c r="S782" s="163"/>
      <c r="T782" s="163"/>
      <c r="U782" s="163"/>
      <c r="V782" s="163"/>
      <c r="W782" s="163"/>
      <c r="X782" s="163"/>
      <c r="Y782" s="163"/>
      <c r="Z782" s="163"/>
    </row>
    <row r="783" spans="1:26" ht="12" customHeight="1">
      <c r="A783" s="163"/>
      <c r="B783" s="180"/>
      <c r="C783" s="180"/>
      <c r="D783" s="180"/>
      <c r="E783" s="181"/>
      <c r="F783" s="181"/>
      <c r="G783" s="163"/>
      <c r="H783" s="163"/>
      <c r="I783" s="163"/>
      <c r="J783" s="163"/>
      <c r="K783" s="163"/>
      <c r="L783" s="163"/>
      <c r="M783" s="163"/>
      <c r="N783" s="163"/>
      <c r="O783" s="163"/>
      <c r="P783" s="163"/>
      <c r="Q783" s="163"/>
      <c r="R783" s="163"/>
      <c r="S783" s="163"/>
      <c r="T783" s="163"/>
      <c r="U783" s="163"/>
      <c r="V783" s="163"/>
      <c r="W783" s="163"/>
      <c r="X783" s="163"/>
      <c r="Y783" s="163"/>
      <c r="Z783" s="163"/>
    </row>
    <row r="784" spans="1:26" ht="12" customHeight="1">
      <c r="A784" s="163"/>
      <c r="B784" s="180"/>
      <c r="C784" s="180"/>
      <c r="D784" s="180"/>
      <c r="E784" s="181"/>
      <c r="F784" s="181"/>
      <c r="G784" s="163"/>
      <c r="H784" s="163"/>
      <c r="I784" s="163"/>
      <c r="J784" s="163"/>
      <c r="K784" s="163"/>
      <c r="L784" s="163"/>
      <c r="M784" s="163"/>
      <c r="N784" s="163"/>
      <c r="O784" s="163"/>
      <c r="P784" s="163"/>
      <c r="Q784" s="163"/>
      <c r="R784" s="163"/>
      <c r="S784" s="163"/>
      <c r="T784" s="163"/>
      <c r="U784" s="163"/>
      <c r="V784" s="163"/>
      <c r="W784" s="163"/>
      <c r="X784" s="163"/>
      <c r="Y784" s="163"/>
      <c r="Z784" s="163"/>
    </row>
    <row r="785" spans="1:26" ht="12" customHeight="1">
      <c r="A785" s="163"/>
      <c r="B785" s="180"/>
      <c r="C785" s="180"/>
      <c r="D785" s="180"/>
      <c r="E785" s="181"/>
      <c r="F785" s="181"/>
      <c r="G785" s="163"/>
      <c r="H785" s="163"/>
      <c r="I785" s="163"/>
      <c r="J785" s="163"/>
      <c r="K785" s="163"/>
      <c r="L785" s="163"/>
      <c r="M785" s="163"/>
      <c r="N785" s="163"/>
      <c r="O785" s="163"/>
      <c r="P785" s="163"/>
      <c r="Q785" s="163"/>
      <c r="R785" s="163"/>
      <c r="S785" s="163"/>
      <c r="T785" s="163"/>
      <c r="U785" s="163"/>
      <c r="V785" s="163"/>
      <c r="W785" s="163"/>
      <c r="X785" s="163"/>
      <c r="Y785" s="163"/>
      <c r="Z785" s="163"/>
    </row>
    <row r="786" spans="1:26" ht="12" customHeight="1">
      <c r="A786" s="163"/>
      <c r="B786" s="180"/>
      <c r="C786" s="180"/>
      <c r="D786" s="180"/>
      <c r="E786" s="181"/>
      <c r="F786" s="181"/>
      <c r="G786" s="163"/>
      <c r="H786" s="163"/>
      <c r="I786" s="163"/>
      <c r="J786" s="163"/>
      <c r="K786" s="163"/>
      <c r="L786" s="163"/>
      <c r="M786" s="163"/>
      <c r="N786" s="163"/>
      <c r="O786" s="163"/>
      <c r="P786" s="163"/>
      <c r="Q786" s="163"/>
      <c r="R786" s="163"/>
      <c r="S786" s="163"/>
      <c r="T786" s="163"/>
      <c r="U786" s="163"/>
      <c r="V786" s="163"/>
      <c r="W786" s="163"/>
      <c r="X786" s="163"/>
      <c r="Y786" s="163"/>
      <c r="Z786" s="163"/>
    </row>
    <row r="787" spans="1:26" ht="12" customHeight="1">
      <c r="A787" s="163"/>
      <c r="B787" s="180"/>
      <c r="C787" s="180"/>
      <c r="D787" s="180"/>
      <c r="E787" s="181"/>
      <c r="F787" s="181"/>
      <c r="G787" s="163"/>
      <c r="H787" s="163"/>
      <c r="I787" s="163"/>
      <c r="J787" s="163"/>
      <c r="K787" s="163"/>
      <c r="L787" s="163"/>
      <c r="M787" s="163"/>
      <c r="N787" s="163"/>
      <c r="O787" s="163"/>
      <c r="P787" s="163"/>
      <c r="Q787" s="163"/>
      <c r="R787" s="163"/>
      <c r="S787" s="163"/>
      <c r="T787" s="163"/>
      <c r="U787" s="163"/>
      <c r="V787" s="163"/>
      <c r="W787" s="163"/>
      <c r="X787" s="163"/>
      <c r="Y787" s="163"/>
      <c r="Z787" s="163"/>
    </row>
    <row r="788" spans="1:26" ht="12" customHeight="1">
      <c r="A788" s="163"/>
      <c r="B788" s="180"/>
      <c r="C788" s="180"/>
      <c r="D788" s="180"/>
      <c r="E788" s="181"/>
      <c r="F788" s="181"/>
      <c r="G788" s="163"/>
      <c r="H788" s="163"/>
      <c r="I788" s="163"/>
      <c r="J788" s="163"/>
      <c r="K788" s="163"/>
      <c r="L788" s="163"/>
      <c r="M788" s="163"/>
      <c r="N788" s="163"/>
      <c r="O788" s="163"/>
      <c r="P788" s="163"/>
      <c r="Q788" s="163"/>
      <c r="R788" s="163"/>
      <c r="S788" s="163"/>
      <c r="T788" s="163"/>
      <c r="U788" s="163"/>
      <c r="V788" s="163"/>
      <c r="W788" s="163"/>
      <c r="X788" s="163"/>
      <c r="Y788" s="163"/>
      <c r="Z788" s="163"/>
    </row>
    <row r="789" spans="1:26" ht="12" customHeight="1">
      <c r="A789" s="163"/>
      <c r="B789" s="180"/>
      <c r="C789" s="180"/>
      <c r="D789" s="180"/>
      <c r="E789" s="181"/>
      <c r="F789" s="181"/>
      <c r="G789" s="163"/>
      <c r="H789" s="163"/>
      <c r="I789" s="163"/>
      <c r="J789" s="163"/>
      <c r="K789" s="163"/>
      <c r="L789" s="163"/>
      <c r="M789" s="163"/>
      <c r="N789" s="163"/>
      <c r="O789" s="163"/>
      <c r="P789" s="163"/>
      <c r="Q789" s="163"/>
      <c r="R789" s="163"/>
      <c r="S789" s="163"/>
      <c r="T789" s="163"/>
      <c r="U789" s="163"/>
      <c r="V789" s="163"/>
      <c r="W789" s="163"/>
      <c r="X789" s="163"/>
      <c r="Y789" s="163"/>
      <c r="Z789" s="163"/>
    </row>
    <row r="790" spans="1:26" ht="12" customHeight="1">
      <c r="A790" s="163"/>
      <c r="B790" s="180"/>
      <c r="C790" s="180"/>
      <c r="D790" s="180"/>
      <c r="E790" s="181"/>
      <c r="F790" s="181"/>
      <c r="G790" s="163"/>
      <c r="H790" s="163"/>
      <c r="I790" s="163"/>
      <c r="J790" s="163"/>
      <c r="K790" s="163"/>
      <c r="L790" s="163"/>
      <c r="M790" s="163"/>
      <c r="N790" s="163"/>
      <c r="O790" s="163"/>
      <c r="P790" s="163"/>
      <c r="Q790" s="163"/>
      <c r="R790" s="163"/>
      <c r="S790" s="163"/>
      <c r="T790" s="163"/>
      <c r="U790" s="163"/>
      <c r="V790" s="163"/>
      <c r="W790" s="163"/>
      <c r="X790" s="163"/>
      <c r="Y790" s="163"/>
      <c r="Z790" s="163"/>
    </row>
    <row r="791" spans="1:26" ht="12" customHeight="1">
      <c r="A791" s="163"/>
      <c r="B791" s="180"/>
      <c r="C791" s="180"/>
      <c r="D791" s="180"/>
      <c r="E791" s="181"/>
      <c r="F791" s="181"/>
      <c r="G791" s="163"/>
      <c r="H791" s="163"/>
      <c r="I791" s="163"/>
      <c r="J791" s="163"/>
      <c r="K791" s="163"/>
      <c r="L791" s="163"/>
      <c r="M791" s="163"/>
      <c r="N791" s="163"/>
      <c r="O791" s="163"/>
      <c r="P791" s="163"/>
      <c r="Q791" s="163"/>
      <c r="R791" s="163"/>
      <c r="S791" s="163"/>
      <c r="T791" s="163"/>
      <c r="U791" s="163"/>
      <c r="V791" s="163"/>
      <c r="W791" s="163"/>
      <c r="X791" s="163"/>
      <c r="Y791" s="163"/>
      <c r="Z791" s="163"/>
    </row>
    <row r="792" spans="1:26" ht="12" customHeight="1">
      <c r="A792" s="163"/>
      <c r="B792" s="180"/>
      <c r="C792" s="180"/>
      <c r="D792" s="180"/>
      <c r="E792" s="181"/>
      <c r="F792" s="181"/>
      <c r="G792" s="163"/>
      <c r="H792" s="163"/>
      <c r="I792" s="163"/>
      <c r="J792" s="163"/>
      <c r="K792" s="163"/>
      <c r="L792" s="163"/>
      <c r="M792" s="163"/>
      <c r="N792" s="163"/>
      <c r="O792" s="163"/>
      <c r="P792" s="163"/>
      <c r="Q792" s="163"/>
      <c r="R792" s="163"/>
      <c r="S792" s="163"/>
      <c r="T792" s="163"/>
      <c r="U792" s="163"/>
      <c r="V792" s="163"/>
      <c r="W792" s="163"/>
      <c r="X792" s="163"/>
      <c r="Y792" s="163"/>
      <c r="Z792" s="163"/>
    </row>
    <row r="793" spans="1:26" ht="12" customHeight="1">
      <c r="A793" s="163"/>
      <c r="B793" s="180"/>
      <c r="C793" s="180"/>
      <c r="D793" s="180"/>
      <c r="E793" s="181"/>
      <c r="F793" s="181"/>
      <c r="G793" s="163"/>
      <c r="H793" s="163"/>
      <c r="I793" s="163"/>
      <c r="J793" s="163"/>
      <c r="K793" s="163"/>
      <c r="L793" s="163"/>
      <c r="M793" s="163"/>
      <c r="N793" s="163"/>
      <c r="O793" s="163"/>
      <c r="P793" s="163"/>
      <c r="Q793" s="163"/>
      <c r="R793" s="163"/>
      <c r="S793" s="163"/>
      <c r="T793" s="163"/>
      <c r="U793" s="163"/>
      <c r="V793" s="163"/>
      <c r="W793" s="163"/>
      <c r="X793" s="163"/>
      <c r="Y793" s="163"/>
      <c r="Z793" s="163"/>
    </row>
    <row r="794" spans="1:26" ht="12" customHeight="1">
      <c r="A794" s="163"/>
      <c r="B794" s="180"/>
      <c r="C794" s="180"/>
      <c r="D794" s="180"/>
      <c r="E794" s="181"/>
      <c r="F794" s="181"/>
      <c r="G794" s="163"/>
      <c r="H794" s="163"/>
      <c r="I794" s="163"/>
      <c r="J794" s="163"/>
      <c r="K794" s="163"/>
      <c r="L794" s="163"/>
      <c r="M794" s="163"/>
      <c r="N794" s="163"/>
      <c r="O794" s="163"/>
      <c r="P794" s="163"/>
      <c r="Q794" s="163"/>
      <c r="R794" s="163"/>
      <c r="S794" s="163"/>
      <c r="T794" s="163"/>
      <c r="U794" s="163"/>
      <c r="V794" s="163"/>
      <c r="W794" s="163"/>
      <c r="X794" s="163"/>
      <c r="Y794" s="163"/>
      <c r="Z794" s="163"/>
    </row>
    <row r="795" spans="1:26" ht="12" customHeight="1">
      <c r="A795" s="163"/>
      <c r="B795" s="180"/>
      <c r="C795" s="180"/>
      <c r="D795" s="180"/>
      <c r="E795" s="181"/>
      <c r="F795" s="181"/>
      <c r="G795" s="163"/>
      <c r="H795" s="163"/>
      <c r="I795" s="163"/>
      <c r="J795" s="163"/>
      <c r="K795" s="163"/>
      <c r="L795" s="163"/>
      <c r="M795" s="163"/>
      <c r="N795" s="163"/>
      <c r="O795" s="163"/>
      <c r="P795" s="163"/>
      <c r="Q795" s="163"/>
      <c r="R795" s="163"/>
      <c r="S795" s="163"/>
      <c r="T795" s="163"/>
      <c r="U795" s="163"/>
      <c r="V795" s="163"/>
      <c r="W795" s="163"/>
      <c r="X795" s="163"/>
      <c r="Y795" s="163"/>
      <c r="Z795" s="163"/>
    </row>
    <row r="796" spans="1:26" ht="12" customHeight="1">
      <c r="A796" s="163"/>
      <c r="B796" s="180"/>
      <c r="C796" s="180"/>
      <c r="D796" s="180"/>
      <c r="E796" s="181"/>
      <c r="F796" s="181"/>
      <c r="G796" s="163"/>
      <c r="H796" s="163"/>
      <c r="I796" s="163"/>
      <c r="J796" s="163"/>
      <c r="K796" s="163"/>
      <c r="L796" s="163"/>
      <c r="M796" s="163"/>
      <c r="N796" s="163"/>
      <c r="O796" s="163"/>
      <c r="P796" s="163"/>
      <c r="Q796" s="163"/>
      <c r="R796" s="163"/>
      <c r="S796" s="163"/>
      <c r="T796" s="163"/>
      <c r="U796" s="163"/>
      <c r="V796" s="163"/>
      <c r="W796" s="163"/>
      <c r="X796" s="163"/>
      <c r="Y796" s="163"/>
      <c r="Z796" s="163"/>
    </row>
    <row r="797" spans="1:26" ht="12" customHeight="1">
      <c r="A797" s="163"/>
      <c r="B797" s="180"/>
      <c r="C797" s="180"/>
      <c r="D797" s="180"/>
      <c r="E797" s="181"/>
      <c r="F797" s="181"/>
      <c r="G797" s="163"/>
      <c r="H797" s="163"/>
      <c r="I797" s="163"/>
      <c r="J797" s="163"/>
      <c r="K797" s="163"/>
      <c r="L797" s="163"/>
      <c r="M797" s="163"/>
      <c r="N797" s="163"/>
      <c r="O797" s="163"/>
      <c r="P797" s="163"/>
      <c r="Q797" s="163"/>
      <c r="R797" s="163"/>
      <c r="S797" s="163"/>
      <c r="T797" s="163"/>
      <c r="U797" s="163"/>
      <c r="V797" s="163"/>
      <c r="W797" s="163"/>
      <c r="X797" s="163"/>
      <c r="Y797" s="163"/>
      <c r="Z797" s="163"/>
    </row>
    <row r="798" spans="1:26" ht="12" customHeight="1">
      <c r="A798" s="163"/>
      <c r="B798" s="180"/>
      <c r="C798" s="180"/>
      <c r="D798" s="180"/>
      <c r="E798" s="181"/>
      <c r="F798" s="181"/>
      <c r="G798" s="163"/>
      <c r="H798" s="163"/>
      <c r="I798" s="163"/>
      <c r="J798" s="163"/>
      <c r="K798" s="163"/>
      <c r="L798" s="163"/>
      <c r="M798" s="163"/>
      <c r="N798" s="163"/>
      <c r="O798" s="163"/>
      <c r="P798" s="163"/>
      <c r="Q798" s="163"/>
      <c r="R798" s="163"/>
      <c r="S798" s="163"/>
      <c r="T798" s="163"/>
      <c r="U798" s="163"/>
      <c r="V798" s="163"/>
      <c r="W798" s="163"/>
      <c r="X798" s="163"/>
      <c r="Y798" s="163"/>
      <c r="Z798" s="163"/>
    </row>
    <row r="799" spans="1:26" ht="12" customHeight="1">
      <c r="A799" s="163"/>
      <c r="B799" s="180"/>
      <c r="C799" s="180"/>
      <c r="D799" s="180"/>
      <c r="E799" s="181"/>
      <c r="F799" s="181"/>
      <c r="G799" s="163"/>
      <c r="H799" s="163"/>
      <c r="I799" s="163"/>
      <c r="J799" s="163"/>
      <c r="K799" s="163"/>
      <c r="L799" s="163"/>
      <c r="M799" s="163"/>
      <c r="N799" s="163"/>
      <c r="O799" s="163"/>
      <c r="P799" s="163"/>
      <c r="Q799" s="163"/>
      <c r="R799" s="163"/>
      <c r="S799" s="163"/>
      <c r="T799" s="163"/>
      <c r="U799" s="163"/>
      <c r="V799" s="163"/>
      <c r="W799" s="163"/>
      <c r="X799" s="163"/>
      <c r="Y799" s="163"/>
      <c r="Z799" s="163"/>
    </row>
    <row r="800" spans="1:26" ht="12" customHeight="1">
      <c r="A800" s="163"/>
      <c r="B800" s="180"/>
      <c r="C800" s="180"/>
      <c r="D800" s="180"/>
      <c r="E800" s="181"/>
      <c r="F800" s="181"/>
      <c r="G800" s="163"/>
      <c r="H800" s="163"/>
      <c r="I800" s="163"/>
      <c r="J800" s="163"/>
      <c r="K800" s="163"/>
      <c r="L800" s="163"/>
      <c r="M800" s="163"/>
      <c r="N800" s="163"/>
      <c r="O800" s="163"/>
      <c r="P800" s="163"/>
      <c r="Q800" s="163"/>
      <c r="R800" s="163"/>
      <c r="S800" s="163"/>
      <c r="T800" s="163"/>
      <c r="U800" s="163"/>
      <c r="V800" s="163"/>
      <c r="W800" s="163"/>
      <c r="X800" s="163"/>
      <c r="Y800" s="163"/>
      <c r="Z800" s="163"/>
    </row>
    <row r="801" spans="1:26" ht="12" customHeight="1">
      <c r="A801" s="163"/>
      <c r="B801" s="180"/>
      <c r="C801" s="180"/>
      <c r="D801" s="180"/>
      <c r="E801" s="181"/>
      <c r="F801" s="181"/>
      <c r="G801" s="163"/>
      <c r="H801" s="163"/>
      <c r="I801" s="163"/>
      <c r="J801" s="163"/>
      <c r="K801" s="163"/>
      <c r="L801" s="163"/>
      <c r="M801" s="163"/>
      <c r="N801" s="163"/>
      <c r="O801" s="163"/>
      <c r="P801" s="163"/>
      <c r="Q801" s="163"/>
      <c r="R801" s="163"/>
      <c r="S801" s="163"/>
      <c r="T801" s="163"/>
      <c r="U801" s="163"/>
      <c r="V801" s="163"/>
      <c r="W801" s="163"/>
      <c r="X801" s="163"/>
      <c r="Y801" s="163"/>
      <c r="Z801" s="163"/>
    </row>
    <row r="802" spans="1:26" ht="12" customHeight="1">
      <c r="A802" s="163"/>
      <c r="B802" s="180"/>
      <c r="C802" s="180"/>
      <c r="D802" s="180"/>
      <c r="E802" s="181"/>
      <c r="F802" s="181"/>
      <c r="G802" s="163"/>
      <c r="H802" s="163"/>
      <c r="I802" s="163"/>
      <c r="J802" s="163"/>
      <c r="K802" s="163"/>
      <c r="L802" s="163"/>
      <c r="M802" s="163"/>
      <c r="N802" s="163"/>
      <c r="O802" s="163"/>
      <c r="P802" s="163"/>
      <c r="Q802" s="163"/>
      <c r="R802" s="163"/>
      <c r="S802" s="163"/>
      <c r="T802" s="163"/>
      <c r="U802" s="163"/>
      <c r="V802" s="163"/>
      <c r="W802" s="163"/>
      <c r="X802" s="163"/>
      <c r="Y802" s="163"/>
      <c r="Z802" s="163"/>
    </row>
    <row r="803" spans="1:26" ht="12" customHeight="1">
      <c r="A803" s="163"/>
      <c r="B803" s="180"/>
      <c r="C803" s="180"/>
      <c r="D803" s="180"/>
      <c r="E803" s="181"/>
      <c r="F803" s="181"/>
      <c r="G803" s="163"/>
      <c r="H803" s="163"/>
      <c r="I803" s="163"/>
      <c r="J803" s="163"/>
      <c r="K803" s="163"/>
      <c r="L803" s="163"/>
      <c r="M803" s="163"/>
      <c r="N803" s="163"/>
      <c r="O803" s="163"/>
      <c r="P803" s="163"/>
      <c r="Q803" s="163"/>
      <c r="R803" s="163"/>
      <c r="S803" s="163"/>
      <c r="T803" s="163"/>
      <c r="U803" s="163"/>
      <c r="V803" s="163"/>
      <c r="W803" s="163"/>
      <c r="X803" s="163"/>
      <c r="Y803" s="163"/>
      <c r="Z803" s="163"/>
    </row>
    <row r="804" spans="1:26" ht="12" customHeight="1">
      <c r="A804" s="163"/>
      <c r="B804" s="180"/>
      <c r="C804" s="180"/>
      <c r="D804" s="180"/>
      <c r="E804" s="181"/>
      <c r="F804" s="181"/>
      <c r="G804" s="163"/>
      <c r="H804" s="163"/>
      <c r="I804" s="163"/>
      <c r="J804" s="163"/>
      <c r="K804" s="163"/>
      <c r="L804" s="163"/>
      <c r="M804" s="163"/>
      <c r="N804" s="163"/>
      <c r="O804" s="163"/>
      <c r="P804" s="163"/>
      <c r="Q804" s="163"/>
      <c r="R804" s="163"/>
      <c r="S804" s="163"/>
      <c r="T804" s="163"/>
      <c r="U804" s="163"/>
      <c r="V804" s="163"/>
      <c r="W804" s="163"/>
      <c r="X804" s="163"/>
      <c r="Y804" s="163"/>
      <c r="Z804" s="163"/>
    </row>
    <row r="805" spans="1:26" ht="12" customHeight="1">
      <c r="A805" s="163"/>
      <c r="B805" s="180"/>
      <c r="C805" s="180"/>
      <c r="D805" s="180"/>
      <c r="E805" s="181"/>
      <c r="F805" s="181"/>
      <c r="G805" s="163"/>
      <c r="H805" s="163"/>
      <c r="I805" s="163"/>
      <c r="J805" s="163"/>
      <c r="K805" s="163"/>
      <c r="L805" s="163"/>
      <c r="M805" s="163"/>
      <c r="N805" s="163"/>
      <c r="O805" s="163"/>
      <c r="P805" s="163"/>
      <c r="Q805" s="163"/>
      <c r="R805" s="163"/>
      <c r="S805" s="163"/>
      <c r="T805" s="163"/>
      <c r="U805" s="163"/>
      <c r="V805" s="163"/>
      <c r="W805" s="163"/>
      <c r="X805" s="163"/>
      <c r="Y805" s="163"/>
      <c r="Z805" s="163"/>
    </row>
    <row r="806" spans="1:26" ht="12" customHeight="1">
      <c r="A806" s="163"/>
      <c r="B806" s="180"/>
      <c r="C806" s="180"/>
      <c r="D806" s="180"/>
      <c r="E806" s="181"/>
      <c r="F806" s="181"/>
      <c r="G806" s="163"/>
      <c r="H806" s="163"/>
      <c r="I806" s="163"/>
      <c r="J806" s="163"/>
      <c r="K806" s="163"/>
      <c r="L806" s="163"/>
      <c r="M806" s="163"/>
      <c r="N806" s="163"/>
      <c r="O806" s="163"/>
      <c r="P806" s="163"/>
      <c r="Q806" s="163"/>
      <c r="R806" s="163"/>
      <c r="S806" s="163"/>
      <c r="T806" s="163"/>
      <c r="U806" s="163"/>
      <c r="V806" s="163"/>
      <c r="W806" s="163"/>
      <c r="X806" s="163"/>
      <c r="Y806" s="163"/>
      <c r="Z806" s="163"/>
    </row>
    <row r="807" spans="1:26" ht="12" customHeight="1">
      <c r="A807" s="163"/>
      <c r="B807" s="180"/>
      <c r="C807" s="180"/>
      <c r="D807" s="180"/>
      <c r="E807" s="181"/>
      <c r="F807" s="181"/>
      <c r="G807" s="163"/>
      <c r="H807" s="163"/>
      <c r="I807" s="163"/>
      <c r="J807" s="163"/>
      <c r="K807" s="163"/>
      <c r="L807" s="163"/>
      <c r="M807" s="163"/>
      <c r="N807" s="163"/>
      <c r="O807" s="163"/>
      <c r="P807" s="163"/>
      <c r="Q807" s="163"/>
      <c r="R807" s="163"/>
      <c r="S807" s="163"/>
      <c r="T807" s="163"/>
      <c r="U807" s="163"/>
      <c r="V807" s="163"/>
      <c r="W807" s="163"/>
      <c r="X807" s="163"/>
      <c r="Y807" s="163"/>
      <c r="Z807" s="163"/>
    </row>
    <row r="808" spans="1:26" ht="12" customHeight="1">
      <c r="A808" s="163"/>
      <c r="B808" s="180"/>
      <c r="C808" s="180"/>
      <c r="D808" s="180"/>
      <c r="E808" s="181"/>
      <c r="F808" s="181"/>
      <c r="G808" s="163"/>
      <c r="H808" s="163"/>
      <c r="I808" s="163"/>
      <c r="J808" s="163"/>
      <c r="K808" s="163"/>
      <c r="L808" s="163"/>
      <c r="M808" s="163"/>
      <c r="N808" s="163"/>
      <c r="O808" s="163"/>
      <c r="P808" s="163"/>
      <c r="Q808" s="163"/>
      <c r="R808" s="163"/>
      <c r="S808" s="163"/>
      <c r="T808" s="163"/>
      <c r="U808" s="163"/>
      <c r="V808" s="163"/>
      <c r="W808" s="163"/>
      <c r="X808" s="163"/>
      <c r="Y808" s="163"/>
      <c r="Z808" s="163"/>
    </row>
    <row r="809" spans="1:26" ht="12" customHeight="1">
      <c r="A809" s="163"/>
      <c r="B809" s="180"/>
      <c r="C809" s="180"/>
      <c r="D809" s="180"/>
      <c r="E809" s="181"/>
      <c r="F809" s="181"/>
      <c r="G809" s="163"/>
      <c r="H809" s="163"/>
      <c r="I809" s="163"/>
      <c r="J809" s="163"/>
      <c r="K809" s="163"/>
      <c r="L809" s="163"/>
      <c r="M809" s="163"/>
      <c r="N809" s="163"/>
      <c r="O809" s="163"/>
      <c r="P809" s="163"/>
      <c r="Q809" s="163"/>
      <c r="R809" s="163"/>
      <c r="S809" s="163"/>
      <c r="T809" s="163"/>
      <c r="U809" s="163"/>
      <c r="V809" s="163"/>
      <c r="W809" s="163"/>
      <c r="X809" s="163"/>
      <c r="Y809" s="163"/>
      <c r="Z809" s="163"/>
    </row>
    <row r="810" spans="1:26" ht="12" customHeight="1">
      <c r="A810" s="163"/>
      <c r="B810" s="180"/>
      <c r="C810" s="180"/>
      <c r="D810" s="180"/>
      <c r="E810" s="181"/>
      <c r="F810" s="181"/>
      <c r="G810" s="163"/>
      <c r="H810" s="163"/>
      <c r="I810" s="163"/>
      <c r="J810" s="163"/>
      <c r="K810" s="163"/>
      <c r="L810" s="163"/>
      <c r="M810" s="163"/>
      <c r="N810" s="163"/>
      <c r="O810" s="163"/>
      <c r="P810" s="163"/>
      <c r="Q810" s="163"/>
      <c r="R810" s="163"/>
      <c r="S810" s="163"/>
      <c r="T810" s="163"/>
      <c r="U810" s="163"/>
      <c r="V810" s="163"/>
      <c r="W810" s="163"/>
      <c r="X810" s="163"/>
      <c r="Y810" s="163"/>
      <c r="Z810" s="163"/>
    </row>
    <row r="811" spans="1:26" ht="12" customHeight="1">
      <c r="A811" s="163"/>
      <c r="B811" s="180"/>
      <c r="C811" s="180"/>
      <c r="D811" s="180"/>
      <c r="E811" s="181"/>
      <c r="F811" s="181"/>
      <c r="G811" s="163"/>
      <c r="H811" s="163"/>
      <c r="I811" s="163"/>
      <c r="J811" s="163"/>
      <c r="K811" s="163"/>
      <c r="L811" s="163"/>
      <c r="M811" s="163"/>
      <c r="N811" s="163"/>
      <c r="O811" s="163"/>
      <c r="P811" s="163"/>
      <c r="Q811" s="163"/>
      <c r="R811" s="163"/>
      <c r="S811" s="163"/>
      <c r="T811" s="163"/>
      <c r="U811" s="163"/>
      <c r="V811" s="163"/>
      <c r="W811" s="163"/>
      <c r="X811" s="163"/>
      <c r="Y811" s="163"/>
      <c r="Z811" s="163"/>
    </row>
    <row r="812" spans="1:26" ht="12" customHeight="1">
      <c r="A812" s="163"/>
      <c r="B812" s="180"/>
      <c r="C812" s="180"/>
      <c r="D812" s="180"/>
      <c r="E812" s="181"/>
      <c r="F812" s="181"/>
      <c r="G812" s="163"/>
      <c r="H812" s="163"/>
      <c r="I812" s="163"/>
      <c r="J812" s="163"/>
      <c r="K812" s="163"/>
      <c r="L812" s="163"/>
      <c r="M812" s="163"/>
      <c r="N812" s="163"/>
      <c r="O812" s="163"/>
      <c r="P812" s="163"/>
      <c r="Q812" s="163"/>
      <c r="R812" s="163"/>
      <c r="S812" s="163"/>
      <c r="T812" s="163"/>
      <c r="U812" s="163"/>
      <c r="V812" s="163"/>
      <c r="W812" s="163"/>
      <c r="X812" s="163"/>
      <c r="Y812" s="163"/>
      <c r="Z812" s="163"/>
    </row>
    <row r="813" spans="1:26" ht="12" customHeight="1">
      <c r="A813" s="163"/>
      <c r="B813" s="180"/>
      <c r="C813" s="180"/>
      <c r="D813" s="180"/>
      <c r="E813" s="181"/>
      <c r="F813" s="181"/>
      <c r="G813" s="163"/>
      <c r="H813" s="163"/>
      <c r="I813" s="163"/>
      <c r="J813" s="163"/>
      <c r="K813" s="163"/>
      <c r="L813" s="163"/>
      <c r="M813" s="163"/>
      <c r="N813" s="163"/>
      <c r="O813" s="163"/>
      <c r="P813" s="163"/>
      <c r="Q813" s="163"/>
      <c r="R813" s="163"/>
      <c r="S813" s="163"/>
      <c r="T813" s="163"/>
      <c r="U813" s="163"/>
      <c r="V813" s="163"/>
      <c r="W813" s="163"/>
      <c r="X813" s="163"/>
      <c r="Y813" s="163"/>
      <c r="Z813" s="163"/>
    </row>
    <row r="814" spans="1:26" ht="12" customHeight="1">
      <c r="A814" s="163"/>
      <c r="B814" s="180"/>
      <c r="C814" s="180"/>
      <c r="D814" s="180"/>
      <c r="E814" s="181"/>
      <c r="F814" s="181"/>
      <c r="G814" s="163"/>
      <c r="H814" s="163"/>
      <c r="I814" s="163"/>
      <c r="J814" s="163"/>
      <c r="K814" s="163"/>
      <c r="L814" s="163"/>
      <c r="M814" s="163"/>
      <c r="N814" s="163"/>
      <c r="O814" s="163"/>
      <c r="P814" s="163"/>
      <c r="Q814" s="163"/>
      <c r="R814" s="163"/>
      <c r="S814" s="163"/>
      <c r="T814" s="163"/>
      <c r="U814" s="163"/>
      <c r="V814" s="163"/>
      <c r="W814" s="163"/>
      <c r="X814" s="163"/>
      <c r="Y814" s="163"/>
      <c r="Z814" s="163"/>
    </row>
    <row r="815" spans="1:26" ht="12" customHeight="1">
      <c r="A815" s="163"/>
      <c r="B815" s="180"/>
      <c r="C815" s="180"/>
      <c r="D815" s="180"/>
      <c r="E815" s="181"/>
      <c r="F815" s="181"/>
      <c r="G815" s="163"/>
      <c r="H815" s="163"/>
      <c r="I815" s="163"/>
      <c r="J815" s="163"/>
      <c r="K815" s="163"/>
      <c r="L815" s="163"/>
      <c r="M815" s="163"/>
      <c r="N815" s="163"/>
      <c r="O815" s="163"/>
      <c r="P815" s="163"/>
      <c r="Q815" s="163"/>
      <c r="R815" s="163"/>
      <c r="S815" s="163"/>
      <c r="T815" s="163"/>
      <c r="U815" s="163"/>
      <c r="V815" s="163"/>
      <c r="W815" s="163"/>
      <c r="X815" s="163"/>
      <c r="Y815" s="163"/>
      <c r="Z815" s="163"/>
    </row>
    <row r="816" spans="1:26" ht="12" customHeight="1">
      <c r="A816" s="163"/>
      <c r="B816" s="180"/>
      <c r="C816" s="180"/>
      <c r="D816" s="180"/>
      <c r="E816" s="181"/>
      <c r="F816" s="181"/>
      <c r="G816" s="163"/>
      <c r="H816" s="163"/>
      <c r="I816" s="163"/>
      <c r="J816" s="163"/>
      <c r="K816" s="163"/>
      <c r="L816" s="163"/>
      <c r="M816" s="163"/>
      <c r="N816" s="163"/>
      <c r="O816" s="163"/>
      <c r="P816" s="163"/>
      <c r="Q816" s="163"/>
      <c r="R816" s="163"/>
      <c r="S816" s="163"/>
      <c r="T816" s="163"/>
      <c r="U816" s="163"/>
      <c r="V816" s="163"/>
      <c r="W816" s="163"/>
      <c r="X816" s="163"/>
      <c r="Y816" s="163"/>
      <c r="Z816" s="163"/>
    </row>
    <row r="817" spans="1:26" ht="12" customHeight="1">
      <c r="A817" s="163"/>
      <c r="B817" s="180"/>
      <c r="C817" s="180"/>
      <c r="D817" s="180"/>
      <c r="E817" s="181"/>
      <c r="F817" s="181"/>
      <c r="G817" s="163"/>
      <c r="H817" s="163"/>
      <c r="I817" s="163"/>
      <c r="J817" s="163"/>
      <c r="K817" s="163"/>
      <c r="L817" s="163"/>
      <c r="M817" s="163"/>
      <c r="N817" s="163"/>
      <c r="O817" s="163"/>
      <c r="P817" s="163"/>
      <c r="Q817" s="163"/>
      <c r="R817" s="163"/>
      <c r="S817" s="163"/>
      <c r="T817" s="163"/>
      <c r="U817" s="163"/>
      <c r="V817" s="163"/>
      <c r="W817" s="163"/>
      <c r="X817" s="163"/>
      <c r="Y817" s="163"/>
      <c r="Z817" s="163"/>
    </row>
    <row r="818" spans="1:26" ht="12" customHeight="1">
      <c r="A818" s="163"/>
      <c r="B818" s="180"/>
      <c r="C818" s="180"/>
      <c r="D818" s="180"/>
      <c r="E818" s="181"/>
      <c r="F818" s="181"/>
      <c r="G818" s="163"/>
      <c r="H818" s="163"/>
      <c r="I818" s="163"/>
      <c r="J818" s="163"/>
      <c r="K818" s="163"/>
      <c r="L818" s="163"/>
      <c r="M818" s="163"/>
      <c r="N818" s="163"/>
      <c r="O818" s="163"/>
      <c r="P818" s="163"/>
      <c r="Q818" s="163"/>
      <c r="R818" s="163"/>
      <c r="S818" s="163"/>
      <c r="T818" s="163"/>
      <c r="U818" s="163"/>
      <c r="V818" s="163"/>
      <c r="W818" s="163"/>
      <c r="X818" s="163"/>
      <c r="Y818" s="163"/>
      <c r="Z818" s="163"/>
    </row>
    <row r="819" spans="1:26" ht="12" customHeight="1">
      <c r="A819" s="163"/>
      <c r="B819" s="180"/>
      <c r="C819" s="180"/>
      <c r="D819" s="180"/>
      <c r="E819" s="181"/>
      <c r="F819" s="181"/>
      <c r="G819" s="163"/>
      <c r="H819" s="163"/>
      <c r="I819" s="163"/>
      <c r="J819" s="163"/>
      <c r="K819" s="163"/>
      <c r="L819" s="163"/>
      <c r="M819" s="163"/>
      <c r="N819" s="163"/>
      <c r="O819" s="163"/>
      <c r="P819" s="163"/>
      <c r="Q819" s="163"/>
      <c r="R819" s="163"/>
      <c r="S819" s="163"/>
      <c r="T819" s="163"/>
      <c r="U819" s="163"/>
      <c r="V819" s="163"/>
      <c r="W819" s="163"/>
      <c r="X819" s="163"/>
      <c r="Y819" s="163"/>
      <c r="Z819" s="163"/>
    </row>
    <row r="820" spans="1:26" ht="12" customHeight="1">
      <c r="A820" s="163"/>
      <c r="B820" s="180"/>
      <c r="C820" s="180"/>
      <c r="D820" s="180"/>
      <c r="E820" s="181"/>
      <c r="F820" s="181"/>
      <c r="G820" s="163"/>
      <c r="H820" s="163"/>
      <c r="I820" s="163"/>
      <c r="J820" s="163"/>
      <c r="K820" s="163"/>
      <c r="L820" s="163"/>
      <c r="M820" s="163"/>
      <c r="N820" s="163"/>
      <c r="O820" s="163"/>
      <c r="P820" s="163"/>
      <c r="Q820" s="163"/>
      <c r="R820" s="163"/>
      <c r="S820" s="163"/>
      <c r="T820" s="163"/>
      <c r="U820" s="163"/>
      <c r="V820" s="163"/>
      <c r="W820" s="163"/>
      <c r="X820" s="163"/>
      <c r="Y820" s="163"/>
      <c r="Z820" s="163"/>
    </row>
    <row r="821" spans="1:26" ht="12" customHeight="1">
      <c r="A821" s="163"/>
      <c r="B821" s="180"/>
      <c r="C821" s="180"/>
      <c r="D821" s="180"/>
      <c r="E821" s="181"/>
      <c r="F821" s="181"/>
      <c r="G821" s="163"/>
      <c r="H821" s="163"/>
      <c r="I821" s="163"/>
      <c r="J821" s="163"/>
      <c r="K821" s="163"/>
      <c r="L821" s="163"/>
      <c r="M821" s="163"/>
      <c r="N821" s="163"/>
      <c r="O821" s="163"/>
      <c r="P821" s="163"/>
      <c r="Q821" s="163"/>
      <c r="R821" s="163"/>
      <c r="S821" s="163"/>
      <c r="T821" s="163"/>
      <c r="U821" s="163"/>
      <c r="V821" s="163"/>
      <c r="W821" s="163"/>
      <c r="X821" s="163"/>
      <c r="Y821" s="163"/>
      <c r="Z821" s="163"/>
    </row>
    <row r="822" spans="1:26" ht="12" customHeight="1">
      <c r="A822" s="163"/>
      <c r="B822" s="180"/>
      <c r="C822" s="180"/>
      <c r="D822" s="180"/>
      <c r="E822" s="181"/>
      <c r="F822" s="181"/>
      <c r="G822" s="163"/>
      <c r="H822" s="163"/>
      <c r="I822" s="163"/>
      <c r="J822" s="163"/>
      <c r="K822" s="163"/>
      <c r="L822" s="163"/>
      <c r="M822" s="163"/>
      <c r="N822" s="163"/>
      <c r="O822" s="163"/>
      <c r="P822" s="163"/>
      <c r="Q822" s="163"/>
      <c r="R822" s="163"/>
      <c r="S822" s="163"/>
      <c r="T822" s="163"/>
      <c r="U822" s="163"/>
      <c r="V822" s="163"/>
      <c r="W822" s="163"/>
      <c r="X822" s="163"/>
      <c r="Y822" s="163"/>
      <c r="Z822" s="163"/>
    </row>
    <row r="823" spans="1:26" ht="12" customHeight="1">
      <c r="A823" s="163"/>
      <c r="B823" s="180"/>
      <c r="C823" s="180"/>
      <c r="D823" s="180"/>
      <c r="E823" s="181"/>
      <c r="F823" s="181"/>
      <c r="G823" s="163"/>
      <c r="H823" s="163"/>
      <c r="I823" s="163"/>
      <c r="J823" s="163"/>
      <c r="K823" s="163"/>
      <c r="L823" s="163"/>
      <c r="M823" s="163"/>
      <c r="N823" s="163"/>
      <c r="O823" s="163"/>
      <c r="P823" s="163"/>
      <c r="Q823" s="163"/>
      <c r="R823" s="163"/>
      <c r="S823" s="163"/>
      <c r="T823" s="163"/>
      <c r="U823" s="163"/>
      <c r="V823" s="163"/>
      <c r="W823" s="163"/>
      <c r="X823" s="163"/>
      <c r="Y823" s="163"/>
      <c r="Z823" s="163"/>
    </row>
    <row r="824" spans="1:26" ht="12" customHeight="1">
      <c r="A824" s="163"/>
      <c r="B824" s="180"/>
      <c r="C824" s="180"/>
      <c r="D824" s="180"/>
      <c r="E824" s="181"/>
      <c r="F824" s="181"/>
      <c r="G824" s="163"/>
      <c r="H824" s="163"/>
      <c r="I824" s="163"/>
      <c r="J824" s="163"/>
      <c r="K824" s="163"/>
      <c r="L824" s="163"/>
      <c r="M824" s="163"/>
      <c r="N824" s="163"/>
      <c r="O824" s="163"/>
      <c r="P824" s="163"/>
      <c r="Q824" s="163"/>
      <c r="R824" s="163"/>
      <c r="S824" s="163"/>
      <c r="T824" s="163"/>
      <c r="U824" s="163"/>
      <c r="V824" s="163"/>
      <c r="W824" s="163"/>
      <c r="X824" s="163"/>
      <c r="Y824" s="163"/>
      <c r="Z824" s="163"/>
    </row>
    <row r="825" spans="1:26" ht="12" customHeight="1">
      <c r="A825" s="163"/>
      <c r="B825" s="180"/>
      <c r="C825" s="180"/>
      <c r="D825" s="180"/>
      <c r="E825" s="181"/>
      <c r="F825" s="181"/>
      <c r="G825" s="163"/>
      <c r="H825" s="163"/>
      <c r="I825" s="163"/>
      <c r="J825" s="163"/>
      <c r="K825" s="163"/>
      <c r="L825" s="163"/>
      <c r="M825" s="163"/>
      <c r="N825" s="163"/>
      <c r="O825" s="163"/>
      <c r="P825" s="163"/>
      <c r="Q825" s="163"/>
      <c r="R825" s="163"/>
      <c r="S825" s="163"/>
      <c r="T825" s="163"/>
      <c r="U825" s="163"/>
      <c r="V825" s="163"/>
      <c r="W825" s="163"/>
      <c r="X825" s="163"/>
      <c r="Y825" s="163"/>
      <c r="Z825" s="163"/>
    </row>
    <row r="826" spans="1:26" ht="12" customHeight="1">
      <c r="A826" s="163"/>
      <c r="B826" s="180"/>
      <c r="C826" s="180"/>
      <c r="D826" s="180"/>
      <c r="E826" s="181"/>
      <c r="F826" s="181"/>
      <c r="G826" s="163"/>
      <c r="H826" s="163"/>
      <c r="I826" s="163"/>
      <c r="J826" s="163"/>
      <c r="K826" s="163"/>
      <c r="L826" s="163"/>
      <c r="M826" s="163"/>
      <c r="N826" s="163"/>
      <c r="O826" s="163"/>
      <c r="P826" s="163"/>
      <c r="Q826" s="163"/>
      <c r="R826" s="163"/>
      <c r="S826" s="163"/>
      <c r="T826" s="163"/>
      <c r="U826" s="163"/>
      <c r="V826" s="163"/>
      <c r="W826" s="163"/>
      <c r="X826" s="163"/>
      <c r="Y826" s="163"/>
      <c r="Z826" s="163"/>
    </row>
    <row r="827" spans="1:26" ht="12" customHeight="1">
      <c r="A827" s="163"/>
      <c r="B827" s="180"/>
      <c r="C827" s="180"/>
      <c r="D827" s="180"/>
      <c r="E827" s="181"/>
      <c r="F827" s="181"/>
      <c r="G827" s="163"/>
      <c r="H827" s="163"/>
      <c r="I827" s="163"/>
      <c r="J827" s="163"/>
      <c r="K827" s="163"/>
      <c r="L827" s="163"/>
      <c r="M827" s="163"/>
      <c r="N827" s="163"/>
      <c r="O827" s="163"/>
      <c r="P827" s="163"/>
      <c r="Q827" s="163"/>
      <c r="R827" s="163"/>
      <c r="S827" s="163"/>
      <c r="T827" s="163"/>
      <c r="U827" s="163"/>
      <c r="V827" s="163"/>
      <c r="W827" s="163"/>
      <c r="X827" s="163"/>
      <c r="Y827" s="163"/>
      <c r="Z827" s="163"/>
    </row>
    <row r="828" spans="1:26" ht="12" customHeight="1">
      <c r="A828" s="163"/>
      <c r="B828" s="180"/>
      <c r="C828" s="180"/>
      <c r="D828" s="180"/>
      <c r="E828" s="181"/>
      <c r="F828" s="181"/>
      <c r="G828" s="163"/>
      <c r="H828" s="163"/>
      <c r="I828" s="163"/>
      <c r="J828" s="163"/>
      <c r="K828" s="163"/>
      <c r="L828" s="163"/>
      <c r="M828" s="163"/>
      <c r="N828" s="163"/>
      <c r="O828" s="163"/>
      <c r="P828" s="163"/>
      <c r="Q828" s="163"/>
      <c r="R828" s="163"/>
      <c r="S828" s="163"/>
      <c r="T828" s="163"/>
      <c r="U828" s="163"/>
      <c r="V828" s="163"/>
      <c r="W828" s="163"/>
      <c r="X828" s="163"/>
      <c r="Y828" s="163"/>
      <c r="Z828" s="163"/>
    </row>
    <row r="829" spans="1:26" ht="12" customHeight="1">
      <c r="A829" s="163"/>
      <c r="B829" s="180"/>
      <c r="C829" s="180"/>
      <c r="D829" s="180"/>
      <c r="E829" s="181"/>
      <c r="F829" s="181"/>
      <c r="G829" s="163"/>
      <c r="H829" s="163"/>
      <c r="I829" s="163"/>
      <c r="J829" s="163"/>
      <c r="K829" s="163"/>
      <c r="L829" s="163"/>
      <c r="M829" s="163"/>
      <c r="N829" s="163"/>
      <c r="O829" s="163"/>
      <c r="P829" s="163"/>
      <c r="Q829" s="163"/>
      <c r="R829" s="163"/>
      <c r="S829" s="163"/>
      <c r="T829" s="163"/>
      <c r="U829" s="163"/>
      <c r="V829" s="163"/>
      <c r="W829" s="163"/>
      <c r="X829" s="163"/>
      <c r="Y829" s="163"/>
      <c r="Z829" s="163"/>
    </row>
    <row r="830" spans="1:26" ht="12" customHeight="1">
      <c r="A830" s="163"/>
      <c r="B830" s="180"/>
      <c r="C830" s="180"/>
      <c r="D830" s="180"/>
      <c r="E830" s="181"/>
      <c r="F830" s="181"/>
      <c r="G830" s="163"/>
      <c r="H830" s="163"/>
      <c r="I830" s="163"/>
      <c r="J830" s="163"/>
      <c r="K830" s="163"/>
      <c r="L830" s="163"/>
      <c r="M830" s="163"/>
      <c r="N830" s="163"/>
      <c r="O830" s="163"/>
      <c r="P830" s="163"/>
      <c r="Q830" s="163"/>
      <c r="R830" s="163"/>
      <c r="S830" s="163"/>
      <c r="T830" s="163"/>
      <c r="U830" s="163"/>
      <c r="V830" s="163"/>
      <c r="W830" s="163"/>
      <c r="X830" s="163"/>
      <c r="Y830" s="163"/>
      <c r="Z830" s="163"/>
    </row>
    <row r="831" spans="1:26" ht="12" customHeight="1">
      <c r="A831" s="163"/>
      <c r="B831" s="180"/>
      <c r="C831" s="180"/>
      <c r="D831" s="180"/>
      <c r="E831" s="181"/>
      <c r="F831" s="181"/>
      <c r="G831" s="163"/>
      <c r="H831" s="163"/>
      <c r="I831" s="163"/>
      <c r="J831" s="163"/>
      <c r="K831" s="163"/>
      <c r="L831" s="163"/>
      <c r="M831" s="163"/>
      <c r="N831" s="163"/>
      <c r="O831" s="163"/>
      <c r="P831" s="163"/>
      <c r="Q831" s="163"/>
      <c r="R831" s="163"/>
      <c r="S831" s="163"/>
      <c r="T831" s="163"/>
      <c r="U831" s="163"/>
      <c r="V831" s="163"/>
      <c r="W831" s="163"/>
      <c r="X831" s="163"/>
      <c r="Y831" s="163"/>
      <c r="Z831" s="163"/>
    </row>
    <row r="832" spans="1:26" ht="12" customHeight="1">
      <c r="A832" s="163"/>
      <c r="B832" s="180"/>
      <c r="C832" s="180"/>
      <c r="D832" s="180"/>
      <c r="E832" s="181"/>
      <c r="F832" s="181"/>
      <c r="G832" s="163"/>
      <c r="H832" s="163"/>
      <c r="I832" s="163"/>
      <c r="J832" s="163"/>
      <c r="K832" s="163"/>
      <c r="L832" s="163"/>
      <c r="M832" s="163"/>
      <c r="N832" s="163"/>
      <c r="O832" s="163"/>
      <c r="P832" s="163"/>
      <c r="Q832" s="163"/>
      <c r="R832" s="163"/>
      <c r="S832" s="163"/>
      <c r="T832" s="163"/>
      <c r="U832" s="163"/>
      <c r="V832" s="163"/>
      <c r="W832" s="163"/>
      <c r="X832" s="163"/>
      <c r="Y832" s="163"/>
      <c r="Z832" s="163"/>
    </row>
    <row r="833" spans="1:26" ht="12" customHeight="1">
      <c r="A833" s="163"/>
      <c r="B833" s="180"/>
      <c r="C833" s="180"/>
      <c r="D833" s="180"/>
      <c r="E833" s="181"/>
      <c r="F833" s="181"/>
      <c r="G833" s="163"/>
      <c r="H833" s="163"/>
      <c r="I833" s="163"/>
      <c r="J833" s="163"/>
      <c r="K833" s="163"/>
      <c r="L833" s="163"/>
      <c r="M833" s="163"/>
      <c r="N833" s="163"/>
      <c r="O833" s="163"/>
      <c r="P833" s="163"/>
      <c r="Q833" s="163"/>
      <c r="R833" s="163"/>
      <c r="S833" s="163"/>
      <c r="T833" s="163"/>
      <c r="U833" s="163"/>
      <c r="V833" s="163"/>
      <c r="W833" s="163"/>
      <c r="X833" s="163"/>
      <c r="Y833" s="163"/>
      <c r="Z833" s="163"/>
    </row>
    <row r="834" spans="1:26" ht="12" customHeight="1">
      <c r="A834" s="163"/>
      <c r="B834" s="180"/>
      <c r="C834" s="180"/>
      <c r="D834" s="180"/>
      <c r="E834" s="181"/>
      <c r="F834" s="181"/>
      <c r="G834" s="163"/>
      <c r="H834" s="163"/>
      <c r="I834" s="163"/>
      <c r="J834" s="163"/>
      <c r="K834" s="163"/>
      <c r="L834" s="163"/>
      <c r="M834" s="163"/>
      <c r="N834" s="163"/>
      <c r="O834" s="163"/>
      <c r="P834" s="163"/>
      <c r="Q834" s="163"/>
      <c r="R834" s="163"/>
      <c r="S834" s="163"/>
      <c r="T834" s="163"/>
      <c r="U834" s="163"/>
      <c r="V834" s="163"/>
      <c r="W834" s="163"/>
      <c r="X834" s="163"/>
      <c r="Y834" s="163"/>
      <c r="Z834" s="163"/>
    </row>
    <row r="835" spans="1:26" ht="12" customHeight="1">
      <c r="A835" s="163"/>
      <c r="B835" s="180"/>
      <c r="C835" s="180"/>
      <c r="D835" s="180"/>
      <c r="E835" s="181"/>
      <c r="F835" s="181"/>
      <c r="G835" s="163"/>
      <c r="H835" s="163"/>
      <c r="I835" s="163"/>
      <c r="J835" s="163"/>
      <c r="K835" s="163"/>
      <c r="L835" s="163"/>
      <c r="M835" s="163"/>
      <c r="N835" s="163"/>
      <c r="O835" s="163"/>
      <c r="P835" s="163"/>
      <c r="Q835" s="163"/>
      <c r="R835" s="163"/>
      <c r="S835" s="163"/>
      <c r="T835" s="163"/>
      <c r="U835" s="163"/>
      <c r="V835" s="163"/>
      <c r="W835" s="163"/>
      <c r="X835" s="163"/>
      <c r="Y835" s="163"/>
      <c r="Z835" s="163"/>
    </row>
    <row r="836" spans="1:26" ht="12" customHeight="1">
      <c r="A836" s="163"/>
      <c r="B836" s="180"/>
      <c r="C836" s="180"/>
      <c r="D836" s="180"/>
      <c r="E836" s="181"/>
      <c r="F836" s="181"/>
      <c r="G836" s="163"/>
      <c r="H836" s="163"/>
      <c r="I836" s="163"/>
      <c r="J836" s="163"/>
      <c r="K836" s="163"/>
      <c r="L836" s="163"/>
      <c r="M836" s="163"/>
      <c r="N836" s="163"/>
      <c r="O836" s="163"/>
      <c r="P836" s="163"/>
      <c r="Q836" s="163"/>
      <c r="R836" s="163"/>
      <c r="S836" s="163"/>
      <c r="T836" s="163"/>
      <c r="U836" s="163"/>
      <c r="V836" s="163"/>
      <c r="W836" s="163"/>
      <c r="X836" s="163"/>
      <c r="Y836" s="163"/>
      <c r="Z836" s="163"/>
    </row>
    <row r="837" spans="1:26" ht="12" customHeight="1">
      <c r="A837" s="163"/>
      <c r="B837" s="180"/>
      <c r="C837" s="180"/>
      <c r="D837" s="180"/>
      <c r="E837" s="181"/>
      <c r="F837" s="181"/>
      <c r="G837" s="163"/>
      <c r="H837" s="163"/>
      <c r="I837" s="163"/>
      <c r="J837" s="163"/>
      <c r="K837" s="163"/>
      <c r="L837" s="163"/>
      <c r="M837" s="163"/>
      <c r="N837" s="163"/>
      <c r="O837" s="163"/>
      <c r="P837" s="163"/>
      <c r="Q837" s="163"/>
      <c r="R837" s="163"/>
      <c r="S837" s="163"/>
      <c r="T837" s="163"/>
      <c r="U837" s="163"/>
      <c r="V837" s="163"/>
      <c r="W837" s="163"/>
      <c r="X837" s="163"/>
      <c r="Y837" s="163"/>
      <c r="Z837" s="163"/>
    </row>
    <row r="838" spans="1:26" ht="12" customHeight="1">
      <c r="A838" s="163"/>
      <c r="B838" s="180"/>
      <c r="C838" s="180"/>
      <c r="D838" s="180"/>
      <c r="E838" s="181"/>
      <c r="F838" s="181"/>
      <c r="G838" s="163"/>
      <c r="H838" s="163"/>
      <c r="I838" s="163"/>
      <c r="J838" s="163"/>
      <c r="K838" s="163"/>
      <c r="L838" s="163"/>
      <c r="M838" s="163"/>
      <c r="N838" s="163"/>
      <c r="O838" s="163"/>
      <c r="P838" s="163"/>
      <c r="Q838" s="163"/>
      <c r="R838" s="163"/>
      <c r="S838" s="163"/>
      <c r="T838" s="163"/>
      <c r="U838" s="163"/>
      <c r="V838" s="163"/>
      <c r="W838" s="163"/>
      <c r="X838" s="163"/>
      <c r="Y838" s="163"/>
      <c r="Z838" s="163"/>
    </row>
    <row r="839" spans="1:26" ht="12" customHeight="1">
      <c r="A839" s="163"/>
      <c r="B839" s="180"/>
      <c r="C839" s="180"/>
      <c r="D839" s="180"/>
      <c r="E839" s="181"/>
      <c r="F839" s="181"/>
      <c r="G839" s="163"/>
      <c r="H839" s="163"/>
      <c r="I839" s="163"/>
      <c r="J839" s="163"/>
      <c r="K839" s="163"/>
      <c r="L839" s="163"/>
      <c r="M839" s="163"/>
      <c r="N839" s="163"/>
      <c r="O839" s="163"/>
      <c r="P839" s="163"/>
      <c r="Q839" s="163"/>
      <c r="R839" s="163"/>
      <c r="S839" s="163"/>
      <c r="T839" s="163"/>
      <c r="U839" s="163"/>
      <c r="V839" s="163"/>
      <c r="W839" s="163"/>
      <c r="X839" s="163"/>
      <c r="Y839" s="163"/>
      <c r="Z839" s="163"/>
    </row>
    <row r="840" spans="1:26" ht="12" customHeight="1">
      <c r="A840" s="163"/>
      <c r="B840" s="180"/>
      <c r="C840" s="180"/>
      <c r="D840" s="180"/>
      <c r="E840" s="181"/>
      <c r="F840" s="181"/>
      <c r="G840" s="163"/>
      <c r="H840" s="163"/>
      <c r="I840" s="163"/>
      <c r="J840" s="163"/>
      <c r="K840" s="163"/>
      <c r="L840" s="163"/>
      <c r="M840" s="163"/>
      <c r="N840" s="163"/>
      <c r="O840" s="163"/>
      <c r="P840" s="163"/>
      <c r="Q840" s="163"/>
      <c r="R840" s="163"/>
      <c r="S840" s="163"/>
      <c r="T840" s="163"/>
      <c r="U840" s="163"/>
      <c r="V840" s="163"/>
      <c r="W840" s="163"/>
      <c r="X840" s="163"/>
      <c r="Y840" s="163"/>
      <c r="Z840" s="163"/>
    </row>
    <row r="841" spans="1:26" ht="12" customHeight="1">
      <c r="A841" s="163"/>
      <c r="B841" s="180"/>
      <c r="C841" s="180"/>
      <c r="D841" s="180"/>
      <c r="E841" s="181"/>
      <c r="F841" s="181"/>
      <c r="G841" s="163"/>
      <c r="H841" s="163"/>
      <c r="I841" s="163"/>
      <c r="J841" s="163"/>
      <c r="K841" s="163"/>
      <c r="L841" s="163"/>
      <c r="M841" s="163"/>
      <c r="N841" s="163"/>
      <c r="O841" s="163"/>
      <c r="P841" s="163"/>
      <c r="Q841" s="163"/>
      <c r="R841" s="163"/>
      <c r="S841" s="163"/>
      <c r="T841" s="163"/>
      <c r="U841" s="163"/>
      <c r="V841" s="163"/>
      <c r="W841" s="163"/>
      <c r="X841" s="163"/>
      <c r="Y841" s="163"/>
      <c r="Z841" s="163"/>
    </row>
    <row r="842" spans="1:26" ht="12" customHeight="1">
      <c r="A842" s="163"/>
      <c r="B842" s="180"/>
      <c r="C842" s="180"/>
      <c r="D842" s="180"/>
      <c r="E842" s="181"/>
      <c r="F842" s="181"/>
      <c r="G842" s="163"/>
      <c r="H842" s="163"/>
      <c r="I842" s="163"/>
      <c r="J842" s="163"/>
      <c r="K842" s="163"/>
      <c r="L842" s="163"/>
      <c r="M842" s="163"/>
      <c r="N842" s="163"/>
      <c r="O842" s="163"/>
      <c r="P842" s="163"/>
      <c r="Q842" s="163"/>
      <c r="R842" s="163"/>
      <c r="S842" s="163"/>
      <c r="T842" s="163"/>
      <c r="U842" s="163"/>
      <c r="V842" s="163"/>
      <c r="W842" s="163"/>
      <c r="X842" s="163"/>
      <c r="Y842" s="163"/>
      <c r="Z842" s="163"/>
    </row>
    <row r="843" spans="1:26" ht="12" customHeight="1">
      <c r="A843" s="163"/>
      <c r="B843" s="180"/>
      <c r="C843" s="180"/>
      <c r="D843" s="180"/>
      <c r="E843" s="181"/>
      <c r="F843" s="181"/>
      <c r="G843" s="163"/>
      <c r="H843" s="163"/>
      <c r="I843" s="163"/>
      <c r="J843" s="163"/>
      <c r="K843" s="163"/>
      <c r="L843" s="163"/>
      <c r="M843" s="163"/>
      <c r="N843" s="163"/>
      <c r="O843" s="163"/>
      <c r="P843" s="163"/>
      <c r="Q843" s="163"/>
      <c r="R843" s="163"/>
      <c r="S843" s="163"/>
      <c r="T843" s="163"/>
      <c r="U843" s="163"/>
      <c r="V843" s="163"/>
      <c r="W843" s="163"/>
      <c r="X843" s="163"/>
      <c r="Y843" s="163"/>
      <c r="Z843" s="163"/>
    </row>
    <row r="844" spans="1:26" ht="12" customHeight="1">
      <c r="A844" s="163"/>
      <c r="B844" s="180"/>
      <c r="C844" s="180"/>
      <c r="D844" s="180"/>
      <c r="E844" s="181"/>
      <c r="F844" s="181"/>
      <c r="G844" s="163"/>
      <c r="H844" s="163"/>
      <c r="I844" s="163"/>
      <c r="J844" s="163"/>
      <c r="K844" s="163"/>
      <c r="L844" s="163"/>
      <c r="M844" s="163"/>
      <c r="N844" s="163"/>
      <c r="O844" s="163"/>
      <c r="P844" s="163"/>
      <c r="Q844" s="163"/>
      <c r="R844" s="163"/>
      <c r="S844" s="163"/>
      <c r="T844" s="163"/>
      <c r="U844" s="163"/>
      <c r="V844" s="163"/>
      <c r="W844" s="163"/>
      <c r="X844" s="163"/>
      <c r="Y844" s="163"/>
      <c r="Z844" s="163"/>
    </row>
    <row r="845" spans="1:26" ht="12" customHeight="1">
      <c r="A845" s="163"/>
      <c r="B845" s="180"/>
      <c r="C845" s="180"/>
      <c r="D845" s="180"/>
      <c r="E845" s="181"/>
      <c r="F845" s="181"/>
      <c r="G845" s="163"/>
      <c r="H845" s="163"/>
      <c r="I845" s="163"/>
      <c r="J845" s="163"/>
      <c r="K845" s="163"/>
      <c r="L845" s="163"/>
      <c r="M845" s="163"/>
      <c r="N845" s="163"/>
      <c r="O845" s="163"/>
      <c r="P845" s="163"/>
      <c r="Q845" s="163"/>
      <c r="R845" s="163"/>
      <c r="S845" s="163"/>
      <c r="T845" s="163"/>
      <c r="U845" s="163"/>
      <c r="V845" s="163"/>
      <c r="W845" s="163"/>
      <c r="X845" s="163"/>
      <c r="Y845" s="163"/>
      <c r="Z845" s="163"/>
    </row>
    <row r="846" spans="1:26" ht="12" customHeight="1">
      <c r="A846" s="163"/>
      <c r="B846" s="180"/>
      <c r="C846" s="180"/>
      <c r="D846" s="180"/>
      <c r="E846" s="181"/>
      <c r="F846" s="181"/>
      <c r="G846" s="163"/>
      <c r="H846" s="163"/>
      <c r="I846" s="163"/>
      <c r="J846" s="163"/>
      <c r="K846" s="163"/>
      <c r="L846" s="163"/>
      <c r="M846" s="163"/>
      <c r="N846" s="163"/>
      <c r="O846" s="163"/>
      <c r="P846" s="163"/>
      <c r="Q846" s="163"/>
      <c r="R846" s="163"/>
      <c r="S846" s="163"/>
      <c r="T846" s="163"/>
      <c r="U846" s="163"/>
      <c r="V846" s="163"/>
      <c r="W846" s="163"/>
      <c r="X846" s="163"/>
      <c r="Y846" s="163"/>
      <c r="Z846" s="163"/>
    </row>
    <row r="847" spans="1:26" ht="12" customHeight="1">
      <c r="A847" s="163"/>
      <c r="B847" s="180"/>
      <c r="C847" s="180"/>
      <c r="D847" s="180"/>
      <c r="E847" s="181"/>
      <c r="F847" s="181"/>
      <c r="G847" s="163"/>
      <c r="H847" s="163"/>
      <c r="I847" s="163"/>
      <c r="J847" s="163"/>
      <c r="K847" s="163"/>
      <c r="L847" s="163"/>
      <c r="M847" s="163"/>
      <c r="N847" s="163"/>
      <c r="O847" s="163"/>
      <c r="P847" s="163"/>
      <c r="Q847" s="163"/>
      <c r="R847" s="163"/>
      <c r="S847" s="163"/>
      <c r="T847" s="163"/>
      <c r="U847" s="163"/>
      <c r="V847" s="163"/>
      <c r="W847" s="163"/>
      <c r="X847" s="163"/>
      <c r="Y847" s="163"/>
      <c r="Z847" s="163"/>
    </row>
    <row r="848" spans="1:26" ht="12" customHeight="1">
      <c r="A848" s="163"/>
      <c r="B848" s="180"/>
      <c r="C848" s="180"/>
      <c r="D848" s="180"/>
      <c r="E848" s="181"/>
      <c r="F848" s="181"/>
      <c r="G848" s="163"/>
      <c r="H848" s="163"/>
      <c r="I848" s="163"/>
      <c r="J848" s="163"/>
      <c r="K848" s="163"/>
      <c r="L848" s="163"/>
      <c r="M848" s="163"/>
      <c r="N848" s="163"/>
      <c r="O848" s="163"/>
      <c r="P848" s="163"/>
      <c r="Q848" s="163"/>
      <c r="R848" s="163"/>
      <c r="S848" s="163"/>
      <c r="T848" s="163"/>
      <c r="U848" s="163"/>
      <c r="V848" s="163"/>
      <c r="W848" s="163"/>
      <c r="X848" s="163"/>
      <c r="Y848" s="163"/>
      <c r="Z848" s="163"/>
    </row>
    <row r="849" spans="1:26" ht="12" customHeight="1">
      <c r="A849" s="163"/>
      <c r="B849" s="180"/>
      <c r="C849" s="180"/>
      <c r="D849" s="180"/>
      <c r="E849" s="181"/>
      <c r="F849" s="181"/>
      <c r="G849" s="163"/>
      <c r="H849" s="163"/>
      <c r="I849" s="163"/>
      <c r="J849" s="163"/>
      <c r="K849" s="163"/>
      <c r="L849" s="163"/>
      <c r="M849" s="163"/>
      <c r="N849" s="163"/>
      <c r="O849" s="163"/>
      <c r="P849" s="163"/>
      <c r="Q849" s="163"/>
      <c r="R849" s="163"/>
      <c r="S849" s="163"/>
      <c r="T849" s="163"/>
      <c r="U849" s="163"/>
      <c r="V849" s="163"/>
      <c r="W849" s="163"/>
      <c r="X849" s="163"/>
      <c r="Y849" s="163"/>
      <c r="Z849" s="163"/>
    </row>
    <row r="850" spans="1:26" ht="12" customHeight="1">
      <c r="A850" s="163"/>
      <c r="B850" s="180"/>
      <c r="C850" s="180"/>
      <c r="D850" s="180"/>
      <c r="E850" s="181"/>
      <c r="F850" s="181"/>
      <c r="G850" s="163"/>
      <c r="H850" s="163"/>
      <c r="I850" s="163"/>
      <c r="J850" s="163"/>
      <c r="K850" s="163"/>
      <c r="L850" s="163"/>
      <c r="M850" s="163"/>
      <c r="N850" s="163"/>
      <c r="O850" s="163"/>
      <c r="P850" s="163"/>
      <c r="Q850" s="163"/>
      <c r="R850" s="163"/>
      <c r="S850" s="163"/>
      <c r="T850" s="163"/>
      <c r="U850" s="163"/>
      <c r="V850" s="163"/>
      <c r="W850" s="163"/>
      <c r="X850" s="163"/>
      <c r="Y850" s="163"/>
      <c r="Z850" s="163"/>
    </row>
    <row r="851" spans="1:26" ht="12" customHeight="1">
      <c r="A851" s="163"/>
      <c r="B851" s="180"/>
      <c r="C851" s="180"/>
      <c r="D851" s="180"/>
      <c r="E851" s="181"/>
      <c r="F851" s="181"/>
      <c r="G851" s="163"/>
      <c r="H851" s="163"/>
      <c r="I851" s="163"/>
      <c r="J851" s="163"/>
      <c r="K851" s="163"/>
      <c r="L851" s="163"/>
      <c r="M851" s="163"/>
      <c r="N851" s="163"/>
      <c r="O851" s="163"/>
      <c r="P851" s="163"/>
      <c r="Q851" s="163"/>
      <c r="R851" s="163"/>
      <c r="S851" s="163"/>
      <c r="T851" s="163"/>
      <c r="U851" s="163"/>
      <c r="V851" s="163"/>
      <c r="W851" s="163"/>
      <c r="X851" s="163"/>
      <c r="Y851" s="163"/>
      <c r="Z851" s="163"/>
    </row>
    <row r="852" spans="1:26" ht="12" customHeight="1">
      <c r="A852" s="163"/>
      <c r="B852" s="180"/>
      <c r="C852" s="180"/>
      <c r="D852" s="180"/>
      <c r="E852" s="181"/>
      <c r="F852" s="181"/>
      <c r="G852" s="163"/>
      <c r="H852" s="163"/>
      <c r="I852" s="163"/>
      <c r="J852" s="163"/>
      <c r="K852" s="163"/>
      <c r="L852" s="163"/>
      <c r="M852" s="163"/>
      <c r="N852" s="163"/>
      <c r="O852" s="163"/>
      <c r="P852" s="163"/>
      <c r="Q852" s="163"/>
      <c r="R852" s="163"/>
      <c r="S852" s="163"/>
      <c r="T852" s="163"/>
      <c r="U852" s="163"/>
      <c r="V852" s="163"/>
      <c r="W852" s="163"/>
      <c r="X852" s="163"/>
      <c r="Y852" s="163"/>
      <c r="Z852" s="163"/>
    </row>
    <row r="853" spans="1:26" ht="12" customHeight="1">
      <c r="A853" s="163"/>
      <c r="B853" s="180"/>
      <c r="C853" s="180"/>
      <c r="D853" s="180"/>
      <c r="E853" s="181"/>
      <c r="F853" s="181"/>
      <c r="G853" s="163"/>
      <c r="H853" s="163"/>
      <c r="I853" s="163"/>
      <c r="J853" s="163"/>
      <c r="K853" s="163"/>
      <c r="L853" s="163"/>
      <c r="M853" s="163"/>
      <c r="N853" s="163"/>
      <c r="O853" s="163"/>
      <c r="P853" s="163"/>
      <c r="Q853" s="163"/>
      <c r="R853" s="163"/>
      <c r="S853" s="163"/>
      <c r="T853" s="163"/>
      <c r="U853" s="163"/>
      <c r="V853" s="163"/>
      <c r="W853" s="163"/>
      <c r="X853" s="163"/>
      <c r="Y853" s="163"/>
      <c r="Z853" s="163"/>
    </row>
    <row r="854" spans="1:26" ht="12" customHeight="1">
      <c r="A854" s="163"/>
      <c r="B854" s="180"/>
      <c r="C854" s="180"/>
      <c r="D854" s="180"/>
      <c r="E854" s="181"/>
      <c r="F854" s="181"/>
      <c r="G854" s="163"/>
      <c r="H854" s="163"/>
      <c r="I854" s="163"/>
      <c r="J854" s="163"/>
      <c r="K854" s="163"/>
      <c r="L854" s="163"/>
      <c r="M854" s="163"/>
      <c r="N854" s="163"/>
      <c r="O854" s="163"/>
      <c r="P854" s="163"/>
      <c r="Q854" s="163"/>
      <c r="R854" s="163"/>
      <c r="S854" s="163"/>
      <c r="T854" s="163"/>
      <c r="U854" s="163"/>
      <c r="V854" s="163"/>
      <c r="W854" s="163"/>
      <c r="X854" s="163"/>
      <c r="Y854" s="163"/>
      <c r="Z854" s="163"/>
    </row>
    <row r="855" spans="1:26" ht="12" customHeight="1">
      <c r="A855" s="163"/>
      <c r="B855" s="180"/>
      <c r="C855" s="180"/>
      <c r="D855" s="180"/>
      <c r="E855" s="181"/>
      <c r="F855" s="181"/>
      <c r="G855" s="163"/>
      <c r="H855" s="163"/>
      <c r="I855" s="163"/>
      <c r="J855" s="163"/>
      <c r="K855" s="163"/>
      <c r="L855" s="163"/>
      <c r="M855" s="163"/>
      <c r="N855" s="163"/>
      <c r="O855" s="163"/>
      <c r="P855" s="163"/>
      <c r="Q855" s="163"/>
      <c r="R855" s="163"/>
      <c r="S855" s="163"/>
      <c r="T855" s="163"/>
      <c r="U855" s="163"/>
      <c r="V855" s="163"/>
      <c r="W855" s="163"/>
      <c r="X855" s="163"/>
      <c r="Y855" s="163"/>
      <c r="Z855" s="163"/>
    </row>
    <row r="856" spans="1:26" ht="12" customHeight="1">
      <c r="A856" s="163"/>
      <c r="B856" s="180"/>
      <c r="C856" s="180"/>
      <c r="D856" s="180"/>
      <c r="E856" s="181"/>
      <c r="F856" s="181"/>
      <c r="G856" s="163"/>
      <c r="H856" s="163"/>
      <c r="I856" s="163"/>
      <c r="J856" s="163"/>
      <c r="K856" s="163"/>
      <c r="L856" s="163"/>
      <c r="M856" s="163"/>
      <c r="N856" s="163"/>
      <c r="O856" s="163"/>
      <c r="P856" s="163"/>
      <c r="Q856" s="163"/>
      <c r="R856" s="163"/>
      <c r="S856" s="163"/>
      <c r="T856" s="163"/>
      <c r="U856" s="163"/>
      <c r="V856" s="163"/>
      <c r="W856" s="163"/>
      <c r="X856" s="163"/>
      <c r="Y856" s="163"/>
      <c r="Z856" s="163"/>
    </row>
    <row r="857" spans="1:26" ht="12" customHeight="1">
      <c r="A857" s="163"/>
      <c r="B857" s="180"/>
      <c r="C857" s="180"/>
      <c r="D857" s="180"/>
      <c r="E857" s="181"/>
      <c r="F857" s="181"/>
      <c r="G857" s="163"/>
      <c r="H857" s="163"/>
      <c r="I857" s="163"/>
      <c r="J857" s="163"/>
      <c r="K857" s="163"/>
      <c r="L857" s="163"/>
      <c r="M857" s="163"/>
      <c r="N857" s="163"/>
      <c r="O857" s="163"/>
      <c r="P857" s="163"/>
      <c r="Q857" s="163"/>
      <c r="R857" s="163"/>
      <c r="S857" s="163"/>
      <c r="T857" s="163"/>
      <c r="U857" s="163"/>
      <c r="V857" s="163"/>
      <c r="W857" s="163"/>
      <c r="X857" s="163"/>
      <c r="Y857" s="163"/>
      <c r="Z857" s="163"/>
    </row>
    <row r="858" spans="1:26" ht="12" customHeight="1">
      <c r="A858" s="163"/>
      <c r="B858" s="180"/>
      <c r="C858" s="180"/>
      <c r="D858" s="180"/>
      <c r="E858" s="181"/>
      <c r="F858" s="181"/>
      <c r="G858" s="163"/>
      <c r="H858" s="163"/>
      <c r="I858" s="163"/>
      <c r="J858" s="163"/>
      <c r="K858" s="163"/>
      <c r="L858" s="163"/>
      <c r="M858" s="163"/>
      <c r="N858" s="163"/>
      <c r="O858" s="163"/>
      <c r="P858" s="163"/>
      <c r="Q858" s="163"/>
      <c r="R858" s="163"/>
      <c r="S858" s="163"/>
      <c r="T858" s="163"/>
      <c r="U858" s="163"/>
      <c r="V858" s="163"/>
      <c r="W858" s="163"/>
      <c r="X858" s="163"/>
      <c r="Y858" s="163"/>
      <c r="Z858" s="163"/>
    </row>
    <row r="859" spans="1:26" ht="12" customHeight="1">
      <c r="A859" s="163"/>
      <c r="B859" s="180"/>
      <c r="C859" s="180"/>
      <c r="D859" s="180"/>
      <c r="E859" s="181"/>
      <c r="F859" s="181"/>
      <c r="G859" s="163"/>
      <c r="H859" s="163"/>
      <c r="I859" s="163"/>
      <c r="J859" s="163"/>
      <c r="K859" s="163"/>
      <c r="L859" s="163"/>
      <c r="M859" s="163"/>
      <c r="N859" s="163"/>
      <c r="O859" s="163"/>
      <c r="P859" s="163"/>
      <c r="Q859" s="163"/>
      <c r="R859" s="163"/>
      <c r="S859" s="163"/>
      <c r="T859" s="163"/>
      <c r="U859" s="163"/>
      <c r="V859" s="163"/>
      <c r="W859" s="163"/>
      <c r="X859" s="163"/>
      <c r="Y859" s="163"/>
      <c r="Z859" s="163"/>
    </row>
    <row r="860" spans="1:26" ht="12" customHeight="1">
      <c r="A860" s="163"/>
      <c r="B860" s="180"/>
      <c r="C860" s="180"/>
      <c r="D860" s="180"/>
      <c r="E860" s="181"/>
      <c r="F860" s="181"/>
      <c r="G860" s="163"/>
      <c r="H860" s="163"/>
      <c r="I860" s="163"/>
      <c r="J860" s="163"/>
      <c r="K860" s="163"/>
      <c r="L860" s="163"/>
      <c r="M860" s="163"/>
      <c r="N860" s="163"/>
      <c r="O860" s="163"/>
      <c r="P860" s="163"/>
      <c r="Q860" s="163"/>
      <c r="R860" s="163"/>
      <c r="S860" s="163"/>
      <c r="T860" s="163"/>
      <c r="U860" s="163"/>
      <c r="V860" s="163"/>
      <c r="W860" s="163"/>
      <c r="X860" s="163"/>
      <c r="Y860" s="163"/>
      <c r="Z860" s="163"/>
    </row>
    <row r="861" spans="1:26" ht="12" customHeight="1">
      <c r="A861" s="163"/>
      <c r="B861" s="180"/>
      <c r="C861" s="180"/>
      <c r="D861" s="180"/>
      <c r="E861" s="181"/>
      <c r="F861" s="181"/>
      <c r="G861" s="163"/>
      <c r="H861" s="163"/>
      <c r="I861" s="163"/>
      <c r="J861" s="163"/>
      <c r="K861" s="163"/>
      <c r="L861" s="163"/>
      <c r="M861" s="163"/>
      <c r="N861" s="163"/>
      <c r="O861" s="163"/>
      <c r="P861" s="163"/>
      <c r="Q861" s="163"/>
      <c r="R861" s="163"/>
      <c r="S861" s="163"/>
      <c r="T861" s="163"/>
      <c r="U861" s="163"/>
      <c r="V861" s="163"/>
      <c r="W861" s="163"/>
      <c r="X861" s="163"/>
      <c r="Y861" s="163"/>
      <c r="Z861" s="163"/>
    </row>
    <row r="862" spans="1:26" ht="12" customHeight="1">
      <c r="A862" s="163"/>
      <c r="B862" s="180"/>
      <c r="C862" s="180"/>
      <c r="D862" s="180"/>
      <c r="E862" s="181"/>
      <c r="F862" s="181"/>
      <c r="G862" s="163"/>
      <c r="H862" s="163"/>
      <c r="I862" s="163"/>
      <c r="J862" s="163"/>
      <c r="K862" s="163"/>
      <c r="L862" s="163"/>
      <c r="M862" s="163"/>
      <c r="N862" s="163"/>
      <c r="O862" s="163"/>
      <c r="P862" s="163"/>
      <c r="Q862" s="163"/>
      <c r="R862" s="163"/>
      <c r="S862" s="163"/>
      <c r="T862" s="163"/>
      <c r="U862" s="163"/>
      <c r="V862" s="163"/>
      <c r="W862" s="163"/>
      <c r="X862" s="163"/>
      <c r="Y862" s="163"/>
      <c r="Z862" s="163"/>
    </row>
    <row r="863" spans="1:26" ht="12" customHeight="1">
      <c r="A863" s="163"/>
      <c r="B863" s="180"/>
      <c r="C863" s="180"/>
      <c r="D863" s="180"/>
      <c r="E863" s="181"/>
      <c r="F863" s="181"/>
      <c r="G863" s="163"/>
      <c r="H863" s="163"/>
      <c r="I863" s="163"/>
      <c r="J863" s="163"/>
      <c r="K863" s="163"/>
      <c r="L863" s="163"/>
      <c r="M863" s="163"/>
      <c r="N863" s="163"/>
      <c r="O863" s="163"/>
      <c r="P863" s="163"/>
      <c r="Q863" s="163"/>
      <c r="R863" s="163"/>
      <c r="S863" s="163"/>
      <c r="T863" s="163"/>
      <c r="U863" s="163"/>
      <c r="V863" s="163"/>
      <c r="W863" s="163"/>
      <c r="X863" s="163"/>
      <c r="Y863" s="163"/>
      <c r="Z863" s="163"/>
    </row>
    <row r="864" spans="1:26" ht="12" customHeight="1">
      <c r="A864" s="163"/>
      <c r="B864" s="180"/>
      <c r="C864" s="180"/>
      <c r="D864" s="180"/>
      <c r="E864" s="181"/>
      <c r="F864" s="181"/>
      <c r="G864" s="163"/>
      <c r="H864" s="163"/>
      <c r="I864" s="163"/>
      <c r="J864" s="163"/>
      <c r="K864" s="163"/>
      <c r="L864" s="163"/>
      <c r="M864" s="163"/>
      <c r="N864" s="163"/>
      <c r="O864" s="163"/>
      <c r="P864" s="163"/>
      <c r="Q864" s="163"/>
      <c r="R864" s="163"/>
      <c r="S864" s="163"/>
      <c r="T864" s="163"/>
      <c r="U864" s="163"/>
      <c r="V864" s="163"/>
      <c r="W864" s="163"/>
      <c r="X864" s="163"/>
      <c r="Y864" s="163"/>
      <c r="Z864" s="163"/>
    </row>
    <row r="865" spans="1:26" ht="12" customHeight="1">
      <c r="A865" s="163"/>
      <c r="B865" s="180"/>
      <c r="C865" s="180"/>
      <c r="D865" s="180"/>
      <c r="E865" s="181"/>
      <c r="F865" s="181"/>
      <c r="G865" s="163"/>
      <c r="H865" s="163"/>
      <c r="I865" s="163"/>
      <c r="J865" s="163"/>
      <c r="K865" s="163"/>
      <c r="L865" s="163"/>
      <c r="M865" s="163"/>
      <c r="N865" s="163"/>
      <c r="O865" s="163"/>
      <c r="P865" s="163"/>
      <c r="Q865" s="163"/>
      <c r="R865" s="163"/>
      <c r="S865" s="163"/>
      <c r="T865" s="163"/>
      <c r="U865" s="163"/>
      <c r="V865" s="163"/>
      <c r="W865" s="163"/>
      <c r="X865" s="163"/>
      <c r="Y865" s="163"/>
      <c r="Z865" s="163"/>
    </row>
    <row r="866" spans="1:26" ht="12" customHeight="1">
      <c r="A866" s="163"/>
      <c r="B866" s="180"/>
      <c r="C866" s="180"/>
      <c r="D866" s="180"/>
      <c r="E866" s="181"/>
      <c r="F866" s="181"/>
      <c r="G866" s="163"/>
      <c r="H866" s="163"/>
      <c r="I866" s="163"/>
      <c r="J866" s="163"/>
      <c r="K866" s="163"/>
      <c r="L866" s="163"/>
      <c r="M866" s="163"/>
      <c r="N866" s="163"/>
      <c r="O866" s="163"/>
      <c r="P866" s="163"/>
      <c r="Q866" s="163"/>
      <c r="R866" s="163"/>
      <c r="S866" s="163"/>
      <c r="T866" s="163"/>
      <c r="U866" s="163"/>
      <c r="V866" s="163"/>
      <c r="W866" s="163"/>
      <c r="X866" s="163"/>
      <c r="Y866" s="163"/>
      <c r="Z866" s="163"/>
    </row>
    <row r="867" spans="1:26" ht="12" customHeight="1">
      <c r="A867" s="163"/>
      <c r="B867" s="180"/>
      <c r="C867" s="180"/>
      <c r="D867" s="180"/>
      <c r="E867" s="181"/>
      <c r="F867" s="181"/>
      <c r="G867" s="163"/>
      <c r="H867" s="163"/>
      <c r="I867" s="163"/>
      <c r="J867" s="163"/>
      <c r="K867" s="163"/>
      <c r="L867" s="163"/>
      <c r="M867" s="163"/>
      <c r="N867" s="163"/>
      <c r="O867" s="163"/>
      <c r="P867" s="163"/>
      <c r="Q867" s="163"/>
      <c r="R867" s="163"/>
      <c r="S867" s="163"/>
      <c r="T867" s="163"/>
      <c r="U867" s="163"/>
      <c r="V867" s="163"/>
      <c r="W867" s="163"/>
      <c r="X867" s="163"/>
      <c r="Y867" s="163"/>
      <c r="Z867" s="163"/>
    </row>
    <row r="868" spans="1:26" ht="12" customHeight="1">
      <c r="A868" s="163"/>
      <c r="B868" s="180"/>
      <c r="C868" s="180"/>
      <c r="D868" s="180"/>
      <c r="E868" s="181"/>
      <c r="F868" s="181"/>
      <c r="G868" s="163"/>
      <c r="H868" s="163"/>
      <c r="I868" s="163"/>
      <c r="J868" s="163"/>
      <c r="K868" s="163"/>
      <c r="L868" s="163"/>
      <c r="M868" s="163"/>
      <c r="N868" s="163"/>
      <c r="O868" s="163"/>
      <c r="P868" s="163"/>
      <c r="Q868" s="163"/>
      <c r="R868" s="163"/>
      <c r="S868" s="163"/>
      <c r="T868" s="163"/>
      <c r="U868" s="163"/>
      <c r="V868" s="163"/>
      <c r="W868" s="163"/>
      <c r="X868" s="163"/>
      <c r="Y868" s="163"/>
      <c r="Z868" s="163"/>
    </row>
    <row r="869" spans="1:26" ht="12" customHeight="1">
      <c r="A869" s="163"/>
      <c r="B869" s="180"/>
      <c r="C869" s="180"/>
      <c r="D869" s="180"/>
      <c r="E869" s="181"/>
      <c r="F869" s="181"/>
      <c r="G869" s="163"/>
      <c r="H869" s="163"/>
      <c r="I869" s="163"/>
      <c r="J869" s="163"/>
      <c r="K869" s="163"/>
      <c r="L869" s="163"/>
      <c r="M869" s="163"/>
      <c r="N869" s="163"/>
      <c r="O869" s="163"/>
      <c r="P869" s="163"/>
      <c r="Q869" s="163"/>
      <c r="R869" s="163"/>
      <c r="S869" s="163"/>
      <c r="T869" s="163"/>
      <c r="U869" s="163"/>
      <c r="V869" s="163"/>
      <c r="W869" s="163"/>
      <c r="X869" s="163"/>
      <c r="Y869" s="163"/>
      <c r="Z869" s="163"/>
    </row>
    <row r="870" spans="1:26" ht="12" customHeight="1">
      <c r="A870" s="163"/>
      <c r="B870" s="180"/>
      <c r="C870" s="180"/>
      <c r="D870" s="180"/>
      <c r="E870" s="181"/>
      <c r="F870" s="181"/>
      <c r="G870" s="163"/>
      <c r="H870" s="163"/>
      <c r="I870" s="163"/>
      <c r="J870" s="163"/>
      <c r="K870" s="163"/>
      <c r="L870" s="163"/>
      <c r="M870" s="163"/>
      <c r="N870" s="163"/>
      <c r="O870" s="163"/>
      <c r="P870" s="163"/>
      <c r="Q870" s="163"/>
      <c r="R870" s="163"/>
      <c r="S870" s="163"/>
      <c r="T870" s="163"/>
      <c r="U870" s="163"/>
      <c r="V870" s="163"/>
      <c r="W870" s="163"/>
      <c r="X870" s="163"/>
      <c r="Y870" s="163"/>
      <c r="Z870" s="163"/>
    </row>
    <row r="871" spans="1:26" ht="12" customHeight="1">
      <c r="A871" s="163"/>
      <c r="B871" s="180"/>
      <c r="C871" s="180"/>
      <c r="D871" s="180"/>
      <c r="E871" s="181"/>
      <c r="F871" s="181"/>
      <c r="G871" s="163"/>
      <c r="H871" s="163"/>
      <c r="I871" s="163"/>
      <c r="J871" s="163"/>
      <c r="K871" s="163"/>
      <c r="L871" s="163"/>
      <c r="M871" s="163"/>
      <c r="N871" s="163"/>
      <c r="O871" s="163"/>
      <c r="P871" s="163"/>
      <c r="Q871" s="163"/>
      <c r="R871" s="163"/>
      <c r="S871" s="163"/>
      <c r="T871" s="163"/>
      <c r="U871" s="163"/>
      <c r="V871" s="163"/>
      <c r="W871" s="163"/>
      <c r="X871" s="163"/>
      <c r="Y871" s="163"/>
      <c r="Z871" s="163"/>
    </row>
    <row r="872" spans="1:26" ht="12" customHeight="1">
      <c r="A872" s="163"/>
      <c r="B872" s="180"/>
      <c r="C872" s="180"/>
      <c r="D872" s="180"/>
      <c r="E872" s="181"/>
      <c r="F872" s="181"/>
      <c r="G872" s="163"/>
      <c r="H872" s="163"/>
      <c r="I872" s="163"/>
      <c r="J872" s="163"/>
      <c r="K872" s="163"/>
      <c r="L872" s="163"/>
      <c r="M872" s="163"/>
      <c r="N872" s="163"/>
      <c r="O872" s="163"/>
      <c r="P872" s="163"/>
      <c r="Q872" s="163"/>
      <c r="R872" s="163"/>
      <c r="S872" s="163"/>
      <c r="T872" s="163"/>
      <c r="U872" s="163"/>
      <c r="V872" s="163"/>
      <c r="W872" s="163"/>
      <c r="X872" s="163"/>
      <c r="Y872" s="163"/>
      <c r="Z872" s="163"/>
    </row>
    <row r="873" spans="1:26" ht="12" customHeight="1">
      <c r="A873" s="163"/>
      <c r="B873" s="180"/>
      <c r="C873" s="180"/>
      <c r="D873" s="180"/>
      <c r="E873" s="181"/>
      <c r="F873" s="181"/>
      <c r="G873" s="163"/>
      <c r="H873" s="163"/>
      <c r="I873" s="163"/>
      <c r="J873" s="163"/>
      <c r="K873" s="163"/>
      <c r="L873" s="163"/>
      <c r="M873" s="163"/>
      <c r="N873" s="163"/>
      <c r="O873" s="163"/>
      <c r="P873" s="163"/>
      <c r="Q873" s="163"/>
      <c r="R873" s="163"/>
      <c r="S873" s="163"/>
      <c r="T873" s="163"/>
      <c r="U873" s="163"/>
      <c r="V873" s="163"/>
      <c r="W873" s="163"/>
      <c r="X873" s="163"/>
      <c r="Y873" s="163"/>
      <c r="Z873" s="163"/>
    </row>
    <row r="874" spans="1:26" ht="12" customHeight="1">
      <c r="A874" s="163"/>
      <c r="B874" s="180"/>
      <c r="C874" s="180"/>
      <c r="D874" s="180"/>
      <c r="E874" s="181"/>
      <c r="F874" s="181"/>
      <c r="G874" s="163"/>
      <c r="H874" s="163"/>
      <c r="I874" s="163"/>
      <c r="J874" s="163"/>
      <c r="K874" s="163"/>
      <c r="L874" s="163"/>
      <c r="M874" s="163"/>
      <c r="N874" s="163"/>
      <c r="O874" s="163"/>
      <c r="P874" s="163"/>
      <c r="Q874" s="163"/>
      <c r="R874" s="163"/>
      <c r="S874" s="163"/>
      <c r="T874" s="163"/>
      <c r="U874" s="163"/>
      <c r="V874" s="163"/>
      <c r="W874" s="163"/>
      <c r="X874" s="163"/>
      <c r="Y874" s="163"/>
      <c r="Z874" s="163"/>
    </row>
    <row r="875" spans="1:26" ht="12" customHeight="1">
      <c r="A875" s="163"/>
      <c r="B875" s="180"/>
      <c r="C875" s="180"/>
      <c r="D875" s="180"/>
      <c r="E875" s="181"/>
      <c r="F875" s="181"/>
      <c r="G875" s="163"/>
      <c r="H875" s="163"/>
      <c r="I875" s="163"/>
      <c r="J875" s="163"/>
      <c r="K875" s="163"/>
      <c r="L875" s="163"/>
      <c r="M875" s="163"/>
      <c r="N875" s="163"/>
      <c r="O875" s="163"/>
      <c r="P875" s="163"/>
      <c r="Q875" s="163"/>
      <c r="R875" s="163"/>
      <c r="S875" s="163"/>
      <c r="T875" s="163"/>
      <c r="U875" s="163"/>
      <c r="V875" s="163"/>
      <c r="W875" s="163"/>
      <c r="X875" s="163"/>
      <c r="Y875" s="163"/>
      <c r="Z875" s="163"/>
    </row>
    <row r="876" spans="1:26" ht="12" customHeight="1">
      <c r="A876" s="163"/>
      <c r="B876" s="180"/>
      <c r="C876" s="180"/>
      <c r="D876" s="180"/>
      <c r="E876" s="181"/>
      <c r="F876" s="181"/>
      <c r="G876" s="163"/>
      <c r="H876" s="163"/>
      <c r="I876" s="163"/>
      <c r="J876" s="163"/>
      <c r="K876" s="163"/>
      <c r="L876" s="163"/>
      <c r="M876" s="163"/>
      <c r="N876" s="163"/>
      <c r="O876" s="163"/>
      <c r="P876" s="163"/>
      <c r="Q876" s="163"/>
      <c r="R876" s="163"/>
      <c r="S876" s="163"/>
      <c r="T876" s="163"/>
      <c r="U876" s="163"/>
      <c r="V876" s="163"/>
      <c r="W876" s="163"/>
      <c r="X876" s="163"/>
      <c r="Y876" s="163"/>
      <c r="Z876" s="163"/>
    </row>
    <row r="877" spans="1:26" ht="12" customHeight="1">
      <c r="A877" s="163"/>
      <c r="B877" s="180"/>
      <c r="C877" s="180"/>
      <c r="D877" s="180"/>
      <c r="E877" s="181"/>
      <c r="F877" s="181"/>
      <c r="G877" s="163"/>
      <c r="H877" s="163"/>
      <c r="I877" s="163"/>
      <c r="J877" s="163"/>
      <c r="K877" s="163"/>
      <c r="L877" s="163"/>
      <c r="M877" s="163"/>
      <c r="N877" s="163"/>
      <c r="O877" s="163"/>
      <c r="P877" s="163"/>
      <c r="Q877" s="163"/>
      <c r="R877" s="163"/>
      <c r="S877" s="163"/>
      <c r="T877" s="163"/>
      <c r="U877" s="163"/>
      <c r="V877" s="163"/>
      <c r="W877" s="163"/>
      <c r="X877" s="163"/>
      <c r="Y877" s="163"/>
      <c r="Z877" s="163"/>
    </row>
    <row r="878" spans="1:26" ht="12" customHeight="1">
      <c r="A878" s="163"/>
      <c r="B878" s="180"/>
      <c r="C878" s="180"/>
      <c r="D878" s="180"/>
      <c r="E878" s="181"/>
      <c r="F878" s="181"/>
      <c r="G878" s="163"/>
      <c r="H878" s="163"/>
      <c r="I878" s="163"/>
      <c r="J878" s="163"/>
      <c r="K878" s="163"/>
      <c r="L878" s="163"/>
      <c r="M878" s="163"/>
      <c r="N878" s="163"/>
      <c r="O878" s="163"/>
      <c r="P878" s="163"/>
      <c r="Q878" s="163"/>
      <c r="R878" s="163"/>
      <c r="S878" s="163"/>
      <c r="T878" s="163"/>
      <c r="U878" s="163"/>
      <c r="V878" s="163"/>
      <c r="W878" s="163"/>
      <c r="X878" s="163"/>
      <c r="Y878" s="163"/>
      <c r="Z878" s="163"/>
    </row>
    <row r="879" spans="1:26" ht="12" customHeight="1">
      <c r="A879" s="163"/>
      <c r="B879" s="180"/>
      <c r="C879" s="180"/>
      <c r="D879" s="180"/>
      <c r="E879" s="181"/>
      <c r="F879" s="181"/>
      <c r="G879" s="163"/>
      <c r="H879" s="163"/>
      <c r="I879" s="163"/>
      <c r="J879" s="163"/>
      <c r="K879" s="163"/>
      <c r="L879" s="163"/>
      <c r="M879" s="163"/>
      <c r="N879" s="163"/>
      <c r="O879" s="163"/>
      <c r="P879" s="163"/>
      <c r="Q879" s="163"/>
      <c r="R879" s="163"/>
      <c r="S879" s="163"/>
      <c r="T879" s="163"/>
      <c r="U879" s="163"/>
      <c r="V879" s="163"/>
      <c r="W879" s="163"/>
      <c r="X879" s="163"/>
      <c r="Y879" s="163"/>
      <c r="Z879" s="163"/>
    </row>
    <row r="880" spans="1:26" ht="12" customHeight="1">
      <c r="A880" s="163"/>
      <c r="B880" s="180"/>
      <c r="C880" s="180"/>
      <c r="D880" s="180"/>
      <c r="E880" s="181"/>
      <c r="F880" s="181"/>
      <c r="G880" s="163"/>
      <c r="H880" s="163"/>
      <c r="I880" s="163"/>
      <c r="J880" s="163"/>
      <c r="K880" s="163"/>
      <c r="L880" s="163"/>
      <c r="M880" s="163"/>
      <c r="N880" s="163"/>
      <c r="O880" s="163"/>
      <c r="P880" s="163"/>
      <c r="Q880" s="163"/>
      <c r="R880" s="163"/>
      <c r="S880" s="163"/>
      <c r="T880" s="163"/>
      <c r="U880" s="163"/>
      <c r="V880" s="163"/>
      <c r="W880" s="163"/>
      <c r="X880" s="163"/>
      <c r="Y880" s="163"/>
      <c r="Z880" s="163"/>
    </row>
    <row r="881" spans="1:26" ht="12" customHeight="1">
      <c r="A881" s="163"/>
      <c r="B881" s="180"/>
      <c r="C881" s="180"/>
      <c r="D881" s="180"/>
      <c r="E881" s="181"/>
      <c r="F881" s="181"/>
      <c r="G881" s="163"/>
      <c r="H881" s="163"/>
      <c r="I881" s="163"/>
      <c r="J881" s="163"/>
      <c r="K881" s="163"/>
      <c r="L881" s="163"/>
      <c r="M881" s="163"/>
      <c r="N881" s="163"/>
      <c r="O881" s="163"/>
      <c r="P881" s="163"/>
      <c r="Q881" s="163"/>
      <c r="R881" s="163"/>
      <c r="S881" s="163"/>
      <c r="T881" s="163"/>
      <c r="U881" s="163"/>
      <c r="V881" s="163"/>
      <c r="W881" s="163"/>
      <c r="X881" s="163"/>
      <c r="Y881" s="163"/>
      <c r="Z881" s="163"/>
    </row>
    <row r="882" spans="1:26" ht="12" customHeight="1">
      <c r="A882" s="163"/>
      <c r="B882" s="180"/>
      <c r="C882" s="180"/>
      <c r="D882" s="180"/>
      <c r="E882" s="181"/>
      <c r="F882" s="181"/>
      <c r="G882" s="163"/>
      <c r="H882" s="163"/>
      <c r="I882" s="163"/>
      <c r="J882" s="163"/>
      <c r="K882" s="163"/>
      <c r="L882" s="163"/>
      <c r="M882" s="163"/>
      <c r="N882" s="163"/>
      <c r="O882" s="163"/>
      <c r="P882" s="163"/>
      <c r="Q882" s="163"/>
      <c r="R882" s="163"/>
      <c r="S882" s="163"/>
      <c r="T882" s="163"/>
      <c r="U882" s="163"/>
      <c r="V882" s="163"/>
      <c r="W882" s="163"/>
      <c r="X882" s="163"/>
      <c r="Y882" s="163"/>
      <c r="Z882" s="163"/>
    </row>
    <row r="883" spans="1:26" ht="12" customHeight="1">
      <c r="A883" s="163"/>
      <c r="B883" s="180"/>
      <c r="C883" s="180"/>
      <c r="D883" s="180"/>
      <c r="E883" s="181"/>
      <c r="F883" s="181"/>
      <c r="G883" s="163"/>
      <c r="H883" s="163"/>
      <c r="I883" s="163"/>
      <c r="J883" s="163"/>
      <c r="K883" s="163"/>
      <c r="L883" s="163"/>
      <c r="M883" s="163"/>
      <c r="N883" s="163"/>
      <c r="O883" s="163"/>
      <c r="P883" s="163"/>
      <c r="Q883" s="163"/>
      <c r="R883" s="163"/>
      <c r="S883" s="163"/>
      <c r="T883" s="163"/>
      <c r="U883" s="163"/>
      <c r="V883" s="163"/>
      <c r="W883" s="163"/>
      <c r="X883" s="163"/>
      <c r="Y883" s="163"/>
      <c r="Z883" s="163"/>
    </row>
    <row r="884" spans="1:26" ht="12" customHeight="1">
      <c r="A884" s="163"/>
      <c r="B884" s="180"/>
      <c r="C884" s="180"/>
      <c r="D884" s="180"/>
      <c r="E884" s="181"/>
      <c r="F884" s="181"/>
      <c r="G884" s="163"/>
      <c r="H884" s="163"/>
      <c r="I884" s="163"/>
      <c r="J884" s="163"/>
      <c r="K884" s="163"/>
      <c r="L884" s="163"/>
      <c r="M884" s="163"/>
      <c r="N884" s="163"/>
      <c r="O884" s="163"/>
      <c r="P884" s="163"/>
      <c r="Q884" s="163"/>
      <c r="R884" s="163"/>
      <c r="S884" s="163"/>
      <c r="T884" s="163"/>
      <c r="U884" s="163"/>
      <c r="V884" s="163"/>
      <c r="W884" s="163"/>
      <c r="X884" s="163"/>
      <c r="Y884" s="163"/>
      <c r="Z884" s="163"/>
    </row>
    <row r="885" spans="1:26" ht="12" customHeight="1">
      <c r="A885" s="163"/>
      <c r="B885" s="180"/>
      <c r="C885" s="180"/>
      <c r="D885" s="180"/>
      <c r="E885" s="181"/>
      <c r="F885" s="181"/>
      <c r="G885" s="163"/>
      <c r="H885" s="163"/>
      <c r="I885" s="163"/>
      <c r="J885" s="163"/>
      <c r="K885" s="163"/>
      <c r="L885" s="163"/>
      <c r="M885" s="163"/>
      <c r="N885" s="163"/>
      <c r="O885" s="163"/>
      <c r="P885" s="163"/>
      <c r="Q885" s="163"/>
      <c r="R885" s="163"/>
      <c r="S885" s="163"/>
      <c r="T885" s="163"/>
      <c r="U885" s="163"/>
      <c r="V885" s="163"/>
      <c r="W885" s="163"/>
      <c r="X885" s="163"/>
      <c r="Y885" s="163"/>
      <c r="Z885" s="163"/>
    </row>
    <row r="886" spans="1:26" ht="12" customHeight="1">
      <c r="A886" s="163"/>
      <c r="B886" s="180"/>
      <c r="C886" s="180"/>
      <c r="D886" s="180"/>
      <c r="E886" s="181"/>
      <c r="F886" s="181"/>
      <c r="G886" s="163"/>
      <c r="H886" s="163"/>
      <c r="I886" s="163"/>
      <c r="J886" s="163"/>
      <c r="K886" s="163"/>
      <c r="L886" s="163"/>
      <c r="M886" s="163"/>
      <c r="N886" s="163"/>
      <c r="O886" s="163"/>
      <c r="P886" s="163"/>
      <c r="Q886" s="163"/>
      <c r="R886" s="163"/>
      <c r="S886" s="163"/>
      <c r="T886" s="163"/>
      <c r="U886" s="163"/>
      <c r="V886" s="163"/>
      <c r="W886" s="163"/>
      <c r="X886" s="163"/>
      <c r="Y886" s="163"/>
      <c r="Z886" s="163"/>
    </row>
    <row r="887" spans="1:26" ht="12" customHeight="1">
      <c r="A887" s="163"/>
      <c r="B887" s="180"/>
      <c r="C887" s="180"/>
      <c r="D887" s="180"/>
      <c r="E887" s="181"/>
      <c r="F887" s="181"/>
      <c r="G887" s="163"/>
      <c r="H887" s="163"/>
      <c r="I887" s="163"/>
      <c r="J887" s="163"/>
      <c r="K887" s="163"/>
      <c r="L887" s="163"/>
      <c r="M887" s="163"/>
      <c r="N887" s="163"/>
      <c r="O887" s="163"/>
      <c r="P887" s="163"/>
      <c r="Q887" s="163"/>
      <c r="R887" s="163"/>
      <c r="S887" s="163"/>
      <c r="T887" s="163"/>
      <c r="U887" s="163"/>
      <c r="V887" s="163"/>
      <c r="W887" s="163"/>
      <c r="X887" s="163"/>
      <c r="Y887" s="163"/>
      <c r="Z887" s="163"/>
    </row>
    <row r="888" spans="1:26" ht="12" customHeight="1">
      <c r="A888" s="163"/>
      <c r="B888" s="180"/>
      <c r="C888" s="180"/>
      <c r="D888" s="180"/>
      <c r="E888" s="181"/>
      <c r="F888" s="181"/>
      <c r="G888" s="163"/>
      <c r="H888" s="163"/>
      <c r="I888" s="163"/>
      <c r="J888" s="163"/>
      <c r="K888" s="163"/>
      <c r="L888" s="163"/>
      <c r="M888" s="163"/>
      <c r="N888" s="163"/>
      <c r="O888" s="163"/>
      <c r="P888" s="163"/>
      <c r="Q888" s="163"/>
      <c r="R888" s="163"/>
      <c r="S888" s="163"/>
      <c r="T888" s="163"/>
      <c r="U888" s="163"/>
      <c r="V888" s="163"/>
      <c r="W888" s="163"/>
      <c r="X888" s="163"/>
      <c r="Y888" s="163"/>
      <c r="Z888" s="163"/>
    </row>
    <row r="889" spans="1:26" ht="12" customHeight="1">
      <c r="A889" s="163"/>
      <c r="B889" s="180"/>
      <c r="C889" s="180"/>
      <c r="D889" s="180"/>
      <c r="E889" s="181"/>
      <c r="F889" s="181"/>
      <c r="G889" s="163"/>
      <c r="H889" s="163"/>
      <c r="I889" s="163"/>
      <c r="J889" s="163"/>
      <c r="K889" s="163"/>
      <c r="L889" s="163"/>
      <c r="M889" s="163"/>
      <c r="N889" s="163"/>
      <c r="O889" s="163"/>
      <c r="P889" s="163"/>
      <c r="Q889" s="163"/>
      <c r="R889" s="163"/>
      <c r="S889" s="163"/>
      <c r="T889" s="163"/>
      <c r="U889" s="163"/>
      <c r="V889" s="163"/>
      <c r="W889" s="163"/>
      <c r="X889" s="163"/>
      <c r="Y889" s="163"/>
      <c r="Z889" s="163"/>
    </row>
    <row r="890" spans="1:26" ht="12" customHeight="1">
      <c r="A890" s="163"/>
      <c r="B890" s="180"/>
      <c r="C890" s="180"/>
      <c r="D890" s="180"/>
      <c r="E890" s="181"/>
      <c r="F890" s="181"/>
      <c r="G890" s="163"/>
      <c r="H890" s="163"/>
      <c r="I890" s="163"/>
      <c r="J890" s="163"/>
      <c r="K890" s="163"/>
      <c r="L890" s="163"/>
      <c r="M890" s="163"/>
      <c r="N890" s="163"/>
      <c r="O890" s="163"/>
      <c r="P890" s="163"/>
      <c r="Q890" s="163"/>
      <c r="R890" s="163"/>
      <c r="S890" s="163"/>
      <c r="T890" s="163"/>
      <c r="U890" s="163"/>
      <c r="V890" s="163"/>
      <c r="W890" s="163"/>
      <c r="X890" s="163"/>
      <c r="Y890" s="163"/>
      <c r="Z890" s="163"/>
    </row>
    <row r="891" spans="1:26" ht="12" customHeight="1">
      <c r="A891" s="163"/>
      <c r="B891" s="180"/>
      <c r="C891" s="180"/>
      <c r="D891" s="180"/>
      <c r="E891" s="181"/>
      <c r="F891" s="181"/>
      <c r="G891" s="163"/>
      <c r="H891" s="163"/>
      <c r="I891" s="163"/>
      <c r="J891" s="163"/>
      <c r="K891" s="163"/>
      <c r="L891" s="163"/>
      <c r="M891" s="163"/>
      <c r="N891" s="163"/>
      <c r="O891" s="163"/>
      <c r="P891" s="163"/>
      <c r="Q891" s="163"/>
      <c r="R891" s="163"/>
      <c r="S891" s="163"/>
      <c r="T891" s="163"/>
      <c r="U891" s="163"/>
      <c r="V891" s="163"/>
      <c r="W891" s="163"/>
      <c r="X891" s="163"/>
      <c r="Y891" s="163"/>
      <c r="Z891" s="163"/>
    </row>
    <row r="892" spans="1:26" ht="12" customHeight="1">
      <c r="A892" s="163"/>
      <c r="B892" s="180"/>
      <c r="C892" s="180"/>
      <c r="D892" s="180"/>
      <c r="E892" s="181"/>
      <c r="F892" s="181"/>
      <c r="G892" s="163"/>
      <c r="H892" s="163"/>
      <c r="I892" s="163"/>
      <c r="J892" s="163"/>
      <c r="K892" s="163"/>
      <c r="L892" s="163"/>
      <c r="M892" s="163"/>
      <c r="N892" s="163"/>
      <c r="O892" s="163"/>
      <c r="P892" s="163"/>
      <c r="Q892" s="163"/>
      <c r="R892" s="163"/>
      <c r="S892" s="163"/>
      <c r="T892" s="163"/>
      <c r="U892" s="163"/>
      <c r="V892" s="163"/>
      <c r="W892" s="163"/>
      <c r="X892" s="163"/>
      <c r="Y892" s="163"/>
      <c r="Z892" s="163"/>
    </row>
    <row r="893" spans="1:26" ht="12" customHeight="1">
      <c r="A893" s="163"/>
      <c r="B893" s="180"/>
      <c r="C893" s="180"/>
      <c r="D893" s="180"/>
      <c r="E893" s="181"/>
      <c r="F893" s="181"/>
      <c r="G893" s="163"/>
      <c r="H893" s="163"/>
      <c r="I893" s="163"/>
      <c r="J893" s="163"/>
      <c r="K893" s="163"/>
      <c r="L893" s="163"/>
      <c r="M893" s="163"/>
      <c r="N893" s="163"/>
      <c r="O893" s="163"/>
      <c r="P893" s="163"/>
      <c r="Q893" s="163"/>
      <c r="R893" s="163"/>
      <c r="S893" s="163"/>
      <c r="T893" s="163"/>
      <c r="U893" s="163"/>
      <c r="V893" s="163"/>
      <c r="W893" s="163"/>
      <c r="X893" s="163"/>
      <c r="Y893" s="163"/>
      <c r="Z893" s="163"/>
    </row>
    <row r="894" spans="1:26" ht="12" customHeight="1">
      <c r="A894" s="163"/>
      <c r="B894" s="180"/>
      <c r="C894" s="180"/>
      <c r="D894" s="180"/>
      <c r="E894" s="181"/>
      <c r="F894" s="181"/>
      <c r="G894" s="163"/>
      <c r="H894" s="163"/>
      <c r="I894" s="163"/>
      <c r="J894" s="163"/>
      <c r="K894" s="163"/>
      <c r="L894" s="163"/>
      <c r="M894" s="163"/>
      <c r="N894" s="163"/>
      <c r="O894" s="163"/>
      <c r="P894" s="163"/>
      <c r="Q894" s="163"/>
      <c r="R894" s="163"/>
      <c r="S894" s="163"/>
      <c r="T894" s="163"/>
      <c r="U894" s="163"/>
      <c r="V894" s="163"/>
      <c r="W894" s="163"/>
      <c r="X894" s="163"/>
      <c r="Y894" s="163"/>
      <c r="Z894" s="163"/>
    </row>
    <row r="895" spans="1:26" ht="12" customHeight="1">
      <c r="A895" s="163"/>
      <c r="B895" s="180"/>
      <c r="C895" s="180"/>
      <c r="D895" s="180"/>
      <c r="E895" s="181"/>
      <c r="F895" s="181"/>
      <c r="G895" s="163"/>
      <c r="H895" s="163"/>
      <c r="I895" s="163"/>
      <c r="J895" s="163"/>
      <c r="K895" s="163"/>
      <c r="L895" s="163"/>
      <c r="M895" s="163"/>
      <c r="N895" s="163"/>
      <c r="O895" s="163"/>
      <c r="P895" s="163"/>
      <c r="Q895" s="163"/>
      <c r="R895" s="163"/>
      <c r="S895" s="163"/>
      <c r="T895" s="163"/>
      <c r="U895" s="163"/>
      <c r="V895" s="163"/>
      <c r="W895" s="163"/>
      <c r="X895" s="163"/>
      <c r="Y895" s="163"/>
      <c r="Z895" s="163"/>
    </row>
    <row r="896" spans="1:26" ht="12" customHeight="1">
      <c r="A896" s="163"/>
      <c r="B896" s="180"/>
      <c r="C896" s="180"/>
      <c r="D896" s="180"/>
      <c r="E896" s="181"/>
      <c r="F896" s="181"/>
      <c r="G896" s="163"/>
      <c r="H896" s="163"/>
      <c r="I896" s="163"/>
      <c r="J896" s="163"/>
      <c r="K896" s="163"/>
      <c r="L896" s="163"/>
      <c r="M896" s="163"/>
      <c r="N896" s="163"/>
      <c r="O896" s="163"/>
      <c r="P896" s="163"/>
      <c r="Q896" s="163"/>
      <c r="R896" s="163"/>
      <c r="S896" s="163"/>
      <c r="T896" s="163"/>
      <c r="U896" s="163"/>
      <c r="V896" s="163"/>
      <c r="W896" s="163"/>
      <c r="X896" s="163"/>
      <c r="Y896" s="163"/>
      <c r="Z896" s="163"/>
    </row>
    <row r="897" spans="1:26" ht="12" customHeight="1">
      <c r="A897" s="163"/>
      <c r="B897" s="180"/>
      <c r="C897" s="180"/>
      <c r="D897" s="180"/>
      <c r="E897" s="181"/>
      <c r="F897" s="181"/>
      <c r="G897" s="163"/>
      <c r="H897" s="163"/>
      <c r="I897" s="163"/>
      <c r="J897" s="163"/>
      <c r="K897" s="163"/>
      <c r="L897" s="163"/>
      <c r="M897" s="163"/>
      <c r="N897" s="163"/>
      <c r="O897" s="163"/>
      <c r="P897" s="163"/>
      <c r="Q897" s="163"/>
      <c r="R897" s="163"/>
      <c r="S897" s="163"/>
      <c r="T897" s="163"/>
      <c r="U897" s="163"/>
      <c r="V897" s="163"/>
      <c r="W897" s="163"/>
      <c r="X897" s="163"/>
      <c r="Y897" s="163"/>
      <c r="Z897" s="163"/>
    </row>
    <row r="898" spans="1:26" ht="12" customHeight="1">
      <c r="A898" s="163"/>
      <c r="B898" s="180"/>
      <c r="C898" s="180"/>
      <c r="D898" s="180"/>
      <c r="E898" s="181"/>
      <c r="F898" s="181"/>
      <c r="G898" s="163"/>
      <c r="H898" s="163"/>
      <c r="I898" s="163"/>
      <c r="J898" s="163"/>
      <c r="K898" s="163"/>
      <c r="L898" s="163"/>
      <c r="M898" s="163"/>
      <c r="N898" s="163"/>
      <c r="O898" s="163"/>
      <c r="P898" s="163"/>
      <c r="Q898" s="163"/>
      <c r="R898" s="163"/>
      <c r="S898" s="163"/>
      <c r="T898" s="163"/>
      <c r="U898" s="163"/>
      <c r="V898" s="163"/>
      <c r="W898" s="163"/>
      <c r="X898" s="163"/>
      <c r="Y898" s="163"/>
      <c r="Z898" s="163"/>
    </row>
    <row r="899" spans="1:26" ht="12" customHeight="1">
      <c r="A899" s="163"/>
      <c r="B899" s="180"/>
      <c r="C899" s="180"/>
      <c r="D899" s="180"/>
      <c r="E899" s="181"/>
      <c r="F899" s="181"/>
      <c r="G899" s="163"/>
      <c r="H899" s="163"/>
      <c r="I899" s="163"/>
      <c r="J899" s="163"/>
      <c r="K899" s="163"/>
      <c r="L899" s="163"/>
      <c r="M899" s="163"/>
      <c r="N899" s="163"/>
      <c r="O899" s="163"/>
      <c r="P899" s="163"/>
      <c r="Q899" s="163"/>
      <c r="R899" s="163"/>
      <c r="S899" s="163"/>
      <c r="T899" s="163"/>
      <c r="U899" s="163"/>
      <c r="V899" s="163"/>
      <c r="W899" s="163"/>
      <c r="X899" s="163"/>
      <c r="Y899" s="163"/>
      <c r="Z899" s="163"/>
    </row>
    <row r="900" spans="1:26" ht="12" customHeight="1">
      <c r="A900" s="163"/>
      <c r="B900" s="180"/>
      <c r="C900" s="180"/>
      <c r="D900" s="180"/>
      <c r="E900" s="181"/>
      <c r="F900" s="181"/>
      <c r="G900" s="163"/>
      <c r="H900" s="163"/>
      <c r="I900" s="163"/>
      <c r="J900" s="163"/>
      <c r="K900" s="163"/>
      <c r="L900" s="163"/>
      <c r="M900" s="163"/>
      <c r="N900" s="163"/>
      <c r="O900" s="163"/>
      <c r="P900" s="163"/>
      <c r="Q900" s="163"/>
      <c r="R900" s="163"/>
      <c r="S900" s="163"/>
      <c r="T900" s="163"/>
      <c r="U900" s="163"/>
      <c r="V900" s="163"/>
      <c r="W900" s="163"/>
      <c r="X900" s="163"/>
      <c r="Y900" s="163"/>
      <c r="Z900" s="163"/>
    </row>
    <row r="901" spans="1:26" ht="12" customHeight="1">
      <c r="A901" s="163"/>
      <c r="B901" s="180"/>
      <c r="C901" s="180"/>
      <c r="D901" s="180"/>
      <c r="E901" s="181"/>
      <c r="F901" s="181"/>
      <c r="G901" s="163"/>
      <c r="H901" s="163"/>
      <c r="I901" s="163"/>
      <c r="J901" s="163"/>
      <c r="K901" s="163"/>
      <c r="L901" s="163"/>
      <c r="M901" s="163"/>
      <c r="N901" s="163"/>
      <c r="O901" s="163"/>
      <c r="P901" s="163"/>
      <c r="Q901" s="163"/>
      <c r="R901" s="163"/>
      <c r="S901" s="163"/>
      <c r="T901" s="163"/>
      <c r="U901" s="163"/>
      <c r="V901" s="163"/>
      <c r="W901" s="163"/>
      <c r="X901" s="163"/>
      <c r="Y901" s="163"/>
      <c r="Z901" s="163"/>
    </row>
    <row r="902" spans="1:26" ht="12" customHeight="1">
      <c r="A902" s="163"/>
      <c r="B902" s="180"/>
      <c r="C902" s="180"/>
      <c r="D902" s="180"/>
      <c r="E902" s="181"/>
      <c r="F902" s="181"/>
      <c r="G902" s="163"/>
      <c r="H902" s="163"/>
      <c r="I902" s="163"/>
      <c r="J902" s="163"/>
      <c r="K902" s="163"/>
      <c r="L902" s="163"/>
      <c r="M902" s="163"/>
      <c r="N902" s="163"/>
      <c r="O902" s="163"/>
      <c r="P902" s="163"/>
      <c r="Q902" s="163"/>
      <c r="R902" s="163"/>
      <c r="S902" s="163"/>
      <c r="T902" s="163"/>
      <c r="U902" s="163"/>
      <c r="V902" s="163"/>
      <c r="W902" s="163"/>
      <c r="X902" s="163"/>
      <c r="Y902" s="163"/>
      <c r="Z902" s="163"/>
    </row>
    <row r="903" spans="1:26" ht="12" customHeight="1">
      <c r="A903" s="163"/>
      <c r="B903" s="180"/>
      <c r="C903" s="180"/>
      <c r="D903" s="180"/>
      <c r="E903" s="181"/>
      <c r="F903" s="181"/>
      <c r="G903" s="163"/>
      <c r="H903" s="163"/>
      <c r="I903" s="163"/>
      <c r="J903" s="163"/>
      <c r="K903" s="163"/>
      <c r="L903" s="163"/>
      <c r="M903" s="163"/>
      <c r="N903" s="163"/>
      <c r="O903" s="163"/>
      <c r="P903" s="163"/>
      <c r="Q903" s="163"/>
      <c r="R903" s="163"/>
      <c r="S903" s="163"/>
      <c r="T903" s="163"/>
      <c r="U903" s="163"/>
      <c r="V903" s="163"/>
      <c r="W903" s="163"/>
      <c r="X903" s="163"/>
      <c r="Y903" s="163"/>
      <c r="Z903" s="163"/>
    </row>
    <row r="904" spans="1:26" ht="12" customHeight="1">
      <c r="A904" s="163"/>
      <c r="B904" s="180"/>
      <c r="C904" s="180"/>
      <c r="D904" s="180"/>
      <c r="E904" s="181"/>
      <c r="F904" s="181"/>
      <c r="G904" s="163"/>
      <c r="H904" s="163"/>
      <c r="I904" s="163"/>
      <c r="J904" s="163"/>
      <c r="K904" s="163"/>
      <c r="L904" s="163"/>
      <c r="M904" s="163"/>
      <c r="N904" s="163"/>
      <c r="O904" s="163"/>
      <c r="P904" s="163"/>
      <c r="Q904" s="163"/>
      <c r="R904" s="163"/>
      <c r="S904" s="163"/>
      <c r="T904" s="163"/>
      <c r="U904" s="163"/>
      <c r="V904" s="163"/>
      <c r="W904" s="163"/>
      <c r="X904" s="163"/>
      <c r="Y904" s="163"/>
      <c r="Z904" s="163"/>
    </row>
    <row r="905" spans="1:26" ht="12" customHeight="1">
      <c r="A905" s="163"/>
      <c r="B905" s="180"/>
      <c r="C905" s="180"/>
      <c r="D905" s="180"/>
      <c r="E905" s="181"/>
      <c r="F905" s="181"/>
      <c r="G905" s="163"/>
      <c r="H905" s="163"/>
      <c r="I905" s="163"/>
      <c r="J905" s="163"/>
      <c r="K905" s="163"/>
      <c r="L905" s="163"/>
      <c r="M905" s="163"/>
      <c r="N905" s="163"/>
      <c r="O905" s="163"/>
      <c r="P905" s="163"/>
      <c r="Q905" s="163"/>
      <c r="R905" s="163"/>
      <c r="S905" s="163"/>
      <c r="T905" s="163"/>
      <c r="U905" s="163"/>
      <c r="V905" s="163"/>
      <c r="W905" s="163"/>
      <c r="X905" s="163"/>
      <c r="Y905" s="163"/>
      <c r="Z905" s="163"/>
    </row>
    <row r="906" spans="1:26" ht="12" customHeight="1">
      <c r="A906" s="163"/>
      <c r="B906" s="180"/>
      <c r="C906" s="180"/>
      <c r="D906" s="180"/>
      <c r="E906" s="181"/>
      <c r="F906" s="181"/>
      <c r="G906" s="163"/>
      <c r="H906" s="163"/>
      <c r="I906" s="163"/>
      <c r="J906" s="163"/>
      <c r="K906" s="163"/>
      <c r="L906" s="163"/>
      <c r="M906" s="163"/>
      <c r="N906" s="163"/>
      <c r="O906" s="163"/>
      <c r="P906" s="163"/>
      <c r="Q906" s="163"/>
      <c r="R906" s="163"/>
      <c r="S906" s="163"/>
      <c r="T906" s="163"/>
      <c r="U906" s="163"/>
      <c r="V906" s="163"/>
      <c r="W906" s="163"/>
      <c r="X906" s="163"/>
      <c r="Y906" s="163"/>
      <c r="Z906" s="163"/>
    </row>
    <row r="907" spans="1:26" ht="12" customHeight="1">
      <c r="A907" s="163"/>
      <c r="B907" s="180"/>
      <c r="C907" s="180"/>
      <c r="D907" s="180"/>
      <c r="E907" s="181"/>
      <c r="F907" s="181"/>
      <c r="G907" s="163"/>
      <c r="H907" s="163"/>
      <c r="I907" s="163"/>
      <c r="J907" s="163"/>
      <c r="K907" s="163"/>
      <c r="L907" s="163"/>
      <c r="M907" s="163"/>
      <c r="N907" s="163"/>
      <c r="O907" s="163"/>
      <c r="P907" s="163"/>
      <c r="Q907" s="163"/>
      <c r="R907" s="163"/>
      <c r="S907" s="163"/>
      <c r="T907" s="163"/>
      <c r="U907" s="163"/>
      <c r="V907" s="163"/>
      <c r="W907" s="163"/>
      <c r="X907" s="163"/>
      <c r="Y907" s="163"/>
      <c r="Z907" s="163"/>
    </row>
    <row r="908" spans="1:26" ht="12" customHeight="1">
      <c r="A908" s="163"/>
      <c r="B908" s="180"/>
      <c r="C908" s="180"/>
      <c r="D908" s="180"/>
      <c r="E908" s="181"/>
      <c r="F908" s="181"/>
      <c r="G908" s="163"/>
      <c r="H908" s="163"/>
      <c r="I908" s="163"/>
      <c r="J908" s="163"/>
      <c r="K908" s="163"/>
      <c r="L908" s="163"/>
      <c r="M908" s="163"/>
      <c r="N908" s="163"/>
      <c r="O908" s="163"/>
      <c r="P908" s="163"/>
      <c r="Q908" s="163"/>
      <c r="R908" s="163"/>
      <c r="S908" s="163"/>
      <c r="T908" s="163"/>
      <c r="U908" s="163"/>
      <c r="V908" s="163"/>
      <c r="W908" s="163"/>
      <c r="X908" s="163"/>
      <c r="Y908" s="163"/>
      <c r="Z908" s="163"/>
    </row>
    <row r="909" spans="1:26" ht="12" customHeight="1">
      <c r="A909" s="163"/>
      <c r="B909" s="180"/>
      <c r="C909" s="180"/>
      <c r="D909" s="180"/>
      <c r="E909" s="181"/>
      <c r="F909" s="181"/>
      <c r="G909" s="163"/>
      <c r="H909" s="163"/>
      <c r="I909" s="163"/>
      <c r="J909" s="163"/>
      <c r="K909" s="163"/>
      <c r="L909" s="163"/>
      <c r="M909" s="163"/>
      <c r="N909" s="163"/>
      <c r="O909" s="163"/>
      <c r="P909" s="163"/>
      <c r="Q909" s="163"/>
      <c r="R909" s="163"/>
      <c r="S909" s="163"/>
      <c r="T909" s="163"/>
      <c r="U909" s="163"/>
      <c r="V909" s="163"/>
      <c r="W909" s="163"/>
      <c r="X909" s="163"/>
      <c r="Y909" s="163"/>
      <c r="Z909" s="163"/>
    </row>
    <row r="910" spans="1:26" ht="12" customHeight="1">
      <c r="A910" s="163"/>
      <c r="B910" s="180"/>
      <c r="C910" s="180"/>
      <c r="D910" s="180"/>
      <c r="E910" s="181"/>
      <c r="F910" s="181"/>
      <c r="G910" s="163"/>
      <c r="H910" s="163"/>
      <c r="I910" s="163"/>
      <c r="J910" s="163"/>
      <c r="K910" s="163"/>
      <c r="L910" s="163"/>
      <c r="M910" s="163"/>
      <c r="N910" s="163"/>
      <c r="O910" s="163"/>
      <c r="P910" s="163"/>
      <c r="Q910" s="163"/>
      <c r="R910" s="163"/>
      <c r="S910" s="163"/>
      <c r="T910" s="163"/>
      <c r="U910" s="163"/>
      <c r="V910" s="163"/>
      <c r="W910" s="163"/>
      <c r="X910" s="163"/>
      <c r="Y910" s="163"/>
      <c r="Z910" s="163"/>
    </row>
    <row r="911" spans="1:26" ht="12" customHeight="1">
      <c r="A911" s="163"/>
      <c r="B911" s="180"/>
      <c r="C911" s="180"/>
      <c r="D911" s="180"/>
      <c r="E911" s="181"/>
      <c r="F911" s="181"/>
      <c r="G911" s="163"/>
      <c r="H911" s="163"/>
      <c r="I911" s="163"/>
      <c r="J911" s="163"/>
      <c r="K911" s="163"/>
      <c r="L911" s="163"/>
      <c r="M911" s="163"/>
      <c r="N911" s="163"/>
      <c r="O911" s="163"/>
      <c r="P911" s="163"/>
      <c r="Q911" s="163"/>
      <c r="R911" s="163"/>
      <c r="S911" s="163"/>
      <c r="T911" s="163"/>
      <c r="U911" s="163"/>
      <c r="V911" s="163"/>
      <c r="W911" s="163"/>
      <c r="X911" s="163"/>
      <c r="Y911" s="163"/>
      <c r="Z911" s="163"/>
    </row>
    <row r="912" spans="1:26" ht="12" customHeight="1">
      <c r="A912" s="163"/>
      <c r="B912" s="180"/>
      <c r="C912" s="180"/>
      <c r="D912" s="180"/>
      <c r="E912" s="181"/>
      <c r="F912" s="181"/>
      <c r="G912" s="163"/>
      <c r="H912" s="163"/>
      <c r="I912" s="163"/>
      <c r="J912" s="163"/>
      <c r="K912" s="163"/>
      <c r="L912" s="163"/>
      <c r="M912" s="163"/>
      <c r="N912" s="163"/>
      <c r="O912" s="163"/>
      <c r="P912" s="163"/>
      <c r="Q912" s="163"/>
      <c r="R912" s="163"/>
      <c r="S912" s="163"/>
      <c r="T912" s="163"/>
      <c r="U912" s="163"/>
      <c r="V912" s="163"/>
      <c r="W912" s="163"/>
      <c r="X912" s="163"/>
      <c r="Y912" s="163"/>
      <c r="Z912" s="163"/>
    </row>
    <row r="913" spans="1:26" ht="12" customHeight="1">
      <c r="A913" s="163"/>
      <c r="B913" s="180"/>
      <c r="C913" s="180"/>
      <c r="D913" s="180"/>
      <c r="E913" s="181"/>
      <c r="F913" s="181"/>
      <c r="G913" s="163"/>
      <c r="H913" s="163"/>
      <c r="I913" s="163"/>
      <c r="J913" s="163"/>
      <c r="K913" s="163"/>
      <c r="L913" s="163"/>
      <c r="M913" s="163"/>
      <c r="N913" s="163"/>
      <c r="O913" s="163"/>
      <c r="P913" s="163"/>
      <c r="Q913" s="163"/>
      <c r="R913" s="163"/>
      <c r="S913" s="163"/>
      <c r="T913" s="163"/>
      <c r="U913" s="163"/>
      <c r="V913" s="163"/>
      <c r="W913" s="163"/>
      <c r="X913" s="163"/>
      <c r="Y913" s="163"/>
      <c r="Z913" s="163"/>
    </row>
    <row r="914" spans="1:26" ht="12" customHeight="1">
      <c r="A914" s="163"/>
      <c r="B914" s="180"/>
      <c r="C914" s="180"/>
      <c r="D914" s="180"/>
      <c r="E914" s="181"/>
      <c r="F914" s="181"/>
      <c r="G914" s="163"/>
      <c r="H914" s="163"/>
      <c r="I914" s="163"/>
      <c r="J914" s="163"/>
      <c r="K914" s="163"/>
      <c r="L914" s="163"/>
      <c r="M914" s="163"/>
      <c r="N914" s="163"/>
      <c r="O914" s="163"/>
      <c r="P914" s="163"/>
      <c r="Q914" s="163"/>
      <c r="R914" s="163"/>
      <c r="S914" s="163"/>
      <c r="T914" s="163"/>
      <c r="U914" s="163"/>
      <c r="V914" s="163"/>
      <c r="W914" s="163"/>
      <c r="X914" s="163"/>
      <c r="Y914" s="163"/>
      <c r="Z914" s="163"/>
    </row>
    <row r="915" spans="1:26" ht="12" customHeight="1">
      <c r="A915" s="163"/>
      <c r="B915" s="180"/>
      <c r="C915" s="180"/>
      <c r="D915" s="180"/>
      <c r="E915" s="181"/>
      <c r="F915" s="181"/>
      <c r="G915" s="163"/>
      <c r="H915" s="163"/>
      <c r="I915" s="163"/>
      <c r="J915" s="163"/>
      <c r="K915" s="163"/>
      <c r="L915" s="163"/>
      <c r="M915" s="163"/>
      <c r="N915" s="163"/>
      <c r="O915" s="163"/>
      <c r="P915" s="163"/>
      <c r="Q915" s="163"/>
      <c r="R915" s="163"/>
      <c r="S915" s="163"/>
      <c r="T915" s="163"/>
      <c r="U915" s="163"/>
      <c r="V915" s="163"/>
      <c r="W915" s="163"/>
      <c r="X915" s="163"/>
      <c r="Y915" s="163"/>
      <c r="Z915" s="163"/>
    </row>
    <row r="916" spans="1:26" ht="12" customHeight="1">
      <c r="A916" s="163"/>
      <c r="B916" s="180"/>
      <c r="C916" s="180"/>
      <c r="D916" s="180"/>
      <c r="E916" s="181"/>
      <c r="F916" s="181"/>
      <c r="G916" s="163"/>
      <c r="H916" s="163"/>
      <c r="I916" s="163"/>
      <c r="J916" s="163"/>
      <c r="K916" s="163"/>
      <c r="L916" s="163"/>
      <c r="M916" s="163"/>
      <c r="N916" s="163"/>
      <c r="O916" s="163"/>
      <c r="P916" s="163"/>
      <c r="Q916" s="163"/>
      <c r="R916" s="163"/>
      <c r="S916" s="163"/>
      <c r="T916" s="163"/>
      <c r="U916" s="163"/>
      <c r="V916" s="163"/>
      <c r="W916" s="163"/>
      <c r="X916" s="163"/>
      <c r="Y916" s="163"/>
      <c r="Z916" s="163"/>
    </row>
    <row r="917" spans="1:26" ht="12" customHeight="1">
      <c r="A917" s="163"/>
      <c r="B917" s="180"/>
      <c r="C917" s="180"/>
      <c r="D917" s="180"/>
      <c r="E917" s="181"/>
      <c r="F917" s="181"/>
      <c r="G917" s="163"/>
      <c r="H917" s="163"/>
      <c r="I917" s="163"/>
      <c r="J917" s="163"/>
      <c r="K917" s="163"/>
      <c r="L917" s="163"/>
      <c r="M917" s="163"/>
      <c r="N917" s="163"/>
      <c r="O917" s="163"/>
      <c r="P917" s="163"/>
      <c r="Q917" s="163"/>
      <c r="R917" s="163"/>
      <c r="S917" s="163"/>
      <c r="T917" s="163"/>
      <c r="U917" s="163"/>
      <c r="V917" s="163"/>
      <c r="W917" s="163"/>
      <c r="X917" s="163"/>
      <c r="Y917" s="163"/>
      <c r="Z917" s="163"/>
    </row>
    <row r="918" spans="1:26" ht="12" customHeight="1">
      <c r="A918" s="163"/>
      <c r="B918" s="180"/>
      <c r="C918" s="180"/>
      <c r="D918" s="180"/>
      <c r="E918" s="181"/>
      <c r="F918" s="181"/>
      <c r="G918" s="163"/>
      <c r="H918" s="163"/>
      <c r="I918" s="163"/>
      <c r="J918" s="163"/>
      <c r="K918" s="163"/>
      <c r="L918" s="163"/>
      <c r="M918" s="163"/>
      <c r="N918" s="163"/>
      <c r="O918" s="163"/>
      <c r="P918" s="163"/>
      <c r="Q918" s="163"/>
      <c r="R918" s="163"/>
      <c r="S918" s="163"/>
      <c r="T918" s="163"/>
      <c r="U918" s="163"/>
      <c r="V918" s="163"/>
      <c r="W918" s="163"/>
      <c r="X918" s="163"/>
      <c r="Y918" s="163"/>
      <c r="Z918" s="163"/>
    </row>
    <row r="919" spans="1:26" ht="12" customHeight="1">
      <c r="A919" s="163"/>
      <c r="B919" s="180"/>
      <c r="C919" s="180"/>
      <c r="D919" s="180"/>
      <c r="E919" s="181"/>
      <c r="F919" s="181"/>
      <c r="G919" s="163"/>
      <c r="H919" s="163"/>
      <c r="I919" s="163"/>
      <c r="J919" s="163"/>
      <c r="K919" s="163"/>
      <c r="L919" s="163"/>
      <c r="M919" s="163"/>
      <c r="N919" s="163"/>
      <c r="O919" s="163"/>
      <c r="P919" s="163"/>
      <c r="Q919" s="163"/>
      <c r="R919" s="163"/>
      <c r="S919" s="163"/>
      <c r="T919" s="163"/>
      <c r="U919" s="163"/>
      <c r="V919" s="163"/>
      <c r="W919" s="163"/>
      <c r="X919" s="163"/>
      <c r="Y919" s="163"/>
      <c r="Z919" s="163"/>
    </row>
    <row r="920" spans="1:26" ht="12" customHeight="1">
      <c r="A920" s="163"/>
      <c r="B920" s="180"/>
      <c r="C920" s="180"/>
      <c r="D920" s="180"/>
      <c r="E920" s="181"/>
      <c r="F920" s="181"/>
      <c r="G920" s="163"/>
      <c r="H920" s="163"/>
      <c r="I920" s="163"/>
      <c r="J920" s="163"/>
      <c r="K920" s="163"/>
      <c r="L920" s="163"/>
      <c r="M920" s="163"/>
      <c r="N920" s="163"/>
      <c r="O920" s="163"/>
      <c r="P920" s="163"/>
      <c r="Q920" s="163"/>
      <c r="R920" s="163"/>
      <c r="S920" s="163"/>
      <c r="T920" s="163"/>
      <c r="U920" s="163"/>
      <c r="V920" s="163"/>
      <c r="W920" s="163"/>
      <c r="X920" s="163"/>
      <c r="Y920" s="163"/>
      <c r="Z920" s="163"/>
    </row>
    <row r="921" spans="1:26" ht="12" customHeight="1">
      <c r="A921" s="163"/>
      <c r="B921" s="180"/>
      <c r="C921" s="180"/>
      <c r="D921" s="180"/>
      <c r="E921" s="181"/>
      <c r="F921" s="181"/>
      <c r="G921" s="163"/>
      <c r="H921" s="163"/>
      <c r="I921" s="163"/>
      <c r="J921" s="163"/>
      <c r="K921" s="163"/>
      <c r="L921" s="163"/>
      <c r="M921" s="163"/>
      <c r="N921" s="163"/>
      <c r="O921" s="163"/>
      <c r="P921" s="163"/>
      <c r="Q921" s="163"/>
      <c r="R921" s="163"/>
      <c r="S921" s="163"/>
      <c r="T921" s="163"/>
      <c r="U921" s="163"/>
      <c r="V921" s="163"/>
      <c r="W921" s="163"/>
      <c r="X921" s="163"/>
      <c r="Y921" s="163"/>
      <c r="Z921" s="163"/>
    </row>
    <row r="922" spans="1:26" ht="12" customHeight="1">
      <c r="A922" s="163"/>
      <c r="B922" s="180"/>
      <c r="C922" s="180"/>
      <c r="D922" s="180"/>
      <c r="E922" s="181"/>
      <c r="F922" s="181"/>
      <c r="G922" s="163"/>
      <c r="H922" s="163"/>
      <c r="I922" s="163"/>
      <c r="J922" s="163"/>
      <c r="K922" s="163"/>
      <c r="L922" s="163"/>
      <c r="M922" s="163"/>
      <c r="N922" s="163"/>
      <c r="O922" s="163"/>
      <c r="P922" s="163"/>
      <c r="Q922" s="163"/>
      <c r="R922" s="163"/>
      <c r="S922" s="163"/>
      <c r="T922" s="163"/>
      <c r="U922" s="163"/>
      <c r="V922" s="163"/>
      <c r="W922" s="163"/>
      <c r="X922" s="163"/>
      <c r="Y922" s="163"/>
      <c r="Z922" s="163"/>
    </row>
    <row r="923" spans="1:26" ht="12" customHeight="1">
      <c r="A923" s="163"/>
      <c r="B923" s="180"/>
      <c r="C923" s="180"/>
      <c r="D923" s="180"/>
      <c r="E923" s="181"/>
      <c r="F923" s="181"/>
      <c r="G923" s="163"/>
      <c r="H923" s="163"/>
      <c r="I923" s="163"/>
      <c r="J923" s="163"/>
      <c r="K923" s="163"/>
      <c r="L923" s="163"/>
      <c r="M923" s="163"/>
      <c r="N923" s="163"/>
      <c r="O923" s="163"/>
      <c r="P923" s="163"/>
      <c r="Q923" s="163"/>
      <c r="R923" s="163"/>
      <c r="S923" s="163"/>
      <c r="T923" s="163"/>
      <c r="U923" s="163"/>
      <c r="V923" s="163"/>
      <c r="W923" s="163"/>
      <c r="X923" s="163"/>
      <c r="Y923" s="163"/>
      <c r="Z923" s="163"/>
    </row>
    <row r="924" spans="1:26" ht="12" customHeight="1">
      <c r="A924" s="163"/>
      <c r="B924" s="180"/>
      <c r="C924" s="180"/>
      <c r="D924" s="180"/>
      <c r="E924" s="181"/>
      <c r="F924" s="181"/>
      <c r="G924" s="163"/>
      <c r="H924" s="163"/>
      <c r="I924" s="163"/>
      <c r="J924" s="163"/>
      <c r="K924" s="163"/>
      <c r="L924" s="163"/>
      <c r="M924" s="163"/>
      <c r="N924" s="163"/>
      <c r="O924" s="163"/>
      <c r="P924" s="163"/>
      <c r="Q924" s="163"/>
      <c r="R924" s="163"/>
      <c r="S924" s="163"/>
      <c r="T924" s="163"/>
      <c r="U924" s="163"/>
      <c r="V924" s="163"/>
      <c r="W924" s="163"/>
      <c r="X924" s="163"/>
      <c r="Y924" s="163"/>
      <c r="Z924" s="163"/>
    </row>
    <row r="925" spans="1:26" ht="12" customHeight="1">
      <c r="A925" s="163"/>
      <c r="B925" s="180"/>
      <c r="C925" s="180"/>
      <c r="D925" s="180"/>
      <c r="E925" s="181"/>
      <c r="F925" s="181"/>
      <c r="G925" s="163"/>
      <c r="H925" s="163"/>
      <c r="I925" s="163"/>
      <c r="J925" s="163"/>
      <c r="K925" s="163"/>
      <c r="L925" s="163"/>
      <c r="M925" s="163"/>
      <c r="N925" s="163"/>
      <c r="O925" s="163"/>
      <c r="P925" s="163"/>
      <c r="Q925" s="163"/>
      <c r="R925" s="163"/>
      <c r="S925" s="163"/>
      <c r="T925" s="163"/>
      <c r="U925" s="163"/>
      <c r="V925" s="163"/>
      <c r="W925" s="163"/>
      <c r="X925" s="163"/>
      <c r="Y925" s="163"/>
      <c r="Z925" s="163"/>
    </row>
    <row r="926" spans="1:26" ht="12" customHeight="1">
      <c r="A926" s="163"/>
      <c r="B926" s="180"/>
      <c r="C926" s="180"/>
      <c r="D926" s="180"/>
      <c r="E926" s="181"/>
      <c r="F926" s="181"/>
      <c r="G926" s="163"/>
      <c r="H926" s="163"/>
      <c r="I926" s="163"/>
      <c r="J926" s="163"/>
      <c r="K926" s="163"/>
      <c r="L926" s="163"/>
      <c r="M926" s="163"/>
      <c r="N926" s="163"/>
      <c r="O926" s="163"/>
      <c r="P926" s="163"/>
      <c r="Q926" s="163"/>
      <c r="R926" s="163"/>
      <c r="S926" s="163"/>
      <c r="T926" s="163"/>
      <c r="U926" s="163"/>
      <c r="V926" s="163"/>
      <c r="W926" s="163"/>
      <c r="X926" s="163"/>
      <c r="Y926" s="163"/>
      <c r="Z926" s="163"/>
    </row>
    <row r="927" spans="1:26" ht="12" customHeight="1">
      <c r="A927" s="163"/>
      <c r="B927" s="180"/>
      <c r="C927" s="180"/>
      <c r="D927" s="180"/>
      <c r="E927" s="181"/>
      <c r="F927" s="181"/>
      <c r="G927" s="163"/>
      <c r="H927" s="163"/>
      <c r="I927" s="163"/>
      <c r="J927" s="163"/>
      <c r="K927" s="163"/>
      <c r="L927" s="163"/>
      <c r="M927" s="163"/>
      <c r="N927" s="163"/>
      <c r="O927" s="163"/>
      <c r="P927" s="163"/>
      <c r="Q927" s="163"/>
      <c r="R927" s="163"/>
      <c r="S927" s="163"/>
      <c r="T927" s="163"/>
      <c r="U927" s="163"/>
      <c r="V927" s="163"/>
      <c r="W927" s="163"/>
      <c r="X927" s="163"/>
      <c r="Y927" s="163"/>
      <c r="Z927" s="163"/>
    </row>
    <row r="928" spans="1:26" ht="12" customHeight="1">
      <c r="A928" s="163"/>
      <c r="B928" s="180"/>
      <c r="C928" s="180"/>
      <c r="D928" s="180"/>
      <c r="E928" s="181"/>
      <c r="F928" s="181"/>
      <c r="G928" s="163"/>
      <c r="H928" s="163"/>
      <c r="I928" s="163"/>
      <c r="J928" s="163"/>
      <c r="K928" s="163"/>
      <c r="L928" s="163"/>
      <c r="M928" s="163"/>
      <c r="N928" s="163"/>
      <c r="O928" s="163"/>
      <c r="P928" s="163"/>
      <c r="Q928" s="163"/>
      <c r="R928" s="163"/>
      <c r="S928" s="163"/>
      <c r="T928" s="163"/>
      <c r="U928" s="163"/>
      <c r="V928" s="163"/>
      <c r="W928" s="163"/>
      <c r="X928" s="163"/>
      <c r="Y928" s="163"/>
      <c r="Z928" s="163"/>
    </row>
    <row r="929" spans="1:26" ht="12" customHeight="1">
      <c r="A929" s="163"/>
      <c r="B929" s="180"/>
      <c r="C929" s="180"/>
      <c r="D929" s="180"/>
      <c r="E929" s="181"/>
      <c r="F929" s="181"/>
      <c r="G929" s="163"/>
      <c r="H929" s="163"/>
      <c r="I929" s="163"/>
      <c r="J929" s="163"/>
      <c r="K929" s="163"/>
      <c r="L929" s="163"/>
      <c r="M929" s="163"/>
      <c r="N929" s="163"/>
      <c r="O929" s="163"/>
      <c r="P929" s="163"/>
      <c r="Q929" s="163"/>
      <c r="R929" s="163"/>
      <c r="S929" s="163"/>
      <c r="T929" s="163"/>
      <c r="U929" s="163"/>
      <c r="V929" s="163"/>
      <c r="W929" s="163"/>
      <c r="X929" s="163"/>
      <c r="Y929" s="163"/>
      <c r="Z929" s="163"/>
    </row>
    <row r="930" spans="1:26" ht="12" customHeight="1">
      <c r="A930" s="163"/>
      <c r="B930" s="180"/>
      <c r="C930" s="180"/>
      <c r="D930" s="180"/>
      <c r="E930" s="181"/>
      <c r="F930" s="181"/>
      <c r="G930" s="163"/>
      <c r="H930" s="163"/>
      <c r="I930" s="163"/>
      <c r="J930" s="163"/>
      <c r="K930" s="163"/>
      <c r="L930" s="163"/>
      <c r="M930" s="163"/>
      <c r="N930" s="163"/>
      <c r="O930" s="163"/>
      <c r="P930" s="163"/>
      <c r="Q930" s="163"/>
      <c r="R930" s="163"/>
      <c r="S930" s="163"/>
      <c r="T930" s="163"/>
      <c r="U930" s="163"/>
      <c r="V930" s="163"/>
      <c r="W930" s="163"/>
      <c r="X930" s="163"/>
      <c r="Y930" s="163"/>
      <c r="Z930" s="163"/>
    </row>
    <row r="931" spans="1:26" ht="12" customHeight="1">
      <c r="A931" s="163"/>
      <c r="B931" s="180"/>
      <c r="C931" s="180"/>
      <c r="D931" s="180"/>
      <c r="E931" s="181"/>
      <c r="F931" s="181"/>
      <c r="G931" s="163"/>
      <c r="H931" s="163"/>
      <c r="I931" s="163"/>
      <c r="J931" s="163"/>
      <c r="K931" s="163"/>
      <c r="L931" s="163"/>
      <c r="M931" s="163"/>
      <c r="N931" s="163"/>
      <c r="O931" s="163"/>
      <c r="P931" s="163"/>
      <c r="Q931" s="163"/>
      <c r="R931" s="163"/>
      <c r="S931" s="163"/>
      <c r="T931" s="163"/>
      <c r="U931" s="163"/>
      <c r="V931" s="163"/>
      <c r="W931" s="163"/>
      <c r="X931" s="163"/>
      <c r="Y931" s="163"/>
      <c r="Z931" s="163"/>
    </row>
    <row r="932" spans="1:26" ht="12" customHeight="1">
      <c r="A932" s="163"/>
      <c r="B932" s="180"/>
      <c r="C932" s="180"/>
      <c r="D932" s="180"/>
      <c r="E932" s="181"/>
      <c r="F932" s="181"/>
      <c r="G932" s="163"/>
      <c r="H932" s="163"/>
      <c r="I932" s="163"/>
      <c r="J932" s="163"/>
      <c r="K932" s="163"/>
      <c r="L932" s="163"/>
      <c r="M932" s="163"/>
      <c r="N932" s="163"/>
      <c r="O932" s="163"/>
      <c r="P932" s="163"/>
      <c r="Q932" s="163"/>
      <c r="R932" s="163"/>
      <c r="S932" s="163"/>
      <c r="T932" s="163"/>
      <c r="U932" s="163"/>
      <c r="V932" s="163"/>
      <c r="W932" s="163"/>
      <c r="X932" s="163"/>
      <c r="Y932" s="163"/>
      <c r="Z932" s="163"/>
    </row>
    <row r="933" spans="1:26" ht="12" customHeight="1">
      <c r="A933" s="163"/>
      <c r="B933" s="180"/>
      <c r="C933" s="180"/>
      <c r="D933" s="180"/>
      <c r="E933" s="181"/>
      <c r="F933" s="181"/>
      <c r="G933" s="163"/>
      <c r="H933" s="163"/>
      <c r="I933" s="163"/>
      <c r="J933" s="163"/>
      <c r="K933" s="163"/>
      <c r="L933" s="163"/>
      <c r="M933" s="163"/>
      <c r="N933" s="163"/>
      <c r="O933" s="163"/>
      <c r="P933" s="163"/>
      <c r="Q933" s="163"/>
      <c r="R933" s="163"/>
      <c r="S933" s="163"/>
      <c r="T933" s="163"/>
      <c r="U933" s="163"/>
      <c r="V933" s="163"/>
      <c r="W933" s="163"/>
      <c r="X933" s="163"/>
      <c r="Y933" s="163"/>
      <c r="Z933" s="163"/>
    </row>
    <row r="934" spans="1:26" ht="12" customHeight="1">
      <c r="A934" s="163"/>
      <c r="B934" s="180"/>
      <c r="C934" s="180"/>
      <c r="D934" s="180"/>
      <c r="E934" s="181"/>
      <c r="F934" s="181"/>
      <c r="G934" s="163"/>
      <c r="H934" s="163"/>
      <c r="I934" s="163"/>
      <c r="J934" s="163"/>
      <c r="K934" s="163"/>
      <c r="L934" s="163"/>
      <c r="M934" s="163"/>
      <c r="N934" s="163"/>
      <c r="O934" s="163"/>
      <c r="P934" s="163"/>
      <c r="Q934" s="163"/>
      <c r="R934" s="163"/>
      <c r="S934" s="163"/>
      <c r="T934" s="163"/>
      <c r="U934" s="163"/>
      <c r="V934" s="163"/>
      <c r="W934" s="163"/>
      <c r="X934" s="163"/>
      <c r="Y934" s="163"/>
      <c r="Z934" s="163"/>
    </row>
    <row r="935" spans="1:26" ht="12" customHeight="1">
      <c r="A935" s="163"/>
      <c r="B935" s="180"/>
      <c r="C935" s="180"/>
      <c r="D935" s="180"/>
      <c r="E935" s="181"/>
      <c r="F935" s="181"/>
      <c r="G935" s="163"/>
      <c r="H935" s="163"/>
      <c r="I935" s="163"/>
      <c r="J935" s="163"/>
      <c r="K935" s="163"/>
      <c r="L935" s="163"/>
      <c r="M935" s="163"/>
      <c r="N935" s="163"/>
      <c r="O935" s="163"/>
      <c r="P935" s="163"/>
      <c r="Q935" s="163"/>
      <c r="R935" s="163"/>
      <c r="S935" s="163"/>
      <c r="T935" s="163"/>
      <c r="U935" s="163"/>
      <c r="V935" s="163"/>
      <c r="W935" s="163"/>
      <c r="X935" s="163"/>
      <c r="Y935" s="163"/>
      <c r="Z935" s="163"/>
    </row>
    <row r="936" spans="1:26" ht="12" customHeight="1">
      <c r="A936" s="163"/>
      <c r="B936" s="180"/>
      <c r="C936" s="180"/>
      <c r="D936" s="180"/>
      <c r="E936" s="181"/>
      <c r="F936" s="181"/>
      <c r="G936" s="163"/>
      <c r="H936" s="163"/>
      <c r="I936" s="163"/>
      <c r="J936" s="163"/>
      <c r="K936" s="163"/>
      <c r="L936" s="163"/>
      <c r="M936" s="163"/>
      <c r="N936" s="163"/>
      <c r="O936" s="163"/>
      <c r="P936" s="163"/>
      <c r="Q936" s="163"/>
      <c r="R936" s="163"/>
      <c r="S936" s="163"/>
      <c r="T936" s="163"/>
      <c r="U936" s="163"/>
      <c r="V936" s="163"/>
      <c r="W936" s="163"/>
      <c r="X936" s="163"/>
      <c r="Y936" s="163"/>
      <c r="Z936" s="163"/>
    </row>
    <row r="937" spans="1:26" ht="12" customHeight="1">
      <c r="A937" s="163"/>
      <c r="B937" s="180"/>
      <c r="C937" s="180"/>
      <c r="D937" s="180"/>
      <c r="E937" s="181"/>
      <c r="F937" s="181"/>
      <c r="G937" s="163"/>
      <c r="H937" s="163"/>
      <c r="I937" s="163"/>
      <c r="J937" s="163"/>
      <c r="K937" s="163"/>
      <c r="L937" s="163"/>
      <c r="M937" s="163"/>
      <c r="N937" s="163"/>
      <c r="O937" s="163"/>
      <c r="P937" s="163"/>
      <c r="Q937" s="163"/>
      <c r="R937" s="163"/>
      <c r="S937" s="163"/>
      <c r="T937" s="163"/>
      <c r="U937" s="163"/>
      <c r="V937" s="163"/>
      <c r="W937" s="163"/>
      <c r="X937" s="163"/>
      <c r="Y937" s="163"/>
      <c r="Z937" s="163"/>
    </row>
    <row r="938" spans="1:26" ht="12" customHeight="1">
      <c r="A938" s="163"/>
      <c r="B938" s="180"/>
      <c r="C938" s="180"/>
      <c r="D938" s="180"/>
      <c r="E938" s="181"/>
      <c r="F938" s="181"/>
      <c r="G938" s="163"/>
      <c r="H938" s="163"/>
      <c r="I938" s="163"/>
      <c r="J938" s="163"/>
      <c r="K938" s="163"/>
      <c r="L938" s="163"/>
      <c r="M938" s="163"/>
      <c r="N938" s="163"/>
      <c r="O938" s="163"/>
      <c r="P938" s="163"/>
      <c r="Q938" s="163"/>
      <c r="R938" s="163"/>
      <c r="S938" s="163"/>
      <c r="T938" s="163"/>
      <c r="U938" s="163"/>
      <c r="V938" s="163"/>
      <c r="W938" s="163"/>
      <c r="X938" s="163"/>
      <c r="Y938" s="163"/>
      <c r="Z938" s="163"/>
    </row>
    <row r="939" spans="1:26" ht="12" customHeight="1">
      <c r="A939" s="163"/>
      <c r="B939" s="180"/>
      <c r="C939" s="180"/>
      <c r="D939" s="180"/>
      <c r="E939" s="181"/>
      <c r="F939" s="181"/>
      <c r="G939" s="163"/>
      <c r="H939" s="163"/>
      <c r="I939" s="163"/>
      <c r="J939" s="163"/>
      <c r="K939" s="163"/>
      <c r="L939" s="163"/>
      <c r="M939" s="163"/>
      <c r="N939" s="163"/>
      <c r="O939" s="163"/>
      <c r="P939" s="163"/>
      <c r="Q939" s="163"/>
      <c r="R939" s="163"/>
      <c r="S939" s="163"/>
      <c r="T939" s="163"/>
      <c r="U939" s="163"/>
      <c r="V939" s="163"/>
      <c r="W939" s="163"/>
      <c r="X939" s="163"/>
      <c r="Y939" s="163"/>
      <c r="Z939" s="163"/>
    </row>
    <row r="940" spans="1:26" ht="12" customHeight="1">
      <c r="A940" s="163"/>
      <c r="B940" s="180"/>
      <c r="C940" s="180"/>
      <c r="D940" s="180"/>
      <c r="E940" s="181"/>
      <c r="F940" s="181"/>
      <c r="G940" s="163"/>
      <c r="H940" s="163"/>
      <c r="I940" s="163"/>
      <c r="J940" s="163"/>
      <c r="K940" s="163"/>
      <c r="L940" s="163"/>
      <c r="M940" s="163"/>
      <c r="N940" s="163"/>
      <c r="O940" s="163"/>
      <c r="P940" s="163"/>
      <c r="Q940" s="163"/>
      <c r="R940" s="163"/>
      <c r="S940" s="163"/>
      <c r="T940" s="163"/>
      <c r="U940" s="163"/>
      <c r="V940" s="163"/>
      <c r="W940" s="163"/>
      <c r="X940" s="163"/>
      <c r="Y940" s="163"/>
      <c r="Z940" s="163"/>
    </row>
    <row r="941" spans="1:26" ht="12" customHeight="1">
      <c r="A941" s="163"/>
      <c r="B941" s="180"/>
      <c r="C941" s="180"/>
      <c r="D941" s="180"/>
      <c r="E941" s="181"/>
      <c r="F941" s="181"/>
      <c r="G941" s="163"/>
      <c r="H941" s="163"/>
      <c r="I941" s="163"/>
      <c r="J941" s="163"/>
      <c r="K941" s="163"/>
      <c r="L941" s="163"/>
      <c r="M941" s="163"/>
      <c r="N941" s="163"/>
      <c r="O941" s="163"/>
      <c r="P941" s="163"/>
      <c r="Q941" s="163"/>
      <c r="R941" s="163"/>
      <c r="S941" s="163"/>
      <c r="T941" s="163"/>
      <c r="U941" s="163"/>
      <c r="V941" s="163"/>
      <c r="W941" s="163"/>
      <c r="X941" s="163"/>
      <c r="Y941" s="163"/>
      <c r="Z941" s="163"/>
    </row>
    <row r="942" spans="1:26" ht="12" customHeight="1">
      <c r="A942" s="163"/>
      <c r="B942" s="180"/>
      <c r="C942" s="180"/>
      <c r="D942" s="180"/>
      <c r="E942" s="181"/>
      <c r="F942" s="181"/>
      <c r="G942" s="163"/>
      <c r="H942" s="163"/>
      <c r="I942" s="163"/>
      <c r="J942" s="163"/>
      <c r="K942" s="163"/>
      <c r="L942" s="163"/>
      <c r="M942" s="163"/>
      <c r="N942" s="163"/>
      <c r="O942" s="163"/>
      <c r="P942" s="163"/>
      <c r="Q942" s="163"/>
      <c r="R942" s="163"/>
      <c r="S942" s="163"/>
      <c r="T942" s="163"/>
      <c r="U942" s="163"/>
      <c r="V942" s="163"/>
      <c r="W942" s="163"/>
      <c r="X942" s="163"/>
      <c r="Y942" s="163"/>
      <c r="Z942" s="163"/>
    </row>
    <row r="943" spans="1:26" ht="12" customHeight="1">
      <c r="A943" s="163"/>
      <c r="B943" s="180"/>
      <c r="C943" s="180"/>
      <c r="D943" s="180"/>
      <c r="E943" s="181"/>
      <c r="F943" s="181"/>
      <c r="G943" s="163"/>
      <c r="H943" s="163"/>
      <c r="I943" s="163"/>
      <c r="J943" s="163"/>
      <c r="K943" s="163"/>
      <c r="L943" s="163"/>
      <c r="M943" s="163"/>
      <c r="N943" s="163"/>
      <c r="O943" s="163"/>
      <c r="P943" s="163"/>
      <c r="Q943" s="163"/>
      <c r="R943" s="163"/>
      <c r="S943" s="163"/>
      <c r="T943" s="163"/>
      <c r="U943" s="163"/>
      <c r="V943" s="163"/>
      <c r="W943" s="163"/>
      <c r="X943" s="163"/>
      <c r="Y943" s="163"/>
      <c r="Z943" s="163"/>
    </row>
    <row r="944" spans="1:26" ht="12" customHeight="1">
      <c r="A944" s="163"/>
      <c r="B944" s="180"/>
      <c r="C944" s="180"/>
      <c r="D944" s="180"/>
      <c r="E944" s="181"/>
      <c r="F944" s="181"/>
      <c r="G944" s="163"/>
      <c r="H944" s="163"/>
      <c r="I944" s="163"/>
      <c r="J944" s="163"/>
      <c r="K944" s="163"/>
      <c r="L944" s="163"/>
      <c r="M944" s="163"/>
      <c r="N944" s="163"/>
      <c r="O944" s="163"/>
      <c r="P944" s="163"/>
      <c r="Q944" s="163"/>
      <c r="R944" s="163"/>
      <c r="S944" s="163"/>
      <c r="T944" s="163"/>
      <c r="U944" s="163"/>
      <c r="V944" s="163"/>
      <c r="W944" s="163"/>
      <c r="X944" s="163"/>
      <c r="Y944" s="163"/>
      <c r="Z944" s="163"/>
    </row>
    <row r="945" spans="1:26" ht="12" customHeight="1">
      <c r="A945" s="163"/>
      <c r="B945" s="180"/>
      <c r="C945" s="180"/>
      <c r="D945" s="180"/>
      <c r="E945" s="181"/>
      <c r="F945" s="181"/>
      <c r="G945" s="163"/>
      <c r="H945" s="163"/>
      <c r="I945" s="163"/>
      <c r="J945" s="163"/>
      <c r="K945" s="163"/>
      <c r="L945" s="163"/>
      <c r="M945" s="163"/>
      <c r="N945" s="163"/>
      <c r="O945" s="163"/>
      <c r="P945" s="163"/>
      <c r="Q945" s="163"/>
      <c r="R945" s="163"/>
      <c r="S945" s="163"/>
      <c r="T945" s="163"/>
      <c r="U945" s="163"/>
      <c r="V945" s="163"/>
      <c r="W945" s="163"/>
      <c r="X945" s="163"/>
      <c r="Y945" s="163"/>
      <c r="Z945" s="163"/>
    </row>
    <row r="946" spans="1:26" ht="12" customHeight="1">
      <c r="A946" s="163"/>
      <c r="B946" s="180"/>
      <c r="C946" s="180"/>
      <c r="D946" s="180"/>
      <c r="E946" s="181"/>
      <c r="F946" s="181"/>
      <c r="G946" s="163"/>
      <c r="H946" s="163"/>
      <c r="I946" s="163"/>
      <c r="J946" s="163"/>
      <c r="K946" s="163"/>
      <c r="L946" s="163"/>
      <c r="M946" s="163"/>
      <c r="N946" s="163"/>
      <c r="O946" s="163"/>
      <c r="P946" s="163"/>
      <c r="Q946" s="163"/>
      <c r="R946" s="163"/>
      <c r="S946" s="163"/>
      <c r="T946" s="163"/>
      <c r="U946" s="163"/>
      <c r="V946" s="163"/>
      <c r="W946" s="163"/>
      <c r="X946" s="163"/>
      <c r="Y946" s="163"/>
      <c r="Z946" s="163"/>
    </row>
    <row r="947" spans="1:26" ht="12" customHeight="1">
      <c r="A947" s="163"/>
      <c r="B947" s="180"/>
      <c r="C947" s="180"/>
      <c r="D947" s="180"/>
      <c r="E947" s="181"/>
      <c r="F947" s="181"/>
      <c r="G947" s="163"/>
      <c r="H947" s="163"/>
      <c r="I947" s="163"/>
      <c r="J947" s="163"/>
      <c r="K947" s="163"/>
      <c r="L947" s="163"/>
      <c r="M947" s="163"/>
      <c r="N947" s="163"/>
      <c r="O947" s="163"/>
      <c r="P947" s="163"/>
      <c r="Q947" s="163"/>
      <c r="R947" s="163"/>
      <c r="S947" s="163"/>
      <c r="T947" s="163"/>
      <c r="U947" s="163"/>
      <c r="V947" s="163"/>
      <c r="W947" s="163"/>
      <c r="X947" s="163"/>
      <c r="Y947" s="163"/>
      <c r="Z947" s="163"/>
    </row>
    <row r="948" spans="1:26" ht="12" customHeight="1">
      <c r="A948" s="163"/>
      <c r="B948" s="180"/>
      <c r="C948" s="180"/>
      <c r="D948" s="180"/>
      <c r="E948" s="181"/>
      <c r="F948" s="181"/>
      <c r="G948" s="163"/>
      <c r="H948" s="163"/>
      <c r="I948" s="163"/>
      <c r="J948" s="163"/>
      <c r="K948" s="163"/>
      <c r="L948" s="163"/>
      <c r="M948" s="163"/>
      <c r="N948" s="163"/>
      <c r="O948" s="163"/>
      <c r="P948" s="163"/>
      <c r="Q948" s="163"/>
      <c r="R948" s="163"/>
      <c r="S948" s="163"/>
      <c r="T948" s="163"/>
      <c r="U948" s="163"/>
      <c r="V948" s="163"/>
      <c r="W948" s="163"/>
      <c r="X948" s="163"/>
      <c r="Y948" s="163"/>
      <c r="Z948" s="163"/>
    </row>
    <row r="949" spans="1:26" ht="12" customHeight="1">
      <c r="A949" s="163"/>
      <c r="B949" s="180"/>
      <c r="C949" s="180"/>
      <c r="D949" s="180"/>
      <c r="E949" s="181"/>
      <c r="F949" s="181"/>
      <c r="G949" s="163"/>
      <c r="H949" s="163"/>
      <c r="I949" s="163"/>
      <c r="J949" s="163"/>
      <c r="K949" s="163"/>
      <c r="L949" s="163"/>
      <c r="M949" s="163"/>
      <c r="N949" s="163"/>
      <c r="O949" s="163"/>
      <c r="P949" s="163"/>
      <c r="Q949" s="163"/>
      <c r="R949" s="163"/>
      <c r="S949" s="163"/>
      <c r="T949" s="163"/>
      <c r="U949" s="163"/>
      <c r="V949" s="163"/>
      <c r="W949" s="163"/>
      <c r="X949" s="163"/>
      <c r="Y949" s="163"/>
      <c r="Z949" s="163"/>
    </row>
    <row r="950" spans="1:26" ht="12" customHeight="1">
      <c r="A950" s="163"/>
      <c r="B950" s="180"/>
      <c r="C950" s="180"/>
      <c r="D950" s="180"/>
      <c r="E950" s="181"/>
      <c r="F950" s="181"/>
      <c r="G950" s="163"/>
      <c r="H950" s="163"/>
      <c r="I950" s="163"/>
      <c r="J950" s="163"/>
      <c r="K950" s="163"/>
      <c r="L950" s="163"/>
      <c r="M950" s="163"/>
      <c r="N950" s="163"/>
      <c r="O950" s="163"/>
      <c r="P950" s="163"/>
      <c r="Q950" s="163"/>
      <c r="R950" s="163"/>
      <c r="S950" s="163"/>
      <c r="T950" s="163"/>
      <c r="U950" s="163"/>
      <c r="V950" s="163"/>
      <c r="W950" s="163"/>
      <c r="X950" s="163"/>
      <c r="Y950" s="163"/>
      <c r="Z950" s="163"/>
    </row>
    <row r="951" spans="1:26" ht="12" customHeight="1">
      <c r="A951" s="163"/>
      <c r="B951" s="180"/>
      <c r="C951" s="180"/>
      <c r="D951" s="180"/>
      <c r="E951" s="181"/>
      <c r="F951" s="181"/>
      <c r="G951" s="163"/>
      <c r="H951" s="163"/>
      <c r="I951" s="163"/>
      <c r="J951" s="163"/>
      <c r="K951" s="163"/>
      <c r="L951" s="163"/>
      <c r="M951" s="163"/>
      <c r="N951" s="163"/>
      <c r="O951" s="163"/>
      <c r="P951" s="163"/>
      <c r="Q951" s="163"/>
      <c r="R951" s="163"/>
      <c r="S951" s="163"/>
      <c r="T951" s="163"/>
      <c r="U951" s="163"/>
      <c r="V951" s="163"/>
      <c r="W951" s="163"/>
      <c r="X951" s="163"/>
      <c r="Y951" s="163"/>
      <c r="Z951" s="163"/>
    </row>
    <row r="952" spans="1:26" ht="12" customHeight="1">
      <c r="A952" s="163"/>
      <c r="B952" s="180"/>
      <c r="C952" s="180"/>
      <c r="D952" s="180"/>
      <c r="E952" s="181"/>
      <c r="F952" s="181"/>
      <c r="G952" s="163"/>
      <c r="H952" s="163"/>
      <c r="I952" s="163"/>
      <c r="J952" s="163"/>
      <c r="K952" s="163"/>
      <c r="L952" s="163"/>
      <c r="M952" s="163"/>
      <c r="N952" s="163"/>
      <c r="O952" s="163"/>
      <c r="P952" s="163"/>
      <c r="Q952" s="163"/>
      <c r="R952" s="163"/>
      <c r="S952" s="163"/>
      <c r="T952" s="163"/>
      <c r="U952" s="163"/>
      <c r="V952" s="163"/>
      <c r="W952" s="163"/>
      <c r="X952" s="163"/>
      <c r="Y952" s="163"/>
      <c r="Z952" s="163"/>
    </row>
    <row r="953" spans="1:26" ht="12" customHeight="1">
      <c r="A953" s="163"/>
      <c r="B953" s="180"/>
      <c r="C953" s="180"/>
      <c r="D953" s="180"/>
      <c r="E953" s="181"/>
      <c r="F953" s="181"/>
      <c r="G953" s="163"/>
      <c r="H953" s="163"/>
      <c r="I953" s="163"/>
      <c r="J953" s="163"/>
      <c r="K953" s="163"/>
      <c r="L953" s="163"/>
      <c r="M953" s="163"/>
      <c r="N953" s="163"/>
      <c r="O953" s="163"/>
      <c r="P953" s="163"/>
      <c r="Q953" s="163"/>
      <c r="R953" s="163"/>
      <c r="S953" s="163"/>
      <c r="T953" s="163"/>
      <c r="U953" s="163"/>
      <c r="V953" s="163"/>
      <c r="W953" s="163"/>
      <c r="X953" s="163"/>
      <c r="Y953" s="163"/>
      <c r="Z953" s="163"/>
    </row>
    <row r="954" spans="1:26" ht="12" customHeight="1">
      <c r="A954" s="163"/>
      <c r="B954" s="180"/>
      <c r="C954" s="180"/>
      <c r="D954" s="180"/>
      <c r="E954" s="181"/>
      <c r="F954" s="181"/>
      <c r="G954" s="163"/>
      <c r="H954" s="163"/>
      <c r="I954" s="163"/>
      <c r="J954" s="163"/>
      <c r="K954" s="163"/>
      <c r="L954" s="163"/>
      <c r="M954" s="163"/>
      <c r="N954" s="163"/>
      <c r="O954" s="163"/>
      <c r="P954" s="163"/>
      <c r="Q954" s="163"/>
      <c r="R954" s="163"/>
      <c r="S954" s="163"/>
      <c r="T954" s="163"/>
      <c r="U954" s="163"/>
      <c r="V954" s="163"/>
      <c r="W954" s="163"/>
      <c r="X954" s="163"/>
      <c r="Y954" s="163"/>
      <c r="Z954" s="163"/>
    </row>
    <row r="955" spans="1:26" ht="12" customHeight="1">
      <c r="A955" s="163"/>
      <c r="B955" s="180"/>
      <c r="C955" s="180"/>
      <c r="D955" s="180"/>
      <c r="E955" s="181"/>
      <c r="F955" s="181"/>
      <c r="G955" s="163"/>
      <c r="H955" s="163"/>
      <c r="I955" s="163"/>
      <c r="J955" s="163"/>
      <c r="K955" s="163"/>
      <c r="L955" s="163"/>
      <c r="M955" s="163"/>
      <c r="N955" s="163"/>
      <c r="O955" s="163"/>
      <c r="P955" s="163"/>
      <c r="Q955" s="163"/>
      <c r="R955" s="163"/>
      <c r="S955" s="163"/>
      <c r="T955" s="163"/>
      <c r="U955" s="163"/>
      <c r="V955" s="163"/>
      <c r="W955" s="163"/>
      <c r="X955" s="163"/>
      <c r="Y955" s="163"/>
      <c r="Z955" s="163"/>
    </row>
    <row r="956" spans="1:26" ht="12" customHeight="1">
      <c r="A956" s="163"/>
      <c r="B956" s="180"/>
      <c r="C956" s="180"/>
      <c r="D956" s="180"/>
      <c r="E956" s="181"/>
      <c r="F956" s="181"/>
      <c r="G956" s="163"/>
      <c r="H956" s="163"/>
      <c r="I956" s="163"/>
      <c r="J956" s="163"/>
      <c r="K956" s="163"/>
      <c r="L956" s="163"/>
      <c r="M956" s="163"/>
      <c r="N956" s="163"/>
      <c r="O956" s="163"/>
      <c r="P956" s="163"/>
      <c r="Q956" s="163"/>
      <c r="R956" s="163"/>
      <c r="S956" s="163"/>
      <c r="T956" s="163"/>
      <c r="U956" s="163"/>
      <c r="V956" s="163"/>
      <c r="W956" s="163"/>
      <c r="X956" s="163"/>
      <c r="Y956" s="163"/>
      <c r="Z956" s="163"/>
    </row>
    <row r="957" spans="1:26" ht="12" customHeight="1">
      <c r="A957" s="163"/>
      <c r="B957" s="180"/>
      <c r="C957" s="180"/>
      <c r="D957" s="180"/>
      <c r="E957" s="181"/>
      <c r="F957" s="181"/>
      <c r="G957" s="163"/>
      <c r="H957" s="163"/>
      <c r="I957" s="163"/>
      <c r="J957" s="163"/>
      <c r="K957" s="163"/>
      <c r="L957" s="163"/>
      <c r="M957" s="163"/>
      <c r="N957" s="163"/>
      <c r="O957" s="163"/>
      <c r="P957" s="163"/>
      <c r="Q957" s="163"/>
      <c r="R957" s="163"/>
      <c r="S957" s="163"/>
      <c r="T957" s="163"/>
      <c r="U957" s="163"/>
      <c r="V957" s="163"/>
      <c r="W957" s="163"/>
      <c r="X957" s="163"/>
      <c r="Y957" s="163"/>
      <c r="Z957" s="163"/>
    </row>
    <row r="958" spans="1:26" ht="12" customHeight="1">
      <c r="A958" s="163"/>
      <c r="B958" s="180"/>
      <c r="C958" s="180"/>
      <c r="D958" s="180"/>
      <c r="E958" s="181"/>
      <c r="F958" s="181"/>
      <c r="G958" s="163"/>
      <c r="H958" s="163"/>
      <c r="I958" s="163"/>
      <c r="J958" s="163"/>
      <c r="K958" s="163"/>
      <c r="L958" s="163"/>
      <c r="M958" s="163"/>
      <c r="N958" s="163"/>
      <c r="O958" s="163"/>
      <c r="P958" s="163"/>
      <c r="Q958" s="163"/>
      <c r="R958" s="163"/>
      <c r="S958" s="163"/>
      <c r="T958" s="163"/>
      <c r="U958" s="163"/>
      <c r="V958" s="163"/>
      <c r="W958" s="163"/>
      <c r="X958" s="163"/>
      <c r="Y958" s="163"/>
      <c r="Z958" s="163"/>
    </row>
    <row r="959" spans="1:26" ht="12" customHeight="1">
      <c r="A959" s="163"/>
      <c r="B959" s="180"/>
      <c r="C959" s="180"/>
      <c r="D959" s="180"/>
      <c r="E959" s="181"/>
      <c r="F959" s="181"/>
      <c r="G959" s="163"/>
      <c r="H959" s="163"/>
      <c r="I959" s="163"/>
      <c r="J959" s="163"/>
      <c r="K959" s="163"/>
      <c r="L959" s="163"/>
      <c r="M959" s="163"/>
      <c r="N959" s="163"/>
      <c r="O959" s="163"/>
      <c r="P959" s="163"/>
      <c r="Q959" s="163"/>
      <c r="R959" s="163"/>
      <c r="S959" s="163"/>
      <c r="T959" s="163"/>
      <c r="U959" s="163"/>
      <c r="V959" s="163"/>
      <c r="W959" s="163"/>
      <c r="X959" s="163"/>
      <c r="Y959" s="163"/>
      <c r="Z959" s="163"/>
    </row>
    <row r="960" spans="1:26" ht="12" customHeight="1">
      <c r="A960" s="163"/>
      <c r="B960" s="180"/>
      <c r="C960" s="180"/>
      <c r="D960" s="180"/>
      <c r="E960" s="181"/>
      <c r="F960" s="181"/>
      <c r="G960" s="163"/>
      <c r="H960" s="163"/>
      <c r="I960" s="163"/>
      <c r="J960" s="163"/>
      <c r="K960" s="163"/>
      <c r="L960" s="163"/>
      <c r="M960" s="163"/>
      <c r="N960" s="163"/>
      <c r="O960" s="163"/>
      <c r="P960" s="163"/>
      <c r="Q960" s="163"/>
      <c r="R960" s="163"/>
      <c r="S960" s="163"/>
      <c r="T960" s="163"/>
      <c r="U960" s="163"/>
      <c r="V960" s="163"/>
      <c r="W960" s="163"/>
      <c r="X960" s="163"/>
      <c r="Y960" s="163"/>
      <c r="Z960" s="163"/>
    </row>
    <row r="961" spans="1:26" ht="12" customHeight="1">
      <c r="A961" s="163"/>
      <c r="B961" s="180"/>
      <c r="C961" s="180"/>
      <c r="D961" s="180"/>
      <c r="E961" s="181"/>
      <c r="F961" s="181"/>
      <c r="G961" s="163"/>
      <c r="H961" s="163"/>
      <c r="I961" s="163"/>
      <c r="J961" s="163"/>
      <c r="K961" s="163"/>
      <c r="L961" s="163"/>
      <c r="M961" s="163"/>
      <c r="N961" s="163"/>
      <c r="O961" s="163"/>
      <c r="P961" s="163"/>
      <c r="Q961" s="163"/>
      <c r="R961" s="163"/>
      <c r="S961" s="163"/>
      <c r="T961" s="163"/>
      <c r="U961" s="163"/>
      <c r="V961" s="163"/>
      <c r="W961" s="163"/>
      <c r="X961" s="163"/>
      <c r="Y961" s="163"/>
      <c r="Z961" s="163"/>
    </row>
    <row r="962" spans="1:26" ht="12" customHeight="1">
      <c r="A962" s="163"/>
      <c r="B962" s="180"/>
      <c r="C962" s="180"/>
      <c r="D962" s="180"/>
      <c r="E962" s="181"/>
      <c r="F962" s="181"/>
      <c r="G962" s="163"/>
      <c r="H962" s="163"/>
      <c r="I962" s="163"/>
      <c r="J962" s="163"/>
      <c r="K962" s="163"/>
      <c r="L962" s="163"/>
      <c r="M962" s="163"/>
      <c r="N962" s="163"/>
      <c r="O962" s="163"/>
      <c r="P962" s="163"/>
      <c r="Q962" s="163"/>
      <c r="R962" s="163"/>
      <c r="S962" s="163"/>
      <c r="T962" s="163"/>
      <c r="U962" s="163"/>
      <c r="V962" s="163"/>
      <c r="W962" s="163"/>
      <c r="X962" s="163"/>
      <c r="Y962" s="163"/>
      <c r="Z962" s="163"/>
    </row>
    <row r="963" spans="1:26" ht="12" customHeight="1">
      <c r="A963" s="163"/>
      <c r="B963" s="180"/>
      <c r="C963" s="180"/>
      <c r="D963" s="180"/>
      <c r="E963" s="181"/>
      <c r="F963" s="181"/>
      <c r="G963" s="163"/>
      <c r="H963" s="163"/>
      <c r="I963" s="163"/>
      <c r="J963" s="163"/>
      <c r="K963" s="163"/>
      <c r="L963" s="163"/>
      <c r="M963" s="163"/>
      <c r="N963" s="163"/>
      <c r="O963" s="163"/>
      <c r="P963" s="163"/>
      <c r="Q963" s="163"/>
      <c r="R963" s="163"/>
      <c r="S963" s="163"/>
      <c r="T963" s="163"/>
      <c r="U963" s="163"/>
      <c r="V963" s="163"/>
      <c r="W963" s="163"/>
      <c r="X963" s="163"/>
      <c r="Y963" s="163"/>
      <c r="Z963" s="163"/>
    </row>
    <row r="964" spans="1:26" ht="12" customHeight="1">
      <c r="A964" s="163"/>
      <c r="B964" s="180"/>
      <c r="C964" s="180"/>
      <c r="D964" s="180"/>
      <c r="E964" s="181"/>
      <c r="F964" s="181"/>
      <c r="G964" s="163"/>
      <c r="H964" s="163"/>
      <c r="I964" s="163"/>
      <c r="J964" s="163"/>
      <c r="K964" s="163"/>
      <c r="L964" s="163"/>
      <c r="M964" s="163"/>
      <c r="N964" s="163"/>
      <c r="O964" s="163"/>
      <c r="P964" s="163"/>
      <c r="Q964" s="163"/>
      <c r="R964" s="163"/>
      <c r="S964" s="163"/>
      <c r="T964" s="163"/>
      <c r="U964" s="163"/>
      <c r="V964" s="163"/>
      <c r="W964" s="163"/>
      <c r="X964" s="163"/>
      <c r="Y964" s="163"/>
      <c r="Z964" s="163"/>
    </row>
    <row r="965" spans="1:26" ht="12" customHeight="1">
      <c r="A965" s="163"/>
      <c r="B965" s="180"/>
      <c r="C965" s="180"/>
      <c r="D965" s="180"/>
      <c r="E965" s="181"/>
      <c r="F965" s="181"/>
      <c r="G965" s="163"/>
      <c r="H965" s="163"/>
      <c r="I965" s="163"/>
      <c r="J965" s="163"/>
      <c r="K965" s="163"/>
      <c r="L965" s="163"/>
      <c r="M965" s="163"/>
      <c r="N965" s="163"/>
      <c r="O965" s="163"/>
      <c r="P965" s="163"/>
      <c r="Q965" s="163"/>
      <c r="R965" s="163"/>
      <c r="S965" s="163"/>
      <c r="T965" s="163"/>
      <c r="U965" s="163"/>
      <c r="V965" s="163"/>
      <c r="W965" s="163"/>
      <c r="X965" s="163"/>
      <c r="Y965" s="163"/>
      <c r="Z965" s="163"/>
    </row>
    <row r="966" spans="1:26" ht="12" customHeight="1">
      <c r="A966" s="163"/>
      <c r="B966" s="180"/>
      <c r="C966" s="180"/>
      <c r="D966" s="180"/>
      <c r="E966" s="181"/>
      <c r="F966" s="181"/>
      <c r="G966" s="163"/>
      <c r="H966" s="163"/>
      <c r="I966" s="163"/>
      <c r="J966" s="163"/>
      <c r="K966" s="163"/>
      <c r="L966" s="163"/>
      <c r="M966" s="163"/>
      <c r="N966" s="163"/>
      <c r="O966" s="163"/>
      <c r="P966" s="163"/>
      <c r="Q966" s="163"/>
      <c r="R966" s="163"/>
      <c r="S966" s="163"/>
      <c r="T966" s="163"/>
      <c r="U966" s="163"/>
      <c r="V966" s="163"/>
      <c r="W966" s="163"/>
      <c r="X966" s="163"/>
      <c r="Y966" s="163"/>
      <c r="Z966" s="163"/>
    </row>
    <row r="967" spans="1:26" ht="12" customHeight="1">
      <c r="A967" s="163"/>
      <c r="B967" s="180"/>
      <c r="C967" s="180"/>
      <c r="D967" s="180"/>
      <c r="E967" s="181"/>
      <c r="F967" s="181"/>
      <c r="G967" s="163"/>
      <c r="H967" s="163"/>
      <c r="I967" s="163"/>
      <c r="J967" s="163"/>
      <c r="K967" s="163"/>
      <c r="L967" s="163"/>
      <c r="M967" s="163"/>
      <c r="N967" s="163"/>
      <c r="O967" s="163"/>
      <c r="P967" s="163"/>
      <c r="Q967" s="163"/>
      <c r="R967" s="163"/>
      <c r="S967" s="163"/>
      <c r="T967" s="163"/>
      <c r="U967" s="163"/>
      <c r="V967" s="163"/>
      <c r="W967" s="163"/>
      <c r="X967" s="163"/>
      <c r="Y967" s="163"/>
      <c r="Z967" s="163"/>
    </row>
    <row r="968" spans="1:26" ht="12" customHeight="1">
      <c r="A968" s="163"/>
      <c r="B968" s="180"/>
      <c r="C968" s="180"/>
      <c r="D968" s="180"/>
      <c r="E968" s="181"/>
      <c r="F968" s="181"/>
      <c r="G968" s="163"/>
      <c r="H968" s="163"/>
      <c r="I968" s="163"/>
      <c r="J968" s="163"/>
      <c r="K968" s="163"/>
      <c r="L968" s="163"/>
      <c r="M968" s="163"/>
      <c r="N968" s="163"/>
      <c r="O968" s="163"/>
      <c r="P968" s="163"/>
      <c r="Q968" s="163"/>
      <c r="R968" s="163"/>
      <c r="S968" s="163"/>
      <c r="T968" s="163"/>
      <c r="U968" s="163"/>
      <c r="V968" s="163"/>
      <c r="W968" s="163"/>
      <c r="X968" s="163"/>
      <c r="Y968" s="163"/>
      <c r="Z968" s="163"/>
    </row>
    <row r="969" spans="1:26" ht="12" customHeight="1">
      <c r="A969" s="163"/>
      <c r="B969" s="180"/>
      <c r="C969" s="180"/>
      <c r="D969" s="180"/>
      <c r="E969" s="181"/>
      <c r="F969" s="181"/>
      <c r="G969" s="163"/>
      <c r="H969" s="163"/>
      <c r="I969" s="163"/>
      <c r="J969" s="163"/>
      <c r="K969" s="163"/>
      <c r="L969" s="163"/>
      <c r="M969" s="163"/>
      <c r="N969" s="163"/>
      <c r="O969" s="163"/>
      <c r="P969" s="163"/>
      <c r="Q969" s="163"/>
      <c r="R969" s="163"/>
      <c r="S969" s="163"/>
      <c r="T969" s="163"/>
      <c r="U969" s="163"/>
      <c r="V969" s="163"/>
      <c r="W969" s="163"/>
      <c r="X969" s="163"/>
      <c r="Y969" s="163"/>
      <c r="Z969" s="163"/>
    </row>
    <row r="970" spans="1:26" ht="12" customHeight="1">
      <c r="A970" s="163"/>
      <c r="B970" s="180"/>
      <c r="C970" s="180"/>
      <c r="D970" s="180"/>
      <c r="E970" s="181"/>
      <c r="F970" s="181"/>
      <c r="G970" s="163"/>
      <c r="H970" s="163"/>
      <c r="I970" s="163"/>
      <c r="J970" s="163"/>
      <c r="K970" s="163"/>
      <c r="L970" s="163"/>
      <c r="M970" s="163"/>
      <c r="N970" s="163"/>
      <c r="O970" s="163"/>
      <c r="P970" s="163"/>
      <c r="Q970" s="163"/>
      <c r="R970" s="163"/>
      <c r="S970" s="163"/>
      <c r="T970" s="163"/>
      <c r="U970" s="163"/>
      <c r="V970" s="163"/>
      <c r="W970" s="163"/>
      <c r="X970" s="163"/>
      <c r="Y970" s="163"/>
      <c r="Z970" s="163"/>
    </row>
    <row r="971" spans="1:26" ht="12" customHeight="1">
      <c r="A971" s="163"/>
      <c r="B971" s="180"/>
      <c r="C971" s="180"/>
      <c r="D971" s="180"/>
      <c r="E971" s="181"/>
      <c r="F971" s="181"/>
      <c r="G971" s="163"/>
      <c r="H971" s="163"/>
      <c r="I971" s="163"/>
      <c r="J971" s="163"/>
      <c r="K971" s="163"/>
      <c r="L971" s="163"/>
      <c r="M971" s="163"/>
      <c r="N971" s="163"/>
      <c r="O971" s="163"/>
      <c r="P971" s="163"/>
      <c r="Q971" s="163"/>
      <c r="R971" s="163"/>
      <c r="S971" s="163"/>
      <c r="T971" s="163"/>
      <c r="U971" s="163"/>
      <c r="V971" s="163"/>
      <c r="W971" s="163"/>
      <c r="X971" s="163"/>
      <c r="Y971" s="163"/>
      <c r="Z971" s="163"/>
    </row>
    <row r="972" spans="1:26" ht="12" customHeight="1">
      <c r="A972" s="163"/>
      <c r="B972" s="180"/>
      <c r="C972" s="180"/>
      <c r="D972" s="180"/>
      <c r="E972" s="181"/>
      <c r="F972" s="181"/>
      <c r="G972" s="163"/>
      <c r="H972" s="163"/>
      <c r="I972" s="163"/>
      <c r="J972" s="163"/>
      <c r="K972" s="163"/>
      <c r="L972" s="163"/>
      <c r="M972" s="163"/>
      <c r="N972" s="163"/>
      <c r="O972" s="163"/>
      <c r="P972" s="163"/>
      <c r="Q972" s="163"/>
      <c r="R972" s="163"/>
      <c r="S972" s="163"/>
      <c r="T972" s="163"/>
      <c r="U972" s="163"/>
      <c r="V972" s="163"/>
      <c r="W972" s="163"/>
      <c r="X972" s="163"/>
      <c r="Y972" s="163"/>
      <c r="Z972" s="163"/>
    </row>
    <row r="973" spans="1:26" ht="12" customHeight="1">
      <c r="A973" s="163"/>
      <c r="B973" s="180"/>
      <c r="C973" s="180"/>
      <c r="D973" s="180"/>
      <c r="E973" s="181"/>
      <c r="F973" s="181"/>
      <c r="G973" s="163"/>
      <c r="H973" s="163"/>
      <c r="I973" s="163"/>
      <c r="J973" s="163"/>
      <c r="K973" s="163"/>
      <c r="L973" s="163"/>
      <c r="M973" s="163"/>
      <c r="N973" s="163"/>
      <c r="O973" s="163"/>
      <c r="P973" s="163"/>
      <c r="Q973" s="163"/>
      <c r="R973" s="163"/>
      <c r="S973" s="163"/>
      <c r="T973" s="163"/>
      <c r="U973" s="163"/>
      <c r="V973" s="163"/>
      <c r="W973" s="163"/>
      <c r="X973" s="163"/>
      <c r="Y973" s="163"/>
      <c r="Z973" s="163"/>
    </row>
    <row r="974" spans="1:26" ht="12" customHeight="1">
      <c r="A974" s="163"/>
      <c r="B974" s="180"/>
      <c r="C974" s="180"/>
      <c r="D974" s="180"/>
      <c r="E974" s="181"/>
      <c r="F974" s="181"/>
      <c r="G974" s="163"/>
      <c r="H974" s="163"/>
      <c r="I974" s="163"/>
      <c r="J974" s="163"/>
      <c r="K974" s="163"/>
      <c r="L974" s="163"/>
      <c r="M974" s="163"/>
      <c r="N974" s="163"/>
      <c r="O974" s="163"/>
      <c r="P974" s="163"/>
      <c r="Q974" s="163"/>
      <c r="R974" s="163"/>
      <c r="S974" s="163"/>
      <c r="T974" s="163"/>
      <c r="U974" s="163"/>
      <c r="V974" s="163"/>
      <c r="W974" s="163"/>
      <c r="X974" s="163"/>
      <c r="Y974" s="163"/>
      <c r="Z974" s="163"/>
    </row>
    <row r="975" spans="1:26" ht="12" customHeight="1">
      <c r="A975" s="163"/>
      <c r="B975" s="180"/>
      <c r="C975" s="180"/>
      <c r="D975" s="180"/>
      <c r="E975" s="181"/>
      <c r="F975" s="181"/>
      <c r="G975" s="163"/>
      <c r="H975" s="163"/>
      <c r="I975" s="163"/>
      <c r="J975" s="163"/>
      <c r="K975" s="163"/>
      <c r="L975" s="163"/>
      <c r="M975" s="163"/>
      <c r="N975" s="163"/>
      <c r="O975" s="163"/>
      <c r="P975" s="163"/>
      <c r="Q975" s="163"/>
      <c r="R975" s="163"/>
      <c r="S975" s="163"/>
      <c r="T975" s="163"/>
      <c r="U975" s="163"/>
      <c r="V975" s="163"/>
      <c r="W975" s="163"/>
      <c r="X975" s="163"/>
      <c r="Y975" s="163"/>
      <c r="Z975" s="163"/>
    </row>
    <row r="976" spans="1:26" ht="12" customHeight="1">
      <c r="A976" s="163"/>
      <c r="B976" s="180"/>
      <c r="C976" s="180"/>
      <c r="D976" s="180"/>
      <c r="E976" s="181"/>
      <c r="F976" s="181"/>
      <c r="G976" s="163"/>
      <c r="H976" s="163"/>
      <c r="I976" s="163"/>
      <c r="J976" s="163"/>
      <c r="K976" s="163"/>
      <c r="L976" s="163"/>
      <c r="M976" s="163"/>
      <c r="N976" s="163"/>
      <c r="O976" s="163"/>
      <c r="P976" s="163"/>
      <c r="Q976" s="163"/>
      <c r="R976" s="163"/>
      <c r="S976" s="163"/>
      <c r="T976" s="163"/>
      <c r="U976" s="163"/>
      <c r="V976" s="163"/>
      <c r="W976" s="163"/>
      <c r="X976" s="163"/>
      <c r="Y976" s="163"/>
      <c r="Z976" s="163"/>
    </row>
    <row r="977" spans="1:26" ht="12" customHeight="1">
      <c r="A977" s="163"/>
      <c r="B977" s="180"/>
      <c r="C977" s="180"/>
      <c r="D977" s="180"/>
      <c r="E977" s="181"/>
      <c r="F977" s="181"/>
      <c r="G977" s="163"/>
      <c r="H977" s="163"/>
      <c r="I977" s="163"/>
      <c r="J977" s="163"/>
      <c r="K977" s="163"/>
      <c r="L977" s="163"/>
      <c r="M977" s="163"/>
      <c r="N977" s="163"/>
      <c r="O977" s="163"/>
      <c r="P977" s="163"/>
      <c r="Q977" s="163"/>
      <c r="R977" s="163"/>
      <c r="S977" s="163"/>
      <c r="T977" s="163"/>
      <c r="U977" s="163"/>
      <c r="V977" s="163"/>
      <c r="W977" s="163"/>
      <c r="X977" s="163"/>
      <c r="Y977" s="163"/>
      <c r="Z977" s="163"/>
    </row>
    <row r="978" spans="1:26" ht="12" customHeight="1">
      <c r="A978" s="163"/>
      <c r="B978" s="180"/>
      <c r="C978" s="180"/>
      <c r="D978" s="180"/>
      <c r="E978" s="181"/>
      <c r="F978" s="181"/>
      <c r="G978" s="163"/>
      <c r="H978" s="163"/>
      <c r="I978" s="163"/>
      <c r="J978" s="163"/>
      <c r="K978" s="163"/>
      <c r="L978" s="163"/>
      <c r="M978" s="163"/>
      <c r="N978" s="163"/>
      <c r="O978" s="163"/>
      <c r="P978" s="163"/>
      <c r="Q978" s="163"/>
      <c r="R978" s="163"/>
      <c r="S978" s="163"/>
      <c r="T978" s="163"/>
      <c r="U978" s="163"/>
      <c r="V978" s="163"/>
      <c r="W978" s="163"/>
      <c r="X978" s="163"/>
      <c r="Y978" s="163"/>
      <c r="Z978" s="163"/>
    </row>
    <row r="979" spans="1:26" ht="12" customHeight="1">
      <c r="A979" s="163"/>
      <c r="B979" s="180"/>
      <c r="C979" s="180"/>
      <c r="D979" s="180"/>
      <c r="E979" s="181"/>
      <c r="F979" s="181"/>
      <c r="G979" s="163"/>
      <c r="H979" s="163"/>
      <c r="I979" s="163"/>
      <c r="J979" s="163"/>
      <c r="K979" s="163"/>
      <c r="L979" s="163"/>
      <c r="M979" s="163"/>
      <c r="N979" s="163"/>
      <c r="O979" s="163"/>
      <c r="P979" s="163"/>
      <c r="Q979" s="163"/>
      <c r="R979" s="163"/>
      <c r="S979" s="163"/>
      <c r="T979" s="163"/>
      <c r="U979" s="163"/>
      <c r="V979" s="163"/>
      <c r="W979" s="163"/>
      <c r="X979" s="163"/>
      <c r="Y979" s="163"/>
      <c r="Z979" s="163"/>
    </row>
    <row r="980" spans="1:26" ht="12" customHeight="1">
      <c r="A980" s="163"/>
      <c r="B980" s="180"/>
      <c r="C980" s="180"/>
      <c r="D980" s="180"/>
      <c r="E980" s="181"/>
      <c r="F980" s="181"/>
      <c r="G980" s="163"/>
      <c r="H980" s="163"/>
      <c r="I980" s="163"/>
      <c r="J980" s="163"/>
      <c r="K980" s="163"/>
      <c r="L980" s="163"/>
      <c r="M980" s="163"/>
      <c r="N980" s="163"/>
      <c r="O980" s="163"/>
      <c r="P980" s="163"/>
      <c r="Q980" s="163"/>
      <c r="R980" s="163"/>
      <c r="S980" s="163"/>
      <c r="T980" s="163"/>
      <c r="U980" s="163"/>
      <c r="V980" s="163"/>
      <c r="W980" s="163"/>
      <c r="X980" s="163"/>
      <c r="Y980" s="163"/>
      <c r="Z980" s="163"/>
    </row>
    <row r="981" spans="1:26" ht="12" customHeight="1">
      <c r="A981" s="163"/>
      <c r="B981" s="180"/>
      <c r="C981" s="180"/>
      <c r="D981" s="180"/>
      <c r="E981" s="181"/>
      <c r="F981" s="181"/>
      <c r="G981" s="163"/>
      <c r="H981" s="163"/>
      <c r="I981" s="163"/>
      <c r="J981" s="163"/>
      <c r="K981" s="163"/>
      <c r="L981" s="163"/>
      <c r="M981" s="163"/>
      <c r="N981" s="163"/>
      <c r="O981" s="163"/>
      <c r="P981" s="163"/>
      <c r="Q981" s="163"/>
      <c r="R981" s="163"/>
      <c r="S981" s="163"/>
      <c r="T981" s="163"/>
      <c r="U981" s="163"/>
      <c r="V981" s="163"/>
      <c r="W981" s="163"/>
      <c r="X981" s="163"/>
      <c r="Y981" s="163"/>
      <c r="Z981" s="163"/>
    </row>
    <row r="982" spans="1:26" ht="12" customHeight="1">
      <c r="A982" s="163"/>
      <c r="B982" s="180"/>
      <c r="C982" s="180"/>
      <c r="D982" s="180"/>
      <c r="E982" s="181"/>
      <c r="F982" s="181"/>
      <c r="G982" s="163"/>
      <c r="H982" s="163"/>
      <c r="I982" s="163"/>
      <c r="J982" s="163"/>
      <c r="K982" s="163"/>
      <c r="L982" s="163"/>
      <c r="M982" s="163"/>
      <c r="N982" s="163"/>
      <c r="O982" s="163"/>
      <c r="P982" s="163"/>
      <c r="Q982" s="163"/>
      <c r="R982" s="163"/>
      <c r="S982" s="163"/>
      <c r="T982" s="163"/>
      <c r="U982" s="163"/>
      <c r="V982" s="163"/>
      <c r="W982" s="163"/>
      <c r="X982" s="163"/>
      <c r="Y982" s="163"/>
      <c r="Z982" s="163"/>
    </row>
    <row r="983" spans="1:26" ht="12" customHeight="1">
      <c r="A983" s="163"/>
      <c r="B983" s="180"/>
      <c r="C983" s="180"/>
      <c r="D983" s="180"/>
      <c r="E983" s="181"/>
      <c r="F983" s="181"/>
      <c r="G983" s="163"/>
      <c r="H983" s="163"/>
      <c r="I983" s="163"/>
      <c r="J983" s="163"/>
      <c r="K983" s="163"/>
      <c r="L983" s="163"/>
      <c r="M983" s="163"/>
      <c r="N983" s="163"/>
      <c r="O983" s="163"/>
      <c r="P983" s="163"/>
      <c r="Q983" s="163"/>
      <c r="R983" s="163"/>
      <c r="S983" s="163"/>
      <c r="T983" s="163"/>
      <c r="U983" s="163"/>
      <c r="V983" s="163"/>
      <c r="W983" s="163"/>
      <c r="X983" s="163"/>
      <c r="Y983" s="163"/>
      <c r="Z983" s="163"/>
    </row>
    <row r="984" spans="1:26" ht="12" customHeight="1">
      <c r="A984" s="163"/>
      <c r="B984" s="180"/>
      <c r="C984" s="180"/>
      <c r="D984" s="180"/>
      <c r="E984" s="181"/>
      <c r="F984" s="181"/>
      <c r="G984" s="163"/>
      <c r="H984" s="163"/>
      <c r="I984" s="163"/>
      <c r="J984" s="163"/>
      <c r="K984" s="163"/>
      <c r="L984" s="163"/>
      <c r="M984" s="163"/>
      <c r="N984" s="163"/>
      <c r="O984" s="163"/>
      <c r="P984" s="163"/>
      <c r="Q984" s="163"/>
      <c r="R984" s="163"/>
      <c r="S984" s="163"/>
      <c r="T984" s="163"/>
      <c r="U984" s="163"/>
      <c r="V984" s="163"/>
      <c r="W984" s="163"/>
      <c r="X984" s="163"/>
      <c r="Y984" s="163"/>
      <c r="Z984" s="163"/>
    </row>
    <row r="985" spans="1:26" ht="12" customHeight="1">
      <c r="A985" s="163"/>
      <c r="B985" s="180"/>
      <c r="C985" s="180"/>
      <c r="D985" s="180"/>
      <c r="E985" s="181"/>
      <c r="F985" s="181"/>
      <c r="G985" s="163"/>
      <c r="H985" s="163"/>
      <c r="I985" s="163"/>
      <c r="J985" s="163"/>
      <c r="K985" s="163"/>
      <c r="L985" s="163"/>
      <c r="M985" s="163"/>
      <c r="N985" s="163"/>
      <c r="O985" s="163"/>
      <c r="P985" s="163"/>
      <c r="Q985" s="163"/>
      <c r="R985" s="163"/>
      <c r="S985" s="163"/>
      <c r="T985" s="163"/>
      <c r="U985" s="163"/>
      <c r="V985" s="163"/>
      <c r="W985" s="163"/>
      <c r="X985" s="163"/>
      <c r="Y985" s="163"/>
      <c r="Z985" s="163"/>
    </row>
    <row r="986" spans="1:26" ht="12" customHeight="1">
      <c r="A986" s="163"/>
      <c r="B986" s="180"/>
      <c r="C986" s="180"/>
      <c r="D986" s="180"/>
      <c r="E986" s="181"/>
      <c r="F986" s="181"/>
      <c r="G986" s="163"/>
      <c r="H986" s="163"/>
      <c r="I986" s="163"/>
      <c r="J986" s="163"/>
      <c r="K986" s="163"/>
      <c r="L986" s="163"/>
      <c r="M986" s="163"/>
      <c r="N986" s="163"/>
      <c r="O986" s="163"/>
      <c r="P986" s="163"/>
      <c r="Q986" s="163"/>
      <c r="R986" s="163"/>
      <c r="S986" s="163"/>
      <c r="T986" s="163"/>
      <c r="U986" s="163"/>
      <c r="V986" s="163"/>
      <c r="W986" s="163"/>
      <c r="X986" s="163"/>
      <c r="Y986" s="163"/>
      <c r="Z986" s="163"/>
    </row>
    <row r="987" spans="1:26" ht="12" customHeight="1">
      <c r="A987" s="163"/>
      <c r="B987" s="180"/>
      <c r="C987" s="180"/>
      <c r="D987" s="180"/>
      <c r="E987" s="181"/>
      <c r="F987" s="181"/>
      <c r="G987" s="163"/>
      <c r="H987" s="163"/>
      <c r="I987" s="163"/>
      <c r="J987" s="163"/>
      <c r="K987" s="163"/>
      <c r="L987" s="163"/>
      <c r="M987" s="163"/>
      <c r="N987" s="163"/>
      <c r="O987" s="163"/>
      <c r="P987" s="163"/>
      <c r="Q987" s="163"/>
      <c r="R987" s="163"/>
      <c r="S987" s="163"/>
      <c r="T987" s="163"/>
      <c r="U987" s="163"/>
      <c r="V987" s="163"/>
      <c r="W987" s="163"/>
      <c r="X987" s="163"/>
      <c r="Y987" s="163"/>
      <c r="Z987" s="163"/>
    </row>
    <row r="988" spans="1:26" ht="12" customHeight="1">
      <c r="A988" s="163"/>
      <c r="B988" s="180"/>
      <c r="C988" s="180"/>
      <c r="D988" s="180"/>
      <c r="E988" s="181"/>
      <c r="F988" s="181"/>
      <c r="G988" s="163"/>
      <c r="H988" s="163"/>
      <c r="I988" s="163"/>
      <c r="J988" s="163"/>
      <c r="K988" s="163"/>
      <c r="L988" s="163"/>
      <c r="M988" s="163"/>
      <c r="N988" s="163"/>
      <c r="O988" s="163"/>
      <c r="P988" s="163"/>
      <c r="Q988" s="163"/>
      <c r="R988" s="163"/>
      <c r="S988" s="163"/>
      <c r="T988" s="163"/>
      <c r="U988" s="163"/>
      <c r="V988" s="163"/>
      <c r="W988" s="163"/>
      <c r="X988" s="163"/>
      <c r="Y988" s="163"/>
      <c r="Z988" s="163"/>
    </row>
    <row r="989" spans="1:26" ht="12" customHeight="1">
      <c r="A989" s="163"/>
      <c r="B989" s="180"/>
      <c r="C989" s="180"/>
      <c r="D989" s="180"/>
      <c r="E989" s="181"/>
      <c r="F989" s="181"/>
      <c r="G989" s="163"/>
      <c r="H989" s="163"/>
      <c r="I989" s="163"/>
      <c r="J989" s="163"/>
      <c r="K989" s="163"/>
      <c r="L989" s="163"/>
      <c r="M989" s="163"/>
      <c r="N989" s="163"/>
      <c r="O989" s="163"/>
      <c r="P989" s="163"/>
      <c r="Q989" s="163"/>
      <c r="R989" s="163"/>
      <c r="S989" s="163"/>
      <c r="T989" s="163"/>
      <c r="U989" s="163"/>
      <c r="V989" s="163"/>
      <c r="W989" s="163"/>
      <c r="X989" s="163"/>
      <c r="Y989" s="163"/>
      <c r="Z989" s="163"/>
    </row>
    <row r="990" spans="1:26" ht="12" customHeight="1">
      <c r="A990" s="163"/>
      <c r="B990" s="180"/>
      <c r="C990" s="180"/>
      <c r="D990" s="180"/>
      <c r="E990" s="181"/>
      <c r="F990" s="181"/>
      <c r="G990" s="163"/>
      <c r="H990" s="163"/>
      <c r="I990" s="163"/>
      <c r="J990" s="163"/>
      <c r="K990" s="163"/>
      <c r="L990" s="163"/>
      <c r="M990" s="163"/>
      <c r="N990" s="163"/>
      <c r="O990" s="163"/>
      <c r="P990" s="163"/>
      <c r="Q990" s="163"/>
      <c r="R990" s="163"/>
      <c r="S990" s="163"/>
      <c r="T990" s="163"/>
      <c r="U990" s="163"/>
      <c r="V990" s="163"/>
      <c r="W990" s="163"/>
      <c r="X990" s="163"/>
      <c r="Y990" s="163"/>
      <c r="Z990" s="163"/>
    </row>
    <row r="991" spans="1:26" ht="12" customHeight="1">
      <c r="A991" s="163"/>
      <c r="B991" s="180"/>
      <c r="C991" s="180"/>
      <c r="D991" s="180"/>
      <c r="E991" s="181"/>
      <c r="F991" s="181"/>
      <c r="G991" s="163"/>
      <c r="H991" s="163"/>
      <c r="I991" s="163"/>
      <c r="J991" s="163"/>
      <c r="K991" s="163"/>
      <c r="L991" s="163"/>
      <c r="M991" s="163"/>
      <c r="N991" s="163"/>
      <c r="O991" s="163"/>
      <c r="P991" s="163"/>
      <c r="Q991" s="163"/>
      <c r="R991" s="163"/>
      <c r="S991" s="163"/>
      <c r="T991" s="163"/>
      <c r="U991" s="163"/>
      <c r="V991" s="163"/>
      <c r="W991" s="163"/>
      <c r="X991" s="163"/>
      <c r="Y991" s="163"/>
      <c r="Z991" s="163"/>
    </row>
    <row r="992" spans="1:26" ht="12" customHeight="1">
      <c r="A992" s="163"/>
      <c r="B992" s="180"/>
      <c r="C992" s="180"/>
      <c r="D992" s="180"/>
      <c r="E992" s="181"/>
      <c r="F992" s="181"/>
      <c r="G992" s="163"/>
      <c r="H992" s="163"/>
      <c r="I992" s="163"/>
      <c r="J992" s="163"/>
      <c r="K992" s="163"/>
      <c r="L992" s="163"/>
      <c r="M992" s="163"/>
      <c r="N992" s="163"/>
      <c r="O992" s="163"/>
      <c r="P992" s="163"/>
      <c r="Q992" s="163"/>
      <c r="R992" s="163"/>
      <c r="S992" s="163"/>
      <c r="T992" s="163"/>
      <c r="U992" s="163"/>
      <c r="V992" s="163"/>
      <c r="W992" s="163"/>
      <c r="X992" s="163"/>
      <c r="Y992" s="163"/>
      <c r="Z992" s="163"/>
    </row>
    <row r="993" spans="1:26" ht="12" customHeight="1">
      <c r="A993" s="163"/>
      <c r="B993" s="180"/>
      <c r="C993" s="180"/>
      <c r="D993" s="180"/>
      <c r="E993" s="181"/>
      <c r="F993" s="181"/>
      <c r="G993" s="163"/>
      <c r="H993" s="163"/>
      <c r="I993" s="163"/>
      <c r="J993" s="163"/>
      <c r="K993" s="163"/>
      <c r="L993" s="163"/>
      <c r="M993" s="163"/>
      <c r="N993" s="163"/>
      <c r="O993" s="163"/>
      <c r="P993" s="163"/>
      <c r="Q993" s="163"/>
      <c r="R993" s="163"/>
      <c r="S993" s="163"/>
      <c r="T993" s="163"/>
      <c r="U993" s="163"/>
      <c r="V993" s="163"/>
      <c r="W993" s="163"/>
      <c r="X993" s="163"/>
      <c r="Y993" s="163"/>
      <c r="Z993" s="163"/>
    </row>
    <row r="994" spans="1:26" ht="12" customHeight="1">
      <c r="A994" s="163"/>
      <c r="B994" s="180"/>
      <c r="C994" s="180"/>
      <c r="D994" s="180"/>
      <c r="E994" s="181"/>
      <c r="F994" s="181"/>
      <c r="G994" s="163"/>
      <c r="H994" s="163"/>
      <c r="I994" s="163"/>
      <c r="J994" s="163"/>
      <c r="K994" s="163"/>
      <c r="L994" s="163"/>
      <c r="M994" s="163"/>
      <c r="N994" s="163"/>
      <c r="O994" s="163"/>
      <c r="P994" s="163"/>
      <c r="Q994" s="163"/>
      <c r="R994" s="163"/>
      <c r="S994" s="163"/>
      <c r="T994" s="163"/>
      <c r="U994" s="163"/>
      <c r="V994" s="163"/>
      <c r="W994" s="163"/>
      <c r="X994" s="163"/>
      <c r="Y994" s="163"/>
      <c r="Z994" s="163"/>
    </row>
    <row r="995" spans="1:26" ht="12" customHeight="1">
      <c r="A995" s="163"/>
      <c r="B995" s="180"/>
      <c r="C995" s="180"/>
      <c r="D995" s="180"/>
      <c r="E995" s="181"/>
      <c r="F995" s="181"/>
      <c r="G995" s="163"/>
      <c r="H995" s="163"/>
      <c r="I995" s="163"/>
      <c r="J995" s="163"/>
      <c r="K995" s="163"/>
      <c r="L995" s="163"/>
      <c r="M995" s="163"/>
      <c r="N995" s="163"/>
      <c r="O995" s="163"/>
      <c r="P995" s="163"/>
      <c r="Q995" s="163"/>
      <c r="R995" s="163"/>
      <c r="S995" s="163"/>
      <c r="T995" s="163"/>
      <c r="U995" s="163"/>
      <c r="V995" s="163"/>
      <c r="W995" s="163"/>
      <c r="X995" s="163"/>
      <c r="Y995" s="163"/>
      <c r="Z995" s="163"/>
    </row>
    <row r="996" spans="1:26" ht="12" customHeight="1">
      <c r="A996" s="163"/>
      <c r="B996" s="180"/>
      <c r="C996" s="180"/>
      <c r="D996" s="180"/>
      <c r="E996" s="181"/>
      <c r="F996" s="181"/>
      <c r="G996" s="163"/>
      <c r="H996" s="163"/>
      <c r="I996" s="163"/>
      <c r="J996" s="163"/>
      <c r="K996" s="163"/>
      <c r="L996" s="163"/>
      <c r="M996" s="163"/>
      <c r="N996" s="163"/>
      <c r="O996" s="163"/>
      <c r="P996" s="163"/>
      <c r="Q996" s="163"/>
      <c r="R996" s="163"/>
      <c r="S996" s="163"/>
      <c r="T996" s="163"/>
      <c r="U996" s="163"/>
      <c r="V996" s="163"/>
      <c r="W996" s="163"/>
      <c r="X996" s="163"/>
      <c r="Y996" s="163"/>
      <c r="Z996" s="163"/>
    </row>
    <row r="997" spans="1:26" ht="12" customHeight="1">
      <c r="A997" s="163"/>
      <c r="B997" s="180"/>
      <c r="C997" s="180"/>
      <c r="D997" s="180"/>
      <c r="E997" s="181"/>
      <c r="F997" s="181"/>
      <c r="G997" s="163"/>
      <c r="H997" s="163"/>
      <c r="I997" s="163"/>
      <c r="J997" s="163"/>
      <c r="K997" s="163"/>
      <c r="L997" s="163"/>
      <c r="M997" s="163"/>
      <c r="N997" s="163"/>
      <c r="O997" s="163"/>
      <c r="P997" s="163"/>
      <c r="Q997" s="163"/>
      <c r="R997" s="163"/>
      <c r="S997" s="163"/>
      <c r="T997" s="163"/>
      <c r="U997" s="163"/>
      <c r="V997" s="163"/>
      <c r="W997" s="163"/>
      <c r="X997" s="163"/>
      <c r="Y997" s="163"/>
      <c r="Z997" s="163"/>
    </row>
    <row r="998" spans="1:26" ht="12" customHeight="1">
      <c r="A998" s="163"/>
      <c r="B998" s="180"/>
      <c r="C998" s="180"/>
      <c r="D998" s="180"/>
      <c r="E998" s="181"/>
      <c r="F998" s="181"/>
      <c r="G998" s="163"/>
      <c r="H998" s="163"/>
      <c r="I998" s="163"/>
      <c r="J998" s="163"/>
      <c r="K998" s="163"/>
      <c r="L998" s="163"/>
      <c r="M998" s="163"/>
      <c r="N998" s="163"/>
      <c r="O998" s="163"/>
      <c r="P998" s="163"/>
      <c r="Q998" s="163"/>
      <c r="R998" s="163"/>
      <c r="S998" s="163"/>
      <c r="T998" s="163"/>
      <c r="U998" s="163"/>
      <c r="V998" s="163"/>
      <c r="W998" s="163"/>
      <c r="X998" s="163"/>
      <c r="Y998" s="163"/>
      <c r="Z998" s="163"/>
    </row>
    <row r="999" spans="1:26" ht="12" customHeight="1">
      <c r="A999" s="163"/>
      <c r="B999" s="180"/>
      <c r="C999" s="180"/>
      <c r="D999" s="180"/>
      <c r="E999" s="181"/>
      <c r="F999" s="181"/>
      <c r="G999" s="163"/>
      <c r="H999" s="163"/>
      <c r="I999" s="163"/>
      <c r="J999" s="163"/>
      <c r="K999" s="163"/>
      <c r="L999" s="163"/>
      <c r="M999" s="163"/>
      <c r="N999" s="163"/>
      <c r="O999" s="163"/>
      <c r="P999" s="163"/>
      <c r="Q999" s="163"/>
      <c r="R999" s="163"/>
      <c r="S999" s="163"/>
      <c r="T999" s="163"/>
      <c r="U999" s="163"/>
      <c r="V999" s="163"/>
      <c r="W999" s="163"/>
      <c r="X999" s="163"/>
      <c r="Y999" s="163"/>
      <c r="Z999" s="163"/>
    </row>
    <row r="1000" spans="1:26" ht="12" customHeight="1">
      <c r="A1000" s="163"/>
      <c r="B1000" s="180"/>
      <c r="C1000" s="180"/>
      <c r="D1000" s="180"/>
      <c r="E1000" s="181"/>
      <c r="F1000" s="181"/>
      <c r="G1000" s="163"/>
      <c r="H1000" s="163"/>
      <c r="I1000" s="163"/>
      <c r="J1000" s="163"/>
      <c r="K1000" s="163"/>
      <c r="L1000" s="163"/>
      <c r="M1000" s="163"/>
      <c r="N1000" s="163"/>
      <c r="O1000" s="163"/>
      <c r="P1000" s="163"/>
      <c r="Q1000" s="163"/>
      <c r="R1000" s="163"/>
      <c r="S1000" s="163"/>
      <c r="T1000" s="163"/>
      <c r="U1000" s="163"/>
      <c r="V1000" s="163"/>
      <c r="W1000" s="163"/>
      <c r="X1000" s="163"/>
      <c r="Y1000" s="163"/>
      <c r="Z1000" s="163"/>
    </row>
  </sheetData>
  <mergeCells count="47">
    <mergeCell ref="A106:G106"/>
    <mergeCell ref="A108:H108"/>
    <mergeCell ref="A109:H109"/>
    <mergeCell ref="A110:H110"/>
    <mergeCell ref="A103:E103"/>
    <mergeCell ref="F103:H103"/>
    <mergeCell ref="B104:C104"/>
    <mergeCell ref="D104:E104"/>
    <mergeCell ref="F104:H104"/>
    <mergeCell ref="A101:E101"/>
    <mergeCell ref="F101:H101"/>
    <mergeCell ref="B102:C102"/>
    <mergeCell ref="D102:E102"/>
    <mergeCell ref="F102:H102"/>
    <mergeCell ref="A99:E99"/>
    <mergeCell ref="F99:H99"/>
    <mergeCell ref="B100:C100"/>
    <mergeCell ref="D100:E100"/>
    <mergeCell ref="F100:H100"/>
    <mergeCell ref="B97:C97"/>
    <mergeCell ref="D97:E97"/>
    <mergeCell ref="F97:H97"/>
    <mergeCell ref="B98:C98"/>
    <mergeCell ref="D98:E98"/>
    <mergeCell ref="F98:H98"/>
    <mergeCell ref="B95:C95"/>
    <mergeCell ref="D95:E95"/>
    <mergeCell ref="F95:H95"/>
    <mergeCell ref="B96:C96"/>
    <mergeCell ref="D96:E96"/>
    <mergeCell ref="F96:H96"/>
    <mergeCell ref="A80:F80"/>
    <mergeCell ref="A91:D91"/>
    <mergeCell ref="A92:D92"/>
    <mergeCell ref="B94:C94"/>
    <mergeCell ref="D94:E94"/>
    <mergeCell ref="F94:H94"/>
    <mergeCell ref="A30:E30"/>
    <mergeCell ref="A31:E31"/>
    <mergeCell ref="A63:F63"/>
    <mergeCell ref="A64:F64"/>
    <mergeCell ref="A79:F79"/>
    <mergeCell ref="A1:F1"/>
    <mergeCell ref="A2:F2"/>
    <mergeCell ref="A4:F4"/>
    <mergeCell ref="A23:E23"/>
    <mergeCell ref="A24:E24"/>
  </mergeCells>
  <pageMargins left="0.69930555555555596" right="0.69930555555555596" top="0.75" bottom="0.75" header="0.511811023622047" footer="0.511811023622047"/>
  <pageSetup orientation="landscape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zoomScaleNormal="100" workbookViewId="0"/>
  </sheetViews>
  <sheetFormatPr defaultColWidth="12.5703125" defaultRowHeight="12.75"/>
  <cols>
    <col min="1" max="1" width="26.140625" customWidth="1"/>
    <col min="2" max="2" width="20" customWidth="1"/>
    <col min="3" max="3" width="12" customWidth="1"/>
    <col min="4" max="4" width="12.28515625" customWidth="1"/>
    <col min="5" max="6" width="12.85546875" customWidth="1"/>
    <col min="7" max="7" width="11" customWidth="1"/>
    <col min="8" max="8" width="13.5703125" customWidth="1"/>
    <col min="9" max="9" width="4" customWidth="1"/>
    <col min="10" max="10" width="11.28515625" customWidth="1"/>
    <col min="11" max="11" width="3" customWidth="1"/>
    <col min="12" max="12" width="6.5703125" customWidth="1"/>
    <col min="13" max="13" width="2.5703125" customWidth="1"/>
    <col min="14" max="14" width="11.140625" customWidth="1"/>
    <col min="15" max="15" width="10" customWidth="1"/>
    <col min="16" max="16" width="9.5703125" customWidth="1"/>
    <col min="17" max="17" width="11.7109375" customWidth="1"/>
    <col min="18" max="19" width="9.140625" customWidth="1"/>
    <col min="20" max="26" width="8" customWidth="1"/>
  </cols>
  <sheetData>
    <row r="1" spans="1:26" ht="114.75" customHeight="1">
      <c r="A1" s="24" t="s">
        <v>295</v>
      </c>
      <c r="B1" s="24" t="s">
        <v>599</v>
      </c>
      <c r="C1" s="20" t="s">
        <v>600</v>
      </c>
      <c r="D1" s="20" t="s">
        <v>601</v>
      </c>
      <c r="E1" s="20" t="s">
        <v>602</v>
      </c>
      <c r="F1" s="20" t="s">
        <v>603</v>
      </c>
      <c r="G1" s="20" t="s">
        <v>604</v>
      </c>
      <c r="H1" s="20" t="s">
        <v>605</v>
      </c>
      <c r="I1" s="4" t="s">
        <v>606</v>
      </c>
      <c r="J1" s="4"/>
      <c r="K1" s="4"/>
      <c r="L1" s="4"/>
      <c r="M1" s="4"/>
      <c r="N1" s="4"/>
      <c r="O1" s="4"/>
      <c r="P1" s="4"/>
      <c r="Q1" s="180"/>
      <c r="R1" s="180"/>
      <c r="S1" s="180"/>
      <c r="T1" s="180"/>
      <c r="U1" s="180"/>
      <c r="V1" s="180"/>
      <c r="W1" s="180"/>
      <c r="X1" s="180"/>
      <c r="Y1" s="180"/>
      <c r="Z1" s="180"/>
    </row>
    <row r="2" spans="1:26" ht="37.5" customHeight="1">
      <c r="A2" s="477" t="s">
        <v>607</v>
      </c>
      <c r="B2" s="196" t="s">
        <v>608</v>
      </c>
      <c r="C2" s="197">
        <v>1000</v>
      </c>
      <c r="D2" s="198">
        <v>2000</v>
      </c>
      <c r="E2" s="24">
        <f t="shared" ref="E2:E14" si="0">D2/C2</f>
        <v>2</v>
      </c>
      <c r="F2" s="99">
        <f t="shared" ref="F2:F19" si="1">TRUNC(E2,0)</f>
        <v>2</v>
      </c>
      <c r="G2" s="24">
        <f t="shared" ref="G2:G19" si="2">E2-F2</f>
        <v>0</v>
      </c>
      <c r="H2" s="24">
        <f t="shared" ref="H2:H19" si="3">G2*$C$23*60</f>
        <v>0</v>
      </c>
      <c r="I2" s="199">
        <f t="shared" ref="I2:I19" si="4">F2</f>
        <v>2</v>
      </c>
      <c r="J2" s="20" t="s">
        <v>609</v>
      </c>
      <c r="K2" s="199">
        <f t="shared" ref="K2:K19" si="5">$C$23</f>
        <v>8</v>
      </c>
      <c r="L2" s="20" t="s">
        <v>610</v>
      </c>
      <c r="M2" s="199">
        <v>1</v>
      </c>
      <c r="N2" s="20" t="s">
        <v>611</v>
      </c>
      <c r="O2" s="199">
        <f t="shared" ref="O2:O19" si="6">H2</f>
        <v>0</v>
      </c>
      <c r="P2" s="20" t="s">
        <v>612</v>
      </c>
      <c r="Q2" s="200"/>
      <c r="R2" s="201"/>
      <c r="S2" s="163"/>
      <c r="T2" s="163"/>
      <c r="U2" s="163"/>
      <c r="V2" s="163"/>
      <c r="W2" s="163"/>
      <c r="X2" s="163"/>
      <c r="Y2" s="163"/>
      <c r="Z2" s="163"/>
    </row>
    <row r="3" spans="1:26" ht="37.5" customHeight="1">
      <c r="A3" s="477"/>
      <c r="B3" s="196" t="s">
        <v>613</v>
      </c>
      <c r="C3" s="197">
        <v>1000</v>
      </c>
      <c r="D3" s="198">
        <v>4000</v>
      </c>
      <c r="E3" s="24">
        <f t="shared" si="0"/>
        <v>4</v>
      </c>
      <c r="F3" s="99">
        <f t="shared" si="1"/>
        <v>4</v>
      </c>
      <c r="G3" s="24">
        <f t="shared" si="2"/>
        <v>0</v>
      </c>
      <c r="H3" s="24">
        <f t="shared" si="3"/>
        <v>0</v>
      </c>
      <c r="I3" s="199">
        <f t="shared" si="4"/>
        <v>4</v>
      </c>
      <c r="J3" s="20" t="s">
        <v>609</v>
      </c>
      <c r="K3" s="199">
        <f t="shared" si="5"/>
        <v>8</v>
      </c>
      <c r="L3" s="20" t="s">
        <v>610</v>
      </c>
      <c r="M3" s="199">
        <v>1</v>
      </c>
      <c r="N3" s="20" t="s">
        <v>611</v>
      </c>
      <c r="O3" s="199">
        <f t="shared" si="6"/>
        <v>0</v>
      </c>
      <c r="P3" s="20" t="s">
        <v>612</v>
      </c>
      <c r="Q3" s="163"/>
      <c r="R3" s="163"/>
      <c r="S3" s="163"/>
      <c r="T3" s="163"/>
      <c r="U3" s="163"/>
      <c r="V3" s="163"/>
      <c r="W3" s="163"/>
      <c r="X3" s="163"/>
      <c r="Y3" s="163"/>
      <c r="Z3" s="163"/>
    </row>
    <row r="4" spans="1:26" ht="37.5" customHeight="1">
      <c r="A4" s="477"/>
      <c r="B4" s="196" t="s">
        <v>614</v>
      </c>
      <c r="C4" s="197">
        <v>405</v>
      </c>
      <c r="D4" s="198">
        <v>0</v>
      </c>
      <c r="E4" s="24">
        <f t="shared" si="0"/>
        <v>0</v>
      </c>
      <c r="F4" s="99">
        <f t="shared" si="1"/>
        <v>0</v>
      </c>
      <c r="G4" s="24">
        <f t="shared" si="2"/>
        <v>0</v>
      </c>
      <c r="H4" s="24">
        <f t="shared" si="3"/>
        <v>0</v>
      </c>
      <c r="I4" s="199">
        <f t="shared" si="4"/>
        <v>0</v>
      </c>
      <c r="J4" s="20" t="s">
        <v>609</v>
      </c>
      <c r="K4" s="199">
        <f t="shared" si="5"/>
        <v>8</v>
      </c>
      <c r="L4" s="20" t="s">
        <v>610</v>
      </c>
      <c r="M4" s="199">
        <v>1</v>
      </c>
      <c r="N4" s="20" t="s">
        <v>611</v>
      </c>
      <c r="O4" s="199">
        <f t="shared" si="6"/>
        <v>0</v>
      </c>
      <c r="P4" s="20" t="s">
        <v>612</v>
      </c>
      <c r="Q4" s="163"/>
      <c r="R4" s="163"/>
      <c r="S4" s="163"/>
      <c r="T4" s="163"/>
      <c r="U4" s="163"/>
      <c r="V4" s="163"/>
      <c r="W4" s="163"/>
      <c r="X4" s="163"/>
      <c r="Y4" s="163"/>
      <c r="Z4" s="163"/>
    </row>
    <row r="5" spans="1:26" ht="37.5" customHeight="1">
      <c r="A5" s="477"/>
      <c r="B5" s="202" t="s">
        <v>615</v>
      </c>
      <c r="C5" s="197">
        <v>2000</v>
      </c>
      <c r="D5" s="198">
        <v>400</v>
      </c>
      <c r="E5" s="24">
        <f t="shared" si="0"/>
        <v>0.2</v>
      </c>
      <c r="F5" s="99">
        <f t="shared" si="1"/>
        <v>0</v>
      </c>
      <c r="G5" s="24">
        <f t="shared" si="2"/>
        <v>0.2</v>
      </c>
      <c r="H5" s="24">
        <f t="shared" si="3"/>
        <v>96</v>
      </c>
      <c r="I5" s="199">
        <f t="shared" si="4"/>
        <v>0</v>
      </c>
      <c r="J5" s="20" t="s">
        <v>609</v>
      </c>
      <c r="K5" s="199">
        <f t="shared" si="5"/>
        <v>8</v>
      </c>
      <c r="L5" s="20" t="s">
        <v>610</v>
      </c>
      <c r="M5" s="199">
        <v>1</v>
      </c>
      <c r="N5" s="20" t="s">
        <v>611</v>
      </c>
      <c r="O5" s="199">
        <f t="shared" si="6"/>
        <v>96</v>
      </c>
      <c r="P5" s="20" t="s">
        <v>612</v>
      </c>
      <c r="Q5" s="163"/>
      <c r="R5" s="163"/>
      <c r="S5" s="163"/>
      <c r="T5" s="163"/>
      <c r="U5" s="163"/>
      <c r="V5" s="163"/>
      <c r="W5" s="163"/>
      <c r="X5" s="163"/>
      <c r="Y5" s="163"/>
      <c r="Z5" s="163"/>
    </row>
    <row r="6" spans="1:26" ht="37.5" customHeight="1">
      <c r="A6" s="477"/>
      <c r="B6" s="196" t="s">
        <v>616</v>
      </c>
      <c r="C6" s="197">
        <v>1500</v>
      </c>
      <c r="D6" s="198">
        <v>0</v>
      </c>
      <c r="E6" s="24">
        <f t="shared" si="0"/>
        <v>0</v>
      </c>
      <c r="F6" s="99">
        <f t="shared" si="1"/>
        <v>0</v>
      </c>
      <c r="G6" s="24">
        <f t="shared" si="2"/>
        <v>0</v>
      </c>
      <c r="H6" s="24">
        <f t="shared" si="3"/>
        <v>0</v>
      </c>
      <c r="I6" s="199">
        <f t="shared" si="4"/>
        <v>0</v>
      </c>
      <c r="J6" s="20" t="s">
        <v>609</v>
      </c>
      <c r="K6" s="199">
        <f t="shared" si="5"/>
        <v>8</v>
      </c>
      <c r="L6" s="20" t="s">
        <v>610</v>
      </c>
      <c r="M6" s="199">
        <v>1</v>
      </c>
      <c r="N6" s="20" t="s">
        <v>611</v>
      </c>
      <c r="O6" s="199">
        <f t="shared" si="6"/>
        <v>0</v>
      </c>
      <c r="P6" s="20" t="s">
        <v>612</v>
      </c>
      <c r="Q6" s="163"/>
      <c r="R6" s="163"/>
      <c r="S6" s="163"/>
      <c r="T6" s="163"/>
      <c r="U6" s="163"/>
      <c r="V6" s="163"/>
      <c r="W6" s="163"/>
      <c r="X6" s="163"/>
      <c r="Y6" s="163"/>
      <c r="Z6" s="163"/>
    </row>
    <row r="7" spans="1:26" ht="37.5" customHeight="1">
      <c r="A7" s="477"/>
      <c r="B7" s="202" t="s">
        <v>617</v>
      </c>
      <c r="C7" s="197">
        <v>1250</v>
      </c>
      <c r="D7" s="198">
        <v>600</v>
      </c>
      <c r="E7" s="24">
        <f t="shared" si="0"/>
        <v>0.48</v>
      </c>
      <c r="F7" s="99">
        <f t="shared" si="1"/>
        <v>0</v>
      </c>
      <c r="G7" s="24">
        <f t="shared" si="2"/>
        <v>0.48</v>
      </c>
      <c r="H7" s="24">
        <f t="shared" si="3"/>
        <v>230.39999999999998</v>
      </c>
      <c r="I7" s="199">
        <f t="shared" si="4"/>
        <v>0</v>
      </c>
      <c r="J7" s="20" t="s">
        <v>609</v>
      </c>
      <c r="K7" s="199">
        <f t="shared" si="5"/>
        <v>8</v>
      </c>
      <c r="L7" s="20" t="s">
        <v>610</v>
      </c>
      <c r="M7" s="199">
        <v>1</v>
      </c>
      <c r="N7" s="20" t="s">
        <v>611</v>
      </c>
      <c r="O7" s="199">
        <f t="shared" si="6"/>
        <v>230.39999999999998</v>
      </c>
      <c r="P7" s="20" t="s">
        <v>612</v>
      </c>
      <c r="Q7" s="163"/>
      <c r="R7" s="163"/>
      <c r="S7" s="163"/>
      <c r="T7" s="163"/>
      <c r="U7" s="163"/>
      <c r="V7" s="163"/>
      <c r="W7" s="163"/>
      <c r="X7" s="163"/>
      <c r="Y7" s="163"/>
      <c r="Z7" s="163"/>
    </row>
    <row r="8" spans="1:26" ht="37.5" customHeight="1">
      <c r="A8" s="477"/>
      <c r="B8" s="203" t="s">
        <v>618</v>
      </c>
      <c r="C8" s="197">
        <v>250</v>
      </c>
      <c r="D8" s="198">
        <v>200</v>
      </c>
      <c r="E8" s="24">
        <f t="shared" si="0"/>
        <v>0.8</v>
      </c>
      <c r="F8" s="99">
        <f t="shared" si="1"/>
        <v>0</v>
      </c>
      <c r="G8" s="24">
        <f t="shared" si="2"/>
        <v>0.8</v>
      </c>
      <c r="H8" s="24">
        <f t="shared" si="3"/>
        <v>384</v>
      </c>
      <c r="I8" s="199">
        <f t="shared" si="4"/>
        <v>0</v>
      </c>
      <c r="J8" s="20" t="s">
        <v>609</v>
      </c>
      <c r="K8" s="199">
        <f t="shared" si="5"/>
        <v>8</v>
      </c>
      <c r="L8" s="20" t="s">
        <v>610</v>
      </c>
      <c r="M8" s="199">
        <v>1</v>
      </c>
      <c r="N8" s="20" t="s">
        <v>611</v>
      </c>
      <c r="O8" s="199">
        <f t="shared" si="6"/>
        <v>384</v>
      </c>
      <c r="P8" s="20" t="s">
        <v>612</v>
      </c>
      <c r="Q8" s="163"/>
      <c r="R8" s="163"/>
      <c r="S8" s="163"/>
      <c r="T8" s="163"/>
      <c r="U8" s="163"/>
      <c r="V8" s="163"/>
      <c r="W8" s="163"/>
      <c r="X8" s="163"/>
      <c r="Y8" s="163"/>
      <c r="Z8" s="163"/>
    </row>
    <row r="9" spans="1:26" ht="37.5" customHeight="1">
      <c r="A9" s="477" t="s">
        <v>619</v>
      </c>
      <c r="B9" s="202" t="s">
        <v>620</v>
      </c>
      <c r="C9" s="197">
        <v>2250</v>
      </c>
      <c r="D9" s="198">
        <v>500</v>
      </c>
      <c r="E9" s="24">
        <f t="shared" si="0"/>
        <v>0.22222222222222221</v>
      </c>
      <c r="F9" s="99">
        <f t="shared" si="1"/>
        <v>0</v>
      </c>
      <c r="G9" s="24">
        <f t="shared" si="2"/>
        <v>0.22222222222222221</v>
      </c>
      <c r="H9" s="24">
        <f t="shared" si="3"/>
        <v>106.66666666666666</v>
      </c>
      <c r="I9" s="199">
        <f t="shared" si="4"/>
        <v>0</v>
      </c>
      <c r="J9" s="20" t="s">
        <v>609</v>
      </c>
      <c r="K9" s="199">
        <f t="shared" si="5"/>
        <v>8</v>
      </c>
      <c r="L9" s="20" t="s">
        <v>610</v>
      </c>
      <c r="M9" s="199">
        <v>1</v>
      </c>
      <c r="N9" s="20" t="s">
        <v>611</v>
      </c>
      <c r="O9" s="199">
        <f t="shared" si="6"/>
        <v>106.66666666666666</v>
      </c>
      <c r="P9" s="20" t="s">
        <v>612</v>
      </c>
      <c r="Q9" s="163"/>
      <c r="R9" s="163"/>
      <c r="S9" s="163"/>
      <c r="T9" s="163"/>
      <c r="U9" s="163"/>
      <c r="V9" s="163"/>
      <c r="W9" s="163"/>
      <c r="X9" s="163"/>
      <c r="Y9" s="163"/>
      <c r="Z9" s="163"/>
    </row>
    <row r="10" spans="1:26" ht="37.5" customHeight="1">
      <c r="A10" s="477"/>
      <c r="B10" s="202" t="s">
        <v>621</v>
      </c>
      <c r="C10" s="197">
        <v>7500</v>
      </c>
      <c r="D10" s="198">
        <v>1200</v>
      </c>
      <c r="E10" s="24">
        <f t="shared" si="0"/>
        <v>0.16</v>
      </c>
      <c r="F10" s="99">
        <f t="shared" si="1"/>
        <v>0</v>
      </c>
      <c r="G10" s="24">
        <f t="shared" si="2"/>
        <v>0.16</v>
      </c>
      <c r="H10" s="24">
        <f t="shared" si="3"/>
        <v>76.8</v>
      </c>
      <c r="I10" s="199">
        <f t="shared" si="4"/>
        <v>0</v>
      </c>
      <c r="J10" s="20" t="s">
        <v>609</v>
      </c>
      <c r="K10" s="199">
        <f t="shared" si="5"/>
        <v>8</v>
      </c>
      <c r="L10" s="20" t="s">
        <v>610</v>
      </c>
      <c r="M10" s="199">
        <v>1</v>
      </c>
      <c r="N10" s="20" t="s">
        <v>611</v>
      </c>
      <c r="O10" s="199">
        <f t="shared" si="6"/>
        <v>76.8</v>
      </c>
      <c r="P10" s="20" t="s">
        <v>612</v>
      </c>
      <c r="Q10" s="163"/>
      <c r="R10" s="163"/>
      <c r="S10" s="163"/>
      <c r="T10" s="163"/>
      <c r="U10" s="163"/>
      <c r="V10" s="163"/>
      <c r="W10" s="163"/>
      <c r="X10" s="163"/>
      <c r="Y10" s="163"/>
      <c r="Z10" s="163"/>
    </row>
    <row r="11" spans="1:26" ht="37.5" customHeight="1">
      <c r="A11" s="477"/>
      <c r="B11" s="202" t="s">
        <v>622</v>
      </c>
      <c r="C11" s="197">
        <v>2250</v>
      </c>
      <c r="D11" s="198">
        <v>100</v>
      </c>
      <c r="E11" s="24">
        <f t="shared" si="0"/>
        <v>4.4444444444444446E-2</v>
      </c>
      <c r="F11" s="99">
        <f t="shared" si="1"/>
        <v>0</v>
      </c>
      <c r="G11" s="24">
        <f t="shared" si="2"/>
        <v>4.4444444444444446E-2</v>
      </c>
      <c r="H11" s="24">
        <f t="shared" si="3"/>
        <v>21.333333333333336</v>
      </c>
      <c r="I11" s="199">
        <f t="shared" si="4"/>
        <v>0</v>
      </c>
      <c r="J11" s="20" t="s">
        <v>609</v>
      </c>
      <c r="K11" s="199">
        <f t="shared" si="5"/>
        <v>8</v>
      </c>
      <c r="L11" s="20" t="s">
        <v>610</v>
      </c>
      <c r="M11" s="199">
        <v>1</v>
      </c>
      <c r="N11" s="20" t="s">
        <v>611</v>
      </c>
      <c r="O11" s="199">
        <f t="shared" si="6"/>
        <v>21.333333333333336</v>
      </c>
      <c r="P11" s="20" t="s">
        <v>612</v>
      </c>
      <c r="Q11" s="163"/>
      <c r="R11" s="163"/>
      <c r="S11" s="163"/>
      <c r="T11" s="163"/>
      <c r="U11" s="163"/>
      <c r="V11" s="163"/>
      <c r="W11" s="163"/>
      <c r="X11" s="163"/>
      <c r="Y11" s="163"/>
      <c r="Z11" s="163"/>
    </row>
    <row r="12" spans="1:26" ht="37.5" customHeight="1">
      <c r="A12" s="477"/>
      <c r="B12" s="202" t="s">
        <v>623</v>
      </c>
      <c r="C12" s="197">
        <v>2250</v>
      </c>
      <c r="D12" s="198">
        <v>150</v>
      </c>
      <c r="E12" s="24">
        <f t="shared" si="0"/>
        <v>6.6666666666666666E-2</v>
      </c>
      <c r="F12" s="99">
        <f t="shared" si="1"/>
        <v>0</v>
      </c>
      <c r="G12" s="24">
        <f t="shared" si="2"/>
        <v>6.6666666666666666E-2</v>
      </c>
      <c r="H12" s="24">
        <f t="shared" si="3"/>
        <v>32</v>
      </c>
      <c r="I12" s="199">
        <f t="shared" si="4"/>
        <v>0</v>
      </c>
      <c r="J12" s="20" t="s">
        <v>609</v>
      </c>
      <c r="K12" s="199">
        <f t="shared" si="5"/>
        <v>8</v>
      </c>
      <c r="L12" s="20" t="s">
        <v>610</v>
      </c>
      <c r="M12" s="199">
        <v>1</v>
      </c>
      <c r="N12" s="20" t="s">
        <v>611</v>
      </c>
      <c r="O12" s="199">
        <f t="shared" si="6"/>
        <v>32</v>
      </c>
      <c r="P12" s="20" t="s">
        <v>612</v>
      </c>
      <c r="Q12" s="163"/>
      <c r="R12" s="163"/>
      <c r="S12" s="163"/>
      <c r="T12" s="163"/>
      <c r="U12" s="163"/>
      <c r="V12" s="163"/>
      <c r="W12" s="163"/>
      <c r="X12" s="163"/>
      <c r="Y12" s="163"/>
      <c r="Z12" s="163"/>
    </row>
    <row r="13" spans="1:26" ht="37.5" customHeight="1">
      <c r="A13" s="477"/>
      <c r="B13" s="202" t="s">
        <v>624</v>
      </c>
      <c r="C13" s="197">
        <v>2250</v>
      </c>
      <c r="D13" s="198">
        <v>250</v>
      </c>
      <c r="E13" s="24">
        <f t="shared" si="0"/>
        <v>0.1111111111111111</v>
      </c>
      <c r="F13" s="99">
        <f t="shared" si="1"/>
        <v>0</v>
      </c>
      <c r="G13" s="24">
        <f t="shared" si="2"/>
        <v>0.1111111111111111</v>
      </c>
      <c r="H13" s="24">
        <f t="shared" si="3"/>
        <v>53.333333333333329</v>
      </c>
      <c r="I13" s="199">
        <f t="shared" si="4"/>
        <v>0</v>
      </c>
      <c r="J13" s="20" t="s">
        <v>609</v>
      </c>
      <c r="K13" s="199">
        <f t="shared" si="5"/>
        <v>8</v>
      </c>
      <c r="L13" s="20" t="s">
        <v>610</v>
      </c>
      <c r="M13" s="199">
        <v>1</v>
      </c>
      <c r="N13" s="20" t="s">
        <v>611</v>
      </c>
      <c r="O13" s="199">
        <f t="shared" si="6"/>
        <v>53.333333333333329</v>
      </c>
      <c r="P13" s="20" t="s">
        <v>612</v>
      </c>
      <c r="Q13" s="163"/>
      <c r="R13" s="163"/>
      <c r="S13" s="163"/>
      <c r="T13" s="163"/>
      <c r="U13" s="163"/>
      <c r="V13" s="163"/>
      <c r="W13" s="163"/>
      <c r="X13" s="163"/>
      <c r="Y13" s="163"/>
      <c r="Z13" s="163"/>
    </row>
    <row r="14" spans="1:26" ht="37.5" customHeight="1">
      <c r="A14" s="477"/>
      <c r="B14" s="202" t="s">
        <v>625</v>
      </c>
      <c r="C14" s="197">
        <v>100000</v>
      </c>
      <c r="D14" s="198">
        <v>800</v>
      </c>
      <c r="E14" s="24">
        <f t="shared" si="0"/>
        <v>8.0000000000000002E-3</v>
      </c>
      <c r="F14" s="99">
        <f t="shared" si="1"/>
        <v>0</v>
      </c>
      <c r="G14" s="24">
        <f t="shared" si="2"/>
        <v>8.0000000000000002E-3</v>
      </c>
      <c r="H14" s="24">
        <f t="shared" si="3"/>
        <v>3.84</v>
      </c>
      <c r="I14" s="199">
        <f t="shared" si="4"/>
        <v>0</v>
      </c>
      <c r="J14" s="20" t="s">
        <v>609</v>
      </c>
      <c r="K14" s="199">
        <f t="shared" si="5"/>
        <v>8</v>
      </c>
      <c r="L14" s="20" t="s">
        <v>610</v>
      </c>
      <c r="M14" s="199">
        <v>1</v>
      </c>
      <c r="N14" s="20" t="s">
        <v>611</v>
      </c>
      <c r="O14" s="199">
        <f t="shared" si="6"/>
        <v>3.84</v>
      </c>
      <c r="P14" s="20" t="s">
        <v>612</v>
      </c>
      <c r="Q14" s="163"/>
      <c r="R14" s="163"/>
      <c r="S14" s="163"/>
      <c r="T14" s="163"/>
      <c r="U14" s="163"/>
      <c r="V14" s="163"/>
      <c r="W14" s="163"/>
      <c r="X14" s="163"/>
      <c r="Y14" s="163"/>
      <c r="Z14" s="163"/>
    </row>
    <row r="15" spans="1:26" ht="38.25" customHeight="1">
      <c r="A15" s="4" t="s">
        <v>626</v>
      </c>
      <c r="B15" s="202" t="s">
        <v>627</v>
      </c>
      <c r="C15" s="197">
        <v>145</v>
      </c>
      <c r="D15" s="198">
        <v>100</v>
      </c>
      <c r="E15" s="24">
        <f>(D15/C15)*(16/188.76)</f>
        <v>5.8457738708522416E-2</v>
      </c>
      <c r="F15" s="99">
        <f t="shared" si="1"/>
        <v>0</v>
      </c>
      <c r="G15" s="24">
        <f t="shared" si="2"/>
        <v>5.8457738708522416E-2</v>
      </c>
      <c r="H15" s="24">
        <f t="shared" si="3"/>
        <v>28.059714580090759</v>
      </c>
      <c r="I15" s="199">
        <f t="shared" si="4"/>
        <v>0</v>
      </c>
      <c r="J15" s="20" t="s">
        <v>609</v>
      </c>
      <c r="K15" s="199">
        <f t="shared" si="5"/>
        <v>8</v>
      </c>
      <c r="L15" s="20" t="s">
        <v>610</v>
      </c>
      <c r="M15" s="199">
        <v>1</v>
      </c>
      <c r="N15" s="20" t="s">
        <v>611</v>
      </c>
      <c r="O15" s="199">
        <f t="shared" si="6"/>
        <v>28.059714580090759</v>
      </c>
      <c r="P15" s="20" t="s">
        <v>612</v>
      </c>
      <c r="Q15" s="163"/>
      <c r="R15" s="163"/>
      <c r="S15" s="163"/>
      <c r="T15" s="163"/>
      <c r="U15" s="163"/>
      <c r="V15" s="163"/>
      <c r="W15" s="163"/>
      <c r="X15" s="163"/>
      <c r="Y15" s="163"/>
      <c r="Z15" s="163"/>
    </row>
    <row r="16" spans="1:26" ht="37.5" customHeight="1">
      <c r="A16" s="4"/>
      <c r="B16" s="202" t="s">
        <v>628</v>
      </c>
      <c r="C16" s="197">
        <v>340</v>
      </c>
      <c r="D16" s="198">
        <v>250</v>
      </c>
      <c r="E16" s="24">
        <f>(D16/C16)*(16/188.76)</f>
        <v>6.2326265534821693E-2</v>
      </c>
      <c r="F16" s="99">
        <f t="shared" si="1"/>
        <v>0</v>
      </c>
      <c r="G16" s="24">
        <f t="shared" si="2"/>
        <v>6.2326265534821693E-2</v>
      </c>
      <c r="H16" s="24">
        <f t="shared" si="3"/>
        <v>29.916607456714413</v>
      </c>
      <c r="I16" s="199">
        <f t="shared" si="4"/>
        <v>0</v>
      </c>
      <c r="J16" s="20" t="s">
        <v>609</v>
      </c>
      <c r="K16" s="199">
        <f t="shared" si="5"/>
        <v>8</v>
      </c>
      <c r="L16" s="20" t="s">
        <v>610</v>
      </c>
      <c r="M16" s="199">
        <v>1</v>
      </c>
      <c r="N16" s="20" t="s">
        <v>611</v>
      </c>
      <c r="O16" s="199">
        <f t="shared" si="6"/>
        <v>29.916607456714413</v>
      </c>
      <c r="P16" s="20" t="s">
        <v>612</v>
      </c>
      <c r="Q16" s="163"/>
      <c r="R16" s="163"/>
      <c r="S16" s="163"/>
      <c r="T16" s="163"/>
      <c r="U16" s="163"/>
      <c r="V16" s="163"/>
      <c r="W16" s="163"/>
      <c r="X16" s="163"/>
      <c r="Y16" s="163"/>
      <c r="Z16" s="163"/>
    </row>
    <row r="17" spans="1:26" ht="37.5" customHeight="1">
      <c r="A17" s="4"/>
      <c r="B17" s="202" t="s">
        <v>629</v>
      </c>
      <c r="C17" s="197">
        <v>340</v>
      </c>
      <c r="D17" s="198">
        <v>350</v>
      </c>
      <c r="E17" s="24">
        <f>(D17/C17)*(16/188.76)</f>
        <v>8.7256771748750364E-2</v>
      </c>
      <c r="F17" s="99">
        <f t="shared" si="1"/>
        <v>0</v>
      </c>
      <c r="G17" s="24">
        <f t="shared" si="2"/>
        <v>8.7256771748750364E-2</v>
      </c>
      <c r="H17" s="24">
        <f t="shared" si="3"/>
        <v>41.883250439400172</v>
      </c>
      <c r="I17" s="199">
        <f t="shared" si="4"/>
        <v>0</v>
      </c>
      <c r="J17" s="20" t="s">
        <v>609</v>
      </c>
      <c r="K17" s="199">
        <f t="shared" si="5"/>
        <v>8</v>
      </c>
      <c r="L17" s="20" t="s">
        <v>610</v>
      </c>
      <c r="M17" s="199">
        <v>1</v>
      </c>
      <c r="N17" s="20" t="s">
        <v>611</v>
      </c>
      <c r="O17" s="199">
        <f t="shared" si="6"/>
        <v>41.883250439400172</v>
      </c>
      <c r="P17" s="20" t="s">
        <v>612</v>
      </c>
      <c r="Q17" s="163"/>
      <c r="R17" s="163"/>
      <c r="S17" s="163"/>
      <c r="T17" s="163"/>
      <c r="U17" s="163"/>
      <c r="V17" s="163"/>
      <c r="W17" s="163"/>
      <c r="X17" s="163"/>
      <c r="Y17" s="163"/>
      <c r="Z17" s="163"/>
    </row>
    <row r="18" spans="1:26" ht="37.5" customHeight="1">
      <c r="A18" s="202" t="s">
        <v>630</v>
      </c>
      <c r="B18" s="202" t="s">
        <v>631</v>
      </c>
      <c r="C18" s="204">
        <v>145</v>
      </c>
      <c r="D18" s="198">
        <v>70</v>
      </c>
      <c r="E18" s="24">
        <f>(D18/C18)*(8/1132.6)</f>
        <v>3.4099143259025623E-3</v>
      </c>
      <c r="F18" s="99">
        <f t="shared" si="1"/>
        <v>0</v>
      </c>
      <c r="G18" s="24">
        <f t="shared" si="2"/>
        <v>3.4099143259025623E-3</v>
      </c>
      <c r="H18" s="24">
        <f t="shared" si="3"/>
        <v>1.6367588764332299</v>
      </c>
      <c r="I18" s="199">
        <f t="shared" si="4"/>
        <v>0</v>
      </c>
      <c r="J18" s="20" t="s">
        <v>609</v>
      </c>
      <c r="K18" s="199">
        <f t="shared" si="5"/>
        <v>8</v>
      </c>
      <c r="L18" s="20" t="s">
        <v>610</v>
      </c>
      <c r="M18" s="199">
        <v>1</v>
      </c>
      <c r="N18" s="20" t="s">
        <v>611</v>
      </c>
      <c r="O18" s="199">
        <f t="shared" si="6"/>
        <v>1.6367588764332299</v>
      </c>
      <c r="P18" s="20" t="s">
        <v>612</v>
      </c>
      <c r="Q18" s="163"/>
      <c r="R18" s="163"/>
      <c r="S18" s="163"/>
      <c r="T18" s="163"/>
      <c r="U18" s="163"/>
      <c r="V18" s="163"/>
      <c r="W18" s="163"/>
      <c r="X18" s="163"/>
      <c r="Y18" s="163"/>
      <c r="Z18" s="163"/>
    </row>
    <row r="19" spans="1:26" ht="37.5" customHeight="1">
      <c r="A19" s="202" t="s">
        <v>632</v>
      </c>
      <c r="B19" s="202" t="s">
        <v>633</v>
      </c>
      <c r="C19" s="205">
        <v>405</v>
      </c>
      <c r="D19" s="198">
        <v>0</v>
      </c>
      <c r="E19" s="24">
        <f>0</f>
        <v>0</v>
      </c>
      <c r="F19" s="99">
        <f t="shared" si="1"/>
        <v>0</v>
      </c>
      <c r="G19" s="24">
        <f t="shared" si="2"/>
        <v>0</v>
      </c>
      <c r="H19" s="24">
        <f t="shared" si="3"/>
        <v>0</v>
      </c>
      <c r="I19" s="199">
        <f t="shared" si="4"/>
        <v>0</v>
      </c>
      <c r="J19" s="20" t="s">
        <v>609</v>
      </c>
      <c r="K19" s="199">
        <f t="shared" si="5"/>
        <v>8</v>
      </c>
      <c r="L19" s="20" t="s">
        <v>610</v>
      </c>
      <c r="M19" s="199">
        <v>1</v>
      </c>
      <c r="N19" s="20" t="s">
        <v>611</v>
      </c>
      <c r="O19" s="199">
        <f t="shared" si="6"/>
        <v>0</v>
      </c>
      <c r="P19" s="20" t="s">
        <v>612</v>
      </c>
      <c r="Q19" s="163"/>
      <c r="R19" s="163"/>
      <c r="S19" s="163"/>
      <c r="T19" s="163"/>
      <c r="U19" s="163"/>
      <c r="V19" s="163"/>
      <c r="W19" s="163"/>
      <c r="X19" s="163"/>
      <c r="Y19" s="163"/>
      <c r="Z19" s="163"/>
    </row>
    <row r="20" spans="1:26" ht="15" customHeight="1">
      <c r="A20" s="200"/>
      <c r="B20" s="200"/>
      <c r="C20" s="206"/>
      <c r="D20" s="207">
        <f>SUM(D2:D19)</f>
        <v>10970</v>
      </c>
      <c r="E20" s="208"/>
      <c r="F20" s="99"/>
      <c r="G20" s="208"/>
      <c r="H20" s="208"/>
      <c r="I20" s="209"/>
      <c r="J20" s="206"/>
      <c r="K20" s="209"/>
      <c r="L20" s="206"/>
      <c r="M20" s="209"/>
      <c r="N20" s="206"/>
      <c r="O20" s="209"/>
      <c r="P20" s="206"/>
      <c r="Q20" s="163"/>
      <c r="R20" s="163"/>
      <c r="S20" s="163"/>
      <c r="T20" s="163"/>
      <c r="U20" s="163"/>
      <c r="V20" s="163"/>
      <c r="W20" s="163"/>
      <c r="X20" s="163"/>
      <c r="Y20" s="163"/>
      <c r="Z20" s="163"/>
    </row>
    <row r="21" spans="1:26" ht="52.5" customHeight="1">
      <c r="A21" s="537" t="s">
        <v>634</v>
      </c>
      <c r="B21" s="537"/>
      <c r="C21" s="537"/>
      <c r="D21" s="537"/>
      <c r="E21" s="24">
        <f>SUM(E2:E19)</f>
        <v>8.3038951347624401</v>
      </c>
      <c r="F21" s="210">
        <f>TRUNC(E21,0)</f>
        <v>8</v>
      </c>
      <c r="G21" s="24">
        <f>E21-F21</f>
        <v>0.30389513476244012</v>
      </c>
      <c r="H21" s="24">
        <f>G21*$C$23*60</f>
        <v>145.86966468597126</v>
      </c>
      <c r="I21" s="211">
        <f>F21</f>
        <v>8</v>
      </c>
      <c r="J21" s="20" t="s">
        <v>609</v>
      </c>
      <c r="K21" s="199">
        <f>$C$23</f>
        <v>8</v>
      </c>
      <c r="L21" s="20" t="s">
        <v>610</v>
      </c>
      <c r="M21" s="211">
        <v>1</v>
      </c>
      <c r="N21" s="20" t="s">
        <v>611</v>
      </c>
      <c r="O21" s="211">
        <f>H21</f>
        <v>145.86966468597126</v>
      </c>
      <c r="P21" s="20" t="s">
        <v>612</v>
      </c>
      <c r="Q21" s="212" t="s">
        <v>635</v>
      </c>
      <c r="R21" s="213"/>
      <c r="S21" s="163"/>
      <c r="T21" s="163"/>
      <c r="U21" s="163"/>
      <c r="V21" s="163"/>
      <c r="W21" s="163"/>
      <c r="X21" s="163"/>
      <c r="Y21" s="163"/>
      <c r="Z21" s="163"/>
    </row>
    <row r="22" spans="1:26" ht="15" customHeight="1">
      <c r="A22" s="200"/>
      <c r="B22" s="200"/>
      <c r="C22" s="200"/>
      <c r="D22" s="214"/>
      <c r="E22" s="180"/>
      <c r="F22" s="215"/>
      <c r="G22" s="180"/>
      <c r="H22" s="180"/>
      <c r="I22" s="216"/>
      <c r="J22" s="206"/>
      <c r="K22" s="209"/>
      <c r="L22" s="206"/>
      <c r="M22" s="209"/>
      <c r="N22" s="206"/>
      <c r="O22" s="216"/>
      <c r="P22" s="206"/>
      <c r="Q22" s="163"/>
      <c r="R22" s="163"/>
      <c r="S22" s="163"/>
      <c r="T22" s="163"/>
      <c r="U22" s="163"/>
      <c r="V22" s="163"/>
      <c r="W22" s="163"/>
      <c r="X22" s="163"/>
      <c r="Y22" s="163"/>
      <c r="Z22" s="163"/>
    </row>
    <row r="23" spans="1:26" ht="20.25" customHeight="1">
      <c r="A23" s="677" t="s">
        <v>636</v>
      </c>
      <c r="B23" s="677"/>
      <c r="C23" s="217">
        <v>8</v>
      </c>
      <c r="D23" s="218" t="s">
        <v>637</v>
      </c>
      <c r="E23" s="678" t="s">
        <v>638</v>
      </c>
      <c r="F23" s="678"/>
      <c r="G23" s="678"/>
      <c r="H23" s="678"/>
      <c r="I23" s="678"/>
      <c r="J23" s="678"/>
      <c r="K23" s="678"/>
      <c r="L23" s="679">
        <f>F21+G21</f>
        <v>8.3038951347624401</v>
      </c>
      <c r="M23" s="679"/>
      <c r="N23" s="679"/>
      <c r="O23" s="163"/>
      <c r="P23" s="163"/>
      <c r="Q23" s="163"/>
      <c r="R23" s="163"/>
      <c r="S23" s="163"/>
      <c r="T23" s="163"/>
      <c r="U23" s="163"/>
      <c r="V23" s="163"/>
      <c r="W23" s="163"/>
      <c r="X23" s="163"/>
      <c r="Y23" s="163"/>
      <c r="Z23" s="163"/>
    </row>
    <row r="24" spans="1:26" ht="15" customHeight="1">
      <c r="A24" s="219"/>
      <c r="B24" s="219"/>
      <c r="C24" s="220"/>
      <c r="D24" s="220"/>
      <c r="E24" s="220"/>
      <c r="F24" s="216"/>
      <c r="G24" s="220"/>
      <c r="H24" s="220"/>
      <c r="I24" s="163"/>
      <c r="J24" s="163"/>
      <c r="K24" s="163"/>
      <c r="L24" s="163"/>
      <c r="M24" s="163"/>
      <c r="N24" s="163"/>
      <c r="O24" s="163"/>
      <c r="P24" s="163"/>
      <c r="Q24" s="163"/>
      <c r="R24" s="163"/>
      <c r="S24" s="163"/>
      <c r="T24" s="163"/>
      <c r="U24" s="163"/>
      <c r="V24" s="163"/>
      <c r="W24" s="163"/>
      <c r="X24" s="163"/>
      <c r="Y24" s="163"/>
      <c r="Z24" s="163"/>
    </row>
    <row r="25" spans="1:26" ht="18.75" customHeight="1">
      <c r="A25" s="680" t="s">
        <v>639</v>
      </c>
      <c r="B25" s="680"/>
      <c r="C25" s="680"/>
      <c r="D25" s="680"/>
      <c r="E25" s="680"/>
      <c r="F25" s="680"/>
      <c r="G25" s="680"/>
      <c r="H25" s="680"/>
      <c r="I25" s="680"/>
      <c r="J25" s="680"/>
      <c r="K25" s="680"/>
      <c r="L25" s="680"/>
      <c r="M25" s="680"/>
      <c r="N25" s="680"/>
      <c r="O25" s="680"/>
      <c r="P25" s="680"/>
      <c r="Q25" s="163"/>
      <c r="R25" s="163"/>
      <c r="S25" s="163"/>
      <c r="T25" s="163"/>
      <c r="U25" s="163"/>
      <c r="V25" s="163"/>
      <c r="W25" s="163"/>
      <c r="X25" s="163"/>
      <c r="Y25" s="163"/>
      <c r="Z25" s="163"/>
    </row>
    <row r="26" spans="1:26" ht="18.75" customHeight="1">
      <c r="A26" s="680" t="s">
        <v>640</v>
      </c>
      <c r="B26" s="680"/>
      <c r="C26" s="680"/>
      <c r="D26" s="680"/>
      <c r="E26" s="680"/>
      <c r="F26" s="680"/>
      <c r="G26" s="680"/>
      <c r="H26" s="680"/>
      <c r="I26" s="680"/>
      <c r="J26" s="680"/>
      <c r="K26" s="680"/>
      <c r="L26" s="680"/>
      <c r="M26" s="680"/>
      <c r="N26" s="680"/>
      <c r="O26" s="680"/>
      <c r="P26" s="680"/>
      <c r="Q26" s="216"/>
      <c r="R26" s="216"/>
      <c r="S26" s="216"/>
      <c r="T26" s="216"/>
      <c r="U26" s="216"/>
      <c r="V26" s="216"/>
      <c r="W26" s="216"/>
      <c r="X26" s="216"/>
      <c r="Y26" s="216"/>
      <c r="Z26" s="216"/>
    </row>
    <row r="27" spans="1:26" ht="35.25" customHeight="1">
      <c r="A27" s="681" t="s">
        <v>641</v>
      </c>
      <c r="B27" s="681"/>
      <c r="C27" s="681"/>
      <c r="D27" s="681"/>
      <c r="E27" s="681"/>
      <c r="F27" s="681"/>
      <c r="G27" s="681"/>
      <c r="H27" s="681"/>
      <c r="I27" s="681"/>
      <c r="J27" s="681"/>
      <c r="K27" s="681"/>
      <c r="L27" s="681"/>
      <c r="M27" s="681"/>
      <c r="N27" s="681"/>
      <c r="O27" s="681"/>
      <c r="P27" s="681"/>
      <c r="Q27" s="221"/>
      <c r="R27" s="221"/>
      <c r="S27" s="221"/>
      <c r="T27" s="216"/>
      <c r="U27" s="216"/>
      <c r="V27" s="216"/>
      <c r="W27" s="216"/>
      <c r="X27" s="216"/>
      <c r="Y27" s="216"/>
      <c r="Z27" s="216"/>
    </row>
    <row r="28" spans="1:26" ht="36" customHeight="1">
      <c r="A28" s="681" t="s">
        <v>642</v>
      </c>
      <c r="B28" s="681"/>
      <c r="C28" s="681"/>
      <c r="D28" s="681"/>
      <c r="E28" s="681"/>
      <c r="F28" s="681"/>
      <c r="G28" s="681"/>
      <c r="H28" s="681"/>
      <c r="I28" s="681"/>
      <c r="J28" s="681"/>
      <c r="K28" s="681"/>
      <c r="L28" s="681"/>
      <c r="M28" s="681"/>
      <c r="N28" s="681"/>
      <c r="O28" s="681"/>
      <c r="P28" s="681"/>
      <c r="Q28" s="221"/>
      <c r="R28" s="221"/>
      <c r="S28" s="221"/>
      <c r="T28" s="216"/>
      <c r="U28" s="216"/>
      <c r="V28" s="216"/>
      <c r="W28" s="216"/>
      <c r="X28" s="216"/>
      <c r="Y28" s="216"/>
      <c r="Z28" s="216"/>
    </row>
    <row r="29" spans="1:26" ht="36" customHeight="1">
      <c r="A29" s="681" t="s">
        <v>643</v>
      </c>
      <c r="B29" s="681"/>
      <c r="C29" s="681"/>
      <c r="D29" s="681"/>
      <c r="E29" s="681"/>
      <c r="F29" s="681"/>
      <c r="G29" s="681"/>
      <c r="H29" s="681"/>
      <c r="I29" s="681"/>
      <c r="J29" s="681"/>
      <c r="K29" s="681"/>
      <c r="L29" s="681"/>
      <c r="M29" s="681"/>
      <c r="N29" s="681"/>
      <c r="O29" s="681"/>
      <c r="P29" s="681"/>
      <c r="Q29" s="221"/>
      <c r="R29" s="221"/>
      <c r="S29" s="221"/>
      <c r="T29" s="216"/>
      <c r="U29" s="216"/>
      <c r="V29" s="216"/>
      <c r="W29" s="216"/>
      <c r="X29" s="216"/>
      <c r="Y29" s="216"/>
      <c r="Z29" s="216"/>
    </row>
    <row r="30" spans="1:26" ht="18.75" customHeight="1">
      <c r="A30" s="681"/>
      <c r="B30" s="681"/>
      <c r="C30" s="681"/>
      <c r="D30" s="681"/>
      <c r="E30" s="681"/>
      <c r="F30" s="681"/>
      <c r="G30" s="681"/>
      <c r="H30" s="681"/>
      <c r="I30" s="681"/>
      <c r="J30" s="681"/>
      <c r="K30" s="681"/>
      <c r="L30" s="681"/>
      <c r="M30" s="681"/>
      <c r="N30" s="681"/>
      <c r="O30" s="681"/>
      <c r="P30" s="681"/>
      <c r="Q30" s="221"/>
      <c r="R30" s="221"/>
      <c r="S30" s="221"/>
      <c r="T30" s="216"/>
      <c r="U30" s="216"/>
      <c r="V30" s="216"/>
      <c r="W30" s="216"/>
      <c r="X30" s="216"/>
      <c r="Y30" s="216"/>
      <c r="Z30" s="216"/>
    </row>
    <row r="31" spans="1:26" ht="18.75" customHeight="1">
      <c r="A31" s="682" t="s">
        <v>644</v>
      </c>
      <c r="B31" s="682"/>
      <c r="C31" s="682"/>
      <c r="D31" s="682"/>
      <c r="E31" s="682"/>
      <c r="F31" s="682"/>
      <c r="G31" s="682"/>
      <c r="H31" s="682"/>
      <c r="I31" s="682"/>
      <c r="J31" s="682"/>
      <c r="K31" s="682"/>
      <c r="L31" s="682"/>
      <c r="M31" s="682"/>
      <c r="N31" s="682"/>
      <c r="O31" s="682"/>
      <c r="P31" s="682"/>
      <c r="Q31" s="221"/>
      <c r="R31" s="221"/>
      <c r="S31" s="221"/>
      <c r="T31" s="216"/>
      <c r="U31" s="216"/>
      <c r="V31" s="216"/>
      <c r="W31" s="216"/>
      <c r="X31" s="216"/>
      <c r="Y31" s="216"/>
      <c r="Z31" s="216"/>
    </row>
    <row r="32" spans="1:26" ht="36" customHeight="1">
      <c r="A32" s="682" t="s">
        <v>645</v>
      </c>
      <c r="B32" s="682"/>
      <c r="C32" s="682"/>
      <c r="D32" s="682"/>
      <c r="E32" s="682"/>
      <c r="F32" s="682"/>
      <c r="G32" s="682"/>
      <c r="H32" s="682"/>
      <c r="I32" s="682"/>
      <c r="J32" s="682"/>
      <c r="K32" s="682"/>
      <c r="L32" s="682"/>
      <c r="M32" s="682"/>
      <c r="N32" s="682"/>
      <c r="O32" s="682"/>
      <c r="P32" s="682"/>
      <c r="Q32" s="221"/>
      <c r="R32" s="221"/>
      <c r="S32" s="221"/>
      <c r="T32" s="216"/>
      <c r="U32" s="216"/>
      <c r="V32" s="216"/>
      <c r="W32" s="216"/>
      <c r="X32" s="216"/>
      <c r="Y32" s="216"/>
      <c r="Z32" s="216"/>
    </row>
    <row r="33" spans="1:26" ht="18" customHeight="1">
      <c r="A33" s="683" t="s">
        <v>646</v>
      </c>
      <c r="B33" s="683"/>
      <c r="C33" s="683"/>
      <c r="D33" s="683"/>
      <c r="E33" s="683"/>
      <c r="F33" s="683"/>
      <c r="G33" s="683"/>
      <c r="H33" s="683"/>
      <c r="I33" s="683"/>
      <c r="J33" s="683"/>
      <c r="K33" s="683"/>
      <c r="L33" s="683"/>
      <c r="M33" s="683"/>
      <c r="N33" s="683"/>
      <c r="O33" s="683"/>
      <c r="P33" s="683"/>
      <c r="Q33" s="221"/>
      <c r="R33" s="221"/>
      <c r="S33" s="221"/>
      <c r="T33" s="216"/>
      <c r="U33" s="216"/>
      <c r="V33" s="216"/>
      <c r="W33" s="216"/>
      <c r="X33" s="216"/>
      <c r="Y33" s="216"/>
      <c r="Z33" s="216"/>
    </row>
    <row r="34" spans="1:26" ht="17.25" customHeight="1">
      <c r="A34" s="684" t="s">
        <v>647</v>
      </c>
      <c r="B34" s="684"/>
      <c r="C34" s="684"/>
      <c r="D34" s="684"/>
      <c r="E34" s="684"/>
      <c r="F34" s="684"/>
      <c r="G34" s="684"/>
      <c r="H34" s="684"/>
      <c r="I34" s="684"/>
      <c r="J34" s="684"/>
      <c r="K34" s="684"/>
      <c r="L34" s="684"/>
      <c r="M34" s="684"/>
      <c r="N34" s="684"/>
      <c r="O34" s="684"/>
      <c r="P34" s="684"/>
      <c r="Q34" s="221"/>
      <c r="R34" s="221"/>
      <c r="S34" s="221"/>
      <c r="T34" s="216"/>
      <c r="U34" s="216"/>
      <c r="V34" s="216"/>
      <c r="W34" s="216"/>
      <c r="X34" s="216"/>
      <c r="Y34" s="216"/>
      <c r="Z34" s="216"/>
    </row>
    <row r="35" spans="1:26" ht="36" customHeight="1">
      <c r="A35" s="685" t="s">
        <v>648</v>
      </c>
      <c r="B35" s="685"/>
      <c r="C35" s="685"/>
      <c r="D35" s="685"/>
      <c r="E35" s="685"/>
      <c r="F35" s="685"/>
      <c r="G35" s="685"/>
      <c r="H35" s="685"/>
      <c r="I35" s="685"/>
      <c r="J35" s="685"/>
      <c r="K35" s="685"/>
      <c r="L35" s="685"/>
      <c r="M35" s="685"/>
      <c r="N35" s="685"/>
      <c r="O35" s="685"/>
      <c r="P35" s="685"/>
      <c r="Q35" s="221"/>
      <c r="R35" s="221"/>
      <c r="S35" s="221"/>
      <c r="T35" s="216"/>
      <c r="U35" s="216"/>
      <c r="V35" s="216"/>
      <c r="W35" s="216"/>
      <c r="X35" s="216"/>
      <c r="Y35" s="216"/>
      <c r="Z35" s="216"/>
    </row>
    <row r="36" spans="1:26" ht="17.25" customHeight="1">
      <c r="A36" s="221"/>
      <c r="B36" s="221"/>
      <c r="C36" s="221"/>
      <c r="D36" s="221"/>
      <c r="E36" s="222"/>
      <c r="F36" s="221"/>
      <c r="G36" s="222"/>
      <c r="H36" s="222"/>
      <c r="I36" s="221"/>
      <c r="J36" s="221"/>
      <c r="K36" s="221"/>
      <c r="L36" s="221"/>
      <c r="M36" s="221"/>
      <c r="N36" s="221"/>
      <c r="O36" s="221"/>
      <c r="P36" s="221"/>
      <c r="Q36" s="221"/>
      <c r="R36" s="221"/>
      <c r="S36" s="221"/>
      <c r="T36" s="216"/>
      <c r="U36" s="216"/>
      <c r="V36" s="216"/>
      <c r="W36" s="216"/>
      <c r="X36" s="216"/>
      <c r="Y36" s="216"/>
      <c r="Z36" s="216"/>
    </row>
    <row r="37" spans="1:26" ht="17.25" customHeight="1">
      <c r="A37" s="221"/>
      <c r="B37" s="221"/>
      <c r="C37" s="221"/>
      <c r="D37" s="221"/>
      <c r="E37" s="222"/>
      <c r="F37" s="221"/>
      <c r="G37" s="222"/>
      <c r="H37" s="222"/>
      <c r="I37" s="221"/>
      <c r="J37" s="221"/>
      <c r="K37" s="221"/>
      <c r="L37" s="221"/>
      <c r="M37" s="221"/>
      <c r="N37" s="221"/>
      <c r="O37" s="221"/>
      <c r="P37" s="221"/>
      <c r="Q37" s="221"/>
      <c r="R37" s="221"/>
      <c r="S37" s="221"/>
      <c r="T37" s="216"/>
      <c r="U37" s="216"/>
      <c r="V37" s="216"/>
      <c r="W37" s="216"/>
      <c r="X37" s="216"/>
      <c r="Y37" s="216"/>
      <c r="Z37" s="216"/>
    </row>
    <row r="38" spans="1:26" ht="18.75" customHeight="1">
      <c r="A38" s="686" t="s">
        <v>649</v>
      </c>
      <c r="B38" s="686"/>
      <c r="C38" s="686"/>
      <c r="D38" s="686"/>
      <c r="E38" s="686"/>
      <c r="F38" s="686"/>
      <c r="G38" s="686"/>
      <c r="H38" s="686"/>
      <c r="I38" s="686"/>
      <c r="J38" s="686"/>
      <c r="K38" s="686"/>
      <c r="L38" s="686"/>
      <c r="M38" s="686"/>
      <c r="N38" s="686"/>
      <c r="O38" s="686"/>
      <c r="P38" s="686"/>
      <c r="Q38" s="686"/>
      <c r="R38" s="686"/>
      <c r="S38" s="686"/>
      <c r="T38" s="216"/>
      <c r="U38" s="216"/>
      <c r="V38" s="216"/>
      <c r="W38" s="216"/>
      <c r="X38" s="216"/>
      <c r="Y38" s="216"/>
      <c r="Z38" s="216"/>
    </row>
    <row r="39" spans="1:26" ht="17.25" customHeight="1">
      <c r="A39" s="221"/>
      <c r="B39" s="221"/>
      <c r="C39" s="221"/>
      <c r="D39" s="221"/>
      <c r="E39" s="222"/>
      <c r="F39" s="221"/>
      <c r="G39" s="222"/>
      <c r="H39" s="222"/>
      <c r="I39" s="221"/>
      <c r="J39" s="221"/>
      <c r="K39" s="221"/>
      <c r="L39" s="221"/>
      <c r="M39" s="221"/>
      <c r="N39" s="221"/>
      <c r="O39" s="221"/>
      <c r="P39" s="221"/>
      <c r="Q39" s="221"/>
      <c r="R39" s="221"/>
      <c r="S39" s="221"/>
      <c r="T39" s="216"/>
      <c r="U39" s="216"/>
      <c r="V39" s="216"/>
      <c r="W39" s="216"/>
      <c r="X39" s="216"/>
      <c r="Y39" s="216"/>
      <c r="Z39" s="216"/>
    </row>
    <row r="40" spans="1:26" ht="36" customHeight="1">
      <c r="A40" s="686" t="s">
        <v>650</v>
      </c>
      <c r="B40" s="686"/>
      <c r="C40" s="686"/>
      <c r="D40" s="686"/>
      <c r="E40" s="686"/>
      <c r="F40" s="686"/>
      <c r="G40" s="686"/>
      <c r="H40" s="686"/>
      <c r="I40" s="686"/>
      <c r="J40" s="686"/>
      <c r="K40" s="686"/>
      <c r="L40" s="686"/>
      <c r="M40" s="686"/>
      <c r="N40" s="686"/>
      <c r="O40" s="686"/>
      <c r="P40" s="686"/>
      <c r="Q40" s="686"/>
      <c r="R40" s="686"/>
      <c r="S40" s="686"/>
      <c r="T40" s="216"/>
      <c r="U40" s="216"/>
      <c r="V40" s="216"/>
      <c r="W40" s="216"/>
      <c r="X40" s="216"/>
      <c r="Y40" s="216"/>
      <c r="Z40" s="216"/>
    </row>
    <row r="41" spans="1:26" ht="17.25" customHeight="1">
      <c r="A41" s="221"/>
      <c r="B41" s="221"/>
      <c r="C41" s="221"/>
      <c r="D41" s="221"/>
      <c r="E41" s="222"/>
      <c r="F41" s="221"/>
      <c r="G41" s="222"/>
      <c r="H41" s="222"/>
      <c r="I41" s="221"/>
      <c r="J41" s="221"/>
      <c r="K41" s="221"/>
      <c r="L41" s="221"/>
      <c r="M41" s="221"/>
      <c r="N41" s="221"/>
      <c r="O41" s="221"/>
      <c r="P41" s="221"/>
      <c r="Q41" s="221"/>
      <c r="R41" s="221"/>
      <c r="S41" s="221"/>
      <c r="T41" s="216"/>
      <c r="U41" s="216"/>
      <c r="V41" s="216"/>
      <c r="W41" s="216"/>
      <c r="X41" s="216"/>
      <c r="Y41" s="216"/>
      <c r="Z41" s="216"/>
    </row>
    <row r="42" spans="1:26" ht="18.75" customHeight="1">
      <c r="A42" s="686" t="s">
        <v>651</v>
      </c>
      <c r="B42" s="686"/>
      <c r="C42" s="686"/>
      <c r="D42" s="686"/>
      <c r="E42" s="686"/>
      <c r="F42" s="686"/>
      <c r="G42" s="686"/>
      <c r="H42" s="686"/>
      <c r="I42" s="686"/>
      <c r="J42" s="686"/>
      <c r="K42" s="686"/>
      <c r="L42" s="686"/>
      <c r="M42" s="686"/>
      <c r="N42" s="686"/>
      <c r="O42" s="686"/>
      <c r="P42" s="686"/>
      <c r="Q42" s="686"/>
      <c r="R42" s="686"/>
      <c r="S42" s="686"/>
      <c r="T42" s="216"/>
      <c r="U42" s="216"/>
      <c r="V42" s="216"/>
      <c r="W42" s="216"/>
      <c r="X42" s="216"/>
      <c r="Y42" s="216"/>
      <c r="Z42" s="216"/>
    </row>
    <row r="43" spans="1:26" ht="18.75" customHeight="1">
      <c r="A43" s="686" t="s">
        <v>652</v>
      </c>
      <c r="B43" s="686"/>
      <c r="C43" s="686"/>
      <c r="D43" s="686"/>
      <c r="E43" s="686"/>
      <c r="F43" s="686"/>
      <c r="G43" s="686"/>
      <c r="H43" s="686"/>
      <c r="I43" s="686"/>
      <c r="J43" s="686"/>
      <c r="K43" s="686"/>
      <c r="L43" s="686"/>
      <c r="M43" s="686"/>
      <c r="N43" s="686"/>
      <c r="O43" s="686"/>
      <c r="P43" s="221"/>
      <c r="Q43" s="221"/>
      <c r="R43" s="221"/>
      <c r="S43" s="221"/>
      <c r="T43" s="216"/>
      <c r="U43" s="216"/>
      <c r="V43" s="216"/>
      <c r="W43" s="216"/>
      <c r="X43" s="216"/>
      <c r="Y43" s="216"/>
      <c r="Z43" s="216"/>
    </row>
    <row r="44" spans="1:26" ht="35.25" customHeight="1">
      <c r="A44" s="687" t="s">
        <v>653</v>
      </c>
      <c r="B44" s="687"/>
      <c r="C44" s="687"/>
      <c r="D44" s="687"/>
      <c r="E44" s="687"/>
      <c r="F44" s="687"/>
      <c r="G44" s="687"/>
      <c r="H44" s="687"/>
      <c r="I44" s="687"/>
      <c r="J44" s="687"/>
      <c r="K44" s="687"/>
      <c r="L44" s="687"/>
      <c r="M44" s="687"/>
      <c r="N44" s="687"/>
      <c r="O44" s="687"/>
      <c r="P44" s="687"/>
      <c r="Q44" s="221"/>
      <c r="R44" s="221"/>
      <c r="S44" s="221"/>
      <c r="T44" s="216"/>
      <c r="U44" s="216"/>
      <c r="V44" s="216"/>
      <c r="W44" s="216"/>
      <c r="X44" s="216"/>
      <c r="Y44" s="216"/>
      <c r="Z44" s="216"/>
    </row>
    <row r="45" spans="1:26" ht="12" customHeight="1">
      <c r="A45" s="163"/>
      <c r="B45" s="163"/>
      <c r="C45" s="163"/>
      <c r="D45" s="163"/>
      <c r="E45" s="180"/>
      <c r="F45" s="163"/>
      <c r="G45" s="180"/>
      <c r="H45" s="180"/>
      <c r="I45" s="163"/>
      <c r="J45" s="163"/>
      <c r="K45" s="163"/>
      <c r="L45" s="163"/>
      <c r="M45" s="163"/>
      <c r="N45" s="163"/>
      <c r="O45" s="163"/>
      <c r="P45" s="163"/>
      <c r="Q45" s="163"/>
      <c r="R45" s="163"/>
      <c r="S45" s="163"/>
      <c r="T45" s="163"/>
      <c r="U45" s="163"/>
      <c r="V45" s="163"/>
      <c r="W45" s="163"/>
      <c r="X45" s="163"/>
      <c r="Y45" s="163"/>
      <c r="Z45" s="163"/>
    </row>
    <row r="46" spans="1:26" ht="12" customHeight="1">
      <c r="A46" s="163"/>
      <c r="B46" s="163"/>
      <c r="C46" s="163"/>
      <c r="D46" s="163"/>
      <c r="E46" s="180"/>
      <c r="F46" s="163"/>
      <c r="G46" s="180"/>
      <c r="H46" s="180"/>
      <c r="I46" s="163"/>
      <c r="J46" s="163"/>
      <c r="K46" s="163"/>
      <c r="L46" s="163"/>
      <c r="M46" s="163"/>
      <c r="N46" s="163"/>
      <c r="O46" s="163"/>
      <c r="P46" s="163"/>
      <c r="Q46" s="163"/>
      <c r="R46" s="163"/>
      <c r="S46" s="163"/>
      <c r="T46" s="163"/>
      <c r="U46" s="163"/>
      <c r="V46" s="163"/>
      <c r="W46" s="163"/>
      <c r="X46" s="163"/>
      <c r="Y46" s="163"/>
      <c r="Z46" s="163"/>
    </row>
    <row r="47" spans="1:26" ht="12" customHeight="1">
      <c r="A47" s="163"/>
      <c r="B47" s="163"/>
      <c r="C47" s="163"/>
      <c r="D47" s="163"/>
      <c r="E47" s="180"/>
      <c r="F47" s="163"/>
      <c r="G47" s="180"/>
      <c r="H47" s="180"/>
      <c r="I47" s="163"/>
      <c r="J47" s="163"/>
      <c r="K47" s="163"/>
      <c r="L47" s="163"/>
      <c r="M47" s="163"/>
      <c r="N47" s="163"/>
      <c r="O47" s="163"/>
      <c r="P47" s="163"/>
      <c r="Q47" s="163"/>
      <c r="R47" s="163"/>
      <c r="S47" s="163"/>
      <c r="T47" s="163"/>
      <c r="U47" s="163"/>
      <c r="V47" s="163"/>
      <c r="W47" s="163"/>
      <c r="X47" s="163"/>
      <c r="Y47" s="163"/>
      <c r="Z47" s="163"/>
    </row>
    <row r="48" spans="1:26" ht="12" customHeight="1">
      <c r="A48" s="163"/>
      <c r="B48" s="163"/>
      <c r="C48" s="163"/>
      <c r="D48" s="163"/>
      <c r="E48" s="180"/>
      <c r="F48" s="163"/>
      <c r="G48" s="180"/>
      <c r="H48" s="180"/>
      <c r="I48" s="163"/>
      <c r="J48" s="163"/>
      <c r="K48" s="163"/>
      <c r="L48" s="163"/>
      <c r="M48" s="163"/>
      <c r="N48" s="163"/>
      <c r="O48" s="163"/>
      <c r="P48" s="163"/>
      <c r="Q48" s="163"/>
      <c r="R48" s="163"/>
      <c r="S48" s="163"/>
      <c r="T48" s="163"/>
      <c r="U48" s="163"/>
      <c r="V48" s="163"/>
      <c r="W48" s="163"/>
      <c r="X48" s="163"/>
      <c r="Y48" s="163"/>
      <c r="Z48" s="163"/>
    </row>
    <row r="49" spans="1:26" ht="12" customHeight="1">
      <c r="A49" s="163"/>
      <c r="B49" s="163"/>
      <c r="C49" s="163"/>
      <c r="D49" s="163"/>
      <c r="E49" s="180"/>
      <c r="F49" s="163"/>
      <c r="G49" s="180"/>
      <c r="H49" s="180"/>
      <c r="I49" s="163"/>
      <c r="J49" s="163"/>
      <c r="K49" s="163"/>
      <c r="L49" s="163"/>
      <c r="M49" s="163"/>
      <c r="N49" s="163"/>
      <c r="O49" s="163"/>
      <c r="P49" s="163"/>
      <c r="Q49" s="163"/>
      <c r="R49" s="163"/>
      <c r="S49" s="163"/>
      <c r="T49" s="163"/>
      <c r="U49" s="163"/>
      <c r="V49" s="163"/>
      <c r="W49" s="163"/>
      <c r="X49" s="163"/>
      <c r="Y49" s="163"/>
      <c r="Z49" s="163"/>
    </row>
    <row r="50" spans="1:26" ht="12" customHeight="1">
      <c r="A50" s="163"/>
      <c r="B50" s="163"/>
      <c r="C50" s="163"/>
      <c r="D50" s="163"/>
      <c r="E50" s="180"/>
      <c r="F50" s="163"/>
      <c r="G50" s="180"/>
      <c r="H50" s="180"/>
      <c r="I50" s="163"/>
      <c r="J50" s="163"/>
      <c r="K50" s="163"/>
      <c r="L50" s="163"/>
      <c r="M50" s="163"/>
      <c r="N50" s="163"/>
      <c r="O50" s="163"/>
      <c r="P50" s="163"/>
      <c r="Q50" s="163"/>
      <c r="R50" s="163"/>
      <c r="S50" s="163"/>
      <c r="T50" s="163"/>
      <c r="U50" s="163"/>
      <c r="V50" s="163"/>
      <c r="W50" s="163"/>
      <c r="X50" s="163"/>
      <c r="Y50" s="163"/>
      <c r="Z50" s="163"/>
    </row>
    <row r="51" spans="1:26" ht="12" customHeight="1">
      <c r="A51" s="163"/>
      <c r="B51" s="163"/>
      <c r="C51" s="163"/>
      <c r="D51" s="163"/>
      <c r="E51" s="180"/>
      <c r="F51" s="163"/>
      <c r="G51" s="180"/>
      <c r="H51" s="180"/>
      <c r="I51" s="163"/>
      <c r="J51" s="163"/>
      <c r="K51" s="163"/>
      <c r="L51" s="163"/>
      <c r="M51" s="163"/>
      <c r="N51" s="163"/>
      <c r="O51" s="163"/>
      <c r="P51" s="163"/>
      <c r="Q51" s="163"/>
      <c r="R51" s="163"/>
      <c r="S51" s="163"/>
      <c r="T51" s="163"/>
      <c r="U51" s="163"/>
      <c r="V51" s="163"/>
      <c r="W51" s="163"/>
      <c r="X51" s="163"/>
      <c r="Y51" s="163"/>
      <c r="Z51" s="163"/>
    </row>
    <row r="52" spans="1:26" ht="12" customHeight="1">
      <c r="A52" s="163"/>
      <c r="B52" s="163"/>
      <c r="C52" s="163"/>
      <c r="D52" s="163"/>
      <c r="E52" s="180"/>
      <c r="F52" s="163"/>
      <c r="G52" s="180"/>
      <c r="H52" s="180"/>
      <c r="I52" s="163"/>
      <c r="J52" s="163"/>
      <c r="K52" s="163"/>
      <c r="L52" s="163"/>
      <c r="M52" s="163"/>
      <c r="N52" s="163"/>
      <c r="O52" s="163"/>
      <c r="P52" s="163"/>
      <c r="Q52" s="163"/>
      <c r="R52" s="163"/>
      <c r="S52" s="163"/>
      <c r="T52" s="163"/>
      <c r="U52" s="163"/>
      <c r="V52" s="163"/>
      <c r="W52" s="163"/>
      <c r="X52" s="163"/>
      <c r="Y52" s="163"/>
      <c r="Z52" s="163"/>
    </row>
    <row r="53" spans="1:26" ht="12" customHeight="1">
      <c r="A53" s="163"/>
      <c r="B53" s="163"/>
      <c r="C53" s="163"/>
      <c r="D53" s="163"/>
      <c r="E53" s="180"/>
      <c r="F53" s="163"/>
      <c r="G53" s="180"/>
      <c r="H53" s="180"/>
      <c r="I53" s="163"/>
      <c r="J53" s="163"/>
      <c r="K53" s="163"/>
      <c r="L53" s="163"/>
      <c r="M53" s="163"/>
      <c r="N53" s="163"/>
      <c r="O53" s="163"/>
      <c r="P53" s="163"/>
      <c r="Q53" s="163"/>
      <c r="R53" s="163"/>
      <c r="S53" s="163"/>
      <c r="T53" s="163"/>
      <c r="U53" s="163"/>
      <c r="V53" s="163"/>
      <c r="W53" s="163"/>
      <c r="X53" s="163"/>
      <c r="Y53" s="163"/>
      <c r="Z53" s="163"/>
    </row>
    <row r="54" spans="1:26" ht="12" customHeight="1">
      <c r="A54" s="163"/>
      <c r="B54" s="163"/>
      <c r="C54" s="163"/>
      <c r="D54" s="163"/>
      <c r="E54" s="180"/>
      <c r="F54" s="163"/>
      <c r="G54" s="180"/>
      <c r="H54" s="180"/>
      <c r="I54" s="163"/>
      <c r="J54" s="163"/>
      <c r="K54" s="163"/>
      <c r="L54" s="163"/>
      <c r="M54" s="163"/>
      <c r="N54" s="163"/>
      <c r="O54" s="163"/>
      <c r="P54" s="163"/>
      <c r="Q54" s="163"/>
      <c r="R54" s="163"/>
      <c r="S54" s="163"/>
      <c r="T54" s="163"/>
      <c r="U54" s="163"/>
      <c r="V54" s="163"/>
      <c r="W54" s="163"/>
      <c r="X54" s="163"/>
      <c r="Y54" s="163"/>
      <c r="Z54" s="163"/>
    </row>
    <row r="55" spans="1:26" ht="12" customHeight="1">
      <c r="A55" s="163"/>
      <c r="B55" s="163"/>
      <c r="C55" s="163"/>
      <c r="D55" s="163"/>
      <c r="E55" s="180"/>
      <c r="F55" s="163"/>
      <c r="G55" s="180"/>
      <c r="H55" s="180"/>
      <c r="I55" s="163"/>
      <c r="J55" s="163"/>
      <c r="K55" s="163"/>
      <c r="L55" s="163"/>
      <c r="M55" s="163"/>
      <c r="N55" s="163"/>
      <c r="O55" s="163"/>
      <c r="P55" s="163"/>
      <c r="Q55" s="163"/>
      <c r="R55" s="163"/>
      <c r="S55" s="163"/>
      <c r="T55" s="163"/>
      <c r="U55" s="163"/>
      <c r="V55" s="163"/>
      <c r="W55" s="163"/>
      <c r="X55" s="163"/>
      <c r="Y55" s="163"/>
      <c r="Z55" s="163"/>
    </row>
    <row r="56" spans="1:26" ht="12" customHeight="1">
      <c r="A56" s="163"/>
      <c r="B56" s="163"/>
      <c r="C56" s="163"/>
      <c r="D56" s="163"/>
      <c r="E56" s="180"/>
      <c r="F56" s="163"/>
      <c r="G56" s="180"/>
      <c r="H56" s="180"/>
      <c r="I56" s="163"/>
      <c r="J56" s="163"/>
      <c r="K56" s="163"/>
      <c r="L56" s="163"/>
      <c r="M56" s="163"/>
      <c r="N56" s="163"/>
      <c r="O56" s="163"/>
      <c r="P56" s="163"/>
      <c r="Q56" s="163"/>
      <c r="R56" s="163"/>
      <c r="S56" s="163"/>
      <c r="T56" s="163"/>
      <c r="U56" s="163"/>
      <c r="V56" s="163"/>
      <c r="W56" s="163"/>
      <c r="X56" s="163"/>
      <c r="Y56" s="163"/>
      <c r="Z56" s="163"/>
    </row>
    <row r="57" spans="1:26" ht="12" customHeight="1">
      <c r="A57" s="163"/>
      <c r="B57" s="163"/>
      <c r="C57" s="163"/>
      <c r="D57" s="163"/>
      <c r="E57" s="180"/>
      <c r="F57" s="163"/>
      <c r="G57" s="180"/>
      <c r="H57" s="180"/>
      <c r="I57" s="163"/>
      <c r="J57" s="163"/>
      <c r="K57" s="163"/>
      <c r="L57" s="163"/>
      <c r="M57" s="163"/>
      <c r="N57" s="163"/>
      <c r="O57" s="163"/>
      <c r="P57" s="163"/>
      <c r="Q57" s="163"/>
      <c r="R57" s="163"/>
      <c r="S57" s="163"/>
      <c r="T57" s="163"/>
      <c r="U57" s="163"/>
      <c r="V57" s="163"/>
      <c r="W57" s="163"/>
      <c r="X57" s="163"/>
      <c r="Y57" s="163"/>
      <c r="Z57" s="163"/>
    </row>
    <row r="58" spans="1:26" ht="12" customHeight="1">
      <c r="A58" s="163"/>
      <c r="B58" s="163"/>
      <c r="C58" s="163"/>
      <c r="D58" s="163"/>
      <c r="E58" s="180"/>
      <c r="F58" s="163"/>
      <c r="G58" s="180"/>
      <c r="H58" s="180"/>
      <c r="I58" s="163"/>
      <c r="J58" s="163"/>
      <c r="K58" s="163"/>
      <c r="L58" s="163"/>
      <c r="M58" s="163"/>
      <c r="N58" s="163"/>
      <c r="O58" s="163"/>
      <c r="P58" s="163"/>
      <c r="Q58" s="163"/>
      <c r="R58" s="163"/>
      <c r="S58" s="163"/>
      <c r="T58" s="163"/>
      <c r="U58" s="163"/>
      <c r="V58" s="163"/>
      <c r="W58" s="163"/>
      <c r="X58" s="163"/>
      <c r="Y58" s="163"/>
      <c r="Z58" s="163"/>
    </row>
    <row r="59" spans="1:26" ht="12" customHeight="1">
      <c r="A59" s="163"/>
      <c r="B59" s="163"/>
      <c r="C59" s="163"/>
      <c r="D59" s="163"/>
      <c r="E59" s="180"/>
      <c r="F59" s="163"/>
      <c r="G59" s="180"/>
      <c r="H59" s="180"/>
      <c r="I59" s="163"/>
      <c r="J59" s="163"/>
      <c r="K59" s="163"/>
      <c r="L59" s="163"/>
      <c r="M59" s="163"/>
      <c r="N59" s="163"/>
      <c r="O59" s="163"/>
      <c r="P59" s="163"/>
      <c r="Q59" s="163"/>
      <c r="R59" s="163"/>
      <c r="S59" s="163"/>
      <c r="T59" s="163"/>
      <c r="U59" s="163"/>
      <c r="V59" s="163"/>
      <c r="W59" s="163"/>
      <c r="X59" s="163"/>
      <c r="Y59" s="163"/>
      <c r="Z59" s="163"/>
    </row>
    <row r="60" spans="1:26" ht="12" customHeight="1">
      <c r="A60" s="163"/>
      <c r="B60" s="163"/>
      <c r="C60" s="163"/>
      <c r="D60" s="163"/>
      <c r="E60" s="180"/>
      <c r="F60" s="163"/>
      <c r="G60" s="180"/>
      <c r="H60" s="180"/>
      <c r="I60" s="163"/>
      <c r="J60" s="163"/>
      <c r="K60" s="163"/>
      <c r="L60" s="163"/>
      <c r="M60" s="163"/>
      <c r="N60" s="163"/>
      <c r="O60" s="163"/>
      <c r="P60" s="163"/>
      <c r="Q60" s="163"/>
      <c r="R60" s="163"/>
      <c r="S60" s="163"/>
      <c r="T60" s="163"/>
      <c r="U60" s="163"/>
      <c r="V60" s="163"/>
      <c r="W60" s="163"/>
      <c r="X60" s="163"/>
      <c r="Y60" s="163"/>
      <c r="Z60" s="163"/>
    </row>
    <row r="61" spans="1:26" ht="12" customHeight="1">
      <c r="A61" s="163"/>
      <c r="B61" s="163"/>
      <c r="C61" s="163"/>
      <c r="D61" s="163"/>
      <c r="E61" s="180"/>
      <c r="F61" s="163"/>
      <c r="G61" s="180"/>
      <c r="H61" s="180"/>
      <c r="I61" s="163"/>
      <c r="J61" s="163"/>
      <c r="K61" s="163"/>
      <c r="L61" s="163"/>
      <c r="M61" s="163"/>
      <c r="N61" s="163"/>
      <c r="O61" s="163"/>
      <c r="P61" s="163"/>
      <c r="Q61" s="163"/>
      <c r="R61" s="163"/>
      <c r="S61" s="163"/>
      <c r="T61" s="163"/>
      <c r="U61" s="163"/>
      <c r="V61" s="163"/>
      <c r="W61" s="163"/>
      <c r="X61" s="163"/>
      <c r="Y61" s="163"/>
      <c r="Z61" s="163"/>
    </row>
    <row r="62" spans="1:26" ht="12" customHeight="1">
      <c r="A62" s="163"/>
      <c r="B62" s="163"/>
      <c r="C62" s="163"/>
      <c r="D62" s="163"/>
      <c r="E62" s="180"/>
      <c r="F62" s="163"/>
      <c r="G62" s="180"/>
      <c r="H62" s="180"/>
      <c r="I62" s="163"/>
      <c r="J62" s="163"/>
      <c r="K62" s="163"/>
      <c r="L62" s="163"/>
      <c r="M62" s="163"/>
      <c r="N62" s="163"/>
      <c r="O62" s="163"/>
      <c r="P62" s="163"/>
      <c r="Q62" s="163"/>
      <c r="R62" s="163"/>
      <c r="S62" s="163"/>
      <c r="T62" s="163"/>
      <c r="U62" s="163"/>
      <c r="V62" s="163"/>
      <c r="W62" s="163"/>
      <c r="X62" s="163"/>
      <c r="Y62" s="163"/>
      <c r="Z62" s="163"/>
    </row>
    <row r="63" spans="1:26" ht="12" customHeight="1">
      <c r="A63" s="163"/>
      <c r="B63" s="163"/>
      <c r="C63" s="163"/>
      <c r="D63" s="163"/>
      <c r="E63" s="180"/>
      <c r="F63" s="163"/>
      <c r="G63" s="180"/>
      <c r="H63" s="180"/>
      <c r="I63" s="163"/>
      <c r="J63" s="163"/>
      <c r="K63" s="163"/>
      <c r="L63" s="163"/>
      <c r="M63" s="163"/>
      <c r="N63" s="163"/>
      <c r="O63" s="163"/>
      <c r="P63" s="163"/>
      <c r="Q63" s="163"/>
      <c r="R63" s="163"/>
      <c r="S63" s="163"/>
      <c r="T63" s="163"/>
      <c r="U63" s="163"/>
      <c r="V63" s="163"/>
      <c r="W63" s="163"/>
      <c r="X63" s="163"/>
      <c r="Y63" s="163"/>
      <c r="Z63" s="163"/>
    </row>
    <row r="64" spans="1:26" ht="12" customHeight="1">
      <c r="A64" s="163"/>
      <c r="B64" s="163"/>
      <c r="C64" s="163"/>
      <c r="D64" s="163"/>
      <c r="E64" s="180"/>
      <c r="F64" s="163"/>
      <c r="G64" s="180"/>
      <c r="H64" s="180"/>
      <c r="I64" s="163"/>
      <c r="J64" s="163"/>
      <c r="K64" s="163"/>
      <c r="L64" s="163"/>
      <c r="M64" s="163"/>
      <c r="N64" s="163"/>
      <c r="O64" s="163"/>
      <c r="P64" s="163"/>
      <c r="Q64" s="163"/>
      <c r="R64" s="163"/>
      <c r="S64" s="163"/>
      <c r="T64" s="163"/>
      <c r="U64" s="163"/>
      <c r="V64" s="163"/>
      <c r="W64" s="163"/>
      <c r="X64" s="163"/>
      <c r="Y64" s="163"/>
      <c r="Z64" s="163"/>
    </row>
    <row r="65" spans="1:26" ht="12" customHeight="1">
      <c r="A65" s="163"/>
      <c r="B65" s="163"/>
      <c r="C65" s="163"/>
      <c r="D65" s="163"/>
      <c r="E65" s="180"/>
      <c r="F65" s="163"/>
      <c r="G65" s="180"/>
      <c r="H65" s="180"/>
      <c r="I65" s="163"/>
      <c r="J65" s="163"/>
      <c r="K65" s="163"/>
      <c r="L65" s="163"/>
      <c r="M65" s="163"/>
      <c r="N65" s="163"/>
      <c r="O65" s="163"/>
      <c r="P65" s="163"/>
      <c r="Q65" s="163"/>
      <c r="R65" s="163"/>
      <c r="S65" s="163"/>
      <c r="T65" s="163"/>
      <c r="U65" s="163"/>
      <c r="V65" s="163"/>
      <c r="W65" s="163"/>
      <c r="X65" s="163"/>
      <c r="Y65" s="163"/>
      <c r="Z65" s="163"/>
    </row>
    <row r="66" spans="1:26" ht="12" customHeight="1">
      <c r="A66" s="163"/>
      <c r="B66" s="163"/>
      <c r="C66" s="163"/>
      <c r="D66" s="163"/>
      <c r="E66" s="180"/>
      <c r="F66" s="163"/>
      <c r="G66" s="180"/>
      <c r="H66" s="180"/>
      <c r="I66" s="163"/>
      <c r="J66" s="163"/>
      <c r="K66" s="163"/>
      <c r="L66" s="163"/>
      <c r="M66" s="163"/>
      <c r="N66" s="163"/>
      <c r="O66" s="163"/>
      <c r="P66" s="163"/>
      <c r="Q66" s="163"/>
      <c r="R66" s="163"/>
      <c r="S66" s="163"/>
      <c r="T66" s="163"/>
      <c r="U66" s="163"/>
      <c r="V66" s="163"/>
      <c r="W66" s="163"/>
      <c r="X66" s="163"/>
      <c r="Y66" s="163"/>
      <c r="Z66" s="163"/>
    </row>
    <row r="67" spans="1:26" ht="12" customHeight="1">
      <c r="A67" s="163"/>
      <c r="B67" s="163"/>
      <c r="C67" s="163"/>
      <c r="D67" s="163"/>
      <c r="E67" s="180"/>
      <c r="F67" s="163"/>
      <c r="G67" s="180"/>
      <c r="H67" s="180"/>
      <c r="I67" s="163"/>
      <c r="J67" s="163"/>
      <c r="K67" s="163"/>
      <c r="L67" s="163"/>
      <c r="M67" s="163"/>
      <c r="N67" s="163"/>
      <c r="O67" s="163"/>
      <c r="P67" s="163"/>
      <c r="Q67" s="163"/>
      <c r="R67" s="163"/>
      <c r="S67" s="163"/>
      <c r="T67" s="163"/>
      <c r="U67" s="163"/>
      <c r="V67" s="163"/>
      <c r="W67" s="163"/>
      <c r="X67" s="163"/>
      <c r="Y67" s="163"/>
      <c r="Z67" s="163"/>
    </row>
    <row r="68" spans="1:26" ht="12" customHeight="1">
      <c r="A68" s="163"/>
      <c r="B68" s="163"/>
      <c r="C68" s="163"/>
      <c r="D68" s="163"/>
      <c r="E68" s="180"/>
      <c r="F68" s="163"/>
      <c r="G68" s="180"/>
      <c r="H68" s="180"/>
      <c r="I68" s="163"/>
      <c r="J68" s="163"/>
      <c r="K68" s="163"/>
      <c r="L68" s="163"/>
      <c r="M68" s="163"/>
      <c r="N68" s="163"/>
      <c r="O68" s="163"/>
      <c r="P68" s="163"/>
      <c r="Q68" s="163"/>
      <c r="R68" s="163"/>
      <c r="S68" s="163"/>
      <c r="T68" s="163"/>
      <c r="U68" s="163"/>
      <c r="V68" s="163"/>
      <c r="W68" s="163"/>
      <c r="X68" s="163"/>
      <c r="Y68" s="163"/>
      <c r="Z68" s="163"/>
    </row>
    <row r="69" spans="1:26" ht="12" customHeight="1">
      <c r="A69" s="163"/>
      <c r="B69" s="163"/>
      <c r="C69" s="163"/>
      <c r="D69" s="163"/>
      <c r="E69" s="180"/>
      <c r="F69" s="163"/>
      <c r="G69" s="180"/>
      <c r="H69" s="180"/>
      <c r="I69" s="163"/>
      <c r="J69" s="163"/>
      <c r="K69" s="163"/>
      <c r="L69" s="163"/>
      <c r="M69" s="163"/>
      <c r="N69" s="163"/>
      <c r="O69" s="163"/>
      <c r="P69" s="163"/>
      <c r="Q69" s="163"/>
      <c r="R69" s="163"/>
      <c r="S69" s="163"/>
      <c r="T69" s="163"/>
      <c r="U69" s="163"/>
      <c r="V69" s="163"/>
      <c r="W69" s="163"/>
      <c r="X69" s="163"/>
      <c r="Y69" s="163"/>
      <c r="Z69" s="163"/>
    </row>
    <row r="70" spans="1:26" ht="12" customHeight="1">
      <c r="A70" s="163"/>
      <c r="B70" s="163"/>
      <c r="C70" s="163"/>
      <c r="D70" s="163"/>
      <c r="E70" s="180"/>
      <c r="F70" s="163"/>
      <c r="G70" s="180"/>
      <c r="H70" s="180"/>
      <c r="I70" s="163"/>
      <c r="J70" s="163"/>
      <c r="K70" s="163"/>
      <c r="L70" s="163"/>
      <c r="M70" s="163"/>
      <c r="N70" s="163"/>
      <c r="O70" s="163"/>
      <c r="P70" s="163"/>
      <c r="Q70" s="163"/>
      <c r="R70" s="163"/>
      <c r="S70" s="163"/>
      <c r="T70" s="163"/>
      <c r="U70" s="163"/>
      <c r="V70" s="163"/>
      <c r="W70" s="163"/>
      <c r="X70" s="163"/>
      <c r="Y70" s="163"/>
      <c r="Z70" s="163"/>
    </row>
    <row r="71" spans="1:26" ht="12" customHeight="1">
      <c r="A71" s="163"/>
      <c r="B71" s="163"/>
      <c r="C71" s="163"/>
      <c r="D71" s="163"/>
      <c r="E71" s="180"/>
      <c r="F71" s="163"/>
      <c r="G71" s="180"/>
      <c r="H71" s="180"/>
      <c r="I71" s="163"/>
      <c r="J71" s="163"/>
      <c r="K71" s="163"/>
      <c r="L71" s="163"/>
      <c r="M71" s="163"/>
      <c r="N71" s="163"/>
      <c r="O71" s="163"/>
      <c r="P71" s="163"/>
      <c r="Q71" s="163"/>
      <c r="R71" s="163"/>
      <c r="S71" s="163"/>
      <c r="T71" s="163"/>
      <c r="U71" s="163"/>
      <c r="V71" s="163"/>
      <c r="W71" s="163"/>
      <c r="X71" s="163"/>
      <c r="Y71" s="163"/>
      <c r="Z71" s="163"/>
    </row>
    <row r="72" spans="1:26" ht="12" customHeight="1">
      <c r="A72" s="163"/>
      <c r="B72" s="163"/>
      <c r="C72" s="163"/>
      <c r="D72" s="163"/>
      <c r="E72" s="180"/>
      <c r="F72" s="163"/>
      <c r="G72" s="180"/>
      <c r="H72" s="180"/>
      <c r="I72" s="163"/>
      <c r="J72" s="163"/>
      <c r="K72" s="163"/>
      <c r="L72" s="163"/>
      <c r="M72" s="163"/>
      <c r="N72" s="163"/>
      <c r="O72" s="163"/>
      <c r="P72" s="163"/>
      <c r="Q72" s="163"/>
      <c r="R72" s="163"/>
      <c r="S72" s="163"/>
      <c r="T72" s="163"/>
      <c r="U72" s="163"/>
      <c r="V72" s="163"/>
      <c r="W72" s="163"/>
      <c r="X72" s="163"/>
      <c r="Y72" s="163"/>
      <c r="Z72" s="163"/>
    </row>
    <row r="73" spans="1:26" ht="12" customHeight="1">
      <c r="A73" s="163"/>
      <c r="B73" s="163"/>
      <c r="C73" s="163"/>
      <c r="D73" s="163"/>
      <c r="E73" s="180"/>
      <c r="F73" s="163"/>
      <c r="G73" s="180"/>
      <c r="H73" s="180"/>
      <c r="I73" s="163"/>
      <c r="J73" s="163"/>
      <c r="K73" s="163"/>
      <c r="L73" s="163"/>
      <c r="M73" s="163"/>
      <c r="N73" s="163"/>
      <c r="O73" s="163"/>
      <c r="P73" s="163"/>
      <c r="Q73" s="163"/>
      <c r="R73" s="163"/>
      <c r="S73" s="163"/>
      <c r="T73" s="163"/>
      <c r="U73" s="163"/>
      <c r="V73" s="163"/>
      <c r="W73" s="163"/>
      <c r="X73" s="163"/>
      <c r="Y73" s="163"/>
      <c r="Z73" s="163"/>
    </row>
    <row r="74" spans="1:26" ht="12" customHeight="1">
      <c r="A74" s="163"/>
      <c r="B74" s="163"/>
      <c r="C74" s="163"/>
      <c r="D74" s="163"/>
      <c r="E74" s="180"/>
      <c r="F74" s="163"/>
      <c r="G74" s="180"/>
      <c r="H74" s="180"/>
      <c r="I74" s="163"/>
      <c r="J74" s="163"/>
      <c r="K74" s="163"/>
      <c r="L74" s="163"/>
      <c r="M74" s="163"/>
      <c r="N74" s="163"/>
      <c r="O74" s="163"/>
      <c r="P74" s="163"/>
      <c r="Q74" s="163"/>
      <c r="R74" s="163"/>
      <c r="S74" s="163"/>
      <c r="T74" s="163"/>
      <c r="U74" s="163"/>
      <c r="V74" s="163"/>
      <c r="W74" s="163"/>
      <c r="X74" s="163"/>
      <c r="Y74" s="163"/>
      <c r="Z74" s="163"/>
    </row>
    <row r="75" spans="1:26" ht="12" customHeight="1">
      <c r="A75" s="163"/>
      <c r="B75" s="163"/>
      <c r="C75" s="163"/>
      <c r="D75" s="163"/>
      <c r="E75" s="180"/>
      <c r="F75" s="163"/>
      <c r="G75" s="180"/>
      <c r="H75" s="180"/>
      <c r="I75" s="163"/>
      <c r="J75" s="163"/>
      <c r="K75" s="163"/>
      <c r="L75" s="163"/>
      <c r="M75" s="163"/>
      <c r="N75" s="163"/>
      <c r="O75" s="163"/>
      <c r="P75" s="163"/>
      <c r="Q75" s="163"/>
      <c r="R75" s="163"/>
      <c r="S75" s="163"/>
      <c r="T75" s="163"/>
      <c r="U75" s="163"/>
      <c r="V75" s="163"/>
      <c r="W75" s="163"/>
      <c r="X75" s="163"/>
      <c r="Y75" s="163"/>
      <c r="Z75" s="163"/>
    </row>
    <row r="76" spans="1:26" ht="12" customHeight="1">
      <c r="A76" s="163"/>
      <c r="B76" s="163"/>
      <c r="C76" s="163"/>
      <c r="D76" s="163"/>
      <c r="E76" s="180"/>
      <c r="F76" s="163"/>
      <c r="G76" s="180"/>
      <c r="H76" s="180"/>
      <c r="I76" s="163"/>
      <c r="J76" s="163"/>
      <c r="K76" s="163"/>
      <c r="L76" s="163"/>
      <c r="M76" s="163"/>
      <c r="N76" s="163"/>
      <c r="O76" s="163"/>
      <c r="P76" s="163"/>
      <c r="Q76" s="163"/>
      <c r="R76" s="163"/>
      <c r="S76" s="163"/>
      <c r="T76" s="163"/>
      <c r="U76" s="163"/>
      <c r="V76" s="163"/>
      <c r="W76" s="163"/>
      <c r="X76" s="163"/>
      <c r="Y76" s="163"/>
      <c r="Z76" s="163"/>
    </row>
    <row r="77" spans="1:26" ht="12" customHeight="1">
      <c r="A77" s="163"/>
      <c r="B77" s="163"/>
      <c r="C77" s="163"/>
      <c r="D77" s="163"/>
      <c r="E77" s="180"/>
      <c r="F77" s="163"/>
      <c r="G77" s="180"/>
      <c r="H77" s="180"/>
      <c r="I77" s="163"/>
      <c r="J77" s="163"/>
      <c r="K77" s="163"/>
      <c r="L77" s="163"/>
      <c r="M77" s="163"/>
      <c r="N77" s="163"/>
      <c r="O77" s="163"/>
      <c r="P77" s="163"/>
      <c r="Q77" s="163"/>
      <c r="R77" s="163"/>
      <c r="S77" s="163"/>
      <c r="T77" s="163"/>
      <c r="U77" s="163"/>
      <c r="V77" s="163"/>
      <c r="W77" s="163"/>
      <c r="X77" s="163"/>
      <c r="Y77" s="163"/>
      <c r="Z77" s="163"/>
    </row>
    <row r="78" spans="1:26" ht="12" customHeight="1">
      <c r="A78" s="163"/>
      <c r="B78" s="163"/>
      <c r="C78" s="163"/>
      <c r="D78" s="163"/>
      <c r="E78" s="180"/>
      <c r="F78" s="163"/>
      <c r="G78" s="180"/>
      <c r="H78" s="180"/>
      <c r="I78" s="163"/>
      <c r="J78" s="163"/>
      <c r="K78" s="163"/>
      <c r="L78" s="163"/>
      <c r="M78" s="163"/>
      <c r="N78" s="163"/>
      <c r="O78" s="163"/>
      <c r="P78" s="163"/>
      <c r="Q78" s="163"/>
      <c r="R78" s="163"/>
      <c r="S78" s="163"/>
      <c r="T78" s="163"/>
      <c r="U78" s="163"/>
      <c r="V78" s="163"/>
      <c r="W78" s="163"/>
      <c r="X78" s="163"/>
      <c r="Y78" s="163"/>
      <c r="Z78" s="163"/>
    </row>
    <row r="79" spans="1:26" ht="12" customHeight="1">
      <c r="A79" s="163"/>
      <c r="B79" s="163"/>
      <c r="C79" s="163"/>
      <c r="D79" s="163"/>
      <c r="E79" s="180"/>
      <c r="F79" s="163"/>
      <c r="G79" s="180"/>
      <c r="H79" s="180"/>
      <c r="I79" s="163"/>
      <c r="J79" s="163"/>
      <c r="K79" s="163"/>
      <c r="L79" s="163"/>
      <c r="M79" s="163"/>
      <c r="N79" s="163"/>
      <c r="O79" s="163"/>
      <c r="P79" s="163"/>
      <c r="Q79" s="163"/>
      <c r="R79" s="163"/>
      <c r="S79" s="163"/>
      <c r="T79" s="163"/>
      <c r="U79" s="163"/>
      <c r="V79" s="163"/>
      <c r="W79" s="163"/>
      <c r="X79" s="163"/>
      <c r="Y79" s="163"/>
      <c r="Z79" s="163"/>
    </row>
    <row r="80" spans="1:26" ht="12" customHeight="1">
      <c r="A80" s="163"/>
      <c r="B80" s="163"/>
      <c r="C80" s="163"/>
      <c r="D80" s="163"/>
      <c r="E80" s="180"/>
      <c r="F80" s="163"/>
      <c r="G80" s="180"/>
      <c r="H80" s="180"/>
      <c r="I80" s="163"/>
      <c r="J80" s="163"/>
      <c r="K80" s="163"/>
      <c r="L80" s="163"/>
      <c r="M80" s="163"/>
      <c r="N80" s="163"/>
      <c r="O80" s="163"/>
      <c r="P80" s="163"/>
      <c r="Q80" s="163"/>
      <c r="R80" s="163"/>
      <c r="S80" s="163"/>
      <c r="T80" s="163"/>
      <c r="U80" s="163"/>
      <c r="V80" s="163"/>
      <c r="W80" s="163"/>
      <c r="X80" s="163"/>
      <c r="Y80" s="163"/>
      <c r="Z80" s="163"/>
    </row>
    <row r="81" spans="1:26" ht="12" customHeight="1">
      <c r="A81" s="163"/>
      <c r="B81" s="163"/>
      <c r="C81" s="163"/>
      <c r="D81" s="163"/>
      <c r="E81" s="180"/>
      <c r="F81" s="163"/>
      <c r="G81" s="180"/>
      <c r="H81" s="180"/>
      <c r="I81" s="163"/>
      <c r="J81" s="163"/>
      <c r="K81" s="163"/>
      <c r="L81" s="163"/>
      <c r="M81" s="163"/>
      <c r="N81" s="163"/>
      <c r="O81" s="163"/>
      <c r="P81" s="163"/>
      <c r="Q81" s="163"/>
      <c r="R81" s="163"/>
      <c r="S81" s="163"/>
      <c r="T81" s="163"/>
      <c r="U81" s="163"/>
      <c r="V81" s="163"/>
      <c r="W81" s="163"/>
      <c r="X81" s="163"/>
      <c r="Y81" s="163"/>
      <c r="Z81" s="163"/>
    </row>
    <row r="82" spans="1:26" ht="12" customHeight="1">
      <c r="A82" s="163"/>
      <c r="B82" s="163"/>
      <c r="C82" s="163"/>
      <c r="D82" s="163"/>
      <c r="E82" s="180"/>
      <c r="F82" s="163"/>
      <c r="G82" s="180"/>
      <c r="H82" s="180"/>
      <c r="I82" s="163"/>
      <c r="J82" s="163"/>
      <c r="K82" s="163"/>
      <c r="L82" s="163"/>
      <c r="M82" s="163"/>
      <c r="N82" s="163"/>
      <c r="O82" s="163"/>
      <c r="P82" s="163"/>
      <c r="Q82" s="163"/>
      <c r="R82" s="163"/>
      <c r="S82" s="163"/>
      <c r="T82" s="163"/>
      <c r="U82" s="163"/>
      <c r="V82" s="163"/>
      <c r="W82" s="163"/>
      <c r="X82" s="163"/>
      <c r="Y82" s="163"/>
      <c r="Z82" s="163"/>
    </row>
    <row r="83" spans="1:26" ht="12" customHeight="1">
      <c r="A83" s="163"/>
      <c r="B83" s="163"/>
      <c r="C83" s="163"/>
      <c r="D83" s="163"/>
      <c r="E83" s="180"/>
      <c r="F83" s="163"/>
      <c r="G83" s="180"/>
      <c r="H83" s="180"/>
      <c r="I83" s="163"/>
      <c r="J83" s="163"/>
      <c r="K83" s="163"/>
      <c r="L83" s="163"/>
      <c r="M83" s="163"/>
      <c r="N83" s="163"/>
      <c r="O83" s="163"/>
      <c r="P83" s="163"/>
      <c r="Q83" s="163"/>
      <c r="R83" s="163"/>
      <c r="S83" s="163"/>
      <c r="T83" s="163"/>
      <c r="U83" s="163"/>
      <c r="V83" s="163"/>
      <c r="W83" s="163"/>
      <c r="X83" s="163"/>
      <c r="Y83" s="163"/>
      <c r="Z83" s="163"/>
    </row>
    <row r="84" spans="1:26" ht="12" customHeight="1">
      <c r="A84" s="163"/>
      <c r="B84" s="163"/>
      <c r="C84" s="163"/>
      <c r="D84" s="163"/>
      <c r="E84" s="180"/>
      <c r="F84" s="163"/>
      <c r="G84" s="180"/>
      <c r="H84" s="180"/>
      <c r="I84" s="163"/>
      <c r="J84" s="163"/>
      <c r="K84" s="163"/>
      <c r="L84" s="163"/>
      <c r="M84" s="163"/>
      <c r="N84" s="163"/>
      <c r="O84" s="163"/>
      <c r="P84" s="163"/>
      <c r="Q84" s="163"/>
      <c r="R84" s="163"/>
      <c r="S84" s="163"/>
      <c r="T84" s="163"/>
      <c r="U84" s="163"/>
      <c r="V84" s="163"/>
      <c r="W84" s="163"/>
      <c r="X84" s="163"/>
      <c r="Y84" s="163"/>
      <c r="Z84" s="163"/>
    </row>
    <row r="85" spans="1:26" ht="12" customHeight="1">
      <c r="A85" s="163"/>
      <c r="B85" s="163"/>
      <c r="C85" s="163"/>
      <c r="D85" s="163"/>
      <c r="E85" s="180"/>
      <c r="F85" s="163"/>
      <c r="G85" s="180"/>
      <c r="H85" s="180"/>
      <c r="I85" s="163"/>
      <c r="J85" s="163"/>
      <c r="K85" s="163"/>
      <c r="L85" s="163"/>
      <c r="M85" s="163"/>
      <c r="N85" s="163"/>
      <c r="O85" s="163"/>
      <c r="P85" s="163"/>
      <c r="Q85" s="163"/>
      <c r="R85" s="163"/>
      <c r="S85" s="163"/>
      <c r="T85" s="163"/>
      <c r="U85" s="163"/>
      <c r="V85" s="163"/>
      <c r="W85" s="163"/>
      <c r="X85" s="163"/>
      <c r="Y85" s="163"/>
      <c r="Z85" s="163"/>
    </row>
    <row r="86" spans="1:26" ht="12" customHeight="1">
      <c r="A86" s="163"/>
      <c r="B86" s="163"/>
      <c r="C86" s="163"/>
      <c r="D86" s="163"/>
      <c r="E86" s="180"/>
      <c r="F86" s="163"/>
      <c r="G86" s="180"/>
      <c r="H86" s="180"/>
      <c r="I86" s="163"/>
      <c r="J86" s="163"/>
      <c r="K86" s="163"/>
      <c r="L86" s="163"/>
      <c r="M86" s="163"/>
      <c r="N86" s="163"/>
      <c r="O86" s="163"/>
      <c r="P86" s="163"/>
      <c r="Q86" s="163"/>
      <c r="R86" s="163"/>
      <c r="S86" s="163"/>
      <c r="T86" s="163"/>
      <c r="U86" s="163"/>
      <c r="V86" s="163"/>
      <c r="W86" s="163"/>
      <c r="X86" s="163"/>
      <c r="Y86" s="163"/>
      <c r="Z86" s="163"/>
    </row>
    <row r="87" spans="1:26" ht="12" customHeight="1">
      <c r="A87" s="163"/>
      <c r="B87" s="163"/>
      <c r="C87" s="163"/>
      <c r="D87" s="163"/>
      <c r="E87" s="180"/>
      <c r="F87" s="163"/>
      <c r="G87" s="180"/>
      <c r="H87" s="180"/>
      <c r="I87" s="163"/>
      <c r="J87" s="163"/>
      <c r="K87" s="163"/>
      <c r="L87" s="163"/>
      <c r="M87" s="163"/>
      <c r="N87" s="163"/>
      <c r="O87" s="163"/>
      <c r="P87" s="163"/>
      <c r="Q87" s="163"/>
      <c r="R87" s="163"/>
      <c r="S87" s="163"/>
      <c r="T87" s="163"/>
      <c r="U87" s="163"/>
      <c r="V87" s="163"/>
      <c r="W87" s="163"/>
      <c r="X87" s="163"/>
      <c r="Y87" s="163"/>
      <c r="Z87" s="163"/>
    </row>
    <row r="88" spans="1:26" ht="12" customHeight="1">
      <c r="A88" s="163"/>
      <c r="B88" s="163"/>
      <c r="C88" s="163"/>
      <c r="D88" s="163"/>
      <c r="E88" s="180"/>
      <c r="F88" s="163"/>
      <c r="G88" s="180"/>
      <c r="H88" s="180"/>
      <c r="I88" s="163"/>
      <c r="J88" s="163"/>
      <c r="K88" s="163"/>
      <c r="L88" s="163"/>
      <c r="M88" s="163"/>
      <c r="N88" s="163"/>
      <c r="O88" s="163"/>
      <c r="P88" s="163"/>
      <c r="Q88" s="163"/>
      <c r="R88" s="163"/>
      <c r="S88" s="163"/>
      <c r="T88" s="163"/>
      <c r="U88" s="163"/>
      <c r="V88" s="163"/>
      <c r="W88" s="163"/>
      <c r="X88" s="163"/>
      <c r="Y88" s="163"/>
      <c r="Z88" s="163"/>
    </row>
    <row r="89" spans="1:26" ht="12" customHeight="1">
      <c r="A89" s="163"/>
      <c r="B89" s="163"/>
      <c r="C89" s="163"/>
      <c r="D89" s="163"/>
      <c r="E89" s="180"/>
      <c r="F89" s="163"/>
      <c r="G89" s="180"/>
      <c r="H89" s="180"/>
      <c r="I89" s="163"/>
      <c r="J89" s="163"/>
      <c r="K89" s="163"/>
      <c r="L89" s="163"/>
      <c r="M89" s="163"/>
      <c r="N89" s="163"/>
      <c r="O89" s="163"/>
      <c r="P89" s="163"/>
      <c r="Q89" s="163"/>
      <c r="R89" s="163"/>
      <c r="S89" s="163"/>
      <c r="T89" s="163"/>
      <c r="U89" s="163"/>
      <c r="V89" s="163"/>
      <c r="W89" s="163"/>
      <c r="X89" s="163"/>
      <c r="Y89" s="163"/>
      <c r="Z89" s="163"/>
    </row>
    <row r="90" spans="1:26" ht="12" customHeight="1">
      <c r="A90" s="163"/>
      <c r="B90" s="163"/>
      <c r="C90" s="163"/>
      <c r="D90" s="163"/>
      <c r="E90" s="180"/>
      <c r="F90" s="163"/>
      <c r="G90" s="180"/>
      <c r="H90" s="180"/>
      <c r="I90" s="163"/>
      <c r="J90" s="163"/>
      <c r="K90" s="163"/>
      <c r="L90" s="163"/>
      <c r="M90" s="163"/>
      <c r="N90" s="163"/>
      <c r="O90" s="163"/>
      <c r="P90" s="163"/>
      <c r="Q90" s="163"/>
      <c r="R90" s="163"/>
      <c r="S90" s="163"/>
      <c r="T90" s="163"/>
      <c r="U90" s="163"/>
      <c r="V90" s="163"/>
      <c r="W90" s="163"/>
      <c r="X90" s="163"/>
      <c r="Y90" s="163"/>
      <c r="Z90" s="163"/>
    </row>
    <row r="91" spans="1:26" ht="12" customHeight="1">
      <c r="A91" s="163"/>
      <c r="B91" s="163"/>
      <c r="C91" s="163"/>
      <c r="D91" s="163"/>
      <c r="E91" s="180"/>
      <c r="F91" s="163"/>
      <c r="G91" s="180"/>
      <c r="H91" s="180"/>
      <c r="I91" s="163"/>
      <c r="J91" s="163"/>
      <c r="K91" s="163"/>
      <c r="L91" s="163"/>
      <c r="M91" s="163"/>
      <c r="N91" s="163"/>
      <c r="O91" s="163"/>
      <c r="P91" s="163"/>
      <c r="Q91" s="163"/>
      <c r="R91" s="163"/>
      <c r="S91" s="163"/>
      <c r="T91" s="163"/>
      <c r="U91" s="163"/>
      <c r="V91" s="163"/>
      <c r="W91" s="163"/>
      <c r="X91" s="163"/>
      <c r="Y91" s="163"/>
      <c r="Z91" s="163"/>
    </row>
    <row r="92" spans="1:26" ht="12" customHeight="1">
      <c r="A92" s="163"/>
      <c r="B92" s="163"/>
      <c r="C92" s="163"/>
      <c r="D92" s="163"/>
      <c r="E92" s="180"/>
      <c r="F92" s="163"/>
      <c r="G92" s="180"/>
      <c r="H92" s="180"/>
      <c r="I92" s="163"/>
      <c r="J92" s="163"/>
      <c r="K92" s="163"/>
      <c r="L92" s="163"/>
      <c r="M92" s="163"/>
      <c r="N92" s="163"/>
      <c r="O92" s="163"/>
      <c r="P92" s="163"/>
      <c r="Q92" s="163"/>
      <c r="R92" s="163"/>
      <c r="S92" s="163"/>
      <c r="T92" s="163"/>
      <c r="U92" s="163"/>
      <c r="V92" s="163"/>
      <c r="W92" s="163"/>
      <c r="X92" s="163"/>
      <c r="Y92" s="163"/>
      <c r="Z92" s="163"/>
    </row>
    <row r="93" spans="1:26" ht="12" customHeight="1">
      <c r="A93" s="163"/>
      <c r="B93" s="163"/>
      <c r="C93" s="163"/>
      <c r="D93" s="163"/>
      <c r="E93" s="180"/>
      <c r="F93" s="163"/>
      <c r="G93" s="180"/>
      <c r="H93" s="180"/>
      <c r="I93" s="163"/>
      <c r="J93" s="163"/>
      <c r="K93" s="163"/>
      <c r="L93" s="163"/>
      <c r="M93" s="163"/>
      <c r="N93" s="163"/>
      <c r="O93" s="163"/>
      <c r="P93" s="163"/>
      <c r="Q93" s="163"/>
      <c r="R93" s="163"/>
      <c r="S93" s="163"/>
      <c r="T93" s="163"/>
      <c r="U93" s="163"/>
      <c r="V93" s="163"/>
      <c r="W93" s="163"/>
      <c r="X93" s="163"/>
      <c r="Y93" s="163"/>
      <c r="Z93" s="163"/>
    </row>
    <row r="94" spans="1:26" ht="12" customHeight="1">
      <c r="A94" s="163"/>
      <c r="B94" s="163"/>
      <c r="C94" s="163"/>
      <c r="D94" s="163"/>
      <c r="E94" s="180"/>
      <c r="F94" s="163"/>
      <c r="G94" s="180"/>
      <c r="H94" s="180"/>
      <c r="I94" s="163"/>
      <c r="J94" s="163"/>
      <c r="K94" s="163"/>
      <c r="L94" s="163"/>
      <c r="M94" s="163"/>
      <c r="N94" s="163"/>
      <c r="O94" s="163"/>
      <c r="P94" s="163"/>
      <c r="Q94" s="163"/>
      <c r="R94" s="163"/>
      <c r="S94" s="163"/>
      <c r="T94" s="163"/>
      <c r="U94" s="163"/>
      <c r="V94" s="163"/>
      <c r="W94" s="163"/>
      <c r="X94" s="163"/>
      <c r="Y94" s="163"/>
      <c r="Z94" s="163"/>
    </row>
    <row r="95" spans="1:26" ht="12" customHeight="1">
      <c r="A95" s="163"/>
      <c r="B95" s="163"/>
      <c r="C95" s="163"/>
      <c r="D95" s="163"/>
      <c r="E95" s="180"/>
      <c r="F95" s="163"/>
      <c r="G95" s="180"/>
      <c r="H95" s="180"/>
      <c r="I95" s="163"/>
      <c r="J95" s="163"/>
      <c r="K95" s="163"/>
      <c r="L95" s="163"/>
      <c r="M95" s="163"/>
      <c r="N95" s="163"/>
      <c r="O95" s="163"/>
      <c r="P95" s="163"/>
      <c r="Q95" s="163"/>
      <c r="R95" s="163"/>
      <c r="S95" s="163"/>
      <c r="T95" s="163"/>
      <c r="U95" s="163"/>
      <c r="V95" s="163"/>
      <c r="W95" s="163"/>
      <c r="X95" s="163"/>
      <c r="Y95" s="163"/>
      <c r="Z95" s="163"/>
    </row>
    <row r="96" spans="1:26" ht="12" customHeight="1">
      <c r="A96" s="163"/>
      <c r="B96" s="163"/>
      <c r="C96" s="163"/>
      <c r="D96" s="163"/>
      <c r="E96" s="180"/>
      <c r="F96" s="163"/>
      <c r="G96" s="180"/>
      <c r="H96" s="180"/>
      <c r="I96" s="163"/>
      <c r="J96" s="163"/>
      <c r="K96" s="163"/>
      <c r="L96" s="163"/>
      <c r="M96" s="163"/>
      <c r="N96" s="163"/>
      <c r="O96" s="163"/>
      <c r="P96" s="163"/>
      <c r="Q96" s="163"/>
      <c r="R96" s="163"/>
      <c r="S96" s="163"/>
      <c r="T96" s="163"/>
      <c r="U96" s="163"/>
      <c r="V96" s="163"/>
      <c r="W96" s="163"/>
      <c r="X96" s="163"/>
      <c r="Y96" s="163"/>
      <c r="Z96" s="163"/>
    </row>
    <row r="97" spans="1:26" ht="12" customHeight="1">
      <c r="A97" s="163"/>
      <c r="B97" s="163"/>
      <c r="C97" s="163"/>
      <c r="D97" s="163"/>
      <c r="E97" s="180"/>
      <c r="F97" s="163"/>
      <c r="G97" s="180"/>
      <c r="H97" s="180"/>
      <c r="I97" s="163"/>
      <c r="J97" s="163"/>
      <c r="K97" s="163"/>
      <c r="L97" s="163"/>
      <c r="M97" s="163"/>
      <c r="N97" s="163"/>
      <c r="O97" s="163"/>
      <c r="P97" s="163"/>
      <c r="Q97" s="163"/>
      <c r="R97" s="163"/>
      <c r="S97" s="163"/>
      <c r="T97" s="163"/>
      <c r="U97" s="163"/>
      <c r="V97" s="163"/>
      <c r="W97" s="163"/>
      <c r="X97" s="163"/>
      <c r="Y97" s="163"/>
      <c r="Z97" s="163"/>
    </row>
    <row r="98" spans="1:26" ht="12" customHeight="1">
      <c r="A98" s="163"/>
      <c r="B98" s="163"/>
      <c r="C98" s="163"/>
      <c r="D98" s="163"/>
      <c r="E98" s="180"/>
      <c r="F98" s="163"/>
      <c r="G98" s="180"/>
      <c r="H98" s="180"/>
      <c r="I98" s="163"/>
      <c r="J98" s="163"/>
      <c r="K98" s="163"/>
      <c r="L98" s="163"/>
      <c r="M98" s="163"/>
      <c r="N98" s="163"/>
      <c r="O98" s="163"/>
      <c r="P98" s="163"/>
      <c r="Q98" s="163"/>
      <c r="R98" s="163"/>
      <c r="S98" s="163"/>
      <c r="T98" s="163"/>
      <c r="U98" s="163"/>
      <c r="V98" s="163"/>
      <c r="W98" s="163"/>
      <c r="X98" s="163"/>
      <c r="Y98" s="163"/>
      <c r="Z98" s="163"/>
    </row>
    <row r="99" spans="1:26" ht="12" customHeight="1">
      <c r="A99" s="163"/>
      <c r="B99" s="163"/>
      <c r="C99" s="163"/>
      <c r="D99" s="163"/>
      <c r="E99" s="180"/>
      <c r="F99" s="163"/>
      <c r="G99" s="180"/>
      <c r="H99" s="180"/>
      <c r="I99" s="163"/>
      <c r="J99" s="163"/>
      <c r="K99" s="163"/>
      <c r="L99" s="163"/>
      <c r="M99" s="163"/>
      <c r="N99" s="163"/>
      <c r="O99" s="163"/>
      <c r="P99" s="163"/>
      <c r="Q99" s="163"/>
      <c r="R99" s="163"/>
      <c r="S99" s="163"/>
      <c r="T99" s="163"/>
      <c r="U99" s="163"/>
      <c r="V99" s="163"/>
      <c r="W99" s="163"/>
      <c r="X99" s="163"/>
      <c r="Y99" s="163"/>
      <c r="Z99" s="163"/>
    </row>
    <row r="100" spans="1:26" ht="12" customHeight="1">
      <c r="A100" s="163"/>
      <c r="B100" s="163"/>
      <c r="C100" s="163"/>
      <c r="D100" s="163"/>
      <c r="E100" s="180"/>
      <c r="F100" s="163"/>
      <c r="G100" s="180"/>
      <c r="H100" s="180"/>
      <c r="I100" s="163"/>
      <c r="J100" s="163"/>
      <c r="K100" s="163"/>
      <c r="L100" s="163"/>
      <c r="M100" s="163"/>
      <c r="N100" s="163"/>
      <c r="O100" s="163"/>
      <c r="P100" s="163"/>
      <c r="Q100" s="163"/>
      <c r="R100" s="163"/>
      <c r="S100" s="163"/>
      <c r="T100" s="163"/>
      <c r="U100" s="163"/>
      <c r="V100" s="163"/>
      <c r="W100" s="163"/>
      <c r="X100" s="163"/>
      <c r="Y100" s="163"/>
      <c r="Z100" s="163"/>
    </row>
    <row r="101" spans="1:26" ht="12" customHeight="1">
      <c r="A101" s="163"/>
      <c r="B101" s="163"/>
      <c r="C101" s="163"/>
      <c r="D101" s="163"/>
      <c r="E101" s="180"/>
      <c r="F101" s="163"/>
      <c r="G101" s="180"/>
      <c r="H101" s="180"/>
      <c r="I101" s="163"/>
      <c r="J101" s="163"/>
      <c r="K101" s="163"/>
      <c r="L101" s="163"/>
      <c r="M101" s="163"/>
      <c r="N101" s="163"/>
      <c r="O101" s="163"/>
      <c r="P101" s="163"/>
      <c r="Q101" s="163"/>
      <c r="R101" s="163"/>
      <c r="S101" s="163"/>
      <c r="T101" s="163"/>
      <c r="U101" s="163"/>
      <c r="V101" s="163"/>
      <c r="W101" s="163"/>
      <c r="X101" s="163"/>
      <c r="Y101" s="163"/>
      <c r="Z101" s="163"/>
    </row>
    <row r="102" spans="1:26" ht="12" customHeight="1">
      <c r="A102" s="163"/>
      <c r="B102" s="163"/>
      <c r="C102" s="163"/>
      <c r="D102" s="163"/>
      <c r="E102" s="180"/>
      <c r="F102" s="163"/>
      <c r="G102" s="180"/>
      <c r="H102" s="180"/>
      <c r="I102" s="163"/>
      <c r="J102" s="163"/>
      <c r="K102" s="163"/>
      <c r="L102" s="163"/>
      <c r="M102" s="163"/>
      <c r="N102" s="163"/>
      <c r="O102" s="163"/>
      <c r="P102" s="163"/>
      <c r="Q102" s="163"/>
      <c r="R102" s="163"/>
      <c r="S102" s="163"/>
      <c r="T102" s="163"/>
      <c r="U102" s="163"/>
      <c r="V102" s="163"/>
      <c r="W102" s="163"/>
      <c r="X102" s="163"/>
      <c r="Y102" s="163"/>
      <c r="Z102" s="163"/>
    </row>
    <row r="103" spans="1:26" ht="12" customHeight="1">
      <c r="A103" s="163"/>
      <c r="B103" s="163"/>
      <c r="C103" s="163"/>
      <c r="D103" s="163"/>
      <c r="E103" s="180"/>
      <c r="F103" s="163"/>
      <c r="G103" s="180"/>
      <c r="H103" s="180"/>
      <c r="I103" s="163"/>
      <c r="J103" s="163"/>
      <c r="K103" s="163"/>
      <c r="L103" s="163"/>
      <c r="M103" s="163"/>
      <c r="N103" s="163"/>
      <c r="O103" s="163"/>
      <c r="P103" s="163"/>
      <c r="Q103" s="163"/>
      <c r="R103" s="163"/>
      <c r="S103" s="163"/>
      <c r="T103" s="163"/>
      <c r="U103" s="163"/>
      <c r="V103" s="163"/>
      <c r="W103" s="163"/>
      <c r="X103" s="163"/>
      <c r="Y103" s="163"/>
      <c r="Z103" s="163"/>
    </row>
    <row r="104" spans="1:26" ht="12" customHeight="1">
      <c r="A104" s="163"/>
      <c r="B104" s="163"/>
      <c r="C104" s="163"/>
      <c r="D104" s="163"/>
      <c r="E104" s="180"/>
      <c r="F104" s="163"/>
      <c r="G104" s="180"/>
      <c r="H104" s="180"/>
      <c r="I104" s="163"/>
      <c r="J104" s="163"/>
      <c r="K104" s="163"/>
      <c r="L104" s="163"/>
      <c r="M104" s="163"/>
      <c r="N104" s="163"/>
      <c r="O104" s="163"/>
      <c r="P104" s="163"/>
      <c r="Q104" s="163"/>
      <c r="R104" s="163"/>
      <c r="S104" s="163"/>
      <c r="T104" s="163"/>
      <c r="U104" s="163"/>
      <c r="V104" s="163"/>
      <c r="W104" s="163"/>
      <c r="X104" s="163"/>
      <c r="Y104" s="163"/>
      <c r="Z104" s="163"/>
    </row>
    <row r="105" spans="1:26" ht="12" customHeight="1">
      <c r="A105" s="163"/>
      <c r="B105" s="163"/>
      <c r="C105" s="163"/>
      <c r="D105" s="163"/>
      <c r="E105" s="180"/>
      <c r="F105" s="163"/>
      <c r="G105" s="180"/>
      <c r="H105" s="180"/>
      <c r="I105" s="163"/>
      <c r="J105" s="163"/>
      <c r="K105" s="163"/>
      <c r="L105" s="163"/>
      <c r="M105" s="163"/>
      <c r="N105" s="163"/>
      <c r="O105" s="163"/>
      <c r="P105" s="163"/>
      <c r="Q105" s="163"/>
      <c r="R105" s="163"/>
      <c r="S105" s="163"/>
      <c r="T105" s="163"/>
      <c r="U105" s="163"/>
      <c r="V105" s="163"/>
      <c r="W105" s="163"/>
      <c r="X105" s="163"/>
      <c r="Y105" s="163"/>
      <c r="Z105" s="163"/>
    </row>
    <row r="106" spans="1:26" ht="12" customHeight="1">
      <c r="A106" s="163"/>
      <c r="B106" s="163"/>
      <c r="C106" s="163"/>
      <c r="D106" s="163"/>
      <c r="E106" s="180"/>
      <c r="F106" s="163"/>
      <c r="G106" s="180"/>
      <c r="H106" s="180"/>
      <c r="I106" s="163"/>
      <c r="J106" s="163"/>
      <c r="K106" s="163"/>
      <c r="L106" s="163"/>
      <c r="M106" s="163"/>
      <c r="N106" s="163"/>
      <c r="O106" s="163"/>
      <c r="P106" s="163"/>
      <c r="Q106" s="163"/>
      <c r="R106" s="163"/>
      <c r="S106" s="163"/>
      <c r="T106" s="163"/>
      <c r="U106" s="163"/>
      <c r="V106" s="163"/>
      <c r="W106" s="163"/>
      <c r="X106" s="163"/>
      <c r="Y106" s="163"/>
      <c r="Z106" s="163"/>
    </row>
    <row r="107" spans="1:26" ht="12" customHeight="1">
      <c r="A107" s="163"/>
      <c r="B107" s="163"/>
      <c r="C107" s="163"/>
      <c r="D107" s="163"/>
      <c r="E107" s="180"/>
      <c r="F107" s="163"/>
      <c r="G107" s="180"/>
      <c r="H107" s="180"/>
      <c r="I107" s="163"/>
      <c r="J107" s="163"/>
      <c r="K107" s="163"/>
      <c r="L107" s="163"/>
      <c r="M107" s="163"/>
      <c r="N107" s="163"/>
      <c r="O107" s="163"/>
      <c r="P107" s="163"/>
      <c r="Q107" s="163"/>
      <c r="R107" s="163"/>
      <c r="S107" s="163"/>
      <c r="T107" s="163"/>
      <c r="U107" s="163"/>
      <c r="V107" s="163"/>
      <c r="W107" s="163"/>
      <c r="X107" s="163"/>
      <c r="Y107" s="163"/>
      <c r="Z107" s="163"/>
    </row>
    <row r="108" spans="1:26" ht="12" customHeight="1">
      <c r="A108" s="163"/>
      <c r="B108" s="163"/>
      <c r="C108" s="163"/>
      <c r="D108" s="163"/>
      <c r="E108" s="180"/>
      <c r="F108" s="163"/>
      <c r="G108" s="180"/>
      <c r="H108" s="180"/>
      <c r="I108" s="163"/>
      <c r="J108" s="163"/>
      <c r="K108" s="163"/>
      <c r="L108" s="163"/>
      <c r="M108" s="163"/>
      <c r="N108" s="163"/>
      <c r="O108" s="163"/>
      <c r="P108" s="163"/>
      <c r="Q108" s="163"/>
      <c r="R108" s="163"/>
      <c r="S108" s="163"/>
      <c r="T108" s="163"/>
      <c r="U108" s="163"/>
      <c r="V108" s="163"/>
      <c r="W108" s="163"/>
      <c r="X108" s="163"/>
      <c r="Y108" s="163"/>
      <c r="Z108" s="163"/>
    </row>
    <row r="109" spans="1:26" ht="12" customHeight="1">
      <c r="A109" s="163"/>
      <c r="B109" s="163"/>
      <c r="C109" s="163"/>
      <c r="D109" s="163"/>
      <c r="E109" s="180"/>
      <c r="F109" s="163"/>
      <c r="G109" s="180"/>
      <c r="H109" s="180"/>
      <c r="I109" s="163"/>
      <c r="J109" s="163"/>
      <c r="K109" s="163"/>
      <c r="L109" s="163"/>
      <c r="M109" s="163"/>
      <c r="N109" s="163"/>
      <c r="O109" s="163"/>
      <c r="P109" s="163"/>
      <c r="Q109" s="163"/>
      <c r="R109" s="163"/>
      <c r="S109" s="163"/>
      <c r="T109" s="163"/>
      <c r="U109" s="163"/>
      <c r="V109" s="163"/>
      <c r="W109" s="163"/>
      <c r="X109" s="163"/>
      <c r="Y109" s="163"/>
      <c r="Z109" s="163"/>
    </row>
    <row r="110" spans="1:26" ht="12" customHeight="1">
      <c r="A110" s="163"/>
      <c r="B110" s="163"/>
      <c r="C110" s="163"/>
      <c r="D110" s="163"/>
      <c r="E110" s="180"/>
      <c r="F110" s="163"/>
      <c r="G110" s="180"/>
      <c r="H110" s="180"/>
      <c r="I110" s="163"/>
      <c r="J110" s="163"/>
      <c r="K110" s="163"/>
      <c r="L110" s="163"/>
      <c r="M110" s="163"/>
      <c r="N110" s="163"/>
      <c r="O110" s="163"/>
      <c r="P110" s="163"/>
      <c r="Q110" s="163"/>
      <c r="R110" s="163"/>
      <c r="S110" s="163"/>
      <c r="T110" s="163"/>
      <c r="U110" s="163"/>
      <c r="V110" s="163"/>
      <c r="W110" s="163"/>
      <c r="X110" s="163"/>
      <c r="Y110" s="163"/>
      <c r="Z110" s="163"/>
    </row>
    <row r="111" spans="1:26" ht="12" customHeight="1">
      <c r="A111" s="163"/>
      <c r="B111" s="163"/>
      <c r="C111" s="163"/>
      <c r="D111" s="163"/>
      <c r="E111" s="180"/>
      <c r="F111" s="163"/>
      <c r="G111" s="180"/>
      <c r="H111" s="180"/>
      <c r="I111" s="163"/>
      <c r="J111" s="163"/>
      <c r="K111" s="163"/>
      <c r="L111" s="163"/>
      <c r="M111" s="163"/>
      <c r="N111" s="163"/>
      <c r="O111" s="163"/>
      <c r="P111" s="163"/>
      <c r="Q111" s="163"/>
      <c r="R111" s="163"/>
      <c r="S111" s="163"/>
      <c r="T111" s="163"/>
      <c r="U111" s="163"/>
      <c r="V111" s="163"/>
      <c r="W111" s="163"/>
      <c r="X111" s="163"/>
      <c r="Y111" s="163"/>
      <c r="Z111" s="163"/>
    </row>
    <row r="112" spans="1:26" ht="12" customHeight="1">
      <c r="A112" s="163"/>
      <c r="B112" s="163"/>
      <c r="C112" s="163"/>
      <c r="D112" s="163"/>
      <c r="E112" s="180"/>
      <c r="F112" s="163"/>
      <c r="G112" s="180"/>
      <c r="H112" s="180"/>
      <c r="I112" s="163"/>
      <c r="J112" s="163"/>
      <c r="K112" s="163"/>
      <c r="L112" s="163"/>
      <c r="M112" s="163"/>
      <c r="N112" s="163"/>
      <c r="O112" s="163"/>
      <c r="P112" s="163"/>
      <c r="Q112" s="163"/>
      <c r="R112" s="163"/>
      <c r="S112" s="163"/>
      <c r="T112" s="163"/>
      <c r="U112" s="163"/>
      <c r="V112" s="163"/>
      <c r="W112" s="163"/>
      <c r="X112" s="163"/>
      <c r="Y112" s="163"/>
      <c r="Z112" s="163"/>
    </row>
    <row r="113" spans="1:26" ht="12" customHeight="1">
      <c r="A113" s="163"/>
      <c r="B113" s="163"/>
      <c r="C113" s="163"/>
      <c r="D113" s="163"/>
      <c r="E113" s="180"/>
      <c r="F113" s="163"/>
      <c r="G113" s="180"/>
      <c r="H113" s="180"/>
      <c r="I113" s="163"/>
      <c r="J113" s="163"/>
      <c r="K113" s="163"/>
      <c r="L113" s="163"/>
      <c r="M113" s="163"/>
      <c r="N113" s="163"/>
      <c r="O113" s="163"/>
      <c r="P113" s="163"/>
      <c r="Q113" s="163"/>
      <c r="R113" s="163"/>
      <c r="S113" s="163"/>
      <c r="T113" s="163"/>
      <c r="U113" s="163"/>
      <c r="V113" s="163"/>
      <c r="W113" s="163"/>
      <c r="X113" s="163"/>
      <c r="Y113" s="163"/>
      <c r="Z113" s="163"/>
    </row>
    <row r="114" spans="1:26" ht="12" customHeight="1">
      <c r="A114" s="163"/>
      <c r="B114" s="163"/>
      <c r="C114" s="163"/>
      <c r="D114" s="163"/>
      <c r="E114" s="180"/>
      <c r="F114" s="163"/>
      <c r="G114" s="180"/>
      <c r="H114" s="180"/>
      <c r="I114" s="163"/>
      <c r="J114" s="163"/>
      <c r="K114" s="163"/>
      <c r="L114" s="163"/>
      <c r="M114" s="163"/>
      <c r="N114" s="163"/>
      <c r="O114" s="163"/>
      <c r="P114" s="163"/>
      <c r="Q114" s="163"/>
      <c r="R114" s="163"/>
      <c r="S114" s="163"/>
      <c r="T114" s="163"/>
      <c r="U114" s="163"/>
      <c r="V114" s="163"/>
      <c r="W114" s="163"/>
      <c r="X114" s="163"/>
      <c r="Y114" s="163"/>
      <c r="Z114" s="163"/>
    </row>
    <row r="115" spans="1:26" ht="12" customHeight="1">
      <c r="A115" s="163"/>
      <c r="B115" s="163"/>
      <c r="C115" s="163"/>
      <c r="D115" s="163"/>
      <c r="E115" s="180"/>
      <c r="F115" s="163"/>
      <c r="G115" s="180"/>
      <c r="H115" s="180"/>
      <c r="I115" s="163"/>
      <c r="J115" s="163"/>
      <c r="K115" s="163"/>
      <c r="L115" s="163"/>
      <c r="M115" s="163"/>
      <c r="N115" s="163"/>
      <c r="O115" s="163"/>
      <c r="P115" s="163"/>
      <c r="Q115" s="163"/>
      <c r="R115" s="163"/>
      <c r="S115" s="163"/>
      <c r="T115" s="163"/>
      <c r="U115" s="163"/>
      <c r="V115" s="163"/>
      <c r="W115" s="163"/>
      <c r="X115" s="163"/>
      <c r="Y115" s="163"/>
      <c r="Z115" s="163"/>
    </row>
    <row r="116" spans="1:26" ht="12" customHeight="1">
      <c r="A116" s="163"/>
      <c r="B116" s="163"/>
      <c r="C116" s="163"/>
      <c r="D116" s="163"/>
      <c r="E116" s="180"/>
      <c r="F116" s="163"/>
      <c r="G116" s="180"/>
      <c r="H116" s="180"/>
      <c r="I116" s="163"/>
      <c r="J116" s="163"/>
      <c r="K116" s="163"/>
      <c r="L116" s="163"/>
      <c r="M116" s="163"/>
      <c r="N116" s="163"/>
      <c r="O116" s="163"/>
      <c r="P116" s="163"/>
      <c r="Q116" s="163"/>
      <c r="R116" s="163"/>
      <c r="S116" s="163"/>
      <c r="T116" s="163"/>
      <c r="U116" s="163"/>
      <c r="V116" s="163"/>
      <c r="W116" s="163"/>
      <c r="X116" s="163"/>
      <c r="Y116" s="163"/>
      <c r="Z116" s="163"/>
    </row>
    <row r="117" spans="1:26" ht="12" customHeight="1">
      <c r="A117" s="163"/>
      <c r="B117" s="163"/>
      <c r="C117" s="163"/>
      <c r="D117" s="163"/>
      <c r="E117" s="180"/>
      <c r="F117" s="163"/>
      <c r="G117" s="180"/>
      <c r="H117" s="180"/>
      <c r="I117" s="163"/>
      <c r="J117" s="163"/>
      <c r="K117" s="163"/>
      <c r="L117" s="163"/>
      <c r="M117" s="163"/>
      <c r="N117" s="163"/>
      <c r="O117" s="163"/>
      <c r="P117" s="163"/>
      <c r="Q117" s="163"/>
      <c r="R117" s="163"/>
      <c r="S117" s="163"/>
      <c r="T117" s="163"/>
      <c r="U117" s="163"/>
      <c r="V117" s="163"/>
      <c r="W117" s="163"/>
      <c r="X117" s="163"/>
      <c r="Y117" s="163"/>
      <c r="Z117" s="163"/>
    </row>
    <row r="118" spans="1:26" ht="12" customHeight="1">
      <c r="A118" s="163"/>
      <c r="B118" s="163"/>
      <c r="C118" s="163"/>
      <c r="D118" s="163"/>
      <c r="E118" s="180"/>
      <c r="F118" s="163"/>
      <c r="G118" s="180"/>
      <c r="H118" s="180"/>
      <c r="I118" s="163"/>
      <c r="J118" s="163"/>
      <c r="K118" s="163"/>
      <c r="L118" s="163"/>
      <c r="M118" s="163"/>
      <c r="N118" s="163"/>
      <c r="O118" s="163"/>
      <c r="P118" s="163"/>
      <c r="Q118" s="163"/>
      <c r="R118" s="163"/>
      <c r="S118" s="163"/>
      <c r="T118" s="163"/>
      <c r="U118" s="163"/>
      <c r="V118" s="163"/>
      <c r="W118" s="163"/>
      <c r="X118" s="163"/>
      <c r="Y118" s="163"/>
      <c r="Z118" s="163"/>
    </row>
    <row r="119" spans="1:26" ht="12" customHeight="1">
      <c r="A119" s="163"/>
      <c r="B119" s="163"/>
      <c r="C119" s="163"/>
      <c r="D119" s="163"/>
      <c r="E119" s="180"/>
      <c r="F119" s="163"/>
      <c r="G119" s="180"/>
      <c r="H119" s="180"/>
      <c r="I119" s="163"/>
      <c r="J119" s="163"/>
      <c r="K119" s="163"/>
      <c r="L119" s="163"/>
      <c r="M119" s="163"/>
      <c r="N119" s="163"/>
      <c r="O119" s="163"/>
      <c r="P119" s="163"/>
      <c r="Q119" s="163"/>
      <c r="R119" s="163"/>
      <c r="S119" s="163"/>
      <c r="T119" s="163"/>
      <c r="U119" s="163"/>
      <c r="V119" s="163"/>
      <c r="W119" s="163"/>
      <c r="X119" s="163"/>
      <c r="Y119" s="163"/>
      <c r="Z119" s="163"/>
    </row>
    <row r="120" spans="1:26" ht="12" customHeight="1">
      <c r="A120" s="163"/>
      <c r="B120" s="163"/>
      <c r="C120" s="163"/>
      <c r="D120" s="163"/>
      <c r="E120" s="180"/>
      <c r="F120" s="163"/>
      <c r="G120" s="180"/>
      <c r="H120" s="180"/>
      <c r="I120" s="163"/>
      <c r="J120" s="163"/>
      <c r="K120" s="163"/>
      <c r="L120" s="163"/>
      <c r="M120" s="163"/>
      <c r="N120" s="163"/>
      <c r="O120" s="163"/>
      <c r="P120" s="163"/>
      <c r="Q120" s="163"/>
      <c r="R120" s="163"/>
      <c r="S120" s="163"/>
      <c r="T120" s="163"/>
      <c r="U120" s="163"/>
      <c r="V120" s="163"/>
      <c r="W120" s="163"/>
      <c r="X120" s="163"/>
      <c r="Y120" s="163"/>
      <c r="Z120" s="163"/>
    </row>
    <row r="121" spans="1:26" ht="12" customHeight="1">
      <c r="A121" s="163"/>
      <c r="B121" s="163"/>
      <c r="C121" s="163"/>
      <c r="D121" s="163"/>
      <c r="E121" s="180"/>
      <c r="F121" s="163"/>
      <c r="G121" s="180"/>
      <c r="H121" s="180"/>
      <c r="I121" s="163"/>
      <c r="J121" s="163"/>
      <c r="K121" s="163"/>
      <c r="L121" s="163"/>
      <c r="M121" s="163"/>
      <c r="N121" s="163"/>
      <c r="O121" s="163"/>
      <c r="P121" s="163"/>
      <c r="Q121" s="163"/>
      <c r="R121" s="163"/>
      <c r="S121" s="163"/>
      <c r="T121" s="163"/>
      <c r="U121" s="163"/>
      <c r="V121" s="163"/>
      <c r="W121" s="163"/>
      <c r="X121" s="163"/>
      <c r="Y121" s="163"/>
      <c r="Z121" s="163"/>
    </row>
    <row r="122" spans="1:26" ht="12" customHeight="1">
      <c r="A122" s="163"/>
      <c r="B122" s="163"/>
      <c r="C122" s="163"/>
      <c r="D122" s="163"/>
      <c r="E122" s="180"/>
      <c r="F122" s="163"/>
      <c r="G122" s="180"/>
      <c r="H122" s="180"/>
      <c r="I122" s="163"/>
      <c r="J122" s="163"/>
      <c r="K122" s="163"/>
      <c r="L122" s="163"/>
      <c r="M122" s="163"/>
      <c r="N122" s="163"/>
      <c r="O122" s="163"/>
      <c r="P122" s="163"/>
      <c r="Q122" s="163"/>
      <c r="R122" s="163"/>
      <c r="S122" s="163"/>
      <c r="T122" s="163"/>
      <c r="U122" s="163"/>
      <c r="V122" s="163"/>
      <c r="W122" s="163"/>
      <c r="X122" s="163"/>
      <c r="Y122" s="163"/>
      <c r="Z122" s="163"/>
    </row>
    <row r="123" spans="1:26" ht="12" customHeight="1">
      <c r="A123" s="163"/>
      <c r="B123" s="163"/>
      <c r="C123" s="163"/>
      <c r="D123" s="163"/>
      <c r="E123" s="180"/>
      <c r="F123" s="163"/>
      <c r="G123" s="180"/>
      <c r="H123" s="180"/>
      <c r="I123" s="163"/>
      <c r="J123" s="163"/>
      <c r="K123" s="163"/>
      <c r="L123" s="163"/>
      <c r="M123" s="163"/>
      <c r="N123" s="163"/>
      <c r="O123" s="163"/>
      <c r="P123" s="163"/>
      <c r="Q123" s="163"/>
      <c r="R123" s="163"/>
      <c r="S123" s="163"/>
      <c r="T123" s="163"/>
      <c r="U123" s="163"/>
      <c r="V123" s="163"/>
      <c r="W123" s="163"/>
      <c r="X123" s="163"/>
      <c r="Y123" s="163"/>
      <c r="Z123" s="163"/>
    </row>
    <row r="124" spans="1:26" ht="12" customHeight="1">
      <c r="A124" s="163"/>
      <c r="B124" s="163"/>
      <c r="C124" s="163"/>
      <c r="D124" s="163"/>
      <c r="E124" s="180"/>
      <c r="F124" s="163"/>
      <c r="G124" s="180"/>
      <c r="H124" s="180"/>
      <c r="I124" s="163"/>
      <c r="J124" s="163"/>
      <c r="K124" s="163"/>
      <c r="L124" s="163"/>
      <c r="M124" s="163"/>
      <c r="N124" s="163"/>
      <c r="O124" s="163"/>
      <c r="P124" s="163"/>
      <c r="Q124" s="163"/>
      <c r="R124" s="163"/>
      <c r="S124" s="163"/>
      <c r="T124" s="163"/>
      <c r="U124" s="163"/>
      <c r="V124" s="163"/>
      <c r="W124" s="163"/>
      <c r="X124" s="163"/>
      <c r="Y124" s="163"/>
      <c r="Z124" s="163"/>
    </row>
    <row r="125" spans="1:26" ht="12" customHeight="1">
      <c r="A125" s="163"/>
      <c r="B125" s="163"/>
      <c r="C125" s="163"/>
      <c r="D125" s="163"/>
      <c r="E125" s="180"/>
      <c r="F125" s="163"/>
      <c r="G125" s="180"/>
      <c r="H125" s="180"/>
      <c r="I125" s="163"/>
      <c r="J125" s="163"/>
      <c r="K125" s="163"/>
      <c r="L125" s="163"/>
      <c r="M125" s="163"/>
      <c r="N125" s="163"/>
      <c r="O125" s="163"/>
      <c r="P125" s="163"/>
      <c r="Q125" s="163"/>
      <c r="R125" s="163"/>
      <c r="S125" s="163"/>
      <c r="T125" s="163"/>
      <c r="U125" s="163"/>
      <c r="V125" s="163"/>
      <c r="W125" s="163"/>
      <c r="X125" s="163"/>
      <c r="Y125" s="163"/>
      <c r="Z125" s="163"/>
    </row>
    <row r="126" spans="1:26" ht="12" customHeight="1">
      <c r="A126" s="163"/>
      <c r="B126" s="163"/>
      <c r="C126" s="163"/>
      <c r="D126" s="163"/>
      <c r="E126" s="180"/>
      <c r="F126" s="163"/>
      <c r="G126" s="180"/>
      <c r="H126" s="180"/>
      <c r="I126" s="163"/>
      <c r="J126" s="163"/>
      <c r="K126" s="163"/>
      <c r="L126" s="163"/>
      <c r="M126" s="163"/>
      <c r="N126" s="163"/>
      <c r="O126" s="163"/>
      <c r="P126" s="163"/>
      <c r="Q126" s="163"/>
      <c r="R126" s="163"/>
      <c r="S126" s="163"/>
      <c r="T126" s="163"/>
      <c r="U126" s="163"/>
      <c r="V126" s="163"/>
      <c r="W126" s="163"/>
      <c r="X126" s="163"/>
      <c r="Y126" s="163"/>
      <c r="Z126" s="163"/>
    </row>
    <row r="127" spans="1:26" ht="12" customHeight="1">
      <c r="A127" s="163"/>
      <c r="B127" s="163"/>
      <c r="C127" s="163"/>
      <c r="D127" s="163"/>
      <c r="E127" s="180"/>
      <c r="F127" s="163"/>
      <c r="G127" s="180"/>
      <c r="H127" s="180"/>
      <c r="I127" s="163"/>
      <c r="J127" s="163"/>
      <c r="K127" s="163"/>
      <c r="L127" s="163"/>
      <c r="M127" s="163"/>
      <c r="N127" s="163"/>
      <c r="O127" s="163"/>
      <c r="P127" s="163"/>
      <c r="Q127" s="163"/>
      <c r="R127" s="163"/>
      <c r="S127" s="163"/>
      <c r="T127" s="163"/>
      <c r="U127" s="163"/>
      <c r="V127" s="163"/>
      <c r="W127" s="163"/>
      <c r="X127" s="163"/>
      <c r="Y127" s="163"/>
      <c r="Z127" s="163"/>
    </row>
    <row r="128" spans="1:26" ht="12" customHeight="1">
      <c r="A128" s="163"/>
      <c r="B128" s="163"/>
      <c r="C128" s="163"/>
      <c r="D128" s="163"/>
      <c r="E128" s="180"/>
      <c r="F128" s="163"/>
      <c r="G128" s="180"/>
      <c r="H128" s="180"/>
      <c r="I128" s="163"/>
      <c r="J128" s="163"/>
      <c r="K128" s="163"/>
      <c r="L128" s="163"/>
      <c r="M128" s="163"/>
      <c r="N128" s="163"/>
      <c r="O128" s="163"/>
      <c r="P128" s="163"/>
      <c r="Q128" s="163"/>
      <c r="R128" s="163"/>
      <c r="S128" s="163"/>
      <c r="T128" s="163"/>
      <c r="U128" s="163"/>
      <c r="V128" s="163"/>
      <c r="W128" s="163"/>
      <c r="X128" s="163"/>
      <c r="Y128" s="163"/>
      <c r="Z128" s="163"/>
    </row>
    <row r="129" spans="1:26" ht="12" customHeight="1">
      <c r="A129" s="163"/>
      <c r="B129" s="163"/>
      <c r="C129" s="163"/>
      <c r="D129" s="163"/>
      <c r="E129" s="180"/>
      <c r="F129" s="163"/>
      <c r="G129" s="180"/>
      <c r="H129" s="180"/>
      <c r="I129" s="163"/>
      <c r="J129" s="163"/>
      <c r="K129" s="163"/>
      <c r="L129" s="163"/>
      <c r="M129" s="163"/>
      <c r="N129" s="163"/>
      <c r="O129" s="163"/>
      <c r="P129" s="163"/>
      <c r="Q129" s="163"/>
      <c r="R129" s="163"/>
      <c r="S129" s="163"/>
      <c r="T129" s="163"/>
      <c r="U129" s="163"/>
      <c r="V129" s="163"/>
      <c r="W129" s="163"/>
      <c r="X129" s="163"/>
      <c r="Y129" s="163"/>
      <c r="Z129" s="163"/>
    </row>
    <row r="130" spans="1:26" ht="12" customHeight="1">
      <c r="A130" s="163"/>
      <c r="B130" s="163"/>
      <c r="C130" s="163"/>
      <c r="D130" s="163"/>
      <c r="E130" s="180"/>
      <c r="F130" s="163"/>
      <c r="G130" s="180"/>
      <c r="H130" s="180"/>
      <c r="I130" s="163"/>
      <c r="J130" s="163"/>
      <c r="K130" s="163"/>
      <c r="L130" s="163"/>
      <c r="M130" s="163"/>
      <c r="N130" s="163"/>
      <c r="O130" s="163"/>
      <c r="P130" s="163"/>
      <c r="Q130" s="163"/>
      <c r="R130" s="163"/>
      <c r="S130" s="163"/>
      <c r="T130" s="163"/>
      <c r="U130" s="163"/>
      <c r="V130" s="163"/>
      <c r="W130" s="163"/>
      <c r="X130" s="163"/>
      <c r="Y130" s="163"/>
      <c r="Z130" s="163"/>
    </row>
    <row r="131" spans="1:26" ht="12" customHeight="1">
      <c r="A131" s="163"/>
      <c r="B131" s="163"/>
      <c r="C131" s="163"/>
      <c r="D131" s="163"/>
      <c r="E131" s="180"/>
      <c r="F131" s="163"/>
      <c r="G131" s="180"/>
      <c r="H131" s="180"/>
      <c r="I131" s="163"/>
      <c r="J131" s="163"/>
      <c r="K131" s="163"/>
      <c r="L131" s="163"/>
      <c r="M131" s="163"/>
      <c r="N131" s="163"/>
      <c r="O131" s="163"/>
      <c r="P131" s="163"/>
      <c r="Q131" s="163"/>
      <c r="R131" s="163"/>
      <c r="S131" s="163"/>
      <c r="T131" s="163"/>
      <c r="U131" s="163"/>
      <c r="V131" s="163"/>
      <c r="W131" s="163"/>
      <c r="X131" s="163"/>
      <c r="Y131" s="163"/>
      <c r="Z131" s="163"/>
    </row>
    <row r="132" spans="1:26" ht="12" customHeight="1">
      <c r="A132" s="163"/>
      <c r="B132" s="163"/>
      <c r="C132" s="163"/>
      <c r="D132" s="163"/>
      <c r="E132" s="180"/>
      <c r="F132" s="163"/>
      <c r="G132" s="180"/>
      <c r="H132" s="180"/>
      <c r="I132" s="163"/>
      <c r="J132" s="163"/>
      <c r="K132" s="163"/>
      <c r="L132" s="163"/>
      <c r="M132" s="163"/>
      <c r="N132" s="163"/>
      <c r="O132" s="163"/>
      <c r="P132" s="163"/>
      <c r="Q132" s="163"/>
      <c r="R132" s="163"/>
      <c r="S132" s="163"/>
      <c r="T132" s="163"/>
      <c r="U132" s="163"/>
      <c r="V132" s="163"/>
      <c r="W132" s="163"/>
      <c r="X132" s="163"/>
      <c r="Y132" s="163"/>
      <c r="Z132" s="163"/>
    </row>
    <row r="133" spans="1:26" ht="12" customHeight="1">
      <c r="A133" s="163"/>
      <c r="B133" s="163"/>
      <c r="C133" s="163"/>
      <c r="D133" s="163"/>
      <c r="E133" s="180"/>
      <c r="F133" s="163"/>
      <c r="G133" s="180"/>
      <c r="H133" s="180"/>
      <c r="I133" s="163"/>
      <c r="J133" s="163"/>
      <c r="K133" s="163"/>
      <c r="L133" s="163"/>
      <c r="M133" s="163"/>
      <c r="N133" s="163"/>
      <c r="O133" s="163"/>
      <c r="P133" s="163"/>
      <c r="Q133" s="163"/>
      <c r="R133" s="163"/>
      <c r="S133" s="163"/>
      <c r="T133" s="163"/>
      <c r="U133" s="163"/>
      <c r="V133" s="163"/>
      <c r="W133" s="163"/>
      <c r="X133" s="163"/>
      <c r="Y133" s="163"/>
      <c r="Z133" s="163"/>
    </row>
    <row r="134" spans="1:26" ht="12" customHeight="1">
      <c r="A134" s="163"/>
      <c r="B134" s="163"/>
      <c r="C134" s="163"/>
      <c r="D134" s="163"/>
      <c r="E134" s="180"/>
      <c r="F134" s="163"/>
      <c r="G134" s="180"/>
      <c r="H134" s="180"/>
      <c r="I134" s="163"/>
      <c r="J134" s="163"/>
      <c r="K134" s="163"/>
      <c r="L134" s="163"/>
      <c r="M134" s="163"/>
      <c r="N134" s="163"/>
      <c r="O134" s="163"/>
      <c r="P134" s="163"/>
      <c r="Q134" s="163"/>
      <c r="R134" s="163"/>
      <c r="S134" s="163"/>
      <c r="T134" s="163"/>
      <c r="U134" s="163"/>
      <c r="V134" s="163"/>
      <c r="W134" s="163"/>
      <c r="X134" s="163"/>
      <c r="Y134" s="163"/>
      <c r="Z134" s="163"/>
    </row>
    <row r="135" spans="1:26" ht="12" customHeight="1">
      <c r="A135" s="163"/>
      <c r="B135" s="163"/>
      <c r="C135" s="163"/>
      <c r="D135" s="163"/>
      <c r="E135" s="180"/>
      <c r="F135" s="163"/>
      <c r="G135" s="180"/>
      <c r="H135" s="180"/>
      <c r="I135" s="163"/>
      <c r="J135" s="163"/>
      <c r="K135" s="163"/>
      <c r="L135" s="163"/>
      <c r="M135" s="163"/>
      <c r="N135" s="163"/>
      <c r="O135" s="163"/>
      <c r="P135" s="163"/>
      <c r="Q135" s="163"/>
      <c r="R135" s="163"/>
      <c r="S135" s="163"/>
      <c r="T135" s="163"/>
      <c r="U135" s="163"/>
      <c r="V135" s="163"/>
      <c r="W135" s="163"/>
      <c r="X135" s="163"/>
      <c r="Y135" s="163"/>
      <c r="Z135" s="163"/>
    </row>
    <row r="136" spans="1:26" ht="12" customHeight="1">
      <c r="A136" s="163"/>
      <c r="B136" s="163"/>
      <c r="C136" s="163"/>
      <c r="D136" s="163"/>
      <c r="E136" s="180"/>
      <c r="F136" s="163"/>
      <c r="G136" s="180"/>
      <c r="H136" s="180"/>
      <c r="I136" s="163"/>
      <c r="J136" s="163"/>
      <c r="K136" s="163"/>
      <c r="L136" s="163"/>
      <c r="M136" s="163"/>
      <c r="N136" s="163"/>
      <c r="O136" s="163"/>
      <c r="P136" s="163"/>
      <c r="Q136" s="163"/>
      <c r="R136" s="163"/>
      <c r="S136" s="163"/>
      <c r="T136" s="163"/>
      <c r="U136" s="163"/>
      <c r="V136" s="163"/>
      <c r="W136" s="163"/>
      <c r="X136" s="163"/>
      <c r="Y136" s="163"/>
      <c r="Z136" s="163"/>
    </row>
    <row r="137" spans="1:26" ht="12" customHeight="1">
      <c r="A137" s="163"/>
      <c r="B137" s="163"/>
      <c r="C137" s="163"/>
      <c r="D137" s="163"/>
      <c r="E137" s="180"/>
      <c r="F137" s="163"/>
      <c r="G137" s="180"/>
      <c r="H137" s="180"/>
      <c r="I137" s="163"/>
      <c r="J137" s="163"/>
      <c r="K137" s="163"/>
      <c r="L137" s="163"/>
      <c r="M137" s="163"/>
      <c r="N137" s="163"/>
      <c r="O137" s="163"/>
      <c r="P137" s="163"/>
      <c r="Q137" s="163"/>
      <c r="R137" s="163"/>
      <c r="S137" s="163"/>
      <c r="T137" s="163"/>
      <c r="U137" s="163"/>
      <c r="V137" s="163"/>
      <c r="W137" s="163"/>
      <c r="X137" s="163"/>
      <c r="Y137" s="163"/>
      <c r="Z137" s="163"/>
    </row>
    <row r="138" spans="1:26" ht="12" customHeight="1">
      <c r="A138" s="163"/>
      <c r="B138" s="163"/>
      <c r="C138" s="163"/>
      <c r="D138" s="163"/>
      <c r="E138" s="180"/>
      <c r="F138" s="163"/>
      <c r="G138" s="180"/>
      <c r="H138" s="180"/>
      <c r="I138" s="163"/>
      <c r="J138" s="163"/>
      <c r="K138" s="163"/>
      <c r="L138" s="163"/>
      <c r="M138" s="163"/>
      <c r="N138" s="163"/>
      <c r="O138" s="163"/>
      <c r="P138" s="163"/>
      <c r="Q138" s="163"/>
      <c r="R138" s="163"/>
      <c r="S138" s="163"/>
      <c r="T138" s="163"/>
      <c r="U138" s="163"/>
      <c r="V138" s="163"/>
      <c r="W138" s="163"/>
      <c r="X138" s="163"/>
      <c r="Y138" s="163"/>
      <c r="Z138" s="163"/>
    </row>
    <row r="139" spans="1:26" ht="12" customHeight="1">
      <c r="A139" s="163"/>
      <c r="B139" s="163"/>
      <c r="C139" s="163"/>
      <c r="D139" s="163"/>
      <c r="E139" s="180"/>
      <c r="F139" s="163"/>
      <c r="G139" s="180"/>
      <c r="H139" s="180"/>
      <c r="I139" s="163"/>
      <c r="J139" s="163"/>
      <c r="K139" s="163"/>
      <c r="L139" s="163"/>
      <c r="M139" s="163"/>
      <c r="N139" s="163"/>
      <c r="O139" s="163"/>
      <c r="P139" s="163"/>
      <c r="Q139" s="163"/>
      <c r="R139" s="163"/>
      <c r="S139" s="163"/>
      <c r="T139" s="163"/>
      <c r="U139" s="163"/>
      <c r="V139" s="163"/>
      <c r="W139" s="163"/>
      <c r="X139" s="163"/>
      <c r="Y139" s="163"/>
      <c r="Z139" s="163"/>
    </row>
    <row r="140" spans="1:26" ht="12" customHeight="1">
      <c r="A140" s="163"/>
      <c r="B140" s="163"/>
      <c r="C140" s="163"/>
      <c r="D140" s="163"/>
      <c r="E140" s="180"/>
      <c r="F140" s="163"/>
      <c r="G140" s="180"/>
      <c r="H140" s="180"/>
      <c r="I140" s="163"/>
      <c r="J140" s="163"/>
      <c r="K140" s="163"/>
      <c r="L140" s="163"/>
      <c r="M140" s="163"/>
      <c r="N140" s="163"/>
      <c r="O140" s="163"/>
      <c r="P140" s="163"/>
      <c r="Q140" s="163"/>
      <c r="R140" s="163"/>
      <c r="S140" s="163"/>
      <c r="T140" s="163"/>
      <c r="U140" s="163"/>
      <c r="V140" s="163"/>
      <c r="W140" s="163"/>
      <c r="X140" s="163"/>
      <c r="Y140" s="163"/>
      <c r="Z140" s="163"/>
    </row>
    <row r="141" spans="1:26" ht="12" customHeight="1">
      <c r="A141" s="163"/>
      <c r="B141" s="163"/>
      <c r="C141" s="163"/>
      <c r="D141" s="163"/>
      <c r="E141" s="180"/>
      <c r="F141" s="163"/>
      <c r="G141" s="180"/>
      <c r="H141" s="180"/>
      <c r="I141" s="163"/>
      <c r="J141" s="163"/>
      <c r="K141" s="163"/>
      <c r="L141" s="163"/>
      <c r="M141" s="163"/>
      <c r="N141" s="163"/>
      <c r="O141" s="163"/>
      <c r="P141" s="163"/>
      <c r="Q141" s="163"/>
      <c r="R141" s="163"/>
      <c r="S141" s="163"/>
      <c r="T141" s="163"/>
      <c r="U141" s="163"/>
      <c r="V141" s="163"/>
      <c r="W141" s="163"/>
      <c r="X141" s="163"/>
      <c r="Y141" s="163"/>
      <c r="Z141" s="163"/>
    </row>
    <row r="142" spans="1:26" ht="12" customHeight="1">
      <c r="A142" s="163"/>
      <c r="B142" s="163"/>
      <c r="C142" s="163"/>
      <c r="D142" s="163"/>
      <c r="E142" s="180"/>
      <c r="F142" s="163"/>
      <c r="G142" s="180"/>
      <c r="H142" s="180"/>
      <c r="I142" s="163"/>
      <c r="J142" s="163"/>
      <c r="K142" s="163"/>
      <c r="L142" s="163"/>
      <c r="M142" s="163"/>
      <c r="N142" s="163"/>
      <c r="O142" s="163"/>
      <c r="P142" s="163"/>
      <c r="Q142" s="163"/>
      <c r="R142" s="163"/>
      <c r="S142" s="163"/>
      <c r="T142" s="163"/>
      <c r="U142" s="163"/>
      <c r="V142" s="163"/>
      <c r="W142" s="163"/>
      <c r="X142" s="163"/>
      <c r="Y142" s="163"/>
      <c r="Z142" s="163"/>
    </row>
    <row r="143" spans="1:26" ht="12" customHeight="1">
      <c r="A143" s="163"/>
      <c r="B143" s="163"/>
      <c r="C143" s="163"/>
      <c r="D143" s="163"/>
      <c r="E143" s="180"/>
      <c r="F143" s="163"/>
      <c r="G143" s="180"/>
      <c r="H143" s="180"/>
      <c r="I143" s="163"/>
      <c r="J143" s="163"/>
      <c r="K143" s="163"/>
      <c r="L143" s="163"/>
      <c r="M143" s="163"/>
      <c r="N143" s="163"/>
      <c r="O143" s="163"/>
      <c r="P143" s="163"/>
      <c r="Q143" s="163"/>
      <c r="R143" s="163"/>
      <c r="S143" s="163"/>
      <c r="T143" s="163"/>
      <c r="U143" s="163"/>
      <c r="V143" s="163"/>
      <c r="W143" s="163"/>
      <c r="X143" s="163"/>
      <c r="Y143" s="163"/>
      <c r="Z143" s="163"/>
    </row>
    <row r="144" spans="1:26" ht="12" customHeight="1">
      <c r="A144" s="163"/>
      <c r="B144" s="163"/>
      <c r="C144" s="163"/>
      <c r="D144" s="163"/>
      <c r="E144" s="180"/>
      <c r="F144" s="163"/>
      <c r="G144" s="180"/>
      <c r="H144" s="180"/>
      <c r="I144" s="163"/>
      <c r="J144" s="163"/>
      <c r="K144" s="163"/>
      <c r="L144" s="163"/>
      <c r="M144" s="163"/>
      <c r="N144" s="163"/>
      <c r="O144" s="163"/>
      <c r="P144" s="163"/>
      <c r="Q144" s="163"/>
      <c r="R144" s="163"/>
      <c r="S144" s="163"/>
      <c r="T144" s="163"/>
      <c r="U144" s="163"/>
      <c r="V144" s="163"/>
      <c r="W144" s="163"/>
      <c r="X144" s="163"/>
      <c r="Y144" s="163"/>
      <c r="Z144" s="163"/>
    </row>
    <row r="145" spans="1:26" ht="12" customHeight="1">
      <c r="A145" s="163"/>
      <c r="B145" s="163"/>
      <c r="C145" s="163"/>
      <c r="D145" s="163"/>
      <c r="E145" s="180"/>
      <c r="F145" s="163"/>
      <c r="G145" s="180"/>
      <c r="H145" s="180"/>
      <c r="I145" s="163"/>
      <c r="J145" s="163"/>
      <c r="K145" s="163"/>
      <c r="L145" s="163"/>
      <c r="M145" s="163"/>
      <c r="N145" s="163"/>
      <c r="O145" s="163"/>
      <c r="P145" s="163"/>
      <c r="Q145" s="163"/>
      <c r="R145" s="163"/>
      <c r="S145" s="163"/>
      <c r="T145" s="163"/>
      <c r="U145" s="163"/>
      <c r="V145" s="163"/>
      <c r="W145" s="163"/>
      <c r="X145" s="163"/>
      <c r="Y145" s="163"/>
      <c r="Z145" s="163"/>
    </row>
    <row r="146" spans="1:26" ht="12" customHeight="1">
      <c r="A146" s="163"/>
      <c r="B146" s="163"/>
      <c r="C146" s="163"/>
      <c r="D146" s="163"/>
      <c r="E146" s="180"/>
      <c r="F146" s="163"/>
      <c r="G146" s="180"/>
      <c r="H146" s="180"/>
      <c r="I146" s="163"/>
      <c r="J146" s="163"/>
      <c r="K146" s="163"/>
      <c r="L146" s="163"/>
      <c r="M146" s="163"/>
      <c r="N146" s="163"/>
      <c r="O146" s="163"/>
      <c r="P146" s="163"/>
      <c r="Q146" s="163"/>
      <c r="R146" s="163"/>
      <c r="S146" s="163"/>
      <c r="T146" s="163"/>
      <c r="U146" s="163"/>
      <c r="V146" s="163"/>
      <c r="W146" s="163"/>
      <c r="X146" s="163"/>
      <c r="Y146" s="163"/>
      <c r="Z146" s="163"/>
    </row>
    <row r="147" spans="1:26" ht="12" customHeight="1">
      <c r="A147" s="163"/>
      <c r="B147" s="163"/>
      <c r="C147" s="163"/>
      <c r="D147" s="163"/>
      <c r="E147" s="180"/>
      <c r="F147" s="163"/>
      <c r="G147" s="180"/>
      <c r="H147" s="180"/>
      <c r="I147" s="163"/>
      <c r="J147" s="163"/>
      <c r="K147" s="163"/>
      <c r="L147" s="163"/>
      <c r="M147" s="163"/>
      <c r="N147" s="163"/>
      <c r="O147" s="163"/>
      <c r="P147" s="163"/>
      <c r="Q147" s="163"/>
      <c r="R147" s="163"/>
      <c r="S147" s="163"/>
      <c r="T147" s="163"/>
      <c r="U147" s="163"/>
      <c r="V147" s="163"/>
      <c r="W147" s="163"/>
      <c r="X147" s="163"/>
      <c r="Y147" s="163"/>
      <c r="Z147" s="163"/>
    </row>
    <row r="148" spans="1:26" ht="12" customHeight="1">
      <c r="A148" s="163"/>
      <c r="B148" s="163"/>
      <c r="C148" s="163"/>
      <c r="D148" s="163"/>
      <c r="E148" s="180"/>
      <c r="F148" s="163"/>
      <c r="G148" s="180"/>
      <c r="H148" s="180"/>
      <c r="I148" s="163"/>
      <c r="J148" s="163"/>
      <c r="K148" s="163"/>
      <c r="L148" s="163"/>
      <c r="M148" s="163"/>
      <c r="N148" s="163"/>
      <c r="O148" s="163"/>
      <c r="P148" s="163"/>
      <c r="Q148" s="163"/>
      <c r="R148" s="163"/>
      <c r="S148" s="163"/>
      <c r="T148" s="163"/>
      <c r="U148" s="163"/>
      <c r="V148" s="163"/>
      <c r="W148" s="163"/>
      <c r="X148" s="163"/>
      <c r="Y148" s="163"/>
      <c r="Z148" s="163"/>
    </row>
    <row r="149" spans="1:26" ht="12" customHeight="1">
      <c r="A149" s="163"/>
      <c r="B149" s="163"/>
      <c r="C149" s="163"/>
      <c r="D149" s="163"/>
      <c r="E149" s="180"/>
      <c r="F149" s="163"/>
      <c r="G149" s="180"/>
      <c r="H149" s="180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  <c r="S149" s="163"/>
      <c r="T149" s="163"/>
      <c r="U149" s="163"/>
      <c r="V149" s="163"/>
      <c r="W149" s="163"/>
      <c r="X149" s="163"/>
      <c r="Y149" s="163"/>
      <c r="Z149" s="163"/>
    </row>
    <row r="150" spans="1:26" ht="12" customHeight="1">
      <c r="A150" s="163"/>
      <c r="B150" s="163"/>
      <c r="C150" s="163"/>
      <c r="D150" s="163"/>
      <c r="E150" s="180"/>
      <c r="F150" s="163"/>
      <c r="G150" s="180"/>
      <c r="H150" s="180"/>
      <c r="I150" s="163"/>
      <c r="J150" s="163"/>
      <c r="K150" s="163"/>
      <c r="L150" s="163"/>
      <c r="M150" s="163"/>
      <c r="N150" s="163"/>
      <c r="O150" s="163"/>
      <c r="P150" s="163"/>
      <c r="Q150" s="163"/>
      <c r="R150" s="163"/>
      <c r="S150" s="163"/>
      <c r="T150" s="163"/>
      <c r="U150" s="163"/>
      <c r="V150" s="163"/>
      <c r="W150" s="163"/>
      <c r="X150" s="163"/>
      <c r="Y150" s="163"/>
      <c r="Z150" s="163"/>
    </row>
    <row r="151" spans="1:26" ht="12" customHeight="1">
      <c r="A151" s="163"/>
      <c r="B151" s="163"/>
      <c r="C151" s="163"/>
      <c r="D151" s="163"/>
      <c r="E151" s="180"/>
      <c r="F151" s="163"/>
      <c r="G151" s="180"/>
      <c r="H151" s="180"/>
      <c r="I151" s="163"/>
      <c r="J151" s="163"/>
      <c r="K151" s="163"/>
      <c r="L151" s="163"/>
      <c r="M151" s="163"/>
      <c r="N151" s="163"/>
      <c r="O151" s="163"/>
      <c r="P151" s="163"/>
      <c r="Q151" s="163"/>
      <c r="R151" s="163"/>
      <c r="S151" s="163"/>
      <c r="T151" s="163"/>
      <c r="U151" s="163"/>
      <c r="V151" s="163"/>
      <c r="W151" s="163"/>
      <c r="X151" s="163"/>
      <c r="Y151" s="163"/>
      <c r="Z151" s="163"/>
    </row>
    <row r="152" spans="1:26" ht="12" customHeight="1">
      <c r="A152" s="163"/>
      <c r="B152" s="163"/>
      <c r="C152" s="163"/>
      <c r="D152" s="163"/>
      <c r="E152" s="180"/>
      <c r="F152" s="163"/>
      <c r="G152" s="180"/>
      <c r="H152" s="180"/>
      <c r="I152" s="163"/>
      <c r="J152" s="163"/>
      <c r="K152" s="163"/>
      <c r="L152" s="163"/>
      <c r="M152" s="163"/>
      <c r="N152" s="163"/>
      <c r="O152" s="163"/>
      <c r="P152" s="163"/>
      <c r="Q152" s="163"/>
      <c r="R152" s="163"/>
      <c r="S152" s="163"/>
      <c r="T152" s="163"/>
      <c r="U152" s="163"/>
      <c r="V152" s="163"/>
      <c r="W152" s="163"/>
      <c r="X152" s="163"/>
      <c r="Y152" s="163"/>
      <c r="Z152" s="163"/>
    </row>
    <row r="153" spans="1:26" ht="12" customHeight="1">
      <c r="A153" s="163"/>
      <c r="B153" s="163"/>
      <c r="C153" s="163"/>
      <c r="D153" s="163"/>
      <c r="E153" s="180"/>
      <c r="F153" s="163"/>
      <c r="G153" s="180"/>
      <c r="H153" s="180"/>
      <c r="I153" s="163"/>
      <c r="J153" s="163"/>
      <c r="K153" s="163"/>
      <c r="L153" s="163"/>
      <c r="M153" s="163"/>
      <c r="N153" s="163"/>
      <c r="O153" s="163"/>
      <c r="P153" s="163"/>
      <c r="Q153" s="163"/>
      <c r="R153" s="163"/>
      <c r="S153" s="163"/>
      <c r="T153" s="163"/>
      <c r="U153" s="163"/>
      <c r="V153" s="163"/>
      <c r="W153" s="163"/>
      <c r="X153" s="163"/>
      <c r="Y153" s="163"/>
      <c r="Z153" s="163"/>
    </row>
    <row r="154" spans="1:26" ht="12" customHeight="1">
      <c r="A154" s="163"/>
      <c r="B154" s="163"/>
      <c r="C154" s="163"/>
      <c r="D154" s="163"/>
      <c r="E154" s="180"/>
      <c r="F154" s="163"/>
      <c r="G154" s="180"/>
      <c r="H154" s="180"/>
      <c r="I154" s="163"/>
      <c r="J154" s="163"/>
      <c r="K154" s="163"/>
      <c r="L154" s="163"/>
      <c r="M154" s="163"/>
      <c r="N154" s="163"/>
      <c r="O154" s="163"/>
      <c r="P154" s="163"/>
      <c r="Q154" s="163"/>
      <c r="R154" s="163"/>
      <c r="S154" s="163"/>
      <c r="T154" s="163"/>
      <c r="U154" s="163"/>
      <c r="V154" s="163"/>
      <c r="W154" s="163"/>
      <c r="X154" s="163"/>
      <c r="Y154" s="163"/>
      <c r="Z154" s="163"/>
    </row>
    <row r="155" spans="1:26" ht="12" customHeight="1">
      <c r="A155" s="163"/>
      <c r="B155" s="163"/>
      <c r="C155" s="163"/>
      <c r="D155" s="163"/>
      <c r="E155" s="180"/>
      <c r="F155" s="163"/>
      <c r="G155" s="180"/>
      <c r="H155" s="180"/>
      <c r="I155" s="163"/>
      <c r="J155" s="163"/>
      <c r="K155" s="163"/>
      <c r="L155" s="163"/>
      <c r="M155" s="163"/>
      <c r="N155" s="163"/>
      <c r="O155" s="163"/>
      <c r="P155" s="163"/>
      <c r="Q155" s="163"/>
      <c r="R155" s="163"/>
      <c r="S155" s="163"/>
      <c r="T155" s="163"/>
      <c r="U155" s="163"/>
      <c r="V155" s="163"/>
      <c r="W155" s="163"/>
      <c r="X155" s="163"/>
      <c r="Y155" s="163"/>
      <c r="Z155" s="163"/>
    </row>
    <row r="156" spans="1:26" ht="12" customHeight="1">
      <c r="A156" s="163"/>
      <c r="B156" s="163"/>
      <c r="C156" s="163"/>
      <c r="D156" s="163"/>
      <c r="E156" s="180"/>
      <c r="F156" s="163"/>
      <c r="G156" s="180"/>
      <c r="H156" s="180"/>
      <c r="I156" s="163"/>
      <c r="J156" s="163"/>
      <c r="K156" s="163"/>
      <c r="L156" s="163"/>
      <c r="M156" s="163"/>
      <c r="N156" s="163"/>
      <c r="O156" s="163"/>
      <c r="P156" s="163"/>
      <c r="Q156" s="163"/>
      <c r="R156" s="163"/>
      <c r="S156" s="163"/>
      <c r="T156" s="163"/>
      <c r="U156" s="163"/>
      <c r="V156" s="163"/>
      <c r="W156" s="163"/>
      <c r="X156" s="163"/>
      <c r="Y156" s="163"/>
      <c r="Z156" s="163"/>
    </row>
    <row r="157" spans="1:26" ht="12" customHeight="1">
      <c r="A157" s="163"/>
      <c r="B157" s="163"/>
      <c r="C157" s="163"/>
      <c r="D157" s="163"/>
      <c r="E157" s="180"/>
      <c r="F157" s="163"/>
      <c r="G157" s="180"/>
      <c r="H157" s="180"/>
      <c r="I157" s="163"/>
      <c r="J157" s="163"/>
      <c r="K157" s="163"/>
      <c r="L157" s="163"/>
      <c r="M157" s="163"/>
      <c r="N157" s="163"/>
      <c r="O157" s="163"/>
      <c r="P157" s="163"/>
      <c r="Q157" s="163"/>
      <c r="R157" s="163"/>
      <c r="S157" s="163"/>
      <c r="T157" s="163"/>
      <c r="U157" s="163"/>
      <c r="V157" s="163"/>
      <c r="W157" s="163"/>
      <c r="X157" s="163"/>
      <c r="Y157" s="163"/>
      <c r="Z157" s="163"/>
    </row>
    <row r="158" spans="1:26" ht="12" customHeight="1">
      <c r="A158" s="163"/>
      <c r="B158" s="163"/>
      <c r="C158" s="163"/>
      <c r="D158" s="163"/>
      <c r="E158" s="180"/>
      <c r="F158" s="163"/>
      <c r="G158" s="180"/>
      <c r="H158" s="180"/>
      <c r="I158" s="163"/>
      <c r="J158" s="163"/>
      <c r="K158" s="163"/>
      <c r="L158" s="163"/>
      <c r="M158" s="163"/>
      <c r="N158" s="163"/>
      <c r="O158" s="163"/>
      <c r="P158" s="163"/>
      <c r="Q158" s="163"/>
      <c r="R158" s="163"/>
      <c r="S158" s="163"/>
      <c r="T158" s="163"/>
      <c r="U158" s="163"/>
      <c r="V158" s="163"/>
      <c r="W158" s="163"/>
      <c r="X158" s="163"/>
      <c r="Y158" s="163"/>
      <c r="Z158" s="163"/>
    </row>
    <row r="159" spans="1:26" ht="12" customHeight="1">
      <c r="A159" s="163"/>
      <c r="B159" s="163"/>
      <c r="C159" s="163"/>
      <c r="D159" s="163"/>
      <c r="E159" s="180"/>
      <c r="F159" s="163"/>
      <c r="G159" s="180"/>
      <c r="H159" s="180"/>
      <c r="I159" s="163"/>
      <c r="J159" s="163"/>
      <c r="K159" s="163"/>
      <c r="L159" s="163"/>
      <c r="M159" s="163"/>
      <c r="N159" s="163"/>
      <c r="O159" s="163"/>
      <c r="P159" s="163"/>
      <c r="Q159" s="163"/>
      <c r="R159" s="163"/>
      <c r="S159" s="163"/>
      <c r="T159" s="163"/>
      <c r="U159" s="163"/>
      <c r="V159" s="163"/>
      <c r="W159" s="163"/>
      <c r="X159" s="163"/>
      <c r="Y159" s="163"/>
      <c r="Z159" s="163"/>
    </row>
    <row r="160" spans="1:26" ht="12" customHeight="1">
      <c r="A160" s="163"/>
      <c r="B160" s="163"/>
      <c r="C160" s="163"/>
      <c r="D160" s="163"/>
      <c r="E160" s="180"/>
      <c r="F160" s="163"/>
      <c r="G160" s="180"/>
      <c r="H160" s="180"/>
      <c r="I160" s="163"/>
      <c r="J160" s="163"/>
      <c r="K160" s="163"/>
      <c r="L160" s="163"/>
      <c r="M160" s="163"/>
      <c r="N160" s="163"/>
      <c r="O160" s="163"/>
      <c r="P160" s="163"/>
      <c r="Q160" s="163"/>
      <c r="R160" s="163"/>
      <c r="S160" s="163"/>
      <c r="T160" s="163"/>
      <c r="U160" s="163"/>
      <c r="V160" s="163"/>
      <c r="W160" s="163"/>
      <c r="X160" s="163"/>
      <c r="Y160" s="163"/>
      <c r="Z160" s="163"/>
    </row>
    <row r="161" spans="1:26" ht="12" customHeight="1">
      <c r="A161" s="163"/>
      <c r="B161" s="163"/>
      <c r="C161" s="163"/>
      <c r="D161" s="163"/>
      <c r="E161" s="180"/>
      <c r="F161" s="163"/>
      <c r="G161" s="180"/>
      <c r="H161" s="180"/>
      <c r="I161" s="163"/>
      <c r="J161" s="163"/>
      <c r="K161" s="163"/>
      <c r="L161" s="163"/>
      <c r="M161" s="163"/>
      <c r="N161" s="163"/>
      <c r="O161" s="163"/>
      <c r="P161" s="163"/>
      <c r="Q161" s="163"/>
      <c r="R161" s="163"/>
      <c r="S161" s="163"/>
      <c r="T161" s="163"/>
      <c r="U161" s="163"/>
      <c r="V161" s="163"/>
      <c r="W161" s="163"/>
      <c r="X161" s="163"/>
      <c r="Y161" s="163"/>
      <c r="Z161" s="163"/>
    </row>
    <row r="162" spans="1:26" ht="12" customHeight="1">
      <c r="A162" s="163"/>
      <c r="B162" s="163"/>
      <c r="C162" s="163"/>
      <c r="D162" s="163"/>
      <c r="E162" s="180"/>
      <c r="F162" s="163"/>
      <c r="G162" s="180"/>
      <c r="H162" s="180"/>
      <c r="I162" s="163"/>
      <c r="J162" s="163"/>
      <c r="K162" s="163"/>
      <c r="L162" s="163"/>
      <c r="M162" s="163"/>
      <c r="N162" s="163"/>
      <c r="O162" s="163"/>
      <c r="P162" s="163"/>
      <c r="Q162" s="163"/>
      <c r="R162" s="163"/>
      <c r="S162" s="163"/>
      <c r="T162" s="163"/>
      <c r="U162" s="163"/>
      <c r="V162" s="163"/>
      <c r="W162" s="163"/>
      <c r="X162" s="163"/>
      <c r="Y162" s="163"/>
      <c r="Z162" s="163"/>
    </row>
    <row r="163" spans="1:26" ht="12" customHeight="1">
      <c r="A163" s="163"/>
      <c r="B163" s="163"/>
      <c r="C163" s="163"/>
      <c r="D163" s="163"/>
      <c r="E163" s="180"/>
      <c r="F163" s="163"/>
      <c r="G163" s="180"/>
      <c r="H163" s="180"/>
      <c r="I163" s="163"/>
      <c r="J163" s="163"/>
      <c r="K163" s="163"/>
      <c r="L163" s="163"/>
      <c r="M163" s="163"/>
      <c r="N163" s="163"/>
      <c r="O163" s="163"/>
      <c r="P163" s="163"/>
      <c r="Q163" s="163"/>
      <c r="R163" s="163"/>
      <c r="S163" s="163"/>
      <c r="T163" s="163"/>
      <c r="U163" s="163"/>
      <c r="V163" s="163"/>
      <c r="W163" s="163"/>
      <c r="X163" s="163"/>
      <c r="Y163" s="163"/>
      <c r="Z163" s="163"/>
    </row>
    <row r="164" spans="1:26" ht="12" customHeight="1">
      <c r="A164" s="163"/>
      <c r="B164" s="163"/>
      <c r="C164" s="163"/>
      <c r="D164" s="163"/>
      <c r="E164" s="180"/>
      <c r="F164" s="163"/>
      <c r="G164" s="180"/>
      <c r="H164" s="180"/>
      <c r="I164" s="163"/>
      <c r="J164" s="163"/>
      <c r="K164" s="163"/>
      <c r="L164" s="163"/>
      <c r="M164" s="163"/>
      <c r="N164" s="163"/>
      <c r="O164" s="163"/>
      <c r="P164" s="163"/>
      <c r="Q164" s="163"/>
      <c r="R164" s="163"/>
      <c r="S164" s="163"/>
      <c r="T164" s="163"/>
      <c r="U164" s="163"/>
      <c r="V164" s="163"/>
      <c r="W164" s="163"/>
      <c r="X164" s="163"/>
      <c r="Y164" s="163"/>
      <c r="Z164" s="163"/>
    </row>
    <row r="165" spans="1:26" ht="12" customHeight="1">
      <c r="A165" s="163"/>
      <c r="B165" s="163"/>
      <c r="C165" s="163"/>
      <c r="D165" s="163"/>
      <c r="E165" s="180"/>
      <c r="F165" s="163"/>
      <c r="G165" s="180"/>
      <c r="H165" s="180"/>
      <c r="I165" s="163"/>
      <c r="J165" s="163"/>
      <c r="K165" s="163"/>
      <c r="L165" s="163"/>
      <c r="M165" s="163"/>
      <c r="N165" s="163"/>
      <c r="O165" s="163"/>
      <c r="P165" s="163"/>
      <c r="Q165" s="163"/>
      <c r="R165" s="163"/>
      <c r="S165" s="163"/>
      <c r="T165" s="163"/>
      <c r="U165" s="163"/>
      <c r="V165" s="163"/>
      <c r="W165" s="163"/>
      <c r="X165" s="163"/>
      <c r="Y165" s="163"/>
      <c r="Z165" s="163"/>
    </row>
    <row r="166" spans="1:26" ht="12" customHeight="1">
      <c r="A166" s="163"/>
      <c r="B166" s="163"/>
      <c r="C166" s="163"/>
      <c r="D166" s="163"/>
      <c r="E166" s="180"/>
      <c r="F166" s="163"/>
      <c r="G166" s="180"/>
      <c r="H166" s="180"/>
      <c r="I166" s="163"/>
      <c r="J166" s="163"/>
      <c r="K166" s="163"/>
      <c r="L166" s="163"/>
      <c r="M166" s="163"/>
      <c r="N166" s="163"/>
      <c r="O166" s="163"/>
      <c r="P166" s="163"/>
      <c r="Q166" s="163"/>
      <c r="R166" s="163"/>
      <c r="S166" s="163"/>
      <c r="T166" s="163"/>
      <c r="U166" s="163"/>
      <c r="V166" s="163"/>
      <c r="W166" s="163"/>
      <c r="X166" s="163"/>
      <c r="Y166" s="163"/>
      <c r="Z166" s="163"/>
    </row>
    <row r="167" spans="1:26" ht="12" customHeight="1">
      <c r="A167" s="163"/>
      <c r="B167" s="163"/>
      <c r="C167" s="163"/>
      <c r="D167" s="163"/>
      <c r="E167" s="180"/>
      <c r="F167" s="163"/>
      <c r="G167" s="180"/>
      <c r="H167" s="180"/>
      <c r="I167" s="163"/>
      <c r="J167" s="163"/>
      <c r="K167" s="163"/>
      <c r="L167" s="163"/>
      <c r="M167" s="163"/>
      <c r="N167" s="163"/>
      <c r="O167" s="163"/>
      <c r="P167" s="163"/>
      <c r="Q167" s="163"/>
      <c r="R167" s="163"/>
      <c r="S167" s="163"/>
      <c r="T167" s="163"/>
      <c r="U167" s="163"/>
      <c r="V167" s="163"/>
      <c r="W167" s="163"/>
      <c r="X167" s="163"/>
      <c r="Y167" s="163"/>
      <c r="Z167" s="163"/>
    </row>
    <row r="168" spans="1:26" ht="12" customHeight="1">
      <c r="A168" s="163"/>
      <c r="B168" s="163"/>
      <c r="C168" s="163"/>
      <c r="D168" s="163"/>
      <c r="E168" s="180"/>
      <c r="F168" s="163"/>
      <c r="G168" s="180"/>
      <c r="H168" s="180"/>
      <c r="I168" s="163"/>
      <c r="J168" s="163"/>
      <c r="K168" s="163"/>
      <c r="L168" s="163"/>
      <c r="M168" s="163"/>
      <c r="N168" s="163"/>
      <c r="O168" s="163"/>
      <c r="P168" s="163"/>
      <c r="Q168" s="163"/>
      <c r="R168" s="163"/>
      <c r="S168" s="163"/>
      <c r="T168" s="163"/>
      <c r="U168" s="163"/>
      <c r="V168" s="163"/>
      <c r="W168" s="163"/>
      <c r="X168" s="163"/>
      <c r="Y168" s="163"/>
      <c r="Z168" s="163"/>
    </row>
    <row r="169" spans="1:26" ht="12" customHeight="1">
      <c r="A169" s="163"/>
      <c r="B169" s="163"/>
      <c r="C169" s="163"/>
      <c r="D169" s="163"/>
      <c r="E169" s="180"/>
      <c r="F169" s="163"/>
      <c r="G169" s="180"/>
      <c r="H169" s="180"/>
      <c r="I169" s="163"/>
      <c r="J169" s="163"/>
      <c r="K169" s="163"/>
      <c r="L169" s="163"/>
      <c r="M169" s="163"/>
      <c r="N169" s="163"/>
      <c r="O169" s="163"/>
      <c r="P169" s="163"/>
      <c r="Q169" s="163"/>
      <c r="R169" s="163"/>
      <c r="S169" s="163"/>
      <c r="T169" s="163"/>
      <c r="U169" s="163"/>
      <c r="V169" s="163"/>
      <c r="W169" s="163"/>
      <c r="X169" s="163"/>
      <c r="Y169" s="163"/>
      <c r="Z169" s="163"/>
    </row>
    <row r="170" spans="1:26" ht="12" customHeight="1">
      <c r="A170" s="163"/>
      <c r="B170" s="163"/>
      <c r="C170" s="163"/>
      <c r="D170" s="163"/>
      <c r="E170" s="180"/>
      <c r="F170" s="163"/>
      <c r="G170" s="180"/>
      <c r="H170" s="180"/>
      <c r="I170" s="163"/>
      <c r="J170" s="163"/>
      <c r="K170" s="163"/>
      <c r="L170" s="163"/>
      <c r="M170" s="163"/>
      <c r="N170" s="163"/>
      <c r="O170" s="163"/>
      <c r="P170" s="163"/>
      <c r="Q170" s="163"/>
      <c r="R170" s="163"/>
      <c r="S170" s="163"/>
      <c r="T170" s="163"/>
      <c r="U170" s="163"/>
      <c r="V170" s="163"/>
      <c r="W170" s="163"/>
      <c r="X170" s="163"/>
      <c r="Y170" s="163"/>
      <c r="Z170" s="163"/>
    </row>
    <row r="171" spans="1:26" ht="12" customHeight="1">
      <c r="A171" s="163"/>
      <c r="B171" s="163"/>
      <c r="C171" s="163"/>
      <c r="D171" s="163"/>
      <c r="E171" s="180"/>
      <c r="F171" s="163"/>
      <c r="G171" s="180"/>
      <c r="H171" s="180"/>
      <c r="I171" s="163"/>
      <c r="J171" s="163"/>
      <c r="K171" s="163"/>
      <c r="L171" s="163"/>
      <c r="M171" s="163"/>
      <c r="N171" s="163"/>
      <c r="O171" s="163"/>
      <c r="P171" s="163"/>
      <c r="Q171" s="163"/>
      <c r="R171" s="163"/>
      <c r="S171" s="163"/>
      <c r="T171" s="163"/>
      <c r="U171" s="163"/>
      <c r="V171" s="163"/>
      <c r="W171" s="163"/>
      <c r="X171" s="163"/>
      <c r="Y171" s="163"/>
      <c r="Z171" s="163"/>
    </row>
    <row r="172" spans="1:26" ht="12" customHeight="1">
      <c r="A172" s="163"/>
      <c r="B172" s="163"/>
      <c r="C172" s="163"/>
      <c r="D172" s="163"/>
      <c r="E172" s="180"/>
      <c r="F172" s="163"/>
      <c r="G172" s="180"/>
      <c r="H172" s="180"/>
      <c r="I172" s="163"/>
      <c r="J172" s="163"/>
      <c r="K172" s="163"/>
      <c r="L172" s="163"/>
      <c r="M172" s="163"/>
      <c r="N172" s="163"/>
      <c r="O172" s="163"/>
      <c r="P172" s="163"/>
      <c r="Q172" s="163"/>
      <c r="R172" s="163"/>
      <c r="S172" s="163"/>
      <c r="T172" s="163"/>
      <c r="U172" s="163"/>
      <c r="V172" s="163"/>
      <c r="W172" s="163"/>
      <c r="X172" s="163"/>
      <c r="Y172" s="163"/>
      <c r="Z172" s="163"/>
    </row>
    <row r="173" spans="1:26" ht="12" customHeight="1">
      <c r="A173" s="163"/>
      <c r="B173" s="163"/>
      <c r="C173" s="163"/>
      <c r="D173" s="163"/>
      <c r="E173" s="180"/>
      <c r="F173" s="163"/>
      <c r="G173" s="180"/>
      <c r="H173" s="180"/>
      <c r="I173" s="163"/>
      <c r="J173" s="163"/>
      <c r="K173" s="163"/>
      <c r="L173" s="163"/>
      <c r="M173" s="163"/>
      <c r="N173" s="163"/>
      <c r="O173" s="163"/>
      <c r="P173" s="163"/>
      <c r="Q173" s="163"/>
      <c r="R173" s="163"/>
      <c r="S173" s="163"/>
      <c r="T173" s="163"/>
      <c r="U173" s="163"/>
      <c r="V173" s="163"/>
      <c r="W173" s="163"/>
      <c r="X173" s="163"/>
      <c r="Y173" s="163"/>
      <c r="Z173" s="163"/>
    </row>
    <row r="174" spans="1:26" ht="12" customHeight="1">
      <c r="A174" s="163"/>
      <c r="B174" s="163"/>
      <c r="C174" s="163"/>
      <c r="D174" s="163"/>
      <c r="E174" s="180"/>
      <c r="F174" s="163"/>
      <c r="G174" s="180"/>
      <c r="H174" s="180"/>
      <c r="I174" s="163"/>
      <c r="J174" s="163"/>
      <c r="K174" s="163"/>
      <c r="L174" s="163"/>
      <c r="M174" s="163"/>
      <c r="N174" s="163"/>
      <c r="O174" s="163"/>
      <c r="P174" s="163"/>
      <c r="Q174" s="163"/>
      <c r="R174" s="163"/>
      <c r="S174" s="163"/>
      <c r="T174" s="163"/>
      <c r="U174" s="163"/>
      <c r="V174" s="163"/>
      <c r="W174" s="163"/>
      <c r="X174" s="163"/>
      <c r="Y174" s="163"/>
      <c r="Z174" s="163"/>
    </row>
    <row r="175" spans="1:26" ht="12" customHeight="1">
      <c r="A175" s="163"/>
      <c r="B175" s="163"/>
      <c r="C175" s="163"/>
      <c r="D175" s="163"/>
      <c r="E175" s="180"/>
      <c r="F175" s="163"/>
      <c r="G175" s="180"/>
      <c r="H175" s="180"/>
      <c r="I175" s="163"/>
      <c r="J175" s="163"/>
      <c r="K175" s="163"/>
      <c r="L175" s="163"/>
      <c r="M175" s="163"/>
      <c r="N175" s="163"/>
      <c r="O175" s="163"/>
      <c r="P175" s="163"/>
      <c r="Q175" s="163"/>
      <c r="R175" s="163"/>
      <c r="S175" s="163"/>
      <c r="T175" s="163"/>
      <c r="U175" s="163"/>
      <c r="V175" s="163"/>
      <c r="W175" s="163"/>
      <c r="X175" s="163"/>
      <c r="Y175" s="163"/>
      <c r="Z175" s="163"/>
    </row>
    <row r="176" spans="1:26" ht="12" customHeight="1">
      <c r="A176" s="163"/>
      <c r="B176" s="163"/>
      <c r="C176" s="163"/>
      <c r="D176" s="163"/>
      <c r="E176" s="180"/>
      <c r="F176" s="163"/>
      <c r="G176" s="180"/>
      <c r="H176" s="180"/>
      <c r="I176" s="163"/>
      <c r="J176" s="163"/>
      <c r="K176" s="163"/>
      <c r="L176" s="163"/>
      <c r="M176" s="163"/>
      <c r="N176" s="163"/>
      <c r="O176" s="163"/>
      <c r="P176" s="163"/>
      <c r="Q176" s="163"/>
      <c r="R176" s="163"/>
      <c r="S176" s="163"/>
      <c r="T176" s="163"/>
      <c r="U176" s="163"/>
      <c r="V176" s="163"/>
      <c r="W176" s="163"/>
      <c r="X176" s="163"/>
      <c r="Y176" s="163"/>
      <c r="Z176" s="163"/>
    </row>
    <row r="177" spans="1:26" ht="12" customHeight="1">
      <c r="A177" s="163"/>
      <c r="B177" s="163"/>
      <c r="C177" s="163"/>
      <c r="D177" s="163"/>
      <c r="E177" s="180"/>
      <c r="F177" s="163"/>
      <c r="G177" s="180"/>
      <c r="H177" s="180"/>
      <c r="I177" s="163"/>
      <c r="J177" s="163"/>
      <c r="K177" s="163"/>
      <c r="L177" s="163"/>
      <c r="M177" s="163"/>
      <c r="N177" s="163"/>
      <c r="O177" s="163"/>
      <c r="P177" s="163"/>
      <c r="Q177" s="163"/>
      <c r="R177" s="163"/>
      <c r="S177" s="163"/>
      <c r="T177" s="163"/>
      <c r="U177" s="163"/>
      <c r="V177" s="163"/>
      <c r="W177" s="163"/>
      <c r="X177" s="163"/>
      <c r="Y177" s="163"/>
      <c r="Z177" s="163"/>
    </row>
    <row r="178" spans="1:26" ht="12" customHeight="1">
      <c r="A178" s="163"/>
      <c r="B178" s="163"/>
      <c r="C178" s="163"/>
      <c r="D178" s="163"/>
      <c r="E178" s="180"/>
      <c r="F178" s="163"/>
      <c r="G178" s="180"/>
      <c r="H178" s="180"/>
      <c r="I178" s="163"/>
      <c r="J178" s="163"/>
      <c r="K178" s="163"/>
      <c r="L178" s="163"/>
      <c r="M178" s="163"/>
      <c r="N178" s="163"/>
      <c r="O178" s="163"/>
      <c r="P178" s="163"/>
      <c r="Q178" s="163"/>
      <c r="R178" s="163"/>
      <c r="S178" s="163"/>
      <c r="T178" s="163"/>
      <c r="U178" s="163"/>
      <c r="V178" s="163"/>
      <c r="W178" s="163"/>
      <c r="X178" s="163"/>
      <c r="Y178" s="163"/>
      <c r="Z178" s="163"/>
    </row>
    <row r="179" spans="1:26" ht="12" customHeight="1">
      <c r="A179" s="163"/>
      <c r="B179" s="163"/>
      <c r="C179" s="163"/>
      <c r="D179" s="163"/>
      <c r="E179" s="180"/>
      <c r="F179" s="163"/>
      <c r="G179" s="180"/>
      <c r="H179" s="180"/>
      <c r="I179" s="163"/>
      <c r="J179" s="163"/>
      <c r="K179" s="163"/>
      <c r="L179" s="163"/>
      <c r="M179" s="163"/>
      <c r="N179" s="163"/>
      <c r="O179" s="163"/>
      <c r="P179" s="163"/>
      <c r="Q179" s="163"/>
      <c r="R179" s="163"/>
      <c r="S179" s="163"/>
      <c r="T179" s="163"/>
      <c r="U179" s="163"/>
      <c r="V179" s="163"/>
      <c r="W179" s="163"/>
      <c r="X179" s="163"/>
      <c r="Y179" s="163"/>
      <c r="Z179" s="163"/>
    </row>
    <row r="180" spans="1:26" ht="12" customHeight="1">
      <c r="A180" s="163"/>
      <c r="B180" s="163"/>
      <c r="C180" s="163"/>
      <c r="D180" s="163"/>
      <c r="E180" s="180"/>
      <c r="F180" s="163"/>
      <c r="G180" s="180"/>
      <c r="H180" s="180"/>
      <c r="I180" s="163"/>
      <c r="J180" s="163"/>
      <c r="K180" s="163"/>
      <c r="L180" s="163"/>
      <c r="M180" s="163"/>
      <c r="N180" s="163"/>
      <c r="O180" s="163"/>
      <c r="P180" s="163"/>
      <c r="Q180" s="163"/>
      <c r="R180" s="163"/>
      <c r="S180" s="163"/>
      <c r="T180" s="163"/>
      <c r="U180" s="163"/>
      <c r="V180" s="163"/>
      <c r="W180" s="163"/>
      <c r="X180" s="163"/>
      <c r="Y180" s="163"/>
      <c r="Z180" s="163"/>
    </row>
    <row r="181" spans="1:26" ht="12" customHeight="1">
      <c r="A181" s="163"/>
      <c r="B181" s="163"/>
      <c r="C181" s="163"/>
      <c r="D181" s="163"/>
      <c r="E181" s="180"/>
      <c r="F181" s="163"/>
      <c r="G181" s="180"/>
      <c r="H181" s="180"/>
      <c r="I181" s="163"/>
      <c r="J181" s="163"/>
      <c r="K181" s="163"/>
      <c r="L181" s="163"/>
      <c r="M181" s="163"/>
      <c r="N181" s="163"/>
      <c r="O181" s="163"/>
      <c r="P181" s="163"/>
      <c r="Q181" s="163"/>
      <c r="R181" s="163"/>
      <c r="S181" s="163"/>
      <c r="T181" s="163"/>
      <c r="U181" s="163"/>
      <c r="V181" s="163"/>
      <c r="W181" s="163"/>
      <c r="X181" s="163"/>
      <c r="Y181" s="163"/>
      <c r="Z181" s="163"/>
    </row>
    <row r="182" spans="1:26" ht="12" customHeight="1">
      <c r="A182" s="163"/>
      <c r="B182" s="163"/>
      <c r="C182" s="163"/>
      <c r="D182" s="163"/>
      <c r="E182" s="180"/>
      <c r="F182" s="163"/>
      <c r="G182" s="180"/>
      <c r="H182" s="180"/>
      <c r="I182" s="163"/>
      <c r="J182" s="163"/>
      <c r="K182" s="163"/>
      <c r="L182" s="163"/>
      <c r="M182" s="163"/>
      <c r="N182" s="163"/>
      <c r="O182" s="163"/>
      <c r="P182" s="163"/>
      <c r="Q182" s="163"/>
      <c r="R182" s="163"/>
      <c r="S182" s="163"/>
      <c r="T182" s="163"/>
      <c r="U182" s="163"/>
      <c r="V182" s="163"/>
      <c r="W182" s="163"/>
      <c r="X182" s="163"/>
      <c r="Y182" s="163"/>
      <c r="Z182" s="163"/>
    </row>
    <row r="183" spans="1:26" ht="12" customHeight="1">
      <c r="A183" s="163"/>
      <c r="B183" s="163"/>
      <c r="C183" s="163"/>
      <c r="D183" s="163"/>
      <c r="E183" s="180"/>
      <c r="F183" s="163"/>
      <c r="G183" s="180"/>
      <c r="H183" s="180"/>
      <c r="I183" s="163"/>
      <c r="J183" s="163"/>
      <c r="K183" s="163"/>
      <c r="L183" s="163"/>
      <c r="M183" s="163"/>
      <c r="N183" s="163"/>
      <c r="O183" s="163"/>
      <c r="P183" s="163"/>
      <c r="Q183" s="163"/>
      <c r="R183" s="163"/>
      <c r="S183" s="163"/>
      <c r="T183" s="163"/>
      <c r="U183" s="163"/>
      <c r="V183" s="163"/>
      <c r="W183" s="163"/>
      <c r="X183" s="163"/>
      <c r="Y183" s="163"/>
      <c r="Z183" s="163"/>
    </row>
    <row r="184" spans="1:26" ht="12" customHeight="1">
      <c r="A184" s="163"/>
      <c r="B184" s="163"/>
      <c r="C184" s="163"/>
      <c r="D184" s="163"/>
      <c r="E184" s="180"/>
      <c r="F184" s="163"/>
      <c r="G184" s="180"/>
      <c r="H184" s="180"/>
      <c r="I184" s="163"/>
      <c r="J184" s="163"/>
      <c r="K184" s="163"/>
      <c r="L184" s="163"/>
      <c r="M184" s="163"/>
      <c r="N184" s="163"/>
      <c r="O184" s="163"/>
      <c r="P184" s="163"/>
      <c r="Q184" s="163"/>
      <c r="R184" s="163"/>
      <c r="S184" s="163"/>
      <c r="T184" s="163"/>
      <c r="U184" s="163"/>
      <c r="V184" s="163"/>
      <c r="W184" s="163"/>
      <c r="X184" s="163"/>
      <c r="Y184" s="163"/>
      <c r="Z184" s="163"/>
    </row>
    <row r="185" spans="1:26" ht="12" customHeight="1">
      <c r="A185" s="163"/>
      <c r="B185" s="163"/>
      <c r="C185" s="163"/>
      <c r="D185" s="163"/>
      <c r="E185" s="180"/>
      <c r="F185" s="163"/>
      <c r="G185" s="180"/>
      <c r="H185" s="180"/>
      <c r="I185" s="163"/>
      <c r="J185" s="163"/>
      <c r="K185" s="163"/>
      <c r="L185" s="163"/>
      <c r="M185" s="163"/>
      <c r="N185" s="163"/>
      <c r="O185" s="163"/>
      <c r="P185" s="163"/>
      <c r="Q185" s="163"/>
      <c r="R185" s="163"/>
      <c r="S185" s="163"/>
      <c r="T185" s="163"/>
      <c r="U185" s="163"/>
      <c r="V185" s="163"/>
      <c r="W185" s="163"/>
      <c r="X185" s="163"/>
      <c r="Y185" s="163"/>
      <c r="Z185" s="163"/>
    </row>
    <row r="186" spans="1:26" ht="12" customHeight="1">
      <c r="A186" s="163"/>
      <c r="B186" s="163"/>
      <c r="C186" s="163"/>
      <c r="D186" s="163"/>
      <c r="E186" s="180"/>
      <c r="F186" s="163"/>
      <c r="G186" s="180"/>
      <c r="H186" s="180"/>
      <c r="I186" s="163"/>
      <c r="J186" s="163"/>
      <c r="K186" s="163"/>
      <c r="L186" s="163"/>
      <c r="M186" s="163"/>
      <c r="N186" s="163"/>
      <c r="O186" s="163"/>
      <c r="P186" s="163"/>
      <c r="Q186" s="163"/>
      <c r="R186" s="163"/>
      <c r="S186" s="163"/>
      <c r="T186" s="163"/>
      <c r="U186" s="163"/>
      <c r="V186" s="163"/>
      <c r="W186" s="163"/>
      <c r="X186" s="163"/>
      <c r="Y186" s="163"/>
      <c r="Z186" s="163"/>
    </row>
    <row r="187" spans="1:26" ht="12" customHeight="1">
      <c r="A187" s="163"/>
      <c r="B187" s="163"/>
      <c r="C187" s="163"/>
      <c r="D187" s="163"/>
      <c r="E187" s="180"/>
      <c r="F187" s="163"/>
      <c r="G187" s="180"/>
      <c r="H187" s="180"/>
      <c r="I187" s="163"/>
      <c r="J187" s="163"/>
      <c r="K187" s="163"/>
      <c r="L187" s="163"/>
      <c r="M187" s="163"/>
      <c r="N187" s="163"/>
      <c r="O187" s="163"/>
      <c r="P187" s="163"/>
      <c r="Q187" s="163"/>
      <c r="R187" s="163"/>
      <c r="S187" s="163"/>
      <c r="T187" s="163"/>
      <c r="U187" s="163"/>
      <c r="V187" s="163"/>
      <c r="W187" s="163"/>
      <c r="X187" s="163"/>
      <c r="Y187" s="163"/>
      <c r="Z187" s="163"/>
    </row>
    <row r="188" spans="1:26" ht="12" customHeight="1">
      <c r="A188" s="163"/>
      <c r="B188" s="163"/>
      <c r="C188" s="163"/>
      <c r="D188" s="163"/>
      <c r="E188" s="180"/>
      <c r="F188" s="163"/>
      <c r="G188" s="180"/>
      <c r="H188" s="180"/>
      <c r="I188" s="163"/>
      <c r="J188" s="163"/>
      <c r="K188" s="163"/>
      <c r="L188" s="163"/>
      <c r="M188" s="163"/>
      <c r="N188" s="163"/>
      <c r="O188" s="163"/>
      <c r="P188" s="163"/>
      <c r="Q188" s="163"/>
      <c r="R188" s="163"/>
      <c r="S188" s="163"/>
      <c r="T188" s="163"/>
      <c r="U188" s="163"/>
      <c r="V188" s="163"/>
      <c r="W188" s="163"/>
      <c r="X188" s="163"/>
      <c r="Y188" s="163"/>
      <c r="Z188" s="163"/>
    </row>
    <row r="189" spans="1:26" ht="12" customHeight="1">
      <c r="A189" s="163"/>
      <c r="B189" s="163"/>
      <c r="C189" s="163"/>
      <c r="D189" s="163"/>
      <c r="E189" s="180"/>
      <c r="F189" s="163"/>
      <c r="G189" s="180"/>
      <c r="H189" s="180"/>
      <c r="I189" s="163"/>
      <c r="J189" s="163"/>
      <c r="K189" s="163"/>
      <c r="L189" s="163"/>
      <c r="M189" s="163"/>
      <c r="N189" s="163"/>
      <c r="O189" s="163"/>
      <c r="P189" s="163"/>
      <c r="Q189" s="163"/>
      <c r="R189" s="163"/>
      <c r="S189" s="163"/>
      <c r="T189" s="163"/>
      <c r="U189" s="163"/>
      <c r="V189" s="163"/>
      <c r="W189" s="163"/>
      <c r="X189" s="163"/>
      <c r="Y189" s="163"/>
      <c r="Z189" s="163"/>
    </row>
    <row r="190" spans="1:26" ht="12" customHeight="1">
      <c r="A190" s="163"/>
      <c r="B190" s="163"/>
      <c r="C190" s="163"/>
      <c r="D190" s="163"/>
      <c r="E190" s="180"/>
      <c r="F190" s="163"/>
      <c r="G190" s="180"/>
      <c r="H190" s="180"/>
      <c r="I190" s="163"/>
      <c r="J190" s="163"/>
      <c r="K190" s="163"/>
      <c r="L190" s="163"/>
      <c r="M190" s="163"/>
      <c r="N190" s="163"/>
      <c r="O190" s="163"/>
      <c r="P190" s="163"/>
      <c r="Q190" s="163"/>
      <c r="R190" s="163"/>
      <c r="S190" s="163"/>
      <c r="T190" s="163"/>
      <c r="U190" s="163"/>
      <c r="V190" s="163"/>
      <c r="W190" s="163"/>
      <c r="X190" s="163"/>
      <c r="Y190" s="163"/>
      <c r="Z190" s="163"/>
    </row>
    <row r="191" spans="1:26" ht="12" customHeight="1">
      <c r="A191" s="163"/>
      <c r="B191" s="163"/>
      <c r="C191" s="163"/>
      <c r="D191" s="163"/>
      <c r="E191" s="180"/>
      <c r="F191" s="163"/>
      <c r="G191" s="180"/>
      <c r="H191" s="180"/>
      <c r="I191" s="163"/>
      <c r="J191" s="163"/>
      <c r="K191" s="163"/>
      <c r="L191" s="163"/>
      <c r="M191" s="163"/>
      <c r="N191" s="163"/>
      <c r="O191" s="163"/>
      <c r="P191" s="163"/>
      <c r="Q191" s="163"/>
      <c r="R191" s="163"/>
      <c r="S191" s="163"/>
      <c r="T191" s="163"/>
      <c r="U191" s="163"/>
      <c r="V191" s="163"/>
      <c r="W191" s="163"/>
      <c r="X191" s="163"/>
      <c r="Y191" s="163"/>
      <c r="Z191" s="163"/>
    </row>
    <row r="192" spans="1:26" ht="12" customHeight="1">
      <c r="A192" s="163"/>
      <c r="B192" s="163"/>
      <c r="C192" s="163"/>
      <c r="D192" s="163"/>
      <c r="E192" s="180"/>
      <c r="F192" s="163"/>
      <c r="G192" s="180"/>
      <c r="H192" s="180"/>
      <c r="I192" s="163"/>
      <c r="J192" s="163"/>
      <c r="K192" s="163"/>
      <c r="L192" s="163"/>
      <c r="M192" s="163"/>
      <c r="N192" s="163"/>
      <c r="O192" s="163"/>
      <c r="P192" s="163"/>
      <c r="Q192" s="163"/>
      <c r="R192" s="163"/>
      <c r="S192" s="163"/>
      <c r="T192" s="163"/>
      <c r="U192" s="163"/>
      <c r="V192" s="163"/>
      <c r="W192" s="163"/>
      <c r="X192" s="163"/>
      <c r="Y192" s="163"/>
      <c r="Z192" s="163"/>
    </row>
    <row r="193" spans="1:26" ht="12" customHeight="1">
      <c r="A193" s="163"/>
      <c r="B193" s="163"/>
      <c r="C193" s="163"/>
      <c r="D193" s="163"/>
      <c r="E193" s="180"/>
      <c r="F193" s="163"/>
      <c r="G193" s="180"/>
      <c r="H193" s="180"/>
      <c r="I193" s="163"/>
      <c r="J193" s="163"/>
      <c r="K193" s="163"/>
      <c r="L193" s="163"/>
      <c r="M193" s="163"/>
      <c r="N193" s="163"/>
      <c r="O193" s="163"/>
      <c r="P193" s="163"/>
      <c r="Q193" s="163"/>
      <c r="R193" s="163"/>
      <c r="S193" s="163"/>
      <c r="T193" s="163"/>
      <c r="U193" s="163"/>
      <c r="V193" s="163"/>
      <c r="W193" s="163"/>
      <c r="X193" s="163"/>
      <c r="Y193" s="163"/>
      <c r="Z193" s="163"/>
    </row>
    <row r="194" spans="1:26" ht="12" customHeight="1">
      <c r="A194" s="163"/>
      <c r="B194" s="163"/>
      <c r="C194" s="163"/>
      <c r="D194" s="163"/>
      <c r="E194" s="180"/>
      <c r="F194" s="163"/>
      <c r="G194" s="180"/>
      <c r="H194" s="180"/>
      <c r="I194" s="163"/>
      <c r="J194" s="163"/>
      <c r="K194" s="163"/>
      <c r="L194" s="163"/>
      <c r="M194" s="163"/>
      <c r="N194" s="163"/>
      <c r="O194" s="163"/>
      <c r="P194" s="163"/>
      <c r="Q194" s="163"/>
      <c r="R194" s="163"/>
      <c r="S194" s="163"/>
      <c r="T194" s="163"/>
      <c r="U194" s="163"/>
      <c r="V194" s="163"/>
      <c r="W194" s="163"/>
      <c r="X194" s="163"/>
      <c r="Y194" s="163"/>
      <c r="Z194" s="163"/>
    </row>
    <row r="195" spans="1:26" ht="12" customHeight="1">
      <c r="A195" s="163"/>
      <c r="B195" s="163"/>
      <c r="C195" s="163"/>
      <c r="D195" s="163"/>
      <c r="E195" s="180"/>
      <c r="F195" s="163"/>
      <c r="G195" s="180"/>
      <c r="H195" s="180"/>
      <c r="I195" s="163"/>
      <c r="J195" s="163"/>
      <c r="K195" s="163"/>
      <c r="L195" s="163"/>
      <c r="M195" s="163"/>
      <c r="N195" s="163"/>
      <c r="O195" s="163"/>
      <c r="P195" s="163"/>
      <c r="Q195" s="163"/>
      <c r="R195" s="163"/>
      <c r="S195" s="163"/>
      <c r="T195" s="163"/>
      <c r="U195" s="163"/>
      <c r="V195" s="163"/>
      <c r="W195" s="163"/>
      <c r="X195" s="163"/>
      <c r="Y195" s="163"/>
      <c r="Z195" s="163"/>
    </row>
    <row r="196" spans="1:26" ht="12" customHeight="1">
      <c r="A196" s="163"/>
      <c r="B196" s="163"/>
      <c r="C196" s="163"/>
      <c r="D196" s="163"/>
      <c r="E196" s="180"/>
      <c r="F196" s="163"/>
      <c r="G196" s="180"/>
      <c r="H196" s="180"/>
      <c r="I196" s="163"/>
      <c r="J196" s="163"/>
      <c r="K196" s="163"/>
      <c r="L196" s="163"/>
      <c r="M196" s="163"/>
      <c r="N196" s="163"/>
      <c r="O196" s="163"/>
      <c r="P196" s="163"/>
      <c r="Q196" s="163"/>
      <c r="R196" s="163"/>
      <c r="S196" s="163"/>
      <c r="T196" s="163"/>
      <c r="U196" s="163"/>
      <c r="V196" s="163"/>
      <c r="W196" s="163"/>
      <c r="X196" s="163"/>
      <c r="Y196" s="163"/>
      <c r="Z196" s="163"/>
    </row>
    <row r="197" spans="1:26" ht="12" customHeight="1">
      <c r="A197" s="163"/>
      <c r="B197" s="163"/>
      <c r="C197" s="163"/>
      <c r="D197" s="163"/>
      <c r="E197" s="180"/>
      <c r="F197" s="163"/>
      <c r="G197" s="180"/>
      <c r="H197" s="180"/>
      <c r="I197" s="163"/>
      <c r="J197" s="163"/>
      <c r="K197" s="163"/>
      <c r="L197" s="163"/>
      <c r="M197" s="163"/>
      <c r="N197" s="163"/>
      <c r="O197" s="163"/>
      <c r="P197" s="163"/>
      <c r="Q197" s="163"/>
      <c r="R197" s="163"/>
      <c r="S197" s="163"/>
      <c r="T197" s="163"/>
      <c r="U197" s="163"/>
      <c r="V197" s="163"/>
      <c r="W197" s="163"/>
      <c r="X197" s="163"/>
      <c r="Y197" s="163"/>
      <c r="Z197" s="163"/>
    </row>
    <row r="198" spans="1:26" ht="12" customHeight="1">
      <c r="A198" s="163"/>
      <c r="B198" s="163"/>
      <c r="C198" s="163"/>
      <c r="D198" s="163"/>
      <c r="E198" s="180"/>
      <c r="F198" s="163"/>
      <c r="G198" s="180"/>
      <c r="H198" s="180"/>
      <c r="I198" s="163"/>
      <c r="J198" s="163"/>
      <c r="K198" s="163"/>
      <c r="L198" s="163"/>
      <c r="M198" s="163"/>
      <c r="N198" s="163"/>
      <c r="O198" s="163"/>
      <c r="P198" s="163"/>
      <c r="Q198" s="163"/>
      <c r="R198" s="163"/>
      <c r="S198" s="163"/>
      <c r="T198" s="163"/>
      <c r="U198" s="163"/>
      <c r="V198" s="163"/>
      <c r="W198" s="163"/>
      <c r="X198" s="163"/>
      <c r="Y198" s="163"/>
      <c r="Z198" s="163"/>
    </row>
    <row r="199" spans="1:26" ht="12" customHeight="1">
      <c r="A199" s="163"/>
      <c r="B199" s="163"/>
      <c r="C199" s="163"/>
      <c r="D199" s="163"/>
      <c r="E199" s="180"/>
      <c r="F199" s="163"/>
      <c r="G199" s="180"/>
      <c r="H199" s="180"/>
      <c r="I199" s="163"/>
      <c r="J199" s="163"/>
      <c r="K199" s="163"/>
      <c r="L199" s="163"/>
      <c r="M199" s="163"/>
      <c r="N199" s="163"/>
      <c r="O199" s="163"/>
      <c r="P199" s="163"/>
      <c r="Q199" s="163"/>
      <c r="R199" s="163"/>
      <c r="S199" s="163"/>
      <c r="T199" s="163"/>
      <c r="U199" s="163"/>
      <c r="V199" s="163"/>
      <c r="W199" s="163"/>
      <c r="X199" s="163"/>
      <c r="Y199" s="163"/>
      <c r="Z199" s="163"/>
    </row>
    <row r="200" spans="1:26" ht="12" customHeight="1">
      <c r="A200" s="163"/>
      <c r="B200" s="163"/>
      <c r="C200" s="163"/>
      <c r="D200" s="163"/>
      <c r="E200" s="180"/>
      <c r="F200" s="163"/>
      <c r="G200" s="180"/>
      <c r="H200" s="180"/>
      <c r="I200" s="163"/>
      <c r="J200" s="163"/>
      <c r="K200" s="163"/>
      <c r="L200" s="163"/>
      <c r="M200" s="163"/>
      <c r="N200" s="163"/>
      <c r="O200" s="163"/>
      <c r="P200" s="163"/>
      <c r="Q200" s="163"/>
      <c r="R200" s="163"/>
      <c r="S200" s="163"/>
      <c r="T200" s="163"/>
      <c r="U200" s="163"/>
      <c r="V200" s="163"/>
      <c r="W200" s="163"/>
      <c r="X200" s="163"/>
      <c r="Y200" s="163"/>
      <c r="Z200" s="163"/>
    </row>
    <row r="201" spans="1:26" ht="12" customHeight="1">
      <c r="A201" s="163"/>
      <c r="B201" s="163"/>
      <c r="C201" s="163"/>
      <c r="D201" s="163"/>
      <c r="E201" s="180"/>
      <c r="F201" s="163"/>
      <c r="G201" s="180"/>
      <c r="H201" s="180"/>
      <c r="I201" s="163"/>
      <c r="J201" s="163"/>
      <c r="K201" s="163"/>
      <c r="L201" s="163"/>
      <c r="M201" s="163"/>
      <c r="N201" s="163"/>
      <c r="O201" s="163"/>
      <c r="P201" s="163"/>
      <c r="Q201" s="163"/>
      <c r="R201" s="163"/>
      <c r="S201" s="163"/>
      <c r="T201" s="163"/>
      <c r="U201" s="163"/>
      <c r="V201" s="163"/>
      <c r="W201" s="163"/>
      <c r="X201" s="163"/>
      <c r="Y201" s="163"/>
      <c r="Z201" s="163"/>
    </row>
    <row r="202" spans="1:26" ht="12" customHeight="1">
      <c r="A202" s="163"/>
      <c r="B202" s="163"/>
      <c r="C202" s="163"/>
      <c r="D202" s="163"/>
      <c r="E202" s="180"/>
      <c r="F202" s="163"/>
      <c r="G202" s="180"/>
      <c r="H202" s="180"/>
      <c r="I202" s="163"/>
      <c r="J202" s="163"/>
      <c r="K202" s="163"/>
      <c r="L202" s="163"/>
      <c r="M202" s="163"/>
      <c r="N202" s="163"/>
      <c r="O202" s="163"/>
      <c r="P202" s="163"/>
      <c r="Q202" s="163"/>
      <c r="R202" s="163"/>
      <c r="S202" s="163"/>
      <c r="T202" s="163"/>
      <c r="U202" s="163"/>
      <c r="V202" s="163"/>
      <c r="W202" s="163"/>
      <c r="X202" s="163"/>
      <c r="Y202" s="163"/>
      <c r="Z202" s="163"/>
    </row>
    <row r="203" spans="1:26" ht="12" customHeight="1">
      <c r="A203" s="163"/>
      <c r="B203" s="163"/>
      <c r="C203" s="163"/>
      <c r="D203" s="163"/>
      <c r="E203" s="180"/>
      <c r="F203" s="163"/>
      <c r="G203" s="180"/>
      <c r="H203" s="180"/>
      <c r="I203" s="163"/>
      <c r="J203" s="163"/>
      <c r="K203" s="163"/>
      <c r="L203" s="163"/>
      <c r="M203" s="163"/>
      <c r="N203" s="163"/>
      <c r="O203" s="163"/>
      <c r="P203" s="163"/>
      <c r="Q203" s="163"/>
      <c r="R203" s="163"/>
      <c r="S203" s="163"/>
      <c r="T203" s="163"/>
      <c r="U203" s="163"/>
      <c r="V203" s="163"/>
      <c r="W203" s="163"/>
      <c r="X203" s="163"/>
      <c r="Y203" s="163"/>
      <c r="Z203" s="163"/>
    </row>
    <row r="204" spans="1:26" ht="12" customHeight="1">
      <c r="A204" s="163"/>
      <c r="B204" s="163"/>
      <c r="C204" s="163"/>
      <c r="D204" s="163"/>
      <c r="E204" s="180"/>
      <c r="F204" s="163"/>
      <c r="G204" s="180"/>
      <c r="H204" s="180"/>
      <c r="I204" s="163"/>
      <c r="J204" s="163"/>
      <c r="K204" s="163"/>
      <c r="L204" s="163"/>
      <c r="M204" s="163"/>
      <c r="N204" s="163"/>
      <c r="O204" s="163"/>
      <c r="P204" s="163"/>
      <c r="Q204" s="163"/>
      <c r="R204" s="163"/>
      <c r="S204" s="163"/>
      <c r="T204" s="163"/>
      <c r="U204" s="163"/>
      <c r="V204" s="163"/>
      <c r="W204" s="163"/>
      <c r="X204" s="163"/>
      <c r="Y204" s="163"/>
      <c r="Z204" s="163"/>
    </row>
    <row r="205" spans="1:26" ht="12" customHeight="1">
      <c r="A205" s="163"/>
      <c r="B205" s="163"/>
      <c r="C205" s="163"/>
      <c r="D205" s="163"/>
      <c r="E205" s="180"/>
      <c r="F205" s="163"/>
      <c r="G205" s="180"/>
      <c r="H205" s="180"/>
      <c r="I205" s="163"/>
      <c r="J205" s="163"/>
      <c r="K205" s="163"/>
      <c r="L205" s="163"/>
      <c r="M205" s="163"/>
      <c r="N205" s="163"/>
      <c r="O205" s="163"/>
      <c r="P205" s="163"/>
      <c r="Q205" s="163"/>
      <c r="R205" s="163"/>
      <c r="S205" s="163"/>
      <c r="T205" s="163"/>
      <c r="U205" s="163"/>
      <c r="V205" s="163"/>
      <c r="W205" s="163"/>
      <c r="X205" s="163"/>
      <c r="Y205" s="163"/>
      <c r="Z205" s="163"/>
    </row>
    <row r="206" spans="1:26" ht="12" customHeight="1">
      <c r="A206" s="163"/>
      <c r="B206" s="163"/>
      <c r="C206" s="163"/>
      <c r="D206" s="163"/>
      <c r="E206" s="180"/>
      <c r="F206" s="163"/>
      <c r="G206" s="180"/>
      <c r="H206" s="180"/>
      <c r="I206" s="163"/>
      <c r="J206" s="163"/>
      <c r="K206" s="163"/>
      <c r="L206" s="163"/>
      <c r="M206" s="163"/>
      <c r="N206" s="163"/>
      <c r="O206" s="163"/>
      <c r="P206" s="163"/>
      <c r="Q206" s="163"/>
      <c r="R206" s="163"/>
      <c r="S206" s="163"/>
      <c r="T206" s="163"/>
      <c r="U206" s="163"/>
      <c r="V206" s="163"/>
      <c r="W206" s="163"/>
      <c r="X206" s="163"/>
      <c r="Y206" s="163"/>
      <c r="Z206" s="163"/>
    </row>
    <row r="207" spans="1:26" ht="12" customHeight="1">
      <c r="A207" s="163"/>
      <c r="B207" s="163"/>
      <c r="C207" s="163"/>
      <c r="D207" s="163"/>
      <c r="E207" s="180"/>
      <c r="F207" s="163"/>
      <c r="G207" s="180"/>
      <c r="H207" s="180"/>
      <c r="I207" s="163"/>
      <c r="J207" s="163"/>
      <c r="K207" s="163"/>
      <c r="L207" s="163"/>
      <c r="M207" s="163"/>
      <c r="N207" s="163"/>
      <c r="O207" s="163"/>
      <c r="P207" s="163"/>
      <c r="Q207" s="163"/>
      <c r="R207" s="163"/>
      <c r="S207" s="163"/>
      <c r="T207" s="163"/>
      <c r="U207" s="163"/>
      <c r="V207" s="163"/>
      <c r="W207" s="163"/>
      <c r="X207" s="163"/>
      <c r="Y207" s="163"/>
      <c r="Z207" s="163"/>
    </row>
    <row r="208" spans="1:26" ht="12" customHeight="1">
      <c r="A208" s="163"/>
      <c r="B208" s="163"/>
      <c r="C208" s="163"/>
      <c r="D208" s="163"/>
      <c r="E208" s="180"/>
      <c r="F208" s="163"/>
      <c r="G208" s="180"/>
      <c r="H208" s="180"/>
      <c r="I208" s="163"/>
      <c r="J208" s="163"/>
      <c r="K208" s="163"/>
      <c r="L208" s="163"/>
      <c r="M208" s="163"/>
      <c r="N208" s="163"/>
      <c r="O208" s="163"/>
      <c r="P208" s="163"/>
      <c r="Q208" s="163"/>
      <c r="R208" s="163"/>
      <c r="S208" s="163"/>
      <c r="T208" s="163"/>
      <c r="U208" s="163"/>
      <c r="V208" s="163"/>
      <c r="W208" s="163"/>
      <c r="X208" s="163"/>
      <c r="Y208" s="163"/>
      <c r="Z208" s="163"/>
    </row>
    <row r="209" spans="1:26" ht="12" customHeight="1">
      <c r="A209" s="163"/>
      <c r="B209" s="163"/>
      <c r="C209" s="163"/>
      <c r="D209" s="163"/>
      <c r="E209" s="180"/>
      <c r="F209" s="163"/>
      <c r="G209" s="180"/>
      <c r="H209" s="180"/>
      <c r="I209" s="163"/>
      <c r="J209" s="163"/>
      <c r="K209" s="163"/>
      <c r="L209" s="163"/>
      <c r="M209" s="163"/>
      <c r="N209" s="163"/>
      <c r="O209" s="163"/>
      <c r="P209" s="163"/>
      <c r="Q209" s="163"/>
      <c r="R209" s="163"/>
      <c r="S209" s="163"/>
      <c r="T209" s="163"/>
      <c r="U209" s="163"/>
      <c r="V209" s="163"/>
      <c r="W209" s="163"/>
      <c r="X209" s="163"/>
      <c r="Y209" s="163"/>
      <c r="Z209" s="163"/>
    </row>
    <row r="210" spans="1:26" ht="12" customHeight="1">
      <c r="A210" s="163"/>
      <c r="B210" s="163"/>
      <c r="C210" s="163"/>
      <c r="D210" s="163"/>
      <c r="E210" s="180"/>
      <c r="F210" s="163"/>
      <c r="G210" s="180"/>
      <c r="H210" s="180"/>
      <c r="I210" s="163"/>
      <c r="J210" s="163"/>
      <c r="K210" s="163"/>
      <c r="L210" s="163"/>
      <c r="M210" s="163"/>
      <c r="N210" s="163"/>
      <c r="O210" s="163"/>
      <c r="P210" s="163"/>
      <c r="Q210" s="163"/>
      <c r="R210" s="163"/>
      <c r="S210" s="163"/>
      <c r="T210" s="163"/>
      <c r="U210" s="163"/>
      <c r="V210" s="163"/>
      <c r="W210" s="163"/>
      <c r="X210" s="163"/>
      <c r="Y210" s="163"/>
      <c r="Z210" s="163"/>
    </row>
    <row r="211" spans="1:26" ht="12" customHeight="1">
      <c r="A211" s="163"/>
      <c r="B211" s="163"/>
      <c r="C211" s="163"/>
      <c r="D211" s="163"/>
      <c r="E211" s="180"/>
      <c r="F211" s="163"/>
      <c r="G211" s="180"/>
      <c r="H211" s="180"/>
      <c r="I211" s="163"/>
      <c r="J211" s="163"/>
      <c r="K211" s="163"/>
      <c r="L211" s="163"/>
      <c r="M211" s="163"/>
      <c r="N211" s="163"/>
      <c r="O211" s="163"/>
      <c r="P211" s="163"/>
      <c r="Q211" s="163"/>
      <c r="R211" s="163"/>
      <c r="S211" s="163"/>
      <c r="T211" s="163"/>
      <c r="U211" s="163"/>
      <c r="V211" s="163"/>
      <c r="W211" s="163"/>
      <c r="X211" s="163"/>
      <c r="Y211" s="163"/>
      <c r="Z211" s="163"/>
    </row>
    <row r="212" spans="1:26" ht="12" customHeight="1">
      <c r="A212" s="163"/>
      <c r="B212" s="163"/>
      <c r="C212" s="163"/>
      <c r="D212" s="163"/>
      <c r="E212" s="180"/>
      <c r="F212" s="163"/>
      <c r="G212" s="180"/>
      <c r="H212" s="180"/>
      <c r="I212" s="163"/>
      <c r="J212" s="163"/>
      <c r="K212" s="163"/>
      <c r="L212" s="163"/>
      <c r="M212" s="163"/>
      <c r="N212" s="163"/>
      <c r="O212" s="163"/>
      <c r="P212" s="163"/>
      <c r="Q212" s="163"/>
      <c r="R212" s="163"/>
      <c r="S212" s="163"/>
      <c r="T212" s="163"/>
      <c r="U212" s="163"/>
      <c r="V212" s="163"/>
      <c r="W212" s="163"/>
      <c r="X212" s="163"/>
      <c r="Y212" s="163"/>
      <c r="Z212" s="163"/>
    </row>
    <row r="213" spans="1:26" ht="12" customHeight="1">
      <c r="A213" s="163"/>
      <c r="B213" s="163"/>
      <c r="C213" s="163"/>
      <c r="D213" s="163"/>
      <c r="E213" s="180"/>
      <c r="F213" s="163"/>
      <c r="G213" s="180"/>
      <c r="H213" s="180"/>
      <c r="I213" s="163"/>
      <c r="J213" s="163"/>
      <c r="K213" s="163"/>
      <c r="L213" s="163"/>
      <c r="M213" s="163"/>
      <c r="N213" s="163"/>
      <c r="O213" s="163"/>
      <c r="P213" s="163"/>
      <c r="Q213" s="163"/>
      <c r="R213" s="163"/>
      <c r="S213" s="163"/>
      <c r="T213" s="163"/>
      <c r="U213" s="163"/>
      <c r="V213" s="163"/>
      <c r="W213" s="163"/>
      <c r="X213" s="163"/>
      <c r="Y213" s="163"/>
      <c r="Z213" s="163"/>
    </row>
    <row r="214" spans="1:26" ht="12" customHeight="1">
      <c r="A214" s="163"/>
      <c r="B214" s="163"/>
      <c r="C214" s="163"/>
      <c r="D214" s="163"/>
      <c r="E214" s="180"/>
      <c r="F214" s="163"/>
      <c r="G214" s="180"/>
      <c r="H214" s="180"/>
      <c r="I214" s="163"/>
      <c r="J214" s="163"/>
      <c r="K214" s="163"/>
      <c r="L214" s="163"/>
      <c r="M214" s="163"/>
      <c r="N214" s="163"/>
      <c r="O214" s="163"/>
      <c r="P214" s="163"/>
      <c r="Q214" s="163"/>
      <c r="R214" s="163"/>
      <c r="S214" s="163"/>
      <c r="T214" s="163"/>
      <c r="U214" s="163"/>
      <c r="V214" s="163"/>
      <c r="W214" s="163"/>
      <c r="X214" s="163"/>
      <c r="Y214" s="163"/>
      <c r="Z214" s="163"/>
    </row>
    <row r="215" spans="1:26" ht="12" customHeight="1">
      <c r="A215" s="163"/>
      <c r="B215" s="163"/>
      <c r="C215" s="163"/>
      <c r="D215" s="163"/>
      <c r="E215" s="180"/>
      <c r="F215" s="163"/>
      <c r="G215" s="180"/>
      <c r="H215" s="180"/>
      <c r="I215" s="163"/>
      <c r="J215" s="163"/>
      <c r="K215" s="163"/>
      <c r="L215" s="163"/>
      <c r="M215" s="163"/>
      <c r="N215" s="163"/>
      <c r="O215" s="163"/>
      <c r="P215" s="163"/>
      <c r="Q215" s="163"/>
      <c r="R215" s="163"/>
      <c r="S215" s="163"/>
      <c r="T215" s="163"/>
      <c r="U215" s="163"/>
      <c r="V215" s="163"/>
      <c r="W215" s="163"/>
      <c r="X215" s="163"/>
      <c r="Y215" s="163"/>
      <c r="Z215" s="163"/>
    </row>
    <row r="216" spans="1:26" ht="12" customHeight="1">
      <c r="A216" s="163"/>
      <c r="B216" s="163"/>
      <c r="C216" s="163"/>
      <c r="D216" s="163"/>
      <c r="E216" s="180"/>
      <c r="F216" s="163"/>
      <c r="G216" s="180"/>
      <c r="H216" s="180"/>
      <c r="I216" s="163"/>
      <c r="J216" s="163"/>
      <c r="K216" s="163"/>
      <c r="L216" s="163"/>
      <c r="M216" s="163"/>
      <c r="N216" s="163"/>
      <c r="O216" s="163"/>
      <c r="P216" s="163"/>
      <c r="Q216" s="163"/>
      <c r="R216" s="163"/>
      <c r="S216" s="163"/>
      <c r="T216" s="163"/>
      <c r="U216" s="163"/>
      <c r="V216" s="163"/>
      <c r="W216" s="163"/>
      <c r="X216" s="163"/>
      <c r="Y216" s="163"/>
      <c r="Z216" s="163"/>
    </row>
    <row r="217" spans="1:26" ht="12" customHeight="1">
      <c r="A217" s="163"/>
      <c r="B217" s="163"/>
      <c r="C217" s="163"/>
      <c r="D217" s="163"/>
      <c r="E217" s="180"/>
      <c r="F217" s="163"/>
      <c r="G217" s="180"/>
      <c r="H217" s="180"/>
      <c r="I217" s="163"/>
      <c r="J217" s="163"/>
      <c r="K217" s="163"/>
      <c r="L217" s="163"/>
      <c r="M217" s="163"/>
      <c r="N217" s="163"/>
      <c r="O217" s="163"/>
      <c r="P217" s="163"/>
      <c r="Q217" s="163"/>
      <c r="R217" s="163"/>
      <c r="S217" s="163"/>
      <c r="T217" s="163"/>
      <c r="U217" s="163"/>
      <c r="V217" s="163"/>
      <c r="W217" s="163"/>
      <c r="X217" s="163"/>
      <c r="Y217" s="163"/>
      <c r="Z217" s="163"/>
    </row>
    <row r="218" spans="1:26" ht="12" customHeight="1">
      <c r="A218" s="163"/>
      <c r="B218" s="163"/>
      <c r="C218" s="163"/>
      <c r="D218" s="163"/>
      <c r="E218" s="180"/>
      <c r="F218" s="163"/>
      <c r="G218" s="180"/>
      <c r="H218" s="180"/>
      <c r="I218" s="163"/>
      <c r="J218" s="163"/>
      <c r="K218" s="163"/>
      <c r="L218" s="163"/>
      <c r="M218" s="163"/>
      <c r="N218" s="163"/>
      <c r="O218" s="163"/>
      <c r="P218" s="163"/>
      <c r="Q218" s="163"/>
      <c r="R218" s="163"/>
      <c r="S218" s="163"/>
      <c r="T218" s="163"/>
      <c r="U218" s="163"/>
      <c r="V218" s="163"/>
      <c r="W218" s="163"/>
      <c r="X218" s="163"/>
      <c r="Y218" s="163"/>
      <c r="Z218" s="163"/>
    </row>
    <row r="219" spans="1:26" ht="12" customHeight="1">
      <c r="A219" s="163"/>
      <c r="B219" s="163"/>
      <c r="C219" s="163"/>
      <c r="D219" s="163"/>
      <c r="E219" s="180"/>
      <c r="F219" s="163"/>
      <c r="G219" s="180"/>
      <c r="H219" s="180"/>
      <c r="I219" s="163"/>
      <c r="J219" s="163"/>
      <c r="K219" s="163"/>
      <c r="L219" s="163"/>
      <c r="M219" s="163"/>
      <c r="N219" s="163"/>
      <c r="O219" s="163"/>
      <c r="P219" s="163"/>
      <c r="Q219" s="163"/>
      <c r="R219" s="163"/>
      <c r="S219" s="163"/>
      <c r="T219" s="163"/>
      <c r="U219" s="163"/>
      <c r="V219" s="163"/>
      <c r="W219" s="163"/>
      <c r="X219" s="163"/>
      <c r="Y219" s="163"/>
      <c r="Z219" s="163"/>
    </row>
    <row r="220" spans="1:26" ht="12" customHeight="1">
      <c r="A220" s="163"/>
      <c r="B220" s="163"/>
      <c r="C220" s="163"/>
      <c r="D220" s="163"/>
      <c r="E220" s="180"/>
      <c r="F220" s="163"/>
      <c r="G220" s="180"/>
      <c r="H220" s="180"/>
      <c r="I220" s="163"/>
      <c r="J220" s="163"/>
      <c r="K220" s="163"/>
      <c r="L220" s="163"/>
      <c r="M220" s="163"/>
      <c r="N220" s="163"/>
      <c r="O220" s="163"/>
      <c r="P220" s="163"/>
      <c r="Q220" s="163"/>
      <c r="R220" s="163"/>
      <c r="S220" s="163"/>
      <c r="T220" s="163"/>
      <c r="U220" s="163"/>
      <c r="V220" s="163"/>
      <c r="W220" s="163"/>
      <c r="X220" s="163"/>
      <c r="Y220" s="163"/>
      <c r="Z220" s="163"/>
    </row>
    <row r="221" spans="1:26" ht="12" customHeight="1">
      <c r="A221" s="163"/>
      <c r="B221" s="163"/>
      <c r="C221" s="163"/>
      <c r="D221" s="163"/>
      <c r="E221" s="180"/>
      <c r="F221" s="163"/>
      <c r="G221" s="180"/>
      <c r="H221" s="180"/>
      <c r="I221" s="163"/>
      <c r="J221" s="163"/>
      <c r="K221" s="163"/>
      <c r="L221" s="163"/>
      <c r="M221" s="163"/>
      <c r="N221" s="163"/>
      <c r="O221" s="163"/>
      <c r="P221" s="163"/>
      <c r="Q221" s="163"/>
      <c r="R221" s="163"/>
      <c r="S221" s="163"/>
      <c r="T221" s="163"/>
      <c r="U221" s="163"/>
      <c r="V221" s="163"/>
      <c r="W221" s="163"/>
      <c r="X221" s="163"/>
      <c r="Y221" s="163"/>
      <c r="Z221" s="163"/>
    </row>
    <row r="222" spans="1:26" ht="12" customHeight="1">
      <c r="A222" s="163"/>
      <c r="B222" s="163"/>
      <c r="C222" s="163"/>
      <c r="D222" s="163"/>
      <c r="E222" s="180"/>
      <c r="F222" s="163"/>
      <c r="G222" s="180"/>
      <c r="H222" s="180"/>
      <c r="I222" s="163"/>
      <c r="J222" s="163"/>
      <c r="K222" s="163"/>
      <c r="L222" s="163"/>
      <c r="M222" s="163"/>
      <c r="N222" s="163"/>
      <c r="O222" s="163"/>
      <c r="P222" s="163"/>
      <c r="Q222" s="163"/>
      <c r="R222" s="163"/>
      <c r="S222" s="163"/>
      <c r="T222" s="163"/>
      <c r="U222" s="163"/>
      <c r="V222" s="163"/>
      <c r="W222" s="163"/>
      <c r="X222" s="163"/>
      <c r="Y222" s="163"/>
      <c r="Z222" s="163"/>
    </row>
    <row r="223" spans="1:26" ht="12" customHeight="1">
      <c r="A223" s="163"/>
      <c r="B223" s="163"/>
      <c r="C223" s="163"/>
      <c r="D223" s="163"/>
      <c r="E223" s="180"/>
      <c r="F223" s="163"/>
      <c r="G223" s="180"/>
      <c r="H223" s="180"/>
      <c r="I223" s="163"/>
      <c r="J223" s="163"/>
      <c r="K223" s="163"/>
      <c r="L223" s="163"/>
      <c r="M223" s="163"/>
      <c r="N223" s="163"/>
      <c r="O223" s="163"/>
      <c r="P223" s="163"/>
      <c r="Q223" s="163"/>
      <c r="R223" s="163"/>
      <c r="S223" s="163"/>
      <c r="T223" s="163"/>
      <c r="U223" s="163"/>
      <c r="V223" s="163"/>
      <c r="W223" s="163"/>
      <c r="X223" s="163"/>
      <c r="Y223" s="163"/>
      <c r="Z223" s="163"/>
    </row>
    <row r="224" spans="1:26" ht="12" customHeight="1">
      <c r="A224" s="163"/>
      <c r="B224" s="163"/>
      <c r="C224" s="163"/>
      <c r="D224" s="163"/>
      <c r="E224" s="180"/>
      <c r="F224" s="163"/>
      <c r="G224" s="180"/>
      <c r="H224" s="180"/>
      <c r="I224" s="163"/>
      <c r="J224" s="163"/>
      <c r="K224" s="163"/>
      <c r="L224" s="163"/>
      <c r="M224" s="163"/>
      <c r="N224" s="163"/>
      <c r="O224" s="163"/>
      <c r="P224" s="163"/>
      <c r="Q224" s="163"/>
      <c r="R224" s="163"/>
      <c r="S224" s="163"/>
      <c r="T224" s="163"/>
      <c r="U224" s="163"/>
      <c r="V224" s="163"/>
      <c r="W224" s="163"/>
      <c r="X224" s="163"/>
      <c r="Y224" s="163"/>
      <c r="Z224" s="163"/>
    </row>
    <row r="225" spans="1:26" ht="12" customHeight="1">
      <c r="A225" s="163"/>
      <c r="B225" s="163"/>
      <c r="C225" s="163"/>
      <c r="D225" s="163"/>
      <c r="E225" s="180"/>
      <c r="F225" s="163"/>
      <c r="G225" s="180"/>
      <c r="H225" s="180"/>
      <c r="I225" s="163"/>
      <c r="J225" s="163"/>
      <c r="K225" s="163"/>
      <c r="L225" s="163"/>
      <c r="M225" s="163"/>
      <c r="N225" s="163"/>
      <c r="O225" s="163"/>
      <c r="P225" s="163"/>
      <c r="Q225" s="163"/>
      <c r="R225" s="163"/>
      <c r="S225" s="163"/>
      <c r="T225" s="163"/>
      <c r="U225" s="163"/>
      <c r="V225" s="163"/>
      <c r="W225" s="163"/>
      <c r="X225" s="163"/>
      <c r="Y225" s="163"/>
      <c r="Z225" s="163"/>
    </row>
    <row r="226" spans="1:26" ht="12" customHeight="1">
      <c r="A226" s="163"/>
      <c r="B226" s="163"/>
      <c r="C226" s="163"/>
      <c r="D226" s="163"/>
      <c r="E226" s="180"/>
      <c r="F226" s="163"/>
      <c r="G226" s="180"/>
      <c r="H226" s="180"/>
      <c r="I226" s="163"/>
      <c r="J226" s="163"/>
      <c r="K226" s="163"/>
      <c r="L226" s="163"/>
      <c r="M226" s="163"/>
      <c r="N226" s="163"/>
      <c r="O226" s="163"/>
      <c r="P226" s="163"/>
      <c r="Q226" s="163"/>
      <c r="R226" s="163"/>
      <c r="S226" s="163"/>
      <c r="T226" s="163"/>
      <c r="U226" s="163"/>
      <c r="V226" s="163"/>
      <c r="W226" s="163"/>
      <c r="X226" s="163"/>
      <c r="Y226" s="163"/>
      <c r="Z226" s="163"/>
    </row>
    <row r="227" spans="1:26" ht="12" customHeight="1">
      <c r="A227" s="163"/>
      <c r="B227" s="163"/>
      <c r="C227" s="163"/>
      <c r="D227" s="163"/>
      <c r="E227" s="180"/>
      <c r="F227" s="163"/>
      <c r="G227" s="180"/>
      <c r="H227" s="180"/>
      <c r="I227" s="163"/>
      <c r="J227" s="163"/>
      <c r="K227" s="163"/>
      <c r="L227" s="163"/>
      <c r="M227" s="163"/>
      <c r="N227" s="163"/>
      <c r="O227" s="163"/>
      <c r="P227" s="163"/>
      <c r="Q227" s="163"/>
      <c r="R227" s="163"/>
      <c r="S227" s="163"/>
      <c r="T227" s="163"/>
      <c r="U227" s="163"/>
      <c r="V227" s="163"/>
      <c r="W227" s="163"/>
      <c r="X227" s="163"/>
      <c r="Y227" s="163"/>
      <c r="Z227" s="163"/>
    </row>
    <row r="228" spans="1:26" ht="12" customHeight="1">
      <c r="A228" s="163"/>
      <c r="B228" s="163"/>
      <c r="C228" s="163"/>
      <c r="D228" s="163"/>
      <c r="E228" s="180"/>
      <c r="F228" s="163"/>
      <c r="G228" s="180"/>
      <c r="H228" s="180"/>
      <c r="I228" s="163"/>
      <c r="J228" s="163"/>
      <c r="K228" s="163"/>
      <c r="L228" s="163"/>
      <c r="M228" s="163"/>
      <c r="N228" s="163"/>
      <c r="O228" s="163"/>
      <c r="P228" s="163"/>
      <c r="Q228" s="163"/>
      <c r="R228" s="163"/>
      <c r="S228" s="163"/>
      <c r="T228" s="163"/>
      <c r="U228" s="163"/>
      <c r="V228" s="163"/>
      <c r="W228" s="163"/>
      <c r="X228" s="163"/>
      <c r="Y228" s="163"/>
      <c r="Z228" s="163"/>
    </row>
    <row r="229" spans="1:26" ht="12" customHeight="1">
      <c r="A229" s="163"/>
      <c r="B229" s="163"/>
      <c r="C229" s="163"/>
      <c r="D229" s="163"/>
      <c r="E229" s="180"/>
      <c r="F229" s="163"/>
      <c r="G229" s="180"/>
      <c r="H229" s="180"/>
      <c r="I229" s="163"/>
      <c r="J229" s="163"/>
      <c r="K229" s="163"/>
      <c r="L229" s="163"/>
      <c r="M229" s="163"/>
      <c r="N229" s="163"/>
      <c r="O229" s="163"/>
      <c r="P229" s="163"/>
      <c r="Q229" s="163"/>
      <c r="R229" s="163"/>
      <c r="S229" s="163"/>
      <c r="T229" s="163"/>
      <c r="U229" s="163"/>
      <c r="V229" s="163"/>
      <c r="W229" s="163"/>
      <c r="X229" s="163"/>
      <c r="Y229" s="163"/>
      <c r="Z229" s="163"/>
    </row>
    <row r="230" spans="1:26" ht="12" customHeight="1">
      <c r="A230" s="163"/>
      <c r="B230" s="163"/>
      <c r="C230" s="163"/>
      <c r="D230" s="163"/>
      <c r="E230" s="180"/>
      <c r="F230" s="163"/>
      <c r="G230" s="180"/>
      <c r="H230" s="180"/>
      <c r="I230" s="163"/>
      <c r="J230" s="163"/>
      <c r="K230" s="163"/>
      <c r="L230" s="163"/>
      <c r="M230" s="163"/>
      <c r="N230" s="163"/>
      <c r="O230" s="163"/>
      <c r="P230" s="163"/>
      <c r="Q230" s="163"/>
      <c r="R230" s="163"/>
      <c r="S230" s="163"/>
      <c r="T230" s="163"/>
      <c r="U230" s="163"/>
      <c r="V230" s="163"/>
      <c r="W230" s="163"/>
      <c r="X230" s="163"/>
      <c r="Y230" s="163"/>
      <c r="Z230" s="163"/>
    </row>
    <row r="231" spans="1:26" ht="12" customHeight="1">
      <c r="A231" s="163"/>
      <c r="B231" s="163"/>
      <c r="C231" s="163"/>
      <c r="D231" s="163"/>
      <c r="E231" s="180"/>
      <c r="F231" s="163"/>
      <c r="G231" s="180"/>
      <c r="H231" s="180"/>
      <c r="I231" s="163"/>
      <c r="J231" s="163"/>
      <c r="K231" s="163"/>
      <c r="L231" s="163"/>
      <c r="M231" s="163"/>
      <c r="N231" s="163"/>
      <c r="O231" s="163"/>
      <c r="P231" s="163"/>
      <c r="Q231" s="163"/>
      <c r="R231" s="163"/>
      <c r="S231" s="163"/>
      <c r="T231" s="163"/>
      <c r="U231" s="163"/>
      <c r="V231" s="163"/>
      <c r="W231" s="163"/>
      <c r="X231" s="163"/>
      <c r="Y231" s="163"/>
      <c r="Z231" s="163"/>
    </row>
    <row r="232" spans="1:26" ht="12" customHeight="1">
      <c r="A232" s="163"/>
      <c r="B232" s="163"/>
      <c r="C232" s="163"/>
      <c r="D232" s="163"/>
      <c r="E232" s="180"/>
      <c r="F232" s="163"/>
      <c r="G232" s="180"/>
      <c r="H232" s="180"/>
      <c r="I232" s="163"/>
      <c r="J232" s="163"/>
      <c r="K232" s="163"/>
      <c r="L232" s="163"/>
      <c r="M232" s="163"/>
      <c r="N232" s="163"/>
      <c r="O232" s="163"/>
      <c r="P232" s="163"/>
      <c r="Q232" s="163"/>
      <c r="R232" s="163"/>
      <c r="S232" s="163"/>
      <c r="T232" s="163"/>
      <c r="U232" s="163"/>
      <c r="V232" s="163"/>
      <c r="W232" s="163"/>
      <c r="X232" s="163"/>
      <c r="Y232" s="163"/>
      <c r="Z232" s="163"/>
    </row>
    <row r="233" spans="1:26" ht="12" customHeight="1">
      <c r="A233" s="163"/>
      <c r="B233" s="163"/>
      <c r="C233" s="163"/>
      <c r="D233" s="163"/>
      <c r="E233" s="180"/>
      <c r="F233" s="163"/>
      <c r="G233" s="180"/>
      <c r="H233" s="180"/>
      <c r="I233" s="163"/>
      <c r="J233" s="163"/>
      <c r="K233" s="163"/>
      <c r="L233" s="163"/>
      <c r="M233" s="163"/>
      <c r="N233" s="163"/>
      <c r="O233" s="163"/>
      <c r="P233" s="163"/>
      <c r="Q233" s="163"/>
      <c r="R233" s="163"/>
      <c r="S233" s="163"/>
      <c r="T233" s="163"/>
      <c r="U233" s="163"/>
      <c r="V233" s="163"/>
      <c r="W233" s="163"/>
      <c r="X233" s="163"/>
      <c r="Y233" s="163"/>
      <c r="Z233" s="163"/>
    </row>
    <row r="234" spans="1:26" ht="12" customHeight="1">
      <c r="A234" s="163"/>
      <c r="B234" s="163"/>
      <c r="C234" s="163"/>
      <c r="D234" s="163"/>
      <c r="E234" s="180"/>
      <c r="F234" s="163"/>
      <c r="G234" s="180"/>
      <c r="H234" s="180"/>
      <c r="I234" s="163"/>
      <c r="J234" s="163"/>
      <c r="K234" s="163"/>
      <c r="L234" s="163"/>
      <c r="M234" s="163"/>
      <c r="N234" s="163"/>
      <c r="O234" s="163"/>
      <c r="P234" s="163"/>
      <c r="Q234" s="163"/>
      <c r="R234" s="163"/>
      <c r="S234" s="163"/>
      <c r="T234" s="163"/>
      <c r="U234" s="163"/>
      <c r="V234" s="163"/>
      <c r="W234" s="163"/>
      <c r="X234" s="163"/>
      <c r="Y234" s="163"/>
      <c r="Z234" s="163"/>
    </row>
    <row r="235" spans="1:26" ht="12" customHeight="1">
      <c r="A235" s="163"/>
      <c r="B235" s="163"/>
      <c r="C235" s="163"/>
      <c r="D235" s="163"/>
      <c r="E235" s="180"/>
      <c r="F235" s="163"/>
      <c r="G235" s="180"/>
      <c r="H235" s="180"/>
      <c r="I235" s="163"/>
      <c r="J235" s="163"/>
      <c r="K235" s="163"/>
      <c r="L235" s="163"/>
      <c r="M235" s="163"/>
      <c r="N235" s="163"/>
      <c r="O235" s="163"/>
      <c r="P235" s="163"/>
      <c r="Q235" s="163"/>
      <c r="R235" s="163"/>
      <c r="S235" s="163"/>
      <c r="T235" s="163"/>
      <c r="U235" s="163"/>
      <c r="V235" s="163"/>
      <c r="W235" s="163"/>
      <c r="X235" s="163"/>
      <c r="Y235" s="163"/>
      <c r="Z235" s="163"/>
    </row>
    <row r="236" spans="1:26" ht="12" customHeight="1">
      <c r="A236" s="163"/>
      <c r="B236" s="163"/>
      <c r="C236" s="163"/>
      <c r="D236" s="163"/>
      <c r="E236" s="180"/>
      <c r="F236" s="163"/>
      <c r="G236" s="180"/>
      <c r="H236" s="180"/>
      <c r="I236" s="163"/>
      <c r="J236" s="163"/>
      <c r="K236" s="163"/>
      <c r="L236" s="163"/>
      <c r="M236" s="163"/>
      <c r="N236" s="163"/>
      <c r="O236" s="163"/>
      <c r="P236" s="163"/>
      <c r="Q236" s="163"/>
      <c r="R236" s="163"/>
      <c r="S236" s="163"/>
      <c r="T236" s="163"/>
      <c r="U236" s="163"/>
      <c r="V236" s="163"/>
      <c r="W236" s="163"/>
      <c r="X236" s="163"/>
      <c r="Y236" s="163"/>
      <c r="Z236" s="163"/>
    </row>
    <row r="237" spans="1:26" ht="12" customHeight="1">
      <c r="A237" s="163"/>
      <c r="B237" s="163"/>
      <c r="C237" s="163"/>
      <c r="D237" s="163"/>
      <c r="E237" s="180"/>
      <c r="F237" s="163"/>
      <c r="G237" s="180"/>
      <c r="H237" s="180"/>
      <c r="I237" s="163"/>
      <c r="J237" s="163"/>
      <c r="K237" s="163"/>
      <c r="L237" s="163"/>
      <c r="M237" s="163"/>
      <c r="N237" s="163"/>
      <c r="O237" s="163"/>
      <c r="P237" s="163"/>
      <c r="Q237" s="163"/>
      <c r="R237" s="163"/>
      <c r="S237" s="163"/>
      <c r="T237" s="163"/>
      <c r="U237" s="163"/>
      <c r="V237" s="163"/>
      <c r="W237" s="163"/>
      <c r="X237" s="163"/>
      <c r="Y237" s="163"/>
      <c r="Z237" s="163"/>
    </row>
    <row r="238" spans="1:26" ht="12" customHeight="1">
      <c r="A238" s="163"/>
      <c r="B238" s="163"/>
      <c r="C238" s="163"/>
      <c r="D238" s="163"/>
      <c r="E238" s="180"/>
      <c r="F238" s="163"/>
      <c r="G238" s="180"/>
      <c r="H238" s="180"/>
      <c r="I238" s="163"/>
      <c r="J238" s="163"/>
      <c r="K238" s="163"/>
      <c r="L238" s="163"/>
      <c r="M238" s="163"/>
      <c r="N238" s="163"/>
      <c r="O238" s="163"/>
      <c r="P238" s="163"/>
      <c r="Q238" s="163"/>
      <c r="R238" s="163"/>
      <c r="S238" s="163"/>
      <c r="T238" s="163"/>
      <c r="U238" s="163"/>
      <c r="V238" s="163"/>
      <c r="W238" s="163"/>
      <c r="X238" s="163"/>
      <c r="Y238" s="163"/>
      <c r="Z238" s="163"/>
    </row>
    <row r="239" spans="1:26" ht="12" customHeight="1">
      <c r="A239" s="163"/>
      <c r="B239" s="163"/>
      <c r="C239" s="163"/>
      <c r="D239" s="163"/>
      <c r="E239" s="180"/>
      <c r="F239" s="163"/>
      <c r="G239" s="180"/>
      <c r="H239" s="180"/>
      <c r="I239" s="163"/>
      <c r="J239" s="163"/>
      <c r="K239" s="163"/>
      <c r="L239" s="163"/>
      <c r="M239" s="163"/>
      <c r="N239" s="163"/>
      <c r="O239" s="163"/>
      <c r="P239" s="163"/>
      <c r="Q239" s="163"/>
      <c r="R239" s="163"/>
      <c r="S239" s="163"/>
      <c r="T239" s="163"/>
      <c r="U239" s="163"/>
      <c r="V239" s="163"/>
      <c r="W239" s="163"/>
      <c r="X239" s="163"/>
      <c r="Y239" s="163"/>
      <c r="Z239" s="163"/>
    </row>
    <row r="240" spans="1:26" ht="12" customHeight="1">
      <c r="A240" s="163"/>
      <c r="B240" s="163"/>
      <c r="C240" s="163"/>
      <c r="D240" s="163"/>
      <c r="E240" s="180"/>
      <c r="F240" s="163"/>
      <c r="G240" s="180"/>
      <c r="H240" s="180"/>
      <c r="I240" s="163"/>
      <c r="J240" s="163"/>
      <c r="K240" s="163"/>
      <c r="L240" s="163"/>
      <c r="M240" s="163"/>
      <c r="N240" s="163"/>
      <c r="O240" s="163"/>
      <c r="P240" s="163"/>
      <c r="Q240" s="163"/>
      <c r="R240" s="163"/>
      <c r="S240" s="163"/>
      <c r="T240" s="163"/>
      <c r="U240" s="163"/>
      <c r="V240" s="163"/>
      <c r="W240" s="163"/>
      <c r="X240" s="163"/>
      <c r="Y240" s="163"/>
      <c r="Z240" s="163"/>
    </row>
    <row r="241" spans="1:26" ht="12" customHeight="1">
      <c r="A241" s="163"/>
      <c r="B241" s="163"/>
      <c r="C241" s="163"/>
      <c r="D241" s="163"/>
      <c r="E241" s="180"/>
      <c r="F241" s="163"/>
      <c r="G241" s="180"/>
      <c r="H241" s="180"/>
      <c r="I241" s="163"/>
      <c r="J241" s="163"/>
      <c r="K241" s="163"/>
      <c r="L241" s="163"/>
      <c r="M241" s="163"/>
      <c r="N241" s="163"/>
      <c r="O241" s="163"/>
      <c r="P241" s="163"/>
      <c r="Q241" s="163"/>
      <c r="R241" s="163"/>
      <c r="S241" s="163"/>
      <c r="T241" s="163"/>
      <c r="U241" s="163"/>
      <c r="V241" s="163"/>
      <c r="W241" s="163"/>
      <c r="X241" s="163"/>
      <c r="Y241" s="163"/>
      <c r="Z241" s="163"/>
    </row>
    <row r="242" spans="1:26" ht="12" customHeight="1">
      <c r="A242" s="163"/>
      <c r="B242" s="163"/>
      <c r="C242" s="163"/>
      <c r="D242" s="163"/>
      <c r="E242" s="180"/>
      <c r="F242" s="163"/>
      <c r="G242" s="180"/>
      <c r="H242" s="180"/>
      <c r="I242" s="163"/>
      <c r="J242" s="163"/>
      <c r="K242" s="163"/>
      <c r="L242" s="163"/>
      <c r="M242" s="163"/>
      <c r="N242" s="163"/>
      <c r="O242" s="163"/>
      <c r="P242" s="163"/>
      <c r="Q242" s="163"/>
      <c r="R242" s="163"/>
      <c r="S242" s="163"/>
      <c r="T242" s="163"/>
      <c r="U242" s="163"/>
      <c r="V242" s="163"/>
      <c r="W242" s="163"/>
      <c r="X242" s="163"/>
      <c r="Y242" s="163"/>
      <c r="Z242" s="163"/>
    </row>
    <row r="243" spans="1:26" ht="12" customHeight="1">
      <c r="A243" s="163"/>
      <c r="B243" s="163"/>
      <c r="C243" s="163"/>
      <c r="D243" s="163"/>
      <c r="E243" s="180"/>
      <c r="F243" s="163"/>
      <c r="G243" s="180"/>
      <c r="H243" s="180"/>
      <c r="I243" s="163"/>
      <c r="J243" s="163"/>
      <c r="K243" s="163"/>
      <c r="L243" s="163"/>
      <c r="M243" s="163"/>
      <c r="N243" s="163"/>
      <c r="O243" s="163"/>
      <c r="P243" s="163"/>
      <c r="Q243" s="163"/>
      <c r="R243" s="163"/>
      <c r="S243" s="163"/>
      <c r="T243" s="163"/>
      <c r="U243" s="163"/>
      <c r="V243" s="163"/>
      <c r="W243" s="163"/>
      <c r="X243" s="163"/>
      <c r="Y243" s="163"/>
      <c r="Z243" s="163"/>
    </row>
    <row r="244" spans="1:26" ht="12" customHeight="1">
      <c r="A244" s="163"/>
      <c r="B244" s="163"/>
      <c r="C244" s="163"/>
      <c r="D244" s="163"/>
      <c r="E244" s="180"/>
      <c r="F244" s="163"/>
      <c r="G244" s="180"/>
      <c r="H244" s="180"/>
      <c r="I244" s="163"/>
      <c r="J244" s="163"/>
      <c r="K244" s="163"/>
      <c r="L244" s="163"/>
      <c r="M244" s="163"/>
      <c r="N244" s="163"/>
      <c r="O244" s="163"/>
      <c r="P244" s="163"/>
      <c r="Q244" s="163"/>
      <c r="R244" s="163"/>
      <c r="S244" s="163"/>
      <c r="T244" s="163"/>
      <c r="U244" s="163"/>
      <c r="V244" s="163"/>
      <c r="W244" s="163"/>
      <c r="X244" s="163"/>
      <c r="Y244" s="163"/>
      <c r="Z244" s="163"/>
    </row>
    <row r="245" spans="1:26" ht="12" customHeight="1">
      <c r="A245" s="163"/>
      <c r="B245" s="163"/>
      <c r="C245" s="163"/>
      <c r="D245" s="163"/>
      <c r="E245" s="180"/>
      <c r="F245" s="163"/>
      <c r="G245" s="180"/>
      <c r="H245" s="180"/>
      <c r="I245" s="163"/>
      <c r="J245" s="163"/>
      <c r="K245" s="163"/>
      <c r="L245" s="163"/>
      <c r="M245" s="163"/>
      <c r="N245" s="163"/>
      <c r="O245" s="163"/>
      <c r="P245" s="163"/>
      <c r="Q245" s="163"/>
      <c r="R245" s="163"/>
      <c r="S245" s="163"/>
      <c r="T245" s="163"/>
      <c r="U245" s="163"/>
      <c r="V245" s="163"/>
      <c r="W245" s="163"/>
      <c r="X245" s="163"/>
      <c r="Y245" s="163"/>
      <c r="Z245" s="163"/>
    </row>
    <row r="246" spans="1:26" ht="12" customHeight="1">
      <c r="A246" s="163"/>
      <c r="B246" s="163"/>
      <c r="C246" s="163"/>
      <c r="D246" s="163"/>
      <c r="E246" s="180"/>
      <c r="F246" s="163"/>
      <c r="G246" s="180"/>
      <c r="H246" s="180"/>
      <c r="I246" s="163"/>
      <c r="J246" s="163"/>
      <c r="K246" s="163"/>
      <c r="L246" s="163"/>
      <c r="M246" s="163"/>
      <c r="N246" s="163"/>
      <c r="O246" s="163"/>
      <c r="P246" s="163"/>
      <c r="Q246" s="163"/>
      <c r="R246" s="163"/>
      <c r="S246" s="163"/>
      <c r="T246" s="163"/>
      <c r="U246" s="163"/>
      <c r="V246" s="163"/>
      <c r="W246" s="163"/>
      <c r="X246" s="163"/>
      <c r="Y246" s="163"/>
      <c r="Z246" s="163"/>
    </row>
    <row r="247" spans="1:26" ht="12" customHeight="1">
      <c r="A247" s="163"/>
      <c r="B247" s="163"/>
      <c r="C247" s="163"/>
      <c r="D247" s="163"/>
      <c r="E247" s="180"/>
      <c r="F247" s="163"/>
      <c r="G247" s="180"/>
      <c r="H247" s="180"/>
      <c r="I247" s="163"/>
      <c r="J247" s="163"/>
      <c r="K247" s="163"/>
      <c r="L247" s="163"/>
      <c r="M247" s="163"/>
      <c r="N247" s="163"/>
      <c r="O247" s="163"/>
      <c r="P247" s="163"/>
      <c r="Q247" s="163"/>
      <c r="R247" s="163"/>
      <c r="S247" s="163"/>
      <c r="T247" s="163"/>
      <c r="U247" s="163"/>
      <c r="V247" s="163"/>
      <c r="W247" s="163"/>
      <c r="X247" s="163"/>
      <c r="Y247" s="163"/>
      <c r="Z247" s="163"/>
    </row>
    <row r="248" spans="1:26" ht="12" customHeight="1">
      <c r="A248" s="163"/>
      <c r="B248" s="163"/>
      <c r="C248" s="163"/>
      <c r="D248" s="163"/>
      <c r="E248" s="180"/>
      <c r="F248" s="163"/>
      <c r="G248" s="180"/>
      <c r="H248" s="180"/>
      <c r="I248" s="163"/>
      <c r="J248" s="163"/>
      <c r="K248" s="163"/>
      <c r="L248" s="163"/>
      <c r="M248" s="163"/>
      <c r="N248" s="163"/>
      <c r="O248" s="163"/>
      <c r="P248" s="163"/>
      <c r="Q248" s="163"/>
      <c r="R248" s="163"/>
      <c r="S248" s="163"/>
      <c r="T248" s="163"/>
      <c r="U248" s="163"/>
      <c r="V248" s="163"/>
      <c r="W248" s="163"/>
      <c r="X248" s="163"/>
      <c r="Y248" s="163"/>
      <c r="Z248" s="163"/>
    </row>
    <row r="249" spans="1:26" ht="12" customHeight="1">
      <c r="A249" s="163"/>
      <c r="B249" s="163"/>
      <c r="C249" s="163"/>
      <c r="D249" s="163"/>
      <c r="E249" s="180"/>
      <c r="F249" s="163"/>
      <c r="G249" s="180"/>
      <c r="H249" s="180"/>
      <c r="I249" s="163"/>
      <c r="J249" s="163"/>
      <c r="K249" s="163"/>
      <c r="L249" s="163"/>
      <c r="M249" s="163"/>
      <c r="N249" s="163"/>
      <c r="O249" s="163"/>
      <c r="P249" s="163"/>
      <c r="Q249" s="163"/>
      <c r="R249" s="163"/>
      <c r="S249" s="163"/>
      <c r="T249" s="163"/>
      <c r="U249" s="163"/>
      <c r="V249" s="163"/>
      <c r="W249" s="163"/>
      <c r="X249" s="163"/>
      <c r="Y249" s="163"/>
      <c r="Z249" s="163"/>
    </row>
    <row r="250" spans="1:26" ht="12" customHeight="1">
      <c r="A250" s="163"/>
      <c r="B250" s="163"/>
      <c r="C250" s="163"/>
      <c r="D250" s="163"/>
      <c r="E250" s="180"/>
      <c r="F250" s="163"/>
      <c r="G250" s="180"/>
      <c r="H250" s="180"/>
      <c r="I250" s="163"/>
      <c r="J250" s="163"/>
      <c r="K250" s="163"/>
      <c r="L250" s="163"/>
      <c r="M250" s="163"/>
      <c r="N250" s="163"/>
      <c r="O250" s="163"/>
      <c r="P250" s="163"/>
      <c r="Q250" s="163"/>
      <c r="R250" s="163"/>
      <c r="S250" s="163"/>
      <c r="T250" s="163"/>
      <c r="U250" s="163"/>
      <c r="V250" s="163"/>
      <c r="W250" s="163"/>
      <c r="X250" s="163"/>
      <c r="Y250" s="163"/>
      <c r="Z250" s="163"/>
    </row>
    <row r="251" spans="1:26" ht="12" customHeight="1">
      <c r="A251" s="163"/>
      <c r="B251" s="163"/>
      <c r="C251" s="163"/>
      <c r="D251" s="163"/>
      <c r="E251" s="180"/>
      <c r="F251" s="163"/>
      <c r="G251" s="180"/>
      <c r="H251" s="180"/>
      <c r="I251" s="163"/>
      <c r="J251" s="163"/>
      <c r="K251" s="163"/>
      <c r="L251" s="163"/>
      <c r="M251" s="163"/>
      <c r="N251" s="163"/>
      <c r="O251" s="163"/>
      <c r="P251" s="163"/>
      <c r="Q251" s="163"/>
      <c r="R251" s="163"/>
      <c r="S251" s="163"/>
      <c r="T251" s="163"/>
      <c r="U251" s="163"/>
      <c r="V251" s="163"/>
      <c r="W251" s="163"/>
      <c r="X251" s="163"/>
      <c r="Y251" s="163"/>
      <c r="Z251" s="163"/>
    </row>
    <row r="252" spans="1:26" ht="12" customHeight="1">
      <c r="A252" s="163"/>
      <c r="B252" s="163"/>
      <c r="C252" s="163"/>
      <c r="D252" s="163"/>
      <c r="E252" s="180"/>
      <c r="F252" s="163"/>
      <c r="G252" s="180"/>
      <c r="H252" s="180"/>
      <c r="I252" s="163"/>
      <c r="J252" s="163"/>
      <c r="K252" s="163"/>
      <c r="L252" s="163"/>
      <c r="M252" s="163"/>
      <c r="N252" s="163"/>
      <c r="O252" s="163"/>
      <c r="P252" s="163"/>
      <c r="Q252" s="163"/>
      <c r="R252" s="163"/>
      <c r="S252" s="163"/>
      <c r="T252" s="163"/>
      <c r="U252" s="163"/>
      <c r="V252" s="163"/>
      <c r="W252" s="163"/>
      <c r="X252" s="163"/>
      <c r="Y252" s="163"/>
      <c r="Z252" s="163"/>
    </row>
    <row r="253" spans="1:26" ht="12" customHeight="1">
      <c r="A253" s="163"/>
      <c r="B253" s="163"/>
      <c r="C253" s="163"/>
      <c r="D253" s="163"/>
      <c r="E253" s="180"/>
      <c r="F253" s="163"/>
      <c r="G253" s="180"/>
      <c r="H253" s="180"/>
      <c r="I253" s="163"/>
      <c r="J253" s="163"/>
      <c r="K253" s="163"/>
      <c r="L253" s="163"/>
      <c r="M253" s="163"/>
      <c r="N253" s="163"/>
      <c r="O253" s="163"/>
      <c r="P253" s="163"/>
      <c r="Q253" s="163"/>
      <c r="R253" s="163"/>
      <c r="S253" s="163"/>
      <c r="T253" s="163"/>
      <c r="U253" s="163"/>
      <c r="V253" s="163"/>
      <c r="W253" s="163"/>
      <c r="X253" s="163"/>
      <c r="Y253" s="163"/>
      <c r="Z253" s="163"/>
    </row>
    <row r="254" spans="1:26" ht="12" customHeight="1">
      <c r="A254" s="163"/>
      <c r="B254" s="163"/>
      <c r="C254" s="163"/>
      <c r="D254" s="163"/>
      <c r="E254" s="180"/>
      <c r="F254" s="163"/>
      <c r="G254" s="180"/>
      <c r="H254" s="180"/>
      <c r="I254" s="163"/>
      <c r="J254" s="163"/>
      <c r="K254" s="163"/>
      <c r="L254" s="163"/>
      <c r="M254" s="163"/>
      <c r="N254" s="163"/>
      <c r="O254" s="163"/>
      <c r="P254" s="163"/>
      <c r="Q254" s="163"/>
      <c r="R254" s="163"/>
      <c r="S254" s="163"/>
      <c r="T254" s="163"/>
      <c r="U254" s="163"/>
      <c r="V254" s="163"/>
      <c r="W254" s="163"/>
      <c r="X254" s="163"/>
      <c r="Y254" s="163"/>
      <c r="Z254" s="163"/>
    </row>
    <row r="255" spans="1:26" ht="12" customHeight="1">
      <c r="A255" s="163"/>
      <c r="B255" s="163"/>
      <c r="C255" s="163"/>
      <c r="D255" s="163"/>
      <c r="E255" s="180"/>
      <c r="F255" s="163"/>
      <c r="G255" s="180"/>
      <c r="H255" s="180"/>
      <c r="I255" s="163"/>
      <c r="J255" s="163"/>
      <c r="K255" s="163"/>
      <c r="L255" s="163"/>
      <c r="M255" s="163"/>
      <c r="N255" s="163"/>
      <c r="O255" s="163"/>
      <c r="P255" s="163"/>
      <c r="Q255" s="163"/>
      <c r="R255" s="163"/>
      <c r="S255" s="163"/>
      <c r="T255" s="163"/>
      <c r="U255" s="163"/>
      <c r="V255" s="163"/>
      <c r="W255" s="163"/>
      <c r="X255" s="163"/>
      <c r="Y255" s="163"/>
      <c r="Z255" s="163"/>
    </row>
    <row r="256" spans="1:26" ht="12" customHeight="1">
      <c r="A256" s="163"/>
      <c r="B256" s="163"/>
      <c r="C256" s="163"/>
      <c r="D256" s="163"/>
      <c r="E256" s="180"/>
      <c r="F256" s="163"/>
      <c r="G256" s="180"/>
      <c r="H256" s="180"/>
      <c r="I256" s="163"/>
      <c r="J256" s="163"/>
      <c r="K256" s="163"/>
      <c r="L256" s="163"/>
      <c r="M256" s="163"/>
      <c r="N256" s="163"/>
      <c r="O256" s="163"/>
      <c r="P256" s="163"/>
      <c r="Q256" s="163"/>
      <c r="R256" s="163"/>
      <c r="S256" s="163"/>
      <c r="T256" s="163"/>
      <c r="U256" s="163"/>
      <c r="V256" s="163"/>
      <c r="W256" s="163"/>
      <c r="X256" s="163"/>
      <c r="Y256" s="163"/>
      <c r="Z256" s="163"/>
    </row>
    <row r="257" spans="1:26" ht="12" customHeight="1">
      <c r="A257" s="163"/>
      <c r="B257" s="163"/>
      <c r="C257" s="163"/>
      <c r="D257" s="163"/>
      <c r="E257" s="180"/>
      <c r="F257" s="163"/>
      <c r="G257" s="180"/>
      <c r="H257" s="180"/>
      <c r="I257" s="163"/>
      <c r="J257" s="163"/>
      <c r="K257" s="163"/>
      <c r="L257" s="163"/>
      <c r="M257" s="163"/>
      <c r="N257" s="163"/>
      <c r="O257" s="163"/>
      <c r="P257" s="163"/>
      <c r="Q257" s="163"/>
      <c r="R257" s="163"/>
      <c r="S257" s="163"/>
      <c r="T257" s="163"/>
      <c r="U257" s="163"/>
      <c r="V257" s="163"/>
      <c r="W257" s="163"/>
      <c r="X257" s="163"/>
      <c r="Y257" s="163"/>
      <c r="Z257" s="163"/>
    </row>
    <row r="258" spans="1:26" ht="12" customHeight="1">
      <c r="A258" s="163"/>
      <c r="B258" s="163"/>
      <c r="C258" s="163"/>
      <c r="D258" s="163"/>
      <c r="E258" s="180"/>
      <c r="F258" s="163"/>
      <c r="G258" s="180"/>
      <c r="H258" s="180"/>
      <c r="I258" s="163"/>
      <c r="J258" s="163"/>
      <c r="K258" s="163"/>
      <c r="L258" s="163"/>
      <c r="M258" s="163"/>
      <c r="N258" s="163"/>
      <c r="O258" s="163"/>
      <c r="P258" s="163"/>
      <c r="Q258" s="163"/>
      <c r="R258" s="163"/>
      <c r="S258" s="163"/>
      <c r="T258" s="163"/>
      <c r="U258" s="163"/>
      <c r="V258" s="163"/>
      <c r="W258" s="163"/>
      <c r="X258" s="163"/>
      <c r="Y258" s="163"/>
      <c r="Z258" s="163"/>
    </row>
    <row r="259" spans="1:26" ht="12" customHeight="1">
      <c r="A259" s="163"/>
      <c r="B259" s="163"/>
      <c r="C259" s="163"/>
      <c r="D259" s="163"/>
      <c r="E259" s="180"/>
      <c r="F259" s="163"/>
      <c r="G259" s="180"/>
      <c r="H259" s="180"/>
      <c r="I259" s="163"/>
      <c r="J259" s="163"/>
      <c r="K259" s="163"/>
      <c r="L259" s="163"/>
      <c r="M259" s="163"/>
      <c r="N259" s="163"/>
      <c r="O259" s="163"/>
      <c r="P259" s="163"/>
      <c r="Q259" s="163"/>
      <c r="R259" s="163"/>
      <c r="S259" s="163"/>
      <c r="T259" s="163"/>
      <c r="U259" s="163"/>
      <c r="V259" s="163"/>
      <c r="W259" s="163"/>
      <c r="X259" s="163"/>
      <c r="Y259" s="163"/>
      <c r="Z259" s="163"/>
    </row>
    <row r="260" spans="1:26" ht="12" customHeight="1">
      <c r="A260" s="163"/>
      <c r="B260" s="163"/>
      <c r="C260" s="163"/>
      <c r="D260" s="163"/>
      <c r="E260" s="180"/>
      <c r="F260" s="163"/>
      <c r="G260" s="180"/>
      <c r="H260" s="180"/>
      <c r="I260" s="163"/>
      <c r="J260" s="163"/>
      <c r="K260" s="163"/>
      <c r="L260" s="163"/>
      <c r="M260" s="163"/>
      <c r="N260" s="163"/>
      <c r="O260" s="163"/>
      <c r="P260" s="163"/>
      <c r="Q260" s="163"/>
      <c r="R260" s="163"/>
      <c r="S260" s="163"/>
      <c r="T260" s="163"/>
      <c r="U260" s="163"/>
      <c r="V260" s="163"/>
      <c r="W260" s="163"/>
      <c r="X260" s="163"/>
      <c r="Y260" s="163"/>
      <c r="Z260" s="163"/>
    </row>
    <row r="261" spans="1:26" ht="12" customHeight="1">
      <c r="A261" s="163"/>
      <c r="B261" s="163"/>
      <c r="C261" s="163"/>
      <c r="D261" s="163"/>
      <c r="E261" s="180"/>
      <c r="F261" s="163"/>
      <c r="G261" s="180"/>
      <c r="H261" s="180"/>
      <c r="I261" s="163"/>
      <c r="J261" s="163"/>
      <c r="K261" s="163"/>
      <c r="L261" s="163"/>
      <c r="M261" s="163"/>
      <c r="N261" s="163"/>
      <c r="O261" s="163"/>
      <c r="P261" s="163"/>
      <c r="Q261" s="163"/>
      <c r="R261" s="163"/>
      <c r="S261" s="163"/>
      <c r="T261" s="163"/>
      <c r="U261" s="163"/>
      <c r="V261" s="163"/>
      <c r="W261" s="163"/>
      <c r="X261" s="163"/>
      <c r="Y261" s="163"/>
      <c r="Z261" s="163"/>
    </row>
    <row r="262" spans="1:26" ht="12" customHeight="1">
      <c r="A262" s="163"/>
      <c r="B262" s="163"/>
      <c r="C262" s="163"/>
      <c r="D262" s="163"/>
      <c r="E262" s="180"/>
      <c r="F262" s="163"/>
      <c r="G262" s="180"/>
      <c r="H262" s="180"/>
      <c r="I262" s="163"/>
      <c r="J262" s="163"/>
      <c r="K262" s="163"/>
      <c r="L262" s="163"/>
      <c r="M262" s="163"/>
      <c r="N262" s="163"/>
      <c r="O262" s="163"/>
      <c r="P262" s="163"/>
      <c r="Q262" s="163"/>
      <c r="R262" s="163"/>
      <c r="S262" s="163"/>
      <c r="T262" s="163"/>
      <c r="U262" s="163"/>
      <c r="V262" s="163"/>
      <c r="W262" s="163"/>
      <c r="X262" s="163"/>
      <c r="Y262" s="163"/>
      <c r="Z262" s="163"/>
    </row>
    <row r="263" spans="1:26" ht="12" customHeight="1">
      <c r="A263" s="163"/>
      <c r="B263" s="163"/>
      <c r="C263" s="163"/>
      <c r="D263" s="163"/>
      <c r="E263" s="180"/>
      <c r="F263" s="163"/>
      <c r="G263" s="180"/>
      <c r="H263" s="180"/>
      <c r="I263" s="163"/>
      <c r="J263" s="163"/>
      <c r="K263" s="163"/>
      <c r="L263" s="163"/>
      <c r="M263" s="163"/>
      <c r="N263" s="163"/>
      <c r="O263" s="163"/>
      <c r="P263" s="163"/>
      <c r="Q263" s="163"/>
      <c r="R263" s="163"/>
      <c r="S263" s="163"/>
      <c r="T263" s="163"/>
      <c r="U263" s="163"/>
      <c r="V263" s="163"/>
      <c r="W263" s="163"/>
      <c r="X263" s="163"/>
      <c r="Y263" s="163"/>
      <c r="Z263" s="163"/>
    </row>
    <row r="264" spans="1:26" ht="12" customHeight="1">
      <c r="A264" s="163"/>
      <c r="B264" s="163"/>
      <c r="C264" s="163"/>
      <c r="D264" s="163"/>
      <c r="E264" s="180"/>
      <c r="F264" s="163"/>
      <c r="G264" s="180"/>
      <c r="H264" s="180"/>
      <c r="I264" s="163"/>
      <c r="J264" s="163"/>
      <c r="K264" s="163"/>
      <c r="L264" s="163"/>
      <c r="M264" s="163"/>
      <c r="N264" s="163"/>
      <c r="O264" s="163"/>
      <c r="P264" s="163"/>
      <c r="Q264" s="163"/>
      <c r="R264" s="163"/>
      <c r="S264" s="163"/>
      <c r="T264" s="163"/>
      <c r="U264" s="163"/>
      <c r="V264" s="163"/>
      <c r="W264" s="163"/>
      <c r="X264" s="163"/>
      <c r="Y264" s="163"/>
      <c r="Z264" s="163"/>
    </row>
    <row r="265" spans="1:26" ht="12" customHeight="1">
      <c r="A265" s="163"/>
      <c r="B265" s="163"/>
      <c r="C265" s="163"/>
      <c r="D265" s="163"/>
      <c r="E265" s="180"/>
      <c r="F265" s="163"/>
      <c r="G265" s="180"/>
      <c r="H265" s="180"/>
      <c r="I265" s="163"/>
      <c r="J265" s="163"/>
      <c r="K265" s="163"/>
      <c r="L265" s="163"/>
      <c r="M265" s="163"/>
      <c r="N265" s="163"/>
      <c r="O265" s="163"/>
      <c r="P265" s="163"/>
      <c r="Q265" s="163"/>
      <c r="R265" s="163"/>
      <c r="S265" s="163"/>
      <c r="T265" s="163"/>
      <c r="U265" s="163"/>
      <c r="V265" s="163"/>
      <c r="W265" s="163"/>
      <c r="X265" s="163"/>
      <c r="Y265" s="163"/>
      <c r="Z265" s="163"/>
    </row>
    <row r="266" spans="1:26" ht="12" customHeight="1">
      <c r="A266" s="163"/>
      <c r="B266" s="163"/>
      <c r="C266" s="163"/>
      <c r="D266" s="163"/>
      <c r="E266" s="180"/>
      <c r="F266" s="163"/>
      <c r="G266" s="180"/>
      <c r="H266" s="180"/>
      <c r="I266" s="163"/>
      <c r="J266" s="163"/>
      <c r="K266" s="163"/>
      <c r="L266" s="163"/>
      <c r="M266" s="163"/>
      <c r="N266" s="163"/>
      <c r="O266" s="163"/>
      <c r="P266" s="163"/>
      <c r="Q266" s="163"/>
      <c r="R266" s="163"/>
      <c r="S266" s="163"/>
      <c r="T266" s="163"/>
      <c r="U266" s="163"/>
      <c r="V266" s="163"/>
      <c r="W266" s="163"/>
      <c r="X266" s="163"/>
      <c r="Y266" s="163"/>
      <c r="Z266" s="163"/>
    </row>
    <row r="267" spans="1:26" ht="12" customHeight="1">
      <c r="A267" s="163"/>
      <c r="B267" s="163"/>
      <c r="C267" s="163"/>
      <c r="D267" s="163"/>
      <c r="E267" s="180"/>
      <c r="F267" s="163"/>
      <c r="G267" s="180"/>
      <c r="H267" s="180"/>
      <c r="I267" s="163"/>
      <c r="J267" s="163"/>
      <c r="K267" s="163"/>
      <c r="L267" s="163"/>
      <c r="M267" s="163"/>
      <c r="N267" s="163"/>
      <c r="O267" s="163"/>
      <c r="P267" s="163"/>
      <c r="Q267" s="163"/>
      <c r="R267" s="163"/>
      <c r="S267" s="163"/>
      <c r="T267" s="163"/>
      <c r="U267" s="163"/>
      <c r="V267" s="163"/>
      <c r="W267" s="163"/>
      <c r="X267" s="163"/>
      <c r="Y267" s="163"/>
      <c r="Z267" s="163"/>
    </row>
    <row r="268" spans="1:26" ht="12" customHeight="1">
      <c r="A268" s="163"/>
      <c r="B268" s="163"/>
      <c r="C268" s="163"/>
      <c r="D268" s="163"/>
      <c r="E268" s="180"/>
      <c r="F268" s="163"/>
      <c r="G268" s="180"/>
      <c r="H268" s="180"/>
      <c r="I268" s="163"/>
      <c r="J268" s="163"/>
      <c r="K268" s="163"/>
      <c r="L268" s="163"/>
      <c r="M268" s="163"/>
      <c r="N268" s="163"/>
      <c r="O268" s="163"/>
      <c r="P268" s="163"/>
      <c r="Q268" s="163"/>
      <c r="R268" s="163"/>
      <c r="S268" s="163"/>
      <c r="T268" s="163"/>
      <c r="U268" s="163"/>
      <c r="V268" s="163"/>
      <c r="W268" s="163"/>
      <c r="X268" s="163"/>
      <c r="Y268" s="163"/>
      <c r="Z268" s="163"/>
    </row>
    <row r="269" spans="1:26" ht="12" customHeight="1">
      <c r="A269" s="163"/>
      <c r="B269" s="163"/>
      <c r="C269" s="163"/>
      <c r="D269" s="163"/>
      <c r="E269" s="180"/>
      <c r="F269" s="163"/>
      <c r="G269" s="180"/>
      <c r="H269" s="180"/>
      <c r="I269" s="163"/>
      <c r="J269" s="163"/>
      <c r="K269" s="163"/>
      <c r="L269" s="163"/>
      <c r="M269" s="163"/>
      <c r="N269" s="163"/>
      <c r="O269" s="163"/>
      <c r="P269" s="163"/>
      <c r="Q269" s="163"/>
      <c r="R269" s="163"/>
      <c r="S269" s="163"/>
      <c r="T269" s="163"/>
      <c r="U269" s="163"/>
      <c r="V269" s="163"/>
      <c r="W269" s="163"/>
      <c r="X269" s="163"/>
      <c r="Y269" s="163"/>
      <c r="Z269" s="163"/>
    </row>
    <row r="270" spans="1:26" ht="12" customHeight="1">
      <c r="A270" s="163"/>
      <c r="B270" s="163"/>
      <c r="C270" s="163"/>
      <c r="D270" s="163"/>
      <c r="E270" s="180"/>
      <c r="F270" s="163"/>
      <c r="G270" s="180"/>
      <c r="H270" s="180"/>
      <c r="I270" s="163"/>
      <c r="J270" s="163"/>
      <c r="K270" s="163"/>
      <c r="L270" s="163"/>
      <c r="M270" s="163"/>
      <c r="N270" s="163"/>
      <c r="O270" s="163"/>
      <c r="P270" s="163"/>
      <c r="Q270" s="163"/>
      <c r="R270" s="163"/>
      <c r="S270" s="163"/>
      <c r="T270" s="163"/>
      <c r="U270" s="163"/>
      <c r="V270" s="163"/>
      <c r="W270" s="163"/>
      <c r="X270" s="163"/>
      <c r="Y270" s="163"/>
      <c r="Z270" s="163"/>
    </row>
    <row r="271" spans="1:26" ht="12" customHeight="1">
      <c r="A271" s="163"/>
      <c r="B271" s="163"/>
      <c r="C271" s="163"/>
      <c r="D271" s="163"/>
      <c r="E271" s="180"/>
      <c r="F271" s="163"/>
      <c r="G271" s="180"/>
      <c r="H271" s="180"/>
      <c r="I271" s="163"/>
      <c r="J271" s="163"/>
      <c r="K271" s="163"/>
      <c r="L271" s="163"/>
      <c r="M271" s="163"/>
      <c r="N271" s="163"/>
      <c r="O271" s="163"/>
      <c r="P271" s="163"/>
      <c r="Q271" s="163"/>
      <c r="R271" s="163"/>
      <c r="S271" s="163"/>
      <c r="T271" s="163"/>
      <c r="U271" s="163"/>
      <c r="V271" s="163"/>
      <c r="W271" s="163"/>
      <c r="X271" s="163"/>
      <c r="Y271" s="163"/>
      <c r="Z271" s="163"/>
    </row>
    <row r="272" spans="1:26" ht="12" customHeight="1">
      <c r="A272" s="163"/>
      <c r="B272" s="163"/>
      <c r="C272" s="163"/>
      <c r="D272" s="163"/>
      <c r="E272" s="180"/>
      <c r="F272" s="163"/>
      <c r="G272" s="180"/>
      <c r="H272" s="180"/>
      <c r="I272" s="163"/>
      <c r="J272" s="163"/>
      <c r="K272" s="163"/>
      <c r="L272" s="163"/>
      <c r="M272" s="163"/>
      <c r="N272" s="163"/>
      <c r="O272" s="163"/>
      <c r="P272" s="163"/>
      <c r="Q272" s="163"/>
      <c r="R272" s="163"/>
      <c r="S272" s="163"/>
      <c r="T272" s="163"/>
      <c r="U272" s="163"/>
      <c r="V272" s="163"/>
      <c r="W272" s="163"/>
      <c r="X272" s="163"/>
      <c r="Y272" s="163"/>
      <c r="Z272" s="163"/>
    </row>
    <row r="273" spans="1:26" ht="12" customHeight="1">
      <c r="A273" s="163"/>
      <c r="B273" s="163"/>
      <c r="C273" s="163"/>
      <c r="D273" s="163"/>
      <c r="E273" s="180"/>
      <c r="F273" s="163"/>
      <c r="G273" s="180"/>
      <c r="H273" s="180"/>
      <c r="I273" s="163"/>
      <c r="J273" s="163"/>
      <c r="K273" s="163"/>
      <c r="L273" s="163"/>
      <c r="M273" s="163"/>
      <c r="N273" s="163"/>
      <c r="O273" s="163"/>
      <c r="P273" s="163"/>
      <c r="Q273" s="163"/>
      <c r="R273" s="163"/>
      <c r="S273" s="163"/>
      <c r="T273" s="163"/>
      <c r="U273" s="163"/>
      <c r="V273" s="163"/>
      <c r="W273" s="163"/>
      <c r="X273" s="163"/>
      <c r="Y273" s="163"/>
      <c r="Z273" s="163"/>
    </row>
    <row r="274" spans="1:26" ht="12" customHeight="1">
      <c r="A274" s="163"/>
      <c r="B274" s="163"/>
      <c r="C274" s="163"/>
      <c r="D274" s="163"/>
      <c r="E274" s="180"/>
      <c r="F274" s="163"/>
      <c r="G274" s="180"/>
      <c r="H274" s="180"/>
      <c r="I274" s="163"/>
      <c r="J274" s="163"/>
      <c r="K274" s="163"/>
      <c r="L274" s="163"/>
      <c r="M274" s="163"/>
      <c r="N274" s="163"/>
      <c r="O274" s="163"/>
      <c r="P274" s="163"/>
      <c r="Q274" s="163"/>
      <c r="R274" s="163"/>
      <c r="S274" s="163"/>
      <c r="T274" s="163"/>
      <c r="U274" s="163"/>
      <c r="V274" s="163"/>
      <c r="W274" s="163"/>
      <c r="X274" s="163"/>
      <c r="Y274" s="163"/>
      <c r="Z274" s="163"/>
    </row>
    <row r="275" spans="1:26" ht="12" customHeight="1">
      <c r="A275" s="163"/>
      <c r="B275" s="163"/>
      <c r="C275" s="163"/>
      <c r="D275" s="163"/>
      <c r="E275" s="180"/>
      <c r="F275" s="163"/>
      <c r="G275" s="180"/>
      <c r="H275" s="180"/>
      <c r="I275" s="163"/>
      <c r="J275" s="163"/>
      <c r="K275" s="163"/>
      <c r="L275" s="163"/>
      <c r="M275" s="163"/>
      <c r="N275" s="163"/>
      <c r="O275" s="163"/>
      <c r="P275" s="163"/>
      <c r="Q275" s="163"/>
      <c r="R275" s="163"/>
      <c r="S275" s="163"/>
      <c r="T275" s="163"/>
      <c r="U275" s="163"/>
      <c r="V275" s="163"/>
      <c r="W275" s="163"/>
      <c r="X275" s="163"/>
      <c r="Y275" s="163"/>
      <c r="Z275" s="163"/>
    </row>
    <row r="276" spans="1:26" ht="12" customHeight="1">
      <c r="A276" s="163"/>
      <c r="B276" s="163"/>
      <c r="C276" s="163"/>
      <c r="D276" s="163"/>
      <c r="E276" s="180"/>
      <c r="F276" s="163"/>
      <c r="G276" s="180"/>
      <c r="H276" s="180"/>
      <c r="I276" s="163"/>
      <c r="J276" s="163"/>
      <c r="K276" s="163"/>
      <c r="L276" s="163"/>
      <c r="M276" s="163"/>
      <c r="N276" s="163"/>
      <c r="O276" s="163"/>
      <c r="P276" s="163"/>
      <c r="Q276" s="163"/>
      <c r="R276" s="163"/>
      <c r="S276" s="163"/>
      <c r="T276" s="163"/>
      <c r="U276" s="163"/>
      <c r="V276" s="163"/>
      <c r="W276" s="163"/>
      <c r="X276" s="163"/>
      <c r="Y276" s="163"/>
      <c r="Z276" s="163"/>
    </row>
    <row r="277" spans="1:26" ht="12" customHeight="1">
      <c r="A277" s="163"/>
      <c r="B277" s="163"/>
      <c r="C277" s="163"/>
      <c r="D277" s="163"/>
      <c r="E277" s="180"/>
      <c r="F277" s="163"/>
      <c r="G277" s="180"/>
      <c r="H277" s="180"/>
      <c r="I277" s="163"/>
      <c r="J277" s="163"/>
      <c r="K277" s="163"/>
      <c r="L277" s="163"/>
      <c r="M277" s="163"/>
      <c r="N277" s="163"/>
      <c r="O277" s="163"/>
      <c r="P277" s="163"/>
      <c r="Q277" s="163"/>
      <c r="R277" s="163"/>
      <c r="S277" s="163"/>
      <c r="T277" s="163"/>
      <c r="U277" s="163"/>
      <c r="V277" s="163"/>
      <c r="W277" s="163"/>
      <c r="X277" s="163"/>
      <c r="Y277" s="163"/>
      <c r="Z277" s="163"/>
    </row>
    <row r="278" spans="1:26" ht="12" customHeight="1">
      <c r="A278" s="163"/>
      <c r="B278" s="163"/>
      <c r="C278" s="163"/>
      <c r="D278" s="163"/>
      <c r="E278" s="180"/>
      <c r="F278" s="163"/>
      <c r="G278" s="180"/>
      <c r="H278" s="180"/>
      <c r="I278" s="163"/>
      <c r="J278" s="163"/>
      <c r="K278" s="163"/>
      <c r="L278" s="163"/>
      <c r="M278" s="163"/>
      <c r="N278" s="163"/>
      <c r="O278" s="163"/>
      <c r="P278" s="163"/>
      <c r="Q278" s="163"/>
      <c r="R278" s="163"/>
      <c r="S278" s="163"/>
      <c r="T278" s="163"/>
      <c r="U278" s="163"/>
      <c r="V278" s="163"/>
      <c r="W278" s="163"/>
      <c r="X278" s="163"/>
      <c r="Y278" s="163"/>
      <c r="Z278" s="163"/>
    </row>
    <row r="279" spans="1:26" ht="12" customHeight="1">
      <c r="A279" s="163"/>
      <c r="B279" s="163"/>
      <c r="C279" s="163"/>
      <c r="D279" s="163"/>
      <c r="E279" s="180"/>
      <c r="F279" s="163"/>
      <c r="G279" s="180"/>
      <c r="H279" s="180"/>
      <c r="I279" s="163"/>
      <c r="J279" s="163"/>
      <c r="K279" s="163"/>
      <c r="L279" s="163"/>
      <c r="M279" s="163"/>
      <c r="N279" s="163"/>
      <c r="O279" s="163"/>
      <c r="P279" s="163"/>
      <c r="Q279" s="163"/>
      <c r="R279" s="163"/>
      <c r="S279" s="163"/>
      <c r="T279" s="163"/>
      <c r="U279" s="163"/>
      <c r="V279" s="163"/>
      <c r="W279" s="163"/>
      <c r="X279" s="163"/>
      <c r="Y279" s="163"/>
      <c r="Z279" s="163"/>
    </row>
    <row r="280" spans="1:26" ht="12" customHeight="1">
      <c r="A280" s="163"/>
      <c r="B280" s="163"/>
      <c r="C280" s="163"/>
      <c r="D280" s="163"/>
      <c r="E280" s="180"/>
      <c r="F280" s="163"/>
      <c r="G280" s="180"/>
      <c r="H280" s="180"/>
      <c r="I280" s="163"/>
      <c r="J280" s="163"/>
      <c r="K280" s="163"/>
      <c r="L280" s="163"/>
      <c r="M280" s="163"/>
      <c r="N280" s="163"/>
      <c r="O280" s="163"/>
      <c r="P280" s="163"/>
      <c r="Q280" s="163"/>
      <c r="R280" s="163"/>
      <c r="S280" s="163"/>
      <c r="T280" s="163"/>
      <c r="U280" s="163"/>
      <c r="V280" s="163"/>
      <c r="W280" s="163"/>
      <c r="X280" s="163"/>
      <c r="Y280" s="163"/>
      <c r="Z280" s="163"/>
    </row>
    <row r="281" spans="1:26" ht="12" customHeight="1">
      <c r="A281" s="163"/>
      <c r="B281" s="163"/>
      <c r="C281" s="163"/>
      <c r="D281" s="163"/>
      <c r="E281" s="180"/>
      <c r="F281" s="163"/>
      <c r="G281" s="180"/>
      <c r="H281" s="180"/>
      <c r="I281" s="163"/>
      <c r="J281" s="163"/>
      <c r="K281" s="163"/>
      <c r="L281" s="163"/>
      <c r="M281" s="163"/>
      <c r="N281" s="163"/>
      <c r="O281" s="163"/>
      <c r="P281" s="163"/>
      <c r="Q281" s="163"/>
      <c r="R281" s="163"/>
      <c r="S281" s="163"/>
      <c r="T281" s="163"/>
      <c r="U281" s="163"/>
      <c r="V281" s="163"/>
      <c r="W281" s="163"/>
      <c r="X281" s="163"/>
      <c r="Y281" s="163"/>
      <c r="Z281" s="163"/>
    </row>
    <row r="282" spans="1:26" ht="12" customHeight="1">
      <c r="A282" s="163"/>
      <c r="B282" s="163"/>
      <c r="C282" s="163"/>
      <c r="D282" s="163"/>
      <c r="E282" s="180"/>
      <c r="F282" s="163"/>
      <c r="G282" s="180"/>
      <c r="H282" s="180"/>
      <c r="I282" s="163"/>
      <c r="J282" s="163"/>
      <c r="K282" s="163"/>
      <c r="L282" s="163"/>
      <c r="M282" s="163"/>
      <c r="N282" s="163"/>
      <c r="O282" s="163"/>
      <c r="P282" s="163"/>
      <c r="Q282" s="163"/>
      <c r="R282" s="163"/>
      <c r="S282" s="163"/>
      <c r="T282" s="163"/>
      <c r="U282" s="163"/>
      <c r="V282" s="163"/>
      <c r="W282" s="163"/>
      <c r="X282" s="163"/>
      <c r="Y282" s="163"/>
      <c r="Z282" s="163"/>
    </row>
    <row r="283" spans="1:26" ht="12" customHeight="1">
      <c r="A283" s="163"/>
      <c r="B283" s="163"/>
      <c r="C283" s="163"/>
      <c r="D283" s="163"/>
      <c r="E283" s="180"/>
      <c r="F283" s="163"/>
      <c r="G283" s="180"/>
      <c r="H283" s="180"/>
      <c r="I283" s="163"/>
      <c r="J283" s="163"/>
      <c r="K283" s="163"/>
      <c r="L283" s="163"/>
      <c r="M283" s="163"/>
      <c r="N283" s="163"/>
      <c r="O283" s="163"/>
      <c r="P283" s="163"/>
      <c r="Q283" s="163"/>
      <c r="R283" s="163"/>
      <c r="S283" s="163"/>
      <c r="T283" s="163"/>
      <c r="U283" s="163"/>
      <c r="V283" s="163"/>
      <c r="W283" s="163"/>
      <c r="X283" s="163"/>
      <c r="Y283" s="163"/>
      <c r="Z283" s="163"/>
    </row>
    <row r="284" spans="1:26" ht="12" customHeight="1">
      <c r="A284" s="163"/>
      <c r="B284" s="163"/>
      <c r="C284" s="163"/>
      <c r="D284" s="163"/>
      <c r="E284" s="180"/>
      <c r="F284" s="163"/>
      <c r="G284" s="180"/>
      <c r="H284" s="180"/>
      <c r="I284" s="163"/>
      <c r="J284" s="163"/>
      <c r="K284" s="163"/>
      <c r="L284" s="163"/>
      <c r="M284" s="163"/>
      <c r="N284" s="163"/>
      <c r="O284" s="163"/>
      <c r="P284" s="163"/>
      <c r="Q284" s="163"/>
      <c r="R284" s="163"/>
      <c r="S284" s="163"/>
      <c r="T284" s="163"/>
      <c r="U284" s="163"/>
      <c r="V284" s="163"/>
      <c r="W284" s="163"/>
      <c r="X284" s="163"/>
      <c r="Y284" s="163"/>
      <c r="Z284" s="163"/>
    </row>
    <row r="285" spans="1:26" ht="12" customHeight="1">
      <c r="A285" s="163"/>
      <c r="B285" s="163"/>
      <c r="C285" s="163"/>
      <c r="D285" s="163"/>
      <c r="E285" s="180"/>
      <c r="F285" s="163"/>
      <c r="G285" s="180"/>
      <c r="H285" s="180"/>
      <c r="I285" s="163"/>
      <c r="J285" s="163"/>
      <c r="K285" s="163"/>
      <c r="L285" s="163"/>
      <c r="M285" s="163"/>
      <c r="N285" s="163"/>
      <c r="O285" s="163"/>
      <c r="P285" s="163"/>
      <c r="Q285" s="163"/>
      <c r="R285" s="163"/>
      <c r="S285" s="163"/>
      <c r="T285" s="163"/>
      <c r="U285" s="163"/>
      <c r="V285" s="163"/>
      <c r="W285" s="163"/>
      <c r="X285" s="163"/>
      <c r="Y285" s="163"/>
      <c r="Z285" s="163"/>
    </row>
    <row r="286" spans="1:26" ht="12" customHeight="1">
      <c r="A286" s="163"/>
      <c r="B286" s="163"/>
      <c r="C286" s="163"/>
      <c r="D286" s="163"/>
      <c r="E286" s="180"/>
      <c r="F286" s="163"/>
      <c r="G286" s="180"/>
      <c r="H286" s="180"/>
      <c r="I286" s="163"/>
      <c r="J286" s="163"/>
      <c r="K286" s="163"/>
      <c r="L286" s="163"/>
      <c r="M286" s="163"/>
      <c r="N286" s="163"/>
      <c r="O286" s="163"/>
      <c r="P286" s="163"/>
      <c r="Q286" s="163"/>
      <c r="R286" s="163"/>
      <c r="S286" s="163"/>
      <c r="T286" s="163"/>
      <c r="U286" s="163"/>
      <c r="V286" s="163"/>
      <c r="W286" s="163"/>
      <c r="X286" s="163"/>
      <c r="Y286" s="163"/>
      <c r="Z286" s="163"/>
    </row>
    <row r="287" spans="1:26" ht="12" customHeight="1">
      <c r="A287" s="163"/>
      <c r="B287" s="163"/>
      <c r="C287" s="163"/>
      <c r="D287" s="163"/>
      <c r="E287" s="180"/>
      <c r="F287" s="163"/>
      <c r="G287" s="180"/>
      <c r="H287" s="180"/>
      <c r="I287" s="163"/>
      <c r="J287" s="163"/>
      <c r="K287" s="163"/>
      <c r="L287" s="163"/>
      <c r="M287" s="163"/>
      <c r="N287" s="163"/>
      <c r="O287" s="163"/>
      <c r="P287" s="163"/>
      <c r="Q287" s="163"/>
      <c r="R287" s="163"/>
      <c r="S287" s="163"/>
      <c r="T287" s="163"/>
      <c r="U287" s="163"/>
      <c r="V287" s="163"/>
      <c r="W287" s="163"/>
      <c r="X287" s="163"/>
      <c r="Y287" s="163"/>
      <c r="Z287" s="163"/>
    </row>
    <row r="288" spans="1:26" ht="12" customHeight="1">
      <c r="A288" s="163"/>
      <c r="B288" s="163"/>
      <c r="C288" s="163"/>
      <c r="D288" s="163"/>
      <c r="E288" s="180"/>
      <c r="F288" s="163"/>
      <c r="G288" s="180"/>
      <c r="H288" s="180"/>
      <c r="I288" s="163"/>
      <c r="J288" s="163"/>
      <c r="K288" s="163"/>
      <c r="L288" s="163"/>
      <c r="M288" s="163"/>
      <c r="N288" s="163"/>
      <c r="O288" s="163"/>
      <c r="P288" s="163"/>
      <c r="Q288" s="163"/>
      <c r="R288" s="163"/>
      <c r="S288" s="163"/>
      <c r="T288" s="163"/>
      <c r="U288" s="163"/>
      <c r="V288" s="163"/>
      <c r="W288" s="163"/>
      <c r="X288" s="163"/>
      <c r="Y288" s="163"/>
      <c r="Z288" s="163"/>
    </row>
    <row r="289" spans="1:26" ht="12" customHeight="1">
      <c r="A289" s="163"/>
      <c r="B289" s="163"/>
      <c r="C289" s="163"/>
      <c r="D289" s="163"/>
      <c r="E289" s="180"/>
      <c r="F289" s="163"/>
      <c r="G289" s="180"/>
      <c r="H289" s="180"/>
      <c r="I289" s="163"/>
      <c r="J289" s="163"/>
      <c r="K289" s="163"/>
      <c r="L289" s="163"/>
      <c r="M289" s="163"/>
      <c r="N289" s="163"/>
      <c r="O289" s="163"/>
      <c r="P289" s="163"/>
      <c r="Q289" s="163"/>
      <c r="R289" s="163"/>
      <c r="S289" s="163"/>
      <c r="T289" s="163"/>
      <c r="U289" s="163"/>
      <c r="V289" s="163"/>
      <c r="W289" s="163"/>
      <c r="X289" s="163"/>
      <c r="Y289" s="163"/>
      <c r="Z289" s="163"/>
    </row>
    <row r="290" spans="1:26" ht="12" customHeight="1">
      <c r="A290" s="163"/>
      <c r="B290" s="163"/>
      <c r="C290" s="163"/>
      <c r="D290" s="163"/>
      <c r="E290" s="180"/>
      <c r="F290" s="163"/>
      <c r="G290" s="180"/>
      <c r="H290" s="180"/>
      <c r="I290" s="163"/>
      <c r="J290" s="163"/>
      <c r="K290" s="163"/>
      <c r="L290" s="163"/>
      <c r="M290" s="163"/>
      <c r="N290" s="163"/>
      <c r="O290" s="163"/>
      <c r="P290" s="163"/>
      <c r="Q290" s="163"/>
      <c r="R290" s="163"/>
      <c r="S290" s="163"/>
      <c r="T290" s="163"/>
      <c r="U290" s="163"/>
      <c r="V290" s="163"/>
      <c r="W290" s="163"/>
      <c r="X290" s="163"/>
      <c r="Y290" s="163"/>
      <c r="Z290" s="163"/>
    </row>
    <row r="291" spans="1:26" ht="12" customHeight="1">
      <c r="A291" s="163"/>
      <c r="B291" s="163"/>
      <c r="C291" s="163"/>
      <c r="D291" s="163"/>
      <c r="E291" s="180"/>
      <c r="F291" s="163"/>
      <c r="G291" s="180"/>
      <c r="H291" s="180"/>
      <c r="I291" s="163"/>
      <c r="J291" s="163"/>
      <c r="K291" s="163"/>
      <c r="L291" s="163"/>
      <c r="M291" s="163"/>
      <c r="N291" s="163"/>
      <c r="O291" s="163"/>
      <c r="P291" s="163"/>
      <c r="Q291" s="163"/>
      <c r="R291" s="163"/>
      <c r="S291" s="163"/>
      <c r="T291" s="163"/>
      <c r="U291" s="163"/>
      <c r="V291" s="163"/>
      <c r="W291" s="163"/>
      <c r="X291" s="163"/>
      <c r="Y291" s="163"/>
      <c r="Z291" s="163"/>
    </row>
    <row r="292" spans="1:26" ht="12" customHeight="1">
      <c r="A292" s="163"/>
      <c r="B292" s="163"/>
      <c r="C292" s="163"/>
      <c r="D292" s="163"/>
      <c r="E292" s="180"/>
      <c r="F292" s="163"/>
      <c r="G292" s="180"/>
      <c r="H292" s="180"/>
      <c r="I292" s="163"/>
      <c r="J292" s="163"/>
      <c r="K292" s="163"/>
      <c r="L292" s="163"/>
      <c r="M292" s="163"/>
      <c r="N292" s="163"/>
      <c r="O292" s="163"/>
      <c r="P292" s="163"/>
      <c r="Q292" s="163"/>
      <c r="R292" s="163"/>
      <c r="S292" s="163"/>
      <c r="T292" s="163"/>
      <c r="U292" s="163"/>
      <c r="V292" s="163"/>
      <c r="W292" s="163"/>
      <c r="X292" s="163"/>
      <c r="Y292" s="163"/>
      <c r="Z292" s="163"/>
    </row>
    <row r="293" spans="1:26" ht="12" customHeight="1">
      <c r="A293" s="163"/>
      <c r="B293" s="163"/>
      <c r="C293" s="163"/>
      <c r="D293" s="163"/>
      <c r="E293" s="180"/>
      <c r="F293" s="163"/>
      <c r="G293" s="180"/>
      <c r="H293" s="180"/>
      <c r="I293" s="163"/>
      <c r="J293" s="163"/>
      <c r="K293" s="163"/>
      <c r="L293" s="163"/>
      <c r="M293" s="163"/>
      <c r="N293" s="163"/>
      <c r="O293" s="163"/>
      <c r="P293" s="163"/>
      <c r="Q293" s="163"/>
      <c r="R293" s="163"/>
      <c r="S293" s="163"/>
      <c r="T293" s="163"/>
      <c r="U293" s="163"/>
      <c r="V293" s="163"/>
      <c r="W293" s="163"/>
      <c r="X293" s="163"/>
      <c r="Y293" s="163"/>
      <c r="Z293" s="163"/>
    </row>
    <row r="294" spans="1:26" ht="12" customHeight="1">
      <c r="A294" s="163"/>
      <c r="B294" s="163"/>
      <c r="C294" s="163"/>
      <c r="D294" s="163"/>
      <c r="E294" s="180"/>
      <c r="F294" s="163"/>
      <c r="G294" s="180"/>
      <c r="H294" s="180"/>
      <c r="I294" s="163"/>
      <c r="J294" s="163"/>
      <c r="K294" s="163"/>
      <c r="L294" s="163"/>
      <c r="M294" s="163"/>
      <c r="N294" s="163"/>
      <c r="O294" s="163"/>
      <c r="P294" s="163"/>
      <c r="Q294" s="163"/>
      <c r="R294" s="163"/>
      <c r="S294" s="163"/>
      <c r="T294" s="163"/>
      <c r="U294" s="163"/>
      <c r="V294" s="163"/>
      <c r="W294" s="163"/>
      <c r="X294" s="163"/>
      <c r="Y294" s="163"/>
      <c r="Z294" s="163"/>
    </row>
    <row r="295" spans="1:26" ht="12" customHeight="1">
      <c r="A295" s="163"/>
      <c r="B295" s="163"/>
      <c r="C295" s="163"/>
      <c r="D295" s="163"/>
      <c r="E295" s="180"/>
      <c r="F295" s="163"/>
      <c r="G295" s="180"/>
      <c r="H295" s="180"/>
      <c r="I295" s="163"/>
      <c r="J295" s="163"/>
      <c r="K295" s="163"/>
      <c r="L295" s="163"/>
      <c r="M295" s="163"/>
      <c r="N295" s="163"/>
      <c r="O295" s="163"/>
      <c r="P295" s="163"/>
      <c r="Q295" s="163"/>
      <c r="R295" s="163"/>
      <c r="S295" s="163"/>
      <c r="T295" s="163"/>
      <c r="U295" s="163"/>
      <c r="V295" s="163"/>
      <c r="W295" s="163"/>
      <c r="X295" s="163"/>
      <c r="Y295" s="163"/>
      <c r="Z295" s="163"/>
    </row>
    <row r="296" spans="1:26" ht="12" customHeight="1">
      <c r="A296" s="163"/>
      <c r="B296" s="163"/>
      <c r="C296" s="163"/>
      <c r="D296" s="163"/>
      <c r="E296" s="180"/>
      <c r="F296" s="163"/>
      <c r="G296" s="180"/>
      <c r="H296" s="180"/>
      <c r="I296" s="163"/>
      <c r="J296" s="163"/>
      <c r="K296" s="163"/>
      <c r="L296" s="163"/>
      <c r="M296" s="163"/>
      <c r="N296" s="163"/>
      <c r="O296" s="163"/>
      <c r="P296" s="163"/>
      <c r="Q296" s="163"/>
      <c r="R296" s="163"/>
      <c r="S296" s="163"/>
      <c r="T296" s="163"/>
      <c r="U296" s="163"/>
      <c r="V296" s="163"/>
      <c r="W296" s="163"/>
      <c r="X296" s="163"/>
      <c r="Y296" s="163"/>
      <c r="Z296" s="163"/>
    </row>
    <row r="297" spans="1:26" ht="12" customHeight="1">
      <c r="A297" s="163"/>
      <c r="B297" s="163"/>
      <c r="C297" s="163"/>
      <c r="D297" s="163"/>
      <c r="E297" s="180"/>
      <c r="F297" s="163"/>
      <c r="G297" s="180"/>
      <c r="H297" s="180"/>
      <c r="I297" s="163"/>
      <c r="J297" s="163"/>
      <c r="K297" s="163"/>
      <c r="L297" s="163"/>
      <c r="M297" s="163"/>
      <c r="N297" s="163"/>
      <c r="O297" s="163"/>
      <c r="P297" s="163"/>
      <c r="Q297" s="163"/>
      <c r="R297" s="163"/>
      <c r="S297" s="163"/>
      <c r="T297" s="163"/>
      <c r="U297" s="163"/>
      <c r="V297" s="163"/>
      <c r="W297" s="163"/>
      <c r="X297" s="163"/>
      <c r="Y297" s="163"/>
      <c r="Z297" s="163"/>
    </row>
    <row r="298" spans="1:26" ht="12" customHeight="1">
      <c r="A298" s="163"/>
      <c r="B298" s="163"/>
      <c r="C298" s="163"/>
      <c r="D298" s="163"/>
      <c r="E298" s="180"/>
      <c r="F298" s="163"/>
      <c r="G298" s="180"/>
      <c r="H298" s="180"/>
      <c r="I298" s="163"/>
      <c r="J298" s="163"/>
      <c r="K298" s="163"/>
      <c r="L298" s="163"/>
      <c r="M298" s="163"/>
      <c r="N298" s="163"/>
      <c r="O298" s="163"/>
      <c r="P298" s="163"/>
      <c r="Q298" s="163"/>
      <c r="R298" s="163"/>
      <c r="S298" s="163"/>
      <c r="T298" s="163"/>
      <c r="U298" s="163"/>
      <c r="V298" s="163"/>
      <c r="W298" s="163"/>
      <c r="X298" s="163"/>
      <c r="Y298" s="163"/>
      <c r="Z298" s="163"/>
    </row>
    <row r="299" spans="1:26" ht="12" customHeight="1">
      <c r="A299" s="163"/>
      <c r="B299" s="163"/>
      <c r="C299" s="163"/>
      <c r="D299" s="163"/>
      <c r="E299" s="180"/>
      <c r="F299" s="163"/>
      <c r="G299" s="180"/>
      <c r="H299" s="180"/>
      <c r="I299" s="163"/>
      <c r="J299" s="163"/>
      <c r="K299" s="163"/>
      <c r="L299" s="163"/>
      <c r="M299" s="163"/>
      <c r="N299" s="163"/>
      <c r="O299" s="163"/>
      <c r="P299" s="163"/>
      <c r="Q299" s="163"/>
      <c r="R299" s="163"/>
      <c r="S299" s="163"/>
      <c r="T299" s="163"/>
      <c r="U299" s="163"/>
      <c r="V299" s="163"/>
      <c r="W299" s="163"/>
      <c r="X299" s="163"/>
      <c r="Y299" s="163"/>
      <c r="Z299" s="163"/>
    </row>
    <row r="300" spans="1:26" ht="12" customHeight="1">
      <c r="A300" s="163"/>
      <c r="B300" s="163"/>
      <c r="C300" s="163"/>
      <c r="D300" s="163"/>
      <c r="E300" s="180"/>
      <c r="F300" s="163"/>
      <c r="G300" s="180"/>
      <c r="H300" s="180"/>
      <c r="I300" s="163"/>
      <c r="J300" s="163"/>
      <c r="K300" s="163"/>
      <c r="L300" s="163"/>
      <c r="M300" s="163"/>
      <c r="N300" s="163"/>
      <c r="O300" s="163"/>
      <c r="P300" s="163"/>
      <c r="Q300" s="163"/>
      <c r="R300" s="163"/>
      <c r="S300" s="163"/>
      <c r="T300" s="163"/>
      <c r="U300" s="163"/>
      <c r="V300" s="163"/>
      <c r="W300" s="163"/>
      <c r="X300" s="163"/>
      <c r="Y300" s="163"/>
      <c r="Z300" s="163"/>
    </row>
    <row r="301" spans="1:26" ht="12" customHeight="1">
      <c r="A301" s="163"/>
      <c r="B301" s="163"/>
      <c r="C301" s="163"/>
      <c r="D301" s="163"/>
      <c r="E301" s="180"/>
      <c r="F301" s="163"/>
      <c r="G301" s="180"/>
      <c r="H301" s="180"/>
      <c r="I301" s="163"/>
      <c r="J301" s="163"/>
      <c r="K301" s="163"/>
      <c r="L301" s="163"/>
      <c r="M301" s="163"/>
      <c r="N301" s="163"/>
      <c r="O301" s="163"/>
      <c r="P301" s="163"/>
      <c r="Q301" s="163"/>
      <c r="R301" s="163"/>
      <c r="S301" s="163"/>
      <c r="T301" s="163"/>
      <c r="U301" s="163"/>
      <c r="V301" s="163"/>
      <c r="W301" s="163"/>
      <c r="X301" s="163"/>
      <c r="Y301" s="163"/>
      <c r="Z301" s="163"/>
    </row>
    <row r="302" spans="1:26" ht="12" customHeight="1">
      <c r="A302" s="163"/>
      <c r="B302" s="163"/>
      <c r="C302" s="163"/>
      <c r="D302" s="163"/>
      <c r="E302" s="180"/>
      <c r="F302" s="163"/>
      <c r="G302" s="180"/>
      <c r="H302" s="180"/>
      <c r="I302" s="163"/>
      <c r="J302" s="163"/>
      <c r="K302" s="163"/>
      <c r="L302" s="163"/>
      <c r="M302" s="163"/>
      <c r="N302" s="163"/>
      <c r="O302" s="163"/>
      <c r="P302" s="163"/>
      <c r="Q302" s="163"/>
      <c r="R302" s="163"/>
      <c r="S302" s="163"/>
      <c r="T302" s="163"/>
      <c r="U302" s="163"/>
      <c r="V302" s="163"/>
      <c r="W302" s="163"/>
      <c r="X302" s="163"/>
      <c r="Y302" s="163"/>
      <c r="Z302" s="163"/>
    </row>
    <row r="303" spans="1:26" ht="12" customHeight="1">
      <c r="A303" s="163"/>
      <c r="B303" s="163"/>
      <c r="C303" s="163"/>
      <c r="D303" s="163"/>
      <c r="E303" s="180"/>
      <c r="F303" s="163"/>
      <c r="G303" s="180"/>
      <c r="H303" s="180"/>
      <c r="I303" s="163"/>
      <c r="J303" s="163"/>
      <c r="K303" s="163"/>
      <c r="L303" s="163"/>
      <c r="M303" s="163"/>
      <c r="N303" s="163"/>
      <c r="O303" s="163"/>
      <c r="P303" s="163"/>
      <c r="Q303" s="163"/>
      <c r="R303" s="163"/>
      <c r="S303" s="163"/>
      <c r="T303" s="163"/>
      <c r="U303" s="163"/>
      <c r="V303" s="163"/>
      <c r="W303" s="163"/>
      <c r="X303" s="163"/>
      <c r="Y303" s="163"/>
      <c r="Z303" s="163"/>
    </row>
    <row r="304" spans="1:26" ht="12" customHeight="1">
      <c r="A304" s="163"/>
      <c r="B304" s="163"/>
      <c r="C304" s="163"/>
      <c r="D304" s="163"/>
      <c r="E304" s="180"/>
      <c r="F304" s="163"/>
      <c r="G304" s="180"/>
      <c r="H304" s="180"/>
      <c r="I304" s="163"/>
      <c r="J304" s="163"/>
      <c r="K304" s="163"/>
      <c r="L304" s="163"/>
      <c r="M304" s="163"/>
      <c r="N304" s="163"/>
      <c r="O304" s="163"/>
      <c r="P304" s="163"/>
      <c r="Q304" s="163"/>
      <c r="R304" s="163"/>
      <c r="S304" s="163"/>
      <c r="T304" s="163"/>
      <c r="U304" s="163"/>
      <c r="V304" s="163"/>
      <c r="W304" s="163"/>
      <c r="X304" s="163"/>
      <c r="Y304" s="163"/>
      <c r="Z304" s="163"/>
    </row>
    <row r="305" spans="1:26" ht="12" customHeight="1">
      <c r="A305" s="163"/>
      <c r="B305" s="163"/>
      <c r="C305" s="163"/>
      <c r="D305" s="163"/>
      <c r="E305" s="180"/>
      <c r="F305" s="163"/>
      <c r="G305" s="180"/>
      <c r="H305" s="180"/>
      <c r="I305" s="163"/>
      <c r="J305" s="163"/>
      <c r="K305" s="163"/>
      <c r="L305" s="163"/>
      <c r="M305" s="163"/>
      <c r="N305" s="163"/>
      <c r="O305" s="163"/>
      <c r="P305" s="163"/>
      <c r="Q305" s="163"/>
      <c r="R305" s="163"/>
      <c r="S305" s="163"/>
      <c r="T305" s="163"/>
      <c r="U305" s="163"/>
      <c r="V305" s="163"/>
      <c r="W305" s="163"/>
      <c r="X305" s="163"/>
      <c r="Y305" s="163"/>
      <c r="Z305" s="163"/>
    </row>
    <row r="306" spans="1:26" ht="12" customHeight="1">
      <c r="A306" s="163"/>
      <c r="B306" s="163"/>
      <c r="C306" s="163"/>
      <c r="D306" s="163"/>
      <c r="E306" s="180"/>
      <c r="F306" s="163"/>
      <c r="G306" s="180"/>
      <c r="H306" s="180"/>
      <c r="I306" s="163"/>
      <c r="J306" s="163"/>
      <c r="K306" s="163"/>
      <c r="L306" s="163"/>
      <c r="M306" s="163"/>
      <c r="N306" s="163"/>
      <c r="O306" s="163"/>
      <c r="P306" s="163"/>
      <c r="Q306" s="163"/>
      <c r="R306" s="163"/>
      <c r="S306" s="163"/>
      <c r="T306" s="163"/>
      <c r="U306" s="163"/>
      <c r="V306" s="163"/>
      <c r="W306" s="163"/>
      <c r="X306" s="163"/>
      <c r="Y306" s="163"/>
      <c r="Z306" s="163"/>
    </row>
    <row r="307" spans="1:26" ht="12" customHeight="1">
      <c r="A307" s="163"/>
      <c r="B307" s="163"/>
      <c r="C307" s="163"/>
      <c r="D307" s="163"/>
      <c r="E307" s="180"/>
      <c r="F307" s="163"/>
      <c r="G307" s="180"/>
      <c r="H307" s="180"/>
      <c r="I307" s="163"/>
      <c r="J307" s="163"/>
      <c r="K307" s="163"/>
      <c r="L307" s="163"/>
      <c r="M307" s="163"/>
      <c r="N307" s="163"/>
      <c r="O307" s="163"/>
      <c r="P307" s="163"/>
      <c r="Q307" s="163"/>
      <c r="R307" s="163"/>
      <c r="S307" s="163"/>
      <c r="T307" s="163"/>
      <c r="U307" s="163"/>
      <c r="V307" s="163"/>
      <c r="W307" s="163"/>
      <c r="X307" s="163"/>
      <c r="Y307" s="163"/>
      <c r="Z307" s="163"/>
    </row>
    <row r="308" spans="1:26" ht="12" customHeight="1">
      <c r="A308" s="163"/>
      <c r="B308" s="163"/>
      <c r="C308" s="163"/>
      <c r="D308" s="163"/>
      <c r="E308" s="180"/>
      <c r="F308" s="163"/>
      <c r="G308" s="180"/>
      <c r="H308" s="180"/>
      <c r="I308" s="163"/>
      <c r="J308" s="163"/>
      <c r="K308" s="163"/>
      <c r="L308" s="163"/>
      <c r="M308" s="163"/>
      <c r="N308" s="163"/>
      <c r="O308" s="163"/>
      <c r="P308" s="163"/>
      <c r="Q308" s="163"/>
      <c r="R308" s="163"/>
      <c r="S308" s="163"/>
      <c r="T308" s="163"/>
      <c r="U308" s="163"/>
      <c r="V308" s="163"/>
      <c r="W308" s="163"/>
      <c r="X308" s="163"/>
      <c r="Y308" s="163"/>
      <c r="Z308" s="163"/>
    </row>
    <row r="309" spans="1:26" ht="12" customHeight="1">
      <c r="A309" s="163"/>
      <c r="B309" s="163"/>
      <c r="C309" s="163"/>
      <c r="D309" s="163"/>
      <c r="E309" s="180"/>
      <c r="F309" s="163"/>
      <c r="G309" s="180"/>
      <c r="H309" s="180"/>
      <c r="I309" s="163"/>
      <c r="J309" s="163"/>
      <c r="K309" s="163"/>
      <c r="L309" s="163"/>
      <c r="M309" s="163"/>
      <c r="N309" s="163"/>
      <c r="O309" s="163"/>
      <c r="P309" s="163"/>
      <c r="Q309" s="163"/>
      <c r="R309" s="163"/>
      <c r="S309" s="163"/>
      <c r="T309" s="163"/>
      <c r="U309" s="163"/>
      <c r="V309" s="163"/>
      <c r="W309" s="163"/>
      <c r="X309" s="163"/>
      <c r="Y309" s="163"/>
      <c r="Z309" s="163"/>
    </row>
    <row r="310" spans="1:26" ht="12" customHeight="1">
      <c r="A310" s="163"/>
      <c r="B310" s="163"/>
      <c r="C310" s="163"/>
      <c r="D310" s="163"/>
      <c r="E310" s="180"/>
      <c r="F310" s="163"/>
      <c r="G310" s="180"/>
      <c r="H310" s="180"/>
      <c r="I310" s="163"/>
      <c r="J310" s="163"/>
      <c r="K310" s="163"/>
      <c r="L310" s="163"/>
      <c r="M310" s="163"/>
      <c r="N310" s="163"/>
      <c r="O310" s="163"/>
      <c r="P310" s="163"/>
      <c r="Q310" s="163"/>
      <c r="R310" s="163"/>
      <c r="S310" s="163"/>
      <c r="T310" s="163"/>
      <c r="U310" s="163"/>
      <c r="V310" s="163"/>
      <c r="W310" s="163"/>
      <c r="X310" s="163"/>
      <c r="Y310" s="163"/>
      <c r="Z310" s="163"/>
    </row>
    <row r="311" spans="1:26" ht="12" customHeight="1">
      <c r="A311" s="163"/>
      <c r="B311" s="163"/>
      <c r="C311" s="163"/>
      <c r="D311" s="163"/>
      <c r="E311" s="180"/>
      <c r="F311" s="163"/>
      <c r="G311" s="180"/>
      <c r="H311" s="180"/>
      <c r="I311" s="163"/>
      <c r="J311" s="163"/>
      <c r="K311" s="163"/>
      <c r="L311" s="163"/>
      <c r="M311" s="163"/>
      <c r="N311" s="163"/>
      <c r="O311" s="163"/>
      <c r="P311" s="163"/>
      <c r="Q311" s="163"/>
      <c r="R311" s="163"/>
      <c r="S311" s="163"/>
      <c r="T311" s="163"/>
      <c r="U311" s="163"/>
      <c r="V311" s="163"/>
      <c r="W311" s="163"/>
      <c r="X311" s="163"/>
      <c r="Y311" s="163"/>
      <c r="Z311" s="163"/>
    </row>
    <row r="312" spans="1:26" ht="12" customHeight="1">
      <c r="A312" s="163"/>
      <c r="B312" s="163"/>
      <c r="C312" s="163"/>
      <c r="D312" s="163"/>
      <c r="E312" s="180"/>
      <c r="F312" s="163"/>
      <c r="G312" s="180"/>
      <c r="H312" s="180"/>
      <c r="I312" s="163"/>
      <c r="J312" s="163"/>
      <c r="K312" s="163"/>
      <c r="L312" s="163"/>
      <c r="M312" s="163"/>
      <c r="N312" s="163"/>
      <c r="O312" s="163"/>
      <c r="P312" s="163"/>
      <c r="Q312" s="163"/>
      <c r="R312" s="163"/>
      <c r="S312" s="163"/>
      <c r="T312" s="163"/>
      <c r="U312" s="163"/>
      <c r="V312" s="163"/>
      <c r="W312" s="163"/>
      <c r="X312" s="163"/>
      <c r="Y312" s="163"/>
      <c r="Z312" s="163"/>
    </row>
    <row r="313" spans="1:26" ht="12" customHeight="1">
      <c r="A313" s="163"/>
      <c r="B313" s="163"/>
      <c r="C313" s="163"/>
      <c r="D313" s="163"/>
      <c r="E313" s="180"/>
      <c r="F313" s="163"/>
      <c r="G313" s="180"/>
      <c r="H313" s="180"/>
      <c r="I313" s="163"/>
      <c r="J313" s="163"/>
      <c r="K313" s="163"/>
      <c r="L313" s="163"/>
      <c r="M313" s="163"/>
      <c r="N313" s="163"/>
      <c r="O313" s="163"/>
      <c r="P313" s="163"/>
      <c r="Q313" s="163"/>
      <c r="R313" s="163"/>
      <c r="S313" s="163"/>
      <c r="T313" s="163"/>
      <c r="U313" s="163"/>
      <c r="V313" s="163"/>
      <c r="W313" s="163"/>
      <c r="X313" s="163"/>
      <c r="Y313" s="163"/>
      <c r="Z313" s="163"/>
    </row>
    <row r="314" spans="1:26" ht="12" customHeight="1">
      <c r="A314" s="163"/>
      <c r="B314" s="163"/>
      <c r="C314" s="163"/>
      <c r="D314" s="163"/>
      <c r="E314" s="180"/>
      <c r="F314" s="163"/>
      <c r="G314" s="180"/>
      <c r="H314" s="180"/>
      <c r="I314" s="163"/>
      <c r="J314" s="163"/>
      <c r="K314" s="163"/>
      <c r="L314" s="163"/>
      <c r="M314" s="163"/>
      <c r="N314" s="163"/>
      <c r="O314" s="163"/>
      <c r="P314" s="163"/>
      <c r="Q314" s="163"/>
      <c r="R314" s="163"/>
      <c r="S314" s="163"/>
      <c r="T314" s="163"/>
      <c r="U314" s="163"/>
      <c r="V314" s="163"/>
      <c r="W314" s="163"/>
      <c r="X314" s="163"/>
      <c r="Y314" s="163"/>
      <c r="Z314" s="163"/>
    </row>
    <row r="315" spans="1:26" ht="12" customHeight="1">
      <c r="A315" s="163"/>
      <c r="B315" s="163"/>
      <c r="C315" s="163"/>
      <c r="D315" s="163"/>
      <c r="E315" s="180"/>
      <c r="F315" s="163"/>
      <c r="G315" s="180"/>
      <c r="H315" s="180"/>
      <c r="I315" s="163"/>
      <c r="J315" s="163"/>
      <c r="K315" s="163"/>
      <c r="L315" s="163"/>
      <c r="M315" s="163"/>
      <c r="N315" s="163"/>
      <c r="O315" s="163"/>
      <c r="P315" s="163"/>
      <c r="Q315" s="163"/>
      <c r="R315" s="163"/>
      <c r="S315" s="163"/>
      <c r="T315" s="163"/>
      <c r="U315" s="163"/>
      <c r="V315" s="163"/>
      <c r="W315" s="163"/>
      <c r="X315" s="163"/>
      <c r="Y315" s="163"/>
      <c r="Z315" s="163"/>
    </row>
    <row r="316" spans="1:26" ht="12" customHeight="1">
      <c r="A316" s="163"/>
      <c r="B316" s="163"/>
      <c r="C316" s="163"/>
      <c r="D316" s="163"/>
      <c r="E316" s="180"/>
      <c r="F316" s="163"/>
      <c r="G316" s="180"/>
      <c r="H316" s="180"/>
      <c r="I316" s="163"/>
      <c r="J316" s="163"/>
      <c r="K316" s="163"/>
      <c r="L316" s="163"/>
      <c r="M316" s="163"/>
      <c r="N316" s="163"/>
      <c r="O316" s="163"/>
      <c r="P316" s="163"/>
      <c r="Q316" s="163"/>
      <c r="R316" s="163"/>
      <c r="S316" s="163"/>
      <c r="T316" s="163"/>
      <c r="U316" s="163"/>
      <c r="V316" s="163"/>
      <c r="W316" s="163"/>
      <c r="X316" s="163"/>
      <c r="Y316" s="163"/>
      <c r="Z316" s="163"/>
    </row>
    <row r="317" spans="1:26" ht="12" customHeight="1">
      <c r="A317" s="163"/>
      <c r="B317" s="163"/>
      <c r="C317" s="163"/>
      <c r="D317" s="163"/>
      <c r="E317" s="180"/>
      <c r="F317" s="163"/>
      <c r="G317" s="180"/>
      <c r="H317" s="180"/>
      <c r="I317" s="163"/>
      <c r="J317" s="163"/>
      <c r="K317" s="163"/>
      <c r="L317" s="163"/>
      <c r="M317" s="163"/>
      <c r="N317" s="163"/>
      <c r="O317" s="163"/>
      <c r="P317" s="163"/>
      <c r="Q317" s="163"/>
      <c r="R317" s="163"/>
      <c r="S317" s="163"/>
      <c r="T317" s="163"/>
      <c r="U317" s="163"/>
      <c r="V317" s="163"/>
      <c r="W317" s="163"/>
      <c r="X317" s="163"/>
      <c r="Y317" s="163"/>
      <c r="Z317" s="163"/>
    </row>
    <row r="318" spans="1:26" ht="12" customHeight="1">
      <c r="A318" s="163"/>
      <c r="B318" s="163"/>
      <c r="C318" s="163"/>
      <c r="D318" s="163"/>
      <c r="E318" s="180"/>
      <c r="F318" s="163"/>
      <c r="G318" s="180"/>
      <c r="H318" s="180"/>
      <c r="I318" s="163"/>
      <c r="J318" s="163"/>
      <c r="K318" s="163"/>
      <c r="L318" s="163"/>
      <c r="M318" s="163"/>
      <c r="N318" s="163"/>
      <c r="O318" s="163"/>
      <c r="P318" s="163"/>
      <c r="Q318" s="163"/>
      <c r="R318" s="163"/>
      <c r="S318" s="163"/>
      <c r="T318" s="163"/>
      <c r="U318" s="163"/>
      <c r="V318" s="163"/>
      <c r="W318" s="163"/>
      <c r="X318" s="163"/>
      <c r="Y318" s="163"/>
      <c r="Z318" s="163"/>
    </row>
    <row r="319" spans="1:26" ht="12" customHeight="1">
      <c r="A319" s="163"/>
      <c r="B319" s="163"/>
      <c r="C319" s="163"/>
      <c r="D319" s="163"/>
      <c r="E319" s="180"/>
      <c r="F319" s="163"/>
      <c r="G319" s="180"/>
      <c r="H319" s="180"/>
      <c r="I319" s="163"/>
      <c r="J319" s="163"/>
      <c r="K319" s="163"/>
      <c r="L319" s="163"/>
      <c r="M319" s="163"/>
      <c r="N319" s="163"/>
      <c r="O319" s="163"/>
      <c r="P319" s="163"/>
      <c r="Q319" s="163"/>
      <c r="R319" s="163"/>
      <c r="S319" s="163"/>
      <c r="T319" s="163"/>
      <c r="U319" s="163"/>
      <c r="V319" s="163"/>
      <c r="W319" s="163"/>
      <c r="X319" s="163"/>
      <c r="Y319" s="163"/>
      <c r="Z319" s="163"/>
    </row>
    <row r="320" spans="1:26" ht="12" customHeight="1">
      <c r="A320" s="163"/>
      <c r="B320" s="163"/>
      <c r="C320" s="163"/>
      <c r="D320" s="163"/>
      <c r="E320" s="180"/>
      <c r="F320" s="163"/>
      <c r="G320" s="180"/>
      <c r="H320" s="180"/>
      <c r="I320" s="163"/>
      <c r="J320" s="163"/>
      <c r="K320" s="163"/>
      <c r="L320" s="163"/>
      <c r="M320" s="163"/>
      <c r="N320" s="163"/>
      <c r="O320" s="163"/>
      <c r="P320" s="163"/>
      <c r="Q320" s="163"/>
      <c r="R320" s="163"/>
      <c r="S320" s="163"/>
      <c r="T320" s="163"/>
      <c r="U320" s="163"/>
      <c r="V320" s="163"/>
      <c r="W320" s="163"/>
      <c r="X320" s="163"/>
      <c r="Y320" s="163"/>
      <c r="Z320" s="163"/>
    </row>
    <row r="321" spans="1:26" ht="12" customHeight="1">
      <c r="A321" s="163"/>
      <c r="B321" s="163"/>
      <c r="C321" s="163"/>
      <c r="D321" s="163"/>
      <c r="E321" s="180"/>
      <c r="F321" s="163"/>
      <c r="G321" s="180"/>
      <c r="H321" s="180"/>
      <c r="I321" s="163"/>
      <c r="J321" s="163"/>
      <c r="K321" s="163"/>
      <c r="L321" s="163"/>
      <c r="M321" s="163"/>
      <c r="N321" s="163"/>
      <c r="O321" s="163"/>
      <c r="P321" s="163"/>
      <c r="Q321" s="163"/>
      <c r="R321" s="163"/>
      <c r="S321" s="163"/>
      <c r="T321" s="163"/>
      <c r="U321" s="163"/>
      <c r="V321" s="163"/>
      <c r="W321" s="163"/>
      <c r="X321" s="163"/>
      <c r="Y321" s="163"/>
      <c r="Z321" s="163"/>
    </row>
    <row r="322" spans="1:26" ht="12" customHeight="1">
      <c r="A322" s="163"/>
      <c r="B322" s="163"/>
      <c r="C322" s="163"/>
      <c r="D322" s="163"/>
      <c r="E322" s="180"/>
      <c r="F322" s="163"/>
      <c r="G322" s="180"/>
      <c r="H322" s="180"/>
      <c r="I322" s="163"/>
      <c r="J322" s="163"/>
      <c r="K322" s="163"/>
      <c r="L322" s="163"/>
      <c r="M322" s="163"/>
      <c r="N322" s="163"/>
      <c r="O322" s="163"/>
      <c r="P322" s="163"/>
      <c r="Q322" s="163"/>
      <c r="R322" s="163"/>
      <c r="S322" s="163"/>
      <c r="T322" s="163"/>
      <c r="U322" s="163"/>
      <c r="V322" s="163"/>
      <c r="W322" s="163"/>
      <c r="X322" s="163"/>
      <c r="Y322" s="163"/>
      <c r="Z322" s="163"/>
    </row>
    <row r="323" spans="1:26" ht="12" customHeight="1">
      <c r="A323" s="163"/>
      <c r="B323" s="163"/>
      <c r="C323" s="163"/>
      <c r="D323" s="163"/>
      <c r="E323" s="180"/>
      <c r="F323" s="163"/>
      <c r="G323" s="180"/>
      <c r="H323" s="180"/>
      <c r="I323" s="163"/>
      <c r="J323" s="163"/>
      <c r="K323" s="163"/>
      <c r="L323" s="163"/>
      <c r="M323" s="163"/>
      <c r="N323" s="163"/>
      <c r="O323" s="163"/>
      <c r="P323" s="163"/>
      <c r="Q323" s="163"/>
      <c r="R323" s="163"/>
      <c r="S323" s="163"/>
      <c r="T323" s="163"/>
      <c r="U323" s="163"/>
      <c r="V323" s="163"/>
      <c r="W323" s="163"/>
      <c r="X323" s="163"/>
      <c r="Y323" s="163"/>
      <c r="Z323" s="163"/>
    </row>
    <row r="324" spans="1:26" ht="12" customHeight="1">
      <c r="A324" s="163"/>
      <c r="B324" s="163"/>
      <c r="C324" s="163"/>
      <c r="D324" s="163"/>
      <c r="E324" s="180"/>
      <c r="F324" s="163"/>
      <c r="G324" s="180"/>
      <c r="H324" s="180"/>
      <c r="I324" s="163"/>
      <c r="J324" s="163"/>
      <c r="K324" s="163"/>
      <c r="L324" s="163"/>
      <c r="M324" s="163"/>
      <c r="N324" s="163"/>
      <c r="O324" s="163"/>
      <c r="P324" s="163"/>
      <c r="Q324" s="163"/>
      <c r="R324" s="163"/>
      <c r="S324" s="163"/>
      <c r="T324" s="163"/>
      <c r="U324" s="163"/>
      <c r="V324" s="163"/>
      <c r="W324" s="163"/>
      <c r="X324" s="163"/>
      <c r="Y324" s="163"/>
      <c r="Z324" s="163"/>
    </row>
    <row r="325" spans="1:26" ht="12" customHeight="1">
      <c r="A325" s="163"/>
      <c r="B325" s="163"/>
      <c r="C325" s="163"/>
      <c r="D325" s="163"/>
      <c r="E325" s="180"/>
      <c r="F325" s="163"/>
      <c r="G325" s="180"/>
      <c r="H325" s="180"/>
      <c r="I325" s="163"/>
      <c r="J325" s="163"/>
      <c r="K325" s="163"/>
      <c r="L325" s="163"/>
      <c r="M325" s="163"/>
      <c r="N325" s="163"/>
      <c r="O325" s="163"/>
      <c r="P325" s="163"/>
      <c r="Q325" s="163"/>
      <c r="R325" s="163"/>
      <c r="S325" s="163"/>
      <c r="T325" s="163"/>
      <c r="U325" s="163"/>
      <c r="V325" s="163"/>
      <c r="W325" s="163"/>
      <c r="X325" s="163"/>
      <c r="Y325" s="163"/>
      <c r="Z325" s="163"/>
    </row>
    <row r="326" spans="1:26" ht="12" customHeight="1">
      <c r="A326" s="163"/>
      <c r="B326" s="163"/>
      <c r="C326" s="163"/>
      <c r="D326" s="163"/>
      <c r="E326" s="180"/>
      <c r="F326" s="163"/>
      <c r="G326" s="180"/>
      <c r="H326" s="180"/>
      <c r="I326" s="163"/>
      <c r="J326" s="163"/>
      <c r="K326" s="163"/>
      <c r="L326" s="163"/>
      <c r="M326" s="163"/>
      <c r="N326" s="163"/>
      <c r="O326" s="163"/>
      <c r="P326" s="163"/>
      <c r="Q326" s="163"/>
      <c r="R326" s="163"/>
      <c r="S326" s="163"/>
      <c r="T326" s="163"/>
      <c r="U326" s="163"/>
      <c r="V326" s="163"/>
      <c r="W326" s="163"/>
      <c r="X326" s="163"/>
      <c r="Y326" s="163"/>
      <c r="Z326" s="163"/>
    </row>
    <row r="327" spans="1:26" ht="12" customHeight="1">
      <c r="A327" s="163"/>
      <c r="B327" s="163"/>
      <c r="C327" s="163"/>
      <c r="D327" s="163"/>
      <c r="E327" s="180"/>
      <c r="F327" s="163"/>
      <c r="G327" s="180"/>
      <c r="H327" s="180"/>
      <c r="I327" s="163"/>
      <c r="J327" s="163"/>
      <c r="K327" s="163"/>
      <c r="L327" s="163"/>
      <c r="M327" s="163"/>
      <c r="N327" s="163"/>
      <c r="O327" s="163"/>
      <c r="P327" s="163"/>
      <c r="Q327" s="163"/>
      <c r="R327" s="163"/>
      <c r="S327" s="163"/>
      <c r="T327" s="163"/>
      <c r="U327" s="163"/>
      <c r="V327" s="163"/>
      <c r="W327" s="163"/>
      <c r="X327" s="163"/>
      <c r="Y327" s="163"/>
      <c r="Z327" s="163"/>
    </row>
    <row r="328" spans="1:26" ht="12" customHeight="1">
      <c r="A328" s="163"/>
      <c r="B328" s="163"/>
      <c r="C328" s="163"/>
      <c r="D328" s="163"/>
      <c r="E328" s="180"/>
      <c r="F328" s="163"/>
      <c r="G328" s="180"/>
      <c r="H328" s="180"/>
      <c r="I328" s="163"/>
      <c r="J328" s="163"/>
      <c r="K328" s="163"/>
      <c r="L328" s="163"/>
      <c r="M328" s="163"/>
      <c r="N328" s="163"/>
      <c r="O328" s="163"/>
      <c r="P328" s="163"/>
      <c r="Q328" s="163"/>
      <c r="R328" s="163"/>
      <c r="S328" s="163"/>
      <c r="T328" s="163"/>
      <c r="U328" s="163"/>
      <c r="V328" s="163"/>
      <c r="W328" s="163"/>
      <c r="X328" s="163"/>
      <c r="Y328" s="163"/>
      <c r="Z328" s="163"/>
    </row>
    <row r="329" spans="1:26" ht="12" customHeight="1">
      <c r="A329" s="163"/>
      <c r="B329" s="163"/>
      <c r="C329" s="163"/>
      <c r="D329" s="163"/>
      <c r="E329" s="180"/>
      <c r="F329" s="163"/>
      <c r="G329" s="180"/>
      <c r="H329" s="180"/>
      <c r="I329" s="163"/>
      <c r="J329" s="163"/>
      <c r="K329" s="163"/>
      <c r="L329" s="163"/>
      <c r="M329" s="163"/>
      <c r="N329" s="163"/>
      <c r="O329" s="163"/>
      <c r="P329" s="163"/>
      <c r="Q329" s="163"/>
      <c r="R329" s="163"/>
      <c r="S329" s="163"/>
      <c r="T329" s="163"/>
      <c r="U329" s="163"/>
      <c r="V329" s="163"/>
      <c r="W329" s="163"/>
      <c r="X329" s="163"/>
      <c r="Y329" s="163"/>
      <c r="Z329" s="163"/>
    </row>
    <row r="330" spans="1:26" ht="12" customHeight="1">
      <c r="A330" s="163"/>
      <c r="B330" s="163"/>
      <c r="C330" s="163"/>
      <c r="D330" s="163"/>
      <c r="E330" s="180"/>
      <c r="F330" s="163"/>
      <c r="G330" s="180"/>
      <c r="H330" s="180"/>
      <c r="I330" s="163"/>
      <c r="J330" s="163"/>
      <c r="K330" s="163"/>
      <c r="L330" s="163"/>
      <c r="M330" s="163"/>
      <c r="N330" s="163"/>
      <c r="O330" s="163"/>
      <c r="P330" s="163"/>
      <c r="Q330" s="163"/>
      <c r="R330" s="163"/>
      <c r="S330" s="163"/>
      <c r="T330" s="163"/>
      <c r="U330" s="163"/>
      <c r="V330" s="163"/>
      <c r="W330" s="163"/>
      <c r="X330" s="163"/>
      <c r="Y330" s="163"/>
      <c r="Z330" s="163"/>
    </row>
    <row r="331" spans="1:26" ht="12" customHeight="1">
      <c r="A331" s="163"/>
      <c r="B331" s="163"/>
      <c r="C331" s="163"/>
      <c r="D331" s="163"/>
      <c r="E331" s="180"/>
      <c r="F331" s="163"/>
      <c r="G331" s="180"/>
      <c r="H331" s="180"/>
      <c r="I331" s="163"/>
      <c r="J331" s="163"/>
      <c r="K331" s="163"/>
      <c r="L331" s="163"/>
      <c r="M331" s="163"/>
      <c r="N331" s="163"/>
      <c r="O331" s="163"/>
      <c r="P331" s="163"/>
      <c r="Q331" s="163"/>
      <c r="R331" s="163"/>
      <c r="S331" s="163"/>
      <c r="T331" s="163"/>
      <c r="U331" s="163"/>
      <c r="V331" s="163"/>
      <c r="W331" s="163"/>
      <c r="X331" s="163"/>
      <c r="Y331" s="163"/>
      <c r="Z331" s="163"/>
    </row>
    <row r="332" spans="1:26" ht="12" customHeight="1">
      <c r="A332" s="163"/>
      <c r="B332" s="163"/>
      <c r="C332" s="163"/>
      <c r="D332" s="163"/>
      <c r="E332" s="180"/>
      <c r="F332" s="163"/>
      <c r="G332" s="180"/>
      <c r="H332" s="180"/>
      <c r="I332" s="163"/>
      <c r="J332" s="163"/>
      <c r="K332" s="163"/>
      <c r="L332" s="163"/>
      <c r="M332" s="163"/>
      <c r="N332" s="163"/>
      <c r="O332" s="163"/>
      <c r="P332" s="163"/>
      <c r="Q332" s="163"/>
      <c r="R332" s="163"/>
      <c r="S332" s="163"/>
      <c r="T332" s="163"/>
      <c r="U332" s="163"/>
      <c r="V332" s="163"/>
      <c r="W332" s="163"/>
      <c r="X332" s="163"/>
      <c r="Y332" s="163"/>
      <c r="Z332" s="163"/>
    </row>
    <row r="333" spans="1:26" ht="12" customHeight="1">
      <c r="A333" s="163"/>
      <c r="B333" s="163"/>
      <c r="C333" s="163"/>
      <c r="D333" s="163"/>
      <c r="E333" s="180"/>
      <c r="F333" s="163"/>
      <c r="G333" s="180"/>
      <c r="H333" s="180"/>
      <c r="I333" s="163"/>
      <c r="J333" s="163"/>
      <c r="K333" s="163"/>
      <c r="L333" s="163"/>
      <c r="M333" s="163"/>
      <c r="N333" s="163"/>
      <c r="O333" s="163"/>
      <c r="P333" s="163"/>
      <c r="Q333" s="163"/>
      <c r="R333" s="163"/>
      <c r="S333" s="163"/>
      <c r="T333" s="163"/>
      <c r="U333" s="163"/>
      <c r="V333" s="163"/>
      <c r="W333" s="163"/>
      <c r="X333" s="163"/>
      <c r="Y333" s="163"/>
      <c r="Z333" s="163"/>
    </row>
    <row r="334" spans="1:26" ht="12" customHeight="1">
      <c r="A334" s="163"/>
      <c r="B334" s="163"/>
      <c r="C334" s="163"/>
      <c r="D334" s="163"/>
      <c r="E334" s="180"/>
      <c r="F334" s="163"/>
      <c r="G334" s="180"/>
      <c r="H334" s="180"/>
      <c r="I334" s="163"/>
      <c r="J334" s="163"/>
      <c r="K334" s="163"/>
      <c r="L334" s="163"/>
      <c r="M334" s="163"/>
      <c r="N334" s="163"/>
      <c r="O334" s="163"/>
      <c r="P334" s="163"/>
      <c r="Q334" s="163"/>
      <c r="R334" s="163"/>
      <c r="S334" s="163"/>
      <c r="T334" s="163"/>
      <c r="U334" s="163"/>
      <c r="V334" s="163"/>
      <c r="W334" s="163"/>
      <c r="X334" s="163"/>
      <c r="Y334" s="163"/>
      <c r="Z334" s="163"/>
    </row>
    <row r="335" spans="1:26" ht="12" customHeight="1">
      <c r="A335" s="163"/>
      <c r="B335" s="163"/>
      <c r="C335" s="163"/>
      <c r="D335" s="163"/>
      <c r="E335" s="180"/>
      <c r="F335" s="163"/>
      <c r="G335" s="180"/>
      <c r="H335" s="180"/>
      <c r="I335" s="163"/>
      <c r="J335" s="163"/>
      <c r="K335" s="163"/>
      <c r="L335" s="163"/>
      <c r="M335" s="163"/>
      <c r="N335" s="163"/>
      <c r="O335" s="163"/>
      <c r="P335" s="163"/>
      <c r="Q335" s="163"/>
      <c r="R335" s="163"/>
      <c r="S335" s="163"/>
      <c r="T335" s="163"/>
      <c r="U335" s="163"/>
      <c r="V335" s="163"/>
      <c r="W335" s="163"/>
      <c r="X335" s="163"/>
      <c r="Y335" s="163"/>
      <c r="Z335" s="163"/>
    </row>
    <row r="336" spans="1:26" ht="12" customHeight="1">
      <c r="A336" s="163"/>
      <c r="B336" s="163"/>
      <c r="C336" s="163"/>
      <c r="D336" s="163"/>
      <c r="E336" s="180"/>
      <c r="F336" s="163"/>
      <c r="G336" s="180"/>
      <c r="H336" s="180"/>
      <c r="I336" s="163"/>
      <c r="J336" s="163"/>
      <c r="K336" s="163"/>
      <c r="L336" s="163"/>
      <c r="M336" s="163"/>
      <c r="N336" s="163"/>
      <c r="O336" s="163"/>
      <c r="P336" s="163"/>
      <c r="Q336" s="163"/>
      <c r="R336" s="163"/>
      <c r="S336" s="163"/>
      <c r="T336" s="163"/>
      <c r="U336" s="163"/>
      <c r="V336" s="163"/>
      <c r="W336" s="163"/>
      <c r="X336" s="163"/>
      <c r="Y336" s="163"/>
      <c r="Z336" s="163"/>
    </row>
    <row r="337" spans="1:26" ht="12" customHeight="1">
      <c r="A337" s="163"/>
      <c r="B337" s="163"/>
      <c r="C337" s="163"/>
      <c r="D337" s="163"/>
      <c r="E337" s="180"/>
      <c r="F337" s="163"/>
      <c r="G337" s="180"/>
      <c r="H337" s="180"/>
      <c r="I337" s="163"/>
      <c r="J337" s="163"/>
      <c r="K337" s="163"/>
      <c r="L337" s="163"/>
      <c r="M337" s="163"/>
      <c r="N337" s="163"/>
      <c r="O337" s="163"/>
      <c r="P337" s="163"/>
      <c r="Q337" s="163"/>
      <c r="R337" s="163"/>
      <c r="S337" s="163"/>
      <c r="T337" s="163"/>
      <c r="U337" s="163"/>
      <c r="V337" s="163"/>
      <c r="W337" s="163"/>
      <c r="X337" s="163"/>
      <c r="Y337" s="163"/>
      <c r="Z337" s="163"/>
    </row>
    <row r="338" spans="1:26" ht="12" customHeight="1">
      <c r="A338" s="163"/>
      <c r="B338" s="163"/>
      <c r="C338" s="163"/>
      <c r="D338" s="163"/>
      <c r="E338" s="180"/>
      <c r="F338" s="163"/>
      <c r="G338" s="180"/>
      <c r="H338" s="180"/>
      <c r="I338" s="163"/>
      <c r="J338" s="163"/>
      <c r="K338" s="163"/>
      <c r="L338" s="163"/>
      <c r="M338" s="163"/>
      <c r="N338" s="163"/>
      <c r="O338" s="163"/>
      <c r="P338" s="163"/>
      <c r="Q338" s="163"/>
      <c r="R338" s="163"/>
      <c r="S338" s="163"/>
      <c r="T338" s="163"/>
      <c r="U338" s="163"/>
      <c r="V338" s="163"/>
      <c r="W338" s="163"/>
      <c r="X338" s="163"/>
      <c r="Y338" s="163"/>
      <c r="Z338" s="163"/>
    </row>
    <row r="339" spans="1:26" ht="12" customHeight="1">
      <c r="A339" s="163"/>
      <c r="B339" s="163"/>
      <c r="C339" s="163"/>
      <c r="D339" s="163"/>
      <c r="E339" s="180"/>
      <c r="F339" s="163"/>
      <c r="G339" s="180"/>
      <c r="H339" s="180"/>
      <c r="I339" s="163"/>
      <c r="J339" s="163"/>
      <c r="K339" s="163"/>
      <c r="L339" s="163"/>
      <c r="M339" s="163"/>
      <c r="N339" s="163"/>
      <c r="O339" s="163"/>
      <c r="P339" s="163"/>
      <c r="Q339" s="163"/>
      <c r="R339" s="163"/>
      <c r="S339" s="163"/>
      <c r="T339" s="163"/>
      <c r="U339" s="163"/>
      <c r="V339" s="163"/>
      <c r="W339" s="163"/>
      <c r="X339" s="163"/>
      <c r="Y339" s="163"/>
      <c r="Z339" s="163"/>
    </row>
    <row r="340" spans="1:26" ht="12" customHeight="1">
      <c r="A340" s="163"/>
      <c r="B340" s="163"/>
      <c r="C340" s="163"/>
      <c r="D340" s="163"/>
      <c r="E340" s="180"/>
      <c r="F340" s="163"/>
      <c r="G340" s="180"/>
      <c r="H340" s="180"/>
      <c r="I340" s="163"/>
      <c r="J340" s="163"/>
      <c r="K340" s="163"/>
      <c r="L340" s="163"/>
      <c r="M340" s="163"/>
      <c r="N340" s="163"/>
      <c r="O340" s="163"/>
      <c r="P340" s="163"/>
      <c r="Q340" s="163"/>
      <c r="R340" s="163"/>
      <c r="S340" s="163"/>
      <c r="T340" s="163"/>
      <c r="U340" s="163"/>
      <c r="V340" s="163"/>
      <c r="W340" s="163"/>
      <c r="X340" s="163"/>
      <c r="Y340" s="163"/>
      <c r="Z340" s="163"/>
    </row>
    <row r="341" spans="1:26" ht="12" customHeight="1">
      <c r="A341" s="163"/>
      <c r="B341" s="163"/>
      <c r="C341" s="163"/>
      <c r="D341" s="163"/>
      <c r="E341" s="180"/>
      <c r="F341" s="163"/>
      <c r="G341" s="180"/>
      <c r="H341" s="180"/>
      <c r="I341" s="163"/>
      <c r="J341" s="163"/>
      <c r="K341" s="163"/>
      <c r="L341" s="163"/>
      <c r="M341" s="163"/>
      <c r="N341" s="163"/>
      <c r="O341" s="163"/>
      <c r="P341" s="163"/>
      <c r="Q341" s="163"/>
      <c r="R341" s="163"/>
      <c r="S341" s="163"/>
      <c r="T341" s="163"/>
      <c r="U341" s="163"/>
      <c r="V341" s="163"/>
      <c r="W341" s="163"/>
      <c r="X341" s="163"/>
      <c r="Y341" s="163"/>
      <c r="Z341" s="163"/>
    </row>
    <row r="342" spans="1:26" ht="12" customHeight="1">
      <c r="A342" s="163"/>
      <c r="B342" s="163"/>
      <c r="C342" s="163"/>
      <c r="D342" s="163"/>
      <c r="E342" s="180"/>
      <c r="F342" s="163"/>
      <c r="G342" s="180"/>
      <c r="H342" s="180"/>
      <c r="I342" s="163"/>
      <c r="J342" s="163"/>
      <c r="K342" s="163"/>
      <c r="L342" s="163"/>
      <c r="M342" s="163"/>
      <c r="N342" s="163"/>
      <c r="O342" s="163"/>
      <c r="P342" s="163"/>
      <c r="Q342" s="163"/>
      <c r="R342" s="163"/>
      <c r="S342" s="163"/>
      <c r="T342" s="163"/>
      <c r="U342" s="163"/>
      <c r="V342" s="163"/>
      <c r="W342" s="163"/>
      <c r="X342" s="163"/>
      <c r="Y342" s="163"/>
      <c r="Z342" s="163"/>
    </row>
    <row r="343" spans="1:26" ht="12" customHeight="1">
      <c r="A343" s="163"/>
      <c r="B343" s="163"/>
      <c r="C343" s="163"/>
      <c r="D343" s="163"/>
      <c r="E343" s="180"/>
      <c r="F343" s="163"/>
      <c r="G343" s="180"/>
      <c r="H343" s="180"/>
      <c r="I343" s="163"/>
      <c r="J343" s="163"/>
      <c r="K343" s="163"/>
      <c r="L343" s="163"/>
      <c r="M343" s="163"/>
      <c r="N343" s="163"/>
      <c r="O343" s="163"/>
      <c r="P343" s="163"/>
      <c r="Q343" s="163"/>
      <c r="R343" s="163"/>
      <c r="S343" s="163"/>
      <c r="T343" s="163"/>
      <c r="U343" s="163"/>
      <c r="V343" s="163"/>
      <c r="W343" s="163"/>
      <c r="X343" s="163"/>
      <c r="Y343" s="163"/>
      <c r="Z343" s="163"/>
    </row>
    <row r="344" spans="1:26" ht="12" customHeight="1">
      <c r="A344" s="163"/>
      <c r="B344" s="163"/>
      <c r="C344" s="163"/>
      <c r="D344" s="163"/>
      <c r="E344" s="180"/>
      <c r="F344" s="163"/>
      <c r="G344" s="180"/>
      <c r="H344" s="180"/>
      <c r="I344" s="163"/>
      <c r="J344" s="163"/>
      <c r="K344" s="163"/>
      <c r="L344" s="163"/>
      <c r="M344" s="163"/>
      <c r="N344" s="163"/>
      <c r="O344" s="163"/>
      <c r="P344" s="163"/>
      <c r="Q344" s="163"/>
      <c r="R344" s="163"/>
      <c r="S344" s="163"/>
      <c r="T344" s="163"/>
      <c r="U344" s="163"/>
      <c r="V344" s="163"/>
      <c r="W344" s="163"/>
      <c r="X344" s="163"/>
      <c r="Y344" s="163"/>
      <c r="Z344" s="163"/>
    </row>
    <row r="345" spans="1:26" ht="12" customHeight="1">
      <c r="A345" s="163"/>
      <c r="B345" s="163"/>
      <c r="C345" s="163"/>
      <c r="D345" s="163"/>
      <c r="E345" s="180"/>
      <c r="F345" s="163"/>
      <c r="G345" s="180"/>
      <c r="H345" s="180"/>
      <c r="I345" s="163"/>
      <c r="J345" s="163"/>
      <c r="K345" s="163"/>
      <c r="L345" s="163"/>
      <c r="M345" s="163"/>
      <c r="N345" s="163"/>
      <c r="O345" s="163"/>
      <c r="P345" s="163"/>
      <c r="Q345" s="163"/>
      <c r="R345" s="163"/>
      <c r="S345" s="163"/>
      <c r="T345" s="163"/>
      <c r="U345" s="163"/>
      <c r="V345" s="163"/>
      <c r="W345" s="163"/>
      <c r="X345" s="163"/>
      <c r="Y345" s="163"/>
      <c r="Z345" s="163"/>
    </row>
    <row r="346" spans="1:26" ht="12" customHeight="1">
      <c r="A346" s="163"/>
      <c r="B346" s="163"/>
      <c r="C346" s="163"/>
      <c r="D346" s="163"/>
      <c r="E346" s="180"/>
      <c r="F346" s="163"/>
      <c r="G346" s="180"/>
      <c r="H346" s="180"/>
      <c r="I346" s="163"/>
      <c r="J346" s="163"/>
      <c r="K346" s="163"/>
      <c r="L346" s="163"/>
      <c r="M346" s="163"/>
      <c r="N346" s="163"/>
      <c r="O346" s="163"/>
      <c r="P346" s="163"/>
      <c r="Q346" s="163"/>
      <c r="R346" s="163"/>
      <c r="S346" s="163"/>
      <c r="T346" s="163"/>
      <c r="U346" s="163"/>
      <c r="V346" s="163"/>
      <c r="W346" s="163"/>
      <c r="X346" s="163"/>
      <c r="Y346" s="163"/>
      <c r="Z346" s="163"/>
    </row>
    <row r="347" spans="1:26" ht="12" customHeight="1">
      <c r="A347" s="163"/>
      <c r="B347" s="163"/>
      <c r="C347" s="163"/>
      <c r="D347" s="163"/>
      <c r="E347" s="180"/>
      <c r="F347" s="163"/>
      <c r="G347" s="180"/>
      <c r="H347" s="180"/>
      <c r="I347" s="163"/>
      <c r="J347" s="163"/>
      <c r="K347" s="163"/>
      <c r="L347" s="163"/>
      <c r="M347" s="163"/>
      <c r="N347" s="163"/>
      <c r="O347" s="163"/>
      <c r="P347" s="163"/>
      <c r="Q347" s="163"/>
      <c r="R347" s="163"/>
      <c r="S347" s="163"/>
      <c r="T347" s="163"/>
      <c r="U347" s="163"/>
      <c r="V347" s="163"/>
      <c r="W347" s="163"/>
      <c r="X347" s="163"/>
      <c r="Y347" s="163"/>
      <c r="Z347" s="163"/>
    </row>
    <row r="348" spans="1:26" ht="12" customHeight="1">
      <c r="A348" s="163"/>
      <c r="B348" s="163"/>
      <c r="C348" s="163"/>
      <c r="D348" s="163"/>
      <c r="E348" s="180"/>
      <c r="F348" s="163"/>
      <c r="G348" s="180"/>
      <c r="H348" s="180"/>
      <c r="I348" s="163"/>
      <c r="J348" s="163"/>
      <c r="K348" s="163"/>
      <c r="L348" s="163"/>
      <c r="M348" s="163"/>
      <c r="N348" s="163"/>
      <c r="O348" s="163"/>
      <c r="P348" s="163"/>
      <c r="Q348" s="163"/>
      <c r="R348" s="163"/>
      <c r="S348" s="163"/>
      <c r="T348" s="163"/>
      <c r="U348" s="163"/>
      <c r="V348" s="163"/>
      <c r="W348" s="163"/>
      <c r="X348" s="163"/>
      <c r="Y348" s="163"/>
      <c r="Z348" s="163"/>
    </row>
    <row r="349" spans="1:26" ht="12" customHeight="1">
      <c r="A349" s="163"/>
      <c r="B349" s="163"/>
      <c r="C349" s="163"/>
      <c r="D349" s="163"/>
      <c r="E349" s="180"/>
      <c r="F349" s="163"/>
      <c r="G349" s="180"/>
      <c r="H349" s="180"/>
      <c r="I349" s="163"/>
      <c r="J349" s="163"/>
      <c r="K349" s="163"/>
      <c r="L349" s="163"/>
      <c r="M349" s="163"/>
      <c r="N349" s="163"/>
      <c r="O349" s="163"/>
      <c r="P349" s="163"/>
      <c r="Q349" s="163"/>
      <c r="R349" s="163"/>
      <c r="S349" s="163"/>
      <c r="T349" s="163"/>
      <c r="U349" s="163"/>
      <c r="V349" s="163"/>
      <c r="W349" s="163"/>
      <c r="X349" s="163"/>
      <c r="Y349" s="163"/>
      <c r="Z349" s="163"/>
    </row>
    <row r="350" spans="1:26" ht="12" customHeight="1">
      <c r="A350" s="163"/>
      <c r="B350" s="163"/>
      <c r="C350" s="163"/>
      <c r="D350" s="163"/>
      <c r="E350" s="180"/>
      <c r="F350" s="163"/>
      <c r="G350" s="180"/>
      <c r="H350" s="180"/>
      <c r="I350" s="163"/>
      <c r="J350" s="163"/>
      <c r="K350" s="163"/>
      <c r="L350" s="163"/>
      <c r="M350" s="163"/>
      <c r="N350" s="163"/>
      <c r="O350" s="163"/>
      <c r="P350" s="163"/>
      <c r="Q350" s="163"/>
      <c r="R350" s="163"/>
      <c r="S350" s="163"/>
      <c r="T350" s="163"/>
      <c r="U350" s="163"/>
      <c r="V350" s="163"/>
      <c r="W350" s="163"/>
      <c r="X350" s="163"/>
      <c r="Y350" s="163"/>
      <c r="Z350" s="163"/>
    </row>
    <row r="351" spans="1:26" ht="12" customHeight="1">
      <c r="A351" s="163"/>
      <c r="B351" s="163"/>
      <c r="C351" s="163"/>
      <c r="D351" s="163"/>
      <c r="E351" s="180"/>
      <c r="F351" s="163"/>
      <c r="G351" s="180"/>
      <c r="H351" s="180"/>
      <c r="I351" s="163"/>
      <c r="J351" s="163"/>
      <c r="K351" s="163"/>
      <c r="L351" s="163"/>
      <c r="M351" s="163"/>
      <c r="N351" s="163"/>
      <c r="O351" s="163"/>
      <c r="P351" s="163"/>
      <c r="Q351" s="163"/>
      <c r="R351" s="163"/>
      <c r="S351" s="163"/>
      <c r="T351" s="163"/>
      <c r="U351" s="163"/>
      <c r="V351" s="163"/>
      <c r="W351" s="163"/>
      <c r="X351" s="163"/>
      <c r="Y351" s="163"/>
      <c r="Z351" s="163"/>
    </row>
    <row r="352" spans="1:26" ht="12" customHeight="1">
      <c r="A352" s="163"/>
      <c r="B352" s="163"/>
      <c r="C352" s="163"/>
      <c r="D352" s="163"/>
      <c r="E352" s="180"/>
      <c r="F352" s="163"/>
      <c r="G352" s="180"/>
      <c r="H352" s="180"/>
      <c r="I352" s="163"/>
      <c r="J352" s="163"/>
      <c r="K352" s="163"/>
      <c r="L352" s="163"/>
      <c r="M352" s="163"/>
      <c r="N352" s="163"/>
      <c r="O352" s="163"/>
      <c r="P352" s="163"/>
      <c r="Q352" s="163"/>
      <c r="R352" s="163"/>
      <c r="S352" s="163"/>
      <c r="T352" s="163"/>
      <c r="U352" s="163"/>
      <c r="V352" s="163"/>
      <c r="W352" s="163"/>
      <c r="X352" s="163"/>
      <c r="Y352" s="163"/>
      <c r="Z352" s="163"/>
    </row>
    <row r="353" spans="1:26" ht="12" customHeight="1">
      <c r="A353" s="163"/>
      <c r="B353" s="163"/>
      <c r="C353" s="163"/>
      <c r="D353" s="163"/>
      <c r="E353" s="180"/>
      <c r="F353" s="163"/>
      <c r="G353" s="180"/>
      <c r="H353" s="180"/>
      <c r="I353" s="163"/>
      <c r="J353" s="163"/>
      <c r="K353" s="163"/>
      <c r="L353" s="163"/>
      <c r="M353" s="163"/>
      <c r="N353" s="163"/>
      <c r="O353" s="163"/>
      <c r="P353" s="163"/>
      <c r="Q353" s="163"/>
      <c r="R353" s="163"/>
      <c r="S353" s="163"/>
      <c r="T353" s="163"/>
      <c r="U353" s="163"/>
      <c r="V353" s="163"/>
      <c r="W353" s="163"/>
      <c r="X353" s="163"/>
      <c r="Y353" s="163"/>
      <c r="Z353" s="163"/>
    </row>
    <row r="354" spans="1:26" ht="12" customHeight="1">
      <c r="A354" s="163"/>
      <c r="B354" s="163"/>
      <c r="C354" s="163"/>
      <c r="D354" s="163"/>
      <c r="E354" s="180"/>
      <c r="F354" s="163"/>
      <c r="G354" s="180"/>
      <c r="H354" s="180"/>
      <c r="I354" s="163"/>
      <c r="J354" s="163"/>
      <c r="K354" s="163"/>
      <c r="L354" s="163"/>
      <c r="M354" s="163"/>
      <c r="N354" s="163"/>
      <c r="O354" s="163"/>
      <c r="P354" s="163"/>
      <c r="Q354" s="163"/>
      <c r="R354" s="163"/>
      <c r="S354" s="163"/>
      <c r="T354" s="163"/>
      <c r="U354" s="163"/>
      <c r="V354" s="163"/>
      <c r="W354" s="163"/>
      <c r="X354" s="163"/>
      <c r="Y354" s="163"/>
      <c r="Z354" s="163"/>
    </row>
    <row r="355" spans="1:26" ht="12" customHeight="1">
      <c r="A355" s="163"/>
      <c r="B355" s="163"/>
      <c r="C355" s="163"/>
      <c r="D355" s="163"/>
      <c r="E355" s="180"/>
      <c r="F355" s="163"/>
      <c r="G355" s="180"/>
      <c r="H355" s="180"/>
      <c r="I355" s="163"/>
      <c r="J355" s="163"/>
      <c r="K355" s="163"/>
      <c r="L355" s="163"/>
      <c r="M355" s="163"/>
      <c r="N355" s="163"/>
      <c r="O355" s="163"/>
      <c r="P355" s="163"/>
      <c r="Q355" s="163"/>
      <c r="R355" s="163"/>
      <c r="S355" s="163"/>
      <c r="T355" s="163"/>
      <c r="U355" s="163"/>
      <c r="V355" s="163"/>
      <c r="W355" s="163"/>
      <c r="X355" s="163"/>
      <c r="Y355" s="163"/>
      <c r="Z355" s="163"/>
    </row>
    <row r="356" spans="1:26" ht="12" customHeight="1">
      <c r="A356" s="163"/>
      <c r="B356" s="163"/>
      <c r="C356" s="163"/>
      <c r="D356" s="163"/>
      <c r="E356" s="180"/>
      <c r="F356" s="163"/>
      <c r="G356" s="180"/>
      <c r="H356" s="180"/>
      <c r="I356" s="163"/>
      <c r="J356" s="163"/>
      <c r="K356" s="163"/>
      <c r="L356" s="163"/>
      <c r="M356" s="163"/>
      <c r="N356" s="163"/>
      <c r="O356" s="163"/>
      <c r="P356" s="163"/>
      <c r="Q356" s="163"/>
      <c r="R356" s="163"/>
      <c r="S356" s="163"/>
      <c r="T356" s="163"/>
      <c r="U356" s="163"/>
      <c r="V356" s="163"/>
      <c r="W356" s="163"/>
      <c r="X356" s="163"/>
      <c r="Y356" s="163"/>
      <c r="Z356" s="163"/>
    </row>
    <row r="357" spans="1:26" ht="12" customHeight="1">
      <c r="A357" s="163"/>
      <c r="B357" s="163"/>
      <c r="C357" s="163"/>
      <c r="D357" s="163"/>
      <c r="E357" s="180"/>
      <c r="F357" s="163"/>
      <c r="G357" s="180"/>
      <c r="H357" s="180"/>
      <c r="I357" s="163"/>
      <c r="J357" s="163"/>
      <c r="K357" s="163"/>
      <c r="L357" s="163"/>
      <c r="M357" s="163"/>
      <c r="N357" s="163"/>
      <c r="O357" s="163"/>
      <c r="P357" s="163"/>
      <c r="Q357" s="163"/>
      <c r="R357" s="163"/>
      <c r="S357" s="163"/>
      <c r="T357" s="163"/>
      <c r="U357" s="163"/>
      <c r="V357" s="163"/>
      <c r="W357" s="163"/>
      <c r="X357" s="163"/>
      <c r="Y357" s="163"/>
      <c r="Z357" s="163"/>
    </row>
    <row r="358" spans="1:26" ht="12" customHeight="1">
      <c r="A358" s="163"/>
      <c r="B358" s="163"/>
      <c r="C358" s="163"/>
      <c r="D358" s="163"/>
      <c r="E358" s="180"/>
      <c r="F358" s="163"/>
      <c r="G358" s="180"/>
      <c r="H358" s="180"/>
      <c r="I358" s="163"/>
      <c r="J358" s="163"/>
      <c r="K358" s="163"/>
      <c r="L358" s="163"/>
      <c r="M358" s="163"/>
      <c r="N358" s="163"/>
      <c r="O358" s="163"/>
      <c r="P358" s="163"/>
      <c r="Q358" s="163"/>
      <c r="R358" s="163"/>
      <c r="S358" s="163"/>
      <c r="T358" s="163"/>
      <c r="U358" s="163"/>
      <c r="V358" s="163"/>
      <c r="W358" s="163"/>
      <c r="X358" s="163"/>
      <c r="Y358" s="163"/>
      <c r="Z358" s="163"/>
    </row>
    <row r="359" spans="1:26" ht="12" customHeight="1">
      <c r="A359" s="163"/>
      <c r="B359" s="163"/>
      <c r="C359" s="163"/>
      <c r="D359" s="163"/>
      <c r="E359" s="180"/>
      <c r="F359" s="163"/>
      <c r="G359" s="180"/>
      <c r="H359" s="180"/>
      <c r="I359" s="163"/>
      <c r="J359" s="163"/>
      <c r="K359" s="163"/>
      <c r="L359" s="163"/>
      <c r="M359" s="163"/>
      <c r="N359" s="163"/>
      <c r="O359" s="163"/>
      <c r="P359" s="163"/>
      <c r="Q359" s="163"/>
      <c r="R359" s="163"/>
      <c r="S359" s="163"/>
      <c r="T359" s="163"/>
      <c r="U359" s="163"/>
      <c r="V359" s="163"/>
      <c r="W359" s="163"/>
      <c r="X359" s="163"/>
      <c r="Y359" s="163"/>
      <c r="Z359" s="163"/>
    </row>
    <row r="360" spans="1:26" ht="12" customHeight="1">
      <c r="A360" s="163"/>
      <c r="B360" s="163"/>
      <c r="C360" s="163"/>
      <c r="D360" s="163"/>
      <c r="E360" s="180"/>
      <c r="F360" s="163"/>
      <c r="G360" s="180"/>
      <c r="H360" s="180"/>
      <c r="I360" s="163"/>
      <c r="J360" s="163"/>
      <c r="K360" s="163"/>
      <c r="L360" s="163"/>
      <c r="M360" s="163"/>
      <c r="N360" s="163"/>
      <c r="O360" s="163"/>
      <c r="P360" s="163"/>
      <c r="Q360" s="163"/>
      <c r="R360" s="163"/>
      <c r="S360" s="163"/>
      <c r="T360" s="163"/>
      <c r="U360" s="163"/>
      <c r="V360" s="163"/>
      <c r="W360" s="163"/>
      <c r="X360" s="163"/>
      <c r="Y360" s="163"/>
      <c r="Z360" s="163"/>
    </row>
    <row r="361" spans="1:26" ht="12" customHeight="1">
      <c r="A361" s="163"/>
      <c r="B361" s="163"/>
      <c r="C361" s="163"/>
      <c r="D361" s="163"/>
      <c r="E361" s="180"/>
      <c r="F361" s="163"/>
      <c r="G361" s="180"/>
      <c r="H361" s="180"/>
      <c r="I361" s="163"/>
      <c r="J361" s="163"/>
      <c r="K361" s="163"/>
      <c r="L361" s="163"/>
      <c r="M361" s="163"/>
      <c r="N361" s="163"/>
      <c r="O361" s="163"/>
      <c r="P361" s="163"/>
      <c r="Q361" s="163"/>
      <c r="R361" s="163"/>
      <c r="S361" s="163"/>
      <c r="T361" s="163"/>
      <c r="U361" s="163"/>
      <c r="V361" s="163"/>
      <c r="W361" s="163"/>
      <c r="X361" s="163"/>
      <c r="Y361" s="163"/>
      <c r="Z361" s="163"/>
    </row>
    <row r="362" spans="1:26" ht="12" customHeight="1">
      <c r="A362" s="163"/>
      <c r="B362" s="163"/>
      <c r="C362" s="163"/>
      <c r="D362" s="163"/>
      <c r="E362" s="180"/>
      <c r="F362" s="163"/>
      <c r="G362" s="180"/>
      <c r="H362" s="180"/>
      <c r="I362" s="163"/>
      <c r="J362" s="163"/>
      <c r="K362" s="163"/>
      <c r="L362" s="163"/>
      <c r="M362" s="163"/>
      <c r="N362" s="163"/>
      <c r="O362" s="163"/>
      <c r="P362" s="163"/>
      <c r="Q362" s="163"/>
      <c r="R362" s="163"/>
      <c r="S362" s="163"/>
      <c r="T362" s="163"/>
      <c r="U362" s="163"/>
      <c r="V362" s="163"/>
      <c r="W362" s="163"/>
      <c r="X362" s="163"/>
      <c r="Y362" s="163"/>
      <c r="Z362" s="163"/>
    </row>
    <row r="363" spans="1:26" ht="12" customHeight="1">
      <c r="A363" s="163"/>
      <c r="B363" s="163"/>
      <c r="C363" s="163"/>
      <c r="D363" s="163"/>
      <c r="E363" s="180"/>
      <c r="F363" s="163"/>
      <c r="G363" s="180"/>
      <c r="H363" s="180"/>
      <c r="I363" s="163"/>
      <c r="J363" s="163"/>
      <c r="K363" s="163"/>
      <c r="L363" s="163"/>
      <c r="M363" s="163"/>
      <c r="N363" s="163"/>
      <c r="O363" s="163"/>
      <c r="P363" s="163"/>
      <c r="Q363" s="163"/>
      <c r="R363" s="163"/>
      <c r="S363" s="163"/>
      <c r="T363" s="163"/>
      <c r="U363" s="163"/>
      <c r="V363" s="163"/>
      <c r="W363" s="163"/>
      <c r="X363" s="163"/>
      <c r="Y363" s="163"/>
      <c r="Z363" s="163"/>
    </row>
    <row r="364" spans="1:26" ht="12" customHeight="1">
      <c r="A364" s="163"/>
      <c r="B364" s="163"/>
      <c r="C364" s="163"/>
      <c r="D364" s="163"/>
      <c r="E364" s="180"/>
      <c r="F364" s="163"/>
      <c r="G364" s="180"/>
      <c r="H364" s="180"/>
      <c r="I364" s="163"/>
      <c r="J364" s="163"/>
      <c r="K364" s="163"/>
      <c r="L364" s="163"/>
      <c r="M364" s="163"/>
      <c r="N364" s="163"/>
      <c r="O364" s="163"/>
      <c r="P364" s="163"/>
      <c r="Q364" s="163"/>
      <c r="R364" s="163"/>
      <c r="S364" s="163"/>
      <c r="T364" s="163"/>
      <c r="U364" s="163"/>
      <c r="V364" s="163"/>
      <c r="W364" s="163"/>
      <c r="X364" s="163"/>
      <c r="Y364" s="163"/>
      <c r="Z364" s="163"/>
    </row>
    <row r="365" spans="1:26" ht="12" customHeight="1">
      <c r="A365" s="163"/>
      <c r="B365" s="163"/>
      <c r="C365" s="163"/>
      <c r="D365" s="163"/>
      <c r="E365" s="180"/>
      <c r="F365" s="163"/>
      <c r="G365" s="180"/>
      <c r="H365" s="180"/>
      <c r="I365" s="163"/>
      <c r="J365" s="163"/>
      <c r="K365" s="163"/>
      <c r="L365" s="163"/>
      <c r="M365" s="163"/>
      <c r="N365" s="163"/>
      <c r="O365" s="163"/>
      <c r="P365" s="163"/>
      <c r="Q365" s="163"/>
      <c r="R365" s="163"/>
      <c r="S365" s="163"/>
      <c r="T365" s="163"/>
      <c r="U365" s="163"/>
      <c r="V365" s="163"/>
      <c r="W365" s="163"/>
      <c r="X365" s="163"/>
      <c r="Y365" s="163"/>
      <c r="Z365" s="163"/>
    </row>
    <row r="366" spans="1:26" ht="12" customHeight="1">
      <c r="A366" s="163"/>
      <c r="B366" s="163"/>
      <c r="C366" s="163"/>
      <c r="D366" s="163"/>
      <c r="E366" s="180"/>
      <c r="F366" s="163"/>
      <c r="G366" s="180"/>
      <c r="H366" s="180"/>
      <c r="I366" s="163"/>
      <c r="J366" s="163"/>
      <c r="K366" s="163"/>
      <c r="L366" s="163"/>
      <c r="M366" s="163"/>
      <c r="N366" s="163"/>
      <c r="O366" s="163"/>
      <c r="P366" s="163"/>
      <c r="Q366" s="163"/>
      <c r="R366" s="163"/>
      <c r="S366" s="163"/>
      <c r="T366" s="163"/>
      <c r="U366" s="163"/>
      <c r="V366" s="163"/>
      <c r="W366" s="163"/>
      <c r="X366" s="163"/>
      <c r="Y366" s="163"/>
      <c r="Z366" s="163"/>
    </row>
    <row r="367" spans="1:26" ht="12" customHeight="1">
      <c r="A367" s="163"/>
      <c r="B367" s="163"/>
      <c r="C367" s="163"/>
      <c r="D367" s="163"/>
      <c r="E367" s="180"/>
      <c r="F367" s="163"/>
      <c r="G367" s="180"/>
      <c r="H367" s="180"/>
      <c r="I367" s="163"/>
      <c r="J367" s="163"/>
      <c r="K367" s="163"/>
      <c r="L367" s="163"/>
      <c r="M367" s="163"/>
      <c r="N367" s="163"/>
      <c r="O367" s="163"/>
      <c r="P367" s="163"/>
      <c r="Q367" s="163"/>
      <c r="R367" s="163"/>
      <c r="S367" s="163"/>
      <c r="T367" s="163"/>
      <c r="U367" s="163"/>
      <c r="V367" s="163"/>
      <c r="W367" s="163"/>
      <c r="X367" s="163"/>
      <c r="Y367" s="163"/>
      <c r="Z367" s="163"/>
    </row>
    <row r="368" spans="1:26" ht="12" customHeight="1">
      <c r="A368" s="163"/>
      <c r="B368" s="163"/>
      <c r="C368" s="163"/>
      <c r="D368" s="163"/>
      <c r="E368" s="180"/>
      <c r="F368" s="163"/>
      <c r="G368" s="180"/>
      <c r="H368" s="180"/>
      <c r="I368" s="163"/>
      <c r="J368" s="163"/>
      <c r="K368" s="163"/>
      <c r="L368" s="163"/>
      <c r="M368" s="163"/>
      <c r="N368" s="163"/>
      <c r="O368" s="163"/>
      <c r="P368" s="163"/>
      <c r="Q368" s="163"/>
      <c r="R368" s="163"/>
      <c r="S368" s="163"/>
      <c r="T368" s="163"/>
      <c r="U368" s="163"/>
      <c r="V368" s="163"/>
      <c r="W368" s="163"/>
      <c r="X368" s="163"/>
      <c r="Y368" s="163"/>
      <c r="Z368" s="163"/>
    </row>
    <row r="369" spans="1:26" ht="12" customHeight="1">
      <c r="A369" s="163"/>
      <c r="B369" s="163"/>
      <c r="C369" s="163"/>
      <c r="D369" s="163"/>
      <c r="E369" s="180"/>
      <c r="F369" s="163"/>
      <c r="G369" s="180"/>
      <c r="H369" s="180"/>
      <c r="I369" s="163"/>
      <c r="J369" s="163"/>
      <c r="K369" s="163"/>
      <c r="L369" s="163"/>
      <c r="M369" s="163"/>
      <c r="N369" s="163"/>
      <c r="O369" s="163"/>
      <c r="P369" s="163"/>
      <c r="Q369" s="163"/>
      <c r="R369" s="163"/>
      <c r="S369" s="163"/>
      <c r="T369" s="163"/>
      <c r="U369" s="163"/>
      <c r="V369" s="163"/>
      <c r="W369" s="163"/>
      <c r="X369" s="163"/>
      <c r="Y369" s="163"/>
      <c r="Z369" s="163"/>
    </row>
    <row r="370" spans="1:26" ht="12" customHeight="1">
      <c r="A370" s="163"/>
      <c r="B370" s="163"/>
      <c r="C370" s="163"/>
      <c r="D370" s="163"/>
      <c r="E370" s="180"/>
      <c r="F370" s="163"/>
      <c r="G370" s="180"/>
      <c r="H370" s="180"/>
      <c r="I370" s="163"/>
      <c r="J370" s="163"/>
      <c r="K370" s="163"/>
      <c r="L370" s="163"/>
      <c r="M370" s="163"/>
      <c r="N370" s="163"/>
      <c r="O370" s="163"/>
      <c r="P370" s="163"/>
      <c r="Q370" s="163"/>
      <c r="R370" s="163"/>
      <c r="S370" s="163"/>
      <c r="T370" s="163"/>
      <c r="U370" s="163"/>
      <c r="V370" s="163"/>
      <c r="W370" s="163"/>
      <c r="X370" s="163"/>
      <c r="Y370" s="163"/>
      <c r="Z370" s="163"/>
    </row>
    <row r="371" spans="1:26" ht="12" customHeight="1">
      <c r="A371" s="163"/>
      <c r="B371" s="163"/>
      <c r="C371" s="163"/>
      <c r="D371" s="163"/>
      <c r="E371" s="180"/>
      <c r="F371" s="163"/>
      <c r="G371" s="180"/>
      <c r="H371" s="180"/>
      <c r="I371" s="163"/>
      <c r="J371" s="163"/>
      <c r="K371" s="163"/>
      <c r="L371" s="163"/>
      <c r="M371" s="163"/>
      <c r="N371" s="163"/>
      <c r="O371" s="163"/>
      <c r="P371" s="163"/>
      <c r="Q371" s="163"/>
      <c r="R371" s="163"/>
      <c r="S371" s="163"/>
      <c r="T371" s="163"/>
      <c r="U371" s="163"/>
      <c r="V371" s="163"/>
      <c r="W371" s="163"/>
      <c r="X371" s="163"/>
      <c r="Y371" s="163"/>
      <c r="Z371" s="163"/>
    </row>
    <row r="372" spans="1:26" ht="12" customHeight="1">
      <c r="A372" s="163"/>
      <c r="B372" s="163"/>
      <c r="C372" s="163"/>
      <c r="D372" s="163"/>
      <c r="E372" s="180"/>
      <c r="F372" s="163"/>
      <c r="G372" s="180"/>
      <c r="H372" s="180"/>
      <c r="I372" s="163"/>
      <c r="J372" s="163"/>
      <c r="K372" s="163"/>
      <c r="L372" s="163"/>
      <c r="M372" s="163"/>
      <c r="N372" s="163"/>
      <c r="O372" s="163"/>
      <c r="P372" s="163"/>
      <c r="Q372" s="163"/>
      <c r="R372" s="163"/>
      <c r="S372" s="163"/>
      <c r="T372" s="163"/>
      <c r="U372" s="163"/>
      <c r="V372" s="163"/>
      <c r="W372" s="163"/>
      <c r="X372" s="163"/>
      <c r="Y372" s="163"/>
      <c r="Z372" s="163"/>
    </row>
    <row r="373" spans="1:26" ht="12" customHeight="1">
      <c r="A373" s="163"/>
      <c r="B373" s="163"/>
      <c r="C373" s="163"/>
      <c r="D373" s="163"/>
      <c r="E373" s="180"/>
      <c r="F373" s="163"/>
      <c r="G373" s="180"/>
      <c r="H373" s="180"/>
      <c r="I373" s="163"/>
      <c r="J373" s="163"/>
      <c r="K373" s="163"/>
      <c r="L373" s="163"/>
      <c r="M373" s="163"/>
      <c r="N373" s="163"/>
      <c r="O373" s="163"/>
      <c r="P373" s="163"/>
      <c r="Q373" s="163"/>
      <c r="R373" s="163"/>
      <c r="S373" s="163"/>
      <c r="T373" s="163"/>
      <c r="U373" s="163"/>
      <c r="V373" s="163"/>
      <c r="W373" s="163"/>
      <c r="X373" s="163"/>
      <c r="Y373" s="163"/>
      <c r="Z373" s="163"/>
    </row>
    <row r="374" spans="1:26" ht="12" customHeight="1">
      <c r="A374" s="163"/>
      <c r="B374" s="163"/>
      <c r="C374" s="163"/>
      <c r="D374" s="163"/>
      <c r="E374" s="180"/>
      <c r="F374" s="163"/>
      <c r="G374" s="180"/>
      <c r="H374" s="180"/>
      <c r="I374" s="163"/>
      <c r="J374" s="163"/>
      <c r="K374" s="163"/>
      <c r="L374" s="163"/>
      <c r="M374" s="163"/>
      <c r="N374" s="163"/>
      <c r="O374" s="163"/>
      <c r="P374" s="163"/>
      <c r="Q374" s="163"/>
      <c r="R374" s="163"/>
      <c r="S374" s="163"/>
      <c r="T374" s="163"/>
      <c r="U374" s="163"/>
      <c r="V374" s="163"/>
      <c r="W374" s="163"/>
      <c r="X374" s="163"/>
      <c r="Y374" s="163"/>
      <c r="Z374" s="163"/>
    </row>
    <row r="375" spans="1:26" ht="12" customHeight="1">
      <c r="A375" s="163"/>
      <c r="B375" s="163"/>
      <c r="C375" s="163"/>
      <c r="D375" s="163"/>
      <c r="E375" s="180"/>
      <c r="F375" s="163"/>
      <c r="G375" s="180"/>
      <c r="H375" s="180"/>
      <c r="I375" s="163"/>
      <c r="J375" s="163"/>
      <c r="K375" s="163"/>
      <c r="L375" s="163"/>
      <c r="M375" s="163"/>
      <c r="N375" s="163"/>
      <c r="O375" s="163"/>
      <c r="P375" s="163"/>
      <c r="Q375" s="163"/>
      <c r="R375" s="163"/>
      <c r="S375" s="163"/>
      <c r="T375" s="163"/>
      <c r="U375" s="163"/>
      <c r="V375" s="163"/>
      <c r="W375" s="163"/>
      <c r="X375" s="163"/>
      <c r="Y375" s="163"/>
      <c r="Z375" s="163"/>
    </row>
    <row r="376" spans="1:26" ht="12" customHeight="1">
      <c r="A376" s="163"/>
      <c r="B376" s="163"/>
      <c r="C376" s="163"/>
      <c r="D376" s="163"/>
      <c r="E376" s="180"/>
      <c r="F376" s="163"/>
      <c r="G376" s="180"/>
      <c r="H376" s="180"/>
      <c r="I376" s="163"/>
      <c r="J376" s="163"/>
      <c r="K376" s="163"/>
      <c r="L376" s="163"/>
      <c r="M376" s="163"/>
      <c r="N376" s="163"/>
      <c r="O376" s="163"/>
      <c r="P376" s="163"/>
      <c r="Q376" s="163"/>
      <c r="R376" s="163"/>
      <c r="S376" s="163"/>
      <c r="T376" s="163"/>
      <c r="U376" s="163"/>
      <c r="V376" s="163"/>
      <c r="W376" s="163"/>
      <c r="X376" s="163"/>
      <c r="Y376" s="163"/>
      <c r="Z376" s="163"/>
    </row>
    <row r="377" spans="1:26" ht="12" customHeight="1">
      <c r="A377" s="163"/>
      <c r="B377" s="163"/>
      <c r="C377" s="163"/>
      <c r="D377" s="163"/>
      <c r="E377" s="180"/>
      <c r="F377" s="163"/>
      <c r="G377" s="180"/>
      <c r="H377" s="180"/>
      <c r="I377" s="163"/>
      <c r="J377" s="163"/>
      <c r="K377" s="163"/>
      <c r="L377" s="163"/>
      <c r="M377" s="163"/>
      <c r="N377" s="163"/>
      <c r="O377" s="163"/>
      <c r="P377" s="163"/>
      <c r="Q377" s="163"/>
      <c r="R377" s="163"/>
      <c r="S377" s="163"/>
      <c r="T377" s="163"/>
      <c r="U377" s="163"/>
      <c r="V377" s="163"/>
      <c r="W377" s="163"/>
      <c r="X377" s="163"/>
      <c r="Y377" s="163"/>
      <c r="Z377" s="163"/>
    </row>
    <row r="378" spans="1:26" ht="12" customHeight="1">
      <c r="A378" s="163"/>
      <c r="B378" s="163"/>
      <c r="C378" s="163"/>
      <c r="D378" s="163"/>
      <c r="E378" s="180"/>
      <c r="F378" s="163"/>
      <c r="G378" s="180"/>
      <c r="H378" s="180"/>
      <c r="I378" s="163"/>
      <c r="J378" s="163"/>
      <c r="K378" s="163"/>
      <c r="L378" s="163"/>
      <c r="M378" s="163"/>
      <c r="N378" s="163"/>
      <c r="O378" s="163"/>
      <c r="P378" s="163"/>
      <c r="Q378" s="163"/>
      <c r="R378" s="163"/>
      <c r="S378" s="163"/>
      <c r="T378" s="163"/>
      <c r="U378" s="163"/>
      <c r="V378" s="163"/>
      <c r="W378" s="163"/>
      <c r="X378" s="163"/>
      <c r="Y378" s="163"/>
      <c r="Z378" s="163"/>
    </row>
    <row r="379" spans="1:26" ht="12" customHeight="1">
      <c r="A379" s="163"/>
      <c r="B379" s="163"/>
      <c r="C379" s="163"/>
      <c r="D379" s="163"/>
      <c r="E379" s="180"/>
      <c r="F379" s="163"/>
      <c r="G379" s="180"/>
      <c r="H379" s="180"/>
      <c r="I379" s="163"/>
      <c r="J379" s="163"/>
      <c r="K379" s="163"/>
      <c r="L379" s="163"/>
      <c r="M379" s="163"/>
      <c r="N379" s="163"/>
      <c r="O379" s="163"/>
      <c r="P379" s="163"/>
      <c r="Q379" s="163"/>
      <c r="R379" s="163"/>
      <c r="S379" s="163"/>
      <c r="T379" s="163"/>
      <c r="U379" s="163"/>
      <c r="V379" s="163"/>
      <c r="W379" s="163"/>
      <c r="X379" s="163"/>
      <c r="Y379" s="163"/>
      <c r="Z379" s="163"/>
    </row>
    <row r="380" spans="1:26" ht="12" customHeight="1">
      <c r="A380" s="163"/>
      <c r="B380" s="163"/>
      <c r="C380" s="163"/>
      <c r="D380" s="163"/>
      <c r="E380" s="180"/>
      <c r="F380" s="163"/>
      <c r="G380" s="180"/>
      <c r="H380" s="180"/>
      <c r="I380" s="163"/>
      <c r="J380" s="163"/>
      <c r="K380" s="163"/>
      <c r="L380" s="163"/>
      <c r="M380" s="163"/>
      <c r="N380" s="163"/>
      <c r="O380" s="163"/>
      <c r="P380" s="163"/>
      <c r="Q380" s="163"/>
      <c r="R380" s="163"/>
      <c r="S380" s="163"/>
      <c r="T380" s="163"/>
      <c r="U380" s="163"/>
      <c r="V380" s="163"/>
      <c r="W380" s="163"/>
      <c r="X380" s="163"/>
      <c r="Y380" s="163"/>
      <c r="Z380" s="163"/>
    </row>
    <row r="381" spans="1:26" ht="12" customHeight="1">
      <c r="A381" s="163"/>
      <c r="B381" s="163"/>
      <c r="C381" s="163"/>
      <c r="D381" s="163"/>
      <c r="E381" s="180"/>
      <c r="F381" s="163"/>
      <c r="G381" s="180"/>
      <c r="H381" s="180"/>
      <c r="I381" s="163"/>
      <c r="J381" s="163"/>
      <c r="K381" s="163"/>
      <c r="L381" s="163"/>
      <c r="M381" s="163"/>
      <c r="N381" s="163"/>
      <c r="O381" s="163"/>
      <c r="P381" s="163"/>
      <c r="Q381" s="163"/>
      <c r="R381" s="163"/>
      <c r="S381" s="163"/>
      <c r="T381" s="163"/>
      <c r="U381" s="163"/>
      <c r="V381" s="163"/>
      <c r="W381" s="163"/>
      <c r="X381" s="163"/>
      <c r="Y381" s="163"/>
      <c r="Z381" s="163"/>
    </row>
    <row r="382" spans="1:26" ht="12" customHeight="1">
      <c r="A382" s="163"/>
      <c r="B382" s="163"/>
      <c r="C382" s="163"/>
      <c r="D382" s="163"/>
      <c r="E382" s="180"/>
      <c r="F382" s="163"/>
      <c r="G382" s="180"/>
      <c r="H382" s="180"/>
      <c r="I382" s="163"/>
      <c r="J382" s="163"/>
      <c r="K382" s="163"/>
      <c r="L382" s="163"/>
      <c r="M382" s="163"/>
      <c r="N382" s="163"/>
      <c r="O382" s="163"/>
      <c r="P382" s="163"/>
      <c r="Q382" s="163"/>
      <c r="R382" s="163"/>
      <c r="S382" s="163"/>
      <c r="T382" s="163"/>
      <c r="U382" s="163"/>
      <c r="V382" s="163"/>
      <c r="W382" s="163"/>
      <c r="X382" s="163"/>
      <c r="Y382" s="163"/>
      <c r="Z382" s="163"/>
    </row>
    <row r="383" spans="1:26" ht="12" customHeight="1">
      <c r="A383" s="163"/>
      <c r="B383" s="163"/>
      <c r="C383" s="163"/>
      <c r="D383" s="163"/>
      <c r="E383" s="180"/>
      <c r="F383" s="163"/>
      <c r="G383" s="180"/>
      <c r="H383" s="180"/>
      <c r="I383" s="163"/>
      <c r="J383" s="163"/>
      <c r="K383" s="163"/>
      <c r="L383" s="163"/>
      <c r="M383" s="163"/>
      <c r="N383" s="163"/>
      <c r="O383" s="163"/>
      <c r="P383" s="163"/>
      <c r="Q383" s="163"/>
      <c r="R383" s="163"/>
      <c r="S383" s="163"/>
      <c r="T383" s="163"/>
      <c r="U383" s="163"/>
      <c r="V383" s="163"/>
      <c r="W383" s="163"/>
      <c r="X383" s="163"/>
      <c r="Y383" s="163"/>
      <c r="Z383" s="163"/>
    </row>
    <row r="384" spans="1:26" ht="12" customHeight="1">
      <c r="A384" s="163"/>
      <c r="B384" s="163"/>
      <c r="C384" s="163"/>
      <c r="D384" s="163"/>
      <c r="E384" s="180"/>
      <c r="F384" s="163"/>
      <c r="G384" s="180"/>
      <c r="H384" s="180"/>
      <c r="I384" s="163"/>
      <c r="J384" s="163"/>
      <c r="K384" s="163"/>
      <c r="L384" s="163"/>
      <c r="M384" s="163"/>
      <c r="N384" s="163"/>
      <c r="O384" s="163"/>
      <c r="P384" s="163"/>
      <c r="Q384" s="163"/>
      <c r="R384" s="163"/>
      <c r="S384" s="163"/>
      <c r="T384" s="163"/>
      <c r="U384" s="163"/>
      <c r="V384" s="163"/>
      <c r="W384" s="163"/>
      <c r="X384" s="163"/>
      <c r="Y384" s="163"/>
      <c r="Z384" s="163"/>
    </row>
    <row r="385" spans="1:26" ht="12" customHeight="1">
      <c r="A385" s="163"/>
      <c r="B385" s="163"/>
      <c r="C385" s="163"/>
      <c r="D385" s="163"/>
      <c r="E385" s="180"/>
      <c r="F385" s="163"/>
      <c r="G385" s="180"/>
      <c r="H385" s="180"/>
      <c r="I385" s="163"/>
      <c r="J385" s="163"/>
      <c r="K385" s="163"/>
      <c r="L385" s="163"/>
      <c r="M385" s="163"/>
      <c r="N385" s="163"/>
      <c r="O385" s="163"/>
      <c r="P385" s="163"/>
      <c r="Q385" s="163"/>
      <c r="R385" s="163"/>
      <c r="S385" s="163"/>
      <c r="T385" s="163"/>
      <c r="U385" s="163"/>
      <c r="V385" s="163"/>
      <c r="W385" s="163"/>
      <c r="X385" s="163"/>
      <c r="Y385" s="163"/>
      <c r="Z385" s="163"/>
    </row>
    <row r="386" spans="1:26" ht="12" customHeight="1">
      <c r="A386" s="163"/>
      <c r="B386" s="163"/>
      <c r="C386" s="163"/>
      <c r="D386" s="163"/>
      <c r="E386" s="180"/>
      <c r="F386" s="163"/>
      <c r="G386" s="180"/>
      <c r="H386" s="180"/>
      <c r="I386" s="163"/>
      <c r="J386" s="163"/>
      <c r="K386" s="163"/>
      <c r="L386" s="163"/>
      <c r="M386" s="163"/>
      <c r="N386" s="163"/>
      <c r="O386" s="163"/>
      <c r="P386" s="163"/>
      <c r="Q386" s="163"/>
      <c r="R386" s="163"/>
      <c r="S386" s="163"/>
      <c r="T386" s="163"/>
      <c r="U386" s="163"/>
      <c r="V386" s="163"/>
      <c r="W386" s="163"/>
      <c r="X386" s="163"/>
      <c r="Y386" s="163"/>
      <c r="Z386" s="163"/>
    </row>
    <row r="387" spans="1:26" ht="12" customHeight="1">
      <c r="A387" s="163"/>
      <c r="B387" s="163"/>
      <c r="C387" s="163"/>
      <c r="D387" s="163"/>
      <c r="E387" s="180"/>
      <c r="F387" s="163"/>
      <c r="G387" s="180"/>
      <c r="H387" s="180"/>
      <c r="I387" s="163"/>
      <c r="J387" s="163"/>
      <c r="K387" s="163"/>
      <c r="L387" s="163"/>
      <c r="M387" s="163"/>
      <c r="N387" s="163"/>
      <c r="O387" s="163"/>
      <c r="P387" s="163"/>
      <c r="Q387" s="163"/>
      <c r="R387" s="163"/>
      <c r="S387" s="163"/>
      <c r="T387" s="163"/>
      <c r="U387" s="163"/>
      <c r="V387" s="163"/>
      <c r="W387" s="163"/>
      <c r="X387" s="163"/>
      <c r="Y387" s="163"/>
      <c r="Z387" s="163"/>
    </row>
    <row r="388" spans="1:26" ht="12" customHeight="1">
      <c r="A388" s="163"/>
      <c r="B388" s="163"/>
      <c r="C388" s="163"/>
      <c r="D388" s="163"/>
      <c r="E388" s="180"/>
      <c r="F388" s="163"/>
      <c r="G388" s="180"/>
      <c r="H388" s="180"/>
      <c r="I388" s="163"/>
      <c r="J388" s="163"/>
      <c r="K388" s="163"/>
      <c r="L388" s="163"/>
      <c r="M388" s="163"/>
      <c r="N388" s="163"/>
      <c r="O388" s="163"/>
      <c r="P388" s="163"/>
      <c r="Q388" s="163"/>
      <c r="R388" s="163"/>
      <c r="S388" s="163"/>
      <c r="T388" s="163"/>
      <c r="U388" s="163"/>
      <c r="V388" s="163"/>
      <c r="W388" s="163"/>
      <c r="X388" s="163"/>
      <c r="Y388" s="163"/>
      <c r="Z388" s="163"/>
    </row>
    <row r="389" spans="1:26" ht="12" customHeight="1">
      <c r="A389" s="163"/>
      <c r="B389" s="163"/>
      <c r="C389" s="163"/>
      <c r="D389" s="163"/>
      <c r="E389" s="180"/>
      <c r="F389" s="163"/>
      <c r="G389" s="180"/>
      <c r="H389" s="180"/>
      <c r="I389" s="163"/>
      <c r="J389" s="163"/>
      <c r="K389" s="163"/>
      <c r="L389" s="163"/>
      <c r="M389" s="163"/>
      <c r="N389" s="163"/>
      <c r="O389" s="163"/>
      <c r="P389" s="163"/>
      <c r="Q389" s="163"/>
      <c r="R389" s="163"/>
      <c r="S389" s="163"/>
      <c r="T389" s="163"/>
      <c r="U389" s="163"/>
      <c r="V389" s="163"/>
      <c r="W389" s="163"/>
      <c r="X389" s="163"/>
      <c r="Y389" s="163"/>
      <c r="Z389" s="163"/>
    </row>
    <row r="390" spans="1:26" ht="12" customHeight="1">
      <c r="A390" s="163"/>
      <c r="B390" s="163"/>
      <c r="C390" s="163"/>
      <c r="D390" s="163"/>
      <c r="E390" s="180"/>
      <c r="F390" s="163"/>
      <c r="G390" s="180"/>
      <c r="H390" s="180"/>
      <c r="I390" s="163"/>
      <c r="J390" s="163"/>
      <c r="K390" s="163"/>
      <c r="L390" s="163"/>
      <c r="M390" s="163"/>
      <c r="N390" s="163"/>
      <c r="O390" s="163"/>
      <c r="P390" s="163"/>
      <c r="Q390" s="163"/>
      <c r="R390" s="163"/>
      <c r="S390" s="163"/>
      <c r="T390" s="163"/>
      <c r="U390" s="163"/>
      <c r="V390" s="163"/>
      <c r="W390" s="163"/>
      <c r="X390" s="163"/>
      <c r="Y390" s="163"/>
      <c r="Z390" s="163"/>
    </row>
    <row r="391" spans="1:26" ht="12" customHeight="1">
      <c r="A391" s="163"/>
      <c r="B391" s="163"/>
      <c r="C391" s="163"/>
      <c r="D391" s="163"/>
      <c r="E391" s="180"/>
      <c r="F391" s="163"/>
      <c r="G391" s="180"/>
      <c r="H391" s="180"/>
      <c r="I391" s="163"/>
      <c r="J391" s="163"/>
      <c r="K391" s="163"/>
      <c r="L391" s="163"/>
      <c r="M391" s="163"/>
      <c r="N391" s="163"/>
      <c r="O391" s="163"/>
      <c r="P391" s="163"/>
      <c r="Q391" s="163"/>
      <c r="R391" s="163"/>
      <c r="S391" s="163"/>
      <c r="T391" s="163"/>
      <c r="U391" s="163"/>
      <c r="V391" s="163"/>
      <c r="W391" s="163"/>
      <c r="X391" s="163"/>
      <c r="Y391" s="163"/>
      <c r="Z391" s="163"/>
    </row>
    <row r="392" spans="1:26" ht="12" customHeight="1">
      <c r="A392" s="163"/>
      <c r="B392" s="163"/>
      <c r="C392" s="163"/>
      <c r="D392" s="163"/>
      <c r="E392" s="180"/>
      <c r="F392" s="163"/>
      <c r="G392" s="180"/>
      <c r="H392" s="180"/>
      <c r="I392" s="163"/>
      <c r="J392" s="163"/>
      <c r="K392" s="163"/>
      <c r="L392" s="163"/>
      <c r="M392" s="163"/>
      <c r="N392" s="163"/>
      <c r="O392" s="163"/>
      <c r="P392" s="163"/>
      <c r="Q392" s="163"/>
      <c r="R392" s="163"/>
      <c r="S392" s="163"/>
      <c r="T392" s="163"/>
      <c r="U392" s="163"/>
      <c r="V392" s="163"/>
      <c r="W392" s="163"/>
      <c r="X392" s="163"/>
      <c r="Y392" s="163"/>
      <c r="Z392" s="163"/>
    </row>
    <row r="393" spans="1:26" ht="12" customHeight="1">
      <c r="A393" s="163"/>
      <c r="B393" s="163"/>
      <c r="C393" s="163"/>
      <c r="D393" s="163"/>
      <c r="E393" s="180"/>
      <c r="F393" s="163"/>
      <c r="G393" s="180"/>
      <c r="H393" s="180"/>
      <c r="I393" s="163"/>
      <c r="J393" s="163"/>
      <c r="K393" s="163"/>
      <c r="L393" s="163"/>
      <c r="M393" s="163"/>
      <c r="N393" s="163"/>
      <c r="O393" s="163"/>
      <c r="P393" s="163"/>
      <c r="Q393" s="163"/>
      <c r="R393" s="163"/>
      <c r="S393" s="163"/>
      <c r="T393" s="163"/>
      <c r="U393" s="163"/>
      <c r="V393" s="163"/>
      <c r="W393" s="163"/>
      <c r="X393" s="163"/>
      <c r="Y393" s="163"/>
      <c r="Z393" s="163"/>
    </row>
    <row r="394" spans="1:26" ht="12" customHeight="1">
      <c r="A394" s="163"/>
      <c r="B394" s="163"/>
      <c r="C394" s="163"/>
      <c r="D394" s="163"/>
      <c r="E394" s="180"/>
      <c r="F394" s="163"/>
      <c r="G394" s="180"/>
      <c r="H394" s="180"/>
      <c r="I394" s="163"/>
      <c r="J394" s="163"/>
      <c r="K394" s="163"/>
      <c r="L394" s="163"/>
      <c r="M394" s="163"/>
      <c r="N394" s="163"/>
      <c r="O394" s="163"/>
      <c r="P394" s="163"/>
      <c r="Q394" s="163"/>
      <c r="R394" s="163"/>
      <c r="S394" s="163"/>
      <c r="T394" s="163"/>
      <c r="U394" s="163"/>
      <c r="V394" s="163"/>
      <c r="W394" s="163"/>
      <c r="X394" s="163"/>
      <c r="Y394" s="163"/>
      <c r="Z394" s="163"/>
    </row>
    <row r="395" spans="1:26" ht="12" customHeight="1">
      <c r="A395" s="163"/>
      <c r="B395" s="163"/>
      <c r="C395" s="163"/>
      <c r="D395" s="163"/>
      <c r="E395" s="180"/>
      <c r="F395" s="163"/>
      <c r="G395" s="180"/>
      <c r="H395" s="180"/>
      <c r="I395" s="163"/>
      <c r="J395" s="163"/>
      <c r="K395" s="163"/>
      <c r="L395" s="163"/>
      <c r="M395" s="163"/>
      <c r="N395" s="163"/>
      <c r="O395" s="163"/>
      <c r="P395" s="163"/>
      <c r="Q395" s="163"/>
      <c r="R395" s="163"/>
      <c r="S395" s="163"/>
      <c r="T395" s="163"/>
      <c r="U395" s="163"/>
      <c r="V395" s="163"/>
      <c r="W395" s="163"/>
      <c r="X395" s="163"/>
      <c r="Y395" s="163"/>
      <c r="Z395" s="163"/>
    </row>
    <row r="396" spans="1:26" ht="12" customHeight="1">
      <c r="A396" s="163"/>
      <c r="B396" s="163"/>
      <c r="C396" s="163"/>
      <c r="D396" s="163"/>
      <c r="E396" s="180"/>
      <c r="F396" s="163"/>
      <c r="G396" s="180"/>
      <c r="H396" s="180"/>
      <c r="I396" s="163"/>
      <c r="J396" s="163"/>
      <c r="K396" s="163"/>
      <c r="L396" s="163"/>
      <c r="M396" s="163"/>
      <c r="N396" s="163"/>
      <c r="O396" s="163"/>
      <c r="P396" s="163"/>
      <c r="Q396" s="163"/>
      <c r="R396" s="163"/>
      <c r="S396" s="163"/>
      <c r="T396" s="163"/>
      <c r="U396" s="163"/>
      <c r="V396" s="163"/>
      <c r="W396" s="163"/>
      <c r="X396" s="163"/>
      <c r="Y396" s="163"/>
      <c r="Z396" s="163"/>
    </row>
    <row r="397" spans="1:26" ht="12" customHeight="1">
      <c r="A397" s="163"/>
      <c r="B397" s="163"/>
      <c r="C397" s="163"/>
      <c r="D397" s="163"/>
      <c r="E397" s="180"/>
      <c r="F397" s="163"/>
      <c r="G397" s="180"/>
      <c r="H397" s="180"/>
      <c r="I397" s="163"/>
      <c r="J397" s="163"/>
      <c r="K397" s="163"/>
      <c r="L397" s="163"/>
      <c r="M397" s="163"/>
      <c r="N397" s="163"/>
      <c r="O397" s="163"/>
      <c r="P397" s="163"/>
      <c r="Q397" s="163"/>
      <c r="R397" s="163"/>
      <c r="S397" s="163"/>
      <c r="T397" s="163"/>
      <c r="U397" s="163"/>
      <c r="V397" s="163"/>
      <c r="W397" s="163"/>
      <c r="X397" s="163"/>
      <c r="Y397" s="163"/>
      <c r="Z397" s="163"/>
    </row>
    <row r="398" spans="1:26" ht="12" customHeight="1">
      <c r="A398" s="163"/>
      <c r="B398" s="163"/>
      <c r="C398" s="163"/>
      <c r="D398" s="163"/>
      <c r="E398" s="180"/>
      <c r="F398" s="163"/>
      <c r="G398" s="180"/>
      <c r="H398" s="180"/>
      <c r="I398" s="163"/>
      <c r="J398" s="163"/>
      <c r="K398" s="163"/>
      <c r="L398" s="163"/>
      <c r="M398" s="163"/>
      <c r="N398" s="163"/>
      <c r="O398" s="163"/>
      <c r="P398" s="163"/>
      <c r="Q398" s="163"/>
      <c r="R398" s="163"/>
      <c r="S398" s="163"/>
      <c r="T398" s="163"/>
      <c r="U398" s="163"/>
      <c r="V398" s="163"/>
      <c r="W398" s="163"/>
      <c r="X398" s="163"/>
      <c r="Y398" s="163"/>
      <c r="Z398" s="163"/>
    </row>
    <row r="399" spans="1:26" ht="12" customHeight="1">
      <c r="A399" s="163"/>
      <c r="B399" s="163"/>
      <c r="C399" s="163"/>
      <c r="D399" s="163"/>
      <c r="E399" s="180"/>
      <c r="F399" s="163"/>
      <c r="G399" s="180"/>
      <c r="H399" s="180"/>
      <c r="I399" s="163"/>
      <c r="J399" s="163"/>
      <c r="K399" s="163"/>
      <c r="L399" s="163"/>
      <c r="M399" s="163"/>
      <c r="N399" s="163"/>
      <c r="O399" s="163"/>
      <c r="P399" s="163"/>
      <c r="Q399" s="163"/>
      <c r="R399" s="163"/>
      <c r="S399" s="163"/>
      <c r="T399" s="163"/>
      <c r="U399" s="163"/>
      <c r="V399" s="163"/>
      <c r="W399" s="163"/>
      <c r="X399" s="163"/>
      <c r="Y399" s="163"/>
      <c r="Z399" s="163"/>
    </row>
    <row r="400" spans="1:26" ht="12" customHeight="1">
      <c r="A400" s="163"/>
      <c r="B400" s="163"/>
      <c r="C400" s="163"/>
      <c r="D400" s="163"/>
      <c r="E400" s="180"/>
      <c r="F400" s="163"/>
      <c r="G400" s="180"/>
      <c r="H400" s="180"/>
      <c r="I400" s="163"/>
      <c r="J400" s="163"/>
      <c r="K400" s="163"/>
      <c r="L400" s="163"/>
      <c r="M400" s="163"/>
      <c r="N400" s="163"/>
      <c r="O400" s="163"/>
      <c r="P400" s="163"/>
      <c r="Q400" s="163"/>
      <c r="R400" s="163"/>
      <c r="S400" s="163"/>
      <c r="T400" s="163"/>
      <c r="U400" s="163"/>
      <c r="V400" s="163"/>
      <c r="W400" s="163"/>
      <c r="X400" s="163"/>
      <c r="Y400" s="163"/>
      <c r="Z400" s="163"/>
    </row>
    <row r="401" spans="1:26" ht="12" customHeight="1">
      <c r="A401" s="163"/>
      <c r="B401" s="163"/>
      <c r="C401" s="163"/>
      <c r="D401" s="163"/>
      <c r="E401" s="180"/>
      <c r="F401" s="163"/>
      <c r="G401" s="180"/>
      <c r="H401" s="180"/>
      <c r="I401" s="163"/>
      <c r="J401" s="163"/>
      <c r="K401" s="163"/>
      <c r="L401" s="163"/>
      <c r="M401" s="163"/>
      <c r="N401" s="163"/>
      <c r="O401" s="163"/>
      <c r="P401" s="163"/>
      <c r="Q401" s="163"/>
      <c r="R401" s="163"/>
      <c r="S401" s="163"/>
      <c r="T401" s="163"/>
      <c r="U401" s="163"/>
      <c r="V401" s="163"/>
      <c r="W401" s="163"/>
      <c r="X401" s="163"/>
      <c r="Y401" s="163"/>
      <c r="Z401" s="163"/>
    </row>
    <row r="402" spans="1:26" ht="12" customHeight="1">
      <c r="A402" s="163"/>
      <c r="B402" s="163"/>
      <c r="C402" s="163"/>
      <c r="D402" s="163"/>
      <c r="E402" s="180"/>
      <c r="F402" s="163"/>
      <c r="G402" s="180"/>
      <c r="H402" s="180"/>
      <c r="I402" s="163"/>
      <c r="J402" s="163"/>
      <c r="K402" s="163"/>
      <c r="L402" s="163"/>
      <c r="M402" s="163"/>
      <c r="N402" s="163"/>
      <c r="O402" s="163"/>
      <c r="P402" s="163"/>
      <c r="Q402" s="163"/>
      <c r="R402" s="163"/>
      <c r="S402" s="163"/>
      <c r="T402" s="163"/>
      <c r="U402" s="163"/>
      <c r="V402" s="163"/>
      <c r="W402" s="163"/>
      <c r="X402" s="163"/>
      <c r="Y402" s="163"/>
      <c r="Z402" s="163"/>
    </row>
    <row r="403" spans="1:26" ht="12" customHeight="1">
      <c r="A403" s="163"/>
      <c r="B403" s="163"/>
      <c r="C403" s="163"/>
      <c r="D403" s="163"/>
      <c r="E403" s="180"/>
      <c r="F403" s="163"/>
      <c r="G403" s="180"/>
      <c r="H403" s="180"/>
      <c r="I403" s="163"/>
      <c r="J403" s="163"/>
      <c r="K403" s="163"/>
      <c r="L403" s="163"/>
      <c r="M403" s="163"/>
      <c r="N403" s="163"/>
      <c r="O403" s="163"/>
      <c r="P403" s="163"/>
      <c r="Q403" s="163"/>
      <c r="R403" s="163"/>
      <c r="S403" s="163"/>
      <c r="T403" s="163"/>
      <c r="U403" s="163"/>
      <c r="V403" s="163"/>
      <c r="W403" s="163"/>
      <c r="X403" s="163"/>
      <c r="Y403" s="163"/>
      <c r="Z403" s="163"/>
    </row>
    <row r="404" spans="1:26" ht="12" customHeight="1">
      <c r="A404" s="163"/>
      <c r="B404" s="163"/>
      <c r="C404" s="163"/>
      <c r="D404" s="163"/>
      <c r="E404" s="180"/>
      <c r="F404" s="163"/>
      <c r="G404" s="180"/>
      <c r="H404" s="180"/>
      <c r="I404" s="163"/>
      <c r="J404" s="163"/>
      <c r="K404" s="163"/>
      <c r="L404" s="163"/>
      <c r="M404" s="163"/>
      <c r="N404" s="163"/>
      <c r="O404" s="163"/>
      <c r="P404" s="163"/>
      <c r="Q404" s="163"/>
      <c r="R404" s="163"/>
      <c r="S404" s="163"/>
      <c r="T404" s="163"/>
      <c r="U404" s="163"/>
      <c r="V404" s="163"/>
      <c r="W404" s="163"/>
      <c r="X404" s="163"/>
      <c r="Y404" s="163"/>
      <c r="Z404" s="163"/>
    </row>
    <row r="405" spans="1:26" ht="12" customHeight="1">
      <c r="A405" s="163"/>
      <c r="B405" s="163"/>
      <c r="C405" s="163"/>
      <c r="D405" s="163"/>
      <c r="E405" s="180"/>
      <c r="F405" s="163"/>
      <c r="G405" s="180"/>
      <c r="H405" s="180"/>
      <c r="I405" s="163"/>
      <c r="J405" s="163"/>
      <c r="K405" s="163"/>
      <c r="L405" s="163"/>
      <c r="M405" s="163"/>
      <c r="N405" s="163"/>
      <c r="O405" s="163"/>
      <c r="P405" s="163"/>
      <c r="Q405" s="163"/>
      <c r="R405" s="163"/>
      <c r="S405" s="163"/>
      <c r="T405" s="163"/>
      <c r="U405" s="163"/>
      <c r="V405" s="163"/>
      <c r="W405" s="163"/>
      <c r="X405" s="163"/>
      <c r="Y405" s="163"/>
      <c r="Z405" s="163"/>
    </row>
    <row r="406" spans="1:26" ht="12" customHeight="1">
      <c r="A406" s="163"/>
      <c r="B406" s="163"/>
      <c r="C406" s="163"/>
      <c r="D406" s="163"/>
      <c r="E406" s="180"/>
      <c r="F406" s="163"/>
      <c r="G406" s="180"/>
      <c r="H406" s="180"/>
      <c r="I406" s="163"/>
      <c r="J406" s="163"/>
      <c r="K406" s="163"/>
      <c r="L406" s="163"/>
      <c r="M406" s="163"/>
      <c r="N406" s="163"/>
      <c r="O406" s="163"/>
      <c r="P406" s="163"/>
      <c r="Q406" s="163"/>
      <c r="R406" s="163"/>
      <c r="S406" s="163"/>
      <c r="T406" s="163"/>
      <c r="U406" s="163"/>
      <c r="V406" s="163"/>
      <c r="W406" s="163"/>
      <c r="X406" s="163"/>
      <c r="Y406" s="163"/>
      <c r="Z406" s="163"/>
    </row>
    <row r="407" spans="1:26" ht="12" customHeight="1">
      <c r="A407" s="163"/>
      <c r="B407" s="163"/>
      <c r="C407" s="163"/>
      <c r="D407" s="163"/>
      <c r="E407" s="180"/>
      <c r="F407" s="163"/>
      <c r="G407" s="180"/>
      <c r="H407" s="180"/>
      <c r="I407" s="163"/>
      <c r="J407" s="163"/>
      <c r="K407" s="163"/>
      <c r="L407" s="163"/>
      <c r="M407" s="163"/>
      <c r="N407" s="163"/>
      <c r="O407" s="163"/>
      <c r="P407" s="163"/>
      <c r="Q407" s="163"/>
      <c r="R407" s="163"/>
      <c r="S407" s="163"/>
      <c r="T407" s="163"/>
      <c r="U407" s="163"/>
      <c r="V407" s="163"/>
      <c r="W407" s="163"/>
      <c r="X407" s="163"/>
      <c r="Y407" s="163"/>
      <c r="Z407" s="163"/>
    </row>
    <row r="408" spans="1:26" ht="12" customHeight="1">
      <c r="A408" s="163"/>
      <c r="B408" s="163"/>
      <c r="C408" s="163"/>
      <c r="D408" s="163"/>
      <c r="E408" s="180"/>
      <c r="F408" s="163"/>
      <c r="G408" s="180"/>
      <c r="H408" s="180"/>
      <c r="I408" s="163"/>
      <c r="J408" s="163"/>
      <c r="K408" s="163"/>
      <c r="L408" s="163"/>
      <c r="M408" s="163"/>
      <c r="N408" s="163"/>
      <c r="O408" s="163"/>
      <c r="P408" s="163"/>
      <c r="Q408" s="163"/>
      <c r="R408" s="163"/>
      <c r="S408" s="163"/>
      <c r="T408" s="163"/>
      <c r="U408" s="163"/>
      <c r="V408" s="163"/>
      <c r="W408" s="163"/>
      <c r="X408" s="163"/>
      <c r="Y408" s="163"/>
      <c r="Z408" s="163"/>
    </row>
    <row r="409" spans="1:26" ht="12" customHeight="1">
      <c r="A409" s="163"/>
      <c r="B409" s="163"/>
      <c r="C409" s="163"/>
      <c r="D409" s="163"/>
      <c r="E409" s="180"/>
      <c r="F409" s="163"/>
      <c r="G409" s="180"/>
      <c r="H409" s="180"/>
      <c r="I409" s="163"/>
      <c r="J409" s="163"/>
      <c r="K409" s="163"/>
      <c r="L409" s="163"/>
      <c r="M409" s="163"/>
      <c r="N409" s="163"/>
      <c r="O409" s="163"/>
      <c r="P409" s="163"/>
      <c r="Q409" s="163"/>
      <c r="R409" s="163"/>
      <c r="S409" s="163"/>
      <c r="T409" s="163"/>
      <c r="U409" s="163"/>
      <c r="V409" s="163"/>
      <c r="W409" s="163"/>
      <c r="X409" s="163"/>
      <c r="Y409" s="163"/>
      <c r="Z409" s="163"/>
    </row>
    <row r="410" spans="1:26" ht="12" customHeight="1">
      <c r="A410" s="163"/>
      <c r="B410" s="163"/>
      <c r="C410" s="163"/>
      <c r="D410" s="163"/>
      <c r="E410" s="180"/>
      <c r="F410" s="163"/>
      <c r="G410" s="180"/>
      <c r="H410" s="180"/>
      <c r="I410" s="163"/>
      <c r="J410" s="163"/>
      <c r="K410" s="163"/>
      <c r="L410" s="163"/>
      <c r="M410" s="163"/>
      <c r="N410" s="163"/>
      <c r="O410" s="163"/>
      <c r="P410" s="163"/>
      <c r="Q410" s="163"/>
      <c r="R410" s="163"/>
      <c r="S410" s="163"/>
      <c r="T410" s="163"/>
      <c r="U410" s="163"/>
      <c r="V410" s="163"/>
      <c r="W410" s="163"/>
      <c r="X410" s="163"/>
      <c r="Y410" s="163"/>
      <c r="Z410" s="163"/>
    </row>
    <row r="411" spans="1:26" ht="12" customHeight="1">
      <c r="A411" s="163"/>
      <c r="B411" s="163"/>
      <c r="C411" s="163"/>
      <c r="D411" s="163"/>
      <c r="E411" s="180"/>
      <c r="F411" s="163"/>
      <c r="G411" s="180"/>
      <c r="H411" s="180"/>
      <c r="I411" s="163"/>
      <c r="J411" s="163"/>
      <c r="K411" s="163"/>
      <c r="L411" s="163"/>
      <c r="M411" s="163"/>
      <c r="N411" s="163"/>
      <c r="O411" s="163"/>
      <c r="P411" s="163"/>
      <c r="Q411" s="163"/>
      <c r="R411" s="163"/>
      <c r="S411" s="163"/>
      <c r="T411" s="163"/>
      <c r="U411" s="163"/>
      <c r="V411" s="163"/>
      <c r="W411" s="163"/>
      <c r="X411" s="163"/>
      <c r="Y411" s="163"/>
      <c r="Z411" s="163"/>
    </row>
    <row r="412" spans="1:26" ht="12" customHeight="1">
      <c r="A412" s="163"/>
      <c r="B412" s="163"/>
      <c r="C412" s="163"/>
      <c r="D412" s="163"/>
      <c r="E412" s="180"/>
      <c r="F412" s="163"/>
      <c r="G412" s="180"/>
      <c r="H412" s="180"/>
      <c r="I412" s="163"/>
      <c r="J412" s="163"/>
      <c r="K412" s="163"/>
      <c r="L412" s="163"/>
      <c r="M412" s="163"/>
      <c r="N412" s="163"/>
      <c r="O412" s="163"/>
      <c r="P412" s="163"/>
      <c r="Q412" s="163"/>
      <c r="R412" s="163"/>
      <c r="S412" s="163"/>
      <c r="T412" s="163"/>
      <c r="U412" s="163"/>
      <c r="V412" s="163"/>
      <c r="W412" s="163"/>
      <c r="X412" s="163"/>
      <c r="Y412" s="163"/>
      <c r="Z412" s="163"/>
    </row>
    <row r="413" spans="1:26" ht="12" customHeight="1">
      <c r="A413" s="163"/>
      <c r="B413" s="163"/>
      <c r="C413" s="163"/>
      <c r="D413" s="163"/>
      <c r="E413" s="180"/>
      <c r="F413" s="163"/>
      <c r="G413" s="180"/>
      <c r="H413" s="180"/>
      <c r="I413" s="163"/>
      <c r="J413" s="163"/>
      <c r="K413" s="163"/>
      <c r="L413" s="163"/>
      <c r="M413" s="163"/>
      <c r="N413" s="163"/>
      <c r="O413" s="163"/>
      <c r="P413" s="163"/>
      <c r="Q413" s="163"/>
      <c r="R413" s="163"/>
      <c r="S413" s="163"/>
      <c r="T413" s="163"/>
      <c r="U413" s="163"/>
      <c r="V413" s="163"/>
      <c r="W413" s="163"/>
      <c r="X413" s="163"/>
      <c r="Y413" s="163"/>
      <c r="Z413" s="163"/>
    </row>
    <row r="414" spans="1:26" ht="12" customHeight="1">
      <c r="A414" s="163"/>
      <c r="B414" s="163"/>
      <c r="C414" s="163"/>
      <c r="D414" s="163"/>
      <c r="E414" s="180"/>
      <c r="F414" s="163"/>
      <c r="G414" s="180"/>
      <c r="H414" s="180"/>
      <c r="I414" s="163"/>
      <c r="J414" s="163"/>
      <c r="K414" s="163"/>
      <c r="L414" s="163"/>
      <c r="M414" s="163"/>
      <c r="N414" s="163"/>
      <c r="O414" s="163"/>
      <c r="P414" s="163"/>
      <c r="Q414" s="163"/>
      <c r="R414" s="163"/>
      <c r="S414" s="163"/>
      <c r="T414" s="163"/>
      <c r="U414" s="163"/>
      <c r="V414" s="163"/>
      <c r="W414" s="163"/>
      <c r="X414" s="163"/>
      <c r="Y414" s="163"/>
      <c r="Z414" s="163"/>
    </row>
    <row r="415" spans="1:26" ht="12" customHeight="1">
      <c r="A415" s="163"/>
      <c r="B415" s="163"/>
      <c r="C415" s="163"/>
      <c r="D415" s="163"/>
      <c r="E415" s="180"/>
      <c r="F415" s="163"/>
      <c r="G415" s="180"/>
      <c r="H415" s="180"/>
      <c r="I415" s="163"/>
      <c r="J415" s="163"/>
      <c r="K415" s="163"/>
      <c r="L415" s="163"/>
      <c r="M415" s="163"/>
      <c r="N415" s="163"/>
      <c r="O415" s="163"/>
      <c r="P415" s="163"/>
      <c r="Q415" s="163"/>
      <c r="R415" s="163"/>
      <c r="S415" s="163"/>
      <c r="T415" s="163"/>
      <c r="U415" s="163"/>
      <c r="V415" s="163"/>
      <c r="W415" s="163"/>
      <c r="X415" s="163"/>
      <c r="Y415" s="163"/>
      <c r="Z415" s="163"/>
    </row>
    <row r="416" spans="1:26" ht="12" customHeight="1">
      <c r="A416" s="163"/>
      <c r="B416" s="163"/>
      <c r="C416" s="163"/>
      <c r="D416" s="163"/>
      <c r="E416" s="180"/>
      <c r="F416" s="163"/>
      <c r="G416" s="180"/>
      <c r="H416" s="180"/>
      <c r="I416" s="163"/>
      <c r="J416" s="163"/>
      <c r="K416" s="163"/>
      <c r="L416" s="163"/>
      <c r="M416" s="163"/>
      <c r="N416" s="163"/>
      <c r="O416" s="163"/>
      <c r="P416" s="163"/>
      <c r="Q416" s="163"/>
      <c r="R416" s="163"/>
      <c r="S416" s="163"/>
      <c r="T416" s="163"/>
      <c r="U416" s="163"/>
      <c r="V416" s="163"/>
      <c r="W416" s="163"/>
      <c r="X416" s="163"/>
      <c r="Y416" s="163"/>
      <c r="Z416" s="163"/>
    </row>
    <row r="417" spans="1:26" ht="12" customHeight="1">
      <c r="A417" s="163"/>
      <c r="B417" s="163"/>
      <c r="C417" s="163"/>
      <c r="D417" s="163"/>
      <c r="E417" s="180"/>
      <c r="F417" s="163"/>
      <c r="G417" s="180"/>
      <c r="H417" s="180"/>
      <c r="I417" s="163"/>
      <c r="J417" s="163"/>
      <c r="K417" s="163"/>
      <c r="L417" s="163"/>
      <c r="M417" s="163"/>
      <c r="N417" s="163"/>
      <c r="O417" s="163"/>
      <c r="P417" s="163"/>
      <c r="Q417" s="163"/>
      <c r="R417" s="163"/>
      <c r="S417" s="163"/>
      <c r="T417" s="163"/>
      <c r="U417" s="163"/>
      <c r="V417" s="163"/>
      <c r="W417" s="163"/>
      <c r="X417" s="163"/>
      <c r="Y417" s="163"/>
      <c r="Z417" s="163"/>
    </row>
    <row r="418" spans="1:26" ht="12" customHeight="1">
      <c r="A418" s="163"/>
      <c r="B418" s="163"/>
      <c r="C418" s="163"/>
      <c r="D418" s="163"/>
      <c r="E418" s="180"/>
      <c r="F418" s="163"/>
      <c r="G418" s="180"/>
      <c r="H418" s="180"/>
      <c r="I418" s="163"/>
      <c r="J418" s="163"/>
      <c r="K418" s="163"/>
      <c r="L418" s="163"/>
      <c r="M418" s="163"/>
      <c r="N418" s="163"/>
      <c r="O418" s="163"/>
      <c r="P418" s="163"/>
      <c r="Q418" s="163"/>
      <c r="R418" s="163"/>
      <c r="S418" s="163"/>
      <c r="T418" s="163"/>
      <c r="U418" s="163"/>
      <c r="V418" s="163"/>
      <c r="W418" s="163"/>
      <c r="X418" s="163"/>
      <c r="Y418" s="163"/>
      <c r="Z418" s="163"/>
    </row>
    <row r="419" spans="1:26" ht="12" customHeight="1">
      <c r="A419" s="163"/>
      <c r="B419" s="163"/>
      <c r="C419" s="163"/>
      <c r="D419" s="163"/>
      <c r="E419" s="180"/>
      <c r="F419" s="163"/>
      <c r="G419" s="180"/>
      <c r="H419" s="180"/>
      <c r="I419" s="163"/>
      <c r="J419" s="163"/>
      <c r="K419" s="163"/>
      <c r="L419" s="163"/>
      <c r="M419" s="163"/>
      <c r="N419" s="163"/>
      <c r="O419" s="163"/>
      <c r="P419" s="163"/>
      <c r="Q419" s="163"/>
      <c r="R419" s="163"/>
      <c r="S419" s="163"/>
      <c r="T419" s="163"/>
      <c r="U419" s="163"/>
      <c r="V419" s="163"/>
      <c r="W419" s="163"/>
      <c r="X419" s="163"/>
      <c r="Y419" s="163"/>
      <c r="Z419" s="163"/>
    </row>
    <row r="420" spans="1:26" ht="12" customHeight="1">
      <c r="A420" s="163"/>
      <c r="B420" s="163"/>
      <c r="C420" s="163"/>
      <c r="D420" s="163"/>
      <c r="E420" s="180"/>
      <c r="F420" s="163"/>
      <c r="G420" s="180"/>
      <c r="H420" s="180"/>
      <c r="I420" s="163"/>
      <c r="J420" s="163"/>
      <c r="K420" s="163"/>
      <c r="L420" s="163"/>
      <c r="M420" s="163"/>
      <c r="N420" s="163"/>
      <c r="O420" s="163"/>
      <c r="P420" s="163"/>
      <c r="Q420" s="163"/>
      <c r="R420" s="163"/>
      <c r="S420" s="163"/>
      <c r="T420" s="163"/>
      <c r="U420" s="163"/>
      <c r="V420" s="163"/>
      <c r="W420" s="163"/>
      <c r="X420" s="163"/>
      <c r="Y420" s="163"/>
      <c r="Z420" s="163"/>
    </row>
    <row r="421" spans="1:26" ht="12" customHeight="1">
      <c r="A421" s="163"/>
      <c r="B421" s="163"/>
      <c r="C421" s="163"/>
      <c r="D421" s="163"/>
      <c r="E421" s="180"/>
      <c r="F421" s="163"/>
      <c r="G421" s="180"/>
      <c r="H421" s="180"/>
      <c r="I421" s="163"/>
      <c r="J421" s="163"/>
      <c r="K421" s="163"/>
      <c r="L421" s="163"/>
      <c r="M421" s="163"/>
      <c r="N421" s="163"/>
      <c r="O421" s="163"/>
      <c r="P421" s="163"/>
      <c r="Q421" s="163"/>
      <c r="R421" s="163"/>
      <c r="S421" s="163"/>
      <c r="T421" s="163"/>
      <c r="U421" s="163"/>
      <c r="V421" s="163"/>
      <c r="W421" s="163"/>
      <c r="X421" s="163"/>
      <c r="Y421" s="163"/>
      <c r="Z421" s="163"/>
    </row>
    <row r="422" spans="1:26" ht="12" customHeight="1">
      <c r="A422" s="163"/>
      <c r="B422" s="163"/>
      <c r="C422" s="163"/>
      <c r="D422" s="163"/>
      <c r="E422" s="180"/>
      <c r="F422" s="163"/>
      <c r="G422" s="180"/>
      <c r="H422" s="180"/>
      <c r="I422" s="163"/>
      <c r="J422" s="163"/>
      <c r="K422" s="163"/>
      <c r="L422" s="163"/>
      <c r="M422" s="163"/>
      <c r="N422" s="163"/>
      <c r="O422" s="163"/>
      <c r="P422" s="163"/>
      <c r="Q422" s="163"/>
      <c r="R422" s="163"/>
      <c r="S422" s="163"/>
      <c r="T422" s="163"/>
      <c r="U422" s="163"/>
      <c r="V422" s="163"/>
      <c r="W422" s="163"/>
      <c r="X422" s="163"/>
      <c r="Y422" s="163"/>
      <c r="Z422" s="163"/>
    </row>
    <row r="423" spans="1:26" ht="12" customHeight="1">
      <c r="A423" s="163"/>
      <c r="B423" s="163"/>
      <c r="C423" s="163"/>
      <c r="D423" s="163"/>
      <c r="E423" s="180"/>
      <c r="F423" s="163"/>
      <c r="G423" s="180"/>
      <c r="H423" s="180"/>
      <c r="I423" s="163"/>
      <c r="J423" s="163"/>
      <c r="K423" s="163"/>
      <c r="L423" s="163"/>
      <c r="M423" s="163"/>
      <c r="N423" s="163"/>
      <c r="O423" s="163"/>
      <c r="P423" s="163"/>
      <c r="Q423" s="163"/>
      <c r="R423" s="163"/>
      <c r="S423" s="163"/>
      <c r="T423" s="163"/>
      <c r="U423" s="163"/>
      <c r="V423" s="163"/>
      <c r="W423" s="163"/>
      <c r="X423" s="163"/>
      <c r="Y423" s="163"/>
      <c r="Z423" s="163"/>
    </row>
    <row r="424" spans="1:26" ht="12" customHeight="1">
      <c r="A424" s="163"/>
      <c r="B424" s="163"/>
      <c r="C424" s="163"/>
      <c r="D424" s="163"/>
      <c r="E424" s="180"/>
      <c r="F424" s="163"/>
      <c r="G424" s="180"/>
      <c r="H424" s="180"/>
      <c r="I424" s="163"/>
      <c r="J424" s="163"/>
      <c r="K424" s="163"/>
      <c r="L424" s="163"/>
      <c r="M424" s="163"/>
      <c r="N424" s="163"/>
      <c r="O424" s="163"/>
      <c r="P424" s="163"/>
      <c r="Q424" s="163"/>
      <c r="R424" s="163"/>
      <c r="S424" s="163"/>
      <c r="T424" s="163"/>
      <c r="U424" s="163"/>
      <c r="V424" s="163"/>
      <c r="W424" s="163"/>
      <c r="X424" s="163"/>
      <c r="Y424" s="163"/>
      <c r="Z424" s="163"/>
    </row>
    <row r="425" spans="1:26" ht="12" customHeight="1">
      <c r="A425" s="163"/>
      <c r="B425" s="163"/>
      <c r="C425" s="163"/>
      <c r="D425" s="163"/>
      <c r="E425" s="180"/>
      <c r="F425" s="163"/>
      <c r="G425" s="180"/>
      <c r="H425" s="180"/>
      <c r="I425" s="163"/>
      <c r="J425" s="163"/>
      <c r="K425" s="163"/>
      <c r="L425" s="163"/>
      <c r="M425" s="163"/>
      <c r="N425" s="163"/>
      <c r="O425" s="163"/>
      <c r="P425" s="163"/>
      <c r="Q425" s="163"/>
      <c r="R425" s="163"/>
      <c r="S425" s="163"/>
      <c r="T425" s="163"/>
      <c r="U425" s="163"/>
      <c r="V425" s="163"/>
      <c r="W425" s="163"/>
      <c r="X425" s="163"/>
      <c r="Y425" s="163"/>
      <c r="Z425" s="163"/>
    </row>
    <row r="426" spans="1:26" ht="12" customHeight="1">
      <c r="A426" s="163"/>
      <c r="B426" s="163"/>
      <c r="C426" s="163"/>
      <c r="D426" s="163"/>
      <c r="E426" s="180"/>
      <c r="F426" s="163"/>
      <c r="G426" s="180"/>
      <c r="H426" s="180"/>
      <c r="I426" s="163"/>
      <c r="J426" s="163"/>
      <c r="K426" s="163"/>
      <c r="L426" s="163"/>
      <c r="M426" s="163"/>
      <c r="N426" s="163"/>
      <c r="O426" s="163"/>
      <c r="P426" s="163"/>
      <c r="Q426" s="163"/>
      <c r="R426" s="163"/>
      <c r="S426" s="163"/>
      <c r="T426" s="163"/>
      <c r="U426" s="163"/>
      <c r="V426" s="163"/>
      <c r="W426" s="163"/>
      <c r="X426" s="163"/>
      <c r="Y426" s="163"/>
      <c r="Z426" s="163"/>
    </row>
    <row r="427" spans="1:26" ht="12" customHeight="1">
      <c r="A427" s="163"/>
      <c r="B427" s="163"/>
      <c r="C427" s="163"/>
      <c r="D427" s="163"/>
      <c r="E427" s="180"/>
      <c r="F427" s="163"/>
      <c r="G427" s="180"/>
      <c r="H427" s="180"/>
      <c r="I427" s="163"/>
      <c r="J427" s="163"/>
      <c r="K427" s="163"/>
      <c r="L427" s="163"/>
      <c r="M427" s="163"/>
      <c r="N427" s="163"/>
      <c r="O427" s="163"/>
      <c r="P427" s="163"/>
      <c r="Q427" s="163"/>
      <c r="R427" s="163"/>
      <c r="S427" s="163"/>
      <c r="T427" s="163"/>
      <c r="U427" s="163"/>
      <c r="V427" s="163"/>
      <c r="W427" s="163"/>
      <c r="X427" s="163"/>
      <c r="Y427" s="163"/>
      <c r="Z427" s="163"/>
    </row>
    <row r="428" spans="1:26" ht="12" customHeight="1">
      <c r="A428" s="163"/>
      <c r="B428" s="163"/>
      <c r="C428" s="163"/>
      <c r="D428" s="163"/>
      <c r="E428" s="180"/>
      <c r="F428" s="163"/>
      <c r="G428" s="180"/>
      <c r="H428" s="180"/>
      <c r="I428" s="163"/>
      <c r="J428" s="163"/>
      <c r="K428" s="163"/>
      <c r="L428" s="163"/>
      <c r="M428" s="163"/>
      <c r="N428" s="163"/>
      <c r="O428" s="163"/>
      <c r="P428" s="163"/>
      <c r="Q428" s="163"/>
      <c r="R428" s="163"/>
      <c r="S428" s="163"/>
      <c r="T428" s="163"/>
      <c r="U428" s="163"/>
      <c r="V428" s="163"/>
      <c r="W428" s="163"/>
      <c r="X428" s="163"/>
      <c r="Y428" s="163"/>
      <c r="Z428" s="163"/>
    </row>
    <row r="429" spans="1:26" ht="12" customHeight="1">
      <c r="A429" s="163"/>
      <c r="B429" s="163"/>
      <c r="C429" s="163"/>
      <c r="D429" s="163"/>
      <c r="E429" s="180"/>
      <c r="F429" s="163"/>
      <c r="G429" s="180"/>
      <c r="H429" s="180"/>
      <c r="I429" s="163"/>
      <c r="J429" s="163"/>
      <c r="K429" s="163"/>
      <c r="L429" s="163"/>
      <c r="M429" s="163"/>
      <c r="N429" s="163"/>
      <c r="O429" s="163"/>
      <c r="P429" s="163"/>
      <c r="Q429" s="163"/>
      <c r="R429" s="163"/>
      <c r="S429" s="163"/>
      <c r="T429" s="163"/>
      <c r="U429" s="163"/>
      <c r="V429" s="163"/>
      <c r="W429" s="163"/>
      <c r="X429" s="163"/>
      <c r="Y429" s="163"/>
      <c r="Z429" s="163"/>
    </row>
    <row r="430" spans="1:26" ht="12" customHeight="1">
      <c r="A430" s="163"/>
      <c r="B430" s="163"/>
      <c r="C430" s="163"/>
      <c r="D430" s="163"/>
      <c r="E430" s="180"/>
      <c r="F430" s="163"/>
      <c r="G430" s="180"/>
      <c r="H430" s="180"/>
      <c r="I430" s="163"/>
      <c r="J430" s="163"/>
      <c r="K430" s="163"/>
      <c r="L430" s="163"/>
      <c r="M430" s="163"/>
      <c r="N430" s="163"/>
      <c r="O430" s="163"/>
      <c r="P430" s="163"/>
      <c r="Q430" s="163"/>
      <c r="R430" s="163"/>
      <c r="S430" s="163"/>
      <c r="T430" s="163"/>
      <c r="U430" s="163"/>
      <c r="V430" s="163"/>
      <c r="W430" s="163"/>
      <c r="X430" s="163"/>
      <c r="Y430" s="163"/>
      <c r="Z430" s="163"/>
    </row>
    <row r="431" spans="1:26" ht="12" customHeight="1">
      <c r="A431" s="163"/>
      <c r="B431" s="163"/>
      <c r="C431" s="163"/>
      <c r="D431" s="163"/>
      <c r="E431" s="180"/>
      <c r="F431" s="163"/>
      <c r="G431" s="180"/>
      <c r="H431" s="180"/>
      <c r="I431" s="163"/>
      <c r="J431" s="163"/>
      <c r="K431" s="163"/>
      <c r="L431" s="163"/>
      <c r="M431" s="163"/>
      <c r="N431" s="163"/>
      <c r="O431" s="163"/>
      <c r="P431" s="163"/>
      <c r="Q431" s="163"/>
      <c r="R431" s="163"/>
      <c r="S431" s="163"/>
      <c r="T431" s="163"/>
      <c r="U431" s="163"/>
      <c r="V431" s="163"/>
      <c r="W431" s="163"/>
      <c r="X431" s="163"/>
      <c r="Y431" s="163"/>
      <c r="Z431" s="163"/>
    </row>
    <row r="432" spans="1:26" ht="12" customHeight="1">
      <c r="A432" s="163"/>
      <c r="B432" s="163"/>
      <c r="C432" s="163"/>
      <c r="D432" s="163"/>
      <c r="E432" s="180"/>
      <c r="F432" s="163"/>
      <c r="G432" s="180"/>
      <c r="H432" s="180"/>
      <c r="I432" s="163"/>
      <c r="J432" s="163"/>
      <c r="K432" s="163"/>
      <c r="L432" s="163"/>
      <c r="M432" s="163"/>
      <c r="N432" s="163"/>
      <c r="O432" s="163"/>
      <c r="P432" s="163"/>
      <c r="Q432" s="163"/>
      <c r="R432" s="163"/>
      <c r="S432" s="163"/>
      <c r="T432" s="163"/>
      <c r="U432" s="163"/>
      <c r="V432" s="163"/>
      <c r="W432" s="163"/>
      <c r="X432" s="163"/>
      <c r="Y432" s="163"/>
      <c r="Z432" s="163"/>
    </row>
    <row r="433" spans="1:26" ht="12" customHeight="1">
      <c r="A433" s="163"/>
      <c r="B433" s="163"/>
      <c r="C433" s="163"/>
      <c r="D433" s="163"/>
      <c r="E433" s="180"/>
      <c r="F433" s="163"/>
      <c r="G433" s="180"/>
      <c r="H433" s="180"/>
      <c r="I433" s="163"/>
      <c r="J433" s="163"/>
      <c r="K433" s="163"/>
      <c r="L433" s="163"/>
      <c r="M433" s="163"/>
      <c r="N433" s="163"/>
      <c r="O433" s="163"/>
      <c r="P433" s="163"/>
      <c r="Q433" s="163"/>
      <c r="R433" s="163"/>
      <c r="S433" s="163"/>
      <c r="T433" s="163"/>
      <c r="U433" s="163"/>
      <c r="V433" s="163"/>
      <c r="W433" s="163"/>
      <c r="X433" s="163"/>
      <c r="Y433" s="163"/>
      <c r="Z433" s="163"/>
    </row>
    <row r="434" spans="1:26" ht="12" customHeight="1">
      <c r="A434" s="163"/>
      <c r="B434" s="163"/>
      <c r="C434" s="163"/>
      <c r="D434" s="163"/>
      <c r="E434" s="180"/>
      <c r="F434" s="163"/>
      <c r="G434" s="180"/>
      <c r="H434" s="180"/>
      <c r="I434" s="163"/>
      <c r="J434" s="163"/>
      <c r="K434" s="163"/>
      <c r="L434" s="163"/>
      <c r="M434" s="163"/>
      <c r="N434" s="163"/>
      <c r="O434" s="163"/>
      <c r="P434" s="163"/>
      <c r="Q434" s="163"/>
      <c r="R434" s="163"/>
      <c r="S434" s="163"/>
      <c r="T434" s="163"/>
      <c r="U434" s="163"/>
      <c r="V434" s="163"/>
      <c r="W434" s="163"/>
      <c r="X434" s="163"/>
      <c r="Y434" s="163"/>
      <c r="Z434" s="163"/>
    </row>
    <row r="435" spans="1:26" ht="12" customHeight="1">
      <c r="A435" s="163"/>
      <c r="B435" s="163"/>
      <c r="C435" s="163"/>
      <c r="D435" s="163"/>
      <c r="E435" s="180"/>
      <c r="F435" s="163"/>
      <c r="G435" s="180"/>
      <c r="H435" s="180"/>
      <c r="I435" s="163"/>
      <c r="J435" s="163"/>
      <c r="K435" s="163"/>
      <c r="L435" s="163"/>
      <c r="M435" s="163"/>
      <c r="N435" s="163"/>
      <c r="O435" s="163"/>
      <c r="P435" s="163"/>
      <c r="Q435" s="163"/>
      <c r="R435" s="163"/>
      <c r="S435" s="163"/>
      <c r="T435" s="163"/>
      <c r="U435" s="163"/>
      <c r="V435" s="163"/>
      <c r="W435" s="163"/>
      <c r="X435" s="163"/>
      <c r="Y435" s="163"/>
      <c r="Z435" s="163"/>
    </row>
    <row r="436" spans="1:26" ht="12" customHeight="1">
      <c r="A436" s="163"/>
      <c r="B436" s="163"/>
      <c r="C436" s="163"/>
      <c r="D436" s="163"/>
      <c r="E436" s="180"/>
      <c r="F436" s="163"/>
      <c r="G436" s="180"/>
      <c r="H436" s="180"/>
      <c r="I436" s="163"/>
      <c r="J436" s="163"/>
      <c r="K436" s="163"/>
      <c r="L436" s="163"/>
      <c r="M436" s="163"/>
      <c r="N436" s="163"/>
      <c r="O436" s="163"/>
      <c r="P436" s="163"/>
      <c r="Q436" s="163"/>
      <c r="R436" s="163"/>
      <c r="S436" s="163"/>
      <c r="T436" s="163"/>
      <c r="U436" s="163"/>
      <c r="V436" s="163"/>
      <c r="W436" s="163"/>
      <c r="X436" s="163"/>
      <c r="Y436" s="163"/>
      <c r="Z436" s="163"/>
    </row>
    <row r="437" spans="1:26" ht="12" customHeight="1">
      <c r="A437" s="163"/>
      <c r="B437" s="163"/>
      <c r="C437" s="163"/>
      <c r="D437" s="163"/>
      <c r="E437" s="180"/>
      <c r="F437" s="163"/>
      <c r="G437" s="180"/>
      <c r="H437" s="180"/>
      <c r="I437" s="163"/>
      <c r="J437" s="163"/>
      <c r="K437" s="163"/>
      <c r="L437" s="163"/>
      <c r="M437" s="163"/>
      <c r="N437" s="163"/>
      <c r="O437" s="163"/>
      <c r="P437" s="163"/>
      <c r="Q437" s="163"/>
      <c r="R437" s="163"/>
      <c r="S437" s="163"/>
      <c r="T437" s="163"/>
      <c r="U437" s="163"/>
      <c r="V437" s="163"/>
      <c r="W437" s="163"/>
      <c r="X437" s="163"/>
      <c r="Y437" s="163"/>
      <c r="Z437" s="163"/>
    </row>
    <row r="438" spans="1:26" ht="12" customHeight="1">
      <c r="A438" s="163"/>
      <c r="B438" s="163"/>
      <c r="C438" s="163"/>
      <c r="D438" s="163"/>
      <c r="E438" s="180"/>
      <c r="F438" s="163"/>
      <c r="G438" s="180"/>
      <c r="H438" s="180"/>
      <c r="I438" s="163"/>
      <c r="J438" s="163"/>
      <c r="K438" s="163"/>
      <c r="L438" s="163"/>
      <c r="M438" s="163"/>
      <c r="N438" s="163"/>
      <c r="O438" s="163"/>
      <c r="P438" s="163"/>
      <c r="Q438" s="163"/>
      <c r="R438" s="163"/>
      <c r="S438" s="163"/>
      <c r="T438" s="163"/>
      <c r="U438" s="163"/>
      <c r="V438" s="163"/>
      <c r="W438" s="163"/>
      <c r="X438" s="163"/>
      <c r="Y438" s="163"/>
      <c r="Z438" s="163"/>
    </row>
    <row r="439" spans="1:26" ht="12" customHeight="1">
      <c r="A439" s="163"/>
      <c r="B439" s="163"/>
      <c r="C439" s="163"/>
      <c r="D439" s="163"/>
      <c r="E439" s="180"/>
      <c r="F439" s="163"/>
      <c r="G439" s="180"/>
      <c r="H439" s="180"/>
      <c r="I439" s="163"/>
      <c r="J439" s="163"/>
      <c r="K439" s="163"/>
      <c r="L439" s="163"/>
      <c r="M439" s="163"/>
      <c r="N439" s="163"/>
      <c r="O439" s="163"/>
      <c r="P439" s="163"/>
      <c r="Q439" s="163"/>
      <c r="R439" s="163"/>
      <c r="S439" s="163"/>
      <c r="T439" s="163"/>
      <c r="U439" s="163"/>
      <c r="V439" s="163"/>
      <c r="W439" s="163"/>
      <c r="X439" s="163"/>
      <c r="Y439" s="163"/>
      <c r="Z439" s="163"/>
    </row>
    <row r="440" spans="1:26" ht="12" customHeight="1">
      <c r="A440" s="163"/>
      <c r="B440" s="163"/>
      <c r="C440" s="163"/>
      <c r="D440" s="163"/>
      <c r="E440" s="180"/>
      <c r="F440" s="163"/>
      <c r="G440" s="180"/>
      <c r="H440" s="180"/>
      <c r="I440" s="163"/>
      <c r="J440" s="163"/>
      <c r="K440" s="163"/>
      <c r="L440" s="163"/>
      <c r="M440" s="163"/>
      <c r="N440" s="163"/>
      <c r="O440" s="163"/>
      <c r="P440" s="163"/>
      <c r="Q440" s="163"/>
      <c r="R440" s="163"/>
      <c r="S440" s="163"/>
      <c r="T440" s="163"/>
      <c r="U440" s="163"/>
      <c r="V440" s="163"/>
      <c r="W440" s="163"/>
      <c r="X440" s="163"/>
      <c r="Y440" s="163"/>
      <c r="Z440" s="163"/>
    </row>
    <row r="441" spans="1:26" ht="12" customHeight="1">
      <c r="A441" s="163"/>
      <c r="B441" s="163"/>
      <c r="C441" s="163"/>
      <c r="D441" s="163"/>
      <c r="E441" s="180"/>
      <c r="F441" s="163"/>
      <c r="G441" s="180"/>
      <c r="H441" s="180"/>
      <c r="I441" s="163"/>
      <c r="J441" s="163"/>
      <c r="K441" s="163"/>
      <c r="L441" s="163"/>
      <c r="M441" s="163"/>
      <c r="N441" s="163"/>
      <c r="O441" s="163"/>
      <c r="P441" s="163"/>
      <c r="Q441" s="163"/>
      <c r="R441" s="163"/>
      <c r="S441" s="163"/>
      <c r="T441" s="163"/>
      <c r="U441" s="163"/>
      <c r="V441" s="163"/>
      <c r="W441" s="163"/>
      <c r="X441" s="163"/>
      <c r="Y441" s="163"/>
      <c r="Z441" s="163"/>
    </row>
    <row r="442" spans="1:26" ht="12" customHeight="1">
      <c r="A442" s="163"/>
      <c r="B442" s="163"/>
      <c r="C442" s="163"/>
      <c r="D442" s="163"/>
      <c r="E442" s="180"/>
      <c r="F442" s="163"/>
      <c r="G442" s="180"/>
      <c r="H442" s="180"/>
      <c r="I442" s="163"/>
      <c r="J442" s="163"/>
      <c r="K442" s="163"/>
      <c r="L442" s="163"/>
      <c r="M442" s="163"/>
      <c r="N442" s="163"/>
      <c r="O442" s="163"/>
      <c r="P442" s="163"/>
      <c r="Q442" s="163"/>
      <c r="R442" s="163"/>
      <c r="S442" s="163"/>
      <c r="T442" s="163"/>
      <c r="U442" s="163"/>
      <c r="V442" s="163"/>
      <c r="W442" s="163"/>
      <c r="X442" s="163"/>
      <c r="Y442" s="163"/>
      <c r="Z442" s="163"/>
    </row>
    <row r="443" spans="1:26" ht="12" customHeight="1">
      <c r="A443" s="163"/>
      <c r="B443" s="163"/>
      <c r="C443" s="163"/>
      <c r="D443" s="163"/>
      <c r="E443" s="180"/>
      <c r="F443" s="163"/>
      <c r="G443" s="180"/>
      <c r="H443" s="180"/>
      <c r="I443" s="163"/>
      <c r="J443" s="163"/>
      <c r="K443" s="163"/>
      <c r="L443" s="163"/>
      <c r="M443" s="163"/>
      <c r="N443" s="163"/>
      <c r="O443" s="163"/>
      <c r="P443" s="163"/>
      <c r="Q443" s="163"/>
      <c r="R443" s="163"/>
      <c r="S443" s="163"/>
      <c r="T443" s="163"/>
      <c r="U443" s="163"/>
      <c r="V443" s="163"/>
      <c r="W443" s="163"/>
      <c r="X443" s="163"/>
      <c r="Y443" s="163"/>
      <c r="Z443" s="163"/>
    </row>
    <row r="444" spans="1:26" ht="12" customHeight="1">
      <c r="A444" s="163"/>
      <c r="B444" s="163"/>
      <c r="C444" s="163"/>
      <c r="D444" s="163"/>
      <c r="E444" s="180"/>
      <c r="F444" s="163"/>
      <c r="G444" s="180"/>
      <c r="H444" s="180"/>
      <c r="I444" s="163"/>
      <c r="J444" s="163"/>
      <c r="K444" s="163"/>
      <c r="L444" s="163"/>
      <c r="M444" s="163"/>
      <c r="N444" s="163"/>
      <c r="O444" s="163"/>
      <c r="P444" s="163"/>
      <c r="Q444" s="163"/>
      <c r="R444" s="163"/>
      <c r="S444" s="163"/>
      <c r="T444" s="163"/>
      <c r="U444" s="163"/>
      <c r="V444" s="163"/>
      <c r="W444" s="163"/>
      <c r="X444" s="163"/>
      <c r="Y444" s="163"/>
      <c r="Z444" s="163"/>
    </row>
    <row r="445" spans="1:26" ht="12" customHeight="1">
      <c r="A445" s="163"/>
      <c r="B445" s="163"/>
      <c r="C445" s="163"/>
      <c r="D445" s="163"/>
      <c r="E445" s="180"/>
      <c r="F445" s="163"/>
      <c r="G445" s="180"/>
      <c r="H445" s="180"/>
      <c r="I445" s="163"/>
      <c r="J445" s="163"/>
      <c r="K445" s="163"/>
      <c r="L445" s="163"/>
      <c r="M445" s="163"/>
      <c r="N445" s="163"/>
      <c r="O445" s="163"/>
      <c r="P445" s="163"/>
      <c r="Q445" s="163"/>
      <c r="R445" s="163"/>
      <c r="S445" s="163"/>
      <c r="T445" s="163"/>
      <c r="U445" s="163"/>
      <c r="V445" s="163"/>
      <c r="W445" s="163"/>
      <c r="X445" s="163"/>
      <c r="Y445" s="163"/>
      <c r="Z445" s="163"/>
    </row>
    <row r="446" spans="1:26" ht="12" customHeight="1">
      <c r="A446" s="163"/>
      <c r="B446" s="163"/>
      <c r="C446" s="163"/>
      <c r="D446" s="163"/>
      <c r="E446" s="180"/>
      <c r="F446" s="163"/>
      <c r="G446" s="180"/>
      <c r="H446" s="180"/>
      <c r="I446" s="163"/>
      <c r="J446" s="163"/>
      <c r="K446" s="163"/>
      <c r="L446" s="163"/>
      <c r="M446" s="163"/>
      <c r="N446" s="163"/>
      <c r="O446" s="163"/>
      <c r="P446" s="163"/>
      <c r="Q446" s="163"/>
      <c r="R446" s="163"/>
      <c r="S446" s="163"/>
      <c r="T446" s="163"/>
      <c r="U446" s="163"/>
      <c r="V446" s="163"/>
      <c r="W446" s="163"/>
      <c r="X446" s="163"/>
      <c r="Y446" s="163"/>
      <c r="Z446" s="163"/>
    </row>
    <row r="447" spans="1:26" ht="12" customHeight="1">
      <c r="A447" s="163"/>
      <c r="B447" s="163"/>
      <c r="C447" s="163"/>
      <c r="D447" s="163"/>
      <c r="E447" s="180"/>
      <c r="F447" s="163"/>
      <c r="G447" s="180"/>
      <c r="H447" s="180"/>
      <c r="I447" s="163"/>
      <c r="J447" s="163"/>
      <c r="K447" s="163"/>
      <c r="L447" s="163"/>
      <c r="M447" s="163"/>
      <c r="N447" s="163"/>
      <c r="O447" s="163"/>
      <c r="P447" s="163"/>
      <c r="Q447" s="163"/>
      <c r="R447" s="163"/>
      <c r="S447" s="163"/>
      <c r="T447" s="163"/>
      <c r="U447" s="163"/>
      <c r="V447" s="163"/>
      <c r="W447" s="163"/>
      <c r="X447" s="163"/>
      <c r="Y447" s="163"/>
      <c r="Z447" s="163"/>
    </row>
    <row r="448" spans="1:26" ht="12" customHeight="1">
      <c r="A448" s="163"/>
      <c r="B448" s="163"/>
      <c r="C448" s="163"/>
      <c r="D448" s="163"/>
      <c r="E448" s="180"/>
      <c r="F448" s="163"/>
      <c r="G448" s="180"/>
      <c r="H448" s="180"/>
      <c r="I448" s="163"/>
      <c r="J448" s="163"/>
      <c r="K448" s="163"/>
      <c r="L448" s="163"/>
      <c r="M448" s="163"/>
      <c r="N448" s="163"/>
      <c r="O448" s="163"/>
      <c r="P448" s="163"/>
      <c r="Q448" s="163"/>
      <c r="R448" s="163"/>
      <c r="S448" s="163"/>
      <c r="T448" s="163"/>
      <c r="U448" s="163"/>
      <c r="V448" s="163"/>
      <c r="W448" s="163"/>
      <c r="X448" s="163"/>
      <c r="Y448" s="163"/>
      <c r="Z448" s="163"/>
    </row>
    <row r="449" spans="1:26" ht="12" customHeight="1">
      <c r="A449" s="163"/>
      <c r="B449" s="163"/>
      <c r="C449" s="163"/>
      <c r="D449" s="163"/>
      <c r="E449" s="180"/>
      <c r="F449" s="163"/>
      <c r="G449" s="180"/>
      <c r="H449" s="180"/>
      <c r="I449" s="163"/>
      <c r="J449" s="163"/>
      <c r="K449" s="163"/>
      <c r="L449" s="163"/>
      <c r="M449" s="163"/>
      <c r="N449" s="163"/>
      <c r="O449" s="163"/>
      <c r="P449" s="163"/>
      <c r="Q449" s="163"/>
      <c r="R449" s="163"/>
      <c r="S449" s="163"/>
      <c r="T449" s="163"/>
      <c r="U449" s="163"/>
      <c r="V449" s="163"/>
      <c r="W449" s="163"/>
      <c r="X449" s="163"/>
      <c r="Y449" s="163"/>
      <c r="Z449" s="163"/>
    </row>
    <row r="450" spans="1:26" ht="12" customHeight="1">
      <c r="A450" s="163"/>
      <c r="B450" s="163"/>
      <c r="C450" s="163"/>
      <c r="D450" s="163"/>
      <c r="E450" s="180"/>
      <c r="F450" s="163"/>
      <c r="G450" s="180"/>
      <c r="H450" s="180"/>
      <c r="I450" s="163"/>
      <c r="J450" s="163"/>
      <c r="K450" s="163"/>
      <c r="L450" s="163"/>
      <c r="M450" s="163"/>
      <c r="N450" s="163"/>
      <c r="O450" s="163"/>
      <c r="P450" s="163"/>
      <c r="Q450" s="163"/>
      <c r="R450" s="163"/>
      <c r="S450" s="163"/>
      <c r="T450" s="163"/>
      <c r="U450" s="163"/>
      <c r="V450" s="163"/>
      <c r="W450" s="163"/>
      <c r="X450" s="163"/>
      <c r="Y450" s="163"/>
      <c r="Z450" s="163"/>
    </row>
    <row r="451" spans="1:26" ht="12" customHeight="1">
      <c r="A451" s="163"/>
      <c r="B451" s="163"/>
      <c r="C451" s="163"/>
      <c r="D451" s="163"/>
      <c r="E451" s="180"/>
      <c r="F451" s="163"/>
      <c r="G451" s="180"/>
      <c r="H451" s="180"/>
      <c r="I451" s="163"/>
      <c r="J451" s="163"/>
      <c r="K451" s="163"/>
      <c r="L451" s="163"/>
      <c r="M451" s="163"/>
      <c r="N451" s="163"/>
      <c r="O451" s="163"/>
      <c r="P451" s="163"/>
      <c r="Q451" s="163"/>
      <c r="R451" s="163"/>
      <c r="S451" s="163"/>
      <c r="T451" s="163"/>
      <c r="U451" s="163"/>
      <c r="V451" s="163"/>
      <c r="W451" s="163"/>
      <c r="X451" s="163"/>
      <c r="Y451" s="163"/>
      <c r="Z451" s="163"/>
    </row>
    <row r="452" spans="1:26" ht="12" customHeight="1">
      <c r="A452" s="163"/>
      <c r="B452" s="163"/>
      <c r="C452" s="163"/>
      <c r="D452" s="163"/>
      <c r="E452" s="180"/>
      <c r="F452" s="163"/>
      <c r="G452" s="180"/>
      <c r="H452" s="180"/>
      <c r="I452" s="163"/>
      <c r="J452" s="163"/>
      <c r="K452" s="163"/>
      <c r="L452" s="163"/>
      <c r="M452" s="163"/>
      <c r="N452" s="163"/>
      <c r="O452" s="163"/>
      <c r="P452" s="163"/>
      <c r="Q452" s="163"/>
      <c r="R452" s="163"/>
      <c r="S452" s="163"/>
      <c r="T452" s="163"/>
      <c r="U452" s="163"/>
      <c r="V452" s="163"/>
      <c r="W452" s="163"/>
      <c r="X452" s="163"/>
      <c r="Y452" s="163"/>
      <c r="Z452" s="163"/>
    </row>
    <row r="453" spans="1:26" ht="12" customHeight="1">
      <c r="A453" s="163"/>
      <c r="B453" s="163"/>
      <c r="C453" s="163"/>
      <c r="D453" s="163"/>
      <c r="E453" s="180"/>
      <c r="F453" s="163"/>
      <c r="G453" s="180"/>
      <c r="H453" s="180"/>
      <c r="I453" s="163"/>
      <c r="J453" s="163"/>
      <c r="K453" s="163"/>
      <c r="L453" s="163"/>
      <c r="M453" s="163"/>
      <c r="N453" s="163"/>
      <c r="O453" s="163"/>
      <c r="P453" s="163"/>
      <c r="Q453" s="163"/>
      <c r="R453" s="163"/>
      <c r="S453" s="163"/>
      <c r="T453" s="163"/>
      <c r="U453" s="163"/>
      <c r="V453" s="163"/>
      <c r="W453" s="163"/>
      <c r="X453" s="163"/>
      <c r="Y453" s="163"/>
      <c r="Z453" s="163"/>
    </row>
    <row r="454" spans="1:26" ht="12" customHeight="1">
      <c r="A454" s="163"/>
      <c r="B454" s="163"/>
      <c r="C454" s="163"/>
      <c r="D454" s="163"/>
      <c r="E454" s="180"/>
      <c r="F454" s="163"/>
      <c r="G454" s="180"/>
      <c r="H454" s="180"/>
      <c r="I454" s="163"/>
      <c r="J454" s="163"/>
      <c r="K454" s="163"/>
      <c r="L454" s="163"/>
      <c r="M454" s="163"/>
      <c r="N454" s="163"/>
      <c r="O454" s="163"/>
      <c r="P454" s="163"/>
      <c r="Q454" s="163"/>
      <c r="R454" s="163"/>
      <c r="S454" s="163"/>
      <c r="T454" s="163"/>
      <c r="U454" s="163"/>
      <c r="V454" s="163"/>
      <c r="W454" s="163"/>
      <c r="X454" s="163"/>
      <c r="Y454" s="163"/>
      <c r="Z454" s="163"/>
    </row>
    <row r="455" spans="1:26" ht="12" customHeight="1">
      <c r="A455" s="163"/>
      <c r="B455" s="163"/>
      <c r="C455" s="163"/>
      <c r="D455" s="163"/>
      <c r="E455" s="180"/>
      <c r="F455" s="163"/>
      <c r="G455" s="180"/>
      <c r="H455" s="180"/>
      <c r="I455" s="163"/>
      <c r="J455" s="163"/>
      <c r="K455" s="163"/>
      <c r="L455" s="163"/>
      <c r="M455" s="163"/>
      <c r="N455" s="163"/>
      <c r="O455" s="163"/>
      <c r="P455" s="163"/>
      <c r="Q455" s="163"/>
      <c r="R455" s="163"/>
      <c r="S455" s="163"/>
      <c r="T455" s="163"/>
      <c r="U455" s="163"/>
      <c r="V455" s="163"/>
      <c r="W455" s="163"/>
      <c r="X455" s="163"/>
      <c r="Y455" s="163"/>
      <c r="Z455" s="163"/>
    </row>
    <row r="456" spans="1:26" ht="12" customHeight="1">
      <c r="A456" s="163"/>
      <c r="B456" s="163"/>
      <c r="C456" s="163"/>
      <c r="D456" s="163"/>
      <c r="E456" s="180"/>
      <c r="F456" s="163"/>
      <c r="G456" s="180"/>
      <c r="H456" s="180"/>
      <c r="I456" s="163"/>
      <c r="J456" s="163"/>
      <c r="K456" s="163"/>
      <c r="L456" s="163"/>
      <c r="M456" s="163"/>
      <c r="N456" s="163"/>
      <c r="O456" s="163"/>
      <c r="P456" s="163"/>
      <c r="Q456" s="163"/>
      <c r="R456" s="163"/>
      <c r="S456" s="163"/>
      <c r="T456" s="163"/>
      <c r="U456" s="163"/>
      <c r="V456" s="163"/>
      <c r="W456" s="163"/>
      <c r="X456" s="163"/>
      <c r="Y456" s="163"/>
      <c r="Z456" s="163"/>
    </row>
    <row r="457" spans="1:26" ht="12" customHeight="1">
      <c r="A457" s="163"/>
      <c r="B457" s="163"/>
      <c r="C457" s="163"/>
      <c r="D457" s="163"/>
      <c r="E457" s="180"/>
      <c r="F457" s="163"/>
      <c r="G457" s="180"/>
      <c r="H457" s="180"/>
      <c r="I457" s="163"/>
      <c r="J457" s="163"/>
      <c r="K457" s="163"/>
      <c r="L457" s="163"/>
      <c r="M457" s="163"/>
      <c r="N457" s="163"/>
      <c r="O457" s="163"/>
      <c r="P457" s="163"/>
      <c r="Q457" s="163"/>
      <c r="R457" s="163"/>
      <c r="S457" s="163"/>
      <c r="T457" s="163"/>
      <c r="U457" s="163"/>
      <c r="V457" s="163"/>
      <c r="W457" s="163"/>
      <c r="X457" s="163"/>
      <c r="Y457" s="163"/>
      <c r="Z457" s="163"/>
    </row>
    <row r="458" spans="1:26" ht="12" customHeight="1">
      <c r="A458" s="163"/>
      <c r="B458" s="163"/>
      <c r="C458" s="163"/>
      <c r="D458" s="163"/>
      <c r="E458" s="180"/>
      <c r="F458" s="163"/>
      <c r="G458" s="180"/>
      <c r="H458" s="180"/>
      <c r="I458" s="163"/>
      <c r="J458" s="163"/>
      <c r="K458" s="163"/>
      <c r="L458" s="163"/>
      <c r="M458" s="163"/>
      <c r="N458" s="163"/>
      <c r="O458" s="163"/>
      <c r="P458" s="163"/>
      <c r="Q458" s="163"/>
      <c r="R458" s="163"/>
      <c r="S458" s="163"/>
      <c r="T458" s="163"/>
      <c r="U458" s="163"/>
      <c r="V458" s="163"/>
      <c r="W458" s="163"/>
      <c r="X458" s="163"/>
      <c r="Y458" s="163"/>
      <c r="Z458" s="163"/>
    </row>
    <row r="459" spans="1:26" ht="12" customHeight="1">
      <c r="A459" s="163"/>
      <c r="B459" s="163"/>
      <c r="C459" s="163"/>
      <c r="D459" s="163"/>
      <c r="E459" s="180"/>
      <c r="F459" s="163"/>
      <c r="G459" s="180"/>
      <c r="H459" s="180"/>
      <c r="I459" s="163"/>
      <c r="J459" s="163"/>
      <c r="K459" s="163"/>
      <c r="L459" s="163"/>
      <c r="M459" s="163"/>
      <c r="N459" s="163"/>
      <c r="O459" s="163"/>
      <c r="P459" s="163"/>
      <c r="Q459" s="163"/>
      <c r="R459" s="163"/>
      <c r="S459" s="163"/>
      <c r="T459" s="163"/>
      <c r="U459" s="163"/>
      <c r="V459" s="163"/>
      <c r="W459" s="163"/>
      <c r="X459" s="163"/>
      <c r="Y459" s="163"/>
      <c r="Z459" s="163"/>
    </row>
    <row r="460" spans="1:26" ht="12" customHeight="1">
      <c r="A460" s="163"/>
      <c r="B460" s="163"/>
      <c r="C460" s="163"/>
      <c r="D460" s="163"/>
      <c r="E460" s="180"/>
      <c r="F460" s="163"/>
      <c r="G460" s="180"/>
      <c r="H460" s="180"/>
      <c r="I460" s="163"/>
      <c r="J460" s="163"/>
      <c r="K460" s="163"/>
      <c r="L460" s="163"/>
      <c r="M460" s="163"/>
      <c r="N460" s="163"/>
      <c r="O460" s="163"/>
      <c r="P460" s="163"/>
      <c r="Q460" s="163"/>
      <c r="R460" s="163"/>
      <c r="S460" s="163"/>
      <c r="T460" s="163"/>
      <c r="U460" s="163"/>
      <c r="V460" s="163"/>
      <c r="W460" s="163"/>
      <c r="X460" s="163"/>
      <c r="Y460" s="163"/>
      <c r="Z460" s="163"/>
    </row>
    <row r="461" spans="1:26" ht="12" customHeight="1">
      <c r="A461" s="163"/>
      <c r="B461" s="163"/>
      <c r="C461" s="163"/>
      <c r="D461" s="163"/>
      <c r="E461" s="180"/>
      <c r="F461" s="163"/>
      <c r="G461" s="180"/>
      <c r="H461" s="180"/>
      <c r="I461" s="163"/>
      <c r="J461" s="163"/>
      <c r="K461" s="163"/>
      <c r="L461" s="163"/>
      <c r="M461" s="163"/>
      <c r="N461" s="163"/>
      <c r="O461" s="163"/>
      <c r="P461" s="163"/>
      <c r="Q461" s="163"/>
      <c r="R461" s="163"/>
      <c r="S461" s="163"/>
      <c r="T461" s="163"/>
      <c r="U461" s="163"/>
      <c r="V461" s="163"/>
      <c r="W461" s="163"/>
      <c r="X461" s="163"/>
      <c r="Y461" s="163"/>
      <c r="Z461" s="163"/>
    </row>
    <row r="462" spans="1:26" ht="12" customHeight="1">
      <c r="A462" s="163"/>
      <c r="B462" s="163"/>
      <c r="C462" s="163"/>
      <c r="D462" s="163"/>
      <c r="E462" s="180"/>
      <c r="F462" s="163"/>
      <c r="G462" s="180"/>
      <c r="H462" s="180"/>
      <c r="I462" s="163"/>
      <c r="J462" s="163"/>
      <c r="K462" s="163"/>
      <c r="L462" s="163"/>
      <c r="M462" s="163"/>
      <c r="N462" s="163"/>
      <c r="O462" s="163"/>
      <c r="P462" s="163"/>
      <c r="Q462" s="163"/>
      <c r="R462" s="163"/>
      <c r="S462" s="163"/>
      <c r="T462" s="163"/>
      <c r="U462" s="163"/>
      <c r="V462" s="163"/>
      <c r="W462" s="163"/>
      <c r="X462" s="163"/>
      <c r="Y462" s="163"/>
      <c r="Z462" s="163"/>
    </row>
    <row r="463" spans="1:26" ht="12" customHeight="1">
      <c r="A463" s="163"/>
      <c r="B463" s="163"/>
      <c r="C463" s="163"/>
      <c r="D463" s="163"/>
      <c r="E463" s="180"/>
      <c r="F463" s="163"/>
      <c r="G463" s="180"/>
      <c r="H463" s="180"/>
      <c r="I463" s="163"/>
      <c r="J463" s="163"/>
      <c r="K463" s="163"/>
      <c r="L463" s="163"/>
      <c r="M463" s="163"/>
      <c r="N463" s="163"/>
      <c r="O463" s="163"/>
      <c r="P463" s="163"/>
      <c r="Q463" s="163"/>
      <c r="R463" s="163"/>
      <c r="S463" s="163"/>
      <c r="T463" s="163"/>
      <c r="U463" s="163"/>
      <c r="V463" s="163"/>
      <c r="W463" s="163"/>
      <c r="X463" s="163"/>
      <c r="Y463" s="163"/>
      <c r="Z463" s="163"/>
    </row>
    <row r="464" spans="1:26" ht="12" customHeight="1">
      <c r="A464" s="163"/>
      <c r="B464" s="163"/>
      <c r="C464" s="163"/>
      <c r="D464" s="163"/>
      <c r="E464" s="180"/>
      <c r="F464" s="163"/>
      <c r="G464" s="180"/>
      <c r="H464" s="180"/>
      <c r="I464" s="163"/>
      <c r="J464" s="163"/>
      <c r="K464" s="163"/>
      <c r="L464" s="163"/>
      <c r="M464" s="163"/>
      <c r="N464" s="163"/>
      <c r="O464" s="163"/>
      <c r="P464" s="163"/>
      <c r="Q464" s="163"/>
      <c r="R464" s="163"/>
      <c r="S464" s="163"/>
      <c r="T464" s="163"/>
      <c r="U464" s="163"/>
      <c r="V464" s="163"/>
      <c r="W464" s="163"/>
      <c r="X464" s="163"/>
      <c r="Y464" s="163"/>
      <c r="Z464" s="163"/>
    </row>
    <row r="465" spans="1:26" ht="12" customHeight="1">
      <c r="A465" s="163"/>
      <c r="B465" s="163"/>
      <c r="C465" s="163"/>
      <c r="D465" s="163"/>
      <c r="E465" s="180"/>
      <c r="F465" s="163"/>
      <c r="G465" s="180"/>
      <c r="H465" s="180"/>
      <c r="I465" s="163"/>
      <c r="J465" s="163"/>
      <c r="K465" s="163"/>
      <c r="L465" s="163"/>
      <c r="M465" s="163"/>
      <c r="N465" s="163"/>
      <c r="O465" s="163"/>
      <c r="P465" s="163"/>
      <c r="Q465" s="163"/>
      <c r="R465" s="163"/>
      <c r="S465" s="163"/>
      <c r="T465" s="163"/>
      <c r="U465" s="163"/>
      <c r="V465" s="163"/>
      <c r="W465" s="163"/>
      <c r="X465" s="163"/>
      <c r="Y465" s="163"/>
      <c r="Z465" s="163"/>
    </row>
    <row r="466" spans="1:26" ht="12" customHeight="1">
      <c r="A466" s="163"/>
      <c r="B466" s="163"/>
      <c r="C466" s="163"/>
      <c r="D466" s="163"/>
      <c r="E466" s="180"/>
      <c r="F466" s="163"/>
      <c r="G466" s="180"/>
      <c r="H466" s="180"/>
      <c r="I466" s="163"/>
      <c r="J466" s="163"/>
      <c r="K466" s="163"/>
      <c r="L466" s="163"/>
      <c r="M466" s="163"/>
      <c r="N466" s="163"/>
      <c r="O466" s="163"/>
      <c r="P466" s="163"/>
      <c r="Q466" s="163"/>
      <c r="R466" s="163"/>
      <c r="S466" s="163"/>
      <c r="T466" s="163"/>
      <c r="U466" s="163"/>
      <c r="V466" s="163"/>
      <c r="W466" s="163"/>
      <c r="X466" s="163"/>
      <c r="Y466" s="163"/>
      <c r="Z466" s="163"/>
    </row>
    <row r="467" spans="1:26" ht="12" customHeight="1">
      <c r="A467" s="163"/>
      <c r="B467" s="163"/>
      <c r="C467" s="163"/>
      <c r="D467" s="163"/>
      <c r="E467" s="180"/>
      <c r="F467" s="163"/>
      <c r="G467" s="180"/>
      <c r="H467" s="180"/>
      <c r="I467" s="163"/>
      <c r="J467" s="163"/>
      <c r="K467" s="163"/>
      <c r="L467" s="163"/>
      <c r="M467" s="163"/>
      <c r="N467" s="163"/>
      <c r="O467" s="163"/>
      <c r="P467" s="163"/>
      <c r="Q467" s="163"/>
      <c r="R467" s="163"/>
      <c r="S467" s="163"/>
      <c r="T467" s="163"/>
      <c r="U467" s="163"/>
      <c r="V467" s="163"/>
      <c r="W467" s="163"/>
      <c r="X467" s="163"/>
      <c r="Y467" s="163"/>
      <c r="Z467" s="163"/>
    </row>
    <row r="468" spans="1:26" ht="12" customHeight="1">
      <c r="A468" s="163"/>
      <c r="B468" s="163"/>
      <c r="C468" s="163"/>
      <c r="D468" s="163"/>
      <c r="E468" s="180"/>
      <c r="F468" s="163"/>
      <c r="G468" s="180"/>
      <c r="H468" s="180"/>
      <c r="I468" s="163"/>
      <c r="J468" s="163"/>
      <c r="K468" s="163"/>
      <c r="L468" s="163"/>
      <c r="M468" s="163"/>
      <c r="N468" s="163"/>
      <c r="O468" s="163"/>
      <c r="P468" s="163"/>
      <c r="Q468" s="163"/>
      <c r="R468" s="163"/>
      <c r="S468" s="163"/>
      <c r="T468" s="163"/>
      <c r="U468" s="163"/>
      <c r="V468" s="163"/>
      <c r="W468" s="163"/>
      <c r="X468" s="163"/>
      <c r="Y468" s="163"/>
      <c r="Z468" s="163"/>
    </row>
    <row r="469" spans="1:26" ht="12" customHeight="1">
      <c r="A469" s="163"/>
      <c r="B469" s="163"/>
      <c r="C469" s="163"/>
      <c r="D469" s="163"/>
      <c r="E469" s="180"/>
      <c r="F469" s="163"/>
      <c r="G469" s="180"/>
      <c r="H469" s="180"/>
      <c r="I469" s="163"/>
      <c r="J469" s="163"/>
      <c r="K469" s="163"/>
      <c r="L469" s="163"/>
      <c r="M469" s="163"/>
      <c r="N469" s="163"/>
      <c r="O469" s="163"/>
      <c r="P469" s="163"/>
      <c r="Q469" s="163"/>
      <c r="R469" s="163"/>
      <c r="S469" s="163"/>
      <c r="T469" s="163"/>
      <c r="U469" s="163"/>
      <c r="V469" s="163"/>
      <c r="W469" s="163"/>
      <c r="X469" s="163"/>
      <c r="Y469" s="163"/>
      <c r="Z469" s="163"/>
    </row>
    <row r="470" spans="1:26" ht="12" customHeight="1">
      <c r="A470" s="163"/>
      <c r="B470" s="163"/>
      <c r="C470" s="163"/>
      <c r="D470" s="163"/>
      <c r="E470" s="180"/>
      <c r="F470" s="163"/>
      <c r="G470" s="180"/>
      <c r="H470" s="180"/>
      <c r="I470" s="163"/>
      <c r="J470" s="163"/>
      <c r="K470" s="163"/>
      <c r="L470" s="163"/>
      <c r="M470" s="163"/>
      <c r="N470" s="163"/>
      <c r="O470" s="163"/>
      <c r="P470" s="163"/>
      <c r="Q470" s="163"/>
      <c r="R470" s="163"/>
      <c r="S470" s="163"/>
      <c r="T470" s="163"/>
      <c r="U470" s="163"/>
      <c r="V470" s="163"/>
      <c r="W470" s="163"/>
      <c r="X470" s="163"/>
      <c r="Y470" s="163"/>
      <c r="Z470" s="163"/>
    </row>
    <row r="471" spans="1:26" ht="12" customHeight="1">
      <c r="A471" s="163"/>
      <c r="B471" s="163"/>
      <c r="C471" s="163"/>
      <c r="D471" s="163"/>
      <c r="E471" s="180"/>
      <c r="F471" s="163"/>
      <c r="G471" s="180"/>
      <c r="H471" s="180"/>
      <c r="I471" s="163"/>
      <c r="J471" s="163"/>
      <c r="K471" s="163"/>
      <c r="L471" s="163"/>
      <c r="M471" s="163"/>
      <c r="N471" s="163"/>
      <c r="O471" s="163"/>
      <c r="P471" s="163"/>
      <c r="Q471" s="163"/>
      <c r="R471" s="163"/>
      <c r="S471" s="163"/>
      <c r="T471" s="163"/>
      <c r="U471" s="163"/>
      <c r="V471" s="163"/>
      <c r="W471" s="163"/>
      <c r="X471" s="163"/>
      <c r="Y471" s="163"/>
      <c r="Z471" s="163"/>
    </row>
    <row r="472" spans="1:26" ht="12" customHeight="1">
      <c r="A472" s="163"/>
      <c r="B472" s="163"/>
      <c r="C472" s="163"/>
      <c r="D472" s="163"/>
      <c r="E472" s="180"/>
      <c r="F472" s="163"/>
      <c r="G472" s="180"/>
      <c r="H472" s="180"/>
      <c r="I472" s="163"/>
      <c r="J472" s="163"/>
      <c r="K472" s="163"/>
      <c r="L472" s="163"/>
      <c r="M472" s="163"/>
      <c r="N472" s="163"/>
      <c r="O472" s="163"/>
      <c r="P472" s="163"/>
      <c r="Q472" s="163"/>
      <c r="R472" s="163"/>
      <c r="S472" s="163"/>
      <c r="T472" s="163"/>
      <c r="U472" s="163"/>
      <c r="V472" s="163"/>
      <c r="W472" s="163"/>
      <c r="X472" s="163"/>
      <c r="Y472" s="163"/>
      <c r="Z472" s="163"/>
    </row>
    <row r="473" spans="1:26" ht="12" customHeight="1">
      <c r="A473" s="163"/>
      <c r="B473" s="163"/>
      <c r="C473" s="163"/>
      <c r="D473" s="163"/>
      <c r="E473" s="180"/>
      <c r="F473" s="163"/>
      <c r="G473" s="180"/>
      <c r="H473" s="180"/>
      <c r="I473" s="163"/>
      <c r="J473" s="163"/>
      <c r="K473" s="163"/>
      <c r="L473" s="163"/>
      <c r="M473" s="163"/>
      <c r="N473" s="163"/>
      <c r="O473" s="163"/>
      <c r="P473" s="163"/>
      <c r="Q473" s="163"/>
      <c r="R473" s="163"/>
      <c r="S473" s="163"/>
      <c r="T473" s="163"/>
      <c r="U473" s="163"/>
      <c r="V473" s="163"/>
      <c r="W473" s="163"/>
      <c r="X473" s="163"/>
      <c r="Y473" s="163"/>
      <c r="Z473" s="163"/>
    </row>
    <row r="474" spans="1:26" ht="12" customHeight="1">
      <c r="A474" s="163"/>
      <c r="B474" s="163"/>
      <c r="C474" s="163"/>
      <c r="D474" s="163"/>
      <c r="E474" s="180"/>
      <c r="F474" s="163"/>
      <c r="G474" s="180"/>
      <c r="H474" s="180"/>
      <c r="I474" s="163"/>
      <c r="J474" s="163"/>
      <c r="K474" s="163"/>
      <c r="L474" s="163"/>
      <c r="M474" s="163"/>
      <c r="N474" s="163"/>
      <c r="O474" s="163"/>
      <c r="P474" s="163"/>
      <c r="Q474" s="163"/>
      <c r="R474" s="163"/>
      <c r="S474" s="163"/>
      <c r="T474" s="163"/>
      <c r="U474" s="163"/>
      <c r="V474" s="163"/>
      <c r="W474" s="163"/>
      <c r="X474" s="163"/>
      <c r="Y474" s="163"/>
      <c r="Z474" s="163"/>
    </row>
    <row r="475" spans="1:26" ht="12" customHeight="1">
      <c r="A475" s="163"/>
      <c r="B475" s="163"/>
      <c r="C475" s="163"/>
      <c r="D475" s="163"/>
      <c r="E475" s="180"/>
      <c r="F475" s="163"/>
      <c r="G475" s="180"/>
      <c r="H475" s="180"/>
      <c r="I475" s="163"/>
      <c r="J475" s="163"/>
      <c r="K475" s="163"/>
      <c r="L475" s="163"/>
      <c r="M475" s="163"/>
      <c r="N475" s="163"/>
      <c r="O475" s="163"/>
      <c r="P475" s="163"/>
      <c r="Q475" s="163"/>
      <c r="R475" s="163"/>
      <c r="S475" s="163"/>
      <c r="T475" s="163"/>
      <c r="U475" s="163"/>
      <c r="V475" s="163"/>
      <c r="W475" s="163"/>
      <c r="X475" s="163"/>
      <c r="Y475" s="163"/>
      <c r="Z475" s="163"/>
    </row>
    <row r="476" spans="1:26" ht="12" customHeight="1">
      <c r="A476" s="163"/>
      <c r="B476" s="163"/>
      <c r="C476" s="163"/>
      <c r="D476" s="163"/>
      <c r="E476" s="180"/>
      <c r="F476" s="163"/>
      <c r="G476" s="180"/>
      <c r="H476" s="180"/>
      <c r="I476" s="163"/>
      <c r="J476" s="163"/>
      <c r="K476" s="163"/>
      <c r="L476" s="163"/>
      <c r="M476" s="163"/>
      <c r="N476" s="163"/>
      <c r="O476" s="163"/>
      <c r="P476" s="163"/>
      <c r="Q476" s="163"/>
      <c r="R476" s="163"/>
      <c r="S476" s="163"/>
      <c r="T476" s="163"/>
      <c r="U476" s="163"/>
      <c r="V476" s="163"/>
      <c r="W476" s="163"/>
      <c r="X476" s="163"/>
      <c r="Y476" s="163"/>
      <c r="Z476" s="163"/>
    </row>
    <row r="477" spans="1:26" ht="12" customHeight="1">
      <c r="A477" s="163"/>
      <c r="B477" s="163"/>
      <c r="C477" s="163"/>
      <c r="D477" s="163"/>
      <c r="E477" s="180"/>
      <c r="F477" s="163"/>
      <c r="G477" s="180"/>
      <c r="H477" s="180"/>
      <c r="I477" s="163"/>
      <c r="J477" s="163"/>
      <c r="K477" s="163"/>
      <c r="L477" s="163"/>
      <c r="M477" s="163"/>
      <c r="N477" s="163"/>
      <c r="O477" s="163"/>
      <c r="P477" s="163"/>
      <c r="Q477" s="163"/>
      <c r="R477" s="163"/>
      <c r="S477" s="163"/>
      <c r="T477" s="163"/>
      <c r="U477" s="163"/>
      <c r="V477" s="163"/>
      <c r="W477" s="163"/>
      <c r="X477" s="163"/>
      <c r="Y477" s="163"/>
      <c r="Z477" s="163"/>
    </row>
    <row r="478" spans="1:26" ht="12" customHeight="1">
      <c r="A478" s="163"/>
      <c r="B478" s="163"/>
      <c r="C478" s="163"/>
      <c r="D478" s="163"/>
      <c r="E478" s="180"/>
      <c r="F478" s="163"/>
      <c r="G478" s="180"/>
      <c r="H478" s="180"/>
      <c r="I478" s="163"/>
      <c r="J478" s="163"/>
      <c r="K478" s="163"/>
      <c r="L478" s="163"/>
      <c r="M478" s="163"/>
      <c r="N478" s="163"/>
      <c r="O478" s="163"/>
      <c r="P478" s="163"/>
      <c r="Q478" s="163"/>
      <c r="R478" s="163"/>
      <c r="S478" s="163"/>
      <c r="T478" s="163"/>
      <c r="U478" s="163"/>
      <c r="V478" s="163"/>
      <c r="W478" s="163"/>
      <c r="X478" s="163"/>
      <c r="Y478" s="163"/>
      <c r="Z478" s="163"/>
    </row>
    <row r="479" spans="1:26" ht="12" customHeight="1">
      <c r="A479" s="163"/>
      <c r="B479" s="163"/>
      <c r="C479" s="163"/>
      <c r="D479" s="163"/>
      <c r="E479" s="180"/>
      <c r="F479" s="163"/>
      <c r="G479" s="180"/>
      <c r="H479" s="180"/>
      <c r="I479" s="163"/>
      <c r="J479" s="163"/>
      <c r="K479" s="163"/>
      <c r="L479" s="163"/>
      <c r="M479" s="163"/>
      <c r="N479" s="163"/>
      <c r="O479" s="163"/>
      <c r="P479" s="163"/>
      <c r="Q479" s="163"/>
      <c r="R479" s="163"/>
      <c r="S479" s="163"/>
      <c r="T479" s="163"/>
      <c r="U479" s="163"/>
      <c r="V479" s="163"/>
      <c r="W479" s="163"/>
      <c r="X479" s="163"/>
      <c r="Y479" s="163"/>
      <c r="Z479" s="163"/>
    </row>
    <row r="480" spans="1:26" ht="12" customHeight="1">
      <c r="A480" s="163"/>
      <c r="B480" s="163"/>
      <c r="C480" s="163"/>
      <c r="D480" s="163"/>
      <c r="E480" s="180"/>
      <c r="F480" s="163"/>
      <c r="G480" s="180"/>
      <c r="H480" s="180"/>
      <c r="I480" s="163"/>
      <c r="J480" s="163"/>
      <c r="K480" s="163"/>
      <c r="L480" s="163"/>
      <c r="M480" s="163"/>
      <c r="N480" s="163"/>
      <c r="O480" s="163"/>
      <c r="P480" s="163"/>
      <c r="Q480" s="163"/>
      <c r="R480" s="163"/>
      <c r="S480" s="163"/>
      <c r="T480" s="163"/>
      <c r="U480" s="163"/>
      <c r="V480" s="163"/>
      <c r="W480" s="163"/>
      <c r="X480" s="163"/>
      <c r="Y480" s="163"/>
      <c r="Z480" s="163"/>
    </row>
    <row r="481" spans="1:26" ht="12" customHeight="1">
      <c r="A481" s="163"/>
      <c r="B481" s="163"/>
      <c r="C481" s="163"/>
      <c r="D481" s="163"/>
      <c r="E481" s="180"/>
      <c r="F481" s="163"/>
      <c r="G481" s="180"/>
      <c r="H481" s="180"/>
      <c r="I481" s="163"/>
      <c r="J481" s="163"/>
      <c r="K481" s="163"/>
      <c r="L481" s="163"/>
      <c r="M481" s="163"/>
      <c r="N481" s="163"/>
      <c r="O481" s="163"/>
      <c r="P481" s="163"/>
      <c r="Q481" s="163"/>
      <c r="R481" s="163"/>
      <c r="S481" s="163"/>
      <c r="T481" s="163"/>
      <c r="U481" s="163"/>
      <c r="V481" s="163"/>
      <c r="W481" s="163"/>
      <c r="X481" s="163"/>
      <c r="Y481" s="163"/>
      <c r="Z481" s="163"/>
    </row>
    <row r="482" spans="1:26" ht="12" customHeight="1">
      <c r="A482" s="163"/>
      <c r="B482" s="163"/>
      <c r="C482" s="163"/>
      <c r="D482" s="163"/>
      <c r="E482" s="180"/>
      <c r="F482" s="163"/>
      <c r="G482" s="180"/>
      <c r="H482" s="180"/>
      <c r="I482" s="163"/>
      <c r="J482" s="163"/>
      <c r="K482" s="163"/>
      <c r="L482" s="163"/>
      <c r="M482" s="163"/>
      <c r="N482" s="163"/>
      <c r="O482" s="163"/>
      <c r="P482" s="163"/>
      <c r="Q482" s="163"/>
      <c r="R482" s="163"/>
      <c r="S482" s="163"/>
      <c r="T482" s="163"/>
      <c r="U482" s="163"/>
      <c r="V482" s="163"/>
      <c r="W482" s="163"/>
      <c r="X482" s="163"/>
      <c r="Y482" s="163"/>
      <c r="Z482" s="163"/>
    </row>
    <row r="483" spans="1:26" ht="12" customHeight="1">
      <c r="A483" s="163"/>
      <c r="B483" s="163"/>
      <c r="C483" s="163"/>
      <c r="D483" s="163"/>
      <c r="E483" s="180"/>
      <c r="F483" s="163"/>
      <c r="G483" s="180"/>
      <c r="H483" s="180"/>
      <c r="I483" s="163"/>
      <c r="J483" s="163"/>
      <c r="K483" s="163"/>
      <c r="L483" s="163"/>
      <c r="M483" s="163"/>
      <c r="N483" s="163"/>
      <c r="O483" s="163"/>
      <c r="P483" s="163"/>
      <c r="Q483" s="163"/>
      <c r="R483" s="163"/>
      <c r="S483" s="163"/>
      <c r="T483" s="163"/>
      <c r="U483" s="163"/>
      <c r="V483" s="163"/>
      <c r="W483" s="163"/>
      <c r="X483" s="163"/>
      <c r="Y483" s="163"/>
      <c r="Z483" s="163"/>
    </row>
    <row r="484" spans="1:26" ht="12" customHeight="1">
      <c r="A484" s="163"/>
      <c r="B484" s="163"/>
      <c r="C484" s="163"/>
      <c r="D484" s="163"/>
      <c r="E484" s="180"/>
      <c r="F484" s="163"/>
      <c r="G484" s="180"/>
      <c r="H484" s="180"/>
      <c r="I484" s="163"/>
      <c r="J484" s="163"/>
      <c r="K484" s="163"/>
      <c r="L484" s="163"/>
      <c r="M484" s="163"/>
      <c r="N484" s="163"/>
      <c r="O484" s="163"/>
      <c r="P484" s="163"/>
      <c r="Q484" s="163"/>
      <c r="R484" s="163"/>
      <c r="S484" s="163"/>
      <c r="T484" s="163"/>
      <c r="U484" s="163"/>
      <c r="V484" s="163"/>
      <c r="W484" s="163"/>
      <c r="X484" s="163"/>
      <c r="Y484" s="163"/>
      <c r="Z484" s="163"/>
    </row>
    <row r="485" spans="1:26" ht="12" customHeight="1">
      <c r="A485" s="163"/>
      <c r="B485" s="163"/>
      <c r="C485" s="163"/>
      <c r="D485" s="163"/>
      <c r="E485" s="180"/>
      <c r="F485" s="163"/>
      <c r="G485" s="180"/>
      <c r="H485" s="180"/>
      <c r="I485" s="163"/>
      <c r="J485" s="163"/>
      <c r="K485" s="163"/>
      <c r="L485" s="163"/>
      <c r="M485" s="163"/>
      <c r="N485" s="163"/>
      <c r="O485" s="163"/>
      <c r="P485" s="163"/>
      <c r="Q485" s="163"/>
      <c r="R485" s="163"/>
      <c r="S485" s="163"/>
      <c r="T485" s="163"/>
      <c r="U485" s="163"/>
      <c r="V485" s="163"/>
      <c r="W485" s="163"/>
      <c r="X485" s="163"/>
      <c r="Y485" s="163"/>
      <c r="Z485" s="163"/>
    </row>
    <row r="486" spans="1:26" ht="12" customHeight="1">
      <c r="A486" s="163"/>
      <c r="B486" s="163"/>
      <c r="C486" s="163"/>
      <c r="D486" s="163"/>
      <c r="E486" s="180"/>
      <c r="F486" s="163"/>
      <c r="G486" s="180"/>
      <c r="H486" s="180"/>
      <c r="I486" s="163"/>
      <c r="J486" s="163"/>
      <c r="K486" s="163"/>
      <c r="L486" s="163"/>
      <c r="M486" s="163"/>
      <c r="N486" s="163"/>
      <c r="O486" s="163"/>
      <c r="P486" s="163"/>
      <c r="Q486" s="163"/>
      <c r="R486" s="163"/>
      <c r="S486" s="163"/>
      <c r="T486" s="163"/>
      <c r="U486" s="163"/>
      <c r="V486" s="163"/>
      <c r="W486" s="163"/>
      <c r="X486" s="163"/>
      <c r="Y486" s="163"/>
      <c r="Z486" s="163"/>
    </row>
    <row r="487" spans="1:26" ht="12" customHeight="1">
      <c r="A487" s="163"/>
      <c r="B487" s="163"/>
      <c r="C487" s="163"/>
      <c r="D487" s="163"/>
      <c r="E487" s="180"/>
      <c r="F487" s="163"/>
      <c r="G487" s="180"/>
      <c r="H487" s="180"/>
      <c r="I487" s="163"/>
      <c r="J487" s="163"/>
      <c r="K487" s="163"/>
      <c r="L487" s="163"/>
      <c r="M487" s="163"/>
      <c r="N487" s="163"/>
      <c r="O487" s="163"/>
      <c r="P487" s="163"/>
      <c r="Q487" s="163"/>
      <c r="R487" s="163"/>
      <c r="S487" s="163"/>
      <c r="T487" s="163"/>
      <c r="U487" s="163"/>
      <c r="V487" s="163"/>
      <c r="W487" s="163"/>
      <c r="X487" s="163"/>
      <c r="Y487" s="163"/>
      <c r="Z487" s="163"/>
    </row>
    <row r="488" spans="1:26" ht="12" customHeight="1">
      <c r="A488" s="163"/>
      <c r="B488" s="163"/>
      <c r="C488" s="163"/>
      <c r="D488" s="163"/>
      <c r="E488" s="180"/>
      <c r="F488" s="163"/>
      <c r="G488" s="180"/>
      <c r="H488" s="180"/>
      <c r="I488" s="163"/>
      <c r="J488" s="163"/>
      <c r="K488" s="163"/>
      <c r="L488" s="163"/>
      <c r="M488" s="163"/>
      <c r="N488" s="163"/>
      <c r="O488" s="163"/>
      <c r="P488" s="163"/>
      <c r="Q488" s="163"/>
      <c r="R488" s="163"/>
      <c r="S488" s="163"/>
      <c r="T488" s="163"/>
      <c r="U488" s="163"/>
      <c r="V488" s="163"/>
      <c r="W488" s="163"/>
      <c r="X488" s="163"/>
      <c r="Y488" s="163"/>
      <c r="Z488" s="163"/>
    </row>
    <row r="489" spans="1:26" ht="12" customHeight="1">
      <c r="A489" s="163"/>
      <c r="B489" s="163"/>
      <c r="C489" s="163"/>
      <c r="D489" s="163"/>
      <c r="E489" s="180"/>
      <c r="F489" s="163"/>
      <c r="G489" s="180"/>
      <c r="H489" s="180"/>
      <c r="I489" s="163"/>
      <c r="J489" s="163"/>
      <c r="K489" s="163"/>
      <c r="L489" s="163"/>
      <c r="M489" s="163"/>
      <c r="N489" s="163"/>
      <c r="O489" s="163"/>
      <c r="P489" s="163"/>
      <c r="Q489" s="163"/>
      <c r="R489" s="163"/>
      <c r="S489" s="163"/>
      <c r="T489" s="163"/>
      <c r="U489" s="163"/>
      <c r="V489" s="163"/>
      <c r="W489" s="163"/>
      <c r="X489" s="163"/>
      <c r="Y489" s="163"/>
      <c r="Z489" s="163"/>
    </row>
    <row r="490" spans="1:26" ht="12" customHeight="1">
      <c r="A490" s="163"/>
      <c r="B490" s="163"/>
      <c r="C490" s="163"/>
      <c r="D490" s="163"/>
      <c r="E490" s="180"/>
      <c r="F490" s="163"/>
      <c r="G490" s="180"/>
      <c r="H490" s="180"/>
      <c r="I490" s="163"/>
      <c r="J490" s="163"/>
      <c r="K490" s="163"/>
      <c r="L490" s="163"/>
      <c r="M490" s="163"/>
      <c r="N490" s="163"/>
      <c r="O490" s="163"/>
      <c r="P490" s="163"/>
      <c r="Q490" s="163"/>
      <c r="R490" s="163"/>
      <c r="S490" s="163"/>
      <c r="T490" s="163"/>
      <c r="U490" s="163"/>
      <c r="V490" s="163"/>
      <c r="W490" s="163"/>
      <c r="X490" s="163"/>
      <c r="Y490" s="163"/>
      <c r="Z490" s="163"/>
    </row>
    <row r="491" spans="1:26" ht="12" customHeight="1">
      <c r="A491" s="163"/>
      <c r="B491" s="163"/>
      <c r="C491" s="163"/>
      <c r="D491" s="163"/>
      <c r="E491" s="180"/>
      <c r="F491" s="163"/>
      <c r="G491" s="180"/>
      <c r="H491" s="180"/>
      <c r="I491" s="163"/>
      <c r="J491" s="163"/>
      <c r="K491" s="163"/>
      <c r="L491" s="163"/>
      <c r="M491" s="163"/>
      <c r="N491" s="163"/>
      <c r="O491" s="163"/>
      <c r="P491" s="163"/>
      <c r="Q491" s="163"/>
      <c r="R491" s="163"/>
      <c r="S491" s="163"/>
      <c r="T491" s="163"/>
      <c r="U491" s="163"/>
      <c r="V491" s="163"/>
      <c r="W491" s="163"/>
      <c r="X491" s="163"/>
      <c r="Y491" s="163"/>
      <c r="Z491" s="163"/>
    </row>
    <row r="492" spans="1:26" ht="12" customHeight="1">
      <c r="A492" s="163"/>
      <c r="B492" s="163"/>
      <c r="C492" s="163"/>
      <c r="D492" s="163"/>
      <c r="E492" s="180"/>
      <c r="F492" s="163"/>
      <c r="G492" s="180"/>
      <c r="H492" s="180"/>
      <c r="I492" s="163"/>
      <c r="J492" s="163"/>
      <c r="K492" s="163"/>
      <c r="L492" s="163"/>
      <c r="M492" s="163"/>
      <c r="N492" s="163"/>
      <c r="O492" s="163"/>
      <c r="P492" s="163"/>
      <c r="Q492" s="163"/>
      <c r="R492" s="163"/>
      <c r="S492" s="163"/>
      <c r="T492" s="163"/>
      <c r="U492" s="163"/>
      <c r="V492" s="163"/>
      <c r="W492" s="163"/>
      <c r="X492" s="163"/>
      <c r="Y492" s="163"/>
      <c r="Z492" s="163"/>
    </row>
    <row r="493" spans="1:26" ht="12" customHeight="1">
      <c r="A493" s="163"/>
      <c r="B493" s="163"/>
      <c r="C493" s="163"/>
      <c r="D493" s="163"/>
      <c r="E493" s="180"/>
      <c r="F493" s="163"/>
      <c r="G493" s="180"/>
      <c r="H493" s="180"/>
      <c r="I493" s="163"/>
      <c r="J493" s="163"/>
      <c r="K493" s="163"/>
      <c r="L493" s="163"/>
      <c r="M493" s="163"/>
      <c r="N493" s="163"/>
      <c r="O493" s="163"/>
      <c r="P493" s="163"/>
      <c r="Q493" s="163"/>
      <c r="R493" s="163"/>
      <c r="S493" s="163"/>
      <c r="T493" s="163"/>
      <c r="U493" s="163"/>
      <c r="V493" s="163"/>
      <c r="W493" s="163"/>
      <c r="X493" s="163"/>
      <c r="Y493" s="163"/>
      <c r="Z493" s="163"/>
    </row>
    <row r="494" spans="1:26" ht="12" customHeight="1">
      <c r="A494" s="163"/>
      <c r="B494" s="163"/>
      <c r="C494" s="163"/>
      <c r="D494" s="163"/>
      <c r="E494" s="180"/>
      <c r="F494" s="163"/>
      <c r="G494" s="180"/>
      <c r="H494" s="180"/>
      <c r="I494" s="163"/>
      <c r="J494" s="163"/>
      <c r="K494" s="163"/>
      <c r="L494" s="163"/>
      <c r="M494" s="163"/>
      <c r="N494" s="163"/>
      <c r="O494" s="163"/>
      <c r="P494" s="163"/>
      <c r="Q494" s="163"/>
      <c r="R494" s="163"/>
      <c r="S494" s="163"/>
      <c r="T494" s="163"/>
      <c r="U494" s="163"/>
      <c r="V494" s="163"/>
      <c r="W494" s="163"/>
      <c r="X494" s="163"/>
      <c r="Y494" s="163"/>
      <c r="Z494" s="163"/>
    </row>
    <row r="495" spans="1:26" ht="12" customHeight="1">
      <c r="A495" s="163"/>
      <c r="B495" s="163"/>
      <c r="C495" s="163"/>
      <c r="D495" s="163"/>
      <c r="E495" s="180"/>
      <c r="F495" s="163"/>
      <c r="G495" s="180"/>
      <c r="H495" s="180"/>
      <c r="I495" s="163"/>
      <c r="J495" s="163"/>
      <c r="K495" s="163"/>
      <c r="L495" s="163"/>
      <c r="M495" s="163"/>
      <c r="N495" s="163"/>
      <c r="O495" s="163"/>
      <c r="P495" s="163"/>
      <c r="Q495" s="163"/>
      <c r="R495" s="163"/>
      <c r="S495" s="163"/>
      <c r="T495" s="163"/>
      <c r="U495" s="163"/>
      <c r="V495" s="163"/>
      <c r="W495" s="163"/>
      <c r="X495" s="163"/>
      <c r="Y495" s="163"/>
      <c r="Z495" s="163"/>
    </row>
    <row r="496" spans="1:26" ht="12" customHeight="1">
      <c r="A496" s="163"/>
      <c r="B496" s="163"/>
      <c r="C496" s="163"/>
      <c r="D496" s="163"/>
      <c r="E496" s="180"/>
      <c r="F496" s="163"/>
      <c r="G496" s="180"/>
      <c r="H496" s="180"/>
      <c r="I496" s="163"/>
      <c r="J496" s="163"/>
      <c r="K496" s="163"/>
      <c r="L496" s="163"/>
      <c r="M496" s="163"/>
      <c r="N496" s="163"/>
      <c r="O496" s="163"/>
      <c r="P496" s="163"/>
      <c r="Q496" s="163"/>
      <c r="R496" s="163"/>
      <c r="S496" s="163"/>
      <c r="T496" s="163"/>
      <c r="U496" s="163"/>
      <c r="V496" s="163"/>
      <c r="W496" s="163"/>
      <c r="X496" s="163"/>
      <c r="Y496" s="163"/>
      <c r="Z496" s="163"/>
    </row>
    <row r="497" spans="1:26" ht="12" customHeight="1">
      <c r="A497" s="163"/>
      <c r="B497" s="163"/>
      <c r="C497" s="163"/>
      <c r="D497" s="163"/>
      <c r="E497" s="180"/>
      <c r="F497" s="163"/>
      <c r="G497" s="180"/>
      <c r="H497" s="180"/>
      <c r="I497" s="163"/>
      <c r="J497" s="163"/>
      <c r="K497" s="163"/>
      <c r="L497" s="163"/>
      <c r="M497" s="163"/>
      <c r="N497" s="163"/>
      <c r="O497" s="163"/>
      <c r="P497" s="163"/>
      <c r="Q497" s="163"/>
      <c r="R497" s="163"/>
      <c r="S497" s="163"/>
      <c r="T497" s="163"/>
      <c r="U497" s="163"/>
      <c r="V497" s="163"/>
      <c r="W497" s="163"/>
      <c r="X497" s="163"/>
      <c r="Y497" s="163"/>
      <c r="Z497" s="163"/>
    </row>
    <row r="498" spans="1:26" ht="12" customHeight="1">
      <c r="A498" s="163"/>
      <c r="B498" s="163"/>
      <c r="C498" s="163"/>
      <c r="D498" s="163"/>
      <c r="E498" s="180"/>
      <c r="F498" s="163"/>
      <c r="G498" s="180"/>
      <c r="H498" s="180"/>
      <c r="I498" s="163"/>
      <c r="J498" s="163"/>
      <c r="K498" s="163"/>
      <c r="L498" s="163"/>
      <c r="M498" s="163"/>
      <c r="N498" s="163"/>
      <c r="O498" s="163"/>
      <c r="P498" s="163"/>
      <c r="Q498" s="163"/>
      <c r="R498" s="163"/>
      <c r="S498" s="163"/>
      <c r="T498" s="163"/>
      <c r="U498" s="163"/>
      <c r="V498" s="163"/>
      <c r="W498" s="163"/>
      <c r="X498" s="163"/>
      <c r="Y498" s="163"/>
      <c r="Z498" s="163"/>
    </row>
    <row r="499" spans="1:26" ht="12" customHeight="1">
      <c r="A499" s="163"/>
      <c r="B499" s="163"/>
      <c r="C499" s="163"/>
      <c r="D499" s="163"/>
      <c r="E499" s="180"/>
      <c r="F499" s="163"/>
      <c r="G499" s="180"/>
      <c r="H499" s="180"/>
      <c r="I499" s="163"/>
      <c r="J499" s="163"/>
      <c r="K499" s="163"/>
      <c r="L499" s="163"/>
      <c r="M499" s="163"/>
      <c r="N499" s="163"/>
      <c r="O499" s="163"/>
      <c r="P499" s="163"/>
      <c r="Q499" s="163"/>
      <c r="R499" s="163"/>
      <c r="S499" s="163"/>
      <c r="T499" s="163"/>
      <c r="U499" s="163"/>
      <c r="V499" s="163"/>
      <c r="W499" s="163"/>
      <c r="X499" s="163"/>
      <c r="Y499" s="163"/>
      <c r="Z499" s="163"/>
    </row>
    <row r="500" spans="1:26" ht="12" customHeight="1">
      <c r="A500" s="163"/>
      <c r="B500" s="163"/>
      <c r="C500" s="163"/>
      <c r="D500" s="163"/>
      <c r="E500" s="180"/>
      <c r="F500" s="163"/>
      <c r="G500" s="180"/>
      <c r="H500" s="180"/>
      <c r="I500" s="163"/>
      <c r="J500" s="163"/>
      <c r="K500" s="163"/>
      <c r="L500" s="163"/>
      <c r="M500" s="163"/>
      <c r="N500" s="163"/>
      <c r="O500" s="163"/>
      <c r="P500" s="163"/>
      <c r="Q500" s="163"/>
      <c r="R500" s="163"/>
      <c r="S500" s="163"/>
      <c r="T500" s="163"/>
      <c r="U500" s="163"/>
      <c r="V500" s="163"/>
      <c r="W500" s="163"/>
      <c r="X500" s="163"/>
      <c r="Y500" s="163"/>
      <c r="Z500" s="163"/>
    </row>
    <row r="501" spans="1:26" ht="12" customHeight="1">
      <c r="A501" s="163"/>
      <c r="B501" s="163"/>
      <c r="C501" s="163"/>
      <c r="D501" s="163"/>
      <c r="E501" s="180"/>
      <c r="F501" s="163"/>
      <c r="G501" s="180"/>
      <c r="H501" s="180"/>
      <c r="I501" s="163"/>
      <c r="J501" s="163"/>
      <c r="K501" s="163"/>
      <c r="L501" s="163"/>
      <c r="M501" s="163"/>
      <c r="N501" s="163"/>
      <c r="O501" s="163"/>
      <c r="P501" s="163"/>
      <c r="Q501" s="163"/>
      <c r="R501" s="163"/>
      <c r="S501" s="163"/>
      <c r="T501" s="163"/>
      <c r="U501" s="163"/>
      <c r="V501" s="163"/>
      <c r="W501" s="163"/>
      <c r="X501" s="163"/>
      <c r="Y501" s="163"/>
      <c r="Z501" s="163"/>
    </row>
    <row r="502" spans="1:26" ht="12" customHeight="1">
      <c r="A502" s="163"/>
      <c r="B502" s="163"/>
      <c r="C502" s="163"/>
      <c r="D502" s="163"/>
      <c r="E502" s="180"/>
      <c r="F502" s="163"/>
      <c r="G502" s="180"/>
      <c r="H502" s="180"/>
      <c r="I502" s="163"/>
      <c r="J502" s="163"/>
      <c r="K502" s="163"/>
      <c r="L502" s="163"/>
      <c r="M502" s="163"/>
      <c r="N502" s="163"/>
      <c r="O502" s="163"/>
      <c r="P502" s="163"/>
      <c r="Q502" s="163"/>
      <c r="R502" s="163"/>
      <c r="S502" s="163"/>
      <c r="T502" s="163"/>
      <c r="U502" s="163"/>
      <c r="V502" s="163"/>
      <c r="W502" s="163"/>
      <c r="X502" s="163"/>
      <c r="Y502" s="163"/>
      <c r="Z502" s="163"/>
    </row>
    <row r="503" spans="1:26" ht="12" customHeight="1">
      <c r="A503" s="163"/>
      <c r="B503" s="163"/>
      <c r="C503" s="163"/>
      <c r="D503" s="163"/>
      <c r="E503" s="180"/>
      <c r="F503" s="163"/>
      <c r="G503" s="180"/>
      <c r="H503" s="180"/>
      <c r="I503" s="163"/>
      <c r="J503" s="163"/>
      <c r="K503" s="163"/>
      <c r="L503" s="163"/>
      <c r="M503" s="163"/>
      <c r="N503" s="163"/>
      <c r="O503" s="163"/>
      <c r="P503" s="163"/>
      <c r="Q503" s="163"/>
      <c r="R503" s="163"/>
      <c r="S503" s="163"/>
      <c r="T503" s="163"/>
      <c r="U503" s="163"/>
      <c r="V503" s="163"/>
      <c r="W503" s="163"/>
      <c r="X503" s="163"/>
      <c r="Y503" s="163"/>
      <c r="Z503" s="163"/>
    </row>
    <row r="504" spans="1:26" ht="12" customHeight="1">
      <c r="A504" s="163"/>
      <c r="B504" s="163"/>
      <c r="C504" s="163"/>
      <c r="D504" s="163"/>
      <c r="E504" s="180"/>
      <c r="F504" s="163"/>
      <c r="G504" s="180"/>
      <c r="H504" s="180"/>
      <c r="I504" s="163"/>
      <c r="J504" s="163"/>
      <c r="K504" s="163"/>
      <c r="L504" s="163"/>
      <c r="M504" s="163"/>
      <c r="N504" s="163"/>
      <c r="O504" s="163"/>
      <c r="P504" s="163"/>
      <c r="Q504" s="163"/>
      <c r="R504" s="163"/>
      <c r="S504" s="163"/>
      <c r="T504" s="163"/>
      <c r="U504" s="163"/>
      <c r="V504" s="163"/>
      <c r="W504" s="163"/>
      <c r="X504" s="163"/>
      <c r="Y504" s="163"/>
      <c r="Z504" s="163"/>
    </row>
    <row r="505" spans="1:26" ht="12" customHeight="1">
      <c r="A505" s="163"/>
      <c r="B505" s="163"/>
      <c r="C505" s="163"/>
      <c r="D505" s="163"/>
      <c r="E505" s="180"/>
      <c r="F505" s="163"/>
      <c r="G505" s="180"/>
      <c r="H505" s="180"/>
      <c r="I505" s="163"/>
      <c r="J505" s="163"/>
      <c r="K505" s="163"/>
      <c r="L505" s="163"/>
      <c r="M505" s="163"/>
      <c r="N505" s="163"/>
      <c r="O505" s="163"/>
      <c r="P505" s="163"/>
      <c r="Q505" s="163"/>
      <c r="R505" s="163"/>
      <c r="S505" s="163"/>
      <c r="T505" s="163"/>
      <c r="U505" s="163"/>
      <c r="V505" s="163"/>
      <c r="W505" s="163"/>
      <c r="X505" s="163"/>
      <c r="Y505" s="163"/>
      <c r="Z505" s="163"/>
    </row>
    <row r="506" spans="1:26" ht="12" customHeight="1">
      <c r="A506" s="163"/>
      <c r="B506" s="163"/>
      <c r="C506" s="163"/>
      <c r="D506" s="163"/>
      <c r="E506" s="180"/>
      <c r="F506" s="163"/>
      <c r="G506" s="180"/>
      <c r="H506" s="180"/>
      <c r="I506" s="163"/>
      <c r="J506" s="163"/>
      <c r="K506" s="163"/>
      <c r="L506" s="163"/>
      <c r="M506" s="163"/>
      <c r="N506" s="163"/>
      <c r="O506" s="163"/>
      <c r="P506" s="163"/>
      <c r="Q506" s="163"/>
      <c r="R506" s="163"/>
      <c r="S506" s="163"/>
      <c r="T506" s="163"/>
      <c r="U506" s="163"/>
      <c r="V506" s="163"/>
      <c r="W506" s="163"/>
      <c r="X506" s="163"/>
      <c r="Y506" s="163"/>
      <c r="Z506" s="163"/>
    </row>
    <row r="507" spans="1:26" ht="12" customHeight="1">
      <c r="A507" s="163"/>
      <c r="B507" s="163"/>
      <c r="C507" s="163"/>
      <c r="D507" s="163"/>
      <c r="E507" s="180"/>
      <c r="F507" s="163"/>
      <c r="G507" s="180"/>
      <c r="H507" s="180"/>
      <c r="I507" s="163"/>
      <c r="J507" s="163"/>
      <c r="K507" s="163"/>
      <c r="L507" s="163"/>
      <c r="M507" s="163"/>
      <c r="N507" s="163"/>
      <c r="O507" s="163"/>
      <c r="P507" s="163"/>
      <c r="Q507" s="163"/>
      <c r="R507" s="163"/>
      <c r="S507" s="163"/>
      <c r="T507" s="163"/>
      <c r="U507" s="163"/>
      <c r="V507" s="163"/>
      <c r="W507" s="163"/>
      <c r="X507" s="163"/>
      <c r="Y507" s="163"/>
      <c r="Z507" s="163"/>
    </row>
    <row r="508" spans="1:26" ht="12" customHeight="1">
      <c r="A508" s="163"/>
      <c r="B508" s="163"/>
      <c r="C508" s="163"/>
      <c r="D508" s="163"/>
      <c r="E508" s="180"/>
      <c r="F508" s="163"/>
      <c r="G508" s="180"/>
      <c r="H508" s="180"/>
      <c r="I508" s="163"/>
      <c r="J508" s="163"/>
      <c r="K508" s="163"/>
      <c r="L508" s="163"/>
      <c r="M508" s="163"/>
      <c r="N508" s="163"/>
      <c r="O508" s="163"/>
      <c r="P508" s="163"/>
      <c r="Q508" s="163"/>
      <c r="R508" s="163"/>
      <c r="S508" s="163"/>
      <c r="T508" s="163"/>
      <c r="U508" s="163"/>
      <c r="V508" s="163"/>
      <c r="W508" s="163"/>
      <c r="X508" s="163"/>
      <c r="Y508" s="163"/>
      <c r="Z508" s="163"/>
    </row>
    <row r="509" spans="1:26" ht="12" customHeight="1">
      <c r="A509" s="163"/>
      <c r="B509" s="163"/>
      <c r="C509" s="163"/>
      <c r="D509" s="163"/>
      <c r="E509" s="180"/>
      <c r="F509" s="163"/>
      <c r="G509" s="180"/>
      <c r="H509" s="180"/>
      <c r="I509" s="163"/>
      <c r="J509" s="163"/>
      <c r="K509" s="163"/>
      <c r="L509" s="163"/>
      <c r="M509" s="163"/>
      <c r="N509" s="163"/>
      <c r="O509" s="163"/>
      <c r="P509" s="163"/>
      <c r="Q509" s="163"/>
      <c r="R509" s="163"/>
      <c r="S509" s="163"/>
      <c r="T509" s="163"/>
      <c r="U509" s="163"/>
      <c r="V509" s="163"/>
      <c r="W509" s="163"/>
      <c r="X509" s="163"/>
      <c r="Y509" s="163"/>
      <c r="Z509" s="163"/>
    </row>
    <row r="510" spans="1:26" ht="12" customHeight="1">
      <c r="A510" s="163"/>
      <c r="B510" s="163"/>
      <c r="C510" s="163"/>
      <c r="D510" s="163"/>
      <c r="E510" s="180"/>
      <c r="F510" s="163"/>
      <c r="G510" s="180"/>
      <c r="H510" s="180"/>
      <c r="I510" s="163"/>
      <c r="J510" s="163"/>
      <c r="K510" s="163"/>
      <c r="L510" s="163"/>
      <c r="M510" s="163"/>
      <c r="N510" s="163"/>
      <c r="O510" s="163"/>
      <c r="P510" s="163"/>
      <c r="Q510" s="163"/>
      <c r="R510" s="163"/>
      <c r="S510" s="163"/>
      <c r="T510" s="163"/>
      <c r="U510" s="163"/>
      <c r="V510" s="163"/>
      <c r="W510" s="163"/>
      <c r="X510" s="163"/>
      <c r="Y510" s="163"/>
      <c r="Z510" s="163"/>
    </row>
    <row r="511" spans="1:26" ht="12" customHeight="1">
      <c r="A511" s="163"/>
      <c r="B511" s="163"/>
      <c r="C511" s="163"/>
      <c r="D511" s="163"/>
      <c r="E511" s="180"/>
      <c r="F511" s="163"/>
      <c r="G511" s="180"/>
      <c r="H511" s="180"/>
      <c r="I511" s="163"/>
      <c r="J511" s="163"/>
      <c r="K511" s="163"/>
      <c r="L511" s="163"/>
      <c r="M511" s="163"/>
      <c r="N511" s="163"/>
      <c r="O511" s="163"/>
      <c r="P511" s="163"/>
      <c r="Q511" s="163"/>
      <c r="R511" s="163"/>
      <c r="S511" s="163"/>
      <c r="T511" s="163"/>
      <c r="U511" s="163"/>
      <c r="V511" s="163"/>
      <c r="W511" s="163"/>
      <c r="X511" s="163"/>
      <c r="Y511" s="163"/>
      <c r="Z511" s="163"/>
    </row>
    <row r="512" spans="1:26" ht="12" customHeight="1">
      <c r="A512" s="163"/>
      <c r="B512" s="163"/>
      <c r="C512" s="163"/>
      <c r="D512" s="163"/>
      <c r="E512" s="180"/>
      <c r="F512" s="163"/>
      <c r="G512" s="180"/>
      <c r="H512" s="180"/>
      <c r="I512" s="163"/>
      <c r="J512" s="163"/>
      <c r="K512" s="163"/>
      <c r="L512" s="163"/>
      <c r="M512" s="163"/>
      <c r="N512" s="163"/>
      <c r="O512" s="163"/>
      <c r="P512" s="163"/>
      <c r="Q512" s="163"/>
      <c r="R512" s="163"/>
      <c r="S512" s="163"/>
      <c r="T512" s="163"/>
      <c r="U512" s="163"/>
      <c r="V512" s="163"/>
      <c r="W512" s="163"/>
      <c r="X512" s="163"/>
      <c r="Y512" s="163"/>
      <c r="Z512" s="163"/>
    </row>
    <row r="513" spans="1:26" ht="12" customHeight="1">
      <c r="A513" s="163"/>
      <c r="B513" s="163"/>
      <c r="C513" s="163"/>
      <c r="D513" s="163"/>
      <c r="E513" s="180"/>
      <c r="F513" s="163"/>
      <c r="G513" s="180"/>
      <c r="H513" s="180"/>
      <c r="I513" s="163"/>
      <c r="J513" s="163"/>
      <c r="K513" s="163"/>
      <c r="L513" s="163"/>
      <c r="M513" s="163"/>
      <c r="N513" s="163"/>
      <c r="O513" s="163"/>
      <c r="P513" s="163"/>
      <c r="Q513" s="163"/>
      <c r="R513" s="163"/>
      <c r="S513" s="163"/>
      <c r="T513" s="163"/>
      <c r="U513" s="163"/>
      <c r="V513" s="163"/>
      <c r="W513" s="163"/>
      <c r="X513" s="163"/>
      <c r="Y513" s="163"/>
      <c r="Z513" s="163"/>
    </row>
    <row r="514" spans="1:26" ht="12" customHeight="1">
      <c r="A514" s="163"/>
      <c r="B514" s="163"/>
      <c r="C514" s="163"/>
      <c r="D514" s="163"/>
      <c r="E514" s="180"/>
      <c r="F514" s="163"/>
      <c r="G514" s="180"/>
      <c r="H514" s="180"/>
      <c r="I514" s="163"/>
      <c r="J514" s="163"/>
      <c r="K514" s="163"/>
      <c r="L514" s="163"/>
      <c r="M514" s="163"/>
      <c r="N514" s="163"/>
      <c r="O514" s="163"/>
      <c r="P514" s="163"/>
      <c r="Q514" s="163"/>
      <c r="R514" s="163"/>
      <c r="S514" s="163"/>
      <c r="T514" s="163"/>
      <c r="U514" s="163"/>
      <c r="V514" s="163"/>
      <c r="W514" s="163"/>
      <c r="X514" s="163"/>
      <c r="Y514" s="163"/>
      <c r="Z514" s="163"/>
    </row>
    <row r="515" spans="1:26" ht="12" customHeight="1">
      <c r="A515" s="163"/>
      <c r="B515" s="163"/>
      <c r="C515" s="163"/>
      <c r="D515" s="163"/>
      <c r="E515" s="180"/>
      <c r="F515" s="163"/>
      <c r="G515" s="180"/>
      <c r="H515" s="180"/>
      <c r="I515" s="163"/>
      <c r="J515" s="163"/>
      <c r="K515" s="163"/>
      <c r="L515" s="163"/>
      <c r="M515" s="163"/>
      <c r="N515" s="163"/>
      <c r="O515" s="163"/>
      <c r="P515" s="163"/>
      <c r="Q515" s="163"/>
      <c r="R515" s="163"/>
      <c r="S515" s="163"/>
      <c r="T515" s="163"/>
      <c r="U515" s="163"/>
      <c r="V515" s="163"/>
      <c r="W515" s="163"/>
      <c r="X515" s="163"/>
      <c r="Y515" s="163"/>
      <c r="Z515" s="163"/>
    </row>
    <row r="516" spans="1:26" ht="12" customHeight="1">
      <c r="A516" s="163"/>
      <c r="B516" s="163"/>
      <c r="C516" s="163"/>
      <c r="D516" s="163"/>
      <c r="E516" s="180"/>
      <c r="F516" s="163"/>
      <c r="G516" s="180"/>
      <c r="H516" s="180"/>
      <c r="I516" s="163"/>
      <c r="J516" s="163"/>
      <c r="K516" s="163"/>
      <c r="L516" s="163"/>
      <c r="M516" s="163"/>
      <c r="N516" s="163"/>
      <c r="O516" s="163"/>
      <c r="P516" s="163"/>
      <c r="Q516" s="163"/>
      <c r="R516" s="163"/>
      <c r="S516" s="163"/>
      <c r="T516" s="163"/>
      <c r="U516" s="163"/>
      <c r="V516" s="163"/>
      <c r="W516" s="163"/>
      <c r="X516" s="163"/>
      <c r="Y516" s="163"/>
      <c r="Z516" s="163"/>
    </row>
    <row r="517" spans="1:26" ht="12" customHeight="1">
      <c r="A517" s="163"/>
      <c r="B517" s="163"/>
      <c r="C517" s="163"/>
      <c r="D517" s="163"/>
      <c r="E517" s="180"/>
      <c r="F517" s="163"/>
      <c r="G517" s="180"/>
      <c r="H517" s="180"/>
      <c r="I517" s="163"/>
      <c r="J517" s="163"/>
      <c r="K517" s="163"/>
      <c r="L517" s="163"/>
      <c r="M517" s="163"/>
      <c r="N517" s="163"/>
      <c r="O517" s="163"/>
      <c r="P517" s="163"/>
      <c r="Q517" s="163"/>
      <c r="R517" s="163"/>
      <c r="S517" s="163"/>
      <c r="T517" s="163"/>
      <c r="U517" s="163"/>
      <c r="V517" s="163"/>
      <c r="W517" s="163"/>
      <c r="X517" s="163"/>
      <c r="Y517" s="163"/>
      <c r="Z517" s="163"/>
    </row>
    <row r="518" spans="1:26" ht="12" customHeight="1">
      <c r="A518" s="163"/>
      <c r="B518" s="163"/>
      <c r="C518" s="163"/>
      <c r="D518" s="163"/>
      <c r="E518" s="180"/>
      <c r="F518" s="163"/>
      <c r="G518" s="180"/>
      <c r="H518" s="180"/>
      <c r="I518" s="163"/>
      <c r="J518" s="163"/>
      <c r="K518" s="163"/>
      <c r="L518" s="163"/>
      <c r="M518" s="163"/>
      <c r="N518" s="163"/>
      <c r="O518" s="163"/>
      <c r="P518" s="163"/>
      <c r="Q518" s="163"/>
      <c r="R518" s="163"/>
      <c r="S518" s="163"/>
      <c r="T518" s="163"/>
      <c r="U518" s="163"/>
      <c r="V518" s="163"/>
      <c r="W518" s="163"/>
      <c r="X518" s="163"/>
      <c r="Y518" s="163"/>
      <c r="Z518" s="163"/>
    </row>
    <row r="519" spans="1:26" ht="12" customHeight="1">
      <c r="A519" s="163"/>
      <c r="B519" s="163"/>
      <c r="C519" s="163"/>
      <c r="D519" s="163"/>
      <c r="E519" s="180"/>
      <c r="F519" s="163"/>
      <c r="G519" s="180"/>
      <c r="H519" s="180"/>
      <c r="I519" s="163"/>
      <c r="J519" s="163"/>
      <c r="K519" s="163"/>
      <c r="L519" s="163"/>
      <c r="M519" s="163"/>
      <c r="N519" s="163"/>
      <c r="O519" s="163"/>
      <c r="P519" s="163"/>
      <c r="Q519" s="163"/>
      <c r="R519" s="163"/>
      <c r="S519" s="163"/>
      <c r="T519" s="163"/>
      <c r="U519" s="163"/>
      <c r="V519" s="163"/>
      <c r="W519" s="163"/>
      <c r="X519" s="163"/>
      <c r="Y519" s="163"/>
      <c r="Z519" s="163"/>
    </row>
    <row r="520" spans="1:26" ht="12" customHeight="1">
      <c r="A520" s="163"/>
      <c r="B520" s="163"/>
      <c r="C520" s="163"/>
      <c r="D520" s="163"/>
      <c r="E520" s="180"/>
      <c r="F520" s="163"/>
      <c r="G520" s="180"/>
      <c r="H520" s="180"/>
      <c r="I520" s="163"/>
      <c r="J520" s="163"/>
      <c r="K520" s="163"/>
      <c r="L520" s="163"/>
      <c r="M520" s="163"/>
      <c r="N520" s="163"/>
      <c r="O520" s="163"/>
      <c r="P520" s="163"/>
      <c r="Q520" s="163"/>
      <c r="R520" s="163"/>
      <c r="S520" s="163"/>
      <c r="T520" s="163"/>
      <c r="U520" s="163"/>
      <c r="V520" s="163"/>
      <c r="W520" s="163"/>
      <c r="X520" s="163"/>
      <c r="Y520" s="163"/>
      <c r="Z520" s="163"/>
    </row>
    <row r="521" spans="1:26" ht="12" customHeight="1">
      <c r="A521" s="163"/>
      <c r="B521" s="163"/>
      <c r="C521" s="163"/>
      <c r="D521" s="163"/>
      <c r="E521" s="180"/>
      <c r="F521" s="163"/>
      <c r="G521" s="180"/>
      <c r="H521" s="180"/>
      <c r="I521" s="163"/>
      <c r="J521" s="163"/>
      <c r="K521" s="163"/>
      <c r="L521" s="163"/>
      <c r="M521" s="163"/>
      <c r="N521" s="163"/>
      <c r="O521" s="163"/>
      <c r="P521" s="163"/>
      <c r="Q521" s="163"/>
      <c r="R521" s="163"/>
      <c r="S521" s="163"/>
      <c r="T521" s="163"/>
      <c r="U521" s="163"/>
      <c r="V521" s="163"/>
      <c r="W521" s="163"/>
      <c r="X521" s="163"/>
      <c r="Y521" s="163"/>
      <c r="Z521" s="163"/>
    </row>
    <row r="522" spans="1:26" ht="12" customHeight="1">
      <c r="A522" s="163"/>
      <c r="B522" s="163"/>
      <c r="C522" s="163"/>
      <c r="D522" s="163"/>
      <c r="E522" s="180"/>
      <c r="F522" s="163"/>
      <c r="G522" s="180"/>
      <c r="H522" s="180"/>
      <c r="I522" s="163"/>
      <c r="J522" s="163"/>
      <c r="K522" s="163"/>
      <c r="L522" s="163"/>
      <c r="M522" s="163"/>
      <c r="N522" s="163"/>
      <c r="O522" s="163"/>
      <c r="P522" s="163"/>
      <c r="Q522" s="163"/>
      <c r="R522" s="163"/>
      <c r="S522" s="163"/>
      <c r="T522" s="163"/>
      <c r="U522" s="163"/>
      <c r="V522" s="163"/>
      <c r="W522" s="163"/>
      <c r="X522" s="163"/>
      <c r="Y522" s="163"/>
      <c r="Z522" s="163"/>
    </row>
    <row r="523" spans="1:26" ht="12" customHeight="1">
      <c r="A523" s="163"/>
      <c r="B523" s="163"/>
      <c r="C523" s="163"/>
      <c r="D523" s="163"/>
      <c r="E523" s="180"/>
      <c r="F523" s="163"/>
      <c r="G523" s="180"/>
      <c r="H523" s="180"/>
      <c r="I523" s="163"/>
      <c r="J523" s="163"/>
      <c r="K523" s="163"/>
      <c r="L523" s="163"/>
      <c r="M523" s="163"/>
      <c r="N523" s="163"/>
      <c r="O523" s="163"/>
      <c r="P523" s="163"/>
      <c r="Q523" s="163"/>
      <c r="R523" s="163"/>
      <c r="S523" s="163"/>
      <c r="T523" s="163"/>
      <c r="U523" s="163"/>
      <c r="V523" s="163"/>
      <c r="W523" s="163"/>
      <c r="X523" s="163"/>
      <c r="Y523" s="163"/>
      <c r="Z523" s="163"/>
    </row>
    <row r="524" spans="1:26" ht="12" customHeight="1">
      <c r="A524" s="163"/>
      <c r="B524" s="163"/>
      <c r="C524" s="163"/>
      <c r="D524" s="163"/>
      <c r="E524" s="180"/>
      <c r="F524" s="163"/>
      <c r="G524" s="180"/>
      <c r="H524" s="180"/>
      <c r="I524" s="163"/>
      <c r="J524" s="163"/>
      <c r="K524" s="163"/>
      <c r="L524" s="163"/>
      <c r="M524" s="163"/>
      <c r="N524" s="163"/>
      <c r="O524" s="163"/>
      <c r="P524" s="163"/>
      <c r="Q524" s="163"/>
      <c r="R524" s="163"/>
      <c r="S524" s="163"/>
      <c r="T524" s="163"/>
      <c r="U524" s="163"/>
      <c r="V524" s="163"/>
      <c r="W524" s="163"/>
      <c r="X524" s="163"/>
      <c r="Y524" s="163"/>
      <c r="Z524" s="163"/>
    </row>
    <row r="525" spans="1:26" ht="12" customHeight="1">
      <c r="A525" s="163"/>
      <c r="B525" s="163"/>
      <c r="C525" s="163"/>
      <c r="D525" s="163"/>
      <c r="E525" s="180"/>
      <c r="F525" s="163"/>
      <c r="G525" s="180"/>
      <c r="H525" s="180"/>
      <c r="I525" s="163"/>
      <c r="J525" s="163"/>
      <c r="K525" s="163"/>
      <c r="L525" s="163"/>
      <c r="M525" s="163"/>
      <c r="N525" s="163"/>
      <c r="O525" s="163"/>
      <c r="P525" s="163"/>
      <c r="Q525" s="163"/>
      <c r="R525" s="163"/>
      <c r="S525" s="163"/>
      <c r="T525" s="163"/>
      <c r="U525" s="163"/>
      <c r="V525" s="163"/>
      <c r="W525" s="163"/>
      <c r="X525" s="163"/>
      <c r="Y525" s="163"/>
      <c r="Z525" s="163"/>
    </row>
    <row r="526" spans="1:26" ht="12" customHeight="1">
      <c r="A526" s="163"/>
      <c r="B526" s="163"/>
      <c r="C526" s="163"/>
      <c r="D526" s="163"/>
      <c r="E526" s="180"/>
      <c r="F526" s="163"/>
      <c r="G526" s="180"/>
      <c r="H526" s="180"/>
      <c r="I526" s="163"/>
      <c r="J526" s="163"/>
      <c r="K526" s="163"/>
      <c r="L526" s="163"/>
      <c r="M526" s="163"/>
      <c r="N526" s="163"/>
      <c r="O526" s="163"/>
      <c r="P526" s="163"/>
      <c r="Q526" s="163"/>
      <c r="R526" s="163"/>
      <c r="S526" s="163"/>
      <c r="T526" s="163"/>
      <c r="U526" s="163"/>
      <c r="V526" s="163"/>
      <c r="W526" s="163"/>
      <c r="X526" s="163"/>
      <c r="Y526" s="163"/>
      <c r="Z526" s="163"/>
    </row>
    <row r="527" spans="1:26" ht="12" customHeight="1">
      <c r="A527" s="163"/>
      <c r="B527" s="163"/>
      <c r="C527" s="163"/>
      <c r="D527" s="163"/>
      <c r="E527" s="180"/>
      <c r="F527" s="163"/>
      <c r="G527" s="180"/>
      <c r="H527" s="180"/>
      <c r="I527" s="163"/>
      <c r="J527" s="163"/>
      <c r="K527" s="163"/>
      <c r="L527" s="163"/>
      <c r="M527" s="163"/>
      <c r="N527" s="163"/>
      <c r="O527" s="163"/>
      <c r="P527" s="163"/>
      <c r="Q527" s="163"/>
      <c r="R527" s="163"/>
      <c r="S527" s="163"/>
      <c r="T527" s="163"/>
      <c r="U527" s="163"/>
      <c r="V527" s="163"/>
      <c r="W527" s="163"/>
      <c r="X527" s="163"/>
      <c r="Y527" s="163"/>
      <c r="Z527" s="163"/>
    </row>
    <row r="528" spans="1:26" ht="12" customHeight="1">
      <c r="A528" s="163"/>
      <c r="B528" s="163"/>
      <c r="C528" s="163"/>
      <c r="D528" s="163"/>
      <c r="E528" s="180"/>
      <c r="F528" s="163"/>
      <c r="G528" s="180"/>
      <c r="H528" s="180"/>
      <c r="I528" s="163"/>
      <c r="J528" s="163"/>
      <c r="K528" s="163"/>
      <c r="L528" s="163"/>
      <c r="M528" s="163"/>
      <c r="N528" s="163"/>
      <c r="O528" s="163"/>
      <c r="P528" s="163"/>
      <c r="Q528" s="163"/>
      <c r="R528" s="163"/>
      <c r="S528" s="163"/>
      <c r="T528" s="163"/>
      <c r="U528" s="163"/>
      <c r="V528" s="163"/>
      <c r="W528" s="163"/>
      <c r="X528" s="163"/>
      <c r="Y528" s="163"/>
      <c r="Z528" s="163"/>
    </row>
    <row r="529" spans="1:26" ht="12" customHeight="1">
      <c r="A529" s="163"/>
      <c r="B529" s="163"/>
      <c r="C529" s="163"/>
      <c r="D529" s="163"/>
      <c r="E529" s="180"/>
      <c r="F529" s="163"/>
      <c r="G529" s="180"/>
      <c r="H529" s="180"/>
      <c r="I529" s="163"/>
      <c r="J529" s="163"/>
      <c r="K529" s="163"/>
      <c r="L529" s="163"/>
      <c r="M529" s="163"/>
      <c r="N529" s="163"/>
      <c r="O529" s="163"/>
      <c r="P529" s="163"/>
      <c r="Q529" s="163"/>
      <c r="R529" s="163"/>
      <c r="S529" s="163"/>
      <c r="T529" s="163"/>
      <c r="U529" s="163"/>
      <c r="V529" s="163"/>
      <c r="W529" s="163"/>
      <c r="X529" s="163"/>
      <c r="Y529" s="163"/>
      <c r="Z529" s="163"/>
    </row>
    <row r="530" spans="1:26" ht="12" customHeight="1">
      <c r="A530" s="163"/>
      <c r="B530" s="163"/>
      <c r="C530" s="163"/>
      <c r="D530" s="163"/>
      <c r="E530" s="180"/>
      <c r="F530" s="163"/>
      <c r="G530" s="180"/>
      <c r="H530" s="180"/>
      <c r="I530" s="163"/>
      <c r="J530" s="163"/>
      <c r="K530" s="163"/>
      <c r="L530" s="163"/>
      <c r="M530" s="163"/>
      <c r="N530" s="163"/>
      <c r="O530" s="163"/>
      <c r="P530" s="163"/>
      <c r="Q530" s="163"/>
      <c r="R530" s="163"/>
      <c r="S530" s="163"/>
      <c r="T530" s="163"/>
      <c r="U530" s="163"/>
      <c r="V530" s="163"/>
      <c r="W530" s="163"/>
      <c r="X530" s="163"/>
      <c r="Y530" s="163"/>
      <c r="Z530" s="163"/>
    </row>
    <row r="531" spans="1:26" ht="12" customHeight="1">
      <c r="A531" s="163"/>
      <c r="B531" s="163"/>
      <c r="C531" s="163"/>
      <c r="D531" s="163"/>
      <c r="E531" s="180"/>
      <c r="F531" s="163"/>
      <c r="G531" s="180"/>
      <c r="H531" s="180"/>
      <c r="I531" s="163"/>
      <c r="J531" s="163"/>
      <c r="K531" s="163"/>
      <c r="L531" s="163"/>
      <c r="M531" s="163"/>
      <c r="N531" s="163"/>
      <c r="O531" s="163"/>
      <c r="P531" s="163"/>
      <c r="Q531" s="163"/>
      <c r="R531" s="163"/>
      <c r="S531" s="163"/>
      <c r="T531" s="163"/>
      <c r="U531" s="163"/>
      <c r="V531" s="163"/>
      <c r="W531" s="163"/>
      <c r="X531" s="163"/>
      <c r="Y531" s="163"/>
      <c r="Z531" s="163"/>
    </row>
    <row r="532" spans="1:26" ht="12" customHeight="1">
      <c r="A532" s="163"/>
      <c r="B532" s="163"/>
      <c r="C532" s="163"/>
      <c r="D532" s="163"/>
      <c r="E532" s="180"/>
      <c r="F532" s="163"/>
      <c r="G532" s="180"/>
      <c r="H532" s="180"/>
      <c r="I532" s="163"/>
      <c r="J532" s="163"/>
      <c r="K532" s="163"/>
      <c r="L532" s="163"/>
      <c r="M532" s="163"/>
      <c r="N532" s="163"/>
      <c r="O532" s="163"/>
      <c r="P532" s="163"/>
      <c r="Q532" s="163"/>
      <c r="R532" s="163"/>
      <c r="S532" s="163"/>
      <c r="T532" s="163"/>
      <c r="U532" s="163"/>
      <c r="V532" s="163"/>
      <c r="W532" s="163"/>
      <c r="X532" s="163"/>
      <c r="Y532" s="163"/>
      <c r="Z532" s="163"/>
    </row>
    <row r="533" spans="1:26" ht="12" customHeight="1">
      <c r="A533" s="163"/>
      <c r="B533" s="163"/>
      <c r="C533" s="163"/>
      <c r="D533" s="163"/>
      <c r="E533" s="180"/>
      <c r="F533" s="163"/>
      <c r="G533" s="180"/>
      <c r="H533" s="180"/>
      <c r="I533" s="163"/>
      <c r="J533" s="163"/>
      <c r="K533" s="163"/>
      <c r="L533" s="163"/>
      <c r="M533" s="163"/>
      <c r="N533" s="163"/>
      <c r="O533" s="163"/>
      <c r="P533" s="163"/>
      <c r="Q533" s="163"/>
      <c r="R533" s="163"/>
      <c r="S533" s="163"/>
      <c r="T533" s="163"/>
      <c r="U533" s="163"/>
      <c r="V533" s="163"/>
      <c r="W533" s="163"/>
      <c r="X533" s="163"/>
      <c r="Y533" s="163"/>
      <c r="Z533" s="163"/>
    </row>
    <row r="534" spans="1:26" ht="12" customHeight="1">
      <c r="A534" s="163"/>
      <c r="B534" s="163"/>
      <c r="C534" s="163"/>
      <c r="D534" s="163"/>
      <c r="E534" s="180"/>
      <c r="F534" s="163"/>
      <c r="G534" s="180"/>
      <c r="H534" s="180"/>
      <c r="I534" s="163"/>
      <c r="J534" s="163"/>
      <c r="K534" s="163"/>
      <c r="L534" s="163"/>
      <c r="M534" s="163"/>
      <c r="N534" s="163"/>
      <c r="O534" s="163"/>
      <c r="P534" s="163"/>
      <c r="Q534" s="163"/>
      <c r="R534" s="163"/>
      <c r="S534" s="163"/>
      <c r="T534" s="163"/>
      <c r="U534" s="163"/>
      <c r="V534" s="163"/>
      <c r="W534" s="163"/>
      <c r="X534" s="163"/>
      <c r="Y534" s="163"/>
      <c r="Z534" s="163"/>
    </row>
    <row r="535" spans="1:26" ht="12" customHeight="1">
      <c r="A535" s="163"/>
      <c r="B535" s="163"/>
      <c r="C535" s="163"/>
      <c r="D535" s="163"/>
      <c r="E535" s="180"/>
      <c r="F535" s="163"/>
      <c r="G535" s="180"/>
      <c r="H535" s="180"/>
      <c r="I535" s="163"/>
      <c r="J535" s="163"/>
      <c r="K535" s="163"/>
      <c r="L535" s="163"/>
      <c r="M535" s="163"/>
      <c r="N535" s="163"/>
      <c r="O535" s="163"/>
      <c r="P535" s="163"/>
      <c r="Q535" s="163"/>
      <c r="R535" s="163"/>
      <c r="S535" s="163"/>
      <c r="T535" s="163"/>
      <c r="U535" s="163"/>
      <c r="V535" s="163"/>
      <c r="W535" s="163"/>
      <c r="X535" s="163"/>
      <c r="Y535" s="163"/>
      <c r="Z535" s="163"/>
    </row>
    <row r="536" spans="1:26" ht="12" customHeight="1">
      <c r="A536" s="163"/>
      <c r="B536" s="163"/>
      <c r="C536" s="163"/>
      <c r="D536" s="163"/>
      <c r="E536" s="180"/>
      <c r="F536" s="163"/>
      <c r="G536" s="180"/>
      <c r="H536" s="180"/>
      <c r="I536" s="163"/>
      <c r="J536" s="163"/>
      <c r="K536" s="163"/>
      <c r="L536" s="163"/>
      <c r="M536" s="163"/>
      <c r="N536" s="163"/>
      <c r="O536" s="163"/>
      <c r="P536" s="163"/>
      <c r="Q536" s="163"/>
      <c r="R536" s="163"/>
      <c r="S536" s="163"/>
      <c r="T536" s="163"/>
      <c r="U536" s="163"/>
      <c r="V536" s="163"/>
      <c r="W536" s="163"/>
      <c r="X536" s="163"/>
      <c r="Y536" s="163"/>
      <c r="Z536" s="163"/>
    </row>
    <row r="537" spans="1:26" ht="12" customHeight="1">
      <c r="A537" s="163"/>
      <c r="B537" s="163"/>
      <c r="C537" s="163"/>
      <c r="D537" s="163"/>
      <c r="E537" s="180"/>
      <c r="F537" s="163"/>
      <c r="G537" s="180"/>
      <c r="H537" s="180"/>
      <c r="I537" s="163"/>
      <c r="J537" s="163"/>
      <c r="K537" s="163"/>
      <c r="L537" s="163"/>
      <c r="M537" s="163"/>
      <c r="N537" s="163"/>
      <c r="O537" s="163"/>
      <c r="P537" s="163"/>
      <c r="Q537" s="163"/>
      <c r="R537" s="163"/>
      <c r="S537" s="163"/>
      <c r="T537" s="163"/>
      <c r="U537" s="163"/>
      <c r="V537" s="163"/>
      <c r="W537" s="163"/>
      <c r="X537" s="163"/>
      <c r="Y537" s="163"/>
      <c r="Z537" s="163"/>
    </row>
    <row r="538" spans="1:26" ht="12" customHeight="1">
      <c r="A538" s="163"/>
      <c r="B538" s="163"/>
      <c r="C538" s="163"/>
      <c r="D538" s="163"/>
      <c r="E538" s="180"/>
      <c r="F538" s="163"/>
      <c r="G538" s="180"/>
      <c r="H538" s="180"/>
      <c r="I538" s="163"/>
      <c r="J538" s="163"/>
      <c r="K538" s="163"/>
      <c r="L538" s="163"/>
      <c r="M538" s="163"/>
      <c r="N538" s="163"/>
      <c r="O538" s="163"/>
      <c r="P538" s="163"/>
      <c r="Q538" s="163"/>
      <c r="R538" s="163"/>
      <c r="S538" s="163"/>
      <c r="T538" s="163"/>
      <c r="U538" s="163"/>
      <c r="V538" s="163"/>
      <c r="W538" s="163"/>
      <c r="X538" s="163"/>
      <c r="Y538" s="163"/>
      <c r="Z538" s="163"/>
    </row>
    <row r="539" spans="1:26" ht="12" customHeight="1">
      <c r="A539" s="163"/>
      <c r="B539" s="163"/>
      <c r="C539" s="163"/>
      <c r="D539" s="163"/>
      <c r="E539" s="180"/>
      <c r="F539" s="163"/>
      <c r="G539" s="180"/>
      <c r="H539" s="180"/>
      <c r="I539" s="163"/>
      <c r="J539" s="163"/>
      <c r="K539" s="163"/>
      <c r="L539" s="163"/>
      <c r="M539" s="163"/>
      <c r="N539" s="163"/>
      <c r="O539" s="163"/>
      <c r="P539" s="163"/>
      <c r="Q539" s="163"/>
      <c r="R539" s="163"/>
      <c r="S539" s="163"/>
      <c r="T539" s="163"/>
      <c r="U539" s="163"/>
      <c r="V539" s="163"/>
      <c r="W539" s="163"/>
      <c r="X539" s="163"/>
      <c r="Y539" s="163"/>
      <c r="Z539" s="163"/>
    </row>
    <row r="540" spans="1:26" ht="12" customHeight="1">
      <c r="A540" s="163"/>
      <c r="B540" s="163"/>
      <c r="C540" s="163"/>
      <c r="D540" s="163"/>
      <c r="E540" s="180"/>
      <c r="F540" s="163"/>
      <c r="G540" s="180"/>
      <c r="H540" s="180"/>
      <c r="I540" s="163"/>
      <c r="J540" s="163"/>
      <c r="K540" s="163"/>
      <c r="L540" s="163"/>
      <c r="M540" s="163"/>
      <c r="N540" s="163"/>
      <c r="O540" s="163"/>
      <c r="P540" s="163"/>
      <c r="Q540" s="163"/>
      <c r="R540" s="163"/>
      <c r="S540" s="163"/>
      <c r="T540" s="163"/>
      <c r="U540" s="163"/>
      <c r="V540" s="163"/>
      <c r="W540" s="163"/>
      <c r="X540" s="163"/>
      <c r="Y540" s="163"/>
      <c r="Z540" s="163"/>
    </row>
    <row r="541" spans="1:26" ht="12" customHeight="1">
      <c r="A541" s="163"/>
      <c r="B541" s="163"/>
      <c r="C541" s="163"/>
      <c r="D541" s="163"/>
      <c r="E541" s="180"/>
      <c r="F541" s="163"/>
      <c r="G541" s="180"/>
      <c r="H541" s="180"/>
      <c r="I541" s="163"/>
      <c r="J541" s="163"/>
      <c r="K541" s="163"/>
      <c r="L541" s="163"/>
      <c r="M541" s="163"/>
      <c r="N541" s="163"/>
      <c r="O541" s="163"/>
      <c r="P541" s="163"/>
      <c r="Q541" s="163"/>
      <c r="R541" s="163"/>
      <c r="S541" s="163"/>
      <c r="T541" s="163"/>
      <c r="U541" s="163"/>
      <c r="V541" s="163"/>
      <c r="W541" s="163"/>
      <c r="X541" s="163"/>
      <c r="Y541" s="163"/>
      <c r="Z541" s="163"/>
    </row>
    <row r="542" spans="1:26" ht="12" customHeight="1">
      <c r="A542" s="163"/>
      <c r="B542" s="163"/>
      <c r="C542" s="163"/>
      <c r="D542" s="163"/>
      <c r="E542" s="180"/>
      <c r="F542" s="163"/>
      <c r="G542" s="180"/>
      <c r="H542" s="180"/>
      <c r="I542" s="163"/>
      <c r="J542" s="163"/>
      <c r="K542" s="163"/>
      <c r="L542" s="163"/>
      <c r="M542" s="163"/>
      <c r="N542" s="163"/>
      <c r="O542" s="163"/>
      <c r="P542" s="163"/>
      <c r="Q542" s="163"/>
      <c r="R542" s="163"/>
      <c r="S542" s="163"/>
      <c r="T542" s="163"/>
      <c r="U542" s="163"/>
      <c r="V542" s="163"/>
      <c r="W542" s="163"/>
      <c r="X542" s="163"/>
      <c r="Y542" s="163"/>
      <c r="Z542" s="163"/>
    </row>
    <row r="543" spans="1:26" ht="12" customHeight="1">
      <c r="A543" s="163"/>
      <c r="B543" s="163"/>
      <c r="C543" s="163"/>
      <c r="D543" s="163"/>
      <c r="E543" s="180"/>
      <c r="F543" s="163"/>
      <c r="G543" s="180"/>
      <c r="H543" s="180"/>
      <c r="I543" s="163"/>
      <c r="J543" s="163"/>
      <c r="K543" s="163"/>
      <c r="L543" s="163"/>
      <c r="M543" s="163"/>
      <c r="N543" s="163"/>
      <c r="O543" s="163"/>
      <c r="P543" s="163"/>
      <c r="Q543" s="163"/>
      <c r="R543" s="163"/>
      <c r="S543" s="163"/>
      <c r="T543" s="163"/>
      <c r="U543" s="163"/>
      <c r="V543" s="163"/>
      <c r="W543" s="163"/>
      <c r="X543" s="163"/>
      <c r="Y543" s="163"/>
      <c r="Z543" s="163"/>
    </row>
    <row r="544" spans="1:26" ht="12" customHeight="1">
      <c r="A544" s="163"/>
      <c r="B544" s="163"/>
      <c r="C544" s="163"/>
      <c r="D544" s="163"/>
      <c r="E544" s="180"/>
      <c r="F544" s="163"/>
      <c r="G544" s="180"/>
      <c r="H544" s="180"/>
      <c r="I544" s="163"/>
      <c r="J544" s="163"/>
      <c r="K544" s="163"/>
      <c r="L544" s="163"/>
      <c r="M544" s="163"/>
      <c r="N544" s="163"/>
      <c r="O544" s="163"/>
      <c r="P544" s="163"/>
      <c r="Q544" s="163"/>
      <c r="R544" s="163"/>
      <c r="S544" s="163"/>
      <c r="T544" s="163"/>
      <c r="U544" s="163"/>
      <c r="V544" s="163"/>
      <c r="W544" s="163"/>
      <c r="X544" s="163"/>
      <c r="Y544" s="163"/>
      <c r="Z544" s="163"/>
    </row>
    <row r="545" spans="1:26" ht="12" customHeight="1">
      <c r="A545" s="163"/>
      <c r="B545" s="163"/>
      <c r="C545" s="163"/>
      <c r="D545" s="163"/>
      <c r="E545" s="180"/>
      <c r="F545" s="163"/>
      <c r="G545" s="180"/>
      <c r="H545" s="180"/>
      <c r="I545" s="163"/>
      <c r="J545" s="163"/>
      <c r="K545" s="163"/>
      <c r="L545" s="163"/>
      <c r="M545" s="163"/>
      <c r="N545" s="163"/>
      <c r="O545" s="163"/>
      <c r="P545" s="163"/>
      <c r="Q545" s="163"/>
      <c r="R545" s="163"/>
      <c r="S545" s="163"/>
      <c r="T545" s="163"/>
      <c r="U545" s="163"/>
      <c r="V545" s="163"/>
      <c r="W545" s="163"/>
      <c r="X545" s="163"/>
      <c r="Y545" s="163"/>
      <c r="Z545" s="163"/>
    </row>
    <row r="546" spans="1:26" ht="12" customHeight="1">
      <c r="A546" s="163"/>
      <c r="B546" s="163"/>
      <c r="C546" s="163"/>
      <c r="D546" s="163"/>
      <c r="E546" s="180"/>
      <c r="F546" s="163"/>
      <c r="G546" s="180"/>
      <c r="H546" s="180"/>
      <c r="I546" s="163"/>
      <c r="J546" s="163"/>
      <c r="K546" s="163"/>
      <c r="L546" s="163"/>
      <c r="M546" s="163"/>
      <c r="N546" s="163"/>
      <c r="O546" s="163"/>
      <c r="P546" s="163"/>
      <c r="Q546" s="163"/>
      <c r="R546" s="163"/>
      <c r="S546" s="163"/>
      <c r="T546" s="163"/>
      <c r="U546" s="163"/>
      <c r="V546" s="163"/>
      <c r="W546" s="163"/>
      <c r="X546" s="163"/>
      <c r="Y546" s="163"/>
      <c r="Z546" s="163"/>
    </row>
    <row r="547" spans="1:26" ht="12" customHeight="1">
      <c r="A547" s="163"/>
      <c r="B547" s="163"/>
      <c r="C547" s="163"/>
      <c r="D547" s="163"/>
      <c r="E547" s="180"/>
      <c r="F547" s="163"/>
      <c r="G547" s="180"/>
      <c r="H547" s="180"/>
      <c r="I547" s="163"/>
      <c r="J547" s="163"/>
      <c r="K547" s="163"/>
      <c r="L547" s="163"/>
      <c r="M547" s="163"/>
      <c r="N547" s="163"/>
      <c r="O547" s="163"/>
      <c r="P547" s="163"/>
      <c r="Q547" s="163"/>
      <c r="R547" s="163"/>
      <c r="S547" s="163"/>
      <c r="T547" s="163"/>
      <c r="U547" s="163"/>
      <c r="V547" s="163"/>
      <c r="W547" s="163"/>
      <c r="X547" s="163"/>
      <c r="Y547" s="163"/>
      <c r="Z547" s="163"/>
    </row>
    <row r="548" spans="1:26" ht="12" customHeight="1">
      <c r="A548" s="163"/>
      <c r="B548" s="163"/>
      <c r="C548" s="163"/>
      <c r="D548" s="163"/>
      <c r="E548" s="180"/>
      <c r="F548" s="163"/>
      <c r="G548" s="180"/>
      <c r="H548" s="180"/>
      <c r="I548" s="163"/>
      <c r="J548" s="163"/>
      <c r="K548" s="163"/>
      <c r="L548" s="163"/>
      <c r="M548" s="163"/>
      <c r="N548" s="163"/>
      <c r="O548" s="163"/>
      <c r="P548" s="163"/>
      <c r="Q548" s="163"/>
      <c r="R548" s="163"/>
      <c r="S548" s="163"/>
      <c r="T548" s="163"/>
      <c r="U548" s="163"/>
      <c r="V548" s="163"/>
      <c r="W548" s="163"/>
      <c r="X548" s="163"/>
      <c r="Y548" s="163"/>
      <c r="Z548" s="163"/>
    </row>
    <row r="549" spans="1:26" ht="12" customHeight="1">
      <c r="A549" s="163"/>
      <c r="B549" s="163"/>
      <c r="C549" s="163"/>
      <c r="D549" s="163"/>
      <c r="E549" s="180"/>
      <c r="F549" s="163"/>
      <c r="G549" s="180"/>
      <c r="H549" s="180"/>
      <c r="I549" s="163"/>
      <c r="J549" s="163"/>
      <c r="K549" s="163"/>
      <c r="L549" s="163"/>
      <c r="M549" s="163"/>
      <c r="N549" s="163"/>
      <c r="O549" s="163"/>
      <c r="P549" s="163"/>
      <c r="Q549" s="163"/>
      <c r="R549" s="163"/>
      <c r="S549" s="163"/>
      <c r="T549" s="163"/>
      <c r="U549" s="163"/>
      <c r="V549" s="163"/>
      <c r="W549" s="163"/>
      <c r="X549" s="163"/>
      <c r="Y549" s="163"/>
      <c r="Z549" s="163"/>
    </row>
    <row r="550" spans="1:26" ht="12" customHeight="1">
      <c r="A550" s="163"/>
      <c r="B550" s="163"/>
      <c r="C550" s="163"/>
      <c r="D550" s="163"/>
      <c r="E550" s="180"/>
      <c r="F550" s="163"/>
      <c r="G550" s="180"/>
      <c r="H550" s="180"/>
      <c r="I550" s="163"/>
      <c r="J550" s="163"/>
      <c r="K550" s="163"/>
      <c r="L550" s="163"/>
      <c r="M550" s="163"/>
      <c r="N550" s="163"/>
      <c r="O550" s="163"/>
      <c r="P550" s="163"/>
      <c r="Q550" s="163"/>
      <c r="R550" s="163"/>
      <c r="S550" s="163"/>
      <c r="T550" s="163"/>
      <c r="U550" s="163"/>
      <c r="V550" s="163"/>
      <c r="W550" s="163"/>
      <c r="X550" s="163"/>
      <c r="Y550" s="163"/>
      <c r="Z550" s="163"/>
    </row>
    <row r="551" spans="1:26" ht="12" customHeight="1">
      <c r="A551" s="163"/>
      <c r="B551" s="163"/>
      <c r="C551" s="163"/>
      <c r="D551" s="163"/>
      <c r="E551" s="180"/>
      <c r="F551" s="163"/>
      <c r="G551" s="180"/>
      <c r="H551" s="180"/>
      <c r="I551" s="163"/>
      <c r="J551" s="163"/>
      <c r="K551" s="163"/>
      <c r="L551" s="163"/>
      <c r="M551" s="163"/>
      <c r="N551" s="163"/>
      <c r="O551" s="163"/>
      <c r="P551" s="163"/>
      <c r="Q551" s="163"/>
      <c r="R551" s="163"/>
      <c r="S551" s="163"/>
      <c r="T551" s="163"/>
      <c r="U551" s="163"/>
      <c r="V551" s="163"/>
      <c r="W551" s="163"/>
      <c r="X551" s="163"/>
      <c r="Y551" s="163"/>
      <c r="Z551" s="163"/>
    </row>
    <row r="552" spans="1:26" ht="12" customHeight="1">
      <c r="A552" s="163"/>
      <c r="B552" s="163"/>
      <c r="C552" s="163"/>
      <c r="D552" s="163"/>
      <c r="E552" s="180"/>
      <c r="F552" s="163"/>
      <c r="G552" s="180"/>
      <c r="H552" s="180"/>
      <c r="I552" s="163"/>
      <c r="J552" s="163"/>
      <c r="K552" s="163"/>
      <c r="L552" s="163"/>
      <c r="M552" s="163"/>
      <c r="N552" s="163"/>
      <c r="O552" s="163"/>
      <c r="P552" s="163"/>
      <c r="Q552" s="163"/>
      <c r="R552" s="163"/>
      <c r="S552" s="163"/>
      <c r="T552" s="163"/>
      <c r="U552" s="163"/>
      <c r="V552" s="163"/>
      <c r="W552" s="163"/>
      <c r="X552" s="163"/>
      <c r="Y552" s="163"/>
      <c r="Z552" s="163"/>
    </row>
    <row r="553" spans="1:26" ht="12" customHeight="1">
      <c r="A553" s="163"/>
      <c r="B553" s="163"/>
      <c r="C553" s="163"/>
      <c r="D553" s="163"/>
      <c r="E553" s="180"/>
      <c r="F553" s="163"/>
      <c r="G553" s="180"/>
      <c r="H553" s="180"/>
      <c r="I553" s="163"/>
      <c r="J553" s="163"/>
      <c r="K553" s="163"/>
      <c r="L553" s="163"/>
      <c r="M553" s="163"/>
      <c r="N553" s="163"/>
      <c r="O553" s="163"/>
      <c r="P553" s="163"/>
      <c r="Q553" s="163"/>
      <c r="R553" s="163"/>
      <c r="S553" s="163"/>
      <c r="T553" s="163"/>
      <c r="U553" s="163"/>
      <c r="V553" s="163"/>
      <c r="W553" s="163"/>
      <c r="X553" s="163"/>
      <c r="Y553" s="163"/>
      <c r="Z553" s="163"/>
    </row>
    <row r="554" spans="1:26" ht="12" customHeight="1">
      <c r="A554" s="163"/>
      <c r="B554" s="163"/>
      <c r="C554" s="163"/>
      <c r="D554" s="163"/>
      <c r="E554" s="180"/>
      <c r="F554" s="163"/>
      <c r="G554" s="180"/>
      <c r="H554" s="180"/>
      <c r="I554" s="163"/>
      <c r="J554" s="163"/>
      <c r="K554" s="163"/>
      <c r="L554" s="163"/>
      <c r="M554" s="163"/>
      <c r="N554" s="163"/>
      <c r="O554" s="163"/>
      <c r="P554" s="163"/>
      <c r="Q554" s="163"/>
      <c r="R554" s="163"/>
      <c r="S554" s="163"/>
      <c r="T554" s="163"/>
      <c r="U554" s="163"/>
      <c r="V554" s="163"/>
      <c r="W554" s="163"/>
      <c r="X554" s="163"/>
      <c r="Y554" s="163"/>
      <c r="Z554" s="163"/>
    </row>
    <row r="555" spans="1:26" ht="12" customHeight="1">
      <c r="A555" s="163"/>
      <c r="B555" s="163"/>
      <c r="C555" s="163"/>
      <c r="D555" s="163"/>
      <c r="E555" s="180"/>
      <c r="F555" s="163"/>
      <c r="G555" s="180"/>
      <c r="H555" s="180"/>
      <c r="I555" s="163"/>
      <c r="J555" s="163"/>
      <c r="K555" s="163"/>
      <c r="L555" s="163"/>
      <c r="M555" s="163"/>
      <c r="N555" s="163"/>
      <c r="O555" s="163"/>
      <c r="P555" s="163"/>
      <c r="Q555" s="163"/>
      <c r="R555" s="163"/>
      <c r="S555" s="163"/>
      <c r="T555" s="163"/>
      <c r="U555" s="163"/>
      <c r="V555" s="163"/>
      <c r="W555" s="163"/>
      <c r="X555" s="163"/>
      <c r="Y555" s="163"/>
      <c r="Z555" s="163"/>
    </row>
    <row r="556" spans="1:26" ht="12" customHeight="1">
      <c r="A556" s="163"/>
      <c r="B556" s="163"/>
      <c r="C556" s="163"/>
      <c r="D556" s="163"/>
      <c r="E556" s="180"/>
      <c r="F556" s="163"/>
      <c r="G556" s="180"/>
      <c r="H556" s="180"/>
      <c r="I556" s="163"/>
      <c r="J556" s="163"/>
      <c r="K556" s="163"/>
      <c r="L556" s="163"/>
      <c r="M556" s="163"/>
      <c r="N556" s="163"/>
      <c r="O556" s="163"/>
      <c r="P556" s="163"/>
      <c r="Q556" s="163"/>
      <c r="R556" s="163"/>
      <c r="S556" s="163"/>
      <c r="T556" s="163"/>
      <c r="U556" s="163"/>
      <c r="V556" s="163"/>
      <c r="W556" s="163"/>
      <c r="X556" s="163"/>
      <c r="Y556" s="163"/>
      <c r="Z556" s="163"/>
    </row>
    <row r="557" spans="1:26" ht="12" customHeight="1">
      <c r="A557" s="163"/>
      <c r="B557" s="163"/>
      <c r="C557" s="163"/>
      <c r="D557" s="163"/>
      <c r="E557" s="180"/>
      <c r="F557" s="163"/>
      <c r="G557" s="180"/>
      <c r="H557" s="180"/>
      <c r="I557" s="163"/>
      <c r="J557" s="163"/>
      <c r="K557" s="163"/>
      <c r="L557" s="163"/>
      <c r="M557" s="163"/>
      <c r="N557" s="163"/>
      <c r="O557" s="163"/>
      <c r="P557" s="163"/>
      <c r="Q557" s="163"/>
      <c r="R557" s="163"/>
      <c r="S557" s="163"/>
      <c r="T557" s="163"/>
      <c r="U557" s="163"/>
      <c r="V557" s="163"/>
      <c r="W557" s="163"/>
      <c r="X557" s="163"/>
      <c r="Y557" s="163"/>
      <c r="Z557" s="163"/>
    </row>
    <row r="558" spans="1:26" ht="12" customHeight="1">
      <c r="A558" s="163"/>
      <c r="B558" s="163"/>
      <c r="C558" s="163"/>
      <c r="D558" s="163"/>
      <c r="E558" s="180"/>
      <c r="F558" s="163"/>
      <c r="G558" s="180"/>
      <c r="H558" s="180"/>
      <c r="I558" s="163"/>
      <c r="J558" s="163"/>
      <c r="K558" s="163"/>
      <c r="L558" s="163"/>
      <c r="M558" s="163"/>
      <c r="N558" s="163"/>
      <c r="O558" s="163"/>
      <c r="P558" s="163"/>
      <c r="Q558" s="163"/>
      <c r="R558" s="163"/>
      <c r="S558" s="163"/>
      <c r="T558" s="163"/>
      <c r="U558" s="163"/>
      <c r="V558" s="163"/>
      <c r="W558" s="163"/>
      <c r="X558" s="163"/>
      <c r="Y558" s="163"/>
      <c r="Z558" s="163"/>
    </row>
    <row r="559" spans="1:26" ht="12" customHeight="1">
      <c r="A559" s="163"/>
      <c r="B559" s="163"/>
      <c r="C559" s="163"/>
      <c r="D559" s="163"/>
      <c r="E559" s="180"/>
      <c r="F559" s="163"/>
      <c r="G559" s="180"/>
      <c r="H559" s="180"/>
      <c r="I559" s="163"/>
      <c r="J559" s="163"/>
      <c r="K559" s="163"/>
      <c r="L559" s="163"/>
      <c r="M559" s="163"/>
      <c r="N559" s="163"/>
      <c r="O559" s="163"/>
      <c r="P559" s="163"/>
      <c r="Q559" s="163"/>
      <c r="R559" s="163"/>
      <c r="S559" s="163"/>
      <c r="T559" s="163"/>
      <c r="U559" s="163"/>
      <c r="V559" s="163"/>
      <c r="W559" s="163"/>
      <c r="X559" s="163"/>
      <c r="Y559" s="163"/>
      <c r="Z559" s="163"/>
    </row>
    <row r="560" spans="1:26" ht="12" customHeight="1">
      <c r="A560" s="163"/>
      <c r="B560" s="163"/>
      <c r="C560" s="163"/>
      <c r="D560" s="163"/>
      <c r="E560" s="180"/>
      <c r="F560" s="163"/>
      <c r="G560" s="180"/>
      <c r="H560" s="180"/>
      <c r="I560" s="163"/>
      <c r="J560" s="163"/>
      <c r="K560" s="163"/>
      <c r="L560" s="163"/>
      <c r="M560" s="163"/>
      <c r="N560" s="163"/>
      <c r="O560" s="163"/>
      <c r="P560" s="163"/>
      <c r="Q560" s="163"/>
      <c r="R560" s="163"/>
      <c r="S560" s="163"/>
      <c r="T560" s="163"/>
      <c r="U560" s="163"/>
      <c r="V560" s="163"/>
      <c r="W560" s="163"/>
      <c r="X560" s="163"/>
      <c r="Y560" s="163"/>
      <c r="Z560" s="163"/>
    </row>
    <row r="561" spans="1:26" ht="12" customHeight="1">
      <c r="A561" s="163"/>
      <c r="B561" s="163"/>
      <c r="C561" s="163"/>
      <c r="D561" s="163"/>
      <c r="E561" s="180"/>
      <c r="F561" s="163"/>
      <c r="G561" s="180"/>
      <c r="H561" s="180"/>
      <c r="I561" s="163"/>
      <c r="J561" s="163"/>
      <c r="K561" s="163"/>
      <c r="L561" s="163"/>
      <c r="M561" s="163"/>
      <c r="N561" s="163"/>
      <c r="O561" s="163"/>
      <c r="P561" s="163"/>
      <c r="Q561" s="163"/>
      <c r="R561" s="163"/>
      <c r="S561" s="163"/>
      <c r="T561" s="163"/>
      <c r="U561" s="163"/>
      <c r="V561" s="163"/>
      <c r="W561" s="163"/>
      <c r="X561" s="163"/>
      <c r="Y561" s="163"/>
      <c r="Z561" s="163"/>
    </row>
    <row r="562" spans="1:26" ht="12" customHeight="1">
      <c r="A562" s="163"/>
      <c r="B562" s="163"/>
      <c r="C562" s="163"/>
      <c r="D562" s="163"/>
      <c r="E562" s="180"/>
      <c r="F562" s="163"/>
      <c r="G562" s="180"/>
      <c r="H562" s="180"/>
      <c r="I562" s="163"/>
      <c r="J562" s="163"/>
      <c r="K562" s="163"/>
      <c r="L562" s="163"/>
      <c r="M562" s="163"/>
      <c r="N562" s="163"/>
      <c r="O562" s="163"/>
      <c r="P562" s="163"/>
      <c r="Q562" s="163"/>
      <c r="R562" s="163"/>
      <c r="S562" s="163"/>
      <c r="T562" s="163"/>
      <c r="U562" s="163"/>
      <c r="V562" s="163"/>
      <c r="W562" s="163"/>
      <c r="X562" s="163"/>
      <c r="Y562" s="163"/>
      <c r="Z562" s="163"/>
    </row>
    <row r="563" spans="1:26" ht="12" customHeight="1">
      <c r="A563" s="163"/>
      <c r="B563" s="163"/>
      <c r="C563" s="163"/>
      <c r="D563" s="163"/>
      <c r="E563" s="180"/>
      <c r="F563" s="163"/>
      <c r="G563" s="180"/>
      <c r="H563" s="180"/>
      <c r="I563" s="163"/>
      <c r="J563" s="163"/>
      <c r="K563" s="163"/>
      <c r="L563" s="163"/>
      <c r="M563" s="163"/>
      <c r="N563" s="163"/>
      <c r="O563" s="163"/>
      <c r="P563" s="163"/>
      <c r="Q563" s="163"/>
      <c r="R563" s="163"/>
      <c r="S563" s="163"/>
      <c r="T563" s="163"/>
      <c r="U563" s="163"/>
      <c r="V563" s="163"/>
      <c r="W563" s="163"/>
      <c r="X563" s="163"/>
      <c r="Y563" s="163"/>
      <c r="Z563" s="163"/>
    </row>
    <row r="564" spans="1:26" ht="12" customHeight="1">
      <c r="A564" s="163"/>
      <c r="B564" s="163"/>
      <c r="C564" s="163"/>
      <c r="D564" s="163"/>
      <c r="E564" s="180"/>
      <c r="F564" s="163"/>
      <c r="G564" s="180"/>
      <c r="H564" s="180"/>
      <c r="I564" s="163"/>
      <c r="J564" s="163"/>
      <c r="K564" s="163"/>
      <c r="L564" s="163"/>
      <c r="M564" s="163"/>
      <c r="N564" s="163"/>
      <c r="O564" s="163"/>
      <c r="P564" s="163"/>
      <c r="Q564" s="163"/>
      <c r="R564" s="163"/>
      <c r="S564" s="163"/>
      <c r="T564" s="163"/>
      <c r="U564" s="163"/>
      <c r="V564" s="163"/>
      <c r="W564" s="163"/>
      <c r="X564" s="163"/>
      <c r="Y564" s="163"/>
      <c r="Z564" s="163"/>
    </row>
    <row r="565" spans="1:26" ht="12" customHeight="1">
      <c r="A565" s="163"/>
      <c r="B565" s="163"/>
      <c r="C565" s="163"/>
      <c r="D565" s="163"/>
      <c r="E565" s="180"/>
      <c r="F565" s="163"/>
      <c r="G565" s="180"/>
      <c r="H565" s="180"/>
      <c r="I565" s="163"/>
      <c r="J565" s="163"/>
      <c r="K565" s="163"/>
      <c r="L565" s="163"/>
      <c r="M565" s="163"/>
      <c r="N565" s="163"/>
      <c r="O565" s="163"/>
      <c r="P565" s="163"/>
      <c r="Q565" s="163"/>
      <c r="R565" s="163"/>
      <c r="S565" s="163"/>
      <c r="T565" s="163"/>
      <c r="U565" s="163"/>
      <c r="V565" s="163"/>
      <c r="W565" s="163"/>
      <c r="X565" s="163"/>
      <c r="Y565" s="163"/>
      <c r="Z565" s="163"/>
    </row>
    <row r="566" spans="1:26" ht="12" customHeight="1">
      <c r="A566" s="163"/>
      <c r="B566" s="163"/>
      <c r="C566" s="163"/>
      <c r="D566" s="163"/>
      <c r="E566" s="180"/>
      <c r="F566" s="163"/>
      <c r="G566" s="180"/>
      <c r="H566" s="180"/>
      <c r="I566" s="163"/>
      <c r="J566" s="163"/>
      <c r="K566" s="163"/>
      <c r="L566" s="163"/>
      <c r="M566" s="163"/>
      <c r="N566" s="163"/>
      <c r="O566" s="163"/>
      <c r="P566" s="163"/>
      <c r="Q566" s="163"/>
      <c r="R566" s="163"/>
      <c r="S566" s="163"/>
      <c r="T566" s="163"/>
      <c r="U566" s="163"/>
      <c r="V566" s="163"/>
      <c r="W566" s="163"/>
      <c r="X566" s="163"/>
      <c r="Y566" s="163"/>
      <c r="Z566" s="163"/>
    </row>
    <row r="567" spans="1:26" ht="12" customHeight="1">
      <c r="A567" s="163"/>
      <c r="B567" s="163"/>
      <c r="C567" s="163"/>
      <c r="D567" s="163"/>
      <c r="E567" s="180"/>
      <c r="F567" s="163"/>
      <c r="G567" s="180"/>
      <c r="H567" s="180"/>
      <c r="I567" s="163"/>
      <c r="J567" s="163"/>
      <c r="K567" s="163"/>
      <c r="L567" s="163"/>
      <c r="M567" s="163"/>
      <c r="N567" s="163"/>
      <c r="O567" s="163"/>
      <c r="P567" s="163"/>
      <c r="Q567" s="163"/>
      <c r="R567" s="163"/>
      <c r="S567" s="163"/>
      <c r="T567" s="163"/>
      <c r="U567" s="163"/>
      <c r="V567" s="163"/>
      <c r="W567" s="163"/>
      <c r="X567" s="163"/>
      <c r="Y567" s="163"/>
      <c r="Z567" s="163"/>
    </row>
    <row r="568" spans="1:26" ht="12" customHeight="1">
      <c r="A568" s="163"/>
      <c r="B568" s="163"/>
      <c r="C568" s="163"/>
      <c r="D568" s="163"/>
      <c r="E568" s="180"/>
      <c r="F568" s="163"/>
      <c r="G568" s="180"/>
      <c r="H568" s="180"/>
      <c r="I568" s="163"/>
      <c r="J568" s="163"/>
      <c r="K568" s="163"/>
      <c r="L568" s="163"/>
      <c r="M568" s="163"/>
      <c r="N568" s="163"/>
      <c r="O568" s="163"/>
      <c r="P568" s="163"/>
      <c r="Q568" s="163"/>
      <c r="R568" s="163"/>
      <c r="S568" s="163"/>
      <c r="T568" s="163"/>
      <c r="U568" s="163"/>
      <c r="V568" s="163"/>
      <c r="W568" s="163"/>
      <c r="X568" s="163"/>
      <c r="Y568" s="163"/>
      <c r="Z568" s="163"/>
    </row>
    <row r="569" spans="1:26" ht="12" customHeight="1">
      <c r="A569" s="163"/>
      <c r="B569" s="163"/>
      <c r="C569" s="163"/>
      <c r="D569" s="163"/>
      <c r="E569" s="180"/>
      <c r="F569" s="163"/>
      <c r="G569" s="180"/>
      <c r="H569" s="180"/>
      <c r="I569" s="163"/>
      <c r="J569" s="163"/>
      <c r="K569" s="163"/>
      <c r="L569" s="163"/>
      <c r="M569" s="163"/>
      <c r="N569" s="163"/>
      <c r="O569" s="163"/>
      <c r="P569" s="163"/>
      <c r="Q569" s="163"/>
      <c r="R569" s="163"/>
      <c r="S569" s="163"/>
      <c r="T569" s="163"/>
      <c r="U569" s="163"/>
      <c r="V569" s="163"/>
      <c r="W569" s="163"/>
      <c r="X569" s="163"/>
      <c r="Y569" s="163"/>
      <c r="Z569" s="163"/>
    </row>
    <row r="570" spans="1:26" ht="12" customHeight="1">
      <c r="A570" s="163"/>
      <c r="B570" s="163"/>
      <c r="C570" s="163"/>
      <c r="D570" s="163"/>
      <c r="E570" s="180"/>
      <c r="F570" s="163"/>
      <c r="G570" s="180"/>
      <c r="H570" s="180"/>
      <c r="I570" s="163"/>
      <c r="J570" s="163"/>
      <c r="K570" s="163"/>
      <c r="L570" s="163"/>
      <c r="M570" s="163"/>
      <c r="N570" s="163"/>
      <c r="O570" s="163"/>
      <c r="P570" s="163"/>
      <c r="Q570" s="163"/>
      <c r="R570" s="163"/>
      <c r="S570" s="163"/>
      <c r="T570" s="163"/>
      <c r="U570" s="163"/>
      <c r="V570" s="163"/>
      <c r="W570" s="163"/>
      <c r="X570" s="163"/>
      <c r="Y570" s="163"/>
      <c r="Z570" s="163"/>
    </row>
    <row r="571" spans="1:26" ht="12" customHeight="1">
      <c r="A571" s="163"/>
      <c r="B571" s="163"/>
      <c r="C571" s="163"/>
      <c r="D571" s="163"/>
      <c r="E571" s="180"/>
      <c r="F571" s="163"/>
      <c r="G571" s="180"/>
      <c r="H571" s="180"/>
      <c r="I571" s="163"/>
      <c r="J571" s="163"/>
      <c r="K571" s="163"/>
      <c r="L571" s="163"/>
      <c r="M571" s="163"/>
      <c r="N571" s="163"/>
      <c r="O571" s="163"/>
      <c r="P571" s="163"/>
      <c r="Q571" s="163"/>
      <c r="R571" s="163"/>
      <c r="S571" s="163"/>
      <c r="T571" s="163"/>
      <c r="U571" s="163"/>
      <c r="V571" s="163"/>
      <c r="W571" s="163"/>
      <c r="X571" s="163"/>
      <c r="Y571" s="163"/>
      <c r="Z571" s="163"/>
    </row>
    <row r="572" spans="1:26" ht="12" customHeight="1">
      <c r="A572" s="163"/>
      <c r="B572" s="163"/>
      <c r="C572" s="163"/>
      <c r="D572" s="163"/>
      <c r="E572" s="180"/>
      <c r="F572" s="163"/>
      <c r="G572" s="180"/>
      <c r="H572" s="180"/>
      <c r="I572" s="163"/>
      <c r="J572" s="163"/>
      <c r="K572" s="163"/>
      <c r="L572" s="163"/>
      <c r="M572" s="163"/>
      <c r="N572" s="163"/>
      <c r="O572" s="163"/>
      <c r="P572" s="163"/>
      <c r="Q572" s="163"/>
      <c r="R572" s="163"/>
      <c r="S572" s="163"/>
      <c r="T572" s="163"/>
      <c r="U572" s="163"/>
      <c r="V572" s="163"/>
      <c r="W572" s="163"/>
      <c r="X572" s="163"/>
      <c r="Y572" s="163"/>
      <c r="Z572" s="163"/>
    </row>
    <row r="573" spans="1:26" ht="12" customHeight="1">
      <c r="A573" s="163"/>
      <c r="B573" s="163"/>
      <c r="C573" s="163"/>
      <c r="D573" s="163"/>
      <c r="E573" s="180"/>
      <c r="F573" s="163"/>
      <c r="G573" s="180"/>
      <c r="H573" s="180"/>
      <c r="I573" s="163"/>
      <c r="J573" s="163"/>
      <c r="K573" s="163"/>
      <c r="L573" s="163"/>
      <c r="M573" s="163"/>
      <c r="N573" s="163"/>
      <c r="O573" s="163"/>
      <c r="P573" s="163"/>
      <c r="Q573" s="163"/>
      <c r="R573" s="163"/>
      <c r="S573" s="163"/>
      <c r="T573" s="163"/>
      <c r="U573" s="163"/>
      <c r="V573" s="163"/>
      <c r="W573" s="163"/>
      <c r="X573" s="163"/>
      <c r="Y573" s="163"/>
      <c r="Z573" s="163"/>
    </row>
    <row r="574" spans="1:26" ht="12" customHeight="1">
      <c r="A574" s="163"/>
      <c r="B574" s="163"/>
      <c r="C574" s="163"/>
      <c r="D574" s="163"/>
      <c r="E574" s="180"/>
      <c r="F574" s="163"/>
      <c r="G574" s="180"/>
      <c r="H574" s="180"/>
      <c r="I574" s="163"/>
      <c r="J574" s="163"/>
      <c r="K574" s="163"/>
      <c r="L574" s="163"/>
      <c r="M574" s="163"/>
      <c r="N574" s="163"/>
      <c r="O574" s="163"/>
      <c r="P574" s="163"/>
      <c r="Q574" s="163"/>
      <c r="R574" s="163"/>
      <c r="S574" s="163"/>
      <c r="T574" s="163"/>
      <c r="U574" s="163"/>
      <c r="V574" s="163"/>
      <c r="W574" s="163"/>
      <c r="X574" s="163"/>
      <c r="Y574" s="163"/>
      <c r="Z574" s="163"/>
    </row>
    <row r="575" spans="1:26" ht="12" customHeight="1">
      <c r="A575" s="163"/>
      <c r="B575" s="163"/>
      <c r="C575" s="163"/>
      <c r="D575" s="163"/>
      <c r="E575" s="180"/>
      <c r="F575" s="163"/>
      <c r="G575" s="180"/>
      <c r="H575" s="180"/>
      <c r="I575" s="163"/>
      <c r="J575" s="163"/>
      <c r="K575" s="163"/>
      <c r="L575" s="163"/>
      <c r="M575" s="163"/>
      <c r="N575" s="163"/>
      <c r="O575" s="163"/>
      <c r="P575" s="163"/>
      <c r="Q575" s="163"/>
      <c r="R575" s="163"/>
      <c r="S575" s="163"/>
      <c r="T575" s="163"/>
      <c r="U575" s="163"/>
      <c r="V575" s="163"/>
      <c r="W575" s="163"/>
      <c r="X575" s="163"/>
      <c r="Y575" s="163"/>
      <c r="Z575" s="163"/>
    </row>
    <row r="576" spans="1:26" ht="12" customHeight="1">
      <c r="A576" s="163"/>
      <c r="B576" s="163"/>
      <c r="C576" s="163"/>
      <c r="D576" s="163"/>
      <c r="E576" s="180"/>
      <c r="F576" s="163"/>
      <c r="G576" s="180"/>
      <c r="H576" s="180"/>
      <c r="I576" s="163"/>
      <c r="J576" s="163"/>
      <c r="K576" s="163"/>
      <c r="L576" s="163"/>
      <c r="M576" s="163"/>
      <c r="N576" s="163"/>
      <c r="O576" s="163"/>
      <c r="P576" s="163"/>
      <c r="Q576" s="163"/>
      <c r="R576" s="163"/>
      <c r="S576" s="163"/>
      <c r="T576" s="163"/>
      <c r="U576" s="163"/>
      <c r="V576" s="163"/>
      <c r="W576" s="163"/>
      <c r="X576" s="163"/>
      <c r="Y576" s="163"/>
      <c r="Z576" s="163"/>
    </row>
    <row r="577" spans="1:26" ht="12" customHeight="1">
      <c r="A577" s="163"/>
      <c r="B577" s="163"/>
      <c r="C577" s="163"/>
      <c r="D577" s="163"/>
      <c r="E577" s="180"/>
      <c r="F577" s="163"/>
      <c r="G577" s="180"/>
      <c r="H577" s="180"/>
      <c r="I577" s="163"/>
      <c r="J577" s="163"/>
      <c r="K577" s="163"/>
      <c r="L577" s="163"/>
      <c r="M577" s="163"/>
      <c r="N577" s="163"/>
      <c r="O577" s="163"/>
      <c r="P577" s="163"/>
      <c r="Q577" s="163"/>
      <c r="R577" s="163"/>
      <c r="S577" s="163"/>
      <c r="T577" s="163"/>
      <c r="U577" s="163"/>
      <c r="V577" s="163"/>
      <c r="W577" s="163"/>
      <c r="X577" s="163"/>
      <c r="Y577" s="163"/>
      <c r="Z577" s="163"/>
    </row>
    <row r="578" spans="1:26" ht="12" customHeight="1">
      <c r="A578" s="163"/>
      <c r="B578" s="163"/>
      <c r="C578" s="163"/>
      <c r="D578" s="163"/>
      <c r="E578" s="180"/>
      <c r="F578" s="163"/>
      <c r="G578" s="180"/>
      <c r="H578" s="180"/>
      <c r="I578" s="163"/>
      <c r="J578" s="163"/>
      <c r="K578" s="163"/>
      <c r="L578" s="163"/>
      <c r="M578" s="163"/>
      <c r="N578" s="163"/>
      <c r="O578" s="163"/>
      <c r="P578" s="163"/>
      <c r="Q578" s="163"/>
      <c r="R578" s="163"/>
      <c r="S578" s="163"/>
      <c r="T578" s="163"/>
      <c r="U578" s="163"/>
      <c r="V578" s="163"/>
      <c r="W578" s="163"/>
      <c r="X578" s="163"/>
      <c r="Y578" s="163"/>
      <c r="Z578" s="163"/>
    </row>
    <row r="579" spans="1:26" ht="12" customHeight="1">
      <c r="A579" s="163"/>
      <c r="B579" s="163"/>
      <c r="C579" s="163"/>
      <c r="D579" s="163"/>
      <c r="E579" s="180"/>
      <c r="F579" s="163"/>
      <c r="G579" s="180"/>
      <c r="H579" s="180"/>
      <c r="I579" s="163"/>
      <c r="J579" s="163"/>
      <c r="K579" s="163"/>
      <c r="L579" s="163"/>
      <c r="M579" s="163"/>
      <c r="N579" s="163"/>
      <c r="O579" s="163"/>
      <c r="P579" s="163"/>
      <c r="Q579" s="163"/>
      <c r="R579" s="163"/>
      <c r="S579" s="163"/>
      <c r="T579" s="163"/>
      <c r="U579" s="163"/>
      <c r="V579" s="163"/>
      <c r="W579" s="163"/>
      <c r="X579" s="163"/>
      <c r="Y579" s="163"/>
      <c r="Z579" s="163"/>
    </row>
    <row r="580" spans="1:26" ht="12" customHeight="1">
      <c r="A580" s="163"/>
      <c r="B580" s="163"/>
      <c r="C580" s="163"/>
      <c r="D580" s="163"/>
      <c r="E580" s="180"/>
      <c r="F580" s="163"/>
      <c r="G580" s="180"/>
      <c r="H580" s="180"/>
      <c r="I580" s="163"/>
      <c r="J580" s="163"/>
      <c r="K580" s="163"/>
      <c r="L580" s="163"/>
      <c r="M580" s="163"/>
      <c r="N580" s="163"/>
      <c r="O580" s="163"/>
      <c r="P580" s="163"/>
      <c r="Q580" s="163"/>
      <c r="R580" s="163"/>
      <c r="S580" s="163"/>
      <c r="T580" s="163"/>
      <c r="U580" s="163"/>
      <c r="V580" s="163"/>
      <c r="W580" s="163"/>
      <c r="X580" s="163"/>
      <c r="Y580" s="163"/>
      <c r="Z580" s="163"/>
    </row>
    <row r="581" spans="1:26" ht="12" customHeight="1">
      <c r="A581" s="163"/>
      <c r="B581" s="163"/>
      <c r="C581" s="163"/>
      <c r="D581" s="163"/>
      <c r="E581" s="180"/>
      <c r="F581" s="163"/>
      <c r="G581" s="180"/>
      <c r="H581" s="180"/>
      <c r="I581" s="163"/>
      <c r="J581" s="163"/>
      <c r="K581" s="163"/>
      <c r="L581" s="163"/>
      <c r="M581" s="163"/>
      <c r="N581" s="163"/>
      <c r="O581" s="163"/>
      <c r="P581" s="163"/>
      <c r="Q581" s="163"/>
      <c r="R581" s="163"/>
      <c r="S581" s="163"/>
      <c r="T581" s="163"/>
      <c r="U581" s="163"/>
      <c r="V581" s="163"/>
      <c r="W581" s="163"/>
      <c r="X581" s="163"/>
      <c r="Y581" s="163"/>
      <c r="Z581" s="163"/>
    </row>
    <row r="582" spans="1:26" ht="12" customHeight="1">
      <c r="A582" s="163"/>
      <c r="B582" s="163"/>
      <c r="C582" s="163"/>
      <c r="D582" s="163"/>
      <c r="E582" s="180"/>
      <c r="F582" s="163"/>
      <c r="G582" s="180"/>
      <c r="H582" s="180"/>
      <c r="I582" s="163"/>
      <c r="J582" s="163"/>
      <c r="K582" s="163"/>
      <c r="L582" s="163"/>
      <c r="M582" s="163"/>
      <c r="N582" s="163"/>
      <c r="O582" s="163"/>
      <c r="P582" s="163"/>
      <c r="Q582" s="163"/>
      <c r="R582" s="163"/>
      <c r="S582" s="163"/>
      <c r="T582" s="163"/>
      <c r="U582" s="163"/>
      <c r="V582" s="163"/>
      <c r="W582" s="163"/>
      <c r="X582" s="163"/>
      <c r="Y582" s="163"/>
      <c r="Z582" s="163"/>
    </row>
    <row r="583" spans="1:26" ht="12" customHeight="1">
      <c r="A583" s="163"/>
      <c r="B583" s="163"/>
      <c r="C583" s="163"/>
      <c r="D583" s="163"/>
      <c r="E583" s="180"/>
      <c r="F583" s="163"/>
      <c r="G583" s="180"/>
      <c r="H583" s="180"/>
      <c r="I583" s="163"/>
      <c r="J583" s="163"/>
      <c r="K583" s="163"/>
      <c r="L583" s="163"/>
      <c r="M583" s="163"/>
      <c r="N583" s="163"/>
      <c r="O583" s="163"/>
      <c r="P583" s="163"/>
      <c r="Q583" s="163"/>
      <c r="R583" s="163"/>
      <c r="S583" s="163"/>
      <c r="T583" s="163"/>
      <c r="U583" s="163"/>
      <c r="V583" s="163"/>
      <c r="W583" s="163"/>
      <c r="X583" s="163"/>
      <c r="Y583" s="163"/>
      <c r="Z583" s="163"/>
    </row>
    <row r="584" spans="1:26" ht="12" customHeight="1">
      <c r="A584" s="163"/>
      <c r="B584" s="163"/>
      <c r="C584" s="163"/>
      <c r="D584" s="163"/>
      <c r="E584" s="180"/>
      <c r="F584" s="163"/>
      <c r="G584" s="180"/>
      <c r="H584" s="180"/>
      <c r="I584" s="163"/>
      <c r="J584" s="163"/>
      <c r="K584" s="163"/>
      <c r="L584" s="163"/>
      <c r="M584" s="163"/>
      <c r="N584" s="163"/>
      <c r="O584" s="163"/>
      <c r="P584" s="163"/>
      <c r="Q584" s="163"/>
      <c r="R584" s="163"/>
      <c r="S584" s="163"/>
      <c r="T584" s="163"/>
      <c r="U584" s="163"/>
      <c r="V584" s="163"/>
      <c r="W584" s="163"/>
      <c r="X584" s="163"/>
      <c r="Y584" s="163"/>
      <c r="Z584" s="163"/>
    </row>
    <row r="585" spans="1:26" ht="12" customHeight="1">
      <c r="A585" s="163"/>
      <c r="B585" s="163"/>
      <c r="C585" s="163"/>
      <c r="D585" s="163"/>
      <c r="E585" s="180"/>
      <c r="F585" s="163"/>
      <c r="G585" s="180"/>
      <c r="H585" s="180"/>
      <c r="I585" s="163"/>
      <c r="J585" s="163"/>
      <c r="K585" s="163"/>
      <c r="L585" s="163"/>
      <c r="M585" s="163"/>
      <c r="N585" s="163"/>
      <c r="O585" s="163"/>
      <c r="P585" s="163"/>
      <c r="Q585" s="163"/>
      <c r="R585" s="163"/>
      <c r="S585" s="163"/>
      <c r="T585" s="163"/>
      <c r="U585" s="163"/>
      <c r="V585" s="163"/>
      <c r="W585" s="163"/>
      <c r="X585" s="163"/>
      <c r="Y585" s="163"/>
      <c r="Z585" s="163"/>
    </row>
    <row r="586" spans="1:26" ht="12" customHeight="1">
      <c r="A586" s="163"/>
      <c r="B586" s="163"/>
      <c r="C586" s="163"/>
      <c r="D586" s="163"/>
      <c r="E586" s="180"/>
      <c r="F586" s="163"/>
      <c r="G586" s="180"/>
      <c r="H586" s="180"/>
      <c r="I586" s="163"/>
      <c r="J586" s="163"/>
      <c r="K586" s="163"/>
      <c r="L586" s="163"/>
      <c r="M586" s="163"/>
      <c r="N586" s="163"/>
      <c r="O586" s="163"/>
      <c r="P586" s="163"/>
      <c r="Q586" s="163"/>
      <c r="R586" s="163"/>
      <c r="S586" s="163"/>
      <c r="T586" s="163"/>
      <c r="U586" s="163"/>
      <c r="V586" s="163"/>
      <c r="W586" s="163"/>
      <c r="X586" s="163"/>
      <c r="Y586" s="163"/>
      <c r="Z586" s="163"/>
    </row>
    <row r="587" spans="1:26" ht="12" customHeight="1">
      <c r="A587" s="163"/>
      <c r="B587" s="163"/>
      <c r="C587" s="163"/>
      <c r="D587" s="163"/>
      <c r="E587" s="180"/>
      <c r="F587" s="163"/>
      <c r="G587" s="180"/>
      <c r="H587" s="180"/>
      <c r="I587" s="163"/>
      <c r="J587" s="163"/>
      <c r="K587" s="163"/>
      <c r="L587" s="163"/>
      <c r="M587" s="163"/>
      <c r="N587" s="163"/>
      <c r="O587" s="163"/>
      <c r="P587" s="163"/>
      <c r="Q587" s="163"/>
      <c r="R587" s="163"/>
      <c r="S587" s="163"/>
      <c r="T587" s="163"/>
      <c r="U587" s="163"/>
      <c r="V587" s="163"/>
      <c r="W587" s="163"/>
      <c r="X587" s="163"/>
      <c r="Y587" s="163"/>
      <c r="Z587" s="163"/>
    </row>
    <row r="588" spans="1:26" ht="12" customHeight="1">
      <c r="A588" s="163"/>
      <c r="B588" s="163"/>
      <c r="C588" s="163"/>
      <c r="D588" s="163"/>
      <c r="E588" s="180"/>
      <c r="F588" s="163"/>
      <c r="G588" s="180"/>
      <c r="H588" s="180"/>
      <c r="I588" s="163"/>
      <c r="J588" s="163"/>
      <c r="K588" s="163"/>
      <c r="L588" s="163"/>
      <c r="M588" s="163"/>
      <c r="N588" s="163"/>
      <c r="O588" s="163"/>
      <c r="P588" s="163"/>
      <c r="Q588" s="163"/>
      <c r="R588" s="163"/>
      <c r="S588" s="163"/>
      <c r="T588" s="163"/>
      <c r="U588" s="163"/>
      <c r="V588" s="163"/>
      <c r="W588" s="163"/>
      <c r="X588" s="163"/>
      <c r="Y588" s="163"/>
      <c r="Z588" s="163"/>
    </row>
    <row r="589" spans="1:26" ht="12" customHeight="1">
      <c r="A589" s="163"/>
      <c r="B589" s="163"/>
      <c r="C589" s="163"/>
      <c r="D589" s="163"/>
      <c r="E589" s="180"/>
      <c r="F589" s="163"/>
      <c r="G589" s="180"/>
      <c r="H589" s="180"/>
      <c r="I589" s="163"/>
      <c r="J589" s="163"/>
      <c r="K589" s="163"/>
      <c r="L589" s="163"/>
      <c r="M589" s="163"/>
      <c r="N589" s="163"/>
      <c r="O589" s="163"/>
      <c r="P589" s="163"/>
      <c r="Q589" s="163"/>
      <c r="R589" s="163"/>
      <c r="S589" s="163"/>
      <c r="T589" s="163"/>
      <c r="U589" s="163"/>
      <c r="V589" s="163"/>
      <c r="W589" s="163"/>
      <c r="X589" s="163"/>
      <c r="Y589" s="163"/>
      <c r="Z589" s="163"/>
    </row>
    <row r="590" spans="1:26" ht="12" customHeight="1">
      <c r="A590" s="163"/>
      <c r="B590" s="163"/>
      <c r="C590" s="163"/>
      <c r="D590" s="163"/>
      <c r="E590" s="180"/>
      <c r="F590" s="163"/>
      <c r="G590" s="180"/>
      <c r="H590" s="180"/>
      <c r="I590" s="163"/>
      <c r="J590" s="163"/>
      <c r="K590" s="163"/>
      <c r="L590" s="163"/>
      <c r="M590" s="163"/>
      <c r="N590" s="163"/>
      <c r="O590" s="163"/>
      <c r="P590" s="163"/>
      <c r="Q590" s="163"/>
      <c r="R590" s="163"/>
      <c r="S590" s="163"/>
      <c r="T590" s="163"/>
      <c r="U590" s="163"/>
      <c r="V590" s="163"/>
      <c r="W590" s="163"/>
      <c r="X590" s="163"/>
      <c r="Y590" s="163"/>
      <c r="Z590" s="163"/>
    </row>
    <row r="591" spans="1:26" ht="12" customHeight="1">
      <c r="A591" s="163"/>
      <c r="B591" s="163"/>
      <c r="C591" s="163"/>
      <c r="D591" s="163"/>
      <c r="E591" s="180"/>
      <c r="F591" s="163"/>
      <c r="G591" s="180"/>
      <c r="H591" s="180"/>
      <c r="I591" s="163"/>
      <c r="J591" s="163"/>
      <c r="K591" s="163"/>
      <c r="L591" s="163"/>
      <c r="M591" s="163"/>
      <c r="N591" s="163"/>
      <c r="O591" s="163"/>
      <c r="P591" s="163"/>
      <c r="Q591" s="163"/>
      <c r="R591" s="163"/>
      <c r="S591" s="163"/>
      <c r="T591" s="163"/>
      <c r="U591" s="163"/>
      <c r="V591" s="163"/>
      <c r="W591" s="163"/>
      <c r="X591" s="163"/>
      <c r="Y591" s="163"/>
      <c r="Z591" s="163"/>
    </row>
    <row r="592" spans="1:26" ht="12" customHeight="1">
      <c r="A592" s="163"/>
      <c r="B592" s="163"/>
      <c r="C592" s="163"/>
      <c r="D592" s="163"/>
      <c r="E592" s="180"/>
      <c r="F592" s="163"/>
      <c r="G592" s="180"/>
      <c r="H592" s="180"/>
      <c r="I592" s="163"/>
      <c r="J592" s="163"/>
      <c r="K592" s="163"/>
      <c r="L592" s="163"/>
      <c r="M592" s="163"/>
      <c r="N592" s="163"/>
      <c r="O592" s="163"/>
      <c r="P592" s="163"/>
      <c r="Q592" s="163"/>
      <c r="R592" s="163"/>
      <c r="S592" s="163"/>
      <c r="T592" s="163"/>
      <c r="U592" s="163"/>
      <c r="V592" s="163"/>
      <c r="W592" s="163"/>
      <c r="X592" s="163"/>
      <c r="Y592" s="163"/>
      <c r="Z592" s="163"/>
    </row>
    <row r="593" spans="1:26" ht="12" customHeight="1">
      <c r="A593" s="163"/>
      <c r="B593" s="163"/>
      <c r="C593" s="163"/>
      <c r="D593" s="163"/>
      <c r="E593" s="180"/>
      <c r="F593" s="163"/>
      <c r="G593" s="180"/>
      <c r="H593" s="180"/>
      <c r="I593" s="163"/>
      <c r="J593" s="163"/>
      <c r="K593" s="163"/>
      <c r="L593" s="163"/>
      <c r="M593" s="163"/>
      <c r="N593" s="163"/>
      <c r="O593" s="163"/>
      <c r="P593" s="163"/>
      <c r="Q593" s="163"/>
      <c r="R593" s="163"/>
      <c r="S593" s="163"/>
      <c r="T593" s="163"/>
      <c r="U593" s="163"/>
      <c r="V593" s="163"/>
      <c r="W593" s="163"/>
      <c r="X593" s="163"/>
      <c r="Y593" s="163"/>
      <c r="Z593" s="163"/>
    </row>
    <row r="594" spans="1:26" ht="12" customHeight="1">
      <c r="A594" s="163"/>
      <c r="B594" s="163"/>
      <c r="C594" s="163"/>
      <c r="D594" s="163"/>
      <c r="E594" s="180"/>
      <c r="F594" s="163"/>
      <c r="G594" s="180"/>
      <c r="H594" s="180"/>
      <c r="I594" s="163"/>
      <c r="J594" s="163"/>
      <c r="K594" s="163"/>
      <c r="L594" s="163"/>
      <c r="M594" s="163"/>
      <c r="N594" s="163"/>
      <c r="O594" s="163"/>
      <c r="P594" s="163"/>
      <c r="Q594" s="163"/>
      <c r="R594" s="163"/>
      <c r="S594" s="163"/>
      <c r="T594" s="163"/>
      <c r="U594" s="163"/>
      <c r="V594" s="163"/>
      <c r="W594" s="163"/>
      <c r="X594" s="163"/>
      <c r="Y594" s="163"/>
      <c r="Z594" s="163"/>
    </row>
    <row r="595" spans="1:26" ht="12" customHeight="1">
      <c r="A595" s="163"/>
      <c r="B595" s="163"/>
      <c r="C595" s="163"/>
      <c r="D595" s="163"/>
      <c r="E595" s="180"/>
      <c r="F595" s="163"/>
      <c r="G595" s="180"/>
      <c r="H595" s="180"/>
      <c r="I595" s="163"/>
      <c r="J595" s="163"/>
      <c r="K595" s="163"/>
      <c r="L595" s="163"/>
      <c r="M595" s="163"/>
      <c r="N595" s="163"/>
      <c r="O595" s="163"/>
      <c r="P595" s="163"/>
      <c r="Q595" s="163"/>
      <c r="R595" s="163"/>
      <c r="S595" s="163"/>
      <c r="T595" s="163"/>
      <c r="U595" s="163"/>
      <c r="V595" s="163"/>
      <c r="W595" s="163"/>
      <c r="X595" s="163"/>
      <c r="Y595" s="163"/>
      <c r="Z595" s="163"/>
    </row>
    <row r="596" spans="1:26" ht="12" customHeight="1">
      <c r="A596" s="163"/>
      <c r="B596" s="163"/>
      <c r="C596" s="163"/>
      <c r="D596" s="163"/>
      <c r="E596" s="180"/>
      <c r="F596" s="163"/>
      <c r="G596" s="180"/>
      <c r="H596" s="180"/>
      <c r="I596" s="163"/>
      <c r="J596" s="163"/>
      <c r="K596" s="163"/>
      <c r="L596" s="163"/>
      <c r="M596" s="163"/>
      <c r="N596" s="163"/>
      <c r="O596" s="163"/>
      <c r="P596" s="163"/>
      <c r="Q596" s="163"/>
      <c r="R596" s="163"/>
      <c r="S596" s="163"/>
      <c r="T596" s="163"/>
      <c r="U596" s="163"/>
      <c r="V596" s="163"/>
      <c r="W596" s="163"/>
      <c r="X596" s="163"/>
      <c r="Y596" s="163"/>
      <c r="Z596" s="163"/>
    </row>
    <row r="597" spans="1:26" ht="12" customHeight="1">
      <c r="A597" s="163"/>
      <c r="B597" s="163"/>
      <c r="C597" s="163"/>
      <c r="D597" s="163"/>
      <c r="E597" s="180"/>
      <c r="F597" s="163"/>
      <c r="G597" s="180"/>
      <c r="H597" s="180"/>
      <c r="I597" s="163"/>
      <c r="J597" s="163"/>
      <c r="K597" s="163"/>
      <c r="L597" s="163"/>
      <c r="M597" s="163"/>
      <c r="N597" s="163"/>
      <c r="O597" s="163"/>
      <c r="P597" s="163"/>
      <c r="Q597" s="163"/>
      <c r="R597" s="163"/>
      <c r="S597" s="163"/>
      <c r="T597" s="163"/>
      <c r="U597" s="163"/>
      <c r="V597" s="163"/>
      <c r="W597" s="163"/>
      <c r="X597" s="163"/>
      <c r="Y597" s="163"/>
      <c r="Z597" s="163"/>
    </row>
    <row r="598" spans="1:26" ht="12" customHeight="1">
      <c r="A598" s="163"/>
      <c r="B598" s="163"/>
      <c r="C598" s="163"/>
      <c r="D598" s="163"/>
      <c r="E598" s="180"/>
      <c r="F598" s="163"/>
      <c r="G598" s="180"/>
      <c r="H598" s="180"/>
      <c r="I598" s="163"/>
      <c r="J598" s="163"/>
      <c r="K598" s="163"/>
      <c r="L598" s="163"/>
      <c r="M598" s="163"/>
      <c r="N598" s="163"/>
      <c r="O598" s="163"/>
      <c r="P598" s="163"/>
      <c r="Q598" s="163"/>
      <c r="R598" s="163"/>
      <c r="S598" s="163"/>
      <c r="T598" s="163"/>
      <c r="U598" s="163"/>
      <c r="V598" s="163"/>
      <c r="W598" s="163"/>
      <c r="X598" s="163"/>
      <c r="Y598" s="163"/>
      <c r="Z598" s="163"/>
    </row>
    <row r="599" spans="1:26" ht="12" customHeight="1">
      <c r="A599" s="163"/>
      <c r="B599" s="163"/>
      <c r="C599" s="163"/>
      <c r="D599" s="163"/>
      <c r="E599" s="180"/>
      <c r="F599" s="163"/>
      <c r="G599" s="180"/>
      <c r="H599" s="180"/>
      <c r="I599" s="163"/>
      <c r="J599" s="163"/>
      <c r="K599" s="163"/>
      <c r="L599" s="163"/>
      <c r="M599" s="163"/>
      <c r="N599" s="163"/>
      <c r="O599" s="163"/>
      <c r="P599" s="163"/>
      <c r="Q599" s="163"/>
      <c r="R599" s="163"/>
      <c r="S599" s="163"/>
      <c r="T599" s="163"/>
      <c r="U599" s="163"/>
      <c r="V599" s="163"/>
      <c r="W599" s="163"/>
      <c r="X599" s="163"/>
      <c r="Y599" s="163"/>
      <c r="Z599" s="163"/>
    </row>
    <row r="600" spans="1:26" ht="12" customHeight="1">
      <c r="A600" s="163"/>
      <c r="B600" s="163"/>
      <c r="C600" s="163"/>
      <c r="D600" s="163"/>
      <c r="E600" s="180"/>
      <c r="F600" s="163"/>
      <c r="G600" s="180"/>
      <c r="H600" s="180"/>
      <c r="I600" s="163"/>
      <c r="J600" s="163"/>
      <c r="K600" s="163"/>
      <c r="L600" s="163"/>
      <c r="M600" s="163"/>
      <c r="N600" s="163"/>
      <c r="O600" s="163"/>
      <c r="P600" s="163"/>
      <c r="Q600" s="163"/>
      <c r="R600" s="163"/>
      <c r="S600" s="163"/>
      <c r="T600" s="163"/>
      <c r="U600" s="163"/>
      <c r="V600" s="163"/>
      <c r="W600" s="163"/>
      <c r="X600" s="163"/>
      <c r="Y600" s="163"/>
      <c r="Z600" s="163"/>
    </row>
    <row r="601" spans="1:26" ht="12" customHeight="1">
      <c r="A601" s="163"/>
      <c r="B601" s="163"/>
      <c r="C601" s="163"/>
      <c r="D601" s="163"/>
      <c r="E601" s="180"/>
      <c r="F601" s="163"/>
      <c r="G601" s="180"/>
      <c r="H601" s="180"/>
      <c r="I601" s="163"/>
      <c r="J601" s="163"/>
      <c r="K601" s="163"/>
      <c r="L601" s="163"/>
      <c r="M601" s="163"/>
      <c r="N601" s="163"/>
      <c r="O601" s="163"/>
      <c r="P601" s="163"/>
      <c r="Q601" s="163"/>
      <c r="R601" s="163"/>
      <c r="S601" s="163"/>
      <c r="T601" s="163"/>
      <c r="U601" s="163"/>
      <c r="V601" s="163"/>
      <c r="W601" s="163"/>
      <c r="X601" s="163"/>
      <c r="Y601" s="163"/>
      <c r="Z601" s="163"/>
    </row>
    <row r="602" spans="1:26" ht="12" customHeight="1">
      <c r="A602" s="163"/>
      <c r="B602" s="163"/>
      <c r="C602" s="163"/>
      <c r="D602" s="163"/>
      <c r="E602" s="180"/>
      <c r="F602" s="163"/>
      <c r="G602" s="180"/>
      <c r="H602" s="180"/>
      <c r="I602" s="163"/>
      <c r="J602" s="163"/>
      <c r="K602" s="163"/>
      <c r="L602" s="163"/>
      <c r="M602" s="163"/>
      <c r="N602" s="163"/>
      <c r="O602" s="163"/>
      <c r="P602" s="163"/>
      <c r="Q602" s="163"/>
      <c r="R602" s="163"/>
      <c r="S602" s="163"/>
      <c r="T602" s="163"/>
      <c r="U602" s="163"/>
      <c r="V602" s="163"/>
      <c r="W602" s="163"/>
      <c r="X602" s="163"/>
      <c r="Y602" s="163"/>
      <c r="Z602" s="163"/>
    </row>
    <row r="603" spans="1:26" ht="12" customHeight="1">
      <c r="A603" s="163"/>
      <c r="B603" s="163"/>
      <c r="C603" s="163"/>
      <c r="D603" s="163"/>
      <c r="E603" s="180"/>
      <c r="F603" s="163"/>
      <c r="G603" s="180"/>
      <c r="H603" s="180"/>
      <c r="I603" s="163"/>
      <c r="J603" s="163"/>
      <c r="K603" s="163"/>
      <c r="L603" s="163"/>
      <c r="M603" s="163"/>
      <c r="N603" s="163"/>
      <c r="O603" s="163"/>
      <c r="P603" s="163"/>
      <c r="Q603" s="163"/>
      <c r="R603" s="163"/>
      <c r="S603" s="163"/>
      <c r="T603" s="163"/>
      <c r="U603" s="163"/>
      <c r="V603" s="163"/>
      <c r="W603" s="163"/>
      <c r="X603" s="163"/>
      <c r="Y603" s="163"/>
      <c r="Z603" s="163"/>
    </row>
    <row r="604" spans="1:26" ht="12" customHeight="1">
      <c r="A604" s="163"/>
      <c r="B604" s="163"/>
      <c r="C604" s="163"/>
      <c r="D604" s="163"/>
      <c r="E604" s="180"/>
      <c r="F604" s="163"/>
      <c r="G604" s="180"/>
      <c r="H604" s="180"/>
      <c r="I604" s="163"/>
      <c r="J604" s="163"/>
      <c r="K604" s="163"/>
      <c r="L604" s="163"/>
      <c r="M604" s="163"/>
      <c r="N604" s="163"/>
      <c r="O604" s="163"/>
      <c r="P604" s="163"/>
      <c r="Q604" s="163"/>
      <c r="R604" s="163"/>
      <c r="S604" s="163"/>
      <c r="T604" s="163"/>
      <c r="U604" s="163"/>
      <c r="V604" s="163"/>
      <c r="W604" s="163"/>
      <c r="X604" s="163"/>
      <c r="Y604" s="163"/>
      <c r="Z604" s="163"/>
    </row>
    <row r="605" spans="1:26" ht="12" customHeight="1">
      <c r="A605" s="163"/>
      <c r="B605" s="163"/>
      <c r="C605" s="163"/>
      <c r="D605" s="163"/>
      <c r="E605" s="180"/>
      <c r="F605" s="163"/>
      <c r="G605" s="180"/>
      <c r="H605" s="180"/>
      <c r="I605" s="163"/>
      <c r="J605" s="163"/>
      <c r="K605" s="163"/>
      <c r="L605" s="163"/>
      <c r="M605" s="163"/>
      <c r="N605" s="163"/>
      <c r="O605" s="163"/>
      <c r="P605" s="163"/>
      <c r="Q605" s="163"/>
      <c r="R605" s="163"/>
      <c r="S605" s="163"/>
      <c r="T605" s="163"/>
      <c r="U605" s="163"/>
      <c r="V605" s="163"/>
      <c r="W605" s="163"/>
      <c r="X605" s="163"/>
      <c r="Y605" s="163"/>
      <c r="Z605" s="163"/>
    </row>
    <row r="606" spans="1:26" ht="12" customHeight="1">
      <c r="A606" s="163"/>
      <c r="B606" s="163"/>
      <c r="C606" s="163"/>
      <c r="D606" s="163"/>
      <c r="E606" s="180"/>
      <c r="F606" s="163"/>
      <c r="G606" s="180"/>
      <c r="H606" s="180"/>
      <c r="I606" s="163"/>
      <c r="J606" s="163"/>
      <c r="K606" s="163"/>
      <c r="L606" s="163"/>
      <c r="M606" s="163"/>
      <c r="N606" s="163"/>
      <c r="O606" s="163"/>
      <c r="P606" s="163"/>
      <c r="Q606" s="163"/>
      <c r="R606" s="163"/>
      <c r="S606" s="163"/>
      <c r="T606" s="163"/>
      <c r="U606" s="163"/>
      <c r="V606" s="163"/>
      <c r="W606" s="163"/>
      <c r="X606" s="163"/>
      <c r="Y606" s="163"/>
      <c r="Z606" s="163"/>
    </row>
    <row r="607" spans="1:26" ht="12" customHeight="1">
      <c r="A607" s="163"/>
      <c r="B607" s="163"/>
      <c r="C607" s="163"/>
      <c r="D607" s="163"/>
      <c r="E607" s="180"/>
      <c r="F607" s="163"/>
      <c r="G607" s="180"/>
      <c r="H607" s="180"/>
      <c r="I607" s="163"/>
      <c r="J607" s="163"/>
      <c r="K607" s="163"/>
      <c r="L607" s="163"/>
      <c r="M607" s="163"/>
      <c r="N607" s="163"/>
      <c r="O607" s="163"/>
      <c r="P607" s="163"/>
      <c r="Q607" s="163"/>
      <c r="R607" s="163"/>
      <c r="S607" s="163"/>
      <c r="T607" s="163"/>
      <c r="U607" s="163"/>
      <c r="V607" s="163"/>
      <c r="W607" s="163"/>
      <c r="X607" s="163"/>
      <c r="Y607" s="163"/>
      <c r="Z607" s="163"/>
    </row>
    <row r="608" spans="1:26" ht="12" customHeight="1">
      <c r="A608" s="163"/>
      <c r="B608" s="163"/>
      <c r="C608" s="163"/>
      <c r="D608" s="163"/>
      <c r="E608" s="180"/>
      <c r="F608" s="163"/>
      <c r="G608" s="180"/>
      <c r="H608" s="180"/>
      <c r="I608" s="163"/>
      <c r="J608" s="163"/>
      <c r="K608" s="163"/>
      <c r="L608" s="163"/>
      <c r="M608" s="163"/>
      <c r="N608" s="163"/>
      <c r="O608" s="163"/>
      <c r="P608" s="163"/>
      <c r="Q608" s="163"/>
      <c r="R608" s="163"/>
      <c r="S608" s="163"/>
      <c r="T608" s="163"/>
      <c r="U608" s="163"/>
      <c r="V608" s="163"/>
      <c r="W608" s="163"/>
      <c r="X608" s="163"/>
      <c r="Y608" s="163"/>
      <c r="Z608" s="163"/>
    </row>
    <row r="609" spans="1:26" ht="12" customHeight="1">
      <c r="A609" s="163"/>
      <c r="B609" s="163"/>
      <c r="C609" s="163"/>
      <c r="D609" s="163"/>
      <c r="E609" s="180"/>
      <c r="F609" s="163"/>
      <c r="G609" s="180"/>
      <c r="H609" s="180"/>
      <c r="I609" s="163"/>
      <c r="J609" s="163"/>
      <c r="K609" s="163"/>
      <c r="L609" s="163"/>
      <c r="M609" s="163"/>
      <c r="N609" s="163"/>
      <c r="O609" s="163"/>
      <c r="P609" s="163"/>
      <c r="Q609" s="163"/>
      <c r="R609" s="163"/>
      <c r="S609" s="163"/>
      <c r="T609" s="163"/>
      <c r="U609" s="163"/>
      <c r="V609" s="163"/>
      <c r="W609" s="163"/>
      <c r="X609" s="163"/>
      <c r="Y609" s="163"/>
      <c r="Z609" s="163"/>
    </row>
    <row r="610" spans="1:26" ht="12" customHeight="1">
      <c r="A610" s="163"/>
      <c r="B610" s="163"/>
      <c r="C610" s="163"/>
      <c r="D610" s="163"/>
      <c r="E610" s="180"/>
      <c r="F610" s="163"/>
      <c r="G610" s="180"/>
      <c r="H610" s="180"/>
      <c r="I610" s="163"/>
      <c r="J610" s="163"/>
      <c r="K610" s="163"/>
      <c r="L610" s="163"/>
      <c r="M610" s="163"/>
      <c r="N610" s="163"/>
      <c r="O610" s="163"/>
      <c r="P610" s="163"/>
      <c r="Q610" s="163"/>
      <c r="R610" s="163"/>
      <c r="S610" s="163"/>
      <c r="T610" s="163"/>
      <c r="U610" s="163"/>
      <c r="V610" s="163"/>
      <c r="W610" s="163"/>
      <c r="X610" s="163"/>
      <c r="Y610" s="163"/>
      <c r="Z610" s="163"/>
    </row>
    <row r="611" spans="1:26" ht="12" customHeight="1">
      <c r="A611" s="163"/>
      <c r="B611" s="163"/>
      <c r="C611" s="163"/>
      <c r="D611" s="163"/>
      <c r="E611" s="180"/>
      <c r="F611" s="163"/>
      <c r="G611" s="180"/>
      <c r="H611" s="180"/>
      <c r="I611" s="163"/>
      <c r="J611" s="163"/>
      <c r="K611" s="163"/>
      <c r="L611" s="163"/>
      <c r="M611" s="163"/>
      <c r="N611" s="163"/>
      <c r="O611" s="163"/>
      <c r="P611" s="163"/>
      <c r="Q611" s="163"/>
      <c r="R611" s="163"/>
      <c r="S611" s="163"/>
      <c r="T611" s="163"/>
      <c r="U611" s="163"/>
      <c r="V611" s="163"/>
      <c r="W611" s="163"/>
      <c r="X611" s="163"/>
      <c r="Y611" s="163"/>
      <c r="Z611" s="163"/>
    </row>
    <row r="612" spans="1:26" ht="12" customHeight="1">
      <c r="A612" s="163"/>
      <c r="B612" s="163"/>
      <c r="C612" s="163"/>
      <c r="D612" s="163"/>
      <c r="E612" s="180"/>
      <c r="F612" s="163"/>
      <c r="G612" s="180"/>
      <c r="H612" s="180"/>
      <c r="I612" s="163"/>
      <c r="J612" s="163"/>
      <c r="K612" s="163"/>
      <c r="L612" s="163"/>
      <c r="M612" s="163"/>
      <c r="N612" s="163"/>
      <c r="O612" s="163"/>
      <c r="P612" s="163"/>
      <c r="Q612" s="163"/>
      <c r="R612" s="163"/>
      <c r="S612" s="163"/>
      <c r="T612" s="163"/>
      <c r="U612" s="163"/>
      <c r="V612" s="163"/>
      <c r="W612" s="163"/>
      <c r="X612" s="163"/>
      <c r="Y612" s="163"/>
      <c r="Z612" s="163"/>
    </row>
    <row r="613" spans="1:26" ht="12" customHeight="1">
      <c r="A613" s="163"/>
      <c r="B613" s="163"/>
      <c r="C613" s="163"/>
      <c r="D613" s="163"/>
      <c r="E613" s="180"/>
      <c r="F613" s="163"/>
      <c r="G613" s="180"/>
      <c r="H613" s="180"/>
      <c r="I613" s="163"/>
      <c r="J613" s="163"/>
      <c r="K613" s="163"/>
      <c r="L613" s="163"/>
      <c r="M613" s="163"/>
      <c r="N613" s="163"/>
      <c r="O613" s="163"/>
      <c r="P613" s="163"/>
      <c r="Q613" s="163"/>
      <c r="R613" s="163"/>
      <c r="S613" s="163"/>
      <c r="T613" s="163"/>
      <c r="U613" s="163"/>
      <c r="V613" s="163"/>
      <c r="W613" s="163"/>
      <c r="X613" s="163"/>
      <c r="Y613" s="163"/>
      <c r="Z613" s="163"/>
    </row>
    <row r="614" spans="1:26" ht="12" customHeight="1">
      <c r="A614" s="163"/>
      <c r="B614" s="163"/>
      <c r="C614" s="163"/>
      <c r="D614" s="163"/>
      <c r="E614" s="180"/>
      <c r="F614" s="163"/>
      <c r="G614" s="180"/>
      <c r="H614" s="180"/>
      <c r="I614" s="163"/>
      <c r="J614" s="163"/>
      <c r="K614" s="163"/>
      <c r="L614" s="163"/>
      <c r="M614" s="163"/>
      <c r="N614" s="163"/>
      <c r="O614" s="163"/>
      <c r="P614" s="163"/>
      <c r="Q614" s="163"/>
      <c r="R614" s="163"/>
      <c r="S614" s="163"/>
      <c r="T614" s="163"/>
      <c r="U614" s="163"/>
      <c r="V614" s="163"/>
      <c r="W614" s="163"/>
      <c r="X614" s="163"/>
      <c r="Y614" s="163"/>
      <c r="Z614" s="163"/>
    </row>
    <row r="615" spans="1:26" ht="12" customHeight="1">
      <c r="A615" s="163"/>
      <c r="B615" s="163"/>
      <c r="C615" s="163"/>
      <c r="D615" s="163"/>
      <c r="E615" s="180"/>
      <c r="F615" s="163"/>
      <c r="G615" s="180"/>
      <c r="H615" s="180"/>
      <c r="I615" s="163"/>
      <c r="J615" s="163"/>
      <c r="K615" s="163"/>
      <c r="L615" s="163"/>
      <c r="M615" s="163"/>
      <c r="N615" s="163"/>
      <c r="O615" s="163"/>
      <c r="P615" s="163"/>
      <c r="Q615" s="163"/>
      <c r="R615" s="163"/>
      <c r="S615" s="163"/>
      <c r="T615" s="163"/>
      <c r="U615" s="163"/>
      <c r="V615" s="163"/>
      <c r="W615" s="163"/>
      <c r="X615" s="163"/>
      <c r="Y615" s="163"/>
      <c r="Z615" s="163"/>
    </row>
    <row r="616" spans="1:26" ht="12" customHeight="1">
      <c r="A616" s="163"/>
      <c r="B616" s="163"/>
      <c r="C616" s="163"/>
      <c r="D616" s="163"/>
      <c r="E616" s="180"/>
      <c r="F616" s="163"/>
      <c r="G616" s="180"/>
      <c r="H616" s="180"/>
      <c r="I616" s="163"/>
      <c r="J616" s="163"/>
      <c r="K616" s="163"/>
      <c r="L616" s="163"/>
      <c r="M616" s="163"/>
      <c r="N616" s="163"/>
      <c r="O616" s="163"/>
      <c r="P616" s="163"/>
      <c r="Q616" s="163"/>
      <c r="R616" s="163"/>
      <c r="S616" s="163"/>
      <c r="T616" s="163"/>
      <c r="U616" s="163"/>
      <c r="V616" s="163"/>
      <c r="W616" s="163"/>
      <c r="X616" s="163"/>
      <c r="Y616" s="163"/>
      <c r="Z616" s="163"/>
    </row>
    <row r="617" spans="1:26" ht="12" customHeight="1">
      <c r="A617" s="163"/>
      <c r="B617" s="163"/>
      <c r="C617" s="163"/>
      <c r="D617" s="163"/>
      <c r="E617" s="180"/>
      <c r="F617" s="163"/>
      <c r="G617" s="180"/>
      <c r="H617" s="180"/>
      <c r="I617" s="163"/>
      <c r="J617" s="163"/>
      <c r="K617" s="163"/>
      <c r="L617" s="163"/>
      <c r="M617" s="163"/>
      <c r="N617" s="163"/>
      <c r="O617" s="163"/>
      <c r="P617" s="163"/>
      <c r="Q617" s="163"/>
      <c r="R617" s="163"/>
      <c r="S617" s="163"/>
      <c r="T617" s="163"/>
      <c r="U617" s="163"/>
      <c r="V617" s="163"/>
      <c r="W617" s="163"/>
      <c r="X617" s="163"/>
      <c r="Y617" s="163"/>
      <c r="Z617" s="163"/>
    </row>
    <row r="618" spans="1:26" ht="12" customHeight="1">
      <c r="A618" s="163"/>
      <c r="B618" s="163"/>
      <c r="C618" s="163"/>
      <c r="D618" s="163"/>
      <c r="E618" s="180"/>
      <c r="F618" s="163"/>
      <c r="G618" s="180"/>
      <c r="H618" s="180"/>
      <c r="I618" s="163"/>
      <c r="J618" s="163"/>
      <c r="K618" s="163"/>
      <c r="L618" s="163"/>
      <c r="M618" s="163"/>
      <c r="N618" s="163"/>
      <c r="O618" s="163"/>
      <c r="P618" s="163"/>
      <c r="Q618" s="163"/>
      <c r="R618" s="163"/>
      <c r="S618" s="163"/>
      <c r="T618" s="163"/>
      <c r="U618" s="163"/>
      <c r="V618" s="163"/>
      <c r="W618" s="163"/>
      <c r="X618" s="163"/>
      <c r="Y618" s="163"/>
      <c r="Z618" s="163"/>
    </row>
    <row r="619" spans="1:26" ht="12" customHeight="1">
      <c r="A619" s="163"/>
      <c r="B619" s="163"/>
      <c r="C619" s="163"/>
      <c r="D619" s="163"/>
      <c r="E619" s="180"/>
      <c r="F619" s="163"/>
      <c r="G619" s="180"/>
      <c r="H619" s="180"/>
      <c r="I619" s="163"/>
      <c r="J619" s="163"/>
      <c r="K619" s="163"/>
      <c r="L619" s="163"/>
      <c r="M619" s="163"/>
      <c r="N619" s="163"/>
      <c r="O619" s="163"/>
      <c r="P619" s="163"/>
      <c r="Q619" s="163"/>
      <c r="R619" s="163"/>
      <c r="S619" s="163"/>
      <c r="T619" s="163"/>
      <c r="U619" s="163"/>
      <c r="V619" s="163"/>
      <c r="W619" s="163"/>
      <c r="X619" s="163"/>
      <c r="Y619" s="163"/>
      <c r="Z619" s="163"/>
    </row>
    <row r="620" spans="1:26" ht="12" customHeight="1">
      <c r="A620" s="163"/>
      <c r="B620" s="163"/>
      <c r="C620" s="163"/>
      <c r="D620" s="163"/>
      <c r="E620" s="180"/>
      <c r="F620" s="163"/>
      <c r="G620" s="180"/>
      <c r="H620" s="180"/>
      <c r="I620" s="163"/>
      <c r="J620" s="163"/>
      <c r="K620" s="163"/>
      <c r="L620" s="163"/>
      <c r="M620" s="163"/>
      <c r="N620" s="163"/>
      <c r="O620" s="163"/>
      <c r="P620" s="163"/>
      <c r="Q620" s="163"/>
      <c r="R620" s="163"/>
      <c r="S620" s="163"/>
      <c r="T620" s="163"/>
      <c r="U620" s="163"/>
      <c r="V620" s="163"/>
      <c r="W620" s="163"/>
      <c r="X620" s="163"/>
      <c r="Y620" s="163"/>
      <c r="Z620" s="163"/>
    </row>
    <row r="621" spans="1:26" ht="12" customHeight="1">
      <c r="A621" s="163"/>
      <c r="B621" s="163"/>
      <c r="C621" s="163"/>
      <c r="D621" s="163"/>
      <c r="E621" s="180"/>
      <c r="F621" s="163"/>
      <c r="G621" s="180"/>
      <c r="H621" s="180"/>
      <c r="I621" s="163"/>
      <c r="J621" s="163"/>
      <c r="K621" s="163"/>
      <c r="L621" s="163"/>
      <c r="M621" s="163"/>
      <c r="N621" s="163"/>
      <c r="O621" s="163"/>
      <c r="P621" s="163"/>
      <c r="Q621" s="163"/>
      <c r="R621" s="163"/>
      <c r="S621" s="163"/>
      <c r="T621" s="163"/>
      <c r="U621" s="163"/>
      <c r="V621" s="163"/>
      <c r="W621" s="163"/>
      <c r="X621" s="163"/>
      <c r="Y621" s="163"/>
      <c r="Z621" s="163"/>
    </row>
    <row r="622" spans="1:26" ht="12" customHeight="1">
      <c r="A622" s="163"/>
      <c r="B622" s="163"/>
      <c r="C622" s="163"/>
      <c r="D622" s="163"/>
      <c r="E622" s="180"/>
      <c r="F622" s="163"/>
      <c r="G622" s="180"/>
      <c r="H622" s="180"/>
      <c r="I622" s="163"/>
      <c r="J622" s="163"/>
      <c r="K622" s="163"/>
      <c r="L622" s="163"/>
      <c r="M622" s="163"/>
      <c r="N622" s="163"/>
      <c r="O622" s="163"/>
      <c r="P622" s="163"/>
      <c r="Q622" s="163"/>
      <c r="R622" s="163"/>
      <c r="S622" s="163"/>
      <c r="T622" s="163"/>
      <c r="U622" s="163"/>
      <c r="V622" s="163"/>
      <c r="W622" s="163"/>
      <c r="X622" s="163"/>
      <c r="Y622" s="163"/>
      <c r="Z622" s="163"/>
    </row>
    <row r="623" spans="1:26" ht="12" customHeight="1">
      <c r="A623" s="163"/>
      <c r="B623" s="163"/>
      <c r="C623" s="163"/>
      <c r="D623" s="163"/>
      <c r="E623" s="180"/>
      <c r="F623" s="163"/>
      <c r="G623" s="180"/>
      <c r="H623" s="180"/>
      <c r="I623" s="163"/>
      <c r="J623" s="163"/>
      <c r="K623" s="163"/>
      <c r="L623" s="163"/>
      <c r="M623" s="163"/>
      <c r="N623" s="163"/>
      <c r="O623" s="163"/>
      <c r="P623" s="163"/>
      <c r="Q623" s="163"/>
      <c r="R623" s="163"/>
      <c r="S623" s="163"/>
      <c r="T623" s="163"/>
      <c r="U623" s="163"/>
      <c r="V623" s="163"/>
      <c r="W623" s="163"/>
      <c r="X623" s="163"/>
      <c r="Y623" s="163"/>
      <c r="Z623" s="163"/>
    </row>
    <row r="624" spans="1:26" ht="12" customHeight="1">
      <c r="A624" s="163"/>
      <c r="B624" s="163"/>
      <c r="C624" s="163"/>
      <c r="D624" s="163"/>
      <c r="E624" s="180"/>
      <c r="F624" s="163"/>
      <c r="G624" s="180"/>
      <c r="H624" s="180"/>
      <c r="I624" s="163"/>
      <c r="J624" s="163"/>
      <c r="K624" s="163"/>
      <c r="L624" s="163"/>
      <c r="M624" s="163"/>
      <c r="N624" s="163"/>
      <c r="O624" s="163"/>
      <c r="P624" s="163"/>
      <c r="Q624" s="163"/>
      <c r="R624" s="163"/>
      <c r="S624" s="163"/>
      <c r="T624" s="163"/>
      <c r="U624" s="163"/>
      <c r="V624" s="163"/>
      <c r="W624" s="163"/>
      <c r="X624" s="163"/>
      <c r="Y624" s="163"/>
      <c r="Z624" s="163"/>
    </row>
    <row r="625" spans="1:26" ht="12" customHeight="1">
      <c r="A625" s="163"/>
      <c r="B625" s="163"/>
      <c r="C625" s="163"/>
      <c r="D625" s="163"/>
      <c r="E625" s="180"/>
      <c r="F625" s="163"/>
      <c r="G625" s="180"/>
      <c r="H625" s="180"/>
      <c r="I625" s="163"/>
      <c r="J625" s="163"/>
      <c r="K625" s="163"/>
      <c r="L625" s="163"/>
      <c r="M625" s="163"/>
      <c r="N625" s="163"/>
      <c r="O625" s="163"/>
      <c r="P625" s="163"/>
      <c r="Q625" s="163"/>
      <c r="R625" s="163"/>
      <c r="S625" s="163"/>
      <c r="T625" s="163"/>
      <c r="U625" s="163"/>
      <c r="V625" s="163"/>
      <c r="W625" s="163"/>
      <c r="X625" s="163"/>
      <c r="Y625" s="163"/>
      <c r="Z625" s="163"/>
    </row>
    <row r="626" spans="1:26" ht="12" customHeight="1">
      <c r="A626" s="163"/>
      <c r="B626" s="163"/>
      <c r="C626" s="163"/>
      <c r="D626" s="163"/>
      <c r="E626" s="180"/>
      <c r="F626" s="163"/>
      <c r="G626" s="180"/>
      <c r="H626" s="180"/>
      <c r="I626" s="163"/>
      <c r="J626" s="163"/>
      <c r="K626" s="163"/>
      <c r="L626" s="163"/>
      <c r="M626" s="163"/>
      <c r="N626" s="163"/>
      <c r="O626" s="163"/>
      <c r="P626" s="163"/>
      <c r="Q626" s="163"/>
      <c r="R626" s="163"/>
      <c r="S626" s="163"/>
      <c r="T626" s="163"/>
      <c r="U626" s="163"/>
      <c r="V626" s="163"/>
      <c r="W626" s="163"/>
      <c r="X626" s="163"/>
      <c r="Y626" s="163"/>
      <c r="Z626" s="163"/>
    </row>
    <row r="627" spans="1:26" ht="12" customHeight="1">
      <c r="A627" s="163"/>
      <c r="B627" s="163"/>
      <c r="C627" s="163"/>
      <c r="D627" s="163"/>
      <c r="E627" s="180"/>
      <c r="F627" s="163"/>
      <c r="G627" s="180"/>
      <c r="H627" s="180"/>
      <c r="I627" s="163"/>
      <c r="J627" s="163"/>
      <c r="K627" s="163"/>
      <c r="L627" s="163"/>
      <c r="M627" s="163"/>
      <c r="N627" s="163"/>
      <c r="O627" s="163"/>
      <c r="P627" s="163"/>
      <c r="Q627" s="163"/>
      <c r="R627" s="163"/>
      <c r="S627" s="163"/>
      <c r="T627" s="163"/>
      <c r="U627" s="163"/>
      <c r="V627" s="163"/>
      <c r="W627" s="163"/>
      <c r="X627" s="163"/>
      <c r="Y627" s="163"/>
      <c r="Z627" s="163"/>
    </row>
    <row r="628" spans="1:26" ht="12" customHeight="1">
      <c r="A628" s="163"/>
      <c r="B628" s="163"/>
      <c r="C628" s="163"/>
      <c r="D628" s="163"/>
      <c r="E628" s="180"/>
      <c r="F628" s="163"/>
      <c r="G628" s="180"/>
      <c r="H628" s="180"/>
      <c r="I628" s="163"/>
      <c r="J628" s="163"/>
      <c r="K628" s="163"/>
      <c r="L628" s="163"/>
      <c r="M628" s="163"/>
      <c r="N628" s="163"/>
      <c r="O628" s="163"/>
      <c r="P628" s="163"/>
      <c r="Q628" s="163"/>
      <c r="R628" s="163"/>
      <c r="S628" s="163"/>
      <c r="T628" s="163"/>
      <c r="U628" s="163"/>
      <c r="V628" s="163"/>
      <c r="W628" s="163"/>
      <c r="X628" s="163"/>
      <c r="Y628" s="163"/>
      <c r="Z628" s="163"/>
    </row>
    <row r="629" spans="1:26" ht="12" customHeight="1">
      <c r="A629" s="163"/>
      <c r="B629" s="163"/>
      <c r="C629" s="163"/>
      <c r="D629" s="163"/>
      <c r="E629" s="180"/>
      <c r="F629" s="163"/>
      <c r="G629" s="180"/>
      <c r="H629" s="180"/>
      <c r="I629" s="163"/>
      <c r="J629" s="163"/>
      <c r="K629" s="163"/>
      <c r="L629" s="163"/>
      <c r="M629" s="163"/>
      <c r="N629" s="163"/>
      <c r="O629" s="163"/>
      <c r="P629" s="163"/>
      <c r="Q629" s="163"/>
      <c r="R629" s="163"/>
      <c r="S629" s="163"/>
      <c r="T629" s="163"/>
      <c r="U629" s="163"/>
      <c r="V629" s="163"/>
      <c r="W629" s="163"/>
      <c r="X629" s="163"/>
      <c r="Y629" s="163"/>
      <c r="Z629" s="163"/>
    </row>
    <row r="630" spans="1:26" ht="12" customHeight="1">
      <c r="A630" s="163"/>
      <c r="B630" s="163"/>
      <c r="C630" s="163"/>
      <c r="D630" s="163"/>
      <c r="E630" s="180"/>
      <c r="F630" s="163"/>
      <c r="G630" s="180"/>
      <c r="H630" s="180"/>
      <c r="I630" s="163"/>
      <c r="J630" s="163"/>
      <c r="K630" s="163"/>
      <c r="L630" s="163"/>
      <c r="M630" s="163"/>
      <c r="N630" s="163"/>
      <c r="O630" s="163"/>
      <c r="P630" s="163"/>
      <c r="Q630" s="163"/>
      <c r="R630" s="163"/>
      <c r="S630" s="163"/>
      <c r="T630" s="163"/>
      <c r="U630" s="163"/>
      <c r="V630" s="163"/>
      <c r="W630" s="163"/>
      <c r="X630" s="163"/>
      <c r="Y630" s="163"/>
      <c r="Z630" s="163"/>
    </row>
    <row r="631" spans="1:26" ht="12" customHeight="1">
      <c r="A631" s="163"/>
      <c r="B631" s="163"/>
      <c r="C631" s="163"/>
      <c r="D631" s="163"/>
      <c r="E631" s="180"/>
      <c r="F631" s="163"/>
      <c r="G631" s="180"/>
      <c r="H631" s="180"/>
      <c r="I631" s="163"/>
      <c r="J631" s="163"/>
      <c r="K631" s="163"/>
      <c r="L631" s="163"/>
      <c r="M631" s="163"/>
      <c r="N631" s="163"/>
      <c r="O631" s="163"/>
      <c r="P631" s="163"/>
      <c r="Q631" s="163"/>
      <c r="R631" s="163"/>
      <c r="S631" s="163"/>
      <c r="T631" s="163"/>
      <c r="U631" s="163"/>
      <c r="V631" s="163"/>
      <c r="W631" s="163"/>
      <c r="X631" s="163"/>
      <c r="Y631" s="163"/>
      <c r="Z631" s="163"/>
    </row>
    <row r="632" spans="1:26" ht="12" customHeight="1">
      <c r="A632" s="163"/>
      <c r="B632" s="163"/>
      <c r="C632" s="163"/>
      <c r="D632" s="163"/>
      <c r="E632" s="180"/>
      <c r="F632" s="163"/>
      <c r="G632" s="180"/>
      <c r="H632" s="180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  <c r="S632" s="163"/>
      <c r="T632" s="163"/>
      <c r="U632" s="163"/>
      <c r="V632" s="163"/>
      <c r="W632" s="163"/>
      <c r="X632" s="163"/>
      <c r="Y632" s="163"/>
      <c r="Z632" s="163"/>
    </row>
    <row r="633" spans="1:26" ht="12" customHeight="1">
      <c r="A633" s="163"/>
      <c r="B633" s="163"/>
      <c r="C633" s="163"/>
      <c r="D633" s="163"/>
      <c r="E633" s="180"/>
      <c r="F633" s="163"/>
      <c r="G633" s="180"/>
      <c r="H633" s="180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  <c r="S633" s="163"/>
      <c r="T633" s="163"/>
      <c r="U633" s="163"/>
      <c r="V633" s="163"/>
      <c r="W633" s="163"/>
      <c r="X633" s="163"/>
      <c r="Y633" s="163"/>
      <c r="Z633" s="163"/>
    </row>
    <row r="634" spans="1:26" ht="12" customHeight="1">
      <c r="A634" s="163"/>
      <c r="B634" s="163"/>
      <c r="C634" s="163"/>
      <c r="D634" s="163"/>
      <c r="E634" s="180"/>
      <c r="F634" s="163"/>
      <c r="G634" s="180"/>
      <c r="H634" s="180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  <c r="S634" s="163"/>
      <c r="T634" s="163"/>
      <c r="U634" s="163"/>
      <c r="V634" s="163"/>
      <c r="W634" s="163"/>
      <c r="X634" s="163"/>
      <c r="Y634" s="163"/>
      <c r="Z634" s="163"/>
    </row>
    <row r="635" spans="1:26" ht="12" customHeight="1">
      <c r="A635" s="163"/>
      <c r="B635" s="163"/>
      <c r="C635" s="163"/>
      <c r="D635" s="163"/>
      <c r="E635" s="180"/>
      <c r="F635" s="163"/>
      <c r="G635" s="180"/>
      <c r="H635" s="180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  <c r="S635" s="163"/>
      <c r="T635" s="163"/>
      <c r="U635" s="163"/>
      <c r="V635" s="163"/>
      <c r="W635" s="163"/>
      <c r="X635" s="163"/>
      <c r="Y635" s="163"/>
      <c r="Z635" s="163"/>
    </row>
    <row r="636" spans="1:26" ht="12" customHeight="1">
      <c r="A636" s="163"/>
      <c r="B636" s="163"/>
      <c r="C636" s="163"/>
      <c r="D636" s="163"/>
      <c r="E636" s="180"/>
      <c r="F636" s="163"/>
      <c r="G636" s="180"/>
      <c r="H636" s="180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  <c r="S636" s="163"/>
      <c r="T636" s="163"/>
      <c r="U636" s="163"/>
      <c r="V636" s="163"/>
      <c r="W636" s="163"/>
      <c r="X636" s="163"/>
      <c r="Y636" s="163"/>
      <c r="Z636" s="163"/>
    </row>
    <row r="637" spans="1:26" ht="12" customHeight="1">
      <c r="A637" s="163"/>
      <c r="B637" s="163"/>
      <c r="C637" s="163"/>
      <c r="D637" s="163"/>
      <c r="E637" s="180"/>
      <c r="F637" s="163"/>
      <c r="G637" s="180"/>
      <c r="H637" s="180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  <c r="S637" s="163"/>
      <c r="T637" s="163"/>
      <c r="U637" s="163"/>
      <c r="V637" s="163"/>
      <c r="W637" s="163"/>
      <c r="X637" s="163"/>
      <c r="Y637" s="163"/>
      <c r="Z637" s="163"/>
    </row>
    <row r="638" spans="1:26" ht="12" customHeight="1">
      <c r="A638" s="163"/>
      <c r="B638" s="163"/>
      <c r="C638" s="163"/>
      <c r="D638" s="163"/>
      <c r="E638" s="180"/>
      <c r="F638" s="163"/>
      <c r="G638" s="180"/>
      <c r="H638" s="180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  <c r="S638" s="163"/>
      <c r="T638" s="163"/>
      <c r="U638" s="163"/>
      <c r="V638" s="163"/>
      <c r="W638" s="163"/>
      <c r="X638" s="163"/>
      <c r="Y638" s="163"/>
      <c r="Z638" s="163"/>
    </row>
    <row r="639" spans="1:26" ht="12" customHeight="1">
      <c r="A639" s="163"/>
      <c r="B639" s="163"/>
      <c r="C639" s="163"/>
      <c r="D639" s="163"/>
      <c r="E639" s="180"/>
      <c r="F639" s="163"/>
      <c r="G639" s="180"/>
      <c r="H639" s="180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  <c r="S639" s="163"/>
      <c r="T639" s="163"/>
      <c r="U639" s="163"/>
      <c r="V639" s="163"/>
      <c r="W639" s="163"/>
      <c r="X639" s="163"/>
      <c r="Y639" s="163"/>
      <c r="Z639" s="163"/>
    </row>
    <row r="640" spans="1:26" ht="12" customHeight="1">
      <c r="A640" s="163"/>
      <c r="B640" s="163"/>
      <c r="C640" s="163"/>
      <c r="D640" s="163"/>
      <c r="E640" s="180"/>
      <c r="F640" s="163"/>
      <c r="G640" s="180"/>
      <c r="H640" s="180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  <c r="S640" s="163"/>
      <c r="T640" s="163"/>
      <c r="U640" s="163"/>
      <c r="V640" s="163"/>
      <c r="W640" s="163"/>
      <c r="X640" s="163"/>
      <c r="Y640" s="163"/>
      <c r="Z640" s="163"/>
    </row>
    <row r="641" spans="1:26" ht="12" customHeight="1">
      <c r="A641" s="163"/>
      <c r="B641" s="163"/>
      <c r="C641" s="163"/>
      <c r="D641" s="163"/>
      <c r="E641" s="180"/>
      <c r="F641" s="163"/>
      <c r="G641" s="180"/>
      <c r="H641" s="180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  <c r="S641" s="163"/>
      <c r="T641" s="163"/>
      <c r="U641" s="163"/>
      <c r="V641" s="163"/>
      <c r="W641" s="163"/>
      <c r="X641" s="163"/>
      <c r="Y641" s="163"/>
      <c r="Z641" s="163"/>
    </row>
    <row r="642" spans="1:26" ht="12" customHeight="1">
      <c r="A642" s="163"/>
      <c r="B642" s="163"/>
      <c r="C642" s="163"/>
      <c r="D642" s="163"/>
      <c r="E642" s="180"/>
      <c r="F642" s="163"/>
      <c r="G642" s="180"/>
      <c r="H642" s="180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  <c r="S642" s="163"/>
      <c r="T642" s="163"/>
      <c r="U642" s="163"/>
      <c r="V642" s="163"/>
      <c r="W642" s="163"/>
      <c r="X642" s="163"/>
      <c r="Y642" s="163"/>
      <c r="Z642" s="163"/>
    </row>
    <row r="643" spans="1:26" ht="12" customHeight="1">
      <c r="A643" s="163"/>
      <c r="B643" s="163"/>
      <c r="C643" s="163"/>
      <c r="D643" s="163"/>
      <c r="E643" s="180"/>
      <c r="F643" s="163"/>
      <c r="G643" s="180"/>
      <c r="H643" s="180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  <c r="S643" s="163"/>
      <c r="T643" s="163"/>
      <c r="U643" s="163"/>
      <c r="V643" s="163"/>
      <c r="W643" s="163"/>
      <c r="X643" s="163"/>
      <c r="Y643" s="163"/>
      <c r="Z643" s="163"/>
    </row>
    <row r="644" spans="1:26" ht="12" customHeight="1">
      <c r="A644" s="163"/>
      <c r="B644" s="163"/>
      <c r="C644" s="163"/>
      <c r="D644" s="163"/>
      <c r="E644" s="180"/>
      <c r="F644" s="163"/>
      <c r="G644" s="180"/>
      <c r="H644" s="180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  <c r="S644" s="163"/>
      <c r="T644" s="163"/>
      <c r="U644" s="163"/>
      <c r="V644" s="163"/>
      <c r="W644" s="163"/>
      <c r="X644" s="163"/>
      <c r="Y644" s="163"/>
      <c r="Z644" s="163"/>
    </row>
    <row r="645" spans="1:26" ht="12" customHeight="1">
      <c r="A645" s="163"/>
      <c r="B645" s="163"/>
      <c r="C645" s="163"/>
      <c r="D645" s="163"/>
      <c r="E645" s="180"/>
      <c r="F645" s="163"/>
      <c r="G645" s="180"/>
      <c r="H645" s="180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  <c r="S645" s="163"/>
      <c r="T645" s="163"/>
      <c r="U645" s="163"/>
      <c r="V645" s="163"/>
      <c r="W645" s="163"/>
      <c r="X645" s="163"/>
      <c r="Y645" s="163"/>
      <c r="Z645" s="163"/>
    </row>
    <row r="646" spans="1:26" ht="12" customHeight="1">
      <c r="A646" s="163"/>
      <c r="B646" s="163"/>
      <c r="C646" s="163"/>
      <c r="D646" s="163"/>
      <c r="E646" s="180"/>
      <c r="F646" s="163"/>
      <c r="G646" s="180"/>
      <c r="H646" s="180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  <c r="S646" s="163"/>
      <c r="T646" s="163"/>
      <c r="U646" s="163"/>
      <c r="V646" s="163"/>
      <c r="W646" s="163"/>
      <c r="X646" s="163"/>
      <c r="Y646" s="163"/>
      <c r="Z646" s="163"/>
    </row>
    <row r="647" spans="1:26" ht="12" customHeight="1">
      <c r="A647" s="163"/>
      <c r="B647" s="163"/>
      <c r="C647" s="163"/>
      <c r="D647" s="163"/>
      <c r="E647" s="180"/>
      <c r="F647" s="163"/>
      <c r="G647" s="180"/>
      <c r="H647" s="180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  <c r="S647" s="163"/>
      <c r="T647" s="163"/>
      <c r="U647" s="163"/>
      <c r="V647" s="163"/>
      <c r="W647" s="163"/>
      <c r="X647" s="163"/>
      <c r="Y647" s="163"/>
      <c r="Z647" s="163"/>
    </row>
    <row r="648" spans="1:26" ht="12" customHeight="1">
      <c r="A648" s="163"/>
      <c r="B648" s="163"/>
      <c r="C648" s="163"/>
      <c r="D648" s="163"/>
      <c r="E648" s="180"/>
      <c r="F648" s="163"/>
      <c r="G648" s="180"/>
      <c r="H648" s="180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  <c r="S648" s="163"/>
      <c r="T648" s="163"/>
      <c r="U648" s="163"/>
      <c r="V648" s="163"/>
      <c r="W648" s="163"/>
      <c r="X648" s="163"/>
      <c r="Y648" s="163"/>
      <c r="Z648" s="163"/>
    </row>
    <row r="649" spans="1:26" ht="12" customHeight="1">
      <c r="A649" s="163"/>
      <c r="B649" s="163"/>
      <c r="C649" s="163"/>
      <c r="D649" s="163"/>
      <c r="E649" s="180"/>
      <c r="F649" s="163"/>
      <c r="G649" s="180"/>
      <c r="H649" s="180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  <c r="S649" s="163"/>
      <c r="T649" s="163"/>
      <c r="U649" s="163"/>
      <c r="V649" s="163"/>
      <c r="W649" s="163"/>
      <c r="X649" s="163"/>
      <c r="Y649" s="163"/>
      <c r="Z649" s="163"/>
    </row>
    <row r="650" spans="1:26" ht="12" customHeight="1">
      <c r="A650" s="163"/>
      <c r="B650" s="163"/>
      <c r="C650" s="163"/>
      <c r="D650" s="163"/>
      <c r="E650" s="180"/>
      <c r="F650" s="163"/>
      <c r="G650" s="180"/>
      <c r="H650" s="180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  <c r="S650" s="163"/>
      <c r="T650" s="163"/>
      <c r="U650" s="163"/>
      <c r="V650" s="163"/>
      <c r="W650" s="163"/>
      <c r="X650" s="163"/>
      <c r="Y650" s="163"/>
      <c r="Z650" s="163"/>
    </row>
    <row r="651" spans="1:26" ht="12" customHeight="1">
      <c r="A651" s="163"/>
      <c r="B651" s="163"/>
      <c r="C651" s="163"/>
      <c r="D651" s="163"/>
      <c r="E651" s="180"/>
      <c r="F651" s="163"/>
      <c r="G651" s="180"/>
      <c r="H651" s="180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  <c r="S651" s="163"/>
      <c r="T651" s="163"/>
      <c r="U651" s="163"/>
      <c r="V651" s="163"/>
      <c r="W651" s="163"/>
      <c r="X651" s="163"/>
      <c r="Y651" s="163"/>
      <c r="Z651" s="163"/>
    </row>
    <row r="652" spans="1:26" ht="12" customHeight="1">
      <c r="A652" s="163"/>
      <c r="B652" s="163"/>
      <c r="C652" s="163"/>
      <c r="D652" s="163"/>
      <c r="E652" s="180"/>
      <c r="F652" s="163"/>
      <c r="G652" s="180"/>
      <c r="H652" s="180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  <c r="S652" s="163"/>
      <c r="T652" s="163"/>
      <c r="U652" s="163"/>
      <c r="V652" s="163"/>
      <c r="W652" s="163"/>
      <c r="X652" s="163"/>
      <c r="Y652" s="163"/>
      <c r="Z652" s="163"/>
    </row>
    <row r="653" spans="1:26" ht="12" customHeight="1">
      <c r="A653" s="163"/>
      <c r="B653" s="163"/>
      <c r="C653" s="163"/>
      <c r="D653" s="163"/>
      <c r="E653" s="180"/>
      <c r="F653" s="163"/>
      <c r="G653" s="180"/>
      <c r="H653" s="180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  <c r="S653" s="163"/>
      <c r="T653" s="163"/>
      <c r="U653" s="163"/>
      <c r="V653" s="163"/>
      <c r="W653" s="163"/>
      <c r="X653" s="163"/>
      <c r="Y653" s="163"/>
      <c r="Z653" s="163"/>
    </row>
    <row r="654" spans="1:26" ht="12" customHeight="1">
      <c r="A654" s="163"/>
      <c r="B654" s="163"/>
      <c r="C654" s="163"/>
      <c r="D654" s="163"/>
      <c r="E654" s="180"/>
      <c r="F654" s="163"/>
      <c r="G654" s="180"/>
      <c r="H654" s="180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  <c r="S654" s="163"/>
      <c r="T654" s="163"/>
      <c r="U654" s="163"/>
      <c r="V654" s="163"/>
      <c r="W654" s="163"/>
      <c r="X654" s="163"/>
      <c r="Y654" s="163"/>
      <c r="Z654" s="163"/>
    </row>
    <row r="655" spans="1:26" ht="12" customHeight="1">
      <c r="A655" s="163"/>
      <c r="B655" s="163"/>
      <c r="C655" s="163"/>
      <c r="D655" s="163"/>
      <c r="E655" s="180"/>
      <c r="F655" s="163"/>
      <c r="G655" s="180"/>
      <c r="H655" s="180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  <c r="S655" s="163"/>
      <c r="T655" s="163"/>
      <c r="U655" s="163"/>
      <c r="V655" s="163"/>
      <c r="W655" s="163"/>
      <c r="X655" s="163"/>
      <c r="Y655" s="163"/>
      <c r="Z655" s="163"/>
    </row>
    <row r="656" spans="1:26" ht="12" customHeight="1">
      <c r="A656" s="163"/>
      <c r="B656" s="163"/>
      <c r="C656" s="163"/>
      <c r="D656" s="163"/>
      <c r="E656" s="180"/>
      <c r="F656" s="163"/>
      <c r="G656" s="180"/>
      <c r="H656" s="180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  <c r="S656" s="163"/>
      <c r="T656" s="163"/>
      <c r="U656" s="163"/>
      <c r="V656" s="163"/>
      <c r="W656" s="163"/>
      <c r="X656" s="163"/>
      <c r="Y656" s="163"/>
      <c r="Z656" s="163"/>
    </row>
    <row r="657" spans="1:26" ht="12" customHeight="1">
      <c r="A657" s="163"/>
      <c r="B657" s="163"/>
      <c r="C657" s="163"/>
      <c r="D657" s="163"/>
      <c r="E657" s="180"/>
      <c r="F657" s="163"/>
      <c r="G657" s="180"/>
      <c r="H657" s="180"/>
      <c r="I657" s="163"/>
      <c r="J657" s="163"/>
      <c r="K657" s="163"/>
      <c r="L657" s="163"/>
      <c r="M657" s="163"/>
      <c r="N657" s="163"/>
      <c r="O657" s="163"/>
      <c r="P657" s="163"/>
      <c r="Q657" s="163"/>
      <c r="R657" s="163"/>
      <c r="S657" s="163"/>
      <c r="T657" s="163"/>
      <c r="U657" s="163"/>
      <c r="V657" s="163"/>
      <c r="W657" s="163"/>
      <c r="X657" s="163"/>
      <c r="Y657" s="163"/>
      <c r="Z657" s="163"/>
    </row>
    <row r="658" spans="1:26" ht="12" customHeight="1">
      <c r="A658" s="163"/>
      <c r="B658" s="163"/>
      <c r="C658" s="163"/>
      <c r="D658" s="163"/>
      <c r="E658" s="180"/>
      <c r="F658" s="163"/>
      <c r="G658" s="180"/>
      <c r="H658" s="180"/>
      <c r="I658" s="163"/>
      <c r="J658" s="163"/>
      <c r="K658" s="163"/>
      <c r="L658" s="163"/>
      <c r="M658" s="163"/>
      <c r="N658" s="163"/>
      <c r="O658" s="163"/>
      <c r="P658" s="163"/>
      <c r="Q658" s="163"/>
      <c r="R658" s="163"/>
      <c r="S658" s="163"/>
      <c r="T658" s="163"/>
      <c r="U658" s="163"/>
      <c r="V658" s="163"/>
      <c r="W658" s="163"/>
      <c r="X658" s="163"/>
      <c r="Y658" s="163"/>
      <c r="Z658" s="163"/>
    </row>
    <row r="659" spans="1:26" ht="12" customHeight="1">
      <c r="A659" s="163"/>
      <c r="B659" s="163"/>
      <c r="C659" s="163"/>
      <c r="D659" s="163"/>
      <c r="E659" s="180"/>
      <c r="F659" s="163"/>
      <c r="G659" s="180"/>
      <c r="H659" s="180"/>
      <c r="I659" s="163"/>
      <c r="J659" s="163"/>
      <c r="K659" s="163"/>
      <c r="L659" s="163"/>
      <c r="M659" s="163"/>
      <c r="N659" s="163"/>
      <c r="O659" s="163"/>
      <c r="P659" s="163"/>
      <c r="Q659" s="163"/>
      <c r="R659" s="163"/>
      <c r="S659" s="163"/>
      <c r="T659" s="163"/>
      <c r="U659" s="163"/>
      <c r="V659" s="163"/>
      <c r="W659" s="163"/>
      <c r="X659" s="163"/>
      <c r="Y659" s="163"/>
      <c r="Z659" s="163"/>
    </row>
    <row r="660" spans="1:26" ht="12" customHeight="1">
      <c r="A660" s="163"/>
      <c r="B660" s="163"/>
      <c r="C660" s="163"/>
      <c r="D660" s="163"/>
      <c r="E660" s="180"/>
      <c r="F660" s="163"/>
      <c r="G660" s="180"/>
      <c r="H660" s="180"/>
      <c r="I660" s="163"/>
      <c r="J660" s="163"/>
      <c r="K660" s="163"/>
      <c r="L660" s="163"/>
      <c r="M660" s="163"/>
      <c r="N660" s="163"/>
      <c r="O660" s="163"/>
      <c r="P660" s="163"/>
      <c r="Q660" s="163"/>
      <c r="R660" s="163"/>
      <c r="S660" s="163"/>
      <c r="T660" s="163"/>
      <c r="U660" s="163"/>
      <c r="V660" s="163"/>
      <c r="W660" s="163"/>
      <c r="X660" s="163"/>
      <c r="Y660" s="163"/>
      <c r="Z660" s="163"/>
    </row>
    <row r="661" spans="1:26" ht="12" customHeight="1">
      <c r="A661" s="163"/>
      <c r="B661" s="163"/>
      <c r="C661" s="163"/>
      <c r="D661" s="163"/>
      <c r="E661" s="180"/>
      <c r="F661" s="163"/>
      <c r="G661" s="180"/>
      <c r="H661" s="180"/>
      <c r="I661" s="163"/>
      <c r="J661" s="163"/>
      <c r="K661" s="163"/>
      <c r="L661" s="163"/>
      <c r="M661" s="163"/>
      <c r="N661" s="163"/>
      <c r="O661" s="163"/>
      <c r="P661" s="163"/>
      <c r="Q661" s="163"/>
      <c r="R661" s="163"/>
      <c r="S661" s="163"/>
      <c r="T661" s="163"/>
      <c r="U661" s="163"/>
      <c r="V661" s="163"/>
      <c r="W661" s="163"/>
      <c r="X661" s="163"/>
      <c r="Y661" s="163"/>
      <c r="Z661" s="163"/>
    </row>
    <row r="662" spans="1:26" ht="12" customHeight="1">
      <c r="A662" s="163"/>
      <c r="B662" s="163"/>
      <c r="C662" s="163"/>
      <c r="D662" s="163"/>
      <c r="E662" s="180"/>
      <c r="F662" s="163"/>
      <c r="G662" s="180"/>
      <c r="H662" s="180"/>
      <c r="I662" s="163"/>
      <c r="J662" s="163"/>
      <c r="K662" s="163"/>
      <c r="L662" s="163"/>
      <c r="M662" s="163"/>
      <c r="N662" s="163"/>
      <c r="O662" s="163"/>
      <c r="P662" s="163"/>
      <c r="Q662" s="163"/>
      <c r="R662" s="163"/>
      <c r="S662" s="163"/>
      <c r="T662" s="163"/>
      <c r="U662" s="163"/>
      <c r="V662" s="163"/>
      <c r="W662" s="163"/>
      <c r="X662" s="163"/>
      <c r="Y662" s="163"/>
      <c r="Z662" s="163"/>
    </row>
    <row r="663" spans="1:26" ht="12" customHeight="1">
      <c r="A663" s="163"/>
      <c r="B663" s="163"/>
      <c r="C663" s="163"/>
      <c r="D663" s="163"/>
      <c r="E663" s="180"/>
      <c r="F663" s="163"/>
      <c r="G663" s="180"/>
      <c r="H663" s="180"/>
      <c r="I663" s="163"/>
      <c r="J663" s="163"/>
      <c r="K663" s="163"/>
      <c r="L663" s="163"/>
      <c r="M663" s="163"/>
      <c r="N663" s="163"/>
      <c r="O663" s="163"/>
      <c r="P663" s="163"/>
      <c r="Q663" s="163"/>
      <c r="R663" s="163"/>
      <c r="S663" s="163"/>
      <c r="T663" s="163"/>
      <c r="U663" s="163"/>
      <c r="V663" s="163"/>
      <c r="W663" s="163"/>
      <c r="X663" s="163"/>
      <c r="Y663" s="163"/>
      <c r="Z663" s="163"/>
    </row>
    <row r="664" spans="1:26" ht="12" customHeight="1">
      <c r="A664" s="163"/>
      <c r="B664" s="163"/>
      <c r="C664" s="163"/>
      <c r="D664" s="163"/>
      <c r="E664" s="180"/>
      <c r="F664" s="163"/>
      <c r="G664" s="180"/>
      <c r="H664" s="180"/>
      <c r="I664" s="163"/>
      <c r="J664" s="163"/>
      <c r="K664" s="163"/>
      <c r="L664" s="163"/>
      <c r="M664" s="163"/>
      <c r="N664" s="163"/>
      <c r="O664" s="163"/>
      <c r="P664" s="163"/>
      <c r="Q664" s="163"/>
      <c r="R664" s="163"/>
      <c r="S664" s="163"/>
      <c r="T664" s="163"/>
      <c r="U664" s="163"/>
      <c r="V664" s="163"/>
      <c r="W664" s="163"/>
      <c r="X664" s="163"/>
      <c r="Y664" s="163"/>
      <c r="Z664" s="163"/>
    </row>
    <row r="665" spans="1:26" ht="12" customHeight="1">
      <c r="A665" s="163"/>
      <c r="B665" s="163"/>
      <c r="C665" s="163"/>
      <c r="D665" s="163"/>
      <c r="E665" s="180"/>
      <c r="F665" s="163"/>
      <c r="G665" s="180"/>
      <c r="H665" s="180"/>
      <c r="I665" s="163"/>
      <c r="J665" s="163"/>
      <c r="K665" s="163"/>
      <c r="L665" s="163"/>
      <c r="M665" s="163"/>
      <c r="N665" s="163"/>
      <c r="O665" s="163"/>
      <c r="P665" s="163"/>
      <c r="Q665" s="163"/>
      <c r="R665" s="163"/>
      <c r="S665" s="163"/>
      <c r="T665" s="163"/>
      <c r="U665" s="163"/>
      <c r="V665" s="163"/>
      <c r="W665" s="163"/>
      <c r="X665" s="163"/>
      <c r="Y665" s="163"/>
      <c r="Z665" s="163"/>
    </row>
    <row r="666" spans="1:26" ht="12" customHeight="1">
      <c r="A666" s="163"/>
      <c r="B666" s="163"/>
      <c r="C666" s="163"/>
      <c r="D666" s="163"/>
      <c r="E666" s="180"/>
      <c r="F666" s="163"/>
      <c r="G666" s="180"/>
      <c r="H666" s="180"/>
      <c r="I666" s="163"/>
      <c r="J666" s="163"/>
      <c r="K666" s="163"/>
      <c r="L666" s="163"/>
      <c r="M666" s="163"/>
      <c r="N666" s="163"/>
      <c r="O666" s="163"/>
      <c r="P666" s="163"/>
      <c r="Q666" s="163"/>
      <c r="R666" s="163"/>
      <c r="S666" s="163"/>
      <c r="T666" s="163"/>
      <c r="U666" s="163"/>
      <c r="V666" s="163"/>
      <c r="W666" s="163"/>
      <c r="X666" s="163"/>
      <c r="Y666" s="163"/>
      <c r="Z666" s="163"/>
    </row>
    <row r="667" spans="1:26" ht="12" customHeight="1">
      <c r="A667" s="163"/>
      <c r="B667" s="163"/>
      <c r="C667" s="163"/>
      <c r="D667" s="163"/>
      <c r="E667" s="180"/>
      <c r="F667" s="163"/>
      <c r="G667" s="180"/>
      <c r="H667" s="180"/>
      <c r="I667" s="163"/>
      <c r="J667" s="163"/>
      <c r="K667" s="163"/>
      <c r="L667" s="163"/>
      <c r="M667" s="163"/>
      <c r="N667" s="163"/>
      <c r="O667" s="163"/>
      <c r="P667" s="163"/>
      <c r="Q667" s="163"/>
      <c r="R667" s="163"/>
      <c r="S667" s="163"/>
      <c r="T667" s="163"/>
      <c r="U667" s="163"/>
      <c r="V667" s="163"/>
      <c r="W667" s="163"/>
      <c r="X667" s="163"/>
      <c r="Y667" s="163"/>
      <c r="Z667" s="163"/>
    </row>
    <row r="668" spans="1:26" ht="12" customHeight="1">
      <c r="A668" s="163"/>
      <c r="B668" s="163"/>
      <c r="C668" s="163"/>
      <c r="D668" s="163"/>
      <c r="E668" s="180"/>
      <c r="F668" s="163"/>
      <c r="G668" s="180"/>
      <c r="H668" s="180"/>
      <c r="I668" s="163"/>
      <c r="J668" s="163"/>
      <c r="K668" s="163"/>
      <c r="L668" s="163"/>
      <c r="M668" s="163"/>
      <c r="N668" s="163"/>
      <c r="O668" s="163"/>
      <c r="P668" s="163"/>
      <c r="Q668" s="163"/>
      <c r="R668" s="163"/>
      <c r="S668" s="163"/>
      <c r="T668" s="163"/>
      <c r="U668" s="163"/>
      <c r="V668" s="163"/>
      <c r="W668" s="163"/>
      <c r="X668" s="163"/>
      <c r="Y668" s="163"/>
      <c r="Z668" s="163"/>
    </row>
    <row r="669" spans="1:26" ht="12" customHeight="1">
      <c r="A669" s="163"/>
      <c r="B669" s="163"/>
      <c r="C669" s="163"/>
      <c r="D669" s="163"/>
      <c r="E669" s="180"/>
      <c r="F669" s="163"/>
      <c r="G669" s="180"/>
      <c r="H669" s="180"/>
      <c r="I669" s="163"/>
      <c r="J669" s="163"/>
      <c r="K669" s="163"/>
      <c r="L669" s="163"/>
      <c r="M669" s="163"/>
      <c r="N669" s="163"/>
      <c r="O669" s="163"/>
      <c r="P669" s="163"/>
      <c r="Q669" s="163"/>
      <c r="R669" s="163"/>
      <c r="S669" s="163"/>
      <c r="T669" s="163"/>
      <c r="U669" s="163"/>
      <c r="V669" s="163"/>
      <c r="W669" s="163"/>
      <c r="X669" s="163"/>
      <c r="Y669" s="163"/>
      <c r="Z669" s="163"/>
    </row>
    <row r="670" spans="1:26" ht="12" customHeight="1">
      <c r="A670" s="163"/>
      <c r="B670" s="163"/>
      <c r="C670" s="163"/>
      <c r="D670" s="163"/>
      <c r="E670" s="180"/>
      <c r="F670" s="163"/>
      <c r="G670" s="180"/>
      <c r="H670" s="180"/>
      <c r="I670" s="163"/>
      <c r="J670" s="163"/>
      <c r="K670" s="163"/>
      <c r="L670" s="163"/>
      <c r="M670" s="163"/>
      <c r="N670" s="163"/>
      <c r="O670" s="163"/>
      <c r="P670" s="163"/>
      <c r="Q670" s="163"/>
      <c r="R670" s="163"/>
      <c r="S670" s="163"/>
      <c r="T670" s="163"/>
      <c r="U670" s="163"/>
      <c r="V670" s="163"/>
      <c r="W670" s="163"/>
      <c r="X670" s="163"/>
      <c r="Y670" s="163"/>
      <c r="Z670" s="163"/>
    </row>
    <row r="671" spans="1:26" ht="12" customHeight="1">
      <c r="A671" s="163"/>
      <c r="B671" s="163"/>
      <c r="C671" s="163"/>
      <c r="D671" s="163"/>
      <c r="E671" s="180"/>
      <c r="F671" s="163"/>
      <c r="G671" s="180"/>
      <c r="H671" s="180"/>
      <c r="I671" s="163"/>
      <c r="J671" s="163"/>
      <c r="K671" s="163"/>
      <c r="L671" s="163"/>
      <c r="M671" s="163"/>
      <c r="N671" s="163"/>
      <c r="O671" s="163"/>
      <c r="P671" s="163"/>
      <c r="Q671" s="163"/>
      <c r="R671" s="163"/>
      <c r="S671" s="163"/>
      <c r="T671" s="163"/>
      <c r="U671" s="163"/>
      <c r="V671" s="163"/>
      <c r="W671" s="163"/>
      <c r="X671" s="163"/>
      <c r="Y671" s="163"/>
      <c r="Z671" s="163"/>
    </row>
    <row r="672" spans="1:26" ht="12" customHeight="1">
      <c r="A672" s="163"/>
      <c r="B672" s="163"/>
      <c r="C672" s="163"/>
      <c r="D672" s="163"/>
      <c r="E672" s="180"/>
      <c r="F672" s="163"/>
      <c r="G672" s="180"/>
      <c r="H672" s="180"/>
      <c r="I672" s="163"/>
      <c r="J672" s="163"/>
      <c r="K672" s="163"/>
      <c r="L672" s="163"/>
      <c r="M672" s="163"/>
      <c r="N672" s="163"/>
      <c r="O672" s="163"/>
      <c r="P672" s="163"/>
      <c r="Q672" s="163"/>
      <c r="R672" s="163"/>
      <c r="S672" s="163"/>
      <c r="T672" s="163"/>
      <c r="U672" s="163"/>
      <c r="V672" s="163"/>
      <c r="W672" s="163"/>
      <c r="X672" s="163"/>
      <c r="Y672" s="163"/>
      <c r="Z672" s="163"/>
    </row>
    <row r="673" spans="1:26" ht="12" customHeight="1">
      <c r="A673" s="163"/>
      <c r="B673" s="163"/>
      <c r="C673" s="163"/>
      <c r="D673" s="163"/>
      <c r="E673" s="180"/>
      <c r="F673" s="163"/>
      <c r="G673" s="180"/>
      <c r="H673" s="180"/>
      <c r="I673" s="163"/>
      <c r="J673" s="163"/>
      <c r="K673" s="163"/>
      <c r="L673" s="163"/>
      <c r="M673" s="163"/>
      <c r="N673" s="163"/>
      <c r="O673" s="163"/>
      <c r="P673" s="163"/>
      <c r="Q673" s="163"/>
      <c r="R673" s="163"/>
      <c r="S673" s="163"/>
      <c r="T673" s="163"/>
      <c r="U673" s="163"/>
      <c r="V673" s="163"/>
      <c r="W673" s="163"/>
      <c r="X673" s="163"/>
      <c r="Y673" s="163"/>
      <c r="Z673" s="163"/>
    </row>
    <row r="674" spans="1:26" ht="12" customHeight="1">
      <c r="A674" s="163"/>
      <c r="B674" s="163"/>
      <c r="C674" s="163"/>
      <c r="D674" s="163"/>
      <c r="E674" s="180"/>
      <c r="F674" s="163"/>
      <c r="G674" s="180"/>
      <c r="H674" s="180"/>
      <c r="I674" s="163"/>
      <c r="J674" s="163"/>
      <c r="K674" s="163"/>
      <c r="L674" s="163"/>
      <c r="M674" s="163"/>
      <c r="N674" s="163"/>
      <c r="O674" s="163"/>
      <c r="P674" s="163"/>
      <c r="Q674" s="163"/>
      <c r="R674" s="163"/>
      <c r="S674" s="163"/>
      <c r="T674" s="163"/>
      <c r="U674" s="163"/>
      <c r="V674" s="163"/>
      <c r="W674" s="163"/>
      <c r="X674" s="163"/>
      <c r="Y674" s="163"/>
      <c r="Z674" s="163"/>
    </row>
    <row r="675" spans="1:26" ht="12" customHeight="1">
      <c r="A675" s="163"/>
      <c r="B675" s="163"/>
      <c r="C675" s="163"/>
      <c r="D675" s="163"/>
      <c r="E675" s="180"/>
      <c r="F675" s="163"/>
      <c r="G675" s="180"/>
      <c r="H675" s="180"/>
      <c r="I675" s="163"/>
      <c r="J675" s="163"/>
      <c r="K675" s="163"/>
      <c r="L675" s="163"/>
      <c r="M675" s="163"/>
      <c r="N675" s="163"/>
      <c r="O675" s="163"/>
      <c r="P675" s="163"/>
      <c r="Q675" s="163"/>
      <c r="R675" s="163"/>
      <c r="S675" s="163"/>
      <c r="T675" s="163"/>
      <c r="U675" s="163"/>
      <c r="V675" s="163"/>
      <c r="W675" s="163"/>
      <c r="X675" s="163"/>
      <c r="Y675" s="163"/>
      <c r="Z675" s="163"/>
    </row>
    <row r="676" spans="1:26" ht="12" customHeight="1">
      <c r="A676" s="163"/>
      <c r="B676" s="163"/>
      <c r="C676" s="163"/>
      <c r="D676" s="163"/>
      <c r="E676" s="180"/>
      <c r="F676" s="163"/>
      <c r="G676" s="180"/>
      <c r="H676" s="180"/>
      <c r="I676" s="163"/>
      <c r="J676" s="163"/>
      <c r="K676" s="163"/>
      <c r="L676" s="163"/>
      <c r="M676" s="163"/>
      <c r="N676" s="163"/>
      <c r="O676" s="163"/>
      <c r="P676" s="163"/>
      <c r="Q676" s="163"/>
      <c r="R676" s="163"/>
      <c r="S676" s="163"/>
      <c r="T676" s="163"/>
      <c r="U676" s="163"/>
      <c r="V676" s="163"/>
      <c r="W676" s="163"/>
      <c r="X676" s="163"/>
      <c r="Y676" s="163"/>
      <c r="Z676" s="163"/>
    </row>
    <row r="677" spans="1:26" ht="12" customHeight="1">
      <c r="A677" s="163"/>
      <c r="B677" s="163"/>
      <c r="C677" s="163"/>
      <c r="D677" s="163"/>
      <c r="E677" s="180"/>
      <c r="F677" s="163"/>
      <c r="G677" s="180"/>
      <c r="H677" s="180"/>
      <c r="I677" s="163"/>
      <c r="J677" s="163"/>
      <c r="K677" s="163"/>
      <c r="L677" s="163"/>
      <c r="M677" s="163"/>
      <c r="N677" s="163"/>
      <c r="O677" s="163"/>
      <c r="P677" s="163"/>
      <c r="Q677" s="163"/>
      <c r="R677" s="163"/>
      <c r="S677" s="163"/>
      <c r="T677" s="163"/>
      <c r="U677" s="163"/>
      <c r="V677" s="163"/>
      <c r="W677" s="163"/>
      <c r="X677" s="163"/>
      <c r="Y677" s="163"/>
      <c r="Z677" s="163"/>
    </row>
    <row r="678" spans="1:26" ht="12" customHeight="1">
      <c r="A678" s="163"/>
      <c r="B678" s="163"/>
      <c r="C678" s="163"/>
      <c r="D678" s="163"/>
      <c r="E678" s="180"/>
      <c r="F678" s="163"/>
      <c r="G678" s="180"/>
      <c r="H678" s="180"/>
      <c r="I678" s="163"/>
      <c r="J678" s="163"/>
      <c r="K678" s="163"/>
      <c r="L678" s="163"/>
      <c r="M678" s="163"/>
      <c r="N678" s="163"/>
      <c r="O678" s="163"/>
      <c r="P678" s="163"/>
      <c r="Q678" s="163"/>
      <c r="R678" s="163"/>
      <c r="S678" s="163"/>
      <c r="T678" s="163"/>
      <c r="U678" s="163"/>
      <c r="V678" s="163"/>
      <c r="W678" s="163"/>
      <c r="X678" s="163"/>
      <c r="Y678" s="163"/>
      <c r="Z678" s="163"/>
    </row>
    <row r="679" spans="1:26" ht="12" customHeight="1">
      <c r="A679" s="163"/>
      <c r="B679" s="163"/>
      <c r="C679" s="163"/>
      <c r="D679" s="163"/>
      <c r="E679" s="180"/>
      <c r="F679" s="163"/>
      <c r="G679" s="180"/>
      <c r="H679" s="180"/>
      <c r="I679" s="163"/>
      <c r="J679" s="163"/>
      <c r="K679" s="163"/>
      <c r="L679" s="163"/>
      <c r="M679" s="163"/>
      <c r="N679" s="163"/>
      <c r="O679" s="163"/>
      <c r="P679" s="163"/>
      <c r="Q679" s="163"/>
      <c r="R679" s="163"/>
      <c r="S679" s="163"/>
      <c r="T679" s="163"/>
      <c r="U679" s="163"/>
      <c r="V679" s="163"/>
      <c r="W679" s="163"/>
      <c r="X679" s="163"/>
      <c r="Y679" s="163"/>
      <c r="Z679" s="163"/>
    </row>
    <row r="680" spans="1:26" ht="12" customHeight="1">
      <c r="A680" s="163"/>
      <c r="B680" s="163"/>
      <c r="C680" s="163"/>
      <c r="D680" s="163"/>
      <c r="E680" s="180"/>
      <c r="F680" s="163"/>
      <c r="G680" s="180"/>
      <c r="H680" s="180"/>
      <c r="I680" s="163"/>
      <c r="J680" s="163"/>
      <c r="K680" s="163"/>
      <c r="L680" s="163"/>
      <c r="M680" s="163"/>
      <c r="N680" s="163"/>
      <c r="O680" s="163"/>
      <c r="P680" s="163"/>
      <c r="Q680" s="163"/>
      <c r="R680" s="163"/>
      <c r="S680" s="163"/>
      <c r="T680" s="163"/>
      <c r="U680" s="163"/>
      <c r="V680" s="163"/>
      <c r="W680" s="163"/>
      <c r="X680" s="163"/>
      <c r="Y680" s="163"/>
      <c r="Z680" s="163"/>
    </row>
    <row r="681" spans="1:26" ht="12" customHeight="1">
      <c r="A681" s="163"/>
      <c r="B681" s="163"/>
      <c r="C681" s="163"/>
      <c r="D681" s="163"/>
      <c r="E681" s="180"/>
      <c r="F681" s="163"/>
      <c r="G681" s="180"/>
      <c r="H681" s="180"/>
      <c r="I681" s="163"/>
      <c r="J681" s="163"/>
      <c r="K681" s="163"/>
      <c r="L681" s="163"/>
      <c r="M681" s="163"/>
      <c r="N681" s="163"/>
      <c r="O681" s="163"/>
      <c r="P681" s="163"/>
      <c r="Q681" s="163"/>
      <c r="R681" s="163"/>
      <c r="S681" s="163"/>
      <c r="T681" s="163"/>
      <c r="U681" s="163"/>
      <c r="V681" s="163"/>
      <c r="W681" s="163"/>
      <c r="X681" s="163"/>
      <c r="Y681" s="163"/>
      <c r="Z681" s="163"/>
    </row>
    <row r="682" spans="1:26" ht="12" customHeight="1">
      <c r="A682" s="163"/>
      <c r="B682" s="163"/>
      <c r="C682" s="163"/>
      <c r="D682" s="163"/>
      <c r="E682" s="180"/>
      <c r="F682" s="163"/>
      <c r="G682" s="180"/>
      <c r="H682" s="180"/>
      <c r="I682" s="163"/>
      <c r="J682" s="163"/>
      <c r="K682" s="163"/>
      <c r="L682" s="163"/>
      <c r="M682" s="163"/>
      <c r="N682" s="163"/>
      <c r="O682" s="163"/>
      <c r="P682" s="163"/>
      <c r="Q682" s="163"/>
      <c r="R682" s="163"/>
      <c r="S682" s="163"/>
      <c r="T682" s="163"/>
      <c r="U682" s="163"/>
      <c r="V682" s="163"/>
      <c r="W682" s="163"/>
      <c r="X682" s="163"/>
      <c r="Y682" s="163"/>
      <c r="Z682" s="163"/>
    </row>
    <row r="683" spans="1:26" ht="12" customHeight="1">
      <c r="A683" s="163"/>
      <c r="B683" s="163"/>
      <c r="C683" s="163"/>
      <c r="D683" s="163"/>
      <c r="E683" s="180"/>
      <c r="F683" s="163"/>
      <c r="G683" s="180"/>
      <c r="H683" s="180"/>
      <c r="I683" s="163"/>
      <c r="J683" s="163"/>
      <c r="K683" s="163"/>
      <c r="L683" s="163"/>
      <c r="M683" s="163"/>
      <c r="N683" s="163"/>
      <c r="O683" s="163"/>
      <c r="P683" s="163"/>
      <c r="Q683" s="163"/>
      <c r="R683" s="163"/>
      <c r="S683" s="163"/>
      <c r="T683" s="163"/>
      <c r="U683" s="163"/>
      <c r="V683" s="163"/>
      <c r="W683" s="163"/>
      <c r="X683" s="163"/>
      <c r="Y683" s="163"/>
      <c r="Z683" s="163"/>
    </row>
    <row r="684" spans="1:26" ht="12" customHeight="1">
      <c r="A684" s="163"/>
      <c r="B684" s="163"/>
      <c r="C684" s="163"/>
      <c r="D684" s="163"/>
      <c r="E684" s="180"/>
      <c r="F684" s="163"/>
      <c r="G684" s="180"/>
      <c r="H684" s="180"/>
      <c r="I684" s="163"/>
      <c r="J684" s="163"/>
      <c r="K684" s="163"/>
      <c r="L684" s="163"/>
      <c r="M684" s="163"/>
      <c r="N684" s="163"/>
      <c r="O684" s="163"/>
      <c r="P684" s="163"/>
      <c r="Q684" s="163"/>
      <c r="R684" s="163"/>
      <c r="S684" s="163"/>
      <c r="T684" s="163"/>
      <c r="U684" s="163"/>
      <c r="V684" s="163"/>
      <c r="W684" s="163"/>
      <c r="X684" s="163"/>
      <c r="Y684" s="163"/>
      <c r="Z684" s="163"/>
    </row>
    <row r="685" spans="1:26" ht="12" customHeight="1">
      <c r="A685" s="163"/>
      <c r="B685" s="163"/>
      <c r="C685" s="163"/>
      <c r="D685" s="163"/>
      <c r="E685" s="180"/>
      <c r="F685" s="163"/>
      <c r="G685" s="180"/>
      <c r="H685" s="180"/>
      <c r="I685" s="163"/>
      <c r="J685" s="163"/>
      <c r="K685" s="163"/>
      <c r="L685" s="163"/>
      <c r="M685" s="163"/>
      <c r="N685" s="163"/>
      <c r="O685" s="163"/>
      <c r="P685" s="163"/>
      <c r="Q685" s="163"/>
      <c r="R685" s="163"/>
      <c r="S685" s="163"/>
      <c r="T685" s="163"/>
      <c r="U685" s="163"/>
      <c r="V685" s="163"/>
      <c r="W685" s="163"/>
      <c r="X685" s="163"/>
      <c r="Y685" s="163"/>
      <c r="Z685" s="163"/>
    </row>
    <row r="686" spans="1:26" ht="12" customHeight="1">
      <c r="A686" s="163"/>
      <c r="B686" s="163"/>
      <c r="C686" s="163"/>
      <c r="D686" s="163"/>
      <c r="E686" s="180"/>
      <c r="F686" s="163"/>
      <c r="G686" s="180"/>
      <c r="H686" s="180"/>
      <c r="I686" s="163"/>
      <c r="J686" s="163"/>
      <c r="K686" s="163"/>
      <c r="L686" s="163"/>
      <c r="M686" s="163"/>
      <c r="N686" s="163"/>
      <c r="O686" s="163"/>
      <c r="P686" s="163"/>
      <c r="Q686" s="163"/>
      <c r="R686" s="163"/>
      <c r="S686" s="163"/>
      <c r="T686" s="163"/>
      <c r="U686" s="163"/>
      <c r="V686" s="163"/>
      <c r="W686" s="163"/>
      <c r="X686" s="163"/>
      <c r="Y686" s="163"/>
      <c r="Z686" s="163"/>
    </row>
    <row r="687" spans="1:26" ht="12" customHeight="1">
      <c r="A687" s="163"/>
      <c r="B687" s="163"/>
      <c r="C687" s="163"/>
      <c r="D687" s="163"/>
      <c r="E687" s="180"/>
      <c r="F687" s="163"/>
      <c r="G687" s="180"/>
      <c r="H687" s="180"/>
      <c r="I687" s="163"/>
      <c r="J687" s="163"/>
      <c r="K687" s="163"/>
      <c r="L687" s="163"/>
      <c r="M687" s="163"/>
      <c r="N687" s="163"/>
      <c r="O687" s="163"/>
      <c r="P687" s="163"/>
      <c r="Q687" s="163"/>
      <c r="R687" s="163"/>
      <c r="S687" s="163"/>
      <c r="T687" s="163"/>
      <c r="U687" s="163"/>
      <c r="V687" s="163"/>
      <c r="W687" s="163"/>
      <c r="X687" s="163"/>
      <c r="Y687" s="163"/>
      <c r="Z687" s="163"/>
    </row>
    <row r="688" spans="1:26" ht="12" customHeight="1">
      <c r="A688" s="163"/>
      <c r="B688" s="163"/>
      <c r="C688" s="163"/>
      <c r="D688" s="163"/>
      <c r="E688" s="180"/>
      <c r="F688" s="163"/>
      <c r="G688" s="180"/>
      <c r="H688" s="180"/>
      <c r="I688" s="163"/>
      <c r="J688" s="163"/>
      <c r="K688" s="163"/>
      <c r="L688" s="163"/>
      <c r="M688" s="163"/>
      <c r="N688" s="163"/>
      <c r="O688" s="163"/>
      <c r="P688" s="163"/>
      <c r="Q688" s="163"/>
      <c r="R688" s="163"/>
      <c r="S688" s="163"/>
      <c r="T688" s="163"/>
      <c r="U688" s="163"/>
      <c r="V688" s="163"/>
      <c r="W688" s="163"/>
      <c r="X688" s="163"/>
      <c r="Y688" s="163"/>
      <c r="Z688" s="163"/>
    </row>
    <row r="689" spans="1:26" ht="12" customHeight="1">
      <c r="A689" s="163"/>
      <c r="B689" s="163"/>
      <c r="C689" s="163"/>
      <c r="D689" s="163"/>
      <c r="E689" s="180"/>
      <c r="F689" s="163"/>
      <c r="G689" s="180"/>
      <c r="H689" s="180"/>
      <c r="I689" s="163"/>
      <c r="J689" s="163"/>
      <c r="K689" s="163"/>
      <c r="L689" s="163"/>
      <c r="M689" s="163"/>
      <c r="N689" s="163"/>
      <c r="O689" s="163"/>
      <c r="P689" s="163"/>
      <c r="Q689" s="163"/>
      <c r="R689" s="163"/>
      <c r="S689" s="163"/>
      <c r="T689" s="163"/>
      <c r="U689" s="163"/>
      <c r="V689" s="163"/>
      <c r="W689" s="163"/>
      <c r="X689" s="163"/>
      <c r="Y689" s="163"/>
      <c r="Z689" s="163"/>
    </row>
    <row r="690" spans="1:26" ht="12" customHeight="1">
      <c r="A690" s="163"/>
      <c r="B690" s="163"/>
      <c r="C690" s="163"/>
      <c r="D690" s="163"/>
      <c r="E690" s="180"/>
      <c r="F690" s="163"/>
      <c r="G690" s="180"/>
      <c r="H690" s="180"/>
      <c r="I690" s="163"/>
      <c r="J690" s="163"/>
      <c r="K690" s="163"/>
      <c r="L690" s="163"/>
      <c r="M690" s="163"/>
      <c r="N690" s="163"/>
      <c r="O690" s="163"/>
      <c r="P690" s="163"/>
      <c r="Q690" s="163"/>
      <c r="R690" s="163"/>
      <c r="S690" s="163"/>
      <c r="T690" s="163"/>
      <c r="U690" s="163"/>
      <c r="V690" s="163"/>
      <c r="W690" s="163"/>
      <c r="X690" s="163"/>
      <c r="Y690" s="163"/>
      <c r="Z690" s="163"/>
    </row>
    <row r="691" spans="1:26" ht="12" customHeight="1">
      <c r="A691" s="163"/>
      <c r="B691" s="163"/>
      <c r="C691" s="163"/>
      <c r="D691" s="163"/>
      <c r="E691" s="180"/>
      <c r="F691" s="163"/>
      <c r="G691" s="180"/>
      <c r="H691" s="180"/>
      <c r="I691" s="163"/>
      <c r="J691" s="163"/>
      <c r="K691" s="163"/>
      <c r="L691" s="163"/>
      <c r="M691" s="163"/>
      <c r="N691" s="163"/>
      <c r="O691" s="163"/>
      <c r="P691" s="163"/>
      <c r="Q691" s="163"/>
      <c r="R691" s="163"/>
      <c r="S691" s="163"/>
      <c r="T691" s="163"/>
      <c r="U691" s="163"/>
      <c r="V691" s="163"/>
      <c r="W691" s="163"/>
      <c r="X691" s="163"/>
      <c r="Y691" s="163"/>
      <c r="Z691" s="163"/>
    </row>
    <row r="692" spans="1:26" ht="12" customHeight="1">
      <c r="A692" s="163"/>
      <c r="B692" s="163"/>
      <c r="C692" s="163"/>
      <c r="D692" s="163"/>
      <c r="E692" s="180"/>
      <c r="F692" s="163"/>
      <c r="G692" s="180"/>
      <c r="H692" s="180"/>
      <c r="I692" s="163"/>
      <c r="J692" s="163"/>
      <c r="K692" s="163"/>
      <c r="L692" s="163"/>
      <c r="M692" s="163"/>
      <c r="N692" s="163"/>
      <c r="O692" s="163"/>
      <c r="P692" s="163"/>
      <c r="Q692" s="163"/>
      <c r="R692" s="163"/>
      <c r="S692" s="163"/>
      <c r="T692" s="163"/>
      <c r="U692" s="163"/>
      <c r="V692" s="163"/>
      <c r="W692" s="163"/>
      <c r="X692" s="163"/>
      <c r="Y692" s="163"/>
      <c r="Z692" s="163"/>
    </row>
    <row r="693" spans="1:26" ht="12" customHeight="1">
      <c r="A693" s="163"/>
      <c r="B693" s="163"/>
      <c r="C693" s="163"/>
      <c r="D693" s="163"/>
      <c r="E693" s="180"/>
      <c r="F693" s="163"/>
      <c r="G693" s="180"/>
      <c r="H693" s="180"/>
      <c r="I693" s="163"/>
      <c r="J693" s="163"/>
      <c r="K693" s="163"/>
      <c r="L693" s="163"/>
      <c r="M693" s="163"/>
      <c r="N693" s="163"/>
      <c r="O693" s="163"/>
      <c r="P693" s="163"/>
      <c r="Q693" s="163"/>
      <c r="R693" s="163"/>
      <c r="S693" s="163"/>
      <c r="T693" s="163"/>
      <c r="U693" s="163"/>
      <c r="V693" s="163"/>
      <c r="W693" s="163"/>
      <c r="X693" s="163"/>
      <c r="Y693" s="163"/>
      <c r="Z693" s="163"/>
    </row>
    <row r="694" spans="1:26" ht="12" customHeight="1">
      <c r="A694" s="163"/>
      <c r="B694" s="163"/>
      <c r="C694" s="163"/>
      <c r="D694" s="163"/>
      <c r="E694" s="180"/>
      <c r="F694" s="163"/>
      <c r="G694" s="180"/>
      <c r="H694" s="180"/>
      <c r="I694" s="163"/>
      <c r="J694" s="163"/>
      <c r="K694" s="163"/>
      <c r="L694" s="163"/>
      <c r="M694" s="163"/>
      <c r="N694" s="163"/>
      <c r="O694" s="163"/>
      <c r="P694" s="163"/>
      <c r="Q694" s="163"/>
      <c r="R694" s="163"/>
      <c r="S694" s="163"/>
      <c r="T694" s="163"/>
      <c r="U694" s="163"/>
      <c r="V694" s="163"/>
      <c r="W694" s="163"/>
      <c r="X694" s="163"/>
      <c r="Y694" s="163"/>
      <c r="Z694" s="163"/>
    </row>
    <row r="695" spans="1:26" ht="12" customHeight="1">
      <c r="A695" s="163"/>
      <c r="B695" s="163"/>
      <c r="C695" s="163"/>
      <c r="D695" s="163"/>
      <c r="E695" s="180"/>
      <c r="F695" s="163"/>
      <c r="G695" s="180"/>
      <c r="H695" s="180"/>
      <c r="I695" s="163"/>
      <c r="J695" s="163"/>
      <c r="K695" s="163"/>
      <c r="L695" s="163"/>
      <c r="M695" s="163"/>
      <c r="N695" s="163"/>
      <c r="O695" s="163"/>
      <c r="P695" s="163"/>
      <c r="Q695" s="163"/>
      <c r="R695" s="163"/>
      <c r="S695" s="163"/>
      <c r="T695" s="163"/>
      <c r="U695" s="163"/>
      <c r="V695" s="163"/>
      <c r="W695" s="163"/>
      <c r="X695" s="163"/>
      <c r="Y695" s="163"/>
      <c r="Z695" s="163"/>
    </row>
    <row r="696" spans="1:26" ht="12" customHeight="1">
      <c r="A696" s="163"/>
      <c r="B696" s="163"/>
      <c r="C696" s="163"/>
      <c r="D696" s="163"/>
      <c r="E696" s="180"/>
      <c r="F696" s="163"/>
      <c r="G696" s="180"/>
      <c r="H696" s="180"/>
      <c r="I696" s="163"/>
      <c r="J696" s="163"/>
      <c r="K696" s="163"/>
      <c r="L696" s="163"/>
      <c r="M696" s="163"/>
      <c r="N696" s="163"/>
      <c r="O696" s="163"/>
      <c r="P696" s="163"/>
      <c r="Q696" s="163"/>
      <c r="R696" s="163"/>
      <c r="S696" s="163"/>
      <c r="T696" s="163"/>
      <c r="U696" s="163"/>
      <c r="V696" s="163"/>
      <c r="W696" s="163"/>
      <c r="X696" s="163"/>
      <c r="Y696" s="163"/>
      <c r="Z696" s="163"/>
    </row>
    <row r="697" spans="1:26" ht="12" customHeight="1">
      <c r="A697" s="163"/>
      <c r="B697" s="163"/>
      <c r="C697" s="163"/>
      <c r="D697" s="163"/>
      <c r="E697" s="180"/>
      <c r="F697" s="163"/>
      <c r="G697" s="180"/>
      <c r="H697" s="180"/>
      <c r="I697" s="163"/>
      <c r="J697" s="163"/>
      <c r="K697" s="163"/>
      <c r="L697" s="163"/>
      <c r="M697" s="163"/>
      <c r="N697" s="163"/>
      <c r="O697" s="163"/>
      <c r="P697" s="163"/>
      <c r="Q697" s="163"/>
      <c r="R697" s="163"/>
      <c r="S697" s="163"/>
      <c r="T697" s="163"/>
      <c r="U697" s="163"/>
      <c r="V697" s="163"/>
      <c r="W697" s="163"/>
      <c r="X697" s="163"/>
      <c r="Y697" s="163"/>
      <c r="Z697" s="163"/>
    </row>
    <row r="698" spans="1:26" ht="12" customHeight="1">
      <c r="A698" s="163"/>
      <c r="B698" s="163"/>
      <c r="C698" s="163"/>
      <c r="D698" s="163"/>
      <c r="E698" s="180"/>
      <c r="F698" s="163"/>
      <c r="G698" s="180"/>
      <c r="H698" s="180"/>
      <c r="I698" s="163"/>
      <c r="J698" s="163"/>
      <c r="K698" s="163"/>
      <c r="L698" s="163"/>
      <c r="M698" s="163"/>
      <c r="N698" s="163"/>
      <c r="O698" s="163"/>
      <c r="P698" s="163"/>
      <c r="Q698" s="163"/>
      <c r="R698" s="163"/>
      <c r="S698" s="163"/>
      <c r="T698" s="163"/>
      <c r="U698" s="163"/>
      <c r="V698" s="163"/>
      <c r="W698" s="163"/>
      <c r="X698" s="163"/>
      <c r="Y698" s="163"/>
      <c r="Z698" s="163"/>
    </row>
    <row r="699" spans="1:26" ht="12" customHeight="1">
      <c r="A699" s="163"/>
      <c r="B699" s="163"/>
      <c r="C699" s="163"/>
      <c r="D699" s="163"/>
      <c r="E699" s="180"/>
      <c r="F699" s="163"/>
      <c r="G699" s="180"/>
      <c r="H699" s="180"/>
      <c r="I699" s="163"/>
      <c r="J699" s="163"/>
      <c r="K699" s="163"/>
      <c r="L699" s="163"/>
      <c r="M699" s="163"/>
      <c r="N699" s="163"/>
      <c r="O699" s="163"/>
      <c r="P699" s="163"/>
      <c r="Q699" s="163"/>
      <c r="R699" s="163"/>
      <c r="S699" s="163"/>
      <c r="T699" s="163"/>
      <c r="U699" s="163"/>
      <c r="V699" s="163"/>
      <c r="W699" s="163"/>
      <c r="X699" s="163"/>
      <c r="Y699" s="163"/>
      <c r="Z699" s="163"/>
    </row>
    <row r="700" spans="1:26" ht="12" customHeight="1">
      <c r="A700" s="163"/>
      <c r="B700" s="163"/>
      <c r="C700" s="163"/>
      <c r="D700" s="163"/>
      <c r="E700" s="180"/>
      <c r="F700" s="163"/>
      <c r="G700" s="180"/>
      <c r="H700" s="180"/>
      <c r="I700" s="163"/>
      <c r="J700" s="163"/>
      <c r="K700" s="163"/>
      <c r="L700" s="163"/>
      <c r="M700" s="163"/>
      <c r="N700" s="163"/>
      <c r="O700" s="163"/>
      <c r="P700" s="163"/>
      <c r="Q700" s="163"/>
      <c r="R700" s="163"/>
      <c r="S700" s="163"/>
      <c r="T700" s="163"/>
      <c r="U700" s="163"/>
      <c r="V700" s="163"/>
      <c r="W700" s="163"/>
      <c r="X700" s="163"/>
      <c r="Y700" s="163"/>
      <c r="Z700" s="163"/>
    </row>
    <row r="701" spans="1:26" ht="12" customHeight="1">
      <c r="A701" s="163"/>
      <c r="B701" s="163"/>
      <c r="C701" s="163"/>
      <c r="D701" s="163"/>
      <c r="E701" s="180"/>
      <c r="F701" s="163"/>
      <c r="G701" s="180"/>
      <c r="H701" s="180"/>
      <c r="I701" s="163"/>
      <c r="J701" s="163"/>
      <c r="K701" s="163"/>
      <c r="L701" s="163"/>
      <c r="M701" s="163"/>
      <c r="N701" s="163"/>
      <c r="O701" s="163"/>
      <c r="P701" s="163"/>
      <c r="Q701" s="163"/>
      <c r="R701" s="163"/>
      <c r="S701" s="163"/>
      <c r="T701" s="163"/>
      <c r="U701" s="163"/>
      <c r="V701" s="163"/>
      <c r="W701" s="163"/>
      <c r="X701" s="163"/>
      <c r="Y701" s="163"/>
      <c r="Z701" s="163"/>
    </row>
    <row r="702" spans="1:26" ht="12" customHeight="1">
      <c r="A702" s="163"/>
      <c r="B702" s="163"/>
      <c r="C702" s="163"/>
      <c r="D702" s="163"/>
      <c r="E702" s="180"/>
      <c r="F702" s="163"/>
      <c r="G702" s="180"/>
      <c r="H702" s="180"/>
      <c r="I702" s="163"/>
      <c r="J702" s="163"/>
      <c r="K702" s="163"/>
      <c r="L702" s="163"/>
      <c r="M702" s="163"/>
      <c r="N702" s="163"/>
      <c r="O702" s="163"/>
      <c r="P702" s="163"/>
      <c r="Q702" s="163"/>
      <c r="R702" s="163"/>
      <c r="S702" s="163"/>
      <c r="T702" s="163"/>
      <c r="U702" s="163"/>
      <c r="V702" s="163"/>
      <c r="W702" s="163"/>
      <c r="X702" s="163"/>
      <c r="Y702" s="163"/>
      <c r="Z702" s="163"/>
    </row>
    <row r="703" spans="1:26" ht="12" customHeight="1">
      <c r="A703" s="163"/>
      <c r="B703" s="163"/>
      <c r="C703" s="163"/>
      <c r="D703" s="163"/>
      <c r="E703" s="180"/>
      <c r="F703" s="163"/>
      <c r="G703" s="180"/>
      <c r="H703" s="180"/>
      <c r="I703" s="163"/>
      <c r="J703" s="163"/>
      <c r="K703" s="163"/>
      <c r="L703" s="163"/>
      <c r="M703" s="163"/>
      <c r="N703" s="163"/>
      <c r="O703" s="163"/>
      <c r="P703" s="163"/>
      <c r="Q703" s="163"/>
      <c r="R703" s="163"/>
      <c r="S703" s="163"/>
      <c r="T703" s="163"/>
      <c r="U703" s="163"/>
      <c r="V703" s="163"/>
      <c r="W703" s="163"/>
      <c r="X703" s="163"/>
      <c r="Y703" s="163"/>
      <c r="Z703" s="163"/>
    </row>
    <row r="704" spans="1:26" ht="12" customHeight="1">
      <c r="A704" s="163"/>
      <c r="B704" s="163"/>
      <c r="C704" s="163"/>
      <c r="D704" s="163"/>
      <c r="E704" s="180"/>
      <c r="F704" s="163"/>
      <c r="G704" s="180"/>
      <c r="H704" s="180"/>
      <c r="I704" s="163"/>
      <c r="J704" s="163"/>
      <c r="K704" s="163"/>
      <c r="L704" s="163"/>
      <c r="M704" s="163"/>
      <c r="N704" s="163"/>
      <c r="O704" s="163"/>
      <c r="P704" s="163"/>
      <c r="Q704" s="163"/>
      <c r="R704" s="163"/>
      <c r="S704" s="163"/>
      <c r="T704" s="163"/>
      <c r="U704" s="163"/>
      <c r="V704" s="163"/>
      <c r="W704" s="163"/>
      <c r="X704" s="163"/>
      <c r="Y704" s="163"/>
      <c r="Z704" s="163"/>
    </row>
    <row r="705" spans="1:26" ht="12" customHeight="1">
      <c r="A705" s="163"/>
      <c r="B705" s="163"/>
      <c r="C705" s="163"/>
      <c r="D705" s="163"/>
      <c r="E705" s="180"/>
      <c r="F705" s="163"/>
      <c r="G705" s="180"/>
      <c r="H705" s="180"/>
      <c r="I705" s="163"/>
      <c r="J705" s="163"/>
      <c r="K705" s="163"/>
      <c r="L705" s="163"/>
      <c r="M705" s="163"/>
      <c r="N705" s="163"/>
      <c r="O705" s="163"/>
      <c r="P705" s="163"/>
      <c r="Q705" s="163"/>
      <c r="R705" s="163"/>
      <c r="S705" s="163"/>
      <c r="T705" s="163"/>
      <c r="U705" s="163"/>
      <c r="V705" s="163"/>
      <c r="W705" s="163"/>
      <c r="X705" s="163"/>
      <c r="Y705" s="163"/>
      <c r="Z705" s="163"/>
    </row>
    <row r="706" spans="1:26" ht="12" customHeight="1">
      <c r="A706" s="163"/>
      <c r="B706" s="163"/>
      <c r="C706" s="163"/>
      <c r="D706" s="163"/>
      <c r="E706" s="180"/>
      <c r="F706" s="163"/>
      <c r="G706" s="180"/>
      <c r="H706" s="180"/>
      <c r="I706" s="163"/>
      <c r="J706" s="163"/>
      <c r="K706" s="163"/>
      <c r="L706" s="163"/>
      <c r="M706" s="163"/>
      <c r="N706" s="163"/>
      <c r="O706" s="163"/>
      <c r="P706" s="163"/>
      <c r="Q706" s="163"/>
      <c r="R706" s="163"/>
      <c r="S706" s="163"/>
      <c r="T706" s="163"/>
      <c r="U706" s="163"/>
      <c r="V706" s="163"/>
      <c r="W706" s="163"/>
      <c r="X706" s="163"/>
      <c r="Y706" s="163"/>
      <c r="Z706" s="163"/>
    </row>
    <row r="707" spans="1:26" ht="12" customHeight="1">
      <c r="A707" s="163"/>
      <c r="B707" s="163"/>
      <c r="C707" s="163"/>
      <c r="D707" s="163"/>
      <c r="E707" s="180"/>
      <c r="F707" s="163"/>
      <c r="G707" s="180"/>
      <c r="H707" s="180"/>
      <c r="I707" s="163"/>
      <c r="J707" s="163"/>
      <c r="K707" s="163"/>
      <c r="L707" s="163"/>
      <c r="M707" s="163"/>
      <c r="N707" s="163"/>
      <c r="O707" s="163"/>
      <c r="P707" s="163"/>
      <c r="Q707" s="163"/>
      <c r="R707" s="163"/>
      <c r="S707" s="163"/>
      <c r="T707" s="163"/>
      <c r="U707" s="163"/>
      <c r="V707" s="163"/>
      <c r="W707" s="163"/>
      <c r="X707" s="163"/>
      <c r="Y707" s="163"/>
      <c r="Z707" s="163"/>
    </row>
    <row r="708" spans="1:26" ht="12" customHeight="1">
      <c r="A708" s="163"/>
      <c r="B708" s="163"/>
      <c r="C708" s="163"/>
      <c r="D708" s="163"/>
      <c r="E708" s="180"/>
      <c r="F708" s="163"/>
      <c r="G708" s="180"/>
      <c r="H708" s="180"/>
      <c r="I708" s="163"/>
      <c r="J708" s="163"/>
      <c r="K708" s="163"/>
      <c r="L708" s="163"/>
      <c r="M708" s="163"/>
      <c r="N708" s="163"/>
      <c r="O708" s="163"/>
      <c r="P708" s="163"/>
      <c r="Q708" s="163"/>
      <c r="R708" s="163"/>
      <c r="S708" s="163"/>
      <c r="T708" s="163"/>
      <c r="U708" s="163"/>
      <c r="V708" s="163"/>
      <c r="W708" s="163"/>
      <c r="X708" s="163"/>
      <c r="Y708" s="163"/>
      <c r="Z708" s="163"/>
    </row>
    <row r="709" spans="1:26" ht="12" customHeight="1">
      <c r="A709" s="163"/>
      <c r="B709" s="163"/>
      <c r="C709" s="163"/>
      <c r="D709" s="163"/>
      <c r="E709" s="180"/>
      <c r="F709" s="163"/>
      <c r="G709" s="180"/>
      <c r="H709" s="180"/>
      <c r="I709" s="163"/>
      <c r="J709" s="163"/>
      <c r="K709" s="163"/>
      <c r="L709" s="163"/>
      <c r="M709" s="163"/>
      <c r="N709" s="163"/>
      <c r="O709" s="163"/>
      <c r="P709" s="163"/>
      <c r="Q709" s="163"/>
      <c r="R709" s="163"/>
      <c r="S709" s="163"/>
      <c r="T709" s="163"/>
      <c r="U709" s="163"/>
      <c r="V709" s="163"/>
      <c r="W709" s="163"/>
      <c r="X709" s="163"/>
      <c r="Y709" s="163"/>
      <c r="Z709" s="163"/>
    </row>
    <row r="710" spans="1:26" ht="12" customHeight="1">
      <c r="A710" s="163"/>
      <c r="B710" s="163"/>
      <c r="C710" s="163"/>
      <c r="D710" s="163"/>
      <c r="E710" s="180"/>
      <c r="F710" s="163"/>
      <c r="G710" s="180"/>
      <c r="H710" s="180"/>
      <c r="I710" s="163"/>
      <c r="J710" s="163"/>
      <c r="K710" s="163"/>
      <c r="L710" s="163"/>
      <c r="M710" s="163"/>
      <c r="N710" s="163"/>
      <c r="O710" s="163"/>
      <c r="P710" s="163"/>
      <c r="Q710" s="163"/>
      <c r="R710" s="163"/>
      <c r="S710" s="163"/>
      <c r="T710" s="163"/>
      <c r="U710" s="163"/>
      <c r="V710" s="163"/>
      <c r="W710" s="163"/>
      <c r="X710" s="163"/>
      <c r="Y710" s="163"/>
      <c r="Z710" s="163"/>
    </row>
    <row r="711" spans="1:26" ht="12" customHeight="1">
      <c r="A711" s="163"/>
      <c r="B711" s="163"/>
      <c r="C711" s="163"/>
      <c r="D711" s="163"/>
      <c r="E711" s="180"/>
      <c r="F711" s="163"/>
      <c r="G711" s="180"/>
      <c r="H711" s="180"/>
      <c r="I711" s="163"/>
      <c r="J711" s="163"/>
      <c r="K711" s="163"/>
      <c r="L711" s="163"/>
      <c r="M711" s="163"/>
      <c r="N711" s="163"/>
      <c r="O711" s="163"/>
      <c r="P711" s="163"/>
      <c r="Q711" s="163"/>
      <c r="R711" s="163"/>
      <c r="S711" s="163"/>
      <c r="T711" s="163"/>
      <c r="U711" s="163"/>
      <c r="V711" s="163"/>
      <c r="W711" s="163"/>
      <c r="X711" s="163"/>
      <c r="Y711" s="163"/>
      <c r="Z711" s="163"/>
    </row>
    <row r="712" spans="1:26" ht="12" customHeight="1">
      <c r="A712" s="163"/>
      <c r="B712" s="163"/>
      <c r="C712" s="163"/>
      <c r="D712" s="163"/>
      <c r="E712" s="180"/>
      <c r="F712" s="163"/>
      <c r="G712" s="180"/>
      <c r="H712" s="180"/>
      <c r="I712" s="163"/>
      <c r="J712" s="163"/>
      <c r="K712" s="163"/>
      <c r="L712" s="163"/>
      <c r="M712" s="163"/>
      <c r="N712" s="163"/>
      <c r="O712" s="163"/>
      <c r="P712" s="163"/>
      <c r="Q712" s="163"/>
      <c r="R712" s="163"/>
      <c r="S712" s="163"/>
      <c r="T712" s="163"/>
      <c r="U712" s="163"/>
      <c r="V712" s="163"/>
      <c r="W712" s="163"/>
      <c r="X712" s="163"/>
      <c r="Y712" s="163"/>
      <c r="Z712" s="163"/>
    </row>
    <row r="713" spans="1:26" ht="12" customHeight="1">
      <c r="A713" s="163"/>
      <c r="B713" s="163"/>
      <c r="C713" s="163"/>
      <c r="D713" s="163"/>
      <c r="E713" s="180"/>
      <c r="F713" s="163"/>
      <c r="G713" s="180"/>
      <c r="H713" s="180"/>
      <c r="I713" s="163"/>
      <c r="J713" s="163"/>
      <c r="K713" s="163"/>
      <c r="L713" s="163"/>
      <c r="M713" s="163"/>
      <c r="N713" s="163"/>
      <c r="O713" s="163"/>
      <c r="P713" s="163"/>
      <c r="Q713" s="163"/>
      <c r="R713" s="163"/>
      <c r="S713" s="163"/>
      <c r="T713" s="163"/>
      <c r="U713" s="163"/>
      <c r="V713" s="163"/>
      <c r="W713" s="163"/>
      <c r="X713" s="163"/>
      <c r="Y713" s="163"/>
      <c r="Z713" s="163"/>
    </row>
    <row r="714" spans="1:26" ht="12" customHeight="1">
      <c r="A714" s="163"/>
      <c r="B714" s="163"/>
      <c r="C714" s="163"/>
      <c r="D714" s="163"/>
      <c r="E714" s="180"/>
      <c r="F714" s="163"/>
      <c r="G714" s="180"/>
      <c r="H714" s="180"/>
      <c r="I714" s="163"/>
      <c r="J714" s="163"/>
      <c r="K714" s="163"/>
      <c r="L714" s="163"/>
      <c r="M714" s="163"/>
      <c r="N714" s="163"/>
      <c r="O714" s="163"/>
      <c r="P714" s="163"/>
      <c r="Q714" s="163"/>
      <c r="R714" s="163"/>
      <c r="S714" s="163"/>
      <c r="T714" s="163"/>
      <c r="U714" s="163"/>
      <c r="V714" s="163"/>
      <c r="W714" s="163"/>
      <c r="X714" s="163"/>
      <c r="Y714" s="163"/>
      <c r="Z714" s="163"/>
    </row>
    <row r="715" spans="1:26" ht="12" customHeight="1">
      <c r="A715" s="163"/>
      <c r="B715" s="163"/>
      <c r="C715" s="163"/>
      <c r="D715" s="163"/>
      <c r="E715" s="180"/>
      <c r="F715" s="163"/>
      <c r="G715" s="180"/>
      <c r="H715" s="180"/>
      <c r="I715" s="163"/>
      <c r="J715" s="163"/>
      <c r="K715" s="163"/>
      <c r="L715" s="163"/>
      <c r="M715" s="163"/>
      <c r="N715" s="163"/>
      <c r="O715" s="163"/>
      <c r="P715" s="163"/>
      <c r="Q715" s="163"/>
      <c r="R715" s="163"/>
      <c r="S715" s="163"/>
      <c r="T715" s="163"/>
      <c r="U715" s="163"/>
      <c r="V715" s="163"/>
      <c r="W715" s="163"/>
      <c r="X715" s="163"/>
      <c r="Y715" s="163"/>
      <c r="Z715" s="163"/>
    </row>
    <row r="716" spans="1:26" ht="12" customHeight="1">
      <c r="A716" s="163"/>
      <c r="B716" s="163"/>
      <c r="C716" s="163"/>
      <c r="D716" s="163"/>
      <c r="E716" s="180"/>
      <c r="F716" s="163"/>
      <c r="G716" s="180"/>
      <c r="H716" s="180"/>
      <c r="I716" s="163"/>
      <c r="J716" s="163"/>
      <c r="K716" s="163"/>
      <c r="L716" s="163"/>
      <c r="M716" s="163"/>
      <c r="N716" s="163"/>
      <c r="O716" s="163"/>
      <c r="P716" s="163"/>
      <c r="Q716" s="163"/>
      <c r="R716" s="163"/>
      <c r="S716" s="163"/>
      <c r="T716" s="163"/>
      <c r="U716" s="163"/>
      <c r="V716" s="163"/>
      <c r="W716" s="163"/>
      <c r="X716" s="163"/>
      <c r="Y716" s="163"/>
      <c r="Z716" s="163"/>
    </row>
    <row r="717" spans="1:26" ht="12" customHeight="1">
      <c r="A717" s="163"/>
      <c r="B717" s="163"/>
      <c r="C717" s="163"/>
      <c r="D717" s="163"/>
      <c r="E717" s="180"/>
      <c r="F717" s="163"/>
      <c r="G717" s="180"/>
      <c r="H717" s="180"/>
      <c r="I717" s="163"/>
      <c r="J717" s="163"/>
      <c r="K717" s="163"/>
      <c r="L717" s="163"/>
      <c r="M717" s="163"/>
      <c r="N717" s="163"/>
      <c r="O717" s="163"/>
      <c r="P717" s="163"/>
      <c r="Q717" s="163"/>
      <c r="R717" s="163"/>
      <c r="S717" s="163"/>
      <c r="T717" s="163"/>
      <c r="U717" s="163"/>
      <c r="V717" s="163"/>
      <c r="W717" s="163"/>
      <c r="X717" s="163"/>
      <c r="Y717" s="163"/>
      <c r="Z717" s="163"/>
    </row>
    <row r="718" spans="1:26" ht="12" customHeight="1">
      <c r="A718" s="163"/>
      <c r="B718" s="163"/>
      <c r="C718" s="163"/>
      <c r="D718" s="163"/>
      <c r="E718" s="180"/>
      <c r="F718" s="163"/>
      <c r="G718" s="180"/>
      <c r="H718" s="180"/>
      <c r="I718" s="163"/>
      <c r="J718" s="163"/>
      <c r="K718" s="163"/>
      <c r="L718" s="163"/>
      <c r="M718" s="163"/>
      <c r="N718" s="163"/>
      <c r="O718" s="163"/>
      <c r="P718" s="163"/>
      <c r="Q718" s="163"/>
      <c r="R718" s="163"/>
      <c r="S718" s="163"/>
      <c r="T718" s="163"/>
      <c r="U718" s="163"/>
      <c r="V718" s="163"/>
      <c r="W718" s="163"/>
      <c r="X718" s="163"/>
      <c r="Y718" s="163"/>
      <c r="Z718" s="163"/>
    </row>
    <row r="719" spans="1:26" ht="12" customHeight="1">
      <c r="A719" s="163"/>
      <c r="B719" s="163"/>
      <c r="C719" s="163"/>
      <c r="D719" s="163"/>
      <c r="E719" s="180"/>
      <c r="F719" s="163"/>
      <c r="G719" s="180"/>
      <c r="H719" s="180"/>
      <c r="I719" s="163"/>
      <c r="J719" s="163"/>
      <c r="K719" s="163"/>
      <c r="L719" s="163"/>
      <c r="M719" s="163"/>
      <c r="N719" s="163"/>
      <c r="O719" s="163"/>
      <c r="P719" s="163"/>
      <c r="Q719" s="163"/>
      <c r="R719" s="163"/>
      <c r="S719" s="163"/>
      <c r="T719" s="163"/>
      <c r="U719" s="163"/>
      <c r="V719" s="163"/>
      <c r="W719" s="163"/>
      <c r="X719" s="163"/>
      <c r="Y719" s="163"/>
      <c r="Z719" s="163"/>
    </row>
    <row r="720" spans="1:26" ht="12" customHeight="1">
      <c r="A720" s="163"/>
      <c r="B720" s="163"/>
      <c r="C720" s="163"/>
      <c r="D720" s="163"/>
      <c r="E720" s="180"/>
      <c r="F720" s="163"/>
      <c r="G720" s="180"/>
      <c r="H720" s="180"/>
      <c r="I720" s="163"/>
      <c r="J720" s="163"/>
      <c r="K720" s="163"/>
      <c r="L720" s="163"/>
      <c r="M720" s="163"/>
      <c r="N720" s="163"/>
      <c r="O720" s="163"/>
      <c r="P720" s="163"/>
      <c r="Q720" s="163"/>
      <c r="R720" s="163"/>
      <c r="S720" s="163"/>
      <c r="T720" s="163"/>
      <c r="U720" s="163"/>
      <c r="V720" s="163"/>
      <c r="W720" s="163"/>
      <c r="X720" s="163"/>
      <c r="Y720" s="163"/>
      <c r="Z720" s="163"/>
    </row>
    <row r="721" spans="1:26" ht="12" customHeight="1">
      <c r="A721" s="163"/>
      <c r="B721" s="163"/>
      <c r="C721" s="163"/>
      <c r="D721" s="163"/>
      <c r="E721" s="180"/>
      <c r="F721" s="163"/>
      <c r="G721" s="180"/>
      <c r="H721" s="180"/>
      <c r="I721" s="163"/>
      <c r="J721" s="163"/>
      <c r="K721" s="163"/>
      <c r="L721" s="163"/>
      <c r="M721" s="163"/>
      <c r="N721" s="163"/>
      <c r="O721" s="163"/>
      <c r="P721" s="163"/>
      <c r="Q721" s="163"/>
      <c r="R721" s="163"/>
      <c r="S721" s="163"/>
      <c r="T721" s="163"/>
      <c r="U721" s="163"/>
      <c r="V721" s="163"/>
      <c r="W721" s="163"/>
      <c r="X721" s="163"/>
      <c r="Y721" s="163"/>
      <c r="Z721" s="163"/>
    </row>
    <row r="722" spans="1:26" ht="12" customHeight="1">
      <c r="A722" s="163"/>
      <c r="B722" s="163"/>
      <c r="C722" s="163"/>
      <c r="D722" s="163"/>
      <c r="E722" s="180"/>
      <c r="F722" s="163"/>
      <c r="G722" s="180"/>
      <c r="H722" s="180"/>
      <c r="I722" s="163"/>
      <c r="J722" s="163"/>
      <c r="K722" s="163"/>
      <c r="L722" s="163"/>
      <c r="M722" s="163"/>
      <c r="N722" s="163"/>
      <c r="O722" s="163"/>
      <c r="P722" s="163"/>
      <c r="Q722" s="163"/>
      <c r="R722" s="163"/>
      <c r="S722" s="163"/>
      <c r="T722" s="163"/>
      <c r="U722" s="163"/>
      <c r="V722" s="163"/>
      <c r="W722" s="163"/>
      <c r="X722" s="163"/>
      <c r="Y722" s="163"/>
      <c r="Z722" s="163"/>
    </row>
    <row r="723" spans="1:26" ht="12" customHeight="1">
      <c r="A723" s="163"/>
      <c r="B723" s="163"/>
      <c r="C723" s="163"/>
      <c r="D723" s="163"/>
      <c r="E723" s="180"/>
      <c r="F723" s="163"/>
      <c r="G723" s="180"/>
      <c r="H723" s="180"/>
      <c r="I723" s="163"/>
      <c r="J723" s="163"/>
      <c r="K723" s="163"/>
      <c r="L723" s="163"/>
      <c r="M723" s="163"/>
      <c r="N723" s="163"/>
      <c r="O723" s="163"/>
      <c r="P723" s="163"/>
      <c r="Q723" s="163"/>
      <c r="R723" s="163"/>
      <c r="S723" s="163"/>
      <c r="T723" s="163"/>
      <c r="U723" s="163"/>
      <c r="V723" s="163"/>
      <c r="W723" s="163"/>
      <c r="X723" s="163"/>
      <c r="Y723" s="163"/>
      <c r="Z723" s="163"/>
    </row>
    <row r="724" spans="1:26" ht="12" customHeight="1">
      <c r="A724" s="163"/>
      <c r="B724" s="163"/>
      <c r="C724" s="163"/>
      <c r="D724" s="163"/>
      <c r="E724" s="180"/>
      <c r="F724" s="163"/>
      <c r="G724" s="180"/>
      <c r="H724" s="180"/>
      <c r="I724" s="163"/>
      <c r="J724" s="163"/>
      <c r="K724" s="163"/>
      <c r="L724" s="163"/>
      <c r="M724" s="163"/>
      <c r="N724" s="163"/>
      <c r="O724" s="163"/>
      <c r="P724" s="163"/>
      <c r="Q724" s="163"/>
      <c r="R724" s="163"/>
      <c r="S724" s="163"/>
      <c r="T724" s="163"/>
      <c r="U724" s="163"/>
      <c r="V724" s="163"/>
      <c r="W724" s="163"/>
      <c r="X724" s="163"/>
      <c r="Y724" s="163"/>
      <c r="Z724" s="163"/>
    </row>
    <row r="725" spans="1:26" ht="12" customHeight="1">
      <c r="A725" s="163"/>
      <c r="B725" s="163"/>
      <c r="C725" s="163"/>
      <c r="D725" s="163"/>
      <c r="E725" s="180"/>
      <c r="F725" s="163"/>
      <c r="G725" s="180"/>
      <c r="H725" s="180"/>
      <c r="I725" s="163"/>
      <c r="J725" s="163"/>
      <c r="K725" s="163"/>
      <c r="L725" s="163"/>
      <c r="M725" s="163"/>
      <c r="N725" s="163"/>
      <c r="O725" s="163"/>
      <c r="P725" s="163"/>
      <c r="Q725" s="163"/>
      <c r="R725" s="163"/>
      <c r="S725" s="163"/>
      <c r="T725" s="163"/>
      <c r="U725" s="163"/>
      <c r="V725" s="163"/>
      <c r="W725" s="163"/>
      <c r="X725" s="163"/>
      <c r="Y725" s="163"/>
      <c r="Z725" s="163"/>
    </row>
    <row r="726" spans="1:26" ht="12" customHeight="1">
      <c r="A726" s="163"/>
      <c r="B726" s="163"/>
      <c r="C726" s="163"/>
      <c r="D726" s="163"/>
      <c r="E726" s="180"/>
      <c r="F726" s="163"/>
      <c r="G726" s="180"/>
      <c r="H726" s="180"/>
      <c r="I726" s="163"/>
      <c r="J726" s="163"/>
      <c r="K726" s="163"/>
      <c r="L726" s="163"/>
      <c r="M726" s="163"/>
      <c r="N726" s="163"/>
      <c r="O726" s="163"/>
      <c r="P726" s="163"/>
      <c r="Q726" s="163"/>
      <c r="R726" s="163"/>
      <c r="S726" s="163"/>
      <c r="T726" s="163"/>
      <c r="U726" s="163"/>
      <c r="V726" s="163"/>
      <c r="W726" s="163"/>
      <c r="X726" s="163"/>
      <c r="Y726" s="163"/>
      <c r="Z726" s="163"/>
    </row>
    <row r="727" spans="1:26" ht="12" customHeight="1">
      <c r="A727" s="163"/>
      <c r="B727" s="163"/>
      <c r="C727" s="163"/>
      <c r="D727" s="163"/>
      <c r="E727" s="180"/>
      <c r="F727" s="163"/>
      <c r="G727" s="180"/>
      <c r="H727" s="180"/>
      <c r="I727" s="163"/>
      <c r="J727" s="163"/>
      <c r="K727" s="163"/>
      <c r="L727" s="163"/>
      <c r="M727" s="163"/>
      <c r="N727" s="163"/>
      <c r="O727" s="163"/>
      <c r="P727" s="163"/>
      <c r="Q727" s="163"/>
      <c r="R727" s="163"/>
      <c r="S727" s="163"/>
      <c r="T727" s="163"/>
      <c r="U727" s="163"/>
      <c r="V727" s="163"/>
      <c r="W727" s="163"/>
      <c r="X727" s="163"/>
      <c r="Y727" s="163"/>
      <c r="Z727" s="163"/>
    </row>
    <row r="728" spans="1:26" ht="12" customHeight="1">
      <c r="A728" s="163"/>
      <c r="B728" s="163"/>
      <c r="C728" s="163"/>
      <c r="D728" s="163"/>
      <c r="E728" s="180"/>
      <c r="F728" s="163"/>
      <c r="G728" s="180"/>
      <c r="H728" s="180"/>
      <c r="I728" s="163"/>
      <c r="J728" s="163"/>
      <c r="K728" s="163"/>
      <c r="L728" s="163"/>
      <c r="M728" s="163"/>
      <c r="N728" s="163"/>
      <c r="O728" s="163"/>
      <c r="P728" s="163"/>
      <c r="Q728" s="163"/>
      <c r="R728" s="163"/>
      <c r="S728" s="163"/>
      <c r="T728" s="163"/>
      <c r="U728" s="163"/>
      <c r="V728" s="163"/>
      <c r="W728" s="163"/>
      <c r="X728" s="163"/>
      <c r="Y728" s="163"/>
      <c r="Z728" s="163"/>
    </row>
    <row r="729" spans="1:26" ht="12" customHeight="1">
      <c r="A729" s="163"/>
      <c r="B729" s="163"/>
      <c r="C729" s="163"/>
      <c r="D729" s="163"/>
      <c r="E729" s="180"/>
      <c r="F729" s="163"/>
      <c r="G729" s="180"/>
      <c r="H729" s="180"/>
      <c r="I729" s="163"/>
      <c r="J729" s="163"/>
      <c r="K729" s="163"/>
      <c r="L729" s="163"/>
      <c r="M729" s="163"/>
      <c r="N729" s="163"/>
      <c r="O729" s="163"/>
      <c r="P729" s="163"/>
      <c r="Q729" s="163"/>
      <c r="R729" s="163"/>
      <c r="S729" s="163"/>
      <c r="T729" s="163"/>
      <c r="U729" s="163"/>
      <c r="V729" s="163"/>
      <c r="W729" s="163"/>
      <c r="X729" s="163"/>
      <c r="Y729" s="163"/>
      <c r="Z729" s="163"/>
    </row>
    <row r="730" spans="1:26" ht="12" customHeight="1">
      <c r="A730" s="163"/>
      <c r="B730" s="163"/>
      <c r="C730" s="163"/>
      <c r="D730" s="163"/>
      <c r="E730" s="180"/>
      <c r="F730" s="163"/>
      <c r="G730" s="180"/>
      <c r="H730" s="180"/>
      <c r="I730" s="163"/>
      <c r="J730" s="163"/>
      <c r="K730" s="163"/>
      <c r="L730" s="163"/>
      <c r="M730" s="163"/>
      <c r="N730" s="163"/>
      <c r="O730" s="163"/>
      <c r="P730" s="163"/>
      <c r="Q730" s="163"/>
      <c r="R730" s="163"/>
      <c r="S730" s="163"/>
      <c r="T730" s="163"/>
      <c r="U730" s="163"/>
      <c r="V730" s="163"/>
      <c r="W730" s="163"/>
      <c r="X730" s="163"/>
      <c r="Y730" s="163"/>
      <c r="Z730" s="163"/>
    </row>
    <row r="731" spans="1:26" ht="12" customHeight="1">
      <c r="A731" s="163"/>
      <c r="B731" s="163"/>
      <c r="C731" s="163"/>
      <c r="D731" s="163"/>
      <c r="E731" s="180"/>
      <c r="F731" s="163"/>
      <c r="G731" s="180"/>
      <c r="H731" s="180"/>
      <c r="I731" s="163"/>
      <c r="J731" s="163"/>
      <c r="K731" s="163"/>
      <c r="L731" s="163"/>
      <c r="M731" s="163"/>
      <c r="N731" s="163"/>
      <c r="O731" s="163"/>
      <c r="P731" s="163"/>
      <c r="Q731" s="163"/>
      <c r="R731" s="163"/>
      <c r="S731" s="163"/>
      <c r="T731" s="163"/>
      <c r="U731" s="163"/>
      <c r="V731" s="163"/>
      <c r="W731" s="163"/>
      <c r="X731" s="163"/>
      <c r="Y731" s="163"/>
      <c r="Z731" s="163"/>
    </row>
    <row r="732" spans="1:26" ht="12" customHeight="1">
      <c r="A732" s="163"/>
      <c r="B732" s="163"/>
      <c r="C732" s="163"/>
      <c r="D732" s="163"/>
      <c r="E732" s="180"/>
      <c r="F732" s="163"/>
      <c r="G732" s="180"/>
      <c r="H732" s="180"/>
      <c r="I732" s="163"/>
      <c r="J732" s="163"/>
      <c r="K732" s="163"/>
      <c r="L732" s="163"/>
      <c r="M732" s="163"/>
      <c r="N732" s="163"/>
      <c r="O732" s="163"/>
      <c r="P732" s="163"/>
      <c r="Q732" s="163"/>
      <c r="R732" s="163"/>
      <c r="S732" s="163"/>
      <c r="T732" s="163"/>
      <c r="U732" s="163"/>
      <c r="V732" s="163"/>
      <c r="W732" s="163"/>
      <c r="X732" s="163"/>
      <c r="Y732" s="163"/>
      <c r="Z732" s="163"/>
    </row>
    <row r="733" spans="1:26" ht="12" customHeight="1">
      <c r="A733" s="163"/>
      <c r="B733" s="163"/>
      <c r="C733" s="163"/>
      <c r="D733" s="163"/>
      <c r="E733" s="180"/>
      <c r="F733" s="163"/>
      <c r="G733" s="180"/>
      <c r="H733" s="180"/>
      <c r="I733" s="163"/>
      <c r="J733" s="163"/>
      <c r="K733" s="163"/>
      <c r="L733" s="163"/>
      <c r="M733" s="163"/>
      <c r="N733" s="163"/>
      <c r="O733" s="163"/>
      <c r="P733" s="163"/>
      <c r="Q733" s="163"/>
      <c r="R733" s="163"/>
      <c r="S733" s="163"/>
      <c r="T733" s="163"/>
      <c r="U733" s="163"/>
      <c r="V733" s="163"/>
      <c r="W733" s="163"/>
      <c r="X733" s="163"/>
      <c r="Y733" s="163"/>
      <c r="Z733" s="163"/>
    </row>
    <row r="734" spans="1:26" ht="12" customHeight="1">
      <c r="A734" s="163"/>
      <c r="B734" s="163"/>
      <c r="C734" s="163"/>
      <c r="D734" s="163"/>
      <c r="E734" s="180"/>
      <c r="F734" s="163"/>
      <c r="G734" s="180"/>
      <c r="H734" s="180"/>
      <c r="I734" s="163"/>
      <c r="J734" s="163"/>
      <c r="K734" s="163"/>
      <c r="L734" s="163"/>
      <c r="M734" s="163"/>
      <c r="N734" s="163"/>
      <c r="O734" s="163"/>
      <c r="P734" s="163"/>
      <c r="Q734" s="163"/>
      <c r="R734" s="163"/>
      <c r="S734" s="163"/>
      <c r="T734" s="163"/>
      <c r="U734" s="163"/>
      <c r="V734" s="163"/>
      <c r="W734" s="163"/>
      <c r="X734" s="163"/>
      <c r="Y734" s="163"/>
      <c r="Z734" s="163"/>
    </row>
    <row r="735" spans="1:26" ht="12" customHeight="1">
      <c r="A735" s="163"/>
      <c r="B735" s="163"/>
      <c r="C735" s="163"/>
      <c r="D735" s="163"/>
      <c r="E735" s="180"/>
      <c r="F735" s="163"/>
      <c r="G735" s="180"/>
      <c r="H735" s="180"/>
      <c r="I735" s="163"/>
      <c r="J735" s="163"/>
      <c r="K735" s="163"/>
      <c r="L735" s="163"/>
      <c r="M735" s="163"/>
      <c r="N735" s="163"/>
      <c r="O735" s="163"/>
      <c r="P735" s="163"/>
      <c r="Q735" s="163"/>
      <c r="R735" s="163"/>
      <c r="S735" s="163"/>
      <c r="T735" s="163"/>
      <c r="U735" s="163"/>
      <c r="V735" s="163"/>
      <c r="W735" s="163"/>
      <c r="X735" s="163"/>
      <c r="Y735" s="163"/>
      <c r="Z735" s="163"/>
    </row>
    <row r="736" spans="1:26" ht="12" customHeight="1">
      <c r="A736" s="163"/>
      <c r="B736" s="163"/>
      <c r="C736" s="163"/>
      <c r="D736" s="163"/>
      <c r="E736" s="180"/>
      <c r="F736" s="163"/>
      <c r="G736" s="180"/>
      <c r="H736" s="180"/>
      <c r="I736" s="163"/>
      <c r="J736" s="163"/>
      <c r="K736" s="163"/>
      <c r="L736" s="163"/>
      <c r="M736" s="163"/>
      <c r="N736" s="163"/>
      <c r="O736" s="163"/>
      <c r="P736" s="163"/>
      <c r="Q736" s="163"/>
      <c r="R736" s="163"/>
      <c r="S736" s="163"/>
      <c r="T736" s="163"/>
      <c r="U736" s="163"/>
      <c r="V736" s="163"/>
      <c r="W736" s="163"/>
      <c r="X736" s="163"/>
      <c r="Y736" s="163"/>
      <c r="Z736" s="163"/>
    </row>
    <row r="737" spans="1:26" ht="12" customHeight="1">
      <c r="A737" s="163"/>
      <c r="B737" s="163"/>
      <c r="C737" s="163"/>
      <c r="D737" s="163"/>
      <c r="E737" s="180"/>
      <c r="F737" s="163"/>
      <c r="G737" s="180"/>
      <c r="H737" s="180"/>
      <c r="I737" s="163"/>
      <c r="J737" s="163"/>
      <c r="K737" s="163"/>
      <c r="L737" s="163"/>
      <c r="M737" s="163"/>
      <c r="N737" s="163"/>
      <c r="O737" s="163"/>
      <c r="P737" s="163"/>
      <c r="Q737" s="163"/>
      <c r="R737" s="163"/>
      <c r="S737" s="163"/>
      <c r="T737" s="163"/>
      <c r="U737" s="163"/>
      <c r="V737" s="163"/>
      <c r="W737" s="163"/>
      <c r="X737" s="163"/>
      <c r="Y737" s="163"/>
      <c r="Z737" s="163"/>
    </row>
    <row r="738" spans="1:26" ht="12" customHeight="1">
      <c r="A738" s="163"/>
      <c r="B738" s="163"/>
      <c r="C738" s="163"/>
      <c r="D738" s="163"/>
      <c r="E738" s="180"/>
      <c r="F738" s="163"/>
      <c r="G738" s="180"/>
      <c r="H738" s="180"/>
      <c r="I738" s="163"/>
      <c r="J738" s="163"/>
      <c r="K738" s="163"/>
      <c r="L738" s="163"/>
      <c r="M738" s="163"/>
      <c r="N738" s="163"/>
      <c r="O738" s="163"/>
      <c r="P738" s="163"/>
      <c r="Q738" s="163"/>
      <c r="R738" s="163"/>
      <c r="S738" s="163"/>
      <c r="T738" s="163"/>
      <c r="U738" s="163"/>
      <c r="V738" s="163"/>
      <c r="W738" s="163"/>
      <c r="X738" s="163"/>
      <c r="Y738" s="163"/>
      <c r="Z738" s="163"/>
    </row>
    <row r="739" spans="1:26" ht="12" customHeight="1">
      <c r="A739" s="163"/>
      <c r="B739" s="163"/>
      <c r="C739" s="163"/>
      <c r="D739" s="163"/>
      <c r="E739" s="180"/>
      <c r="F739" s="163"/>
      <c r="G739" s="180"/>
      <c r="H739" s="180"/>
      <c r="I739" s="163"/>
      <c r="J739" s="163"/>
      <c r="K739" s="163"/>
      <c r="L739" s="163"/>
      <c r="M739" s="163"/>
      <c r="N739" s="163"/>
      <c r="O739" s="163"/>
      <c r="P739" s="163"/>
      <c r="Q739" s="163"/>
      <c r="R739" s="163"/>
      <c r="S739" s="163"/>
      <c r="T739" s="163"/>
      <c r="U739" s="163"/>
      <c r="V739" s="163"/>
      <c r="W739" s="163"/>
      <c r="X739" s="163"/>
      <c r="Y739" s="163"/>
      <c r="Z739" s="163"/>
    </row>
    <row r="740" spans="1:26" ht="12" customHeight="1">
      <c r="A740" s="163"/>
      <c r="B740" s="163"/>
      <c r="C740" s="163"/>
      <c r="D740" s="163"/>
      <c r="E740" s="180"/>
      <c r="F740" s="163"/>
      <c r="G740" s="180"/>
      <c r="H740" s="180"/>
      <c r="I740" s="163"/>
      <c r="J740" s="163"/>
      <c r="K740" s="163"/>
      <c r="L740" s="163"/>
      <c r="M740" s="163"/>
      <c r="N740" s="163"/>
      <c r="O740" s="163"/>
      <c r="P740" s="163"/>
      <c r="Q740" s="163"/>
      <c r="R740" s="163"/>
      <c r="S740" s="163"/>
      <c r="T740" s="163"/>
      <c r="U740" s="163"/>
      <c r="V740" s="163"/>
      <c r="W740" s="163"/>
      <c r="X740" s="163"/>
      <c r="Y740" s="163"/>
      <c r="Z740" s="163"/>
    </row>
    <row r="741" spans="1:26" ht="12" customHeight="1">
      <c r="A741" s="163"/>
      <c r="B741" s="163"/>
      <c r="C741" s="163"/>
      <c r="D741" s="163"/>
      <c r="E741" s="180"/>
      <c r="F741" s="163"/>
      <c r="G741" s="180"/>
      <c r="H741" s="180"/>
      <c r="I741" s="163"/>
      <c r="J741" s="163"/>
      <c r="K741" s="163"/>
      <c r="L741" s="163"/>
      <c r="M741" s="163"/>
      <c r="N741" s="163"/>
      <c r="O741" s="163"/>
      <c r="P741" s="163"/>
      <c r="Q741" s="163"/>
      <c r="R741" s="163"/>
      <c r="S741" s="163"/>
      <c r="T741" s="163"/>
      <c r="U741" s="163"/>
      <c r="V741" s="163"/>
      <c r="W741" s="163"/>
      <c r="X741" s="163"/>
      <c r="Y741" s="163"/>
      <c r="Z741" s="163"/>
    </row>
    <row r="742" spans="1:26" ht="12" customHeight="1">
      <c r="A742" s="163"/>
      <c r="B742" s="163"/>
      <c r="C742" s="163"/>
      <c r="D742" s="163"/>
      <c r="E742" s="180"/>
      <c r="F742" s="163"/>
      <c r="G742" s="180"/>
      <c r="H742" s="180"/>
      <c r="I742" s="163"/>
      <c r="J742" s="163"/>
      <c r="K742" s="163"/>
      <c r="L742" s="163"/>
      <c r="M742" s="163"/>
      <c r="N742" s="163"/>
      <c r="O742" s="163"/>
      <c r="P742" s="163"/>
      <c r="Q742" s="163"/>
      <c r="R742" s="163"/>
      <c r="S742" s="163"/>
      <c r="T742" s="163"/>
      <c r="U742" s="163"/>
      <c r="V742" s="163"/>
      <c r="W742" s="163"/>
      <c r="X742" s="163"/>
      <c r="Y742" s="163"/>
      <c r="Z742" s="163"/>
    </row>
    <row r="743" spans="1:26" ht="12" customHeight="1">
      <c r="A743" s="163"/>
      <c r="B743" s="163"/>
      <c r="C743" s="163"/>
      <c r="D743" s="163"/>
      <c r="E743" s="180"/>
      <c r="F743" s="163"/>
      <c r="G743" s="180"/>
      <c r="H743" s="180"/>
      <c r="I743" s="163"/>
      <c r="J743" s="163"/>
      <c r="K743" s="163"/>
      <c r="L743" s="163"/>
      <c r="M743" s="163"/>
      <c r="N743" s="163"/>
      <c r="O743" s="163"/>
      <c r="P743" s="163"/>
      <c r="Q743" s="163"/>
      <c r="R743" s="163"/>
      <c r="S743" s="163"/>
      <c r="T743" s="163"/>
      <c r="U743" s="163"/>
      <c r="V743" s="163"/>
      <c r="W743" s="163"/>
      <c r="X743" s="163"/>
      <c r="Y743" s="163"/>
      <c r="Z743" s="163"/>
    </row>
    <row r="744" spans="1:26" ht="12" customHeight="1">
      <c r="A744" s="163"/>
      <c r="B744" s="163"/>
      <c r="C744" s="163"/>
      <c r="D744" s="163"/>
      <c r="E744" s="180"/>
      <c r="F744" s="163"/>
      <c r="G744" s="180"/>
      <c r="H744" s="180"/>
      <c r="I744" s="163"/>
      <c r="J744" s="163"/>
      <c r="K744" s="163"/>
      <c r="L744" s="163"/>
      <c r="M744" s="163"/>
      <c r="N744" s="163"/>
      <c r="O744" s="163"/>
      <c r="P744" s="163"/>
      <c r="Q744" s="163"/>
      <c r="R744" s="163"/>
      <c r="S744" s="163"/>
      <c r="T744" s="163"/>
      <c r="U744" s="163"/>
      <c r="V744" s="163"/>
      <c r="W744" s="163"/>
      <c r="X744" s="163"/>
      <c r="Y744" s="163"/>
      <c r="Z744" s="163"/>
    </row>
    <row r="745" spans="1:26" ht="12" customHeight="1">
      <c r="A745" s="163"/>
      <c r="B745" s="163"/>
      <c r="C745" s="163"/>
      <c r="D745" s="163"/>
      <c r="E745" s="180"/>
      <c r="F745" s="163"/>
      <c r="G745" s="180"/>
      <c r="H745" s="180"/>
      <c r="I745" s="163"/>
      <c r="J745" s="163"/>
      <c r="K745" s="163"/>
      <c r="L745" s="163"/>
      <c r="M745" s="163"/>
      <c r="N745" s="163"/>
      <c r="O745" s="163"/>
      <c r="P745" s="163"/>
      <c r="Q745" s="163"/>
      <c r="R745" s="163"/>
      <c r="S745" s="163"/>
      <c r="T745" s="163"/>
      <c r="U745" s="163"/>
      <c r="V745" s="163"/>
      <c r="W745" s="163"/>
      <c r="X745" s="163"/>
      <c r="Y745" s="163"/>
      <c r="Z745" s="163"/>
    </row>
    <row r="746" spans="1:26" ht="12" customHeight="1">
      <c r="A746" s="163"/>
      <c r="B746" s="163"/>
      <c r="C746" s="163"/>
      <c r="D746" s="163"/>
      <c r="E746" s="180"/>
      <c r="F746" s="163"/>
      <c r="G746" s="180"/>
      <c r="H746" s="180"/>
      <c r="I746" s="163"/>
      <c r="J746" s="163"/>
      <c r="K746" s="163"/>
      <c r="L746" s="163"/>
      <c r="M746" s="163"/>
      <c r="N746" s="163"/>
      <c r="O746" s="163"/>
      <c r="P746" s="163"/>
      <c r="Q746" s="163"/>
      <c r="R746" s="163"/>
      <c r="S746" s="163"/>
      <c r="T746" s="163"/>
      <c r="U746" s="163"/>
      <c r="V746" s="163"/>
      <c r="W746" s="163"/>
      <c r="X746" s="163"/>
      <c r="Y746" s="163"/>
      <c r="Z746" s="163"/>
    </row>
    <row r="747" spans="1:26" ht="12" customHeight="1">
      <c r="A747" s="163"/>
      <c r="B747" s="163"/>
      <c r="C747" s="163"/>
      <c r="D747" s="163"/>
      <c r="E747" s="180"/>
      <c r="F747" s="163"/>
      <c r="G747" s="180"/>
      <c r="H747" s="180"/>
      <c r="I747" s="163"/>
      <c r="J747" s="163"/>
      <c r="K747" s="163"/>
      <c r="L747" s="163"/>
      <c r="M747" s="163"/>
      <c r="N747" s="163"/>
      <c r="O747" s="163"/>
      <c r="P747" s="163"/>
      <c r="Q747" s="163"/>
      <c r="R747" s="163"/>
      <c r="S747" s="163"/>
      <c r="T747" s="163"/>
      <c r="U747" s="163"/>
      <c r="V747" s="163"/>
      <c r="W747" s="163"/>
      <c r="X747" s="163"/>
      <c r="Y747" s="163"/>
      <c r="Z747" s="163"/>
    </row>
    <row r="748" spans="1:26" ht="12" customHeight="1">
      <c r="A748" s="163"/>
      <c r="B748" s="163"/>
      <c r="C748" s="163"/>
      <c r="D748" s="163"/>
      <c r="E748" s="180"/>
      <c r="F748" s="163"/>
      <c r="G748" s="180"/>
      <c r="H748" s="180"/>
      <c r="I748" s="163"/>
      <c r="J748" s="163"/>
      <c r="K748" s="163"/>
      <c r="L748" s="163"/>
      <c r="M748" s="163"/>
      <c r="N748" s="163"/>
      <c r="O748" s="163"/>
      <c r="P748" s="163"/>
      <c r="Q748" s="163"/>
      <c r="R748" s="163"/>
      <c r="S748" s="163"/>
      <c r="T748" s="163"/>
      <c r="U748" s="163"/>
      <c r="V748" s="163"/>
      <c r="W748" s="163"/>
      <c r="X748" s="163"/>
      <c r="Y748" s="163"/>
      <c r="Z748" s="163"/>
    </row>
    <row r="749" spans="1:26" ht="12" customHeight="1">
      <c r="A749" s="163"/>
      <c r="B749" s="163"/>
      <c r="C749" s="163"/>
      <c r="D749" s="163"/>
      <c r="E749" s="180"/>
      <c r="F749" s="163"/>
      <c r="G749" s="180"/>
      <c r="H749" s="180"/>
      <c r="I749" s="163"/>
      <c r="J749" s="163"/>
      <c r="K749" s="163"/>
      <c r="L749" s="163"/>
      <c r="M749" s="163"/>
      <c r="N749" s="163"/>
      <c r="O749" s="163"/>
      <c r="P749" s="163"/>
      <c r="Q749" s="163"/>
      <c r="R749" s="163"/>
      <c r="S749" s="163"/>
      <c r="T749" s="163"/>
      <c r="U749" s="163"/>
      <c r="V749" s="163"/>
      <c r="W749" s="163"/>
      <c r="X749" s="163"/>
      <c r="Y749" s="163"/>
      <c r="Z749" s="163"/>
    </row>
    <row r="750" spans="1:26" ht="12" customHeight="1">
      <c r="A750" s="163"/>
      <c r="B750" s="163"/>
      <c r="C750" s="163"/>
      <c r="D750" s="163"/>
      <c r="E750" s="180"/>
      <c r="F750" s="163"/>
      <c r="G750" s="180"/>
      <c r="H750" s="180"/>
      <c r="I750" s="163"/>
      <c r="J750" s="163"/>
      <c r="K750" s="163"/>
      <c r="L750" s="163"/>
      <c r="M750" s="163"/>
      <c r="N750" s="163"/>
      <c r="O750" s="163"/>
      <c r="P750" s="163"/>
      <c r="Q750" s="163"/>
      <c r="R750" s="163"/>
      <c r="S750" s="163"/>
      <c r="T750" s="163"/>
      <c r="U750" s="163"/>
      <c r="V750" s="163"/>
      <c r="W750" s="163"/>
      <c r="X750" s="163"/>
      <c r="Y750" s="163"/>
      <c r="Z750" s="163"/>
    </row>
    <row r="751" spans="1:26" ht="12" customHeight="1">
      <c r="A751" s="163"/>
      <c r="B751" s="163"/>
      <c r="C751" s="163"/>
      <c r="D751" s="163"/>
      <c r="E751" s="180"/>
      <c r="F751" s="163"/>
      <c r="G751" s="180"/>
      <c r="H751" s="180"/>
      <c r="I751" s="163"/>
      <c r="J751" s="163"/>
      <c r="K751" s="163"/>
      <c r="L751" s="163"/>
      <c r="M751" s="163"/>
      <c r="N751" s="163"/>
      <c r="O751" s="163"/>
      <c r="P751" s="163"/>
      <c r="Q751" s="163"/>
      <c r="R751" s="163"/>
      <c r="S751" s="163"/>
      <c r="T751" s="163"/>
      <c r="U751" s="163"/>
      <c r="V751" s="163"/>
      <c r="W751" s="163"/>
      <c r="X751" s="163"/>
      <c r="Y751" s="163"/>
      <c r="Z751" s="163"/>
    </row>
    <row r="752" spans="1:26" ht="12" customHeight="1">
      <c r="A752" s="163"/>
      <c r="B752" s="163"/>
      <c r="C752" s="163"/>
      <c r="D752" s="163"/>
      <c r="E752" s="180"/>
      <c r="F752" s="163"/>
      <c r="G752" s="180"/>
      <c r="H752" s="180"/>
      <c r="I752" s="163"/>
      <c r="J752" s="163"/>
      <c r="K752" s="163"/>
      <c r="L752" s="163"/>
      <c r="M752" s="163"/>
      <c r="N752" s="163"/>
      <c r="O752" s="163"/>
      <c r="P752" s="163"/>
      <c r="Q752" s="163"/>
      <c r="R752" s="163"/>
      <c r="S752" s="163"/>
      <c r="T752" s="163"/>
      <c r="U752" s="163"/>
      <c r="V752" s="163"/>
      <c r="W752" s="163"/>
      <c r="X752" s="163"/>
      <c r="Y752" s="163"/>
      <c r="Z752" s="163"/>
    </row>
    <row r="753" spans="1:26" ht="12" customHeight="1">
      <c r="A753" s="163"/>
      <c r="B753" s="163"/>
      <c r="C753" s="163"/>
      <c r="D753" s="163"/>
      <c r="E753" s="180"/>
      <c r="F753" s="163"/>
      <c r="G753" s="180"/>
      <c r="H753" s="180"/>
      <c r="I753" s="163"/>
      <c r="J753" s="163"/>
      <c r="K753" s="163"/>
      <c r="L753" s="163"/>
      <c r="M753" s="163"/>
      <c r="N753" s="163"/>
      <c r="O753" s="163"/>
      <c r="P753" s="163"/>
      <c r="Q753" s="163"/>
      <c r="R753" s="163"/>
      <c r="S753" s="163"/>
      <c r="T753" s="163"/>
      <c r="U753" s="163"/>
      <c r="V753" s="163"/>
      <c r="W753" s="163"/>
      <c r="X753" s="163"/>
      <c r="Y753" s="163"/>
      <c r="Z753" s="163"/>
    </row>
    <row r="754" spans="1:26" ht="12" customHeight="1">
      <c r="A754" s="163"/>
      <c r="B754" s="163"/>
      <c r="C754" s="163"/>
      <c r="D754" s="163"/>
      <c r="E754" s="180"/>
      <c r="F754" s="163"/>
      <c r="G754" s="180"/>
      <c r="H754" s="180"/>
      <c r="I754" s="163"/>
      <c r="J754" s="163"/>
      <c r="K754" s="163"/>
      <c r="L754" s="163"/>
      <c r="M754" s="163"/>
      <c r="N754" s="163"/>
      <c r="O754" s="163"/>
      <c r="P754" s="163"/>
      <c r="Q754" s="163"/>
      <c r="R754" s="163"/>
      <c r="S754" s="163"/>
      <c r="T754" s="163"/>
      <c r="U754" s="163"/>
      <c r="V754" s="163"/>
      <c r="W754" s="163"/>
      <c r="X754" s="163"/>
      <c r="Y754" s="163"/>
      <c r="Z754" s="163"/>
    </row>
    <row r="755" spans="1:26" ht="12" customHeight="1">
      <c r="A755" s="163"/>
      <c r="B755" s="163"/>
      <c r="C755" s="163"/>
      <c r="D755" s="163"/>
      <c r="E755" s="180"/>
      <c r="F755" s="163"/>
      <c r="G755" s="180"/>
      <c r="H755" s="180"/>
      <c r="I755" s="163"/>
      <c r="J755" s="163"/>
      <c r="K755" s="163"/>
      <c r="L755" s="163"/>
      <c r="M755" s="163"/>
      <c r="N755" s="163"/>
      <c r="O755" s="163"/>
      <c r="P755" s="163"/>
      <c r="Q755" s="163"/>
      <c r="R755" s="163"/>
      <c r="S755" s="163"/>
      <c r="T755" s="163"/>
      <c r="U755" s="163"/>
      <c r="V755" s="163"/>
      <c r="W755" s="163"/>
      <c r="X755" s="163"/>
      <c r="Y755" s="163"/>
      <c r="Z755" s="163"/>
    </row>
    <row r="756" spans="1:26" ht="12" customHeight="1">
      <c r="A756" s="163"/>
      <c r="B756" s="163"/>
      <c r="C756" s="163"/>
      <c r="D756" s="163"/>
      <c r="E756" s="180"/>
      <c r="F756" s="163"/>
      <c r="G756" s="180"/>
      <c r="H756" s="180"/>
      <c r="I756" s="163"/>
      <c r="J756" s="163"/>
      <c r="K756" s="163"/>
      <c r="L756" s="163"/>
      <c r="M756" s="163"/>
      <c r="N756" s="163"/>
      <c r="O756" s="163"/>
      <c r="P756" s="163"/>
      <c r="Q756" s="163"/>
      <c r="R756" s="163"/>
      <c r="S756" s="163"/>
      <c r="T756" s="163"/>
      <c r="U756" s="163"/>
      <c r="V756" s="163"/>
      <c r="W756" s="163"/>
      <c r="X756" s="163"/>
      <c r="Y756" s="163"/>
      <c r="Z756" s="163"/>
    </row>
    <row r="757" spans="1:26" ht="12" customHeight="1">
      <c r="A757" s="163"/>
      <c r="B757" s="163"/>
      <c r="C757" s="163"/>
      <c r="D757" s="163"/>
      <c r="E757" s="180"/>
      <c r="F757" s="163"/>
      <c r="G757" s="180"/>
      <c r="H757" s="180"/>
      <c r="I757" s="163"/>
      <c r="J757" s="163"/>
      <c r="K757" s="163"/>
      <c r="L757" s="163"/>
      <c r="M757" s="163"/>
      <c r="N757" s="163"/>
      <c r="O757" s="163"/>
      <c r="P757" s="163"/>
      <c r="Q757" s="163"/>
      <c r="R757" s="163"/>
      <c r="S757" s="163"/>
      <c r="T757" s="163"/>
      <c r="U757" s="163"/>
      <c r="V757" s="163"/>
      <c r="W757" s="163"/>
      <c r="X757" s="163"/>
      <c r="Y757" s="163"/>
      <c r="Z757" s="163"/>
    </row>
    <row r="758" spans="1:26" ht="12" customHeight="1">
      <c r="A758" s="163"/>
      <c r="B758" s="163"/>
      <c r="C758" s="163"/>
      <c r="D758" s="163"/>
      <c r="E758" s="180"/>
      <c r="F758" s="163"/>
      <c r="G758" s="180"/>
      <c r="H758" s="180"/>
      <c r="I758" s="163"/>
      <c r="J758" s="163"/>
      <c r="K758" s="163"/>
      <c r="L758" s="163"/>
      <c r="M758" s="163"/>
      <c r="N758" s="163"/>
      <c r="O758" s="163"/>
      <c r="P758" s="163"/>
      <c r="Q758" s="163"/>
      <c r="R758" s="163"/>
      <c r="S758" s="163"/>
      <c r="T758" s="163"/>
      <c r="U758" s="163"/>
      <c r="V758" s="163"/>
      <c r="W758" s="163"/>
      <c r="X758" s="163"/>
      <c r="Y758" s="163"/>
      <c r="Z758" s="163"/>
    </row>
    <row r="759" spans="1:26" ht="12" customHeight="1">
      <c r="A759" s="163"/>
      <c r="B759" s="163"/>
      <c r="C759" s="163"/>
      <c r="D759" s="163"/>
      <c r="E759" s="180"/>
      <c r="F759" s="163"/>
      <c r="G759" s="180"/>
      <c r="H759" s="180"/>
      <c r="I759" s="163"/>
      <c r="J759" s="163"/>
      <c r="K759" s="163"/>
      <c r="L759" s="163"/>
      <c r="M759" s="163"/>
      <c r="N759" s="163"/>
      <c r="O759" s="163"/>
      <c r="P759" s="163"/>
      <c r="Q759" s="163"/>
      <c r="R759" s="163"/>
      <c r="S759" s="163"/>
      <c r="T759" s="163"/>
      <c r="U759" s="163"/>
      <c r="V759" s="163"/>
      <c r="W759" s="163"/>
      <c r="X759" s="163"/>
      <c r="Y759" s="163"/>
      <c r="Z759" s="163"/>
    </row>
    <row r="760" spans="1:26" ht="12" customHeight="1">
      <c r="A760" s="163"/>
      <c r="B760" s="163"/>
      <c r="C760" s="163"/>
      <c r="D760" s="163"/>
      <c r="E760" s="180"/>
      <c r="F760" s="163"/>
      <c r="G760" s="180"/>
      <c r="H760" s="180"/>
      <c r="I760" s="163"/>
      <c r="J760" s="163"/>
      <c r="K760" s="163"/>
      <c r="L760" s="163"/>
      <c r="M760" s="163"/>
      <c r="N760" s="163"/>
      <c r="O760" s="163"/>
      <c r="P760" s="163"/>
      <c r="Q760" s="163"/>
      <c r="R760" s="163"/>
      <c r="S760" s="163"/>
      <c r="T760" s="163"/>
      <c r="U760" s="163"/>
      <c r="V760" s="163"/>
      <c r="W760" s="163"/>
      <c r="X760" s="163"/>
      <c r="Y760" s="163"/>
      <c r="Z760" s="163"/>
    </row>
    <row r="761" spans="1:26" ht="12" customHeight="1">
      <c r="A761" s="163"/>
      <c r="B761" s="163"/>
      <c r="C761" s="163"/>
      <c r="D761" s="163"/>
      <c r="E761" s="180"/>
      <c r="F761" s="163"/>
      <c r="G761" s="180"/>
      <c r="H761" s="180"/>
      <c r="I761" s="163"/>
      <c r="J761" s="163"/>
      <c r="K761" s="163"/>
      <c r="L761" s="163"/>
      <c r="M761" s="163"/>
      <c r="N761" s="163"/>
      <c r="O761" s="163"/>
      <c r="P761" s="163"/>
      <c r="Q761" s="163"/>
      <c r="R761" s="163"/>
      <c r="S761" s="163"/>
      <c r="T761" s="163"/>
      <c r="U761" s="163"/>
      <c r="V761" s="163"/>
      <c r="W761" s="163"/>
      <c r="X761" s="163"/>
      <c r="Y761" s="163"/>
      <c r="Z761" s="163"/>
    </row>
    <row r="762" spans="1:26" ht="12" customHeight="1">
      <c r="A762" s="163"/>
      <c r="B762" s="163"/>
      <c r="C762" s="163"/>
      <c r="D762" s="163"/>
      <c r="E762" s="180"/>
      <c r="F762" s="163"/>
      <c r="G762" s="180"/>
      <c r="H762" s="180"/>
      <c r="I762" s="163"/>
      <c r="J762" s="163"/>
      <c r="K762" s="163"/>
      <c r="L762" s="163"/>
      <c r="M762" s="163"/>
      <c r="N762" s="163"/>
      <c r="O762" s="163"/>
      <c r="P762" s="163"/>
      <c r="Q762" s="163"/>
      <c r="R762" s="163"/>
      <c r="S762" s="163"/>
      <c r="T762" s="163"/>
      <c r="U762" s="163"/>
      <c r="V762" s="163"/>
      <c r="W762" s="163"/>
      <c r="X762" s="163"/>
      <c r="Y762" s="163"/>
      <c r="Z762" s="163"/>
    </row>
    <row r="763" spans="1:26" ht="12" customHeight="1">
      <c r="A763" s="163"/>
      <c r="B763" s="163"/>
      <c r="C763" s="163"/>
      <c r="D763" s="163"/>
      <c r="E763" s="180"/>
      <c r="F763" s="163"/>
      <c r="G763" s="180"/>
      <c r="H763" s="180"/>
      <c r="I763" s="163"/>
      <c r="J763" s="163"/>
      <c r="K763" s="163"/>
      <c r="L763" s="163"/>
      <c r="M763" s="163"/>
      <c r="N763" s="163"/>
      <c r="O763" s="163"/>
      <c r="P763" s="163"/>
      <c r="Q763" s="163"/>
      <c r="R763" s="163"/>
      <c r="S763" s="163"/>
      <c r="T763" s="163"/>
      <c r="U763" s="163"/>
      <c r="V763" s="163"/>
      <c r="W763" s="163"/>
      <c r="X763" s="163"/>
      <c r="Y763" s="163"/>
      <c r="Z763" s="163"/>
    </row>
    <row r="764" spans="1:26" ht="12" customHeight="1">
      <c r="A764" s="163"/>
      <c r="B764" s="163"/>
      <c r="C764" s="163"/>
      <c r="D764" s="163"/>
      <c r="E764" s="180"/>
      <c r="F764" s="163"/>
      <c r="G764" s="180"/>
      <c r="H764" s="180"/>
      <c r="I764" s="163"/>
      <c r="J764" s="163"/>
      <c r="K764" s="163"/>
      <c r="L764" s="163"/>
      <c r="M764" s="163"/>
      <c r="N764" s="163"/>
      <c r="O764" s="163"/>
      <c r="P764" s="163"/>
      <c r="Q764" s="163"/>
      <c r="R764" s="163"/>
      <c r="S764" s="163"/>
      <c r="T764" s="163"/>
      <c r="U764" s="163"/>
      <c r="V764" s="163"/>
      <c r="W764" s="163"/>
      <c r="X764" s="163"/>
      <c r="Y764" s="163"/>
      <c r="Z764" s="163"/>
    </row>
    <row r="765" spans="1:26" ht="12" customHeight="1">
      <c r="A765" s="163"/>
      <c r="B765" s="163"/>
      <c r="C765" s="163"/>
      <c r="D765" s="163"/>
      <c r="E765" s="180"/>
      <c r="F765" s="163"/>
      <c r="G765" s="180"/>
      <c r="H765" s="180"/>
      <c r="I765" s="163"/>
      <c r="J765" s="163"/>
      <c r="K765" s="163"/>
      <c r="L765" s="163"/>
      <c r="M765" s="163"/>
      <c r="N765" s="163"/>
      <c r="O765" s="163"/>
      <c r="P765" s="163"/>
      <c r="Q765" s="163"/>
      <c r="R765" s="163"/>
      <c r="S765" s="163"/>
      <c r="T765" s="163"/>
      <c r="U765" s="163"/>
      <c r="V765" s="163"/>
      <c r="W765" s="163"/>
      <c r="X765" s="163"/>
      <c r="Y765" s="163"/>
      <c r="Z765" s="163"/>
    </row>
    <row r="766" spans="1:26" ht="12" customHeight="1">
      <c r="A766" s="163"/>
      <c r="B766" s="163"/>
      <c r="C766" s="163"/>
      <c r="D766" s="163"/>
      <c r="E766" s="180"/>
      <c r="F766" s="163"/>
      <c r="G766" s="180"/>
      <c r="H766" s="180"/>
      <c r="I766" s="163"/>
      <c r="J766" s="163"/>
      <c r="K766" s="163"/>
      <c r="L766" s="163"/>
      <c r="M766" s="163"/>
      <c r="N766" s="163"/>
      <c r="O766" s="163"/>
      <c r="P766" s="163"/>
      <c r="Q766" s="163"/>
      <c r="R766" s="163"/>
      <c r="S766" s="163"/>
      <c r="T766" s="163"/>
      <c r="U766" s="163"/>
      <c r="V766" s="163"/>
      <c r="W766" s="163"/>
      <c r="X766" s="163"/>
      <c r="Y766" s="163"/>
      <c r="Z766" s="163"/>
    </row>
    <row r="767" spans="1:26" ht="12" customHeight="1">
      <c r="A767" s="163"/>
      <c r="B767" s="163"/>
      <c r="C767" s="163"/>
      <c r="D767" s="163"/>
      <c r="E767" s="180"/>
      <c r="F767" s="163"/>
      <c r="G767" s="180"/>
      <c r="H767" s="180"/>
      <c r="I767" s="163"/>
      <c r="J767" s="163"/>
      <c r="K767" s="163"/>
      <c r="L767" s="163"/>
      <c r="M767" s="163"/>
      <c r="N767" s="163"/>
      <c r="O767" s="163"/>
      <c r="P767" s="163"/>
      <c r="Q767" s="163"/>
      <c r="R767" s="163"/>
      <c r="S767" s="163"/>
      <c r="T767" s="163"/>
      <c r="U767" s="163"/>
      <c r="V767" s="163"/>
      <c r="W767" s="163"/>
      <c r="X767" s="163"/>
      <c r="Y767" s="163"/>
      <c r="Z767" s="163"/>
    </row>
    <row r="768" spans="1:26" ht="12" customHeight="1">
      <c r="A768" s="163"/>
      <c r="B768" s="163"/>
      <c r="C768" s="163"/>
      <c r="D768" s="163"/>
      <c r="E768" s="180"/>
      <c r="F768" s="163"/>
      <c r="G768" s="180"/>
      <c r="H768" s="180"/>
      <c r="I768" s="163"/>
      <c r="J768" s="163"/>
      <c r="K768" s="163"/>
      <c r="L768" s="163"/>
      <c r="M768" s="163"/>
      <c r="N768" s="163"/>
      <c r="O768" s="163"/>
      <c r="P768" s="163"/>
      <c r="Q768" s="163"/>
      <c r="R768" s="163"/>
      <c r="S768" s="163"/>
      <c r="T768" s="163"/>
      <c r="U768" s="163"/>
      <c r="V768" s="163"/>
      <c r="W768" s="163"/>
      <c r="X768" s="163"/>
      <c r="Y768" s="163"/>
      <c r="Z768" s="163"/>
    </row>
    <row r="769" spans="1:26" ht="12" customHeight="1">
      <c r="A769" s="163"/>
      <c r="B769" s="163"/>
      <c r="C769" s="163"/>
      <c r="D769" s="163"/>
      <c r="E769" s="180"/>
      <c r="F769" s="163"/>
      <c r="G769" s="180"/>
      <c r="H769" s="180"/>
      <c r="I769" s="163"/>
      <c r="J769" s="163"/>
      <c r="K769" s="163"/>
      <c r="L769" s="163"/>
      <c r="M769" s="163"/>
      <c r="N769" s="163"/>
      <c r="O769" s="163"/>
      <c r="P769" s="163"/>
      <c r="Q769" s="163"/>
      <c r="R769" s="163"/>
      <c r="S769" s="163"/>
      <c r="T769" s="163"/>
      <c r="U769" s="163"/>
      <c r="V769" s="163"/>
      <c r="W769" s="163"/>
      <c r="X769" s="163"/>
      <c r="Y769" s="163"/>
      <c r="Z769" s="163"/>
    </row>
    <row r="770" spans="1:26" ht="12" customHeight="1">
      <c r="A770" s="163"/>
      <c r="B770" s="163"/>
      <c r="C770" s="163"/>
      <c r="D770" s="163"/>
      <c r="E770" s="180"/>
      <c r="F770" s="163"/>
      <c r="G770" s="180"/>
      <c r="H770" s="180"/>
      <c r="I770" s="163"/>
      <c r="J770" s="163"/>
      <c r="K770" s="163"/>
      <c r="L770" s="163"/>
      <c r="M770" s="163"/>
      <c r="N770" s="163"/>
      <c r="O770" s="163"/>
      <c r="P770" s="163"/>
      <c r="Q770" s="163"/>
      <c r="R770" s="163"/>
      <c r="S770" s="163"/>
      <c r="T770" s="163"/>
      <c r="U770" s="163"/>
      <c r="V770" s="163"/>
      <c r="W770" s="163"/>
      <c r="X770" s="163"/>
      <c r="Y770" s="163"/>
      <c r="Z770" s="163"/>
    </row>
    <row r="771" spans="1:26" ht="12" customHeight="1">
      <c r="A771" s="163"/>
      <c r="B771" s="163"/>
      <c r="C771" s="163"/>
      <c r="D771" s="163"/>
      <c r="E771" s="180"/>
      <c r="F771" s="163"/>
      <c r="G771" s="180"/>
      <c r="H771" s="180"/>
      <c r="I771" s="163"/>
      <c r="J771" s="163"/>
      <c r="K771" s="163"/>
      <c r="L771" s="163"/>
      <c r="M771" s="163"/>
      <c r="N771" s="163"/>
      <c r="O771" s="163"/>
      <c r="P771" s="163"/>
      <c r="Q771" s="163"/>
      <c r="R771" s="163"/>
      <c r="S771" s="163"/>
      <c r="T771" s="163"/>
      <c r="U771" s="163"/>
      <c r="V771" s="163"/>
      <c r="W771" s="163"/>
      <c r="X771" s="163"/>
      <c r="Y771" s="163"/>
      <c r="Z771" s="163"/>
    </row>
    <row r="772" spans="1:26" ht="12" customHeight="1">
      <c r="A772" s="163"/>
      <c r="B772" s="163"/>
      <c r="C772" s="163"/>
      <c r="D772" s="163"/>
      <c r="E772" s="180"/>
      <c r="F772" s="163"/>
      <c r="G772" s="180"/>
      <c r="H772" s="180"/>
      <c r="I772" s="163"/>
      <c r="J772" s="163"/>
      <c r="K772" s="163"/>
      <c r="L772" s="163"/>
      <c r="M772" s="163"/>
      <c r="N772" s="163"/>
      <c r="O772" s="163"/>
      <c r="P772" s="163"/>
      <c r="Q772" s="163"/>
      <c r="R772" s="163"/>
      <c r="S772" s="163"/>
      <c r="T772" s="163"/>
      <c r="U772" s="163"/>
      <c r="V772" s="163"/>
      <c r="W772" s="163"/>
      <c r="X772" s="163"/>
      <c r="Y772" s="163"/>
      <c r="Z772" s="163"/>
    </row>
    <row r="773" spans="1:26" ht="12" customHeight="1">
      <c r="A773" s="163"/>
      <c r="B773" s="163"/>
      <c r="C773" s="163"/>
      <c r="D773" s="163"/>
      <c r="E773" s="180"/>
      <c r="F773" s="163"/>
      <c r="G773" s="180"/>
      <c r="H773" s="180"/>
      <c r="I773" s="163"/>
      <c r="J773" s="163"/>
      <c r="K773" s="163"/>
      <c r="L773" s="163"/>
      <c r="M773" s="163"/>
      <c r="N773" s="163"/>
      <c r="O773" s="163"/>
      <c r="P773" s="163"/>
      <c r="Q773" s="163"/>
      <c r="R773" s="163"/>
      <c r="S773" s="163"/>
      <c r="T773" s="163"/>
      <c r="U773" s="163"/>
      <c r="V773" s="163"/>
      <c r="W773" s="163"/>
      <c r="X773" s="163"/>
      <c r="Y773" s="163"/>
      <c r="Z773" s="163"/>
    </row>
    <row r="774" spans="1:26" ht="12" customHeight="1">
      <c r="A774" s="163"/>
      <c r="B774" s="163"/>
      <c r="C774" s="163"/>
      <c r="D774" s="163"/>
      <c r="E774" s="180"/>
      <c r="F774" s="163"/>
      <c r="G774" s="180"/>
      <c r="H774" s="180"/>
      <c r="I774" s="163"/>
      <c r="J774" s="163"/>
      <c r="K774" s="163"/>
      <c r="L774" s="163"/>
      <c r="M774" s="163"/>
      <c r="N774" s="163"/>
      <c r="O774" s="163"/>
      <c r="P774" s="163"/>
      <c r="Q774" s="163"/>
      <c r="R774" s="163"/>
      <c r="S774" s="163"/>
      <c r="T774" s="163"/>
      <c r="U774" s="163"/>
      <c r="V774" s="163"/>
      <c r="W774" s="163"/>
      <c r="X774" s="163"/>
      <c r="Y774" s="163"/>
      <c r="Z774" s="163"/>
    </row>
    <row r="775" spans="1:26" ht="12" customHeight="1">
      <c r="A775" s="163"/>
      <c r="B775" s="163"/>
      <c r="C775" s="163"/>
      <c r="D775" s="163"/>
      <c r="E775" s="180"/>
      <c r="F775" s="163"/>
      <c r="G775" s="180"/>
      <c r="H775" s="180"/>
      <c r="I775" s="163"/>
      <c r="J775" s="163"/>
      <c r="K775" s="163"/>
      <c r="L775" s="163"/>
      <c r="M775" s="163"/>
      <c r="N775" s="163"/>
      <c r="O775" s="163"/>
      <c r="P775" s="163"/>
      <c r="Q775" s="163"/>
      <c r="R775" s="163"/>
      <c r="S775" s="163"/>
      <c r="T775" s="163"/>
      <c r="U775" s="163"/>
      <c r="V775" s="163"/>
      <c r="W775" s="163"/>
      <c r="X775" s="163"/>
      <c r="Y775" s="163"/>
      <c r="Z775" s="163"/>
    </row>
    <row r="776" spans="1:26" ht="12" customHeight="1">
      <c r="A776" s="163"/>
      <c r="B776" s="163"/>
      <c r="C776" s="163"/>
      <c r="D776" s="163"/>
      <c r="E776" s="180"/>
      <c r="F776" s="163"/>
      <c r="G776" s="180"/>
      <c r="H776" s="180"/>
      <c r="I776" s="163"/>
      <c r="J776" s="163"/>
      <c r="K776" s="163"/>
      <c r="L776" s="163"/>
      <c r="M776" s="163"/>
      <c r="N776" s="163"/>
      <c r="O776" s="163"/>
      <c r="P776" s="163"/>
      <c r="Q776" s="163"/>
      <c r="R776" s="163"/>
      <c r="S776" s="163"/>
      <c r="T776" s="163"/>
      <c r="U776" s="163"/>
      <c r="V776" s="163"/>
      <c r="W776" s="163"/>
      <c r="X776" s="163"/>
      <c r="Y776" s="163"/>
      <c r="Z776" s="163"/>
    </row>
    <row r="777" spans="1:26" ht="12" customHeight="1">
      <c r="A777" s="163"/>
      <c r="B777" s="163"/>
      <c r="C777" s="163"/>
      <c r="D777" s="163"/>
      <c r="E777" s="180"/>
      <c r="F777" s="163"/>
      <c r="G777" s="180"/>
      <c r="H777" s="180"/>
      <c r="I777" s="163"/>
      <c r="J777" s="163"/>
      <c r="K777" s="163"/>
      <c r="L777" s="163"/>
      <c r="M777" s="163"/>
      <c r="N777" s="163"/>
      <c r="O777" s="163"/>
      <c r="P777" s="163"/>
      <c r="Q777" s="163"/>
      <c r="R777" s="163"/>
      <c r="S777" s="163"/>
      <c r="T777" s="163"/>
      <c r="U777" s="163"/>
      <c r="V777" s="163"/>
      <c r="W777" s="163"/>
      <c r="X777" s="163"/>
      <c r="Y777" s="163"/>
      <c r="Z777" s="163"/>
    </row>
    <row r="778" spans="1:26" ht="12" customHeight="1">
      <c r="A778" s="163"/>
      <c r="B778" s="163"/>
      <c r="C778" s="163"/>
      <c r="D778" s="163"/>
      <c r="E778" s="180"/>
      <c r="F778" s="163"/>
      <c r="G778" s="180"/>
      <c r="H778" s="180"/>
      <c r="I778" s="163"/>
      <c r="J778" s="163"/>
      <c r="K778" s="163"/>
      <c r="L778" s="163"/>
      <c r="M778" s="163"/>
      <c r="N778" s="163"/>
      <c r="O778" s="163"/>
      <c r="P778" s="163"/>
      <c r="Q778" s="163"/>
      <c r="R778" s="163"/>
      <c r="S778" s="163"/>
      <c r="T778" s="163"/>
      <c r="U778" s="163"/>
      <c r="V778" s="163"/>
      <c r="W778" s="163"/>
      <c r="X778" s="163"/>
      <c r="Y778" s="163"/>
      <c r="Z778" s="163"/>
    </row>
    <row r="779" spans="1:26" ht="12" customHeight="1">
      <c r="A779" s="163"/>
      <c r="B779" s="163"/>
      <c r="C779" s="163"/>
      <c r="D779" s="163"/>
      <c r="E779" s="180"/>
      <c r="F779" s="163"/>
      <c r="G779" s="180"/>
      <c r="H779" s="180"/>
      <c r="I779" s="163"/>
      <c r="J779" s="163"/>
      <c r="K779" s="163"/>
      <c r="L779" s="163"/>
      <c r="M779" s="163"/>
      <c r="N779" s="163"/>
      <c r="O779" s="163"/>
      <c r="P779" s="163"/>
      <c r="Q779" s="163"/>
      <c r="R779" s="163"/>
      <c r="S779" s="163"/>
      <c r="T779" s="163"/>
      <c r="U779" s="163"/>
      <c r="V779" s="163"/>
      <c r="W779" s="163"/>
      <c r="X779" s="163"/>
      <c r="Y779" s="163"/>
      <c r="Z779" s="163"/>
    </row>
    <row r="780" spans="1:26" ht="12" customHeight="1">
      <c r="A780" s="163"/>
      <c r="B780" s="163"/>
      <c r="C780" s="163"/>
      <c r="D780" s="163"/>
      <c r="E780" s="180"/>
      <c r="F780" s="163"/>
      <c r="G780" s="180"/>
      <c r="H780" s="180"/>
      <c r="I780" s="163"/>
      <c r="J780" s="163"/>
      <c r="K780" s="163"/>
      <c r="L780" s="163"/>
      <c r="M780" s="163"/>
      <c r="N780" s="163"/>
      <c r="O780" s="163"/>
      <c r="P780" s="163"/>
      <c r="Q780" s="163"/>
      <c r="R780" s="163"/>
      <c r="S780" s="163"/>
      <c r="T780" s="163"/>
      <c r="U780" s="163"/>
      <c r="V780" s="163"/>
      <c r="W780" s="163"/>
      <c r="X780" s="163"/>
      <c r="Y780" s="163"/>
      <c r="Z780" s="163"/>
    </row>
    <row r="781" spans="1:26" ht="12" customHeight="1">
      <c r="A781" s="163"/>
      <c r="B781" s="163"/>
      <c r="C781" s="163"/>
      <c r="D781" s="163"/>
      <c r="E781" s="180"/>
      <c r="F781" s="163"/>
      <c r="G781" s="180"/>
      <c r="H781" s="180"/>
      <c r="I781" s="163"/>
      <c r="J781" s="163"/>
      <c r="K781" s="163"/>
      <c r="L781" s="163"/>
      <c r="M781" s="163"/>
      <c r="N781" s="163"/>
      <c r="O781" s="163"/>
      <c r="P781" s="163"/>
      <c r="Q781" s="163"/>
      <c r="R781" s="163"/>
      <c r="S781" s="163"/>
      <c r="T781" s="163"/>
      <c r="U781" s="163"/>
      <c r="V781" s="163"/>
      <c r="W781" s="163"/>
      <c r="X781" s="163"/>
      <c r="Y781" s="163"/>
      <c r="Z781" s="163"/>
    </row>
    <row r="782" spans="1:26" ht="12" customHeight="1">
      <c r="A782" s="163"/>
      <c r="B782" s="163"/>
      <c r="C782" s="163"/>
      <c r="D782" s="163"/>
      <c r="E782" s="180"/>
      <c r="F782" s="163"/>
      <c r="G782" s="180"/>
      <c r="H782" s="180"/>
      <c r="I782" s="163"/>
      <c r="J782" s="163"/>
      <c r="K782" s="163"/>
      <c r="L782" s="163"/>
      <c r="M782" s="163"/>
      <c r="N782" s="163"/>
      <c r="O782" s="163"/>
      <c r="P782" s="163"/>
      <c r="Q782" s="163"/>
      <c r="R782" s="163"/>
      <c r="S782" s="163"/>
      <c r="T782" s="163"/>
      <c r="U782" s="163"/>
      <c r="V782" s="163"/>
      <c r="W782" s="163"/>
      <c r="X782" s="163"/>
      <c r="Y782" s="163"/>
      <c r="Z782" s="163"/>
    </row>
    <row r="783" spans="1:26" ht="12" customHeight="1">
      <c r="A783" s="163"/>
      <c r="B783" s="163"/>
      <c r="C783" s="163"/>
      <c r="D783" s="163"/>
      <c r="E783" s="180"/>
      <c r="F783" s="163"/>
      <c r="G783" s="180"/>
      <c r="H783" s="180"/>
      <c r="I783" s="163"/>
      <c r="J783" s="163"/>
      <c r="K783" s="163"/>
      <c r="L783" s="163"/>
      <c r="M783" s="163"/>
      <c r="N783" s="163"/>
      <c r="O783" s="163"/>
      <c r="P783" s="163"/>
      <c r="Q783" s="163"/>
      <c r="R783" s="163"/>
      <c r="S783" s="163"/>
      <c r="T783" s="163"/>
      <c r="U783" s="163"/>
      <c r="V783" s="163"/>
      <c r="W783" s="163"/>
      <c r="X783" s="163"/>
      <c r="Y783" s="163"/>
      <c r="Z783" s="163"/>
    </row>
    <row r="784" spans="1:26" ht="12" customHeight="1">
      <c r="A784" s="163"/>
      <c r="B784" s="163"/>
      <c r="C784" s="163"/>
      <c r="D784" s="163"/>
      <c r="E784" s="180"/>
      <c r="F784" s="163"/>
      <c r="G784" s="180"/>
      <c r="H784" s="180"/>
      <c r="I784" s="163"/>
      <c r="J784" s="163"/>
      <c r="K784" s="163"/>
      <c r="L784" s="163"/>
      <c r="M784" s="163"/>
      <c r="N784" s="163"/>
      <c r="O784" s="163"/>
      <c r="P784" s="163"/>
      <c r="Q784" s="163"/>
      <c r="R784" s="163"/>
      <c r="S784" s="163"/>
      <c r="T784" s="163"/>
      <c r="U784" s="163"/>
      <c r="V784" s="163"/>
      <c r="W784" s="163"/>
      <c r="X784" s="163"/>
      <c r="Y784" s="163"/>
      <c r="Z784" s="163"/>
    </row>
    <row r="785" spans="1:26" ht="12" customHeight="1">
      <c r="A785" s="163"/>
      <c r="B785" s="163"/>
      <c r="C785" s="163"/>
      <c r="D785" s="163"/>
      <c r="E785" s="180"/>
      <c r="F785" s="163"/>
      <c r="G785" s="180"/>
      <c r="H785" s="180"/>
      <c r="I785" s="163"/>
      <c r="J785" s="163"/>
      <c r="K785" s="163"/>
      <c r="L785" s="163"/>
      <c r="M785" s="163"/>
      <c r="N785" s="163"/>
      <c r="O785" s="163"/>
      <c r="P785" s="163"/>
      <c r="Q785" s="163"/>
      <c r="R785" s="163"/>
      <c r="S785" s="163"/>
      <c r="T785" s="163"/>
      <c r="U785" s="163"/>
      <c r="V785" s="163"/>
      <c r="W785" s="163"/>
      <c r="X785" s="163"/>
      <c r="Y785" s="163"/>
      <c r="Z785" s="163"/>
    </row>
    <row r="786" spans="1:26" ht="12" customHeight="1">
      <c r="A786" s="163"/>
      <c r="B786" s="163"/>
      <c r="C786" s="163"/>
      <c r="D786" s="163"/>
      <c r="E786" s="180"/>
      <c r="F786" s="163"/>
      <c r="G786" s="180"/>
      <c r="H786" s="180"/>
      <c r="I786" s="163"/>
      <c r="J786" s="163"/>
      <c r="K786" s="163"/>
      <c r="L786" s="163"/>
      <c r="M786" s="163"/>
      <c r="N786" s="163"/>
      <c r="O786" s="163"/>
      <c r="P786" s="163"/>
      <c r="Q786" s="163"/>
      <c r="R786" s="163"/>
      <c r="S786" s="163"/>
      <c r="T786" s="163"/>
      <c r="U786" s="163"/>
      <c r="V786" s="163"/>
      <c r="W786" s="163"/>
      <c r="X786" s="163"/>
      <c r="Y786" s="163"/>
      <c r="Z786" s="163"/>
    </row>
    <row r="787" spans="1:26" ht="12" customHeight="1">
      <c r="A787" s="163"/>
      <c r="B787" s="163"/>
      <c r="C787" s="163"/>
      <c r="D787" s="163"/>
      <c r="E787" s="180"/>
      <c r="F787" s="163"/>
      <c r="G787" s="180"/>
      <c r="H787" s="180"/>
      <c r="I787" s="163"/>
      <c r="J787" s="163"/>
      <c r="K787" s="163"/>
      <c r="L787" s="163"/>
      <c r="M787" s="163"/>
      <c r="N787" s="163"/>
      <c r="O787" s="163"/>
      <c r="P787" s="163"/>
      <c r="Q787" s="163"/>
      <c r="R787" s="163"/>
      <c r="S787" s="163"/>
      <c r="T787" s="163"/>
      <c r="U787" s="163"/>
      <c r="V787" s="163"/>
      <c r="W787" s="163"/>
      <c r="X787" s="163"/>
      <c r="Y787" s="163"/>
      <c r="Z787" s="163"/>
    </row>
    <row r="788" spans="1:26" ht="12" customHeight="1">
      <c r="A788" s="163"/>
      <c r="B788" s="163"/>
      <c r="C788" s="163"/>
      <c r="D788" s="163"/>
      <c r="E788" s="180"/>
      <c r="F788" s="163"/>
      <c r="G788" s="180"/>
      <c r="H788" s="180"/>
      <c r="I788" s="163"/>
      <c r="J788" s="163"/>
      <c r="K788" s="163"/>
      <c r="L788" s="163"/>
      <c r="M788" s="163"/>
      <c r="N788" s="163"/>
      <c r="O788" s="163"/>
      <c r="P788" s="163"/>
      <c r="Q788" s="163"/>
      <c r="R788" s="163"/>
      <c r="S788" s="163"/>
      <c r="T788" s="163"/>
      <c r="U788" s="163"/>
      <c r="V788" s="163"/>
      <c r="W788" s="163"/>
      <c r="X788" s="163"/>
      <c r="Y788" s="163"/>
      <c r="Z788" s="163"/>
    </row>
    <row r="789" spans="1:26" ht="12" customHeight="1">
      <c r="A789" s="163"/>
      <c r="B789" s="163"/>
      <c r="C789" s="163"/>
      <c r="D789" s="163"/>
      <c r="E789" s="180"/>
      <c r="F789" s="163"/>
      <c r="G789" s="180"/>
      <c r="H789" s="180"/>
      <c r="I789" s="163"/>
      <c r="J789" s="163"/>
      <c r="K789" s="163"/>
      <c r="L789" s="163"/>
      <c r="M789" s="163"/>
      <c r="N789" s="163"/>
      <c r="O789" s="163"/>
      <c r="P789" s="163"/>
      <c r="Q789" s="163"/>
      <c r="R789" s="163"/>
      <c r="S789" s="163"/>
      <c r="T789" s="163"/>
      <c r="U789" s="163"/>
      <c r="V789" s="163"/>
      <c r="W789" s="163"/>
      <c r="X789" s="163"/>
      <c r="Y789" s="163"/>
      <c r="Z789" s="163"/>
    </row>
    <row r="790" spans="1:26" ht="12" customHeight="1">
      <c r="A790" s="163"/>
      <c r="B790" s="163"/>
      <c r="C790" s="163"/>
      <c r="D790" s="163"/>
      <c r="E790" s="180"/>
      <c r="F790" s="163"/>
      <c r="G790" s="180"/>
      <c r="H790" s="180"/>
      <c r="I790" s="163"/>
      <c r="J790" s="163"/>
      <c r="K790" s="163"/>
      <c r="L790" s="163"/>
      <c r="M790" s="163"/>
      <c r="N790" s="163"/>
      <c r="O790" s="163"/>
      <c r="P790" s="163"/>
      <c r="Q790" s="163"/>
      <c r="R790" s="163"/>
      <c r="S790" s="163"/>
      <c r="T790" s="163"/>
      <c r="U790" s="163"/>
      <c r="V790" s="163"/>
      <c r="W790" s="163"/>
      <c r="X790" s="163"/>
      <c r="Y790" s="163"/>
      <c r="Z790" s="163"/>
    </row>
    <row r="791" spans="1:26" ht="12" customHeight="1">
      <c r="A791" s="163"/>
      <c r="B791" s="163"/>
      <c r="C791" s="163"/>
      <c r="D791" s="163"/>
      <c r="E791" s="180"/>
      <c r="F791" s="163"/>
      <c r="G791" s="180"/>
      <c r="H791" s="180"/>
      <c r="I791" s="163"/>
      <c r="J791" s="163"/>
      <c r="K791" s="163"/>
      <c r="L791" s="163"/>
      <c r="M791" s="163"/>
      <c r="N791" s="163"/>
      <c r="O791" s="163"/>
      <c r="P791" s="163"/>
      <c r="Q791" s="163"/>
      <c r="R791" s="163"/>
      <c r="S791" s="163"/>
      <c r="T791" s="163"/>
      <c r="U791" s="163"/>
      <c r="V791" s="163"/>
      <c r="W791" s="163"/>
      <c r="X791" s="163"/>
      <c r="Y791" s="163"/>
      <c r="Z791" s="163"/>
    </row>
    <row r="792" spans="1:26" ht="12" customHeight="1">
      <c r="A792" s="163"/>
      <c r="B792" s="163"/>
      <c r="C792" s="163"/>
      <c r="D792" s="163"/>
      <c r="E792" s="180"/>
      <c r="F792" s="163"/>
      <c r="G792" s="180"/>
      <c r="H792" s="180"/>
      <c r="I792" s="163"/>
      <c r="J792" s="163"/>
      <c r="K792" s="163"/>
      <c r="L792" s="163"/>
      <c r="M792" s="163"/>
      <c r="N792" s="163"/>
      <c r="O792" s="163"/>
      <c r="P792" s="163"/>
      <c r="Q792" s="163"/>
      <c r="R792" s="163"/>
      <c r="S792" s="163"/>
      <c r="T792" s="163"/>
      <c r="U792" s="163"/>
      <c r="V792" s="163"/>
      <c r="W792" s="163"/>
      <c r="X792" s="163"/>
      <c r="Y792" s="163"/>
      <c r="Z792" s="163"/>
    </row>
    <row r="793" spans="1:26" ht="12" customHeight="1">
      <c r="A793" s="163"/>
      <c r="B793" s="163"/>
      <c r="C793" s="163"/>
      <c r="D793" s="163"/>
      <c r="E793" s="180"/>
      <c r="F793" s="163"/>
      <c r="G793" s="180"/>
      <c r="H793" s="180"/>
      <c r="I793" s="163"/>
      <c r="J793" s="163"/>
      <c r="K793" s="163"/>
      <c r="L793" s="163"/>
      <c r="M793" s="163"/>
      <c r="N793" s="163"/>
      <c r="O793" s="163"/>
      <c r="P793" s="163"/>
      <c r="Q793" s="163"/>
      <c r="R793" s="163"/>
      <c r="S793" s="163"/>
      <c r="T793" s="163"/>
      <c r="U793" s="163"/>
      <c r="V793" s="163"/>
      <c r="W793" s="163"/>
      <c r="X793" s="163"/>
      <c r="Y793" s="163"/>
      <c r="Z793" s="163"/>
    </row>
    <row r="794" spans="1:26" ht="12" customHeight="1">
      <c r="A794" s="163"/>
      <c r="B794" s="163"/>
      <c r="C794" s="163"/>
      <c r="D794" s="163"/>
      <c r="E794" s="180"/>
      <c r="F794" s="163"/>
      <c r="G794" s="180"/>
      <c r="H794" s="180"/>
      <c r="I794" s="163"/>
      <c r="J794" s="163"/>
      <c r="K794" s="163"/>
      <c r="L794" s="163"/>
      <c r="M794" s="163"/>
      <c r="N794" s="163"/>
      <c r="O794" s="163"/>
      <c r="P794" s="163"/>
      <c r="Q794" s="163"/>
      <c r="R794" s="163"/>
      <c r="S794" s="163"/>
      <c r="T794" s="163"/>
      <c r="U794" s="163"/>
      <c r="V794" s="163"/>
      <c r="W794" s="163"/>
      <c r="X794" s="163"/>
      <c r="Y794" s="163"/>
      <c r="Z794" s="163"/>
    </row>
    <row r="795" spans="1:26" ht="12" customHeight="1">
      <c r="A795" s="163"/>
      <c r="B795" s="163"/>
      <c r="C795" s="163"/>
      <c r="D795" s="163"/>
      <c r="E795" s="180"/>
      <c r="F795" s="163"/>
      <c r="G795" s="180"/>
      <c r="H795" s="180"/>
      <c r="I795" s="163"/>
      <c r="J795" s="163"/>
      <c r="K795" s="163"/>
      <c r="L795" s="163"/>
      <c r="M795" s="163"/>
      <c r="N795" s="163"/>
      <c r="O795" s="163"/>
      <c r="P795" s="163"/>
      <c r="Q795" s="163"/>
      <c r="R795" s="163"/>
      <c r="S795" s="163"/>
      <c r="T795" s="163"/>
      <c r="U795" s="163"/>
      <c r="V795" s="163"/>
      <c r="W795" s="163"/>
      <c r="X795" s="163"/>
      <c r="Y795" s="163"/>
      <c r="Z795" s="163"/>
    </row>
    <row r="796" spans="1:26" ht="12" customHeight="1">
      <c r="A796" s="163"/>
      <c r="B796" s="163"/>
      <c r="C796" s="163"/>
      <c r="D796" s="163"/>
      <c r="E796" s="180"/>
      <c r="F796" s="163"/>
      <c r="G796" s="180"/>
      <c r="H796" s="180"/>
      <c r="I796" s="163"/>
      <c r="J796" s="163"/>
      <c r="K796" s="163"/>
      <c r="L796" s="163"/>
      <c r="M796" s="163"/>
      <c r="N796" s="163"/>
      <c r="O796" s="163"/>
      <c r="P796" s="163"/>
      <c r="Q796" s="163"/>
      <c r="R796" s="163"/>
      <c r="S796" s="163"/>
      <c r="T796" s="163"/>
      <c r="U796" s="163"/>
      <c r="V796" s="163"/>
      <c r="W796" s="163"/>
      <c r="X796" s="163"/>
      <c r="Y796" s="163"/>
      <c r="Z796" s="163"/>
    </row>
    <row r="797" spans="1:26" ht="12" customHeight="1">
      <c r="A797" s="163"/>
      <c r="B797" s="163"/>
      <c r="C797" s="163"/>
      <c r="D797" s="163"/>
      <c r="E797" s="180"/>
      <c r="F797" s="163"/>
      <c r="G797" s="180"/>
      <c r="H797" s="180"/>
      <c r="I797" s="163"/>
      <c r="J797" s="163"/>
      <c r="K797" s="163"/>
      <c r="L797" s="163"/>
      <c r="M797" s="163"/>
      <c r="N797" s="163"/>
      <c r="O797" s="163"/>
      <c r="P797" s="163"/>
      <c r="Q797" s="163"/>
      <c r="R797" s="163"/>
      <c r="S797" s="163"/>
      <c r="T797" s="163"/>
      <c r="U797" s="163"/>
      <c r="V797" s="163"/>
      <c r="W797" s="163"/>
      <c r="X797" s="163"/>
      <c r="Y797" s="163"/>
      <c r="Z797" s="163"/>
    </row>
    <row r="798" spans="1:26" ht="12" customHeight="1">
      <c r="A798" s="163"/>
      <c r="B798" s="163"/>
      <c r="C798" s="163"/>
      <c r="D798" s="163"/>
      <c r="E798" s="180"/>
      <c r="F798" s="163"/>
      <c r="G798" s="180"/>
      <c r="H798" s="180"/>
      <c r="I798" s="163"/>
      <c r="J798" s="163"/>
      <c r="K798" s="163"/>
      <c r="L798" s="163"/>
      <c r="M798" s="163"/>
      <c r="N798" s="163"/>
      <c r="O798" s="163"/>
      <c r="P798" s="163"/>
      <c r="Q798" s="163"/>
      <c r="R798" s="163"/>
      <c r="S798" s="163"/>
      <c r="T798" s="163"/>
      <c r="U798" s="163"/>
      <c r="V798" s="163"/>
      <c r="W798" s="163"/>
      <c r="X798" s="163"/>
      <c r="Y798" s="163"/>
      <c r="Z798" s="163"/>
    </row>
    <row r="799" spans="1:26" ht="12" customHeight="1">
      <c r="A799" s="163"/>
      <c r="B799" s="163"/>
      <c r="C799" s="163"/>
      <c r="D799" s="163"/>
      <c r="E799" s="180"/>
      <c r="F799" s="163"/>
      <c r="G799" s="180"/>
      <c r="H799" s="180"/>
      <c r="I799" s="163"/>
      <c r="J799" s="163"/>
      <c r="K799" s="163"/>
      <c r="L799" s="163"/>
      <c r="M799" s="163"/>
      <c r="N799" s="163"/>
      <c r="O799" s="163"/>
      <c r="P799" s="163"/>
      <c r="Q799" s="163"/>
      <c r="R799" s="163"/>
      <c r="S799" s="163"/>
      <c r="T799" s="163"/>
      <c r="U799" s="163"/>
      <c r="V799" s="163"/>
      <c r="W799" s="163"/>
      <c r="X799" s="163"/>
      <c r="Y799" s="163"/>
      <c r="Z799" s="163"/>
    </row>
    <row r="800" spans="1:26" ht="12" customHeight="1">
      <c r="A800" s="163"/>
      <c r="B800" s="163"/>
      <c r="C800" s="163"/>
      <c r="D800" s="163"/>
      <c r="E800" s="180"/>
      <c r="F800" s="163"/>
      <c r="G800" s="180"/>
      <c r="H800" s="180"/>
      <c r="I800" s="163"/>
      <c r="J800" s="163"/>
      <c r="K800" s="163"/>
      <c r="L800" s="163"/>
      <c r="M800" s="163"/>
      <c r="N800" s="163"/>
      <c r="O800" s="163"/>
      <c r="P800" s="163"/>
      <c r="Q800" s="163"/>
      <c r="R800" s="163"/>
      <c r="S800" s="163"/>
      <c r="T800" s="163"/>
      <c r="U800" s="163"/>
      <c r="V800" s="163"/>
      <c r="W800" s="163"/>
      <c r="X800" s="163"/>
      <c r="Y800" s="163"/>
      <c r="Z800" s="163"/>
    </row>
    <row r="801" spans="1:26" ht="12" customHeight="1">
      <c r="A801" s="163"/>
      <c r="B801" s="163"/>
      <c r="C801" s="163"/>
      <c r="D801" s="163"/>
      <c r="E801" s="180"/>
      <c r="F801" s="163"/>
      <c r="G801" s="180"/>
      <c r="H801" s="180"/>
      <c r="I801" s="163"/>
      <c r="J801" s="163"/>
      <c r="K801" s="163"/>
      <c r="L801" s="163"/>
      <c r="M801" s="163"/>
      <c r="N801" s="163"/>
      <c r="O801" s="163"/>
      <c r="P801" s="163"/>
      <c r="Q801" s="163"/>
      <c r="R801" s="163"/>
      <c r="S801" s="163"/>
      <c r="T801" s="163"/>
      <c r="U801" s="163"/>
      <c r="V801" s="163"/>
      <c r="W801" s="163"/>
      <c r="X801" s="163"/>
      <c r="Y801" s="163"/>
      <c r="Z801" s="163"/>
    </row>
    <row r="802" spans="1:26" ht="12" customHeight="1">
      <c r="A802" s="163"/>
      <c r="B802" s="163"/>
      <c r="C802" s="163"/>
      <c r="D802" s="163"/>
      <c r="E802" s="180"/>
      <c r="F802" s="163"/>
      <c r="G802" s="180"/>
      <c r="H802" s="180"/>
      <c r="I802" s="163"/>
      <c r="J802" s="163"/>
      <c r="K802" s="163"/>
      <c r="L802" s="163"/>
      <c r="M802" s="163"/>
      <c r="N802" s="163"/>
      <c r="O802" s="163"/>
      <c r="P802" s="163"/>
      <c r="Q802" s="163"/>
      <c r="R802" s="163"/>
      <c r="S802" s="163"/>
      <c r="T802" s="163"/>
      <c r="U802" s="163"/>
      <c r="V802" s="163"/>
      <c r="W802" s="163"/>
      <c r="X802" s="163"/>
      <c r="Y802" s="163"/>
      <c r="Z802" s="163"/>
    </row>
    <row r="803" spans="1:26" ht="12" customHeight="1">
      <c r="A803" s="163"/>
      <c r="B803" s="163"/>
      <c r="C803" s="163"/>
      <c r="D803" s="163"/>
      <c r="E803" s="180"/>
      <c r="F803" s="163"/>
      <c r="G803" s="180"/>
      <c r="H803" s="180"/>
      <c r="I803" s="163"/>
      <c r="J803" s="163"/>
      <c r="K803" s="163"/>
      <c r="L803" s="163"/>
      <c r="M803" s="163"/>
      <c r="N803" s="163"/>
      <c r="O803" s="163"/>
      <c r="P803" s="163"/>
      <c r="Q803" s="163"/>
      <c r="R803" s="163"/>
      <c r="S803" s="163"/>
      <c r="T803" s="163"/>
      <c r="U803" s="163"/>
      <c r="V803" s="163"/>
      <c r="W803" s="163"/>
      <c r="X803" s="163"/>
      <c r="Y803" s="163"/>
      <c r="Z803" s="163"/>
    </row>
    <row r="804" spans="1:26" ht="12" customHeight="1">
      <c r="A804" s="163"/>
      <c r="B804" s="163"/>
      <c r="C804" s="163"/>
      <c r="D804" s="163"/>
      <c r="E804" s="180"/>
      <c r="F804" s="163"/>
      <c r="G804" s="180"/>
      <c r="H804" s="180"/>
      <c r="I804" s="163"/>
      <c r="J804" s="163"/>
      <c r="K804" s="163"/>
      <c r="L804" s="163"/>
      <c r="M804" s="163"/>
      <c r="N804" s="163"/>
      <c r="O804" s="163"/>
      <c r="P804" s="163"/>
      <c r="Q804" s="163"/>
      <c r="R804" s="163"/>
      <c r="S804" s="163"/>
      <c r="T804" s="163"/>
      <c r="U804" s="163"/>
      <c r="V804" s="163"/>
      <c r="W804" s="163"/>
      <c r="X804" s="163"/>
      <c r="Y804" s="163"/>
      <c r="Z804" s="163"/>
    </row>
    <row r="805" spans="1:26" ht="12" customHeight="1">
      <c r="A805" s="163"/>
      <c r="B805" s="163"/>
      <c r="C805" s="163"/>
      <c r="D805" s="163"/>
      <c r="E805" s="180"/>
      <c r="F805" s="163"/>
      <c r="G805" s="180"/>
      <c r="H805" s="180"/>
      <c r="I805" s="163"/>
      <c r="J805" s="163"/>
      <c r="K805" s="163"/>
      <c r="L805" s="163"/>
      <c r="M805" s="163"/>
      <c r="N805" s="163"/>
      <c r="O805" s="163"/>
      <c r="P805" s="163"/>
      <c r="Q805" s="163"/>
      <c r="R805" s="163"/>
      <c r="S805" s="163"/>
      <c r="T805" s="163"/>
      <c r="U805" s="163"/>
      <c r="V805" s="163"/>
      <c r="W805" s="163"/>
      <c r="X805" s="163"/>
      <c r="Y805" s="163"/>
      <c r="Z805" s="163"/>
    </row>
    <row r="806" spans="1:26" ht="12" customHeight="1">
      <c r="A806" s="163"/>
      <c r="B806" s="163"/>
      <c r="C806" s="163"/>
      <c r="D806" s="163"/>
      <c r="E806" s="180"/>
      <c r="F806" s="163"/>
      <c r="G806" s="180"/>
      <c r="H806" s="180"/>
      <c r="I806" s="163"/>
      <c r="J806" s="163"/>
      <c r="K806" s="163"/>
      <c r="L806" s="163"/>
      <c r="M806" s="163"/>
      <c r="N806" s="163"/>
      <c r="O806" s="163"/>
      <c r="P806" s="163"/>
      <c r="Q806" s="163"/>
      <c r="R806" s="163"/>
      <c r="S806" s="163"/>
      <c r="T806" s="163"/>
      <c r="U806" s="163"/>
      <c r="V806" s="163"/>
      <c r="W806" s="163"/>
      <c r="X806" s="163"/>
      <c r="Y806" s="163"/>
      <c r="Z806" s="163"/>
    </row>
    <row r="807" spans="1:26" ht="12" customHeight="1">
      <c r="A807" s="163"/>
      <c r="B807" s="163"/>
      <c r="C807" s="163"/>
      <c r="D807" s="163"/>
      <c r="E807" s="180"/>
      <c r="F807" s="163"/>
      <c r="G807" s="180"/>
      <c r="H807" s="180"/>
      <c r="I807" s="163"/>
      <c r="J807" s="163"/>
      <c r="K807" s="163"/>
      <c r="L807" s="163"/>
      <c r="M807" s="163"/>
      <c r="N807" s="163"/>
      <c r="O807" s="163"/>
      <c r="P807" s="163"/>
      <c r="Q807" s="163"/>
      <c r="R807" s="163"/>
      <c r="S807" s="163"/>
      <c r="T807" s="163"/>
      <c r="U807" s="163"/>
      <c r="V807" s="163"/>
      <c r="W807" s="163"/>
      <c r="X807" s="163"/>
      <c r="Y807" s="163"/>
      <c r="Z807" s="163"/>
    </row>
    <row r="808" spans="1:26" ht="12" customHeight="1">
      <c r="A808" s="163"/>
      <c r="B808" s="163"/>
      <c r="C808" s="163"/>
      <c r="D808" s="163"/>
      <c r="E808" s="180"/>
      <c r="F808" s="163"/>
      <c r="G808" s="180"/>
      <c r="H808" s="180"/>
      <c r="I808" s="163"/>
      <c r="J808" s="163"/>
      <c r="K808" s="163"/>
      <c r="L808" s="163"/>
      <c r="M808" s="163"/>
      <c r="N808" s="163"/>
      <c r="O808" s="163"/>
      <c r="P808" s="163"/>
      <c r="Q808" s="163"/>
      <c r="R808" s="163"/>
      <c r="S808" s="163"/>
      <c r="T808" s="163"/>
      <c r="U808" s="163"/>
      <c r="V808" s="163"/>
      <c r="W808" s="163"/>
      <c r="X808" s="163"/>
      <c r="Y808" s="163"/>
      <c r="Z808" s="163"/>
    </row>
    <row r="809" spans="1:26" ht="12" customHeight="1">
      <c r="A809" s="163"/>
      <c r="B809" s="163"/>
      <c r="C809" s="163"/>
      <c r="D809" s="163"/>
      <c r="E809" s="180"/>
      <c r="F809" s="163"/>
      <c r="G809" s="180"/>
      <c r="H809" s="180"/>
      <c r="I809" s="163"/>
      <c r="J809" s="163"/>
      <c r="K809" s="163"/>
      <c r="L809" s="163"/>
      <c r="M809" s="163"/>
      <c r="N809" s="163"/>
      <c r="O809" s="163"/>
      <c r="P809" s="163"/>
      <c r="Q809" s="163"/>
      <c r="R809" s="163"/>
      <c r="S809" s="163"/>
      <c r="T809" s="163"/>
      <c r="U809" s="163"/>
      <c r="V809" s="163"/>
      <c r="W809" s="163"/>
      <c r="X809" s="163"/>
      <c r="Y809" s="163"/>
      <c r="Z809" s="163"/>
    </row>
    <row r="810" spans="1:26" ht="12" customHeight="1">
      <c r="A810" s="163"/>
      <c r="B810" s="163"/>
      <c r="C810" s="163"/>
      <c r="D810" s="163"/>
      <c r="E810" s="180"/>
      <c r="F810" s="163"/>
      <c r="G810" s="180"/>
      <c r="H810" s="180"/>
      <c r="I810" s="163"/>
      <c r="J810" s="163"/>
      <c r="K810" s="163"/>
      <c r="L810" s="163"/>
      <c r="M810" s="163"/>
      <c r="N810" s="163"/>
      <c r="O810" s="163"/>
      <c r="P810" s="163"/>
      <c r="Q810" s="163"/>
      <c r="R810" s="163"/>
      <c r="S810" s="163"/>
      <c r="T810" s="163"/>
      <c r="U810" s="163"/>
      <c r="V810" s="163"/>
      <c r="W810" s="163"/>
      <c r="X810" s="163"/>
      <c r="Y810" s="163"/>
      <c r="Z810" s="163"/>
    </row>
    <row r="811" spans="1:26" ht="12" customHeight="1">
      <c r="A811" s="163"/>
      <c r="B811" s="163"/>
      <c r="C811" s="163"/>
      <c r="D811" s="163"/>
      <c r="E811" s="180"/>
      <c r="F811" s="163"/>
      <c r="G811" s="180"/>
      <c r="H811" s="180"/>
      <c r="I811" s="163"/>
      <c r="J811" s="163"/>
      <c r="K811" s="163"/>
      <c r="L811" s="163"/>
      <c r="M811" s="163"/>
      <c r="N811" s="163"/>
      <c r="O811" s="163"/>
      <c r="P811" s="163"/>
      <c r="Q811" s="163"/>
      <c r="R811" s="163"/>
      <c r="S811" s="163"/>
      <c r="T811" s="163"/>
      <c r="U811" s="163"/>
      <c r="V811" s="163"/>
      <c r="W811" s="163"/>
      <c r="X811" s="163"/>
      <c r="Y811" s="163"/>
      <c r="Z811" s="163"/>
    </row>
    <row r="812" spans="1:26" ht="12" customHeight="1">
      <c r="A812" s="163"/>
      <c r="B812" s="163"/>
      <c r="C812" s="163"/>
      <c r="D812" s="163"/>
      <c r="E812" s="180"/>
      <c r="F812" s="163"/>
      <c r="G812" s="180"/>
      <c r="H812" s="180"/>
      <c r="I812" s="163"/>
      <c r="J812" s="163"/>
      <c r="K812" s="163"/>
      <c r="L812" s="163"/>
      <c r="M812" s="163"/>
      <c r="N812" s="163"/>
      <c r="O812" s="163"/>
      <c r="P812" s="163"/>
      <c r="Q812" s="163"/>
      <c r="R812" s="163"/>
      <c r="S812" s="163"/>
      <c r="T812" s="163"/>
      <c r="U812" s="163"/>
      <c r="V812" s="163"/>
      <c r="W812" s="163"/>
      <c r="X812" s="163"/>
      <c r="Y812" s="163"/>
      <c r="Z812" s="163"/>
    </row>
    <row r="813" spans="1:26" ht="12" customHeight="1">
      <c r="A813" s="163"/>
      <c r="B813" s="163"/>
      <c r="C813" s="163"/>
      <c r="D813" s="163"/>
      <c r="E813" s="180"/>
      <c r="F813" s="163"/>
      <c r="G813" s="180"/>
      <c r="H813" s="180"/>
      <c r="I813" s="163"/>
      <c r="J813" s="163"/>
      <c r="K813" s="163"/>
      <c r="L813" s="163"/>
      <c r="M813" s="163"/>
      <c r="N813" s="163"/>
      <c r="O813" s="163"/>
      <c r="P813" s="163"/>
      <c r="Q813" s="163"/>
      <c r="R813" s="163"/>
      <c r="S813" s="163"/>
      <c r="T813" s="163"/>
      <c r="U813" s="163"/>
      <c r="V813" s="163"/>
      <c r="W813" s="163"/>
      <c r="X813" s="163"/>
      <c r="Y813" s="163"/>
      <c r="Z813" s="163"/>
    </row>
    <row r="814" spans="1:26" ht="12" customHeight="1">
      <c r="A814" s="163"/>
      <c r="B814" s="163"/>
      <c r="C814" s="163"/>
      <c r="D814" s="163"/>
      <c r="E814" s="180"/>
      <c r="F814" s="163"/>
      <c r="G814" s="180"/>
      <c r="H814" s="180"/>
      <c r="I814" s="163"/>
      <c r="J814" s="163"/>
      <c r="K814" s="163"/>
      <c r="L814" s="163"/>
      <c r="M814" s="163"/>
      <c r="N814" s="163"/>
      <c r="O814" s="163"/>
      <c r="P814" s="163"/>
      <c r="Q814" s="163"/>
      <c r="R814" s="163"/>
      <c r="S814" s="163"/>
      <c r="T814" s="163"/>
      <c r="U814" s="163"/>
      <c r="V814" s="163"/>
      <c r="W814" s="163"/>
      <c r="X814" s="163"/>
      <c r="Y814" s="163"/>
      <c r="Z814" s="163"/>
    </row>
    <row r="815" spans="1:26" ht="12" customHeight="1">
      <c r="A815" s="163"/>
      <c r="B815" s="163"/>
      <c r="C815" s="163"/>
      <c r="D815" s="163"/>
      <c r="E815" s="180"/>
      <c r="F815" s="163"/>
      <c r="G815" s="180"/>
      <c r="H815" s="180"/>
      <c r="I815" s="163"/>
      <c r="J815" s="163"/>
      <c r="K815" s="163"/>
      <c r="L815" s="163"/>
      <c r="M815" s="163"/>
      <c r="N815" s="163"/>
      <c r="O815" s="163"/>
      <c r="P815" s="163"/>
      <c r="Q815" s="163"/>
      <c r="R815" s="163"/>
      <c r="S815" s="163"/>
      <c r="T815" s="163"/>
      <c r="U815" s="163"/>
      <c r="V815" s="163"/>
      <c r="W815" s="163"/>
      <c r="X815" s="163"/>
      <c r="Y815" s="163"/>
      <c r="Z815" s="163"/>
    </row>
    <row r="816" spans="1:26" ht="12" customHeight="1">
      <c r="A816" s="163"/>
      <c r="B816" s="163"/>
      <c r="C816" s="163"/>
      <c r="D816" s="163"/>
      <c r="E816" s="180"/>
      <c r="F816" s="163"/>
      <c r="G816" s="180"/>
      <c r="H816" s="180"/>
      <c r="I816" s="163"/>
      <c r="J816" s="163"/>
      <c r="K816" s="163"/>
      <c r="L816" s="163"/>
      <c r="M816" s="163"/>
      <c r="N816" s="163"/>
      <c r="O816" s="163"/>
      <c r="P816" s="163"/>
      <c r="Q816" s="163"/>
      <c r="R816" s="163"/>
      <c r="S816" s="163"/>
      <c r="T816" s="163"/>
      <c r="U816" s="163"/>
      <c r="V816" s="163"/>
      <c r="W816" s="163"/>
      <c r="X816" s="163"/>
      <c r="Y816" s="163"/>
      <c r="Z816" s="163"/>
    </row>
    <row r="817" spans="1:26" ht="12" customHeight="1">
      <c r="A817" s="163"/>
      <c r="B817" s="163"/>
      <c r="C817" s="163"/>
      <c r="D817" s="163"/>
      <c r="E817" s="180"/>
      <c r="F817" s="163"/>
      <c r="G817" s="180"/>
      <c r="H817" s="180"/>
      <c r="I817" s="163"/>
      <c r="J817" s="163"/>
      <c r="K817" s="163"/>
      <c r="L817" s="163"/>
      <c r="M817" s="163"/>
      <c r="N817" s="163"/>
      <c r="O817" s="163"/>
      <c r="P817" s="163"/>
      <c r="Q817" s="163"/>
      <c r="R817" s="163"/>
      <c r="S817" s="163"/>
      <c r="T817" s="163"/>
      <c r="U817" s="163"/>
      <c r="V817" s="163"/>
      <c r="W817" s="163"/>
      <c r="X817" s="163"/>
      <c r="Y817" s="163"/>
      <c r="Z817" s="163"/>
    </row>
    <row r="818" spans="1:26" ht="12" customHeight="1">
      <c r="A818" s="163"/>
      <c r="B818" s="163"/>
      <c r="C818" s="163"/>
      <c r="D818" s="163"/>
      <c r="E818" s="180"/>
      <c r="F818" s="163"/>
      <c r="G818" s="180"/>
      <c r="H818" s="180"/>
      <c r="I818" s="163"/>
      <c r="J818" s="163"/>
      <c r="K818" s="163"/>
      <c r="L818" s="163"/>
      <c r="M818" s="163"/>
      <c r="N818" s="163"/>
      <c r="O818" s="163"/>
      <c r="P818" s="163"/>
      <c r="Q818" s="163"/>
      <c r="R818" s="163"/>
      <c r="S818" s="163"/>
      <c r="T818" s="163"/>
      <c r="U818" s="163"/>
      <c r="V818" s="163"/>
      <c r="W818" s="163"/>
      <c r="X818" s="163"/>
      <c r="Y818" s="163"/>
      <c r="Z818" s="163"/>
    </row>
    <row r="819" spans="1:26" ht="12" customHeight="1">
      <c r="A819" s="163"/>
      <c r="B819" s="163"/>
      <c r="C819" s="163"/>
      <c r="D819" s="163"/>
      <c r="E819" s="180"/>
      <c r="F819" s="163"/>
      <c r="G819" s="180"/>
      <c r="H819" s="180"/>
      <c r="I819" s="163"/>
      <c r="J819" s="163"/>
      <c r="K819" s="163"/>
      <c r="L819" s="163"/>
      <c r="M819" s="163"/>
      <c r="N819" s="163"/>
      <c r="O819" s="163"/>
      <c r="P819" s="163"/>
      <c r="Q819" s="163"/>
      <c r="R819" s="163"/>
      <c r="S819" s="163"/>
      <c r="T819" s="163"/>
      <c r="U819" s="163"/>
      <c r="V819" s="163"/>
      <c r="W819" s="163"/>
      <c r="X819" s="163"/>
      <c r="Y819" s="163"/>
      <c r="Z819" s="163"/>
    </row>
    <row r="820" spans="1:26" ht="12" customHeight="1">
      <c r="A820" s="163"/>
      <c r="B820" s="163"/>
      <c r="C820" s="163"/>
      <c r="D820" s="163"/>
      <c r="E820" s="180"/>
      <c r="F820" s="163"/>
      <c r="G820" s="180"/>
      <c r="H820" s="180"/>
      <c r="I820" s="163"/>
      <c r="J820" s="163"/>
      <c r="K820" s="163"/>
      <c r="L820" s="163"/>
      <c r="M820" s="163"/>
      <c r="N820" s="163"/>
      <c r="O820" s="163"/>
      <c r="P820" s="163"/>
      <c r="Q820" s="163"/>
      <c r="R820" s="163"/>
      <c r="S820" s="163"/>
      <c r="T820" s="163"/>
      <c r="U820" s="163"/>
      <c r="V820" s="163"/>
      <c r="W820" s="163"/>
      <c r="X820" s="163"/>
      <c r="Y820" s="163"/>
      <c r="Z820" s="163"/>
    </row>
    <row r="821" spans="1:26" ht="12" customHeight="1">
      <c r="A821" s="163"/>
      <c r="B821" s="163"/>
      <c r="C821" s="163"/>
      <c r="D821" s="163"/>
      <c r="E821" s="180"/>
      <c r="F821" s="163"/>
      <c r="G821" s="180"/>
      <c r="H821" s="180"/>
      <c r="I821" s="163"/>
      <c r="J821" s="163"/>
      <c r="K821" s="163"/>
      <c r="L821" s="163"/>
      <c r="M821" s="163"/>
      <c r="N821" s="163"/>
      <c r="O821" s="163"/>
      <c r="P821" s="163"/>
      <c r="Q821" s="163"/>
      <c r="R821" s="163"/>
      <c r="S821" s="163"/>
      <c r="T821" s="163"/>
      <c r="U821" s="163"/>
      <c r="V821" s="163"/>
      <c r="W821" s="163"/>
      <c r="X821" s="163"/>
      <c r="Y821" s="163"/>
      <c r="Z821" s="163"/>
    </row>
    <row r="822" spans="1:26" ht="12" customHeight="1">
      <c r="A822" s="163"/>
      <c r="B822" s="163"/>
      <c r="C822" s="163"/>
      <c r="D822" s="163"/>
      <c r="E822" s="180"/>
      <c r="F822" s="163"/>
      <c r="G822" s="180"/>
      <c r="H822" s="180"/>
      <c r="I822" s="163"/>
      <c r="J822" s="163"/>
      <c r="K822" s="163"/>
      <c r="L822" s="163"/>
      <c r="M822" s="163"/>
      <c r="N822" s="163"/>
      <c r="O822" s="163"/>
      <c r="P822" s="163"/>
      <c r="Q822" s="163"/>
      <c r="R822" s="163"/>
      <c r="S822" s="163"/>
      <c r="T822" s="163"/>
      <c r="U822" s="163"/>
      <c r="V822" s="163"/>
      <c r="W822" s="163"/>
      <c r="X822" s="163"/>
      <c r="Y822" s="163"/>
      <c r="Z822" s="163"/>
    </row>
    <row r="823" spans="1:26" ht="12" customHeight="1">
      <c r="A823" s="163"/>
      <c r="B823" s="163"/>
      <c r="C823" s="163"/>
      <c r="D823" s="163"/>
      <c r="E823" s="180"/>
      <c r="F823" s="163"/>
      <c r="G823" s="180"/>
      <c r="H823" s="180"/>
      <c r="I823" s="163"/>
      <c r="J823" s="163"/>
      <c r="K823" s="163"/>
      <c r="L823" s="163"/>
      <c r="M823" s="163"/>
      <c r="N823" s="163"/>
      <c r="O823" s="163"/>
      <c r="P823" s="163"/>
      <c r="Q823" s="163"/>
      <c r="R823" s="163"/>
      <c r="S823" s="163"/>
      <c r="T823" s="163"/>
      <c r="U823" s="163"/>
      <c r="V823" s="163"/>
      <c r="W823" s="163"/>
      <c r="X823" s="163"/>
      <c r="Y823" s="163"/>
      <c r="Z823" s="163"/>
    </row>
    <row r="824" spans="1:26" ht="12" customHeight="1">
      <c r="A824" s="163"/>
      <c r="B824" s="163"/>
      <c r="C824" s="163"/>
      <c r="D824" s="163"/>
      <c r="E824" s="180"/>
      <c r="F824" s="163"/>
      <c r="G824" s="180"/>
      <c r="H824" s="180"/>
      <c r="I824" s="163"/>
      <c r="J824" s="163"/>
      <c r="K824" s="163"/>
      <c r="L824" s="163"/>
      <c r="M824" s="163"/>
      <c r="N824" s="163"/>
      <c r="O824" s="163"/>
      <c r="P824" s="163"/>
      <c r="Q824" s="163"/>
      <c r="R824" s="163"/>
      <c r="S824" s="163"/>
      <c r="T824" s="163"/>
      <c r="U824" s="163"/>
      <c r="V824" s="163"/>
      <c r="W824" s="163"/>
      <c r="X824" s="163"/>
      <c r="Y824" s="163"/>
      <c r="Z824" s="163"/>
    </row>
    <row r="825" spans="1:26" ht="12" customHeight="1">
      <c r="A825" s="163"/>
      <c r="B825" s="163"/>
      <c r="C825" s="163"/>
      <c r="D825" s="163"/>
      <c r="E825" s="180"/>
      <c r="F825" s="163"/>
      <c r="G825" s="180"/>
      <c r="H825" s="180"/>
      <c r="I825" s="163"/>
      <c r="J825" s="163"/>
      <c r="K825" s="163"/>
      <c r="L825" s="163"/>
      <c r="M825" s="163"/>
      <c r="N825" s="163"/>
      <c r="O825" s="163"/>
      <c r="P825" s="163"/>
      <c r="Q825" s="163"/>
      <c r="R825" s="163"/>
      <c r="S825" s="163"/>
      <c r="T825" s="163"/>
      <c r="U825" s="163"/>
      <c r="V825" s="163"/>
      <c r="W825" s="163"/>
      <c r="X825" s="163"/>
      <c r="Y825" s="163"/>
      <c r="Z825" s="163"/>
    </row>
    <row r="826" spans="1:26" ht="12" customHeight="1">
      <c r="A826" s="163"/>
      <c r="B826" s="163"/>
      <c r="C826" s="163"/>
      <c r="D826" s="163"/>
      <c r="E826" s="180"/>
      <c r="F826" s="163"/>
      <c r="G826" s="180"/>
      <c r="H826" s="180"/>
      <c r="I826" s="163"/>
      <c r="J826" s="163"/>
      <c r="K826" s="163"/>
      <c r="L826" s="163"/>
      <c r="M826" s="163"/>
      <c r="N826" s="163"/>
      <c r="O826" s="163"/>
      <c r="P826" s="163"/>
      <c r="Q826" s="163"/>
      <c r="R826" s="163"/>
      <c r="S826" s="163"/>
      <c r="T826" s="163"/>
      <c r="U826" s="163"/>
      <c r="V826" s="163"/>
      <c r="W826" s="163"/>
      <c r="X826" s="163"/>
      <c r="Y826" s="163"/>
      <c r="Z826" s="163"/>
    </row>
    <row r="827" spans="1:26" ht="12" customHeight="1">
      <c r="A827" s="163"/>
      <c r="B827" s="163"/>
      <c r="C827" s="163"/>
      <c r="D827" s="163"/>
      <c r="E827" s="180"/>
      <c r="F827" s="163"/>
      <c r="G827" s="180"/>
      <c r="H827" s="180"/>
      <c r="I827" s="163"/>
      <c r="J827" s="163"/>
      <c r="K827" s="163"/>
      <c r="L827" s="163"/>
      <c r="M827" s="163"/>
      <c r="N827" s="163"/>
      <c r="O827" s="163"/>
      <c r="P827" s="163"/>
      <c r="Q827" s="163"/>
      <c r="R827" s="163"/>
      <c r="S827" s="163"/>
      <c r="T827" s="163"/>
      <c r="U827" s="163"/>
      <c r="V827" s="163"/>
      <c r="W827" s="163"/>
      <c r="X827" s="163"/>
      <c r="Y827" s="163"/>
      <c r="Z827" s="163"/>
    </row>
    <row r="828" spans="1:26" ht="12" customHeight="1">
      <c r="A828" s="163"/>
      <c r="B828" s="163"/>
      <c r="C828" s="163"/>
      <c r="D828" s="163"/>
      <c r="E828" s="180"/>
      <c r="F828" s="163"/>
      <c r="G828" s="180"/>
      <c r="H828" s="180"/>
      <c r="I828" s="163"/>
      <c r="J828" s="163"/>
      <c r="K828" s="163"/>
      <c r="L828" s="163"/>
      <c r="M828" s="163"/>
      <c r="N828" s="163"/>
      <c r="O828" s="163"/>
      <c r="P828" s="163"/>
      <c r="Q828" s="163"/>
      <c r="R828" s="163"/>
      <c r="S828" s="163"/>
      <c r="T828" s="163"/>
      <c r="U828" s="163"/>
      <c r="V828" s="163"/>
      <c r="W828" s="163"/>
      <c r="X828" s="163"/>
      <c r="Y828" s="163"/>
      <c r="Z828" s="163"/>
    </row>
    <row r="829" spans="1:26" ht="12" customHeight="1">
      <c r="A829" s="163"/>
      <c r="B829" s="163"/>
      <c r="C829" s="163"/>
      <c r="D829" s="163"/>
      <c r="E829" s="180"/>
      <c r="F829" s="163"/>
      <c r="G829" s="180"/>
      <c r="H829" s="180"/>
      <c r="I829" s="163"/>
      <c r="J829" s="163"/>
      <c r="K829" s="163"/>
      <c r="L829" s="163"/>
      <c r="M829" s="163"/>
      <c r="N829" s="163"/>
      <c r="O829" s="163"/>
      <c r="P829" s="163"/>
      <c r="Q829" s="163"/>
      <c r="R829" s="163"/>
      <c r="S829" s="163"/>
      <c r="T829" s="163"/>
      <c r="U829" s="163"/>
      <c r="V829" s="163"/>
      <c r="W829" s="163"/>
      <c r="X829" s="163"/>
      <c r="Y829" s="163"/>
      <c r="Z829" s="163"/>
    </row>
    <row r="830" spans="1:26" ht="12" customHeight="1">
      <c r="A830" s="163"/>
      <c r="B830" s="163"/>
      <c r="C830" s="163"/>
      <c r="D830" s="163"/>
      <c r="E830" s="180"/>
      <c r="F830" s="163"/>
      <c r="G830" s="180"/>
      <c r="H830" s="180"/>
      <c r="I830" s="163"/>
      <c r="J830" s="163"/>
      <c r="K830" s="163"/>
      <c r="L830" s="163"/>
      <c r="M830" s="163"/>
      <c r="N830" s="163"/>
      <c r="O830" s="163"/>
      <c r="P830" s="163"/>
      <c r="Q830" s="163"/>
      <c r="R830" s="163"/>
      <c r="S830" s="163"/>
      <c r="T830" s="163"/>
      <c r="U830" s="163"/>
      <c r="V830" s="163"/>
      <c r="W830" s="163"/>
      <c r="X830" s="163"/>
      <c r="Y830" s="163"/>
      <c r="Z830" s="163"/>
    </row>
    <row r="831" spans="1:26" ht="12" customHeight="1">
      <c r="A831" s="163"/>
      <c r="B831" s="163"/>
      <c r="C831" s="163"/>
      <c r="D831" s="163"/>
      <c r="E831" s="180"/>
      <c r="F831" s="163"/>
      <c r="G831" s="180"/>
      <c r="H831" s="180"/>
      <c r="I831" s="163"/>
      <c r="J831" s="163"/>
      <c r="K831" s="163"/>
      <c r="L831" s="163"/>
      <c r="M831" s="163"/>
      <c r="N831" s="163"/>
      <c r="O831" s="163"/>
      <c r="P831" s="163"/>
      <c r="Q831" s="163"/>
      <c r="R831" s="163"/>
      <c r="S831" s="163"/>
      <c r="T831" s="163"/>
      <c r="U831" s="163"/>
      <c r="V831" s="163"/>
      <c r="W831" s="163"/>
      <c r="X831" s="163"/>
      <c r="Y831" s="163"/>
      <c r="Z831" s="163"/>
    </row>
    <row r="832" spans="1:26" ht="12" customHeight="1">
      <c r="A832" s="163"/>
      <c r="B832" s="163"/>
      <c r="C832" s="163"/>
      <c r="D832" s="163"/>
      <c r="E832" s="180"/>
      <c r="F832" s="163"/>
      <c r="G832" s="180"/>
      <c r="H832" s="180"/>
      <c r="I832" s="163"/>
      <c r="J832" s="163"/>
      <c r="K832" s="163"/>
      <c r="L832" s="163"/>
      <c r="M832" s="163"/>
      <c r="N832" s="163"/>
      <c r="O832" s="163"/>
      <c r="P832" s="163"/>
      <c r="Q832" s="163"/>
      <c r="R832" s="163"/>
      <c r="S832" s="163"/>
      <c r="T832" s="163"/>
      <c r="U832" s="163"/>
      <c r="V832" s="163"/>
      <c r="W832" s="163"/>
      <c r="X832" s="163"/>
      <c r="Y832" s="163"/>
      <c r="Z832" s="163"/>
    </row>
    <row r="833" spans="1:26" ht="12" customHeight="1">
      <c r="A833" s="163"/>
      <c r="B833" s="163"/>
      <c r="C833" s="163"/>
      <c r="D833" s="163"/>
      <c r="E833" s="180"/>
      <c r="F833" s="163"/>
      <c r="G833" s="180"/>
      <c r="H833" s="180"/>
      <c r="I833" s="163"/>
      <c r="J833" s="163"/>
      <c r="K833" s="163"/>
      <c r="L833" s="163"/>
      <c r="M833" s="163"/>
      <c r="N833" s="163"/>
      <c r="O833" s="163"/>
      <c r="P833" s="163"/>
      <c r="Q833" s="163"/>
      <c r="R833" s="163"/>
      <c r="S833" s="163"/>
      <c r="T833" s="163"/>
      <c r="U833" s="163"/>
      <c r="V833" s="163"/>
      <c r="W833" s="163"/>
      <c r="X833" s="163"/>
      <c r="Y833" s="163"/>
      <c r="Z833" s="163"/>
    </row>
    <row r="834" spans="1:26" ht="12" customHeight="1">
      <c r="A834" s="163"/>
      <c r="B834" s="163"/>
      <c r="C834" s="163"/>
      <c r="D834" s="163"/>
      <c r="E834" s="180"/>
      <c r="F834" s="163"/>
      <c r="G834" s="180"/>
      <c r="H834" s="180"/>
      <c r="I834" s="163"/>
      <c r="J834" s="163"/>
      <c r="K834" s="163"/>
      <c r="L834" s="163"/>
      <c r="M834" s="163"/>
      <c r="N834" s="163"/>
      <c r="O834" s="163"/>
      <c r="P834" s="163"/>
      <c r="Q834" s="163"/>
      <c r="R834" s="163"/>
      <c r="S834" s="163"/>
      <c r="T834" s="163"/>
      <c r="U834" s="163"/>
      <c r="V834" s="163"/>
      <c r="W834" s="163"/>
      <c r="X834" s="163"/>
      <c r="Y834" s="163"/>
      <c r="Z834" s="163"/>
    </row>
    <row r="835" spans="1:26" ht="12" customHeight="1">
      <c r="A835" s="163"/>
      <c r="B835" s="163"/>
      <c r="C835" s="163"/>
      <c r="D835" s="163"/>
      <c r="E835" s="180"/>
      <c r="F835" s="163"/>
      <c r="G835" s="180"/>
      <c r="H835" s="180"/>
      <c r="I835" s="163"/>
      <c r="J835" s="163"/>
      <c r="K835" s="163"/>
      <c r="L835" s="163"/>
      <c r="M835" s="163"/>
      <c r="N835" s="163"/>
      <c r="O835" s="163"/>
      <c r="P835" s="163"/>
      <c r="Q835" s="163"/>
      <c r="R835" s="163"/>
      <c r="S835" s="163"/>
      <c r="T835" s="163"/>
      <c r="U835" s="163"/>
      <c r="V835" s="163"/>
      <c r="W835" s="163"/>
      <c r="X835" s="163"/>
      <c r="Y835" s="163"/>
      <c r="Z835" s="163"/>
    </row>
    <row r="836" spans="1:26" ht="12" customHeight="1">
      <c r="A836" s="163"/>
      <c r="B836" s="163"/>
      <c r="C836" s="163"/>
      <c r="D836" s="163"/>
      <c r="E836" s="180"/>
      <c r="F836" s="163"/>
      <c r="G836" s="180"/>
      <c r="H836" s="180"/>
      <c r="I836" s="163"/>
      <c r="J836" s="163"/>
      <c r="K836" s="163"/>
      <c r="L836" s="163"/>
      <c r="M836" s="163"/>
      <c r="N836" s="163"/>
      <c r="O836" s="163"/>
      <c r="P836" s="163"/>
      <c r="Q836" s="163"/>
      <c r="R836" s="163"/>
      <c r="S836" s="163"/>
      <c r="T836" s="163"/>
      <c r="U836" s="163"/>
      <c r="V836" s="163"/>
      <c r="W836" s="163"/>
      <c r="X836" s="163"/>
      <c r="Y836" s="163"/>
      <c r="Z836" s="163"/>
    </row>
    <row r="837" spans="1:26" ht="12" customHeight="1">
      <c r="A837" s="163"/>
      <c r="B837" s="163"/>
      <c r="C837" s="163"/>
      <c r="D837" s="163"/>
      <c r="E837" s="180"/>
      <c r="F837" s="163"/>
      <c r="G837" s="180"/>
      <c r="H837" s="180"/>
      <c r="I837" s="163"/>
      <c r="J837" s="163"/>
      <c r="K837" s="163"/>
      <c r="L837" s="163"/>
      <c r="M837" s="163"/>
      <c r="N837" s="163"/>
      <c r="O837" s="163"/>
      <c r="P837" s="163"/>
      <c r="Q837" s="163"/>
      <c r="R837" s="163"/>
      <c r="S837" s="163"/>
      <c r="T837" s="163"/>
      <c r="U837" s="163"/>
      <c r="V837" s="163"/>
      <c r="W837" s="163"/>
      <c r="X837" s="163"/>
      <c r="Y837" s="163"/>
      <c r="Z837" s="163"/>
    </row>
    <row r="838" spans="1:26" ht="12" customHeight="1">
      <c r="A838" s="163"/>
      <c r="B838" s="163"/>
      <c r="C838" s="163"/>
      <c r="D838" s="163"/>
      <c r="E838" s="180"/>
      <c r="F838" s="163"/>
      <c r="G838" s="180"/>
      <c r="H838" s="180"/>
      <c r="I838" s="163"/>
      <c r="J838" s="163"/>
      <c r="K838" s="163"/>
      <c r="L838" s="163"/>
      <c r="M838" s="163"/>
      <c r="N838" s="163"/>
      <c r="O838" s="163"/>
      <c r="P838" s="163"/>
      <c r="Q838" s="163"/>
      <c r="R838" s="163"/>
      <c r="S838" s="163"/>
      <c r="T838" s="163"/>
      <c r="U838" s="163"/>
      <c r="V838" s="163"/>
      <c r="W838" s="163"/>
      <c r="X838" s="163"/>
      <c r="Y838" s="163"/>
      <c r="Z838" s="163"/>
    </row>
    <row r="839" spans="1:26" ht="12" customHeight="1">
      <c r="A839" s="163"/>
      <c r="B839" s="163"/>
      <c r="C839" s="163"/>
      <c r="D839" s="163"/>
      <c r="E839" s="180"/>
      <c r="F839" s="163"/>
      <c r="G839" s="180"/>
      <c r="H839" s="180"/>
      <c r="I839" s="163"/>
      <c r="J839" s="163"/>
      <c r="K839" s="163"/>
      <c r="L839" s="163"/>
      <c r="M839" s="163"/>
      <c r="N839" s="163"/>
      <c r="O839" s="163"/>
      <c r="P839" s="163"/>
      <c r="Q839" s="163"/>
      <c r="R839" s="163"/>
      <c r="S839" s="163"/>
      <c r="T839" s="163"/>
      <c r="U839" s="163"/>
      <c r="V839" s="163"/>
      <c r="W839" s="163"/>
      <c r="X839" s="163"/>
      <c r="Y839" s="163"/>
      <c r="Z839" s="163"/>
    </row>
    <row r="840" spans="1:26" ht="12" customHeight="1">
      <c r="A840" s="163"/>
      <c r="B840" s="163"/>
      <c r="C840" s="163"/>
      <c r="D840" s="163"/>
      <c r="E840" s="180"/>
      <c r="F840" s="163"/>
      <c r="G840" s="180"/>
      <c r="H840" s="180"/>
      <c r="I840" s="163"/>
      <c r="J840" s="163"/>
      <c r="K840" s="163"/>
      <c r="L840" s="163"/>
      <c r="M840" s="163"/>
      <c r="N840" s="163"/>
      <c r="O840" s="163"/>
      <c r="P840" s="163"/>
      <c r="Q840" s="163"/>
      <c r="R840" s="163"/>
      <c r="S840" s="163"/>
      <c r="T840" s="163"/>
      <c r="U840" s="163"/>
      <c r="V840" s="163"/>
      <c r="W840" s="163"/>
      <c r="X840" s="163"/>
      <c r="Y840" s="163"/>
      <c r="Z840" s="163"/>
    </row>
    <row r="841" spans="1:26" ht="12" customHeight="1">
      <c r="A841" s="163"/>
      <c r="B841" s="163"/>
      <c r="C841" s="163"/>
      <c r="D841" s="163"/>
      <c r="E841" s="180"/>
      <c r="F841" s="163"/>
      <c r="G841" s="180"/>
      <c r="H841" s="180"/>
      <c r="I841" s="163"/>
      <c r="J841" s="163"/>
      <c r="K841" s="163"/>
      <c r="L841" s="163"/>
      <c r="M841" s="163"/>
      <c r="N841" s="163"/>
      <c r="O841" s="163"/>
      <c r="P841" s="163"/>
      <c r="Q841" s="163"/>
      <c r="R841" s="163"/>
      <c r="S841" s="163"/>
      <c r="T841" s="163"/>
      <c r="U841" s="163"/>
      <c r="V841" s="163"/>
      <c r="W841" s="163"/>
      <c r="X841" s="163"/>
      <c r="Y841" s="163"/>
      <c r="Z841" s="163"/>
    </row>
    <row r="842" spans="1:26" ht="12" customHeight="1">
      <c r="A842" s="163"/>
      <c r="B842" s="163"/>
      <c r="C842" s="163"/>
      <c r="D842" s="163"/>
      <c r="E842" s="180"/>
      <c r="F842" s="163"/>
      <c r="G842" s="180"/>
      <c r="H842" s="180"/>
      <c r="I842" s="163"/>
      <c r="J842" s="163"/>
      <c r="K842" s="163"/>
      <c r="L842" s="163"/>
      <c r="M842" s="163"/>
      <c r="N842" s="163"/>
      <c r="O842" s="163"/>
      <c r="P842" s="163"/>
      <c r="Q842" s="163"/>
      <c r="R842" s="163"/>
      <c r="S842" s="163"/>
      <c r="T842" s="163"/>
      <c r="U842" s="163"/>
      <c r="V842" s="163"/>
      <c r="W842" s="163"/>
      <c r="X842" s="163"/>
      <c r="Y842" s="163"/>
      <c r="Z842" s="163"/>
    </row>
    <row r="843" spans="1:26" ht="12" customHeight="1">
      <c r="A843" s="163"/>
      <c r="B843" s="163"/>
      <c r="C843" s="163"/>
      <c r="D843" s="163"/>
      <c r="E843" s="180"/>
      <c r="F843" s="163"/>
      <c r="G843" s="180"/>
      <c r="H843" s="180"/>
      <c r="I843" s="163"/>
      <c r="J843" s="163"/>
      <c r="K843" s="163"/>
      <c r="L843" s="163"/>
      <c r="M843" s="163"/>
      <c r="N843" s="163"/>
      <c r="O843" s="163"/>
      <c r="P843" s="163"/>
      <c r="Q843" s="163"/>
      <c r="R843" s="163"/>
      <c r="S843" s="163"/>
      <c r="T843" s="163"/>
      <c r="U843" s="163"/>
      <c r="V843" s="163"/>
      <c r="W843" s="163"/>
      <c r="X843" s="163"/>
      <c r="Y843" s="163"/>
      <c r="Z843" s="163"/>
    </row>
    <row r="844" spans="1:26" ht="12" customHeight="1">
      <c r="A844" s="163"/>
      <c r="B844" s="163"/>
      <c r="C844" s="163"/>
      <c r="D844" s="163"/>
      <c r="E844" s="180"/>
      <c r="F844" s="163"/>
      <c r="G844" s="180"/>
      <c r="H844" s="180"/>
      <c r="I844" s="163"/>
      <c r="J844" s="163"/>
      <c r="K844" s="163"/>
      <c r="L844" s="163"/>
      <c r="M844" s="163"/>
      <c r="N844" s="163"/>
      <c r="O844" s="163"/>
      <c r="P844" s="163"/>
      <c r="Q844" s="163"/>
      <c r="R844" s="163"/>
      <c r="S844" s="163"/>
      <c r="T844" s="163"/>
      <c r="U844" s="163"/>
      <c r="V844" s="163"/>
      <c r="W844" s="163"/>
      <c r="X844" s="163"/>
      <c r="Y844" s="163"/>
      <c r="Z844" s="163"/>
    </row>
    <row r="845" spans="1:26" ht="12" customHeight="1">
      <c r="A845" s="163"/>
      <c r="B845" s="163"/>
      <c r="C845" s="163"/>
      <c r="D845" s="163"/>
      <c r="E845" s="180"/>
      <c r="F845" s="163"/>
      <c r="G845" s="180"/>
      <c r="H845" s="180"/>
      <c r="I845" s="163"/>
      <c r="J845" s="163"/>
      <c r="K845" s="163"/>
      <c r="L845" s="163"/>
      <c r="M845" s="163"/>
      <c r="N845" s="163"/>
      <c r="O845" s="163"/>
      <c r="P845" s="163"/>
      <c r="Q845" s="163"/>
      <c r="R845" s="163"/>
      <c r="S845" s="163"/>
      <c r="T845" s="163"/>
      <c r="U845" s="163"/>
      <c r="V845" s="163"/>
      <c r="W845" s="163"/>
      <c r="X845" s="163"/>
      <c r="Y845" s="163"/>
      <c r="Z845" s="163"/>
    </row>
    <row r="846" spans="1:26" ht="12" customHeight="1">
      <c r="A846" s="163"/>
      <c r="B846" s="163"/>
      <c r="C846" s="163"/>
      <c r="D846" s="163"/>
      <c r="E846" s="180"/>
      <c r="F846" s="163"/>
      <c r="G846" s="180"/>
      <c r="H846" s="180"/>
      <c r="I846" s="163"/>
      <c r="J846" s="163"/>
      <c r="K846" s="163"/>
      <c r="L846" s="163"/>
      <c r="M846" s="163"/>
      <c r="N846" s="163"/>
      <c r="O846" s="163"/>
      <c r="P846" s="163"/>
      <c r="Q846" s="163"/>
      <c r="R846" s="163"/>
      <c r="S846" s="163"/>
      <c r="T846" s="163"/>
      <c r="U846" s="163"/>
      <c r="V846" s="163"/>
      <c r="W846" s="163"/>
      <c r="X846" s="163"/>
      <c r="Y846" s="163"/>
      <c r="Z846" s="163"/>
    </row>
    <row r="847" spans="1:26" ht="12" customHeight="1">
      <c r="A847" s="163"/>
      <c r="B847" s="163"/>
      <c r="C847" s="163"/>
      <c r="D847" s="163"/>
      <c r="E847" s="180"/>
      <c r="F847" s="163"/>
      <c r="G847" s="180"/>
      <c r="H847" s="180"/>
      <c r="I847" s="163"/>
      <c r="J847" s="163"/>
      <c r="K847" s="163"/>
      <c r="L847" s="163"/>
      <c r="M847" s="163"/>
      <c r="N847" s="163"/>
      <c r="O847" s="163"/>
      <c r="P847" s="163"/>
      <c r="Q847" s="163"/>
      <c r="R847" s="163"/>
      <c r="S847" s="163"/>
      <c r="T847" s="163"/>
      <c r="U847" s="163"/>
      <c r="V847" s="163"/>
      <c r="W847" s="163"/>
      <c r="X847" s="163"/>
      <c r="Y847" s="163"/>
      <c r="Z847" s="163"/>
    </row>
    <row r="848" spans="1:26" ht="12" customHeight="1">
      <c r="A848" s="163"/>
      <c r="B848" s="163"/>
      <c r="C848" s="163"/>
      <c r="D848" s="163"/>
      <c r="E848" s="180"/>
      <c r="F848" s="163"/>
      <c r="G848" s="180"/>
      <c r="H848" s="180"/>
      <c r="I848" s="163"/>
      <c r="J848" s="163"/>
      <c r="K848" s="163"/>
      <c r="L848" s="163"/>
      <c r="M848" s="163"/>
      <c r="N848" s="163"/>
      <c r="O848" s="163"/>
      <c r="P848" s="163"/>
      <c r="Q848" s="163"/>
      <c r="R848" s="163"/>
      <c r="S848" s="163"/>
      <c r="T848" s="163"/>
      <c r="U848" s="163"/>
      <c r="V848" s="163"/>
      <c r="W848" s="163"/>
      <c r="X848" s="163"/>
      <c r="Y848" s="163"/>
      <c r="Z848" s="163"/>
    </row>
    <row r="849" spans="1:26" ht="12" customHeight="1">
      <c r="A849" s="163"/>
      <c r="B849" s="163"/>
      <c r="C849" s="163"/>
      <c r="D849" s="163"/>
      <c r="E849" s="180"/>
      <c r="F849" s="163"/>
      <c r="G849" s="180"/>
      <c r="H849" s="180"/>
      <c r="I849" s="163"/>
      <c r="J849" s="163"/>
      <c r="K849" s="163"/>
      <c r="L849" s="163"/>
      <c r="M849" s="163"/>
      <c r="N849" s="163"/>
      <c r="O849" s="163"/>
      <c r="P849" s="163"/>
      <c r="Q849" s="163"/>
      <c r="R849" s="163"/>
      <c r="S849" s="163"/>
      <c r="T849" s="163"/>
      <c r="U849" s="163"/>
      <c r="V849" s="163"/>
      <c r="W849" s="163"/>
      <c r="X849" s="163"/>
      <c r="Y849" s="163"/>
      <c r="Z849" s="163"/>
    </row>
    <row r="850" spans="1:26" ht="12" customHeight="1">
      <c r="A850" s="163"/>
      <c r="B850" s="163"/>
      <c r="C850" s="163"/>
      <c r="D850" s="163"/>
      <c r="E850" s="180"/>
      <c r="F850" s="163"/>
      <c r="G850" s="180"/>
      <c r="H850" s="180"/>
      <c r="I850" s="163"/>
      <c r="J850" s="163"/>
      <c r="K850" s="163"/>
      <c r="L850" s="163"/>
      <c r="M850" s="163"/>
      <c r="N850" s="163"/>
      <c r="O850" s="163"/>
      <c r="P850" s="163"/>
      <c r="Q850" s="163"/>
      <c r="R850" s="163"/>
      <c r="S850" s="163"/>
      <c r="T850" s="163"/>
      <c r="U850" s="163"/>
      <c r="V850" s="163"/>
      <c r="W850" s="163"/>
      <c r="X850" s="163"/>
      <c r="Y850" s="163"/>
      <c r="Z850" s="163"/>
    </row>
    <row r="851" spans="1:26" ht="12" customHeight="1">
      <c r="A851" s="163"/>
      <c r="B851" s="163"/>
      <c r="C851" s="163"/>
      <c r="D851" s="163"/>
      <c r="E851" s="180"/>
      <c r="F851" s="163"/>
      <c r="G851" s="180"/>
      <c r="H851" s="180"/>
      <c r="I851" s="163"/>
      <c r="J851" s="163"/>
      <c r="K851" s="163"/>
      <c r="L851" s="163"/>
      <c r="M851" s="163"/>
      <c r="N851" s="163"/>
      <c r="O851" s="163"/>
      <c r="P851" s="163"/>
      <c r="Q851" s="163"/>
      <c r="R851" s="163"/>
      <c r="S851" s="163"/>
      <c r="T851" s="163"/>
      <c r="U851" s="163"/>
      <c r="V851" s="163"/>
      <c r="W851" s="163"/>
      <c r="X851" s="163"/>
      <c r="Y851" s="163"/>
      <c r="Z851" s="163"/>
    </row>
    <row r="852" spans="1:26" ht="12" customHeight="1">
      <c r="A852" s="163"/>
      <c r="B852" s="163"/>
      <c r="C852" s="163"/>
      <c r="D852" s="163"/>
      <c r="E852" s="180"/>
      <c r="F852" s="163"/>
      <c r="G852" s="180"/>
      <c r="H852" s="180"/>
      <c r="I852" s="163"/>
      <c r="J852" s="163"/>
      <c r="K852" s="163"/>
      <c r="L852" s="163"/>
      <c r="M852" s="163"/>
      <c r="N852" s="163"/>
      <c r="O852" s="163"/>
      <c r="P852" s="163"/>
      <c r="Q852" s="163"/>
      <c r="R852" s="163"/>
      <c r="S852" s="163"/>
      <c r="T852" s="163"/>
      <c r="U852" s="163"/>
      <c r="V852" s="163"/>
      <c r="W852" s="163"/>
      <c r="X852" s="163"/>
      <c r="Y852" s="163"/>
      <c r="Z852" s="163"/>
    </row>
    <row r="853" spans="1:26" ht="12" customHeight="1">
      <c r="A853" s="163"/>
      <c r="B853" s="163"/>
      <c r="C853" s="163"/>
      <c r="D853" s="163"/>
      <c r="E853" s="180"/>
      <c r="F853" s="163"/>
      <c r="G853" s="180"/>
      <c r="H853" s="180"/>
      <c r="I853" s="163"/>
      <c r="J853" s="163"/>
      <c r="K853" s="163"/>
      <c r="L853" s="163"/>
      <c r="M853" s="163"/>
      <c r="N853" s="163"/>
      <c r="O853" s="163"/>
      <c r="P853" s="163"/>
      <c r="Q853" s="163"/>
      <c r="R853" s="163"/>
      <c r="S853" s="163"/>
      <c r="T853" s="163"/>
      <c r="U853" s="163"/>
      <c r="V853" s="163"/>
      <c r="W853" s="163"/>
      <c r="X853" s="163"/>
      <c r="Y853" s="163"/>
      <c r="Z853" s="163"/>
    </row>
    <row r="854" spans="1:26" ht="12" customHeight="1">
      <c r="A854" s="163"/>
      <c r="B854" s="163"/>
      <c r="C854" s="163"/>
      <c r="D854" s="163"/>
      <c r="E854" s="180"/>
      <c r="F854" s="163"/>
      <c r="G854" s="180"/>
      <c r="H854" s="180"/>
      <c r="I854" s="163"/>
      <c r="J854" s="163"/>
      <c r="K854" s="163"/>
      <c r="L854" s="163"/>
      <c r="M854" s="163"/>
      <c r="N854" s="163"/>
      <c r="O854" s="163"/>
      <c r="P854" s="163"/>
      <c r="Q854" s="163"/>
      <c r="R854" s="163"/>
      <c r="S854" s="163"/>
      <c r="T854" s="163"/>
      <c r="U854" s="163"/>
      <c r="V854" s="163"/>
      <c r="W854" s="163"/>
      <c r="X854" s="163"/>
      <c r="Y854" s="163"/>
      <c r="Z854" s="163"/>
    </row>
    <row r="855" spans="1:26" ht="12" customHeight="1">
      <c r="A855" s="163"/>
      <c r="B855" s="163"/>
      <c r="C855" s="163"/>
      <c r="D855" s="163"/>
      <c r="E855" s="180"/>
      <c r="F855" s="163"/>
      <c r="G855" s="180"/>
      <c r="H855" s="180"/>
      <c r="I855" s="163"/>
      <c r="J855" s="163"/>
      <c r="K855" s="163"/>
      <c r="L855" s="163"/>
      <c r="M855" s="163"/>
      <c r="N855" s="163"/>
      <c r="O855" s="163"/>
      <c r="P855" s="163"/>
      <c r="Q855" s="163"/>
      <c r="R855" s="163"/>
      <c r="S855" s="163"/>
      <c r="T855" s="163"/>
      <c r="U855" s="163"/>
      <c r="V855" s="163"/>
      <c r="W855" s="163"/>
      <c r="X855" s="163"/>
      <c r="Y855" s="163"/>
      <c r="Z855" s="163"/>
    </row>
    <row r="856" spans="1:26" ht="12" customHeight="1">
      <c r="A856" s="163"/>
      <c r="B856" s="163"/>
      <c r="C856" s="163"/>
      <c r="D856" s="163"/>
      <c r="E856" s="180"/>
      <c r="F856" s="163"/>
      <c r="G856" s="180"/>
      <c r="H856" s="180"/>
      <c r="I856" s="163"/>
      <c r="J856" s="163"/>
      <c r="K856" s="163"/>
      <c r="L856" s="163"/>
      <c r="M856" s="163"/>
      <c r="N856" s="163"/>
      <c r="O856" s="163"/>
      <c r="P856" s="163"/>
      <c r="Q856" s="163"/>
      <c r="R856" s="163"/>
      <c r="S856" s="163"/>
      <c r="T856" s="163"/>
      <c r="U856" s="163"/>
      <c r="V856" s="163"/>
      <c r="W856" s="163"/>
      <c r="X856" s="163"/>
      <c r="Y856" s="163"/>
      <c r="Z856" s="163"/>
    </row>
    <row r="857" spans="1:26" ht="12" customHeight="1">
      <c r="A857" s="163"/>
      <c r="B857" s="163"/>
      <c r="C857" s="163"/>
      <c r="D857" s="163"/>
      <c r="E857" s="180"/>
      <c r="F857" s="163"/>
      <c r="G857" s="180"/>
      <c r="H857" s="180"/>
      <c r="I857" s="163"/>
      <c r="J857" s="163"/>
      <c r="K857" s="163"/>
      <c r="L857" s="163"/>
      <c r="M857" s="163"/>
      <c r="N857" s="163"/>
      <c r="O857" s="163"/>
      <c r="P857" s="163"/>
      <c r="Q857" s="163"/>
      <c r="R857" s="163"/>
      <c r="S857" s="163"/>
      <c r="T857" s="163"/>
      <c r="U857" s="163"/>
      <c r="V857" s="163"/>
      <c r="W857" s="163"/>
      <c r="X857" s="163"/>
      <c r="Y857" s="163"/>
      <c r="Z857" s="163"/>
    </row>
    <row r="858" spans="1:26" ht="12" customHeight="1">
      <c r="A858" s="163"/>
      <c r="B858" s="163"/>
      <c r="C858" s="163"/>
      <c r="D858" s="163"/>
      <c r="E858" s="180"/>
      <c r="F858" s="163"/>
      <c r="G858" s="180"/>
      <c r="H858" s="180"/>
      <c r="I858" s="163"/>
      <c r="J858" s="163"/>
      <c r="K858" s="163"/>
      <c r="L858" s="163"/>
      <c r="M858" s="163"/>
      <c r="N858" s="163"/>
      <c r="O858" s="163"/>
      <c r="P858" s="163"/>
      <c r="Q858" s="163"/>
      <c r="R858" s="163"/>
      <c r="S858" s="163"/>
      <c r="T858" s="163"/>
      <c r="U858" s="163"/>
      <c r="V858" s="163"/>
      <c r="W858" s="163"/>
      <c r="X858" s="163"/>
      <c r="Y858" s="163"/>
      <c r="Z858" s="163"/>
    </row>
    <row r="859" spans="1:26" ht="12" customHeight="1">
      <c r="A859" s="163"/>
      <c r="B859" s="163"/>
      <c r="C859" s="163"/>
      <c r="D859" s="163"/>
      <c r="E859" s="180"/>
      <c r="F859" s="163"/>
      <c r="G859" s="180"/>
      <c r="H859" s="180"/>
      <c r="I859" s="163"/>
      <c r="J859" s="163"/>
      <c r="K859" s="163"/>
      <c r="L859" s="163"/>
      <c r="M859" s="163"/>
      <c r="N859" s="163"/>
      <c r="O859" s="163"/>
      <c r="P859" s="163"/>
      <c r="Q859" s="163"/>
      <c r="R859" s="163"/>
      <c r="S859" s="163"/>
      <c r="T859" s="163"/>
      <c r="U859" s="163"/>
      <c r="V859" s="163"/>
      <c r="W859" s="163"/>
      <c r="X859" s="163"/>
      <c r="Y859" s="163"/>
      <c r="Z859" s="163"/>
    </row>
    <row r="860" spans="1:26" ht="12" customHeight="1">
      <c r="A860" s="163"/>
      <c r="B860" s="163"/>
      <c r="C860" s="163"/>
      <c r="D860" s="163"/>
      <c r="E860" s="180"/>
      <c r="F860" s="163"/>
      <c r="G860" s="180"/>
      <c r="H860" s="180"/>
      <c r="I860" s="163"/>
      <c r="J860" s="163"/>
      <c r="K860" s="163"/>
      <c r="L860" s="163"/>
      <c r="M860" s="163"/>
      <c r="N860" s="163"/>
      <c r="O860" s="163"/>
      <c r="P860" s="163"/>
      <c r="Q860" s="163"/>
      <c r="R860" s="163"/>
      <c r="S860" s="163"/>
      <c r="T860" s="163"/>
      <c r="U860" s="163"/>
      <c r="V860" s="163"/>
      <c r="W860" s="163"/>
      <c r="X860" s="163"/>
      <c r="Y860" s="163"/>
      <c r="Z860" s="163"/>
    </row>
    <row r="861" spans="1:26" ht="12" customHeight="1">
      <c r="A861" s="163"/>
      <c r="B861" s="163"/>
      <c r="C861" s="163"/>
      <c r="D861" s="163"/>
      <c r="E861" s="180"/>
      <c r="F861" s="163"/>
      <c r="G861" s="180"/>
      <c r="H861" s="180"/>
      <c r="I861" s="163"/>
      <c r="J861" s="163"/>
      <c r="K861" s="163"/>
      <c r="L861" s="163"/>
      <c r="M861" s="163"/>
      <c r="N861" s="163"/>
      <c r="O861" s="163"/>
      <c r="P861" s="163"/>
      <c r="Q861" s="163"/>
      <c r="R861" s="163"/>
      <c r="S861" s="163"/>
      <c r="T861" s="163"/>
      <c r="U861" s="163"/>
      <c r="V861" s="163"/>
      <c r="W861" s="163"/>
      <c r="X861" s="163"/>
      <c r="Y861" s="163"/>
      <c r="Z861" s="163"/>
    </row>
    <row r="862" spans="1:26" ht="12" customHeight="1">
      <c r="A862" s="163"/>
      <c r="B862" s="163"/>
      <c r="C862" s="163"/>
      <c r="D862" s="163"/>
      <c r="E862" s="180"/>
      <c r="F862" s="163"/>
      <c r="G862" s="180"/>
      <c r="H862" s="180"/>
      <c r="I862" s="163"/>
      <c r="J862" s="163"/>
      <c r="K862" s="163"/>
      <c r="L862" s="163"/>
      <c r="M862" s="163"/>
      <c r="N862" s="163"/>
      <c r="O862" s="163"/>
      <c r="P862" s="163"/>
      <c r="Q862" s="163"/>
      <c r="R862" s="163"/>
      <c r="S862" s="163"/>
      <c r="T862" s="163"/>
      <c r="U862" s="163"/>
      <c r="V862" s="163"/>
      <c r="W862" s="163"/>
      <c r="X862" s="163"/>
      <c r="Y862" s="163"/>
      <c r="Z862" s="163"/>
    </row>
    <row r="863" spans="1:26" ht="12" customHeight="1">
      <c r="A863" s="163"/>
      <c r="B863" s="163"/>
      <c r="C863" s="163"/>
      <c r="D863" s="163"/>
      <c r="E863" s="180"/>
      <c r="F863" s="163"/>
      <c r="G863" s="180"/>
      <c r="H863" s="180"/>
      <c r="I863" s="163"/>
      <c r="J863" s="163"/>
      <c r="K863" s="163"/>
      <c r="L863" s="163"/>
      <c r="M863" s="163"/>
      <c r="N863" s="163"/>
      <c r="O863" s="163"/>
      <c r="P863" s="163"/>
      <c r="Q863" s="163"/>
      <c r="R863" s="163"/>
      <c r="S863" s="163"/>
      <c r="T863" s="163"/>
      <c r="U863" s="163"/>
      <c r="V863" s="163"/>
      <c r="W863" s="163"/>
      <c r="X863" s="163"/>
      <c r="Y863" s="163"/>
      <c r="Z863" s="163"/>
    </row>
    <row r="864" spans="1:26" ht="12" customHeight="1">
      <c r="A864" s="163"/>
      <c r="B864" s="163"/>
      <c r="C864" s="163"/>
      <c r="D864" s="163"/>
      <c r="E864" s="180"/>
      <c r="F864" s="163"/>
      <c r="G864" s="180"/>
      <c r="H864" s="180"/>
      <c r="I864" s="163"/>
      <c r="J864" s="163"/>
      <c r="K864" s="163"/>
      <c r="L864" s="163"/>
      <c r="M864" s="163"/>
      <c r="N864" s="163"/>
      <c r="O864" s="163"/>
      <c r="P864" s="163"/>
      <c r="Q864" s="163"/>
      <c r="R864" s="163"/>
      <c r="S864" s="163"/>
      <c r="T864" s="163"/>
      <c r="U864" s="163"/>
      <c r="V864" s="163"/>
      <c r="W864" s="163"/>
      <c r="X864" s="163"/>
      <c r="Y864" s="163"/>
      <c r="Z864" s="163"/>
    </row>
    <row r="865" spans="1:26" ht="12" customHeight="1">
      <c r="A865" s="163"/>
      <c r="B865" s="163"/>
      <c r="C865" s="163"/>
      <c r="D865" s="163"/>
      <c r="E865" s="180"/>
      <c r="F865" s="163"/>
      <c r="G865" s="180"/>
      <c r="H865" s="180"/>
      <c r="I865" s="163"/>
      <c r="J865" s="163"/>
      <c r="K865" s="163"/>
      <c r="L865" s="163"/>
      <c r="M865" s="163"/>
      <c r="N865" s="163"/>
      <c r="O865" s="163"/>
      <c r="P865" s="163"/>
      <c r="Q865" s="163"/>
      <c r="R865" s="163"/>
      <c r="S865" s="163"/>
      <c r="T865" s="163"/>
      <c r="U865" s="163"/>
      <c r="V865" s="163"/>
      <c r="W865" s="163"/>
      <c r="X865" s="163"/>
      <c r="Y865" s="163"/>
      <c r="Z865" s="163"/>
    </row>
    <row r="866" spans="1:26" ht="12" customHeight="1">
      <c r="A866" s="163"/>
      <c r="B866" s="163"/>
      <c r="C866" s="163"/>
      <c r="D866" s="163"/>
      <c r="E866" s="180"/>
      <c r="F866" s="163"/>
      <c r="G866" s="180"/>
      <c r="H866" s="180"/>
      <c r="I866" s="163"/>
      <c r="J866" s="163"/>
      <c r="K866" s="163"/>
      <c r="L866" s="163"/>
      <c r="M866" s="163"/>
      <c r="N866" s="163"/>
      <c r="O866" s="163"/>
      <c r="P866" s="163"/>
      <c r="Q866" s="163"/>
      <c r="R866" s="163"/>
      <c r="S866" s="163"/>
      <c r="T866" s="163"/>
      <c r="U866" s="163"/>
      <c r="V866" s="163"/>
      <c r="W866" s="163"/>
      <c r="X866" s="163"/>
      <c r="Y866" s="163"/>
      <c r="Z866" s="163"/>
    </row>
    <row r="867" spans="1:26" ht="12" customHeight="1">
      <c r="A867" s="163"/>
      <c r="B867" s="163"/>
      <c r="C867" s="163"/>
      <c r="D867" s="163"/>
      <c r="E867" s="180"/>
      <c r="F867" s="163"/>
      <c r="G867" s="180"/>
      <c r="H867" s="180"/>
      <c r="I867" s="163"/>
      <c r="J867" s="163"/>
      <c r="K867" s="163"/>
      <c r="L867" s="163"/>
      <c r="M867" s="163"/>
      <c r="N867" s="163"/>
      <c r="O867" s="163"/>
      <c r="P867" s="163"/>
      <c r="Q867" s="163"/>
      <c r="R867" s="163"/>
      <c r="S867" s="163"/>
      <c r="T867" s="163"/>
      <c r="U867" s="163"/>
      <c r="V867" s="163"/>
      <c r="W867" s="163"/>
      <c r="X867" s="163"/>
      <c r="Y867" s="163"/>
      <c r="Z867" s="163"/>
    </row>
    <row r="868" spans="1:26" ht="12" customHeight="1">
      <c r="A868" s="163"/>
      <c r="B868" s="163"/>
      <c r="C868" s="163"/>
      <c r="D868" s="163"/>
      <c r="E868" s="180"/>
      <c r="F868" s="163"/>
      <c r="G868" s="180"/>
      <c r="H868" s="180"/>
      <c r="I868" s="163"/>
      <c r="J868" s="163"/>
      <c r="K868" s="163"/>
      <c r="L868" s="163"/>
      <c r="M868" s="163"/>
      <c r="N868" s="163"/>
      <c r="O868" s="163"/>
      <c r="P868" s="163"/>
      <c r="Q868" s="163"/>
      <c r="R868" s="163"/>
      <c r="S868" s="163"/>
      <c r="T868" s="163"/>
      <c r="U868" s="163"/>
      <c r="V868" s="163"/>
      <c r="W868" s="163"/>
      <c r="X868" s="163"/>
      <c r="Y868" s="163"/>
      <c r="Z868" s="163"/>
    </row>
    <row r="869" spans="1:26" ht="12" customHeight="1">
      <c r="A869" s="163"/>
      <c r="B869" s="163"/>
      <c r="C869" s="163"/>
      <c r="D869" s="163"/>
      <c r="E869" s="180"/>
      <c r="F869" s="163"/>
      <c r="G869" s="180"/>
      <c r="H869" s="180"/>
      <c r="I869" s="163"/>
      <c r="J869" s="163"/>
      <c r="K869" s="163"/>
      <c r="L869" s="163"/>
      <c r="M869" s="163"/>
      <c r="N869" s="163"/>
      <c r="O869" s="163"/>
      <c r="P869" s="163"/>
      <c r="Q869" s="163"/>
      <c r="R869" s="163"/>
      <c r="S869" s="163"/>
      <c r="T869" s="163"/>
      <c r="U869" s="163"/>
      <c r="V869" s="163"/>
      <c r="W869" s="163"/>
      <c r="X869" s="163"/>
      <c r="Y869" s="163"/>
      <c r="Z869" s="163"/>
    </row>
    <row r="870" spans="1:26" ht="12" customHeight="1">
      <c r="A870" s="163"/>
      <c r="B870" s="163"/>
      <c r="C870" s="163"/>
      <c r="D870" s="163"/>
      <c r="E870" s="180"/>
      <c r="F870" s="163"/>
      <c r="G870" s="180"/>
      <c r="H870" s="180"/>
      <c r="I870" s="163"/>
      <c r="J870" s="163"/>
      <c r="K870" s="163"/>
      <c r="L870" s="163"/>
      <c r="M870" s="163"/>
      <c r="N870" s="163"/>
      <c r="O870" s="163"/>
      <c r="P870" s="163"/>
      <c r="Q870" s="163"/>
      <c r="R870" s="163"/>
      <c r="S870" s="163"/>
      <c r="T870" s="163"/>
      <c r="U870" s="163"/>
      <c r="V870" s="163"/>
      <c r="W870" s="163"/>
      <c r="X870" s="163"/>
      <c r="Y870" s="163"/>
      <c r="Z870" s="163"/>
    </row>
    <row r="871" spans="1:26" ht="12" customHeight="1">
      <c r="A871" s="163"/>
      <c r="B871" s="163"/>
      <c r="C871" s="163"/>
      <c r="D871" s="163"/>
      <c r="E871" s="180"/>
      <c r="F871" s="163"/>
      <c r="G871" s="180"/>
      <c r="H871" s="180"/>
      <c r="I871" s="163"/>
      <c r="J871" s="163"/>
      <c r="K871" s="163"/>
      <c r="L871" s="163"/>
      <c r="M871" s="163"/>
      <c r="N871" s="163"/>
      <c r="O871" s="163"/>
      <c r="P871" s="163"/>
      <c r="Q871" s="163"/>
      <c r="R871" s="163"/>
      <c r="S871" s="163"/>
      <c r="T871" s="163"/>
      <c r="U871" s="163"/>
      <c r="V871" s="163"/>
      <c r="W871" s="163"/>
      <c r="X871" s="163"/>
      <c r="Y871" s="163"/>
      <c r="Z871" s="163"/>
    </row>
    <row r="872" spans="1:26" ht="12" customHeight="1">
      <c r="A872" s="163"/>
      <c r="B872" s="163"/>
      <c r="C872" s="163"/>
      <c r="D872" s="163"/>
      <c r="E872" s="180"/>
      <c r="F872" s="163"/>
      <c r="G872" s="180"/>
      <c r="H872" s="180"/>
      <c r="I872" s="163"/>
      <c r="J872" s="163"/>
      <c r="K872" s="163"/>
      <c r="L872" s="163"/>
      <c r="M872" s="163"/>
      <c r="N872" s="163"/>
      <c r="O872" s="163"/>
      <c r="P872" s="163"/>
      <c r="Q872" s="163"/>
      <c r="R872" s="163"/>
      <c r="S872" s="163"/>
      <c r="T872" s="163"/>
      <c r="U872" s="163"/>
      <c r="V872" s="163"/>
      <c r="W872" s="163"/>
      <c r="X872" s="163"/>
      <c r="Y872" s="163"/>
      <c r="Z872" s="163"/>
    </row>
    <row r="873" spans="1:26" ht="12" customHeight="1">
      <c r="A873" s="163"/>
      <c r="B873" s="163"/>
      <c r="C873" s="163"/>
      <c r="D873" s="163"/>
      <c r="E873" s="180"/>
      <c r="F873" s="163"/>
      <c r="G873" s="180"/>
      <c r="H873" s="180"/>
      <c r="I873" s="163"/>
      <c r="J873" s="163"/>
      <c r="K873" s="163"/>
      <c r="L873" s="163"/>
      <c r="M873" s="163"/>
      <c r="N873" s="163"/>
      <c r="O873" s="163"/>
      <c r="P873" s="163"/>
      <c r="Q873" s="163"/>
      <c r="R873" s="163"/>
      <c r="S873" s="163"/>
      <c r="T873" s="163"/>
      <c r="U873" s="163"/>
      <c r="V873" s="163"/>
      <c r="W873" s="163"/>
      <c r="X873" s="163"/>
      <c r="Y873" s="163"/>
      <c r="Z873" s="163"/>
    </row>
    <row r="874" spans="1:26" ht="12" customHeight="1">
      <c r="A874" s="163"/>
      <c r="B874" s="163"/>
      <c r="C874" s="163"/>
      <c r="D874" s="163"/>
      <c r="E874" s="180"/>
      <c r="F874" s="163"/>
      <c r="G874" s="180"/>
      <c r="H874" s="180"/>
      <c r="I874" s="163"/>
      <c r="J874" s="163"/>
      <c r="K874" s="163"/>
      <c r="L874" s="163"/>
      <c r="M874" s="163"/>
      <c r="N874" s="163"/>
      <c r="O874" s="163"/>
      <c r="P874" s="163"/>
      <c r="Q874" s="163"/>
      <c r="R874" s="163"/>
      <c r="S874" s="163"/>
      <c r="T874" s="163"/>
      <c r="U874" s="163"/>
      <c r="V874" s="163"/>
      <c r="W874" s="163"/>
      <c r="X874" s="163"/>
      <c r="Y874" s="163"/>
      <c r="Z874" s="163"/>
    </row>
    <row r="875" spans="1:26" ht="12" customHeight="1">
      <c r="A875" s="163"/>
      <c r="B875" s="163"/>
      <c r="C875" s="163"/>
      <c r="D875" s="163"/>
      <c r="E875" s="180"/>
      <c r="F875" s="163"/>
      <c r="G875" s="180"/>
      <c r="H875" s="180"/>
      <c r="I875" s="163"/>
      <c r="J875" s="163"/>
      <c r="K875" s="163"/>
      <c r="L875" s="163"/>
      <c r="M875" s="163"/>
      <c r="N875" s="163"/>
      <c r="O875" s="163"/>
      <c r="P875" s="163"/>
      <c r="Q875" s="163"/>
      <c r="R875" s="163"/>
      <c r="S875" s="163"/>
      <c r="T875" s="163"/>
      <c r="U875" s="163"/>
      <c r="V875" s="163"/>
      <c r="W875" s="163"/>
      <c r="X875" s="163"/>
      <c r="Y875" s="163"/>
      <c r="Z875" s="163"/>
    </row>
    <row r="876" spans="1:26" ht="12" customHeight="1">
      <c r="A876" s="163"/>
      <c r="B876" s="163"/>
      <c r="C876" s="163"/>
      <c r="D876" s="163"/>
      <c r="E876" s="180"/>
      <c r="F876" s="163"/>
      <c r="G876" s="180"/>
      <c r="H876" s="180"/>
      <c r="I876" s="163"/>
      <c r="J876" s="163"/>
      <c r="K876" s="163"/>
      <c r="L876" s="163"/>
      <c r="M876" s="163"/>
      <c r="N876" s="163"/>
      <c r="O876" s="163"/>
      <c r="P876" s="163"/>
      <c r="Q876" s="163"/>
      <c r="R876" s="163"/>
      <c r="S876" s="163"/>
      <c r="T876" s="163"/>
      <c r="U876" s="163"/>
      <c r="V876" s="163"/>
      <c r="W876" s="163"/>
      <c r="X876" s="163"/>
      <c r="Y876" s="163"/>
      <c r="Z876" s="163"/>
    </row>
    <row r="877" spans="1:26" ht="12" customHeight="1">
      <c r="A877" s="163"/>
      <c r="B877" s="163"/>
      <c r="C877" s="163"/>
      <c r="D877" s="163"/>
      <c r="E877" s="180"/>
      <c r="F877" s="163"/>
      <c r="G877" s="180"/>
      <c r="H877" s="180"/>
      <c r="I877" s="163"/>
      <c r="J877" s="163"/>
      <c r="K877" s="163"/>
      <c r="L877" s="163"/>
      <c r="M877" s="163"/>
      <c r="N877" s="163"/>
      <c r="O877" s="163"/>
      <c r="P877" s="163"/>
      <c r="Q877" s="163"/>
      <c r="R877" s="163"/>
      <c r="S877" s="163"/>
      <c r="T877" s="163"/>
      <c r="U877" s="163"/>
      <c r="V877" s="163"/>
      <c r="W877" s="163"/>
      <c r="X877" s="163"/>
      <c r="Y877" s="163"/>
      <c r="Z877" s="163"/>
    </row>
    <row r="878" spans="1:26" ht="12" customHeight="1">
      <c r="A878" s="163"/>
      <c r="B878" s="163"/>
      <c r="C878" s="163"/>
      <c r="D878" s="163"/>
      <c r="E878" s="180"/>
      <c r="F878" s="163"/>
      <c r="G878" s="180"/>
      <c r="H878" s="180"/>
      <c r="I878" s="163"/>
      <c r="J878" s="163"/>
      <c r="K878" s="163"/>
      <c r="L878" s="163"/>
      <c r="M878" s="163"/>
      <c r="N878" s="163"/>
      <c r="O878" s="163"/>
      <c r="P878" s="163"/>
      <c r="Q878" s="163"/>
      <c r="R878" s="163"/>
      <c r="S878" s="163"/>
      <c r="T878" s="163"/>
      <c r="U878" s="163"/>
      <c r="V878" s="163"/>
      <c r="W878" s="163"/>
      <c r="X878" s="163"/>
      <c r="Y878" s="163"/>
      <c r="Z878" s="163"/>
    </row>
    <row r="879" spans="1:26" ht="12" customHeight="1">
      <c r="A879" s="163"/>
      <c r="B879" s="163"/>
      <c r="C879" s="163"/>
      <c r="D879" s="163"/>
      <c r="E879" s="180"/>
      <c r="F879" s="163"/>
      <c r="G879" s="180"/>
      <c r="H879" s="180"/>
      <c r="I879" s="163"/>
      <c r="J879" s="163"/>
      <c r="K879" s="163"/>
      <c r="L879" s="163"/>
      <c r="M879" s="163"/>
      <c r="N879" s="163"/>
      <c r="O879" s="163"/>
      <c r="P879" s="163"/>
      <c r="Q879" s="163"/>
      <c r="R879" s="163"/>
      <c r="S879" s="163"/>
      <c r="T879" s="163"/>
      <c r="U879" s="163"/>
      <c r="V879" s="163"/>
      <c r="W879" s="163"/>
      <c r="X879" s="163"/>
      <c r="Y879" s="163"/>
      <c r="Z879" s="163"/>
    </row>
    <row r="880" spans="1:26" ht="12" customHeight="1">
      <c r="A880" s="163"/>
      <c r="B880" s="163"/>
      <c r="C880" s="163"/>
      <c r="D880" s="163"/>
      <c r="E880" s="180"/>
      <c r="F880" s="163"/>
      <c r="G880" s="180"/>
      <c r="H880" s="180"/>
      <c r="I880" s="163"/>
      <c r="J880" s="163"/>
      <c r="K880" s="163"/>
      <c r="L880" s="163"/>
      <c r="M880" s="163"/>
      <c r="N880" s="163"/>
      <c r="O880" s="163"/>
      <c r="P880" s="163"/>
      <c r="Q880" s="163"/>
      <c r="R880" s="163"/>
      <c r="S880" s="163"/>
      <c r="T880" s="163"/>
      <c r="U880" s="163"/>
      <c r="V880" s="163"/>
      <c r="W880" s="163"/>
      <c r="X880" s="163"/>
      <c r="Y880" s="163"/>
      <c r="Z880" s="163"/>
    </row>
    <row r="881" spans="1:26" ht="12" customHeight="1">
      <c r="A881" s="163"/>
      <c r="B881" s="163"/>
      <c r="C881" s="163"/>
      <c r="D881" s="163"/>
      <c r="E881" s="180"/>
      <c r="F881" s="163"/>
      <c r="G881" s="180"/>
      <c r="H881" s="180"/>
      <c r="I881" s="163"/>
      <c r="J881" s="163"/>
      <c r="K881" s="163"/>
      <c r="L881" s="163"/>
      <c r="M881" s="163"/>
      <c r="N881" s="163"/>
      <c r="O881" s="163"/>
      <c r="P881" s="163"/>
      <c r="Q881" s="163"/>
      <c r="R881" s="163"/>
      <c r="S881" s="163"/>
      <c r="T881" s="163"/>
      <c r="U881" s="163"/>
      <c r="V881" s="163"/>
      <c r="W881" s="163"/>
      <c r="X881" s="163"/>
      <c r="Y881" s="163"/>
      <c r="Z881" s="163"/>
    </row>
    <row r="882" spans="1:26" ht="12" customHeight="1">
      <c r="A882" s="163"/>
      <c r="B882" s="163"/>
      <c r="C882" s="163"/>
      <c r="D882" s="163"/>
      <c r="E882" s="180"/>
      <c r="F882" s="163"/>
      <c r="G882" s="180"/>
      <c r="H882" s="180"/>
      <c r="I882" s="163"/>
      <c r="J882" s="163"/>
      <c r="K882" s="163"/>
      <c r="L882" s="163"/>
      <c r="M882" s="163"/>
      <c r="N882" s="163"/>
      <c r="O882" s="163"/>
      <c r="P882" s="163"/>
      <c r="Q882" s="163"/>
      <c r="R882" s="163"/>
      <c r="S882" s="163"/>
      <c r="T882" s="163"/>
      <c r="U882" s="163"/>
      <c r="V882" s="163"/>
      <c r="W882" s="163"/>
      <c r="X882" s="163"/>
      <c r="Y882" s="163"/>
      <c r="Z882" s="163"/>
    </row>
    <row r="883" spans="1:26" ht="12" customHeight="1">
      <c r="A883" s="163"/>
      <c r="B883" s="163"/>
      <c r="C883" s="163"/>
      <c r="D883" s="163"/>
      <c r="E883" s="180"/>
      <c r="F883" s="163"/>
      <c r="G883" s="180"/>
      <c r="H883" s="180"/>
      <c r="I883" s="163"/>
      <c r="J883" s="163"/>
      <c r="K883" s="163"/>
      <c r="L883" s="163"/>
      <c r="M883" s="163"/>
      <c r="N883" s="163"/>
      <c r="O883" s="163"/>
      <c r="P883" s="163"/>
      <c r="Q883" s="163"/>
      <c r="R883" s="163"/>
      <c r="S883" s="163"/>
      <c r="T883" s="163"/>
      <c r="U883" s="163"/>
      <c r="V883" s="163"/>
      <c r="W883" s="163"/>
      <c r="X883" s="163"/>
      <c r="Y883" s="163"/>
      <c r="Z883" s="163"/>
    </row>
    <row r="884" spans="1:26" ht="12" customHeight="1">
      <c r="A884" s="163"/>
      <c r="B884" s="163"/>
      <c r="C884" s="163"/>
      <c r="D884" s="163"/>
      <c r="E884" s="180"/>
      <c r="F884" s="163"/>
      <c r="G884" s="180"/>
      <c r="H884" s="180"/>
      <c r="I884" s="163"/>
      <c r="J884" s="163"/>
      <c r="K884" s="163"/>
      <c r="L884" s="163"/>
      <c r="M884" s="163"/>
      <c r="N884" s="163"/>
      <c r="O884" s="163"/>
      <c r="P884" s="163"/>
      <c r="Q884" s="163"/>
      <c r="R884" s="163"/>
      <c r="S884" s="163"/>
      <c r="T884" s="163"/>
      <c r="U884" s="163"/>
      <c r="V884" s="163"/>
      <c r="W884" s="163"/>
      <c r="X884" s="163"/>
      <c r="Y884" s="163"/>
      <c r="Z884" s="163"/>
    </row>
    <row r="885" spans="1:26" ht="12" customHeight="1">
      <c r="A885" s="163"/>
      <c r="B885" s="163"/>
      <c r="C885" s="163"/>
      <c r="D885" s="163"/>
      <c r="E885" s="180"/>
      <c r="F885" s="163"/>
      <c r="G885" s="180"/>
      <c r="H885" s="180"/>
      <c r="I885" s="163"/>
      <c r="J885" s="163"/>
      <c r="K885" s="163"/>
      <c r="L885" s="163"/>
      <c r="M885" s="163"/>
      <c r="N885" s="163"/>
      <c r="O885" s="163"/>
      <c r="P885" s="163"/>
      <c r="Q885" s="163"/>
      <c r="R885" s="163"/>
      <c r="S885" s="163"/>
      <c r="T885" s="163"/>
      <c r="U885" s="163"/>
      <c r="V885" s="163"/>
      <c r="W885" s="163"/>
      <c r="X885" s="163"/>
      <c r="Y885" s="163"/>
      <c r="Z885" s="163"/>
    </row>
    <row r="886" spans="1:26" ht="12" customHeight="1">
      <c r="A886" s="163"/>
      <c r="B886" s="163"/>
      <c r="C886" s="163"/>
      <c r="D886" s="163"/>
      <c r="E886" s="180"/>
      <c r="F886" s="163"/>
      <c r="G886" s="180"/>
      <c r="H886" s="180"/>
      <c r="I886" s="163"/>
      <c r="J886" s="163"/>
      <c r="K886" s="163"/>
      <c r="L886" s="163"/>
      <c r="M886" s="163"/>
      <c r="N886" s="163"/>
      <c r="O886" s="163"/>
      <c r="P886" s="163"/>
      <c r="Q886" s="163"/>
      <c r="R886" s="163"/>
      <c r="S886" s="163"/>
      <c r="T886" s="163"/>
      <c r="U886" s="163"/>
      <c r="V886" s="163"/>
      <c r="W886" s="163"/>
      <c r="X886" s="163"/>
      <c r="Y886" s="163"/>
      <c r="Z886" s="163"/>
    </row>
    <row r="887" spans="1:26" ht="12" customHeight="1">
      <c r="A887" s="163"/>
      <c r="B887" s="163"/>
      <c r="C887" s="163"/>
      <c r="D887" s="163"/>
      <c r="E887" s="180"/>
      <c r="F887" s="163"/>
      <c r="G887" s="180"/>
      <c r="H887" s="180"/>
      <c r="I887" s="163"/>
      <c r="J887" s="163"/>
      <c r="K887" s="163"/>
      <c r="L887" s="163"/>
      <c r="M887" s="163"/>
      <c r="N887" s="163"/>
      <c r="O887" s="163"/>
      <c r="P887" s="163"/>
      <c r="Q887" s="163"/>
      <c r="R887" s="163"/>
      <c r="S887" s="163"/>
      <c r="T887" s="163"/>
      <c r="U887" s="163"/>
      <c r="V887" s="163"/>
      <c r="W887" s="163"/>
      <c r="X887" s="163"/>
      <c r="Y887" s="163"/>
      <c r="Z887" s="163"/>
    </row>
    <row r="888" spans="1:26" ht="12" customHeight="1">
      <c r="A888" s="163"/>
      <c r="B888" s="163"/>
      <c r="C888" s="163"/>
      <c r="D888" s="163"/>
      <c r="E888" s="180"/>
      <c r="F888" s="163"/>
      <c r="G888" s="180"/>
      <c r="H888" s="180"/>
      <c r="I888" s="163"/>
      <c r="J888" s="163"/>
      <c r="K888" s="163"/>
      <c r="L888" s="163"/>
      <c r="M888" s="163"/>
      <c r="N888" s="163"/>
      <c r="O888" s="163"/>
      <c r="P888" s="163"/>
      <c r="Q888" s="163"/>
      <c r="R888" s="163"/>
      <c r="S888" s="163"/>
      <c r="T888" s="163"/>
      <c r="U888" s="163"/>
      <c r="V888" s="163"/>
      <c r="W888" s="163"/>
      <c r="X888" s="163"/>
      <c r="Y888" s="163"/>
      <c r="Z888" s="163"/>
    </row>
    <row r="889" spans="1:26" ht="12" customHeight="1">
      <c r="A889" s="163"/>
      <c r="B889" s="163"/>
      <c r="C889" s="163"/>
      <c r="D889" s="163"/>
      <c r="E889" s="180"/>
      <c r="F889" s="163"/>
      <c r="G889" s="180"/>
      <c r="H889" s="180"/>
      <c r="I889" s="163"/>
      <c r="J889" s="163"/>
      <c r="K889" s="163"/>
      <c r="L889" s="163"/>
      <c r="M889" s="163"/>
      <c r="N889" s="163"/>
      <c r="O889" s="163"/>
      <c r="P889" s="163"/>
      <c r="Q889" s="163"/>
      <c r="R889" s="163"/>
      <c r="S889" s="163"/>
      <c r="T889" s="163"/>
      <c r="U889" s="163"/>
      <c r="V889" s="163"/>
      <c r="W889" s="163"/>
      <c r="X889" s="163"/>
      <c r="Y889" s="163"/>
      <c r="Z889" s="163"/>
    </row>
    <row r="890" spans="1:26" ht="12" customHeight="1">
      <c r="A890" s="163"/>
      <c r="B890" s="163"/>
      <c r="C890" s="163"/>
      <c r="D890" s="163"/>
      <c r="E890" s="180"/>
      <c r="F890" s="163"/>
      <c r="G890" s="180"/>
      <c r="H890" s="180"/>
      <c r="I890" s="163"/>
      <c r="J890" s="163"/>
      <c r="K890" s="163"/>
      <c r="L890" s="163"/>
      <c r="M890" s="163"/>
      <c r="N890" s="163"/>
      <c r="O890" s="163"/>
      <c r="P890" s="163"/>
      <c r="Q890" s="163"/>
      <c r="R890" s="163"/>
      <c r="S890" s="163"/>
      <c r="T890" s="163"/>
      <c r="U890" s="163"/>
      <c r="V890" s="163"/>
      <c r="W890" s="163"/>
      <c r="X890" s="163"/>
      <c r="Y890" s="163"/>
      <c r="Z890" s="163"/>
    </row>
    <row r="891" spans="1:26" ht="12" customHeight="1">
      <c r="A891" s="163"/>
      <c r="B891" s="163"/>
      <c r="C891" s="163"/>
      <c r="D891" s="163"/>
      <c r="E891" s="180"/>
      <c r="F891" s="163"/>
      <c r="G891" s="180"/>
      <c r="H891" s="180"/>
      <c r="I891" s="163"/>
      <c r="J891" s="163"/>
      <c r="K891" s="163"/>
      <c r="L891" s="163"/>
      <c r="M891" s="163"/>
      <c r="N891" s="163"/>
      <c r="O891" s="163"/>
      <c r="P891" s="163"/>
      <c r="Q891" s="163"/>
      <c r="R891" s="163"/>
      <c r="S891" s="163"/>
      <c r="T891" s="163"/>
      <c r="U891" s="163"/>
      <c r="V891" s="163"/>
      <c r="W891" s="163"/>
      <c r="X891" s="163"/>
      <c r="Y891" s="163"/>
      <c r="Z891" s="163"/>
    </row>
    <row r="892" spans="1:26" ht="12" customHeight="1">
      <c r="A892" s="163"/>
      <c r="B892" s="163"/>
      <c r="C892" s="163"/>
      <c r="D892" s="163"/>
      <c r="E892" s="180"/>
      <c r="F892" s="163"/>
      <c r="G892" s="180"/>
      <c r="H892" s="180"/>
      <c r="I892" s="163"/>
      <c r="J892" s="163"/>
      <c r="K892" s="163"/>
      <c r="L892" s="163"/>
      <c r="M892" s="163"/>
      <c r="N892" s="163"/>
      <c r="O892" s="163"/>
      <c r="P892" s="163"/>
      <c r="Q892" s="163"/>
      <c r="R892" s="163"/>
      <c r="S892" s="163"/>
      <c r="T892" s="163"/>
      <c r="U892" s="163"/>
      <c r="V892" s="163"/>
      <c r="W892" s="163"/>
      <c r="X892" s="163"/>
      <c r="Y892" s="163"/>
      <c r="Z892" s="163"/>
    </row>
    <row r="893" spans="1:26" ht="12" customHeight="1">
      <c r="A893" s="163"/>
      <c r="B893" s="163"/>
      <c r="C893" s="163"/>
      <c r="D893" s="163"/>
      <c r="E893" s="180"/>
      <c r="F893" s="163"/>
      <c r="G893" s="180"/>
      <c r="H893" s="180"/>
      <c r="I893" s="163"/>
      <c r="J893" s="163"/>
      <c r="K893" s="163"/>
      <c r="L893" s="163"/>
      <c r="M893" s="163"/>
      <c r="N893" s="163"/>
      <c r="O893" s="163"/>
      <c r="P893" s="163"/>
      <c r="Q893" s="163"/>
      <c r="R893" s="163"/>
      <c r="S893" s="163"/>
      <c r="T893" s="163"/>
      <c r="U893" s="163"/>
      <c r="V893" s="163"/>
      <c r="W893" s="163"/>
      <c r="X893" s="163"/>
      <c r="Y893" s="163"/>
      <c r="Z893" s="163"/>
    </row>
    <row r="894" spans="1:26" ht="12" customHeight="1">
      <c r="A894" s="163"/>
      <c r="B894" s="163"/>
      <c r="C894" s="163"/>
      <c r="D894" s="163"/>
      <c r="E894" s="180"/>
      <c r="F894" s="163"/>
      <c r="G894" s="180"/>
      <c r="H894" s="180"/>
      <c r="I894" s="163"/>
      <c r="J894" s="163"/>
      <c r="K894" s="163"/>
      <c r="L894" s="163"/>
      <c r="M894" s="163"/>
      <c r="N894" s="163"/>
      <c r="O894" s="163"/>
      <c r="P894" s="163"/>
      <c r="Q894" s="163"/>
      <c r="R894" s="163"/>
      <c r="S894" s="163"/>
      <c r="T894" s="163"/>
      <c r="U894" s="163"/>
      <c r="V894" s="163"/>
      <c r="W894" s="163"/>
      <c r="X894" s="163"/>
      <c r="Y894" s="163"/>
      <c r="Z894" s="163"/>
    </row>
    <row r="895" spans="1:26" ht="12" customHeight="1">
      <c r="A895" s="163"/>
      <c r="B895" s="163"/>
      <c r="C895" s="163"/>
      <c r="D895" s="163"/>
      <c r="E895" s="180"/>
      <c r="F895" s="163"/>
      <c r="G895" s="180"/>
      <c r="H895" s="180"/>
      <c r="I895" s="163"/>
      <c r="J895" s="163"/>
      <c r="K895" s="163"/>
      <c r="L895" s="163"/>
      <c r="M895" s="163"/>
      <c r="N895" s="163"/>
      <c r="O895" s="163"/>
      <c r="P895" s="163"/>
      <c r="Q895" s="163"/>
      <c r="R895" s="163"/>
      <c r="S895" s="163"/>
      <c r="T895" s="163"/>
      <c r="U895" s="163"/>
      <c r="V895" s="163"/>
      <c r="W895" s="163"/>
      <c r="X895" s="163"/>
      <c r="Y895" s="163"/>
      <c r="Z895" s="163"/>
    </row>
    <row r="896" spans="1:26" ht="12" customHeight="1">
      <c r="A896" s="163"/>
      <c r="B896" s="163"/>
      <c r="C896" s="163"/>
      <c r="D896" s="163"/>
      <c r="E896" s="180"/>
      <c r="F896" s="163"/>
      <c r="G896" s="180"/>
      <c r="H896" s="180"/>
      <c r="I896" s="163"/>
      <c r="J896" s="163"/>
      <c r="K896" s="163"/>
      <c r="L896" s="163"/>
      <c r="M896" s="163"/>
      <c r="N896" s="163"/>
      <c r="O896" s="163"/>
      <c r="P896" s="163"/>
      <c r="Q896" s="163"/>
      <c r="R896" s="163"/>
      <c r="S896" s="163"/>
      <c r="T896" s="163"/>
      <c r="U896" s="163"/>
      <c r="V896" s="163"/>
      <c r="W896" s="163"/>
      <c r="X896" s="163"/>
      <c r="Y896" s="163"/>
      <c r="Z896" s="163"/>
    </row>
    <row r="897" spans="1:26" ht="12" customHeight="1">
      <c r="A897" s="163"/>
      <c r="B897" s="163"/>
      <c r="C897" s="163"/>
      <c r="D897" s="163"/>
      <c r="E897" s="180"/>
      <c r="F897" s="163"/>
      <c r="G897" s="180"/>
      <c r="H897" s="180"/>
      <c r="I897" s="163"/>
      <c r="J897" s="163"/>
      <c r="K897" s="163"/>
      <c r="L897" s="163"/>
      <c r="M897" s="163"/>
      <c r="N897" s="163"/>
      <c r="O897" s="163"/>
      <c r="P897" s="163"/>
      <c r="Q897" s="163"/>
      <c r="R897" s="163"/>
      <c r="S897" s="163"/>
      <c r="T897" s="163"/>
      <c r="U897" s="163"/>
      <c r="V897" s="163"/>
      <c r="W897" s="163"/>
      <c r="X897" s="163"/>
      <c r="Y897" s="163"/>
      <c r="Z897" s="163"/>
    </row>
    <row r="898" spans="1:26" ht="12" customHeight="1">
      <c r="A898" s="163"/>
      <c r="B898" s="163"/>
      <c r="C898" s="163"/>
      <c r="D898" s="163"/>
      <c r="E898" s="180"/>
      <c r="F898" s="163"/>
      <c r="G898" s="180"/>
      <c r="H898" s="180"/>
      <c r="I898" s="163"/>
      <c r="J898" s="163"/>
      <c r="K898" s="163"/>
      <c r="L898" s="163"/>
      <c r="M898" s="163"/>
      <c r="N898" s="163"/>
      <c r="O898" s="163"/>
      <c r="P898" s="163"/>
      <c r="Q898" s="163"/>
      <c r="R898" s="163"/>
      <c r="S898" s="163"/>
      <c r="T898" s="163"/>
      <c r="U898" s="163"/>
      <c r="V898" s="163"/>
      <c r="W898" s="163"/>
      <c r="X898" s="163"/>
      <c r="Y898" s="163"/>
      <c r="Z898" s="163"/>
    </row>
    <row r="899" spans="1:26" ht="12" customHeight="1">
      <c r="A899" s="163"/>
      <c r="B899" s="163"/>
      <c r="C899" s="163"/>
      <c r="D899" s="163"/>
      <c r="E899" s="180"/>
      <c r="F899" s="163"/>
      <c r="G899" s="180"/>
      <c r="H899" s="180"/>
      <c r="I899" s="163"/>
      <c r="J899" s="163"/>
      <c r="K899" s="163"/>
      <c r="L899" s="163"/>
      <c r="M899" s="163"/>
      <c r="N899" s="163"/>
      <c r="O899" s="163"/>
      <c r="P899" s="163"/>
      <c r="Q899" s="163"/>
      <c r="R899" s="163"/>
      <c r="S899" s="163"/>
      <c r="T899" s="163"/>
      <c r="U899" s="163"/>
      <c r="V899" s="163"/>
      <c r="W899" s="163"/>
      <c r="X899" s="163"/>
      <c r="Y899" s="163"/>
      <c r="Z899" s="163"/>
    </row>
    <row r="900" spans="1:26" ht="12" customHeight="1">
      <c r="A900" s="163"/>
      <c r="B900" s="163"/>
      <c r="C900" s="163"/>
      <c r="D900" s="163"/>
      <c r="E900" s="180"/>
      <c r="F900" s="163"/>
      <c r="G900" s="180"/>
      <c r="H900" s="180"/>
      <c r="I900" s="163"/>
      <c r="J900" s="163"/>
      <c r="K900" s="163"/>
      <c r="L900" s="163"/>
      <c r="M900" s="163"/>
      <c r="N900" s="163"/>
      <c r="O900" s="163"/>
      <c r="P900" s="163"/>
      <c r="Q900" s="163"/>
      <c r="R900" s="163"/>
      <c r="S900" s="163"/>
      <c r="T900" s="163"/>
      <c r="U900" s="163"/>
      <c r="V900" s="163"/>
      <c r="W900" s="163"/>
      <c r="X900" s="163"/>
      <c r="Y900" s="163"/>
      <c r="Z900" s="163"/>
    </row>
    <row r="901" spans="1:26" ht="12" customHeight="1">
      <c r="A901" s="163"/>
      <c r="B901" s="163"/>
      <c r="C901" s="163"/>
      <c r="D901" s="163"/>
      <c r="E901" s="180"/>
      <c r="F901" s="163"/>
      <c r="G901" s="180"/>
      <c r="H901" s="180"/>
      <c r="I901" s="163"/>
      <c r="J901" s="163"/>
      <c r="K901" s="163"/>
      <c r="L901" s="163"/>
      <c r="M901" s="163"/>
      <c r="N901" s="163"/>
      <c r="O901" s="163"/>
      <c r="P901" s="163"/>
      <c r="Q901" s="163"/>
      <c r="R901" s="163"/>
      <c r="S901" s="163"/>
      <c r="T901" s="163"/>
      <c r="U901" s="163"/>
      <c r="V901" s="163"/>
      <c r="W901" s="163"/>
      <c r="X901" s="163"/>
      <c r="Y901" s="163"/>
      <c r="Z901" s="163"/>
    </row>
    <row r="902" spans="1:26" ht="12" customHeight="1">
      <c r="A902" s="163"/>
      <c r="B902" s="163"/>
      <c r="C902" s="163"/>
      <c r="D902" s="163"/>
      <c r="E902" s="180"/>
      <c r="F902" s="163"/>
      <c r="G902" s="180"/>
      <c r="H902" s="180"/>
      <c r="I902" s="163"/>
      <c r="J902" s="163"/>
      <c r="K902" s="163"/>
      <c r="L902" s="163"/>
      <c r="M902" s="163"/>
      <c r="N902" s="163"/>
      <c r="O902" s="163"/>
      <c r="P902" s="163"/>
      <c r="Q902" s="163"/>
      <c r="R902" s="163"/>
      <c r="S902" s="163"/>
      <c r="T902" s="163"/>
      <c r="U902" s="163"/>
      <c r="V902" s="163"/>
      <c r="W902" s="163"/>
      <c r="X902" s="163"/>
      <c r="Y902" s="163"/>
      <c r="Z902" s="163"/>
    </row>
    <row r="903" spans="1:26" ht="12" customHeight="1">
      <c r="A903" s="163"/>
      <c r="B903" s="163"/>
      <c r="C903" s="163"/>
      <c r="D903" s="163"/>
      <c r="E903" s="180"/>
      <c r="F903" s="163"/>
      <c r="G903" s="180"/>
      <c r="H903" s="180"/>
      <c r="I903" s="163"/>
      <c r="J903" s="163"/>
      <c r="K903" s="163"/>
      <c r="L903" s="163"/>
      <c r="M903" s="163"/>
      <c r="N903" s="163"/>
      <c r="O903" s="163"/>
      <c r="P903" s="163"/>
      <c r="Q903" s="163"/>
      <c r="R903" s="163"/>
      <c r="S903" s="163"/>
      <c r="T903" s="163"/>
      <c r="U903" s="163"/>
      <c r="V903" s="163"/>
      <c r="W903" s="163"/>
      <c r="X903" s="163"/>
      <c r="Y903" s="163"/>
      <c r="Z903" s="163"/>
    </row>
    <row r="904" spans="1:26" ht="12" customHeight="1">
      <c r="A904" s="163"/>
      <c r="B904" s="163"/>
      <c r="C904" s="163"/>
      <c r="D904" s="163"/>
      <c r="E904" s="180"/>
      <c r="F904" s="163"/>
      <c r="G904" s="180"/>
      <c r="H904" s="180"/>
      <c r="I904" s="163"/>
      <c r="J904" s="163"/>
      <c r="K904" s="163"/>
      <c r="L904" s="163"/>
      <c r="M904" s="163"/>
      <c r="N904" s="163"/>
      <c r="O904" s="163"/>
      <c r="P904" s="163"/>
      <c r="Q904" s="163"/>
      <c r="R904" s="163"/>
      <c r="S904" s="163"/>
      <c r="T904" s="163"/>
      <c r="U904" s="163"/>
      <c r="V904" s="163"/>
      <c r="W904" s="163"/>
      <c r="X904" s="163"/>
      <c r="Y904" s="163"/>
      <c r="Z904" s="163"/>
    </row>
    <row r="905" spans="1:26" ht="12" customHeight="1">
      <c r="A905" s="163"/>
      <c r="B905" s="163"/>
      <c r="C905" s="163"/>
      <c r="D905" s="163"/>
      <c r="E905" s="180"/>
      <c r="F905" s="163"/>
      <c r="G905" s="180"/>
      <c r="H905" s="180"/>
      <c r="I905" s="163"/>
      <c r="J905" s="163"/>
      <c r="K905" s="163"/>
      <c r="L905" s="163"/>
      <c r="M905" s="163"/>
      <c r="N905" s="163"/>
      <c r="O905" s="163"/>
      <c r="P905" s="163"/>
      <c r="Q905" s="163"/>
      <c r="R905" s="163"/>
      <c r="S905" s="163"/>
      <c r="T905" s="163"/>
      <c r="U905" s="163"/>
      <c r="V905" s="163"/>
      <c r="W905" s="163"/>
      <c r="X905" s="163"/>
      <c r="Y905" s="163"/>
      <c r="Z905" s="163"/>
    </row>
    <row r="906" spans="1:26" ht="12" customHeight="1">
      <c r="A906" s="163"/>
      <c r="B906" s="163"/>
      <c r="C906" s="163"/>
      <c r="D906" s="163"/>
      <c r="E906" s="180"/>
      <c r="F906" s="163"/>
      <c r="G906" s="180"/>
      <c r="H906" s="180"/>
      <c r="I906" s="163"/>
      <c r="J906" s="163"/>
      <c r="K906" s="163"/>
      <c r="L906" s="163"/>
      <c r="M906" s="163"/>
      <c r="N906" s="163"/>
      <c r="O906" s="163"/>
      <c r="P906" s="163"/>
      <c r="Q906" s="163"/>
      <c r="R906" s="163"/>
      <c r="S906" s="163"/>
      <c r="T906" s="163"/>
      <c r="U906" s="163"/>
      <c r="V906" s="163"/>
      <c r="W906" s="163"/>
      <c r="X906" s="163"/>
      <c r="Y906" s="163"/>
      <c r="Z906" s="163"/>
    </row>
    <row r="907" spans="1:26" ht="12" customHeight="1">
      <c r="A907" s="163"/>
      <c r="B907" s="163"/>
      <c r="C907" s="163"/>
      <c r="D907" s="163"/>
      <c r="E907" s="180"/>
      <c r="F907" s="163"/>
      <c r="G907" s="180"/>
      <c r="H907" s="180"/>
      <c r="I907" s="163"/>
      <c r="J907" s="163"/>
      <c r="K907" s="163"/>
      <c r="L907" s="163"/>
      <c r="M907" s="163"/>
      <c r="N907" s="163"/>
      <c r="O907" s="163"/>
      <c r="P907" s="163"/>
      <c r="Q907" s="163"/>
      <c r="R907" s="163"/>
      <c r="S907" s="163"/>
      <c r="T907" s="163"/>
      <c r="U907" s="163"/>
      <c r="V907" s="163"/>
      <c r="W907" s="163"/>
      <c r="X907" s="163"/>
      <c r="Y907" s="163"/>
      <c r="Z907" s="163"/>
    </row>
    <row r="908" spans="1:26" ht="12" customHeight="1">
      <c r="A908" s="163"/>
      <c r="B908" s="163"/>
      <c r="C908" s="163"/>
      <c r="D908" s="163"/>
      <c r="E908" s="180"/>
      <c r="F908" s="163"/>
      <c r="G908" s="180"/>
      <c r="H908" s="180"/>
      <c r="I908" s="163"/>
      <c r="J908" s="163"/>
      <c r="K908" s="163"/>
      <c r="L908" s="163"/>
      <c r="M908" s="163"/>
      <c r="N908" s="163"/>
      <c r="O908" s="163"/>
      <c r="P908" s="163"/>
      <c r="Q908" s="163"/>
      <c r="R908" s="163"/>
      <c r="S908" s="163"/>
      <c r="T908" s="163"/>
      <c r="U908" s="163"/>
      <c r="V908" s="163"/>
      <c r="W908" s="163"/>
      <c r="X908" s="163"/>
      <c r="Y908" s="163"/>
      <c r="Z908" s="163"/>
    </row>
    <row r="909" spans="1:26" ht="12" customHeight="1">
      <c r="A909" s="163"/>
      <c r="B909" s="163"/>
      <c r="C909" s="163"/>
      <c r="D909" s="163"/>
      <c r="E909" s="180"/>
      <c r="F909" s="163"/>
      <c r="G909" s="180"/>
      <c r="H909" s="180"/>
      <c r="I909" s="163"/>
      <c r="J909" s="163"/>
      <c r="K909" s="163"/>
      <c r="L909" s="163"/>
      <c r="M909" s="163"/>
      <c r="N909" s="163"/>
      <c r="O909" s="163"/>
      <c r="P909" s="163"/>
      <c r="Q909" s="163"/>
      <c r="R909" s="163"/>
      <c r="S909" s="163"/>
      <c r="T909" s="163"/>
      <c r="U909" s="163"/>
      <c r="V909" s="163"/>
      <c r="W909" s="163"/>
      <c r="X909" s="163"/>
      <c r="Y909" s="163"/>
      <c r="Z909" s="163"/>
    </row>
    <row r="910" spans="1:26" ht="12" customHeight="1">
      <c r="A910" s="163"/>
      <c r="B910" s="163"/>
      <c r="C910" s="163"/>
      <c r="D910" s="163"/>
      <c r="E910" s="180"/>
      <c r="F910" s="163"/>
      <c r="G910" s="180"/>
      <c r="H910" s="180"/>
      <c r="I910" s="163"/>
      <c r="J910" s="163"/>
      <c r="K910" s="163"/>
      <c r="L910" s="163"/>
      <c r="M910" s="163"/>
      <c r="N910" s="163"/>
      <c r="O910" s="163"/>
      <c r="P910" s="163"/>
      <c r="Q910" s="163"/>
      <c r="R910" s="163"/>
      <c r="S910" s="163"/>
      <c r="T910" s="163"/>
      <c r="U910" s="163"/>
      <c r="V910" s="163"/>
      <c r="W910" s="163"/>
      <c r="X910" s="163"/>
      <c r="Y910" s="163"/>
      <c r="Z910" s="163"/>
    </row>
    <row r="911" spans="1:26" ht="12" customHeight="1">
      <c r="A911" s="163"/>
      <c r="B911" s="163"/>
      <c r="C911" s="163"/>
      <c r="D911" s="163"/>
      <c r="E911" s="180"/>
      <c r="F911" s="163"/>
      <c r="G911" s="180"/>
      <c r="H911" s="180"/>
      <c r="I911" s="163"/>
      <c r="J911" s="163"/>
      <c r="K911" s="163"/>
      <c r="L911" s="163"/>
      <c r="M911" s="163"/>
      <c r="N911" s="163"/>
      <c r="O911" s="163"/>
      <c r="P911" s="163"/>
      <c r="Q911" s="163"/>
      <c r="R911" s="163"/>
      <c r="S911" s="163"/>
      <c r="T911" s="163"/>
      <c r="U911" s="163"/>
      <c r="V911" s="163"/>
      <c r="W911" s="163"/>
      <c r="X911" s="163"/>
      <c r="Y911" s="163"/>
      <c r="Z911" s="163"/>
    </row>
    <row r="912" spans="1:26" ht="12" customHeight="1">
      <c r="A912" s="163"/>
      <c r="B912" s="163"/>
      <c r="C912" s="163"/>
      <c r="D912" s="163"/>
      <c r="E912" s="180"/>
      <c r="F912" s="163"/>
      <c r="G912" s="180"/>
      <c r="H912" s="180"/>
      <c r="I912" s="163"/>
      <c r="J912" s="163"/>
      <c r="K912" s="163"/>
      <c r="L912" s="163"/>
      <c r="M912" s="163"/>
      <c r="N912" s="163"/>
      <c r="O912" s="163"/>
      <c r="P912" s="163"/>
      <c r="Q912" s="163"/>
      <c r="R912" s="163"/>
      <c r="S912" s="163"/>
      <c r="T912" s="163"/>
      <c r="U912" s="163"/>
      <c r="V912" s="163"/>
      <c r="W912" s="163"/>
      <c r="X912" s="163"/>
      <c r="Y912" s="163"/>
      <c r="Z912" s="163"/>
    </row>
    <row r="913" spans="1:26" ht="12" customHeight="1">
      <c r="A913" s="163"/>
      <c r="B913" s="163"/>
      <c r="C913" s="163"/>
      <c r="D913" s="163"/>
      <c r="E913" s="180"/>
      <c r="F913" s="163"/>
      <c r="G913" s="180"/>
      <c r="H913" s="180"/>
      <c r="I913" s="163"/>
      <c r="J913" s="163"/>
      <c r="K913" s="163"/>
      <c r="L913" s="163"/>
      <c r="M913" s="163"/>
      <c r="N913" s="163"/>
      <c r="O913" s="163"/>
      <c r="P913" s="163"/>
      <c r="Q913" s="163"/>
      <c r="R913" s="163"/>
      <c r="S913" s="163"/>
      <c r="T913" s="163"/>
      <c r="U913" s="163"/>
      <c r="V913" s="163"/>
      <c r="W913" s="163"/>
      <c r="X913" s="163"/>
      <c r="Y913" s="163"/>
      <c r="Z913" s="163"/>
    </row>
    <row r="914" spans="1:26" ht="12" customHeight="1">
      <c r="A914" s="163"/>
      <c r="B914" s="163"/>
      <c r="C914" s="163"/>
      <c r="D914" s="163"/>
      <c r="E914" s="180"/>
      <c r="F914" s="163"/>
      <c r="G914" s="180"/>
      <c r="H914" s="180"/>
      <c r="I914" s="163"/>
      <c r="J914" s="163"/>
      <c r="K914" s="163"/>
      <c r="L914" s="163"/>
      <c r="M914" s="163"/>
      <c r="N914" s="163"/>
      <c r="O914" s="163"/>
      <c r="P914" s="163"/>
      <c r="Q914" s="163"/>
      <c r="R914" s="163"/>
      <c r="S914" s="163"/>
      <c r="T914" s="163"/>
      <c r="U914" s="163"/>
      <c r="V914" s="163"/>
      <c r="W914" s="163"/>
      <c r="X914" s="163"/>
      <c r="Y914" s="163"/>
      <c r="Z914" s="163"/>
    </row>
    <row r="915" spans="1:26" ht="12" customHeight="1">
      <c r="A915" s="163"/>
      <c r="B915" s="163"/>
      <c r="C915" s="163"/>
      <c r="D915" s="163"/>
      <c r="E915" s="180"/>
      <c r="F915" s="163"/>
      <c r="G915" s="180"/>
      <c r="H915" s="180"/>
      <c r="I915" s="163"/>
      <c r="J915" s="163"/>
      <c r="K915" s="163"/>
      <c r="L915" s="163"/>
      <c r="M915" s="163"/>
      <c r="N915" s="163"/>
      <c r="O915" s="163"/>
      <c r="P915" s="163"/>
      <c r="Q915" s="163"/>
      <c r="R915" s="163"/>
      <c r="S915" s="163"/>
      <c r="T915" s="163"/>
      <c r="U915" s="163"/>
      <c r="V915" s="163"/>
      <c r="W915" s="163"/>
      <c r="X915" s="163"/>
      <c r="Y915" s="163"/>
      <c r="Z915" s="163"/>
    </row>
    <row r="916" spans="1:26" ht="12" customHeight="1">
      <c r="A916" s="163"/>
      <c r="B916" s="163"/>
      <c r="C916" s="163"/>
      <c r="D916" s="163"/>
      <c r="E916" s="180"/>
      <c r="F916" s="163"/>
      <c r="G916" s="180"/>
      <c r="H916" s="180"/>
      <c r="I916" s="163"/>
      <c r="J916" s="163"/>
      <c r="K916" s="163"/>
      <c r="L916" s="163"/>
      <c r="M916" s="163"/>
      <c r="N916" s="163"/>
      <c r="O916" s="163"/>
      <c r="P916" s="163"/>
      <c r="Q916" s="163"/>
      <c r="R916" s="163"/>
      <c r="S916" s="163"/>
      <c r="T916" s="163"/>
      <c r="U916" s="163"/>
      <c r="V916" s="163"/>
      <c r="W916" s="163"/>
      <c r="X916" s="163"/>
      <c r="Y916" s="163"/>
      <c r="Z916" s="163"/>
    </row>
    <row r="917" spans="1:26" ht="12" customHeight="1">
      <c r="A917" s="163"/>
      <c r="B917" s="163"/>
      <c r="C917" s="163"/>
      <c r="D917" s="163"/>
      <c r="E917" s="180"/>
      <c r="F917" s="163"/>
      <c r="G917" s="180"/>
      <c r="H917" s="180"/>
      <c r="I917" s="163"/>
      <c r="J917" s="163"/>
      <c r="K917" s="163"/>
      <c r="L917" s="163"/>
      <c r="M917" s="163"/>
      <c r="N917" s="163"/>
      <c r="O917" s="163"/>
      <c r="P917" s="163"/>
      <c r="Q917" s="163"/>
      <c r="R917" s="163"/>
      <c r="S917" s="163"/>
      <c r="T917" s="163"/>
      <c r="U917" s="163"/>
      <c r="V917" s="163"/>
      <c r="W917" s="163"/>
      <c r="X917" s="163"/>
      <c r="Y917" s="163"/>
      <c r="Z917" s="163"/>
    </row>
    <row r="918" spans="1:26" ht="12" customHeight="1">
      <c r="A918" s="163"/>
      <c r="B918" s="163"/>
      <c r="C918" s="163"/>
      <c r="D918" s="163"/>
      <c r="E918" s="180"/>
      <c r="F918" s="163"/>
      <c r="G918" s="180"/>
      <c r="H918" s="180"/>
      <c r="I918" s="163"/>
      <c r="J918" s="163"/>
      <c r="K918" s="163"/>
      <c r="L918" s="163"/>
      <c r="M918" s="163"/>
      <c r="N918" s="163"/>
      <c r="O918" s="163"/>
      <c r="P918" s="163"/>
      <c r="Q918" s="163"/>
      <c r="R918" s="163"/>
      <c r="S918" s="163"/>
      <c r="T918" s="163"/>
      <c r="U918" s="163"/>
      <c r="V918" s="163"/>
      <c r="W918" s="163"/>
      <c r="X918" s="163"/>
      <c r="Y918" s="163"/>
      <c r="Z918" s="163"/>
    </row>
    <row r="919" spans="1:26" ht="12" customHeight="1">
      <c r="A919" s="163"/>
      <c r="B919" s="163"/>
      <c r="C919" s="163"/>
      <c r="D919" s="163"/>
      <c r="E919" s="180"/>
      <c r="F919" s="163"/>
      <c r="G919" s="180"/>
      <c r="H919" s="180"/>
      <c r="I919" s="163"/>
      <c r="J919" s="163"/>
      <c r="K919" s="163"/>
      <c r="L919" s="163"/>
      <c r="M919" s="163"/>
      <c r="N919" s="163"/>
      <c r="O919" s="163"/>
      <c r="P919" s="163"/>
      <c r="Q919" s="163"/>
      <c r="R919" s="163"/>
      <c r="S919" s="163"/>
      <c r="T919" s="163"/>
      <c r="U919" s="163"/>
      <c r="V919" s="163"/>
      <c r="W919" s="163"/>
      <c r="X919" s="163"/>
      <c r="Y919" s="163"/>
      <c r="Z919" s="163"/>
    </row>
    <row r="920" spans="1:26" ht="12" customHeight="1">
      <c r="A920" s="163"/>
      <c r="B920" s="163"/>
      <c r="C920" s="163"/>
      <c r="D920" s="163"/>
      <c r="E920" s="180"/>
      <c r="F920" s="163"/>
      <c r="G920" s="180"/>
      <c r="H920" s="180"/>
      <c r="I920" s="163"/>
      <c r="J920" s="163"/>
      <c r="K920" s="163"/>
      <c r="L920" s="163"/>
      <c r="M920" s="163"/>
      <c r="N920" s="163"/>
      <c r="O920" s="163"/>
      <c r="P920" s="163"/>
      <c r="Q920" s="163"/>
      <c r="R920" s="163"/>
      <c r="S920" s="163"/>
      <c r="T920" s="163"/>
      <c r="U920" s="163"/>
      <c r="V920" s="163"/>
      <c r="W920" s="163"/>
      <c r="X920" s="163"/>
      <c r="Y920" s="163"/>
      <c r="Z920" s="163"/>
    </row>
    <row r="921" spans="1:26" ht="12" customHeight="1">
      <c r="A921" s="163"/>
      <c r="B921" s="163"/>
      <c r="C921" s="163"/>
      <c r="D921" s="163"/>
      <c r="E921" s="180"/>
      <c r="F921" s="163"/>
      <c r="G921" s="180"/>
      <c r="H921" s="180"/>
      <c r="I921" s="163"/>
      <c r="J921" s="163"/>
      <c r="K921" s="163"/>
      <c r="L921" s="163"/>
      <c r="M921" s="163"/>
      <c r="N921" s="163"/>
      <c r="O921" s="163"/>
      <c r="P921" s="163"/>
      <c r="Q921" s="163"/>
      <c r="R921" s="163"/>
      <c r="S921" s="163"/>
      <c r="T921" s="163"/>
      <c r="U921" s="163"/>
      <c r="V921" s="163"/>
      <c r="W921" s="163"/>
      <c r="X921" s="163"/>
      <c r="Y921" s="163"/>
      <c r="Z921" s="163"/>
    </row>
    <row r="922" spans="1:26" ht="12" customHeight="1">
      <c r="A922" s="163"/>
      <c r="B922" s="163"/>
      <c r="C922" s="163"/>
      <c r="D922" s="163"/>
      <c r="E922" s="180"/>
      <c r="F922" s="163"/>
      <c r="G922" s="180"/>
      <c r="H922" s="180"/>
      <c r="I922" s="163"/>
      <c r="J922" s="163"/>
      <c r="K922" s="163"/>
      <c r="L922" s="163"/>
      <c r="M922" s="163"/>
      <c r="N922" s="163"/>
      <c r="O922" s="163"/>
      <c r="P922" s="163"/>
      <c r="Q922" s="163"/>
      <c r="R922" s="163"/>
      <c r="S922" s="163"/>
      <c r="T922" s="163"/>
      <c r="U922" s="163"/>
      <c r="V922" s="163"/>
      <c r="W922" s="163"/>
      <c r="X922" s="163"/>
      <c r="Y922" s="163"/>
      <c r="Z922" s="163"/>
    </row>
    <row r="923" spans="1:26" ht="12" customHeight="1">
      <c r="A923" s="163"/>
      <c r="B923" s="163"/>
      <c r="C923" s="163"/>
      <c r="D923" s="163"/>
      <c r="E923" s="180"/>
      <c r="F923" s="163"/>
      <c r="G923" s="180"/>
      <c r="H923" s="180"/>
      <c r="I923" s="163"/>
      <c r="J923" s="163"/>
      <c r="K923" s="163"/>
      <c r="L923" s="163"/>
      <c r="M923" s="163"/>
      <c r="N923" s="163"/>
      <c r="O923" s="163"/>
      <c r="P923" s="163"/>
      <c r="Q923" s="163"/>
      <c r="R923" s="163"/>
      <c r="S923" s="163"/>
      <c r="T923" s="163"/>
      <c r="U923" s="163"/>
      <c r="V923" s="163"/>
      <c r="W923" s="163"/>
      <c r="X923" s="163"/>
      <c r="Y923" s="163"/>
      <c r="Z923" s="163"/>
    </row>
    <row r="924" spans="1:26" ht="12" customHeight="1">
      <c r="A924" s="163"/>
      <c r="B924" s="163"/>
      <c r="C924" s="163"/>
      <c r="D924" s="163"/>
      <c r="E924" s="180"/>
      <c r="F924" s="163"/>
      <c r="G924" s="180"/>
      <c r="H924" s="180"/>
      <c r="I924" s="163"/>
      <c r="J924" s="163"/>
      <c r="K924" s="163"/>
      <c r="L924" s="163"/>
      <c r="M924" s="163"/>
      <c r="N924" s="163"/>
      <c r="O924" s="163"/>
      <c r="P924" s="163"/>
      <c r="Q924" s="163"/>
      <c r="R924" s="163"/>
      <c r="S924" s="163"/>
      <c r="T924" s="163"/>
      <c r="U924" s="163"/>
      <c r="V924" s="163"/>
      <c r="W924" s="163"/>
      <c r="X924" s="163"/>
      <c r="Y924" s="163"/>
      <c r="Z924" s="163"/>
    </row>
    <row r="925" spans="1:26" ht="12" customHeight="1">
      <c r="A925" s="163"/>
      <c r="B925" s="163"/>
      <c r="C925" s="163"/>
      <c r="D925" s="163"/>
      <c r="E925" s="180"/>
      <c r="F925" s="163"/>
      <c r="G925" s="180"/>
      <c r="H925" s="180"/>
      <c r="I925" s="163"/>
      <c r="J925" s="163"/>
      <c r="K925" s="163"/>
      <c r="L925" s="163"/>
      <c r="M925" s="163"/>
      <c r="N925" s="163"/>
      <c r="O925" s="163"/>
      <c r="P925" s="163"/>
      <c r="Q925" s="163"/>
      <c r="R925" s="163"/>
      <c r="S925" s="163"/>
      <c r="T925" s="163"/>
      <c r="U925" s="163"/>
      <c r="V925" s="163"/>
      <c r="W925" s="163"/>
      <c r="X925" s="163"/>
      <c r="Y925" s="163"/>
      <c r="Z925" s="163"/>
    </row>
    <row r="926" spans="1:26" ht="12" customHeight="1">
      <c r="A926" s="163"/>
      <c r="B926" s="163"/>
      <c r="C926" s="163"/>
      <c r="D926" s="163"/>
      <c r="E926" s="180"/>
      <c r="F926" s="163"/>
      <c r="G926" s="180"/>
      <c r="H926" s="180"/>
      <c r="I926" s="163"/>
      <c r="J926" s="163"/>
      <c r="K926" s="163"/>
      <c r="L926" s="163"/>
      <c r="M926" s="163"/>
      <c r="N926" s="163"/>
      <c r="O926" s="163"/>
      <c r="P926" s="163"/>
      <c r="Q926" s="163"/>
      <c r="R926" s="163"/>
      <c r="S926" s="163"/>
      <c r="T926" s="163"/>
      <c r="U926" s="163"/>
      <c r="V926" s="163"/>
      <c r="W926" s="163"/>
      <c r="X926" s="163"/>
      <c r="Y926" s="163"/>
      <c r="Z926" s="163"/>
    </row>
    <row r="927" spans="1:26" ht="12" customHeight="1">
      <c r="A927" s="163"/>
      <c r="B927" s="163"/>
      <c r="C927" s="163"/>
      <c r="D927" s="163"/>
      <c r="E927" s="180"/>
      <c r="F927" s="163"/>
      <c r="G927" s="180"/>
      <c r="H927" s="180"/>
      <c r="I927" s="163"/>
      <c r="J927" s="163"/>
      <c r="K927" s="163"/>
      <c r="L927" s="163"/>
      <c r="M927" s="163"/>
      <c r="N927" s="163"/>
      <c r="O927" s="163"/>
      <c r="P927" s="163"/>
      <c r="Q927" s="163"/>
      <c r="R927" s="163"/>
      <c r="S927" s="163"/>
      <c r="T927" s="163"/>
      <c r="U927" s="163"/>
      <c r="V927" s="163"/>
      <c r="W927" s="163"/>
      <c r="X927" s="163"/>
      <c r="Y927" s="163"/>
      <c r="Z927" s="163"/>
    </row>
    <row r="928" spans="1:26" ht="12" customHeight="1">
      <c r="A928" s="163"/>
      <c r="B928" s="163"/>
      <c r="C928" s="163"/>
      <c r="D928" s="163"/>
      <c r="E928" s="180"/>
      <c r="F928" s="163"/>
      <c r="G928" s="180"/>
      <c r="H928" s="180"/>
      <c r="I928" s="163"/>
      <c r="J928" s="163"/>
      <c r="K928" s="163"/>
      <c r="L928" s="163"/>
      <c r="M928" s="163"/>
      <c r="N928" s="163"/>
      <c r="O928" s="163"/>
      <c r="P928" s="163"/>
      <c r="Q928" s="163"/>
      <c r="R928" s="163"/>
      <c r="S928" s="163"/>
      <c r="T928" s="163"/>
      <c r="U928" s="163"/>
      <c r="V928" s="163"/>
      <c r="W928" s="163"/>
      <c r="X928" s="163"/>
      <c r="Y928" s="163"/>
      <c r="Z928" s="163"/>
    </row>
    <row r="929" spans="1:26" ht="12" customHeight="1">
      <c r="A929" s="163"/>
      <c r="B929" s="163"/>
      <c r="C929" s="163"/>
      <c r="D929" s="163"/>
      <c r="E929" s="180"/>
      <c r="F929" s="163"/>
      <c r="G929" s="180"/>
      <c r="H929" s="180"/>
      <c r="I929" s="163"/>
      <c r="J929" s="163"/>
      <c r="K929" s="163"/>
      <c r="L929" s="163"/>
      <c r="M929" s="163"/>
      <c r="N929" s="163"/>
      <c r="O929" s="163"/>
      <c r="P929" s="163"/>
      <c r="Q929" s="163"/>
      <c r="R929" s="163"/>
      <c r="S929" s="163"/>
      <c r="T929" s="163"/>
      <c r="U929" s="163"/>
      <c r="V929" s="163"/>
      <c r="W929" s="163"/>
      <c r="X929" s="163"/>
      <c r="Y929" s="163"/>
      <c r="Z929" s="163"/>
    </row>
    <row r="930" spans="1:26" ht="12" customHeight="1">
      <c r="A930" s="163"/>
      <c r="B930" s="163"/>
      <c r="C930" s="163"/>
      <c r="D930" s="163"/>
      <c r="E930" s="180"/>
      <c r="F930" s="163"/>
      <c r="G930" s="180"/>
      <c r="H930" s="180"/>
      <c r="I930" s="163"/>
      <c r="J930" s="163"/>
      <c r="K930" s="163"/>
      <c r="L930" s="163"/>
      <c r="M930" s="163"/>
      <c r="N930" s="163"/>
      <c r="O930" s="163"/>
      <c r="P930" s="163"/>
      <c r="Q930" s="163"/>
      <c r="R930" s="163"/>
      <c r="S930" s="163"/>
      <c r="T930" s="163"/>
      <c r="U930" s="163"/>
      <c r="V930" s="163"/>
      <c r="W930" s="163"/>
      <c r="X930" s="163"/>
      <c r="Y930" s="163"/>
      <c r="Z930" s="163"/>
    </row>
    <row r="931" spans="1:26" ht="12" customHeight="1">
      <c r="A931" s="163"/>
      <c r="B931" s="163"/>
      <c r="C931" s="163"/>
      <c r="D931" s="163"/>
      <c r="E931" s="180"/>
      <c r="F931" s="163"/>
      <c r="G931" s="180"/>
      <c r="H931" s="180"/>
      <c r="I931" s="163"/>
      <c r="J931" s="163"/>
      <c r="K931" s="163"/>
      <c r="L931" s="163"/>
      <c r="M931" s="163"/>
      <c r="N931" s="163"/>
      <c r="O931" s="163"/>
      <c r="P931" s="163"/>
      <c r="Q931" s="163"/>
      <c r="R931" s="163"/>
      <c r="S931" s="163"/>
      <c r="T931" s="163"/>
      <c r="U931" s="163"/>
      <c r="V931" s="163"/>
      <c r="W931" s="163"/>
      <c r="X931" s="163"/>
      <c r="Y931" s="163"/>
      <c r="Z931" s="163"/>
    </row>
    <row r="932" spans="1:26" ht="12" customHeight="1">
      <c r="A932" s="163"/>
      <c r="B932" s="163"/>
      <c r="C932" s="163"/>
      <c r="D932" s="163"/>
      <c r="E932" s="180"/>
      <c r="F932" s="163"/>
      <c r="G932" s="180"/>
      <c r="H932" s="180"/>
      <c r="I932" s="163"/>
      <c r="J932" s="163"/>
      <c r="K932" s="163"/>
      <c r="L932" s="163"/>
      <c r="M932" s="163"/>
      <c r="N932" s="163"/>
      <c r="O932" s="163"/>
      <c r="P932" s="163"/>
      <c r="Q932" s="163"/>
      <c r="R932" s="163"/>
      <c r="S932" s="163"/>
      <c r="T932" s="163"/>
      <c r="U932" s="163"/>
      <c r="V932" s="163"/>
      <c r="W932" s="163"/>
      <c r="X932" s="163"/>
      <c r="Y932" s="163"/>
      <c r="Z932" s="163"/>
    </row>
    <row r="933" spans="1:26" ht="12" customHeight="1">
      <c r="A933" s="163"/>
      <c r="B933" s="163"/>
      <c r="C933" s="163"/>
      <c r="D933" s="163"/>
      <c r="E933" s="180"/>
      <c r="F933" s="163"/>
      <c r="G933" s="180"/>
      <c r="H933" s="180"/>
      <c r="I933" s="163"/>
      <c r="J933" s="163"/>
      <c r="K933" s="163"/>
      <c r="L933" s="163"/>
      <c r="M933" s="163"/>
      <c r="N933" s="163"/>
      <c r="O933" s="163"/>
      <c r="P933" s="163"/>
      <c r="Q933" s="163"/>
      <c r="R933" s="163"/>
      <c r="S933" s="163"/>
      <c r="T933" s="163"/>
      <c r="U933" s="163"/>
      <c r="V933" s="163"/>
      <c r="W933" s="163"/>
      <c r="X933" s="163"/>
      <c r="Y933" s="163"/>
      <c r="Z933" s="163"/>
    </row>
    <row r="934" spans="1:26" ht="12" customHeight="1">
      <c r="A934" s="163"/>
      <c r="B934" s="163"/>
      <c r="C934" s="163"/>
      <c r="D934" s="163"/>
      <c r="E934" s="180"/>
      <c r="F934" s="163"/>
      <c r="G934" s="180"/>
      <c r="H934" s="180"/>
      <c r="I934" s="163"/>
      <c r="J934" s="163"/>
      <c r="K934" s="163"/>
      <c r="L934" s="163"/>
      <c r="M934" s="163"/>
      <c r="N934" s="163"/>
      <c r="O934" s="163"/>
      <c r="P934" s="163"/>
      <c r="Q934" s="163"/>
      <c r="R934" s="163"/>
      <c r="S934" s="163"/>
      <c r="T934" s="163"/>
      <c r="U934" s="163"/>
      <c r="V934" s="163"/>
      <c r="W934" s="163"/>
      <c r="X934" s="163"/>
      <c r="Y934" s="163"/>
      <c r="Z934" s="163"/>
    </row>
    <row r="935" spans="1:26" ht="12" customHeight="1">
      <c r="A935" s="163"/>
      <c r="B935" s="163"/>
      <c r="C935" s="163"/>
      <c r="D935" s="163"/>
      <c r="E935" s="180"/>
      <c r="F935" s="163"/>
      <c r="G935" s="180"/>
      <c r="H935" s="180"/>
      <c r="I935" s="163"/>
      <c r="J935" s="163"/>
      <c r="K935" s="163"/>
      <c r="L935" s="163"/>
      <c r="M935" s="163"/>
      <c r="N935" s="163"/>
      <c r="O935" s="163"/>
      <c r="P935" s="163"/>
      <c r="Q935" s="163"/>
      <c r="R935" s="163"/>
      <c r="S935" s="163"/>
      <c r="T935" s="163"/>
      <c r="U935" s="163"/>
      <c r="V935" s="163"/>
      <c r="W935" s="163"/>
      <c r="X935" s="163"/>
      <c r="Y935" s="163"/>
      <c r="Z935" s="163"/>
    </row>
    <row r="936" spans="1:26" ht="12" customHeight="1">
      <c r="A936" s="163"/>
      <c r="B936" s="163"/>
      <c r="C936" s="163"/>
      <c r="D936" s="163"/>
      <c r="E936" s="180"/>
      <c r="F936" s="163"/>
      <c r="G936" s="180"/>
      <c r="H936" s="180"/>
      <c r="I936" s="163"/>
      <c r="J936" s="163"/>
      <c r="K936" s="163"/>
      <c r="L936" s="163"/>
      <c r="M936" s="163"/>
      <c r="N936" s="163"/>
      <c r="O936" s="163"/>
      <c r="P936" s="163"/>
      <c r="Q936" s="163"/>
      <c r="R936" s="163"/>
      <c r="S936" s="163"/>
      <c r="T936" s="163"/>
      <c r="U936" s="163"/>
      <c r="V936" s="163"/>
      <c r="W936" s="163"/>
      <c r="X936" s="163"/>
      <c r="Y936" s="163"/>
      <c r="Z936" s="163"/>
    </row>
    <row r="937" spans="1:26" ht="12" customHeight="1">
      <c r="A937" s="163"/>
      <c r="B937" s="163"/>
      <c r="C937" s="163"/>
      <c r="D937" s="163"/>
      <c r="E937" s="180"/>
      <c r="F937" s="163"/>
      <c r="G937" s="180"/>
      <c r="H937" s="180"/>
      <c r="I937" s="163"/>
      <c r="J937" s="163"/>
      <c r="K937" s="163"/>
      <c r="L937" s="163"/>
      <c r="M937" s="163"/>
      <c r="N937" s="163"/>
      <c r="O937" s="163"/>
      <c r="P937" s="163"/>
      <c r="Q937" s="163"/>
      <c r="R937" s="163"/>
      <c r="S937" s="163"/>
      <c r="T937" s="163"/>
      <c r="U937" s="163"/>
      <c r="V937" s="163"/>
      <c r="W937" s="163"/>
      <c r="X937" s="163"/>
      <c r="Y937" s="163"/>
      <c r="Z937" s="163"/>
    </row>
    <row r="938" spans="1:26" ht="12" customHeight="1">
      <c r="A938" s="163"/>
      <c r="B938" s="163"/>
      <c r="C938" s="163"/>
      <c r="D938" s="163"/>
      <c r="E938" s="180"/>
      <c r="F938" s="163"/>
      <c r="G938" s="180"/>
      <c r="H938" s="180"/>
      <c r="I938" s="163"/>
      <c r="J938" s="163"/>
      <c r="K938" s="163"/>
      <c r="L938" s="163"/>
      <c r="M938" s="163"/>
      <c r="N938" s="163"/>
      <c r="O938" s="163"/>
      <c r="P938" s="163"/>
      <c r="Q938" s="163"/>
      <c r="R938" s="163"/>
      <c r="S938" s="163"/>
      <c r="T938" s="163"/>
      <c r="U938" s="163"/>
      <c r="V938" s="163"/>
      <c r="W938" s="163"/>
      <c r="X938" s="163"/>
      <c r="Y938" s="163"/>
      <c r="Z938" s="163"/>
    </row>
    <row r="939" spans="1:26" ht="12" customHeight="1">
      <c r="A939" s="163"/>
      <c r="B939" s="163"/>
      <c r="C939" s="163"/>
      <c r="D939" s="163"/>
      <c r="E939" s="180"/>
      <c r="F939" s="163"/>
      <c r="G939" s="180"/>
      <c r="H939" s="180"/>
      <c r="I939" s="163"/>
      <c r="J939" s="163"/>
      <c r="K939" s="163"/>
      <c r="L939" s="163"/>
      <c r="M939" s="163"/>
      <c r="N939" s="163"/>
      <c r="O939" s="163"/>
      <c r="P939" s="163"/>
      <c r="Q939" s="163"/>
      <c r="R939" s="163"/>
      <c r="S939" s="163"/>
      <c r="T939" s="163"/>
      <c r="U939" s="163"/>
      <c r="V939" s="163"/>
      <c r="W939" s="163"/>
      <c r="X939" s="163"/>
      <c r="Y939" s="163"/>
      <c r="Z939" s="163"/>
    </row>
    <row r="940" spans="1:26" ht="12" customHeight="1">
      <c r="A940" s="163"/>
      <c r="B940" s="163"/>
      <c r="C940" s="163"/>
      <c r="D940" s="163"/>
      <c r="E940" s="180"/>
      <c r="F940" s="163"/>
      <c r="G940" s="180"/>
      <c r="H940" s="180"/>
      <c r="I940" s="163"/>
      <c r="J940" s="163"/>
      <c r="K940" s="163"/>
      <c r="L940" s="163"/>
      <c r="M940" s="163"/>
      <c r="N940" s="163"/>
      <c r="O940" s="163"/>
      <c r="P940" s="163"/>
      <c r="Q940" s="163"/>
      <c r="R940" s="163"/>
      <c r="S940" s="163"/>
      <c r="T940" s="163"/>
      <c r="U940" s="163"/>
      <c r="V940" s="163"/>
      <c r="W940" s="163"/>
      <c r="X940" s="163"/>
      <c r="Y940" s="163"/>
      <c r="Z940" s="163"/>
    </row>
    <row r="941" spans="1:26" ht="12" customHeight="1">
      <c r="A941" s="163"/>
      <c r="B941" s="163"/>
      <c r="C941" s="163"/>
      <c r="D941" s="163"/>
      <c r="E941" s="180"/>
      <c r="F941" s="163"/>
      <c r="G941" s="180"/>
      <c r="H941" s="180"/>
      <c r="I941" s="163"/>
      <c r="J941" s="163"/>
      <c r="K941" s="163"/>
      <c r="L941" s="163"/>
      <c r="M941" s="163"/>
      <c r="N941" s="163"/>
      <c r="O941" s="163"/>
      <c r="P941" s="163"/>
      <c r="Q941" s="163"/>
      <c r="R941" s="163"/>
      <c r="S941" s="163"/>
      <c r="T941" s="163"/>
      <c r="U941" s="163"/>
      <c r="V941" s="163"/>
      <c r="W941" s="163"/>
      <c r="X941" s="163"/>
      <c r="Y941" s="163"/>
      <c r="Z941" s="163"/>
    </row>
    <row r="942" spans="1:26" ht="12" customHeight="1">
      <c r="A942" s="163"/>
      <c r="B942" s="163"/>
      <c r="C942" s="163"/>
      <c r="D942" s="163"/>
      <c r="E942" s="180"/>
      <c r="F942" s="163"/>
      <c r="G942" s="180"/>
      <c r="H942" s="180"/>
      <c r="I942" s="163"/>
      <c r="J942" s="163"/>
      <c r="K942" s="163"/>
      <c r="L942" s="163"/>
      <c r="M942" s="163"/>
      <c r="N942" s="163"/>
      <c r="O942" s="163"/>
      <c r="P942" s="163"/>
      <c r="Q942" s="163"/>
      <c r="R942" s="163"/>
      <c r="S942" s="163"/>
      <c r="T942" s="163"/>
      <c r="U942" s="163"/>
      <c r="V942" s="163"/>
      <c r="W942" s="163"/>
      <c r="X942" s="163"/>
      <c r="Y942" s="163"/>
      <c r="Z942" s="163"/>
    </row>
    <row r="943" spans="1:26" ht="12" customHeight="1">
      <c r="A943" s="163"/>
      <c r="B943" s="163"/>
      <c r="C943" s="163"/>
      <c r="D943" s="163"/>
      <c r="E943" s="180"/>
      <c r="F943" s="163"/>
      <c r="G943" s="180"/>
      <c r="H943" s="180"/>
      <c r="I943" s="163"/>
      <c r="J943" s="163"/>
      <c r="K943" s="163"/>
      <c r="L943" s="163"/>
      <c r="M943" s="163"/>
      <c r="N943" s="163"/>
      <c r="O943" s="163"/>
      <c r="P943" s="163"/>
      <c r="Q943" s="163"/>
      <c r="R943" s="163"/>
      <c r="S943" s="163"/>
      <c r="T943" s="163"/>
      <c r="U943" s="163"/>
      <c r="V943" s="163"/>
      <c r="W943" s="163"/>
      <c r="X943" s="163"/>
      <c r="Y943" s="163"/>
      <c r="Z943" s="163"/>
    </row>
    <row r="944" spans="1:26" ht="12" customHeight="1">
      <c r="A944" s="163"/>
      <c r="B944" s="163"/>
      <c r="C944" s="163"/>
      <c r="D944" s="163"/>
      <c r="E944" s="180"/>
      <c r="F944" s="163"/>
      <c r="G944" s="180"/>
      <c r="H944" s="180"/>
      <c r="I944" s="163"/>
      <c r="J944" s="163"/>
      <c r="K944" s="163"/>
      <c r="L944" s="163"/>
      <c r="M944" s="163"/>
      <c r="N944" s="163"/>
      <c r="O944" s="163"/>
      <c r="P944" s="163"/>
      <c r="Q944" s="163"/>
      <c r="R944" s="163"/>
      <c r="S944" s="163"/>
      <c r="T944" s="163"/>
      <c r="U944" s="163"/>
      <c r="V944" s="163"/>
      <c r="W944" s="163"/>
      <c r="X944" s="163"/>
      <c r="Y944" s="163"/>
      <c r="Z944" s="163"/>
    </row>
    <row r="945" spans="1:26" ht="12" customHeight="1">
      <c r="A945" s="163"/>
      <c r="B945" s="163"/>
      <c r="C945" s="163"/>
      <c r="D945" s="163"/>
      <c r="E945" s="180"/>
      <c r="F945" s="163"/>
      <c r="G945" s="180"/>
      <c r="H945" s="180"/>
      <c r="I945" s="163"/>
      <c r="J945" s="163"/>
      <c r="K945" s="163"/>
      <c r="L945" s="163"/>
      <c r="M945" s="163"/>
      <c r="N945" s="163"/>
      <c r="O945" s="163"/>
      <c r="P945" s="163"/>
      <c r="Q945" s="163"/>
      <c r="R945" s="163"/>
      <c r="S945" s="163"/>
      <c r="T945" s="163"/>
      <c r="U945" s="163"/>
      <c r="V945" s="163"/>
      <c r="W945" s="163"/>
      <c r="X945" s="163"/>
      <c r="Y945" s="163"/>
      <c r="Z945" s="163"/>
    </row>
    <row r="946" spans="1:26" ht="12" customHeight="1">
      <c r="A946" s="163"/>
      <c r="B946" s="163"/>
      <c r="C946" s="163"/>
      <c r="D946" s="163"/>
      <c r="E946" s="180"/>
      <c r="F946" s="163"/>
      <c r="G946" s="180"/>
      <c r="H946" s="180"/>
      <c r="I946" s="163"/>
      <c r="J946" s="163"/>
      <c r="K946" s="163"/>
      <c r="L946" s="163"/>
      <c r="M946" s="163"/>
      <c r="N946" s="163"/>
      <c r="O946" s="163"/>
      <c r="P946" s="163"/>
      <c r="Q946" s="163"/>
      <c r="R946" s="163"/>
      <c r="S946" s="163"/>
      <c r="T946" s="163"/>
      <c r="U946" s="163"/>
      <c r="V946" s="163"/>
      <c r="W946" s="163"/>
      <c r="X946" s="163"/>
      <c r="Y946" s="163"/>
      <c r="Z946" s="163"/>
    </row>
    <row r="947" spans="1:26" ht="12" customHeight="1">
      <c r="A947" s="163"/>
      <c r="B947" s="163"/>
      <c r="C947" s="163"/>
      <c r="D947" s="163"/>
      <c r="E947" s="180"/>
      <c r="F947" s="163"/>
      <c r="G947" s="180"/>
      <c r="H947" s="180"/>
      <c r="I947" s="163"/>
      <c r="J947" s="163"/>
      <c r="K947" s="163"/>
      <c r="L947" s="163"/>
      <c r="M947" s="163"/>
      <c r="N947" s="163"/>
      <c r="O947" s="163"/>
      <c r="P947" s="163"/>
      <c r="Q947" s="163"/>
      <c r="R947" s="163"/>
      <c r="S947" s="163"/>
      <c r="T947" s="163"/>
      <c r="U947" s="163"/>
      <c r="V947" s="163"/>
      <c r="W947" s="163"/>
      <c r="X947" s="163"/>
      <c r="Y947" s="163"/>
      <c r="Z947" s="163"/>
    </row>
    <row r="948" spans="1:26" ht="12" customHeight="1">
      <c r="A948" s="163"/>
      <c r="B948" s="163"/>
      <c r="C948" s="163"/>
      <c r="D948" s="163"/>
      <c r="E948" s="180"/>
      <c r="F948" s="163"/>
      <c r="G948" s="180"/>
      <c r="H948" s="180"/>
      <c r="I948" s="163"/>
      <c r="J948" s="163"/>
      <c r="K948" s="163"/>
      <c r="L948" s="163"/>
      <c r="M948" s="163"/>
      <c r="N948" s="163"/>
      <c r="O948" s="163"/>
      <c r="P948" s="163"/>
      <c r="Q948" s="163"/>
      <c r="R948" s="163"/>
      <c r="S948" s="163"/>
      <c r="T948" s="163"/>
      <c r="U948" s="163"/>
      <c r="V948" s="163"/>
      <c r="W948" s="163"/>
      <c r="X948" s="163"/>
      <c r="Y948" s="163"/>
      <c r="Z948" s="163"/>
    </row>
    <row r="949" spans="1:26" ht="12" customHeight="1">
      <c r="A949" s="163"/>
      <c r="B949" s="163"/>
      <c r="C949" s="163"/>
      <c r="D949" s="163"/>
      <c r="E949" s="180"/>
      <c r="F949" s="163"/>
      <c r="G949" s="180"/>
      <c r="H949" s="180"/>
      <c r="I949" s="163"/>
      <c r="J949" s="163"/>
      <c r="K949" s="163"/>
      <c r="L949" s="163"/>
      <c r="M949" s="163"/>
      <c r="N949" s="163"/>
      <c r="O949" s="163"/>
      <c r="P949" s="163"/>
      <c r="Q949" s="163"/>
      <c r="R949" s="163"/>
      <c r="S949" s="163"/>
      <c r="T949" s="163"/>
      <c r="U949" s="163"/>
      <c r="V949" s="163"/>
      <c r="W949" s="163"/>
      <c r="X949" s="163"/>
      <c r="Y949" s="163"/>
      <c r="Z949" s="163"/>
    </row>
    <row r="950" spans="1:26" ht="12" customHeight="1">
      <c r="A950" s="163"/>
      <c r="B950" s="163"/>
      <c r="C950" s="163"/>
      <c r="D950" s="163"/>
      <c r="E950" s="180"/>
      <c r="F950" s="163"/>
      <c r="G950" s="180"/>
      <c r="H950" s="180"/>
      <c r="I950" s="163"/>
      <c r="J950" s="163"/>
      <c r="K950" s="163"/>
      <c r="L950" s="163"/>
      <c r="M950" s="163"/>
      <c r="N950" s="163"/>
      <c r="O950" s="163"/>
      <c r="P950" s="163"/>
      <c r="Q950" s="163"/>
      <c r="R950" s="163"/>
      <c r="S950" s="163"/>
      <c r="T950" s="163"/>
      <c r="U950" s="163"/>
      <c r="V950" s="163"/>
      <c r="W950" s="163"/>
      <c r="X950" s="163"/>
      <c r="Y950" s="163"/>
      <c r="Z950" s="163"/>
    </row>
    <row r="951" spans="1:26" ht="12" customHeight="1">
      <c r="A951" s="163"/>
      <c r="B951" s="163"/>
      <c r="C951" s="163"/>
      <c r="D951" s="163"/>
      <c r="E951" s="180"/>
      <c r="F951" s="163"/>
      <c r="G951" s="180"/>
      <c r="H951" s="180"/>
      <c r="I951" s="163"/>
      <c r="J951" s="163"/>
      <c r="K951" s="163"/>
      <c r="L951" s="163"/>
      <c r="M951" s="163"/>
      <c r="N951" s="163"/>
      <c r="O951" s="163"/>
      <c r="P951" s="163"/>
      <c r="Q951" s="163"/>
      <c r="R951" s="163"/>
      <c r="S951" s="163"/>
      <c r="T951" s="163"/>
      <c r="U951" s="163"/>
      <c r="V951" s="163"/>
      <c r="W951" s="163"/>
      <c r="X951" s="163"/>
      <c r="Y951" s="163"/>
      <c r="Z951" s="163"/>
    </row>
    <row r="952" spans="1:26" ht="12" customHeight="1">
      <c r="A952" s="163"/>
      <c r="B952" s="163"/>
      <c r="C952" s="163"/>
      <c r="D952" s="163"/>
      <c r="E952" s="180"/>
      <c r="F952" s="163"/>
      <c r="G952" s="180"/>
      <c r="H952" s="180"/>
      <c r="I952" s="163"/>
      <c r="J952" s="163"/>
      <c r="K952" s="163"/>
      <c r="L952" s="163"/>
      <c r="M952" s="163"/>
      <c r="N952" s="163"/>
      <c r="O952" s="163"/>
      <c r="P952" s="163"/>
      <c r="Q952" s="163"/>
      <c r="R952" s="163"/>
      <c r="S952" s="163"/>
      <c r="T952" s="163"/>
      <c r="U952" s="163"/>
      <c r="V952" s="163"/>
      <c r="W952" s="163"/>
      <c r="X952" s="163"/>
      <c r="Y952" s="163"/>
      <c r="Z952" s="163"/>
    </row>
    <row r="953" spans="1:26" ht="12" customHeight="1">
      <c r="A953" s="163"/>
      <c r="B953" s="163"/>
      <c r="C953" s="163"/>
      <c r="D953" s="163"/>
      <c r="E953" s="180"/>
      <c r="F953" s="163"/>
      <c r="G953" s="180"/>
      <c r="H953" s="180"/>
      <c r="I953" s="163"/>
      <c r="J953" s="163"/>
      <c r="K953" s="163"/>
      <c r="L953" s="163"/>
      <c r="M953" s="163"/>
      <c r="N953" s="163"/>
      <c r="O953" s="163"/>
      <c r="P953" s="163"/>
      <c r="Q953" s="163"/>
      <c r="R953" s="163"/>
      <c r="S953" s="163"/>
      <c r="T953" s="163"/>
      <c r="U953" s="163"/>
      <c r="V953" s="163"/>
      <c r="W953" s="163"/>
      <c r="X953" s="163"/>
      <c r="Y953" s="163"/>
      <c r="Z953" s="163"/>
    </row>
    <row r="954" spans="1:26" ht="12" customHeight="1">
      <c r="A954" s="163"/>
      <c r="B954" s="163"/>
      <c r="C954" s="163"/>
      <c r="D954" s="163"/>
      <c r="E954" s="180"/>
      <c r="F954" s="163"/>
      <c r="G954" s="180"/>
      <c r="H954" s="180"/>
      <c r="I954" s="163"/>
      <c r="J954" s="163"/>
      <c r="K954" s="163"/>
      <c r="L954" s="163"/>
      <c r="M954" s="163"/>
      <c r="N954" s="163"/>
      <c r="O954" s="163"/>
      <c r="P954" s="163"/>
      <c r="Q954" s="163"/>
      <c r="R954" s="163"/>
      <c r="S954" s="163"/>
      <c r="T954" s="163"/>
      <c r="U954" s="163"/>
      <c r="V954" s="163"/>
      <c r="W954" s="163"/>
      <c r="X954" s="163"/>
      <c r="Y954" s="163"/>
      <c r="Z954" s="163"/>
    </row>
    <row r="955" spans="1:26" ht="12" customHeight="1">
      <c r="A955" s="163"/>
      <c r="B955" s="163"/>
      <c r="C955" s="163"/>
      <c r="D955" s="163"/>
      <c r="E955" s="180"/>
      <c r="F955" s="163"/>
      <c r="G955" s="180"/>
      <c r="H955" s="180"/>
      <c r="I955" s="163"/>
      <c r="J955" s="163"/>
      <c r="K955" s="163"/>
      <c r="L955" s="163"/>
      <c r="M955" s="163"/>
      <c r="N955" s="163"/>
      <c r="O955" s="163"/>
      <c r="P955" s="163"/>
      <c r="Q955" s="163"/>
      <c r="R955" s="163"/>
      <c r="S955" s="163"/>
      <c r="T955" s="163"/>
      <c r="U955" s="163"/>
      <c r="V955" s="163"/>
      <c r="W955" s="163"/>
      <c r="X955" s="163"/>
      <c r="Y955" s="163"/>
      <c r="Z955" s="163"/>
    </row>
    <row r="956" spans="1:26" ht="12" customHeight="1">
      <c r="A956" s="163"/>
      <c r="B956" s="163"/>
      <c r="C956" s="163"/>
      <c r="D956" s="163"/>
      <c r="E956" s="180"/>
      <c r="F956" s="163"/>
      <c r="G956" s="180"/>
      <c r="H956" s="180"/>
      <c r="I956" s="163"/>
      <c r="J956" s="163"/>
      <c r="K956" s="163"/>
      <c r="L956" s="163"/>
      <c r="M956" s="163"/>
      <c r="N956" s="163"/>
      <c r="O956" s="163"/>
      <c r="P956" s="163"/>
      <c r="Q956" s="163"/>
      <c r="R956" s="163"/>
      <c r="S956" s="163"/>
      <c r="T956" s="163"/>
      <c r="U956" s="163"/>
      <c r="V956" s="163"/>
      <c r="W956" s="163"/>
      <c r="X956" s="163"/>
      <c r="Y956" s="163"/>
      <c r="Z956" s="163"/>
    </row>
    <row r="957" spans="1:26" ht="12" customHeight="1">
      <c r="A957" s="163"/>
      <c r="B957" s="163"/>
      <c r="C957" s="163"/>
      <c r="D957" s="163"/>
      <c r="E957" s="180"/>
      <c r="F957" s="163"/>
      <c r="G957" s="180"/>
      <c r="H957" s="180"/>
      <c r="I957" s="163"/>
      <c r="J957" s="163"/>
      <c r="K957" s="163"/>
      <c r="L957" s="163"/>
      <c r="M957" s="163"/>
      <c r="N957" s="163"/>
      <c r="O957" s="163"/>
      <c r="P957" s="163"/>
      <c r="Q957" s="163"/>
      <c r="R957" s="163"/>
      <c r="S957" s="163"/>
      <c r="T957" s="163"/>
      <c r="U957" s="163"/>
      <c r="V957" s="163"/>
      <c r="W957" s="163"/>
      <c r="X957" s="163"/>
      <c r="Y957" s="163"/>
      <c r="Z957" s="163"/>
    </row>
    <row r="958" spans="1:26" ht="12" customHeight="1">
      <c r="A958" s="163"/>
      <c r="B958" s="163"/>
      <c r="C958" s="163"/>
      <c r="D958" s="163"/>
      <c r="E958" s="180"/>
      <c r="F958" s="163"/>
      <c r="G958" s="180"/>
      <c r="H958" s="180"/>
      <c r="I958" s="163"/>
      <c r="J958" s="163"/>
      <c r="K958" s="163"/>
      <c r="L958" s="163"/>
      <c r="M958" s="163"/>
      <c r="N958" s="163"/>
      <c r="O958" s="163"/>
      <c r="P958" s="163"/>
      <c r="Q958" s="163"/>
      <c r="R958" s="163"/>
      <c r="S958" s="163"/>
      <c r="T958" s="163"/>
      <c r="U958" s="163"/>
      <c r="V958" s="163"/>
      <c r="W958" s="163"/>
      <c r="X958" s="163"/>
      <c r="Y958" s="163"/>
      <c r="Z958" s="163"/>
    </row>
    <row r="959" spans="1:26" ht="12" customHeight="1">
      <c r="A959" s="163"/>
      <c r="B959" s="163"/>
      <c r="C959" s="163"/>
      <c r="D959" s="163"/>
      <c r="E959" s="180"/>
      <c r="F959" s="163"/>
      <c r="G959" s="180"/>
      <c r="H959" s="180"/>
      <c r="I959" s="163"/>
      <c r="J959" s="163"/>
      <c r="K959" s="163"/>
      <c r="L959" s="163"/>
      <c r="M959" s="163"/>
      <c r="N959" s="163"/>
      <c r="O959" s="163"/>
      <c r="P959" s="163"/>
      <c r="Q959" s="163"/>
      <c r="R959" s="163"/>
      <c r="S959" s="163"/>
      <c r="T959" s="163"/>
      <c r="U959" s="163"/>
      <c r="V959" s="163"/>
      <c r="W959" s="163"/>
      <c r="X959" s="163"/>
      <c r="Y959" s="163"/>
      <c r="Z959" s="163"/>
    </row>
    <row r="960" spans="1:26" ht="12" customHeight="1">
      <c r="A960" s="163"/>
      <c r="B960" s="163"/>
      <c r="C960" s="163"/>
      <c r="D960" s="163"/>
      <c r="E960" s="180"/>
      <c r="F960" s="163"/>
      <c r="G960" s="180"/>
      <c r="H960" s="180"/>
      <c r="I960" s="163"/>
      <c r="J960" s="163"/>
      <c r="K960" s="163"/>
      <c r="L960" s="163"/>
      <c r="M960" s="163"/>
      <c r="N960" s="163"/>
      <c r="O960" s="163"/>
      <c r="P960" s="163"/>
      <c r="Q960" s="163"/>
      <c r="R960" s="163"/>
      <c r="S960" s="163"/>
      <c r="T960" s="163"/>
      <c r="U960" s="163"/>
      <c r="V960" s="163"/>
      <c r="W960" s="163"/>
      <c r="X960" s="163"/>
      <c r="Y960" s="163"/>
      <c r="Z960" s="163"/>
    </row>
    <row r="961" spans="1:26" ht="12" customHeight="1">
      <c r="A961" s="163"/>
      <c r="B961" s="163"/>
      <c r="C961" s="163"/>
      <c r="D961" s="163"/>
      <c r="E961" s="180"/>
      <c r="F961" s="163"/>
      <c r="G961" s="180"/>
      <c r="H961" s="180"/>
      <c r="I961" s="163"/>
      <c r="J961" s="163"/>
      <c r="K961" s="163"/>
      <c r="L961" s="163"/>
      <c r="M961" s="163"/>
      <c r="N961" s="163"/>
      <c r="O961" s="163"/>
      <c r="P961" s="163"/>
      <c r="Q961" s="163"/>
      <c r="R961" s="163"/>
      <c r="S961" s="163"/>
      <c r="T961" s="163"/>
      <c r="U961" s="163"/>
      <c r="V961" s="163"/>
      <c r="W961" s="163"/>
      <c r="X961" s="163"/>
      <c r="Y961" s="163"/>
      <c r="Z961" s="163"/>
    </row>
    <row r="962" spans="1:26" ht="12" customHeight="1">
      <c r="A962" s="163"/>
      <c r="B962" s="163"/>
      <c r="C962" s="163"/>
      <c r="D962" s="163"/>
      <c r="E962" s="180"/>
      <c r="F962" s="163"/>
      <c r="G962" s="180"/>
      <c r="H962" s="180"/>
      <c r="I962" s="163"/>
      <c r="J962" s="163"/>
      <c r="K962" s="163"/>
      <c r="L962" s="163"/>
      <c r="M962" s="163"/>
      <c r="N962" s="163"/>
      <c r="O962" s="163"/>
      <c r="P962" s="163"/>
      <c r="Q962" s="163"/>
      <c r="R962" s="163"/>
      <c r="S962" s="163"/>
      <c r="T962" s="163"/>
      <c r="U962" s="163"/>
      <c r="V962" s="163"/>
      <c r="W962" s="163"/>
      <c r="X962" s="163"/>
      <c r="Y962" s="163"/>
      <c r="Z962" s="163"/>
    </row>
    <row r="963" spans="1:26" ht="12" customHeight="1">
      <c r="A963" s="163"/>
      <c r="B963" s="163"/>
      <c r="C963" s="163"/>
      <c r="D963" s="163"/>
      <c r="E963" s="180"/>
      <c r="F963" s="163"/>
      <c r="G963" s="180"/>
      <c r="H963" s="180"/>
      <c r="I963" s="163"/>
      <c r="J963" s="163"/>
      <c r="K963" s="163"/>
      <c r="L963" s="163"/>
      <c r="M963" s="163"/>
      <c r="N963" s="163"/>
      <c r="O963" s="163"/>
      <c r="P963" s="163"/>
      <c r="Q963" s="163"/>
      <c r="R963" s="163"/>
      <c r="S963" s="163"/>
      <c r="T963" s="163"/>
      <c r="U963" s="163"/>
      <c r="V963" s="163"/>
      <c r="W963" s="163"/>
      <c r="X963" s="163"/>
      <c r="Y963" s="163"/>
      <c r="Z963" s="163"/>
    </row>
    <row r="964" spans="1:26" ht="12" customHeight="1">
      <c r="A964" s="163"/>
      <c r="B964" s="163"/>
      <c r="C964" s="163"/>
      <c r="D964" s="163"/>
      <c r="E964" s="180"/>
      <c r="F964" s="163"/>
      <c r="G964" s="180"/>
      <c r="H964" s="180"/>
      <c r="I964" s="163"/>
      <c r="J964" s="163"/>
      <c r="K964" s="163"/>
      <c r="L964" s="163"/>
      <c r="M964" s="163"/>
      <c r="N964" s="163"/>
      <c r="O964" s="163"/>
      <c r="P964" s="163"/>
      <c r="Q964" s="163"/>
      <c r="R964" s="163"/>
      <c r="S964" s="163"/>
      <c r="T964" s="163"/>
      <c r="U964" s="163"/>
      <c r="V964" s="163"/>
      <c r="W964" s="163"/>
      <c r="X964" s="163"/>
      <c r="Y964" s="163"/>
      <c r="Z964" s="163"/>
    </row>
    <row r="965" spans="1:26" ht="12" customHeight="1">
      <c r="A965" s="163"/>
      <c r="B965" s="163"/>
      <c r="C965" s="163"/>
      <c r="D965" s="163"/>
      <c r="E965" s="180"/>
      <c r="F965" s="163"/>
      <c r="G965" s="180"/>
      <c r="H965" s="180"/>
      <c r="I965" s="163"/>
      <c r="J965" s="163"/>
      <c r="K965" s="163"/>
      <c r="L965" s="163"/>
      <c r="M965" s="163"/>
      <c r="N965" s="163"/>
      <c r="O965" s="163"/>
      <c r="P965" s="163"/>
      <c r="Q965" s="163"/>
      <c r="R965" s="163"/>
      <c r="S965" s="163"/>
      <c r="T965" s="163"/>
      <c r="U965" s="163"/>
      <c r="V965" s="163"/>
      <c r="W965" s="163"/>
      <c r="X965" s="163"/>
      <c r="Y965" s="163"/>
      <c r="Z965" s="163"/>
    </row>
    <row r="966" spans="1:26" ht="12" customHeight="1">
      <c r="A966" s="163"/>
      <c r="B966" s="163"/>
      <c r="C966" s="163"/>
      <c r="D966" s="163"/>
      <c r="E966" s="180"/>
      <c r="F966" s="163"/>
      <c r="G966" s="180"/>
      <c r="H966" s="180"/>
      <c r="I966" s="163"/>
      <c r="J966" s="163"/>
      <c r="K966" s="163"/>
      <c r="L966" s="163"/>
      <c r="M966" s="163"/>
      <c r="N966" s="163"/>
      <c r="O966" s="163"/>
      <c r="P966" s="163"/>
      <c r="Q966" s="163"/>
      <c r="R966" s="163"/>
      <c r="S966" s="163"/>
      <c r="T966" s="163"/>
      <c r="U966" s="163"/>
      <c r="V966" s="163"/>
      <c r="W966" s="163"/>
      <c r="X966" s="163"/>
      <c r="Y966" s="163"/>
      <c r="Z966" s="163"/>
    </row>
    <row r="967" spans="1:26" ht="12" customHeight="1">
      <c r="A967" s="163"/>
      <c r="B967" s="163"/>
      <c r="C967" s="163"/>
      <c r="D967" s="163"/>
      <c r="E967" s="180"/>
      <c r="F967" s="163"/>
      <c r="G967" s="180"/>
      <c r="H967" s="180"/>
      <c r="I967" s="163"/>
      <c r="J967" s="163"/>
      <c r="K967" s="163"/>
      <c r="L967" s="163"/>
      <c r="M967" s="163"/>
      <c r="N967" s="163"/>
      <c r="O967" s="163"/>
      <c r="P967" s="163"/>
      <c r="Q967" s="163"/>
      <c r="R967" s="163"/>
      <c r="S967" s="163"/>
      <c r="T967" s="163"/>
      <c r="U967" s="163"/>
      <c r="V967" s="163"/>
      <c r="W967" s="163"/>
      <c r="X967" s="163"/>
      <c r="Y967" s="163"/>
      <c r="Z967" s="163"/>
    </row>
    <row r="968" spans="1:26" ht="12" customHeight="1">
      <c r="A968" s="163"/>
      <c r="B968" s="163"/>
      <c r="C968" s="163"/>
      <c r="D968" s="163"/>
      <c r="E968" s="180"/>
      <c r="F968" s="163"/>
      <c r="G968" s="180"/>
      <c r="H968" s="180"/>
      <c r="I968" s="163"/>
      <c r="J968" s="163"/>
      <c r="K968" s="163"/>
      <c r="L968" s="163"/>
      <c r="M968" s="163"/>
      <c r="N968" s="163"/>
      <c r="O968" s="163"/>
      <c r="P968" s="163"/>
      <c r="Q968" s="163"/>
      <c r="R968" s="163"/>
      <c r="S968" s="163"/>
      <c r="T968" s="163"/>
      <c r="U968" s="163"/>
      <c r="V968" s="163"/>
      <c r="W968" s="163"/>
      <c r="X968" s="163"/>
      <c r="Y968" s="163"/>
      <c r="Z968" s="163"/>
    </row>
    <row r="969" spans="1:26" ht="12" customHeight="1">
      <c r="A969" s="163"/>
      <c r="B969" s="163"/>
      <c r="C969" s="163"/>
      <c r="D969" s="163"/>
      <c r="E969" s="180"/>
      <c r="F969" s="163"/>
      <c r="G969" s="180"/>
      <c r="H969" s="180"/>
      <c r="I969" s="163"/>
      <c r="J969" s="163"/>
      <c r="K969" s="163"/>
      <c r="L969" s="163"/>
      <c r="M969" s="163"/>
      <c r="N969" s="163"/>
      <c r="O969" s="163"/>
      <c r="P969" s="163"/>
      <c r="Q969" s="163"/>
      <c r="R969" s="163"/>
      <c r="S969" s="163"/>
      <c r="T969" s="163"/>
      <c r="U969" s="163"/>
      <c r="V969" s="163"/>
      <c r="W969" s="163"/>
      <c r="X969" s="163"/>
      <c r="Y969" s="163"/>
      <c r="Z969" s="163"/>
    </row>
    <row r="970" spans="1:26" ht="12" customHeight="1">
      <c r="A970" s="163"/>
      <c r="B970" s="163"/>
      <c r="C970" s="163"/>
      <c r="D970" s="163"/>
      <c r="E970" s="180"/>
      <c r="F970" s="163"/>
      <c r="G970" s="180"/>
      <c r="H970" s="180"/>
      <c r="I970" s="163"/>
      <c r="J970" s="163"/>
      <c r="K970" s="163"/>
      <c r="L970" s="163"/>
      <c r="M970" s="163"/>
      <c r="N970" s="163"/>
      <c r="O970" s="163"/>
      <c r="P970" s="163"/>
      <c r="Q970" s="163"/>
      <c r="R970" s="163"/>
      <c r="S970" s="163"/>
      <c r="T970" s="163"/>
      <c r="U970" s="163"/>
      <c r="V970" s="163"/>
      <c r="W970" s="163"/>
      <c r="X970" s="163"/>
      <c r="Y970" s="163"/>
      <c r="Z970" s="163"/>
    </row>
    <row r="971" spans="1:26" ht="12" customHeight="1">
      <c r="A971" s="163"/>
      <c r="B971" s="163"/>
      <c r="C971" s="163"/>
      <c r="D971" s="163"/>
      <c r="E971" s="180"/>
      <c r="F971" s="163"/>
      <c r="G971" s="180"/>
      <c r="H971" s="180"/>
      <c r="I971" s="163"/>
      <c r="J971" s="163"/>
      <c r="K971" s="163"/>
      <c r="L971" s="163"/>
      <c r="M971" s="163"/>
      <c r="N971" s="163"/>
      <c r="O971" s="163"/>
      <c r="P971" s="163"/>
      <c r="Q971" s="163"/>
      <c r="R971" s="163"/>
      <c r="S971" s="163"/>
      <c r="T971" s="163"/>
      <c r="U971" s="163"/>
      <c r="V971" s="163"/>
      <c r="W971" s="163"/>
      <c r="X971" s="163"/>
      <c r="Y971" s="163"/>
      <c r="Z971" s="163"/>
    </row>
    <row r="972" spans="1:26" ht="12" customHeight="1">
      <c r="A972" s="163"/>
      <c r="B972" s="163"/>
      <c r="C972" s="163"/>
      <c r="D972" s="163"/>
      <c r="E972" s="180"/>
      <c r="F972" s="163"/>
      <c r="G972" s="180"/>
      <c r="H972" s="180"/>
      <c r="I972" s="163"/>
      <c r="J972" s="163"/>
      <c r="K972" s="163"/>
      <c r="L972" s="163"/>
      <c r="M972" s="163"/>
      <c r="N972" s="163"/>
      <c r="O972" s="163"/>
      <c r="P972" s="163"/>
      <c r="Q972" s="163"/>
      <c r="R972" s="163"/>
      <c r="S972" s="163"/>
      <c r="T972" s="163"/>
      <c r="U972" s="163"/>
      <c r="V972" s="163"/>
      <c r="W972" s="163"/>
      <c r="X972" s="163"/>
      <c r="Y972" s="163"/>
      <c r="Z972" s="163"/>
    </row>
    <row r="973" spans="1:26" ht="12" customHeight="1">
      <c r="A973" s="163"/>
      <c r="B973" s="163"/>
      <c r="C973" s="163"/>
      <c r="D973" s="163"/>
      <c r="E973" s="180"/>
      <c r="F973" s="163"/>
      <c r="G973" s="180"/>
      <c r="H973" s="180"/>
      <c r="I973" s="163"/>
      <c r="J973" s="163"/>
      <c r="K973" s="163"/>
      <c r="L973" s="163"/>
      <c r="M973" s="163"/>
      <c r="N973" s="163"/>
      <c r="O973" s="163"/>
      <c r="P973" s="163"/>
      <c r="Q973" s="163"/>
      <c r="R973" s="163"/>
      <c r="S973" s="163"/>
      <c r="T973" s="163"/>
      <c r="U973" s="163"/>
      <c r="V973" s="163"/>
      <c r="W973" s="163"/>
      <c r="X973" s="163"/>
      <c r="Y973" s="163"/>
      <c r="Z973" s="163"/>
    </row>
    <row r="974" spans="1:26" ht="12" customHeight="1">
      <c r="A974" s="163"/>
      <c r="B974" s="163"/>
      <c r="C974" s="163"/>
      <c r="D974" s="163"/>
      <c r="E974" s="180"/>
      <c r="F974" s="163"/>
      <c r="G974" s="180"/>
      <c r="H974" s="180"/>
      <c r="I974" s="163"/>
      <c r="J974" s="163"/>
      <c r="K974" s="163"/>
      <c r="L974" s="163"/>
      <c r="M974" s="163"/>
      <c r="N974" s="163"/>
      <c r="O974" s="163"/>
      <c r="P974" s="163"/>
      <c r="Q974" s="163"/>
      <c r="R974" s="163"/>
      <c r="S974" s="163"/>
      <c r="T974" s="163"/>
      <c r="U974" s="163"/>
      <c r="V974" s="163"/>
      <c r="W974" s="163"/>
      <c r="X974" s="163"/>
      <c r="Y974" s="163"/>
      <c r="Z974" s="163"/>
    </row>
    <row r="975" spans="1:26" ht="12" customHeight="1">
      <c r="A975" s="163"/>
      <c r="B975" s="163"/>
      <c r="C975" s="163"/>
      <c r="D975" s="163"/>
      <c r="E975" s="180"/>
      <c r="F975" s="163"/>
      <c r="G975" s="180"/>
      <c r="H975" s="180"/>
      <c r="I975" s="163"/>
      <c r="J975" s="163"/>
      <c r="K975" s="163"/>
      <c r="L975" s="163"/>
      <c r="M975" s="163"/>
      <c r="N975" s="163"/>
      <c r="O975" s="163"/>
      <c r="P975" s="163"/>
      <c r="Q975" s="163"/>
      <c r="R975" s="163"/>
      <c r="S975" s="163"/>
      <c r="T975" s="163"/>
      <c r="U975" s="163"/>
      <c r="V975" s="163"/>
      <c r="W975" s="163"/>
      <c r="X975" s="163"/>
      <c r="Y975" s="163"/>
      <c r="Z975" s="163"/>
    </row>
    <row r="976" spans="1:26" ht="12" customHeight="1">
      <c r="A976" s="163"/>
      <c r="B976" s="163"/>
      <c r="C976" s="163"/>
      <c r="D976" s="163"/>
      <c r="E976" s="180"/>
      <c r="F976" s="163"/>
      <c r="G976" s="180"/>
      <c r="H976" s="180"/>
      <c r="I976" s="163"/>
      <c r="J976" s="163"/>
      <c r="K976" s="163"/>
      <c r="L976" s="163"/>
      <c r="M976" s="163"/>
      <c r="N976" s="163"/>
      <c r="O976" s="163"/>
      <c r="P976" s="163"/>
      <c r="Q976" s="163"/>
      <c r="R976" s="163"/>
      <c r="S976" s="163"/>
      <c r="T976" s="163"/>
      <c r="U976" s="163"/>
      <c r="V976" s="163"/>
      <c r="W976" s="163"/>
      <c r="X976" s="163"/>
      <c r="Y976" s="163"/>
      <c r="Z976" s="163"/>
    </row>
    <row r="977" spans="1:26" ht="12" customHeight="1">
      <c r="A977" s="163"/>
      <c r="B977" s="163"/>
      <c r="C977" s="163"/>
      <c r="D977" s="163"/>
      <c r="E977" s="180"/>
      <c r="F977" s="163"/>
      <c r="G977" s="180"/>
      <c r="H977" s="180"/>
      <c r="I977" s="163"/>
      <c r="J977" s="163"/>
      <c r="K977" s="163"/>
      <c r="L977" s="163"/>
      <c r="M977" s="163"/>
      <c r="N977" s="163"/>
      <c r="O977" s="163"/>
      <c r="P977" s="163"/>
      <c r="Q977" s="163"/>
      <c r="R977" s="163"/>
      <c r="S977" s="163"/>
      <c r="T977" s="163"/>
      <c r="U977" s="163"/>
      <c r="V977" s="163"/>
      <c r="W977" s="163"/>
      <c r="X977" s="163"/>
      <c r="Y977" s="163"/>
      <c r="Z977" s="163"/>
    </row>
    <row r="978" spans="1:26" ht="12" customHeight="1">
      <c r="A978" s="163"/>
      <c r="B978" s="163"/>
      <c r="C978" s="163"/>
      <c r="D978" s="163"/>
      <c r="E978" s="180"/>
      <c r="F978" s="163"/>
      <c r="G978" s="180"/>
      <c r="H978" s="180"/>
      <c r="I978" s="163"/>
      <c r="J978" s="163"/>
      <c r="K978" s="163"/>
      <c r="L978" s="163"/>
      <c r="M978" s="163"/>
      <c r="N978" s="163"/>
      <c r="O978" s="163"/>
      <c r="P978" s="163"/>
      <c r="Q978" s="163"/>
      <c r="R978" s="163"/>
      <c r="S978" s="163"/>
      <c r="T978" s="163"/>
      <c r="U978" s="163"/>
      <c r="V978" s="163"/>
      <c r="W978" s="163"/>
      <c r="X978" s="163"/>
      <c r="Y978" s="163"/>
      <c r="Z978" s="163"/>
    </row>
    <row r="979" spans="1:26" ht="12" customHeight="1">
      <c r="A979" s="163"/>
      <c r="B979" s="163"/>
      <c r="C979" s="163"/>
      <c r="D979" s="163"/>
      <c r="E979" s="180"/>
      <c r="F979" s="163"/>
      <c r="G979" s="180"/>
      <c r="H979" s="180"/>
      <c r="I979" s="163"/>
      <c r="J979" s="163"/>
      <c r="K979" s="163"/>
      <c r="L979" s="163"/>
      <c r="M979" s="163"/>
      <c r="N979" s="163"/>
      <c r="O979" s="163"/>
      <c r="P979" s="163"/>
      <c r="Q979" s="163"/>
      <c r="R979" s="163"/>
      <c r="S979" s="163"/>
      <c r="T979" s="163"/>
      <c r="U979" s="163"/>
      <c r="V979" s="163"/>
      <c r="W979" s="163"/>
      <c r="X979" s="163"/>
      <c r="Y979" s="163"/>
      <c r="Z979" s="163"/>
    </row>
    <row r="980" spans="1:26" ht="12" customHeight="1">
      <c r="A980" s="163"/>
      <c r="B980" s="163"/>
      <c r="C980" s="163"/>
      <c r="D980" s="163"/>
      <c r="E980" s="180"/>
      <c r="F980" s="163"/>
      <c r="G980" s="180"/>
      <c r="H980" s="180"/>
      <c r="I980" s="163"/>
      <c r="J980" s="163"/>
      <c r="K980" s="163"/>
      <c r="L980" s="163"/>
      <c r="M980" s="163"/>
      <c r="N980" s="163"/>
      <c r="O980" s="163"/>
      <c r="P980" s="163"/>
      <c r="Q980" s="163"/>
      <c r="R980" s="163"/>
      <c r="S980" s="163"/>
      <c r="T980" s="163"/>
      <c r="U980" s="163"/>
      <c r="V980" s="163"/>
      <c r="W980" s="163"/>
      <c r="X980" s="163"/>
      <c r="Y980" s="163"/>
      <c r="Z980" s="163"/>
    </row>
    <row r="981" spans="1:26" ht="12" customHeight="1">
      <c r="A981" s="163"/>
      <c r="B981" s="163"/>
      <c r="C981" s="163"/>
      <c r="D981" s="163"/>
      <c r="E981" s="180"/>
      <c r="F981" s="163"/>
      <c r="G981" s="180"/>
      <c r="H981" s="180"/>
      <c r="I981" s="163"/>
      <c r="J981" s="163"/>
      <c r="K981" s="163"/>
      <c r="L981" s="163"/>
      <c r="M981" s="163"/>
      <c r="N981" s="163"/>
      <c r="O981" s="163"/>
      <c r="P981" s="163"/>
      <c r="Q981" s="163"/>
      <c r="R981" s="163"/>
      <c r="S981" s="163"/>
      <c r="T981" s="163"/>
      <c r="U981" s="163"/>
      <c r="V981" s="163"/>
      <c r="W981" s="163"/>
      <c r="X981" s="163"/>
      <c r="Y981" s="163"/>
      <c r="Z981" s="163"/>
    </row>
    <row r="982" spans="1:26" ht="12" customHeight="1">
      <c r="A982" s="163"/>
      <c r="B982" s="163"/>
      <c r="C982" s="163"/>
      <c r="D982" s="163"/>
      <c r="E982" s="180"/>
      <c r="F982" s="163"/>
      <c r="G982" s="180"/>
      <c r="H982" s="180"/>
      <c r="I982" s="163"/>
      <c r="J982" s="163"/>
      <c r="K982" s="163"/>
      <c r="L982" s="163"/>
      <c r="M982" s="163"/>
      <c r="N982" s="163"/>
      <c r="O982" s="163"/>
      <c r="P982" s="163"/>
      <c r="Q982" s="163"/>
      <c r="R982" s="163"/>
      <c r="S982" s="163"/>
      <c r="T982" s="163"/>
      <c r="U982" s="163"/>
      <c r="V982" s="163"/>
      <c r="W982" s="163"/>
      <c r="X982" s="163"/>
      <c r="Y982" s="163"/>
      <c r="Z982" s="163"/>
    </row>
    <row r="983" spans="1:26" ht="12" customHeight="1">
      <c r="A983" s="163"/>
      <c r="B983" s="163"/>
      <c r="C983" s="163"/>
      <c r="D983" s="163"/>
      <c r="E983" s="180"/>
      <c r="F983" s="163"/>
      <c r="G983" s="180"/>
      <c r="H983" s="180"/>
      <c r="I983" s="163"/>
      <c r="J983" s="163"/>
      <c r="K983" s="163"/>
      <c r="L983" s="163"/>
      <c r="M983" s="163"/>
      <c r="N983" s="163"/>
      <c r="O983" s="163"/>
      <c r="P983" s="163"/>
      <c r="Q983" s="163"/>
      <c r="R983" s="163"/>
      <c r="S983" s="163"/>
      <c r="T983" s="163"/>
      <c r="U983" s="163"/>
      <c r="V983" s="163"/>
      <c r="W983" s="163"/>
      <c r="X983" s="163"/>
      <c r="Y983" s="163"/>
      <c r="Z983" s="163"/>
    </row>
    <row r="984" spans="1:26" ht="12" customHeight="1">
      <c r="A984" s="163"/>
      <c r="B984" s="163"/>
      <c r="C984" s="163"/>
      <c r="D984" s="163"/>
      <c r="E984" s="180"/>
      <c r="F984" s="163"/>
      <c r="G984" s="180"/>
      <c r="H984" s="180"/>
      <c r="I984" s="163"/>
      <c r="J984" s="163"/>
      <c r="K984" s="163"/>
      <c r="L984" s="163"/>
      <c r="M984" s="163"/>
      <c r="N984" s="163"/>
      <c r="O984" s="163"/>
      <c r="P984" s="163"/>
      <c r="Q984" s="163"/>
      <c r="R984" s="163"/>
      <c r="S984" s="163"/>
      <c r="T984" s="163"/>
      <c r="U984" s="163"/>
      <c r="V984" s="163"/>
      <c r="W984" s="163"/>
      <c r="X984" s="163"/>
      <c r="Y984" s="163"/>
      <c r="Z984" s="163"/>
    </row>
    <row r="985" spans="1:26" ht="12" customHeight="1">
      <c r="A985" s="163"/>
      <c r="B985" s="163"/>
      <c r="C985" s="163"/>
      <c r="D985" s="163"/>
      <c r="E985" s="180"/>
      <c r="F985" s="163"/>
      <c r="G985" s="180"/>
      <c r="H985" s="180"/>
      <c r="I985" s="163"/>
      <c r="J985" s="163"/>
      <c r="K985" s="163"/>
      <c r="L985" s="163"/>
      <c r="M985" s="163"/>
      <c r="N985" s="163"/>
      <c r="O985" s="163"/>
      <c r="P985" s="163"/>
      <c r="Q985" s="163"/>
      <c r="R985" s="163"/>
      <c r="S985" s="163"/>
      <c r="T985" s="163"/>
      <c r="U985" s="163"/>
      <c r="V985" s="163"/>
      <c r="W985" s="163"/>
      <c r="X985" s="163"/>
      <c r="Y985" s="163"/>
      <c r="Z985" s="163"/>
    </row>
    <row r="986" spans="1:26" ht="12" customHeight="1">
      <c r="A986" s="163"/>
      <c r="B986" s="163"/>
      <c r="C986" s="163"/>
      <c r="D986" s="163"/>
      <c r="E986" s="180"/>
      <c r="F986" s="163"/>
      <c r="G986" s="180"/>
      <c r="H986" s="180"/>
      <c r="I986" s="163"/>
      <c r="J986" s="163"/>
      <c r="K986" s="163"/>
      <c r="L986" s="163"/>
      <c r="M986" s="163"/>
      <c r="N986" s="163"/>
      <c r="O986" s="163"/>
      <c r="P986" s="163"/>
      <c r="Q986" s="163"/>
      <c r="R986" s="163"/>
      <c r="S986" s="163"/>
      <c r="T986" s="163"/>
      <c r="U986" s="163"/>
      <c r="V986" s="163"/>
      <c r="W986" s="163"/>
      <c r="X986" s="163"/>
      <c r="Y986" s="163"/>
      <c r="Z986" s="163"/>
    </row>
    <row r="987" spans="1:26" ht="12" customHeight="1">
      <c r="A987" s="163"/>
      <c r="B987" s="163"/>
      <c r="C987" s="163"/>
      <c r="D987" s="163"/>
      <c r="E987" s="180"/>
      <c r="F987" s="163"/>
      <c r="G987" s="180"/>
      <c r="H987" s="180"/>
      <c r="I987" s="163"/>
      <c r="J987" s="163"/>
      <c r="K987" s="163"/>
      <c r="L987" s="163"/>
      <c r="M987" s="163"/>
      <c r="N987" s="163"/>
      <c r="O987" s="163"/>
      <c r="P987" s="163"/>
      <c r="Q987" s="163"/>
      <c r="R987" s="163"/>
      <c r="S987" s="163"/>
      <c r="T987" s="163"/>
      <c r="U987" s="163"/>
      <c r="V987" s="163"/>
      <c r="W987" s="163"/>
      <c r="X987" s="163"/>
      <c r="Y987" s="163"/>
      <c r="Z987" s="163"/>
    </row>
    <row r="988" spans="1:26" ht="12" customHeight="1">
      <c r="A988" s="163"/>
      <c r="B988" s="163"/>
      <c r="C988" s="163"/>
      <c r="D988" s="163"/>
      <c r="E988" s="180"/>
      <c r="F988" s="163"/>
      <c r="G988" s="180"/>
      <c r="H988" s="180"/>
      <c r="I988" s="163"/>
      <c r="J988" s="163"/>
      <c r="K988" s="163"/>
      <c r="L988" s="163"/>
      <c r="M988" s="163"/>
      <c r="N988" s="163"/>
      <c r="O988" s="163"/>
      <c r="P988" s="163"/>
      <c r="Q988" s="163"/>
      <c r="R988" s="163"/>
      <c r="S988" s="163"/>
      <c r="T988" s="163"/>
      <c r="U988" s="163"/>
      <c r="V988" s="163"/>
      <c r="W988" s="163"/>
      <c r="X988" s="163"/>
      <c r="Y988" s="163"/>
      <c r="Z988" s="163"/>
    </row>
    <row r="989" spans="1:26" ht="12" customHeight="1">
      <c r="A989" s="163"/>
      <c r="B989" s="163"/>
      <c r="C989" s="163"/>
      <c r="D989" s="163"/>
      <c r="E989" s="180"/>
      <c r="F989" s="163"/>
      <c r="G989" s="180"/>
      <c r="H989" s="180"/>
      <c r="I989" s="163"/>
      <c r="J989" s="163"/>
      <c r="K989" s="163"/>
      <c r="L989" s="163"/>
      <c r="M989" s="163"/>
      <c r="N989" s="163"/>
      <c r="O989" s="163"/>
      <c r="P989" s="163"/>
      <c r="Q989" s="163"/>
      <c r="R989" s="163"/>
      <c r="S989" s="163"/>
      <c r="T989" s="163"/>
      <c r="U989" s="163"/>
      <c r="V989" s="163"/>
      <c r="W989" s="163"/>
      <c r="X989" s="163"/>
      <c r="Y989" s="163"/>
      <c r="Z989" s="163"/>
    </row>
    <row r="990" spans="1:26" ht="12" customHeight="1">
      <c r="A990" s="163"/>
      <c r="B990" s="163"/>
      <c r="C990" s="163"/>
      <c r="D990" s="163"/>
      <c r="E990" s="180"/>
      <c r="F990" s="163"/>
      <c r="G990" s="180"/>
      <c r="H990" s="180"/>
      <c r="I990" s="163"/>
      <c r="J990" s="163"/>
      <c r="K990" s="163"/>
      <c r="L990" s="163"/>
      <c r="M990" s="163"/>
      <c r="N990" s="163"/>
      <c r="O990" s="163"/>
      <c r="P990" s="163"/>
      <c r="Q990" s="163"/>
      <c r="R990" s="163"/>
      <c r="S990" s="163"/>
      <c r="T990" s="163"/>
      <c r="U990" s="163"/>
      <c r="V990" s="163"/>
      <c r="W990" s="163"/>
      <c r="X990" s="163"/>
      <c r="Y990" s="163"/>
      <c r="Z990" s="163"/>
    </row>
    <row r="991" spans="1:26" ht="12" customHeight="1">
      <c r="A991" s="163"/>
      <c r="B991" s="163"/>
      <c r="C991" s="163"/>
      <c r="D991" s="163"/>
      <c r="E991" s="180"/>
      <c r="F991" s="163"/>
      <c r="G991" s="180"/>
      <c r="H991" s="180"/>
      <c r="I991" s="163"/>
      <c r="J991" s="163"/>
      <c r="K991" s="163"/>
      <c r="L991" s="163"/>
      <c r="M991" s="163"/>
      <c r="N991" s="163"/>
      <c r="O991" s="163"/>
      <c r="P991" s="163"/>
      <c r="Q991" s="163"/>
      <c r="R991" s="163"/>
      <c r="S991" s="163"/>
      <c r="T991" s="163"/>
      <c r="U991" s="163"/>
      <c r="V991" s="163"/>
      <c r="W991" s="163"/>
      <c r="X991" s="163"/>
      <c r="Y991" s="163"/>
      <c r="Z991" s="163"/>
    </row>
    <row r="992" spans="1:26" ht="12" customHeight="1">
      <c r="A992" s="163"/>
      <c r="B992" s="163"/>
      <c r="C992" s="163"/>
      <c r="D992" s="163"/>
      <c r="E992" s="180"/>
      <c r="F992" s="163"/>
      <c r="G992" s="180"/>
      <c r="H992" s="180"/>
      <c r="I992" s="163"/>
      <c r="J992" s="163"/>
      <c r="K992" s="163"/>
      <c r="L992" s="163"/>
      <c r="M992" s="163"/>
      <c r="N992" s="163"/>
      <c r="O992" s="163"/>
      <c r="P992" s="163"/>
      <c r="Q992" s="163"/>
      <c r="R992" s="163"/>
      <c r="S992" s="163"/>
      <c r="T992" s="163"/>
      <c r="U992" s="163"/>
      <c r="V992" s="163"/>
      <c r="W992" s="163"/>
      <c r="X992" s="163"/>
      <c r="Y992" s="163"/>
      <c r="Z992" s="163"/>
    </row>
    <row r="993" spans="1:26" ht="12" customHeight="1">
      <c r="A993" s="163"/>
      <c r="B993" s="163"/>
      <c r="C993" s="163"/>
      <c r="D993" s="163"/>
      <c r="E993" s="180"/>
      <c r="F993" s="163"/>
      <c r="G993" s="180"/>
      <c r="H993" s="180"/>
      <c r="I993" s="163"/>
      <c r="J993" s="163"/>
      <c r="K993" s="163"/>
      <c r="L993" s="163"/>
      <c r="M993" s="163"/>
      <c r="N993" s="163"/>
      <c r="O993" s="163"/>
      <c r="P993" s="163"/>
      <c r="Q993" s="163"/>
      <c r="R993" s="163"/>
      <c r="S993" s="163"/>
      <c r="T993" s="163"/>
      <c r="U993" s="163"/>
      <c r="V993" s="163"/>
      <c r="W993" s="163"/>
      <c r="X993" s="163"/>
      <c r="Y993" s="163"/>
      <c r="Z993" s="163"/>
    </row>
    <row r="994" spans="1:26" ht="12" customHeight="1">
      <c r="A994" s="163"/>
      <c r="B994" s="163"/>
      <c r="C994" s="163"/>
      <c r="D994" s="163"/>
      <c r="E994" s="180"/>
      <c r="F994" s="163"/>
      <c r="G994" s="180"/>
      <c r="H994" s="180"/>
      <c r="I994" s="163"/>
      <c r="J994" s="163"/>
      <c r="K994" s="163"/>
      <c r="L994" s="163"/>
      <c r="M994" s="163"/>
      <c r="N994" s="163"/>
      <c r="O994" s="163"/>
      <c r="P994" s="163"/>
      <c r="Q994" s="163"/>
      <c r="R994" s="163"/>
      <c r="S994" s="163"/>
      <c r="T994" s="163"/>
      <c r="U994" s="163"/>
      <c r="V994" s="163"/>
      <c r="W994" s="163"/>
      <c r="X994" s="163"/>
      <c r="Y994" s="163"/>
      <c r="Z994" s="163"/>
    </row>
    <row r="995" spans="1:26" ht="12" customHeight="1">
      <c r="A995" s="163"/>
      <c r="B995" s="163"/>
      <c r="C995" s="163"/>
      <c r="D995" s="163"/>
      <c r="E995" s="180"/>
      <c r="F995" s="163"/>
      <c r="G995" s="180"/>
      <c r="H995" s="180"/>
      <c r="I995" s="163"/>
      <c r="J995" s="163"/>
      <c r="K995" s="163"/>
      <c r="L995" s="163"/>
      <c r="M995" s="163"/>
      <c r="N995" s="163"/>
      <c r="O995" s="163"/>
      <c r="P995" s="163"/>
      <c r="Q995" s="163"/>
      <c r="R995" s="163"/>
      <c r="S995" s="163"/>
      <c r="T995" s="163"/>
      <c r="U995" s="163"/>
      <c r="V995" s="163"/>
      <c r="W995" s="163"/>
      <c r="X995" s="163"/>
      <c r="Y995" s="163"/>
      <c r="Z995" s="163"/>
    </row>
    <row r="996" spans="1:26" ht="12" customHeight="1">
      <c r="A996" s="163"/>
      <c r="B996" s="163"/>
      <c r="C996" s="163"/>
      <c r="D996" s="163"/>
      <c r="E996" s="180"/>
      <c r="F996" s="163"/>
      <c r="G996" s="180"/>
      <c r="H996" s="180"/>
      <c r="I996" s="163"/>
      <c r="J996" s="163"/>
      <c r="K996" s="163"/>
      <c r="L996" s="163"/>
      <c r="M996" s="163"/>
      <c r="N996" s="163"/>
      <c r="O996" s="163"/>
      <c r="P996" s="163"/>
      <c r="Q996" s="163"/>
      <c r="R996" s="163"/>
      <c r="S996" s="163"/>
      <c r="T996" s="163"/>
      <c r="U996" s="163"/>
      <c r="V996" s="163"/>
      <c r="W996" s="163"/>
      <c r="X996" s="163"/>
      <c r="Y996" s="163"/>
      <c r="Z996" s="163"/>
    </row>
    <row r="997" spans="1:26" ht="12" customHeight="1">
      <c r="A997" s="163"/>
      <c r="B997" s="163"/>
      <c r="C997" s="163"/>
      <c r="D997" s="163"/>
      <c r="E997" s="180"/>
      <c r="F997" s="163"/>
      <c r="G997" s="180"/>
      <c r="H997" s="180"/>
      <c r="I997" s="163"/>
      <c r="J997" s="163"/>
      <c r="K997" s="163"/>
      <c r="L997" s="163"/>
      <c r="M997" s="163"/>
      <c r="N997" s="163"/>
      <c r="O997" s="163"/>
      <c r="P997" s="163"/>
      <c r="Q997" s="163"/>
      <c r="R997" s="163"/>
      <c r="S997" s="163"/>
      <c r="T997" s="163"/>
      <c r="U997" s="163"/>
      <c r="V997" s="163"/>
      <c r="W997" s="163"/>
      <c r="X997" s="163"/>
      <c r="Y997" s="163"/>
      <c r="Z997" s="163"/>
    </row>
    <row r="998" spans="1:26" ht="12" customHeight="1">
      <c r="A998" s="163"/>
      <c r="B998" s="163"/>
      <c r="C998" s="163"/>
      <c r="D998" s="163"/>
      <c r="E998" s="180"/>
      <c r="F998" s="163"/>
      <c r="G998" s="180"/>
      <c r="H998" s="180"/>
      <c r="I998" s="163"/>
      <c r="J998" s="163"/>
      <c r="K998" s="163"/>
      <c r="L998" s="163"/>
      <c r="M998" s="163"/>
      <c r="N998" s="163"/>
      <c r="O998" s="163"/>
      <c r="P998" s="163"/>
      <c r="Q998" s="163"/>
      <c r="R998" s="163"/>
      <c r="S998" s="163"/>
      <c r="T998" s="163"/>
      <c r="U998" s="163"/>
      <c r="V998" s="163"/>
      <c r="W998" s="163"/>
      <c r="X998" s="163"/>
      <c r="Y998" s="163"/>
      <c r="Z998" s="163"/>
    </row>
    <row r="999" spans="1:26" ht="12" customHeight="1">
      <c r="A999" s="163"/>
      <c r="B999" s="163"/>
      <c r="C999" s="163"/>
      <c r="D999" s="163"/>
      <c r="E999" s="180"/>
      <c r="F999" s="163"/>
      <c r="G999" s="180"/>
      <c r="H999" s="180"/>
      <c r="I999" s="163"/>
      <c r="J999" s="163"/>
      <c r="K999" s="163"/>
      <c r="L999" s="163"/>
      <c r="M999" s="163"/>
      <c r="N999" s="163"/>
      <c r="O999" s="163"/>
      <c r="P999" s="163"/>
      <c r="Q999" s="163"/>
      <c r="R999" s="163"/>
      <c r="S999" s="163"/>
      <c r="T999" s="163"/>
      <c r="U999" s="163"/>
      <c r="V999" s="163"/>
      <c r="W999" s="163"/>
      <c r="X999" s="163"/>
      <c r="Y999" s="163"/>
      <c r="Z999" s="163"/>
    </row>
    <row r="1000" spans="1:26" ht="12" customHeight="1">
      <c r="A1000" s="163"/>
      <c r="B1000" s="163"/>
      <c r="C1000" s="163"/>
      <c r="D1000" s="163"/>
      <c r="E1000" s="180"/>
      <c r="F1000" s="163"/>
      <c r="G1000" s="180"/>
      <c r="H1000" s="180"/>
      <c r="I1000" s="163"/>
      <c r="J1000" s="163"/>
      <c r="K1000" s="163"/>
      <c r="L1000" s="163"/>
      <c r="M1000" s="163"/>
      <c r="N1000" s="163"/>
      <c r="O1000" s="163"/>
      <c r="P1000" s="163"/>
      <c r="Q1000" s="163"/>
      <c r="R1000" s="163"/>
      <c r="S1000" s="163"/>
      <c r="T1000" s="163"/>
      <c r="U1000" s="163"/>
      <c r="V1000" s="163"/>
      <c r="W1000" s="163"/>
      <c r="X1000" s="163"/>
      <c r="Y1000" s="163"/>
      <c r="Z1000" s="163"/>
    </row>
  </sheetData>
  <mergeCells count="24">
    <mergeCell ref="A40:S40"/>
    <mergeCell ref="A42:S42"/>
    <mergeCell ref="A43:O43"/>
    <mergeCell ref="A44:P44"/>
    <mergeCell ref="A32:P32"/>
    <mergeCell ref="A33:P33"/>
    <mergeCell ref="A34:P34"/>
    <mergeCell ref="A35:P35"/>
    <mergeCell ref="A38:S38"/>
    <mergeCell ref="A27:P27"/>
    <mergeCell ref="A28:P28"/>
    <mergeCell ref="A29:P29"/>
    <mergeCell ref="A30:P30"/>
    <mergeCell ref="A31:P31"/>
    <mergeCell ref="A23:B23"/>
    <mergeCell ref="E23:K23"/>
    <mergeCell ref="L23:N23"/>
    <mergeCell ref="A25:P25"/>
    <mergeCell ref="A26:P26"/>
    <mergeCell ref="I1:P1"/>
    <mergeCell ref="A2:A8"/>
    <mergeCell ref="A9:A14"/>
    <mergeCell ref="A15:A17"/>
    <mergeCell ref="A21:D21"/>
  </mergeCells>
  <pageMargins left="0.69930555555555596" right="0.69930555555555596" top="0.75" bottom="0.75" header="0.511811023622047" footer="0.511811023622047"/>
  <pageSetup orientation="landscape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45</TotalTime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17</vt:i4>
      </vt:variant>
    </vt:vector>
  </HeadingPairs>
  <TitlesOfParts>
    <vt:vector size="17" baseType="lpstr">
      <vt:lpstr>Real-PFG</vt:lpstr>
      <vt:lpstr>Presumido-PFG</vt:lpstr>
      <vt:lpstr>Real-CV-BCCPA Nova- 1 Férias</vt:lpstr>
      <vt:lpstr>Real-CV-BCCPA Antiga- 1 Férias</vt:lpstr>
      <vt:lpstr>Anexo IV-PFG </vt:lpstr>
      <vt:lpstr>Anexo III-PFG</vt:lpstr>
      <vt:lpstr>Desoneração-Real-PFG</vt:lpstr>
      <vt:lpstr>INSUMOS</vt:lpstr>
      <vt:lpstr>CÁLCULO DO Nº DE SERVENTES</vt:lpstr>
      <vt:lpstr>Área  Ajustada</vt:lpstr>
      <vt:lpstr>Área total</vt:lpstr>
      <vt:lpstr>Planilha de Custos PE 01.2024</vt:lpstr>
      <vt:lpstr>QTDE Serventes </vt:lpstr>
      <vt:lpstr>MATERIAIS</vt:lpstr>
      <vt:lpstr>Supervisor</vt:lpstr>
      <vt:lpstr>Serviços eventuais </vt:lpstr>
      <vt:lpstr>Resumo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Ademir</dc:creator>
  <cp:lastModifiedBy>Ademir</cp:lastModifiedBy>
  <cp:revision>9</cp:revision>
  <dcterms:created xsi:type="dcterms:W3CDTF">2024-03-28T22:04:00Z</dcterms:created>
  <dcterms:modified xsi:type="dcterms:W3CDTF">2024-04-25T03:58:48Z</dcterms:modified>
  <dc:language>pt-BR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1046-10.2.0.6080</vt:lpwstr>
  </property>
</Properties>
</file>